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nous/Dropbox (Weizmann Institute)/revised-MOBH35/revision-JCTC/Supplementary_Material/"/>
    </mc:Choice>
  </mc:AlternateContent>
  <xr:revisionPtr revIDLastSave="0" documentId="13_ncr:1_{B3CDAD2C-06DB-D34D-8F28-799B80083CE0}" xr6:coauthVersionLast="47" xr6:coauthVersionMax="47" xr10:uidLastSave="{00000000-0000-0000-0000-000000000000}"/>
  <bookViews>
    <workbookView xWindow="20" yWindow="2720" windowWidth="38400" windowHeight="17320" activeTab="6" xr2:uid="{6D296643-FB95-8E42-8424-760CB5FE58BA}"/>
  </bookViews>
  <sheets>
    <sheet name="LNO-CCSD(T)-def2nZVP" sheetId="5" r:id="rId1"/>
    <sheet name="LNO-CCSD(T)-ccpwCVnZ" sheetId="16" r:id="rId2"/>
    <sheet name="LNO-CCSD(T) cutoffs dependence" sheetId="13" r:id="rId3"/>
    <sheet name="PNO-LCCSD(T)" sheetId="7" r:id="rId4"/>
    <sheet name="DLPNO-CCSD(T1 or T0)" sheetId="4" r:id="rId5"/>
    <sheet name="CCSD(T)" sheetId="1" r:id="rId6"/>
    <sheet name="pctEcorr_recovery" sheetId="17" r:id="rId7"/>
    <sheet name="Diagnostics Def2SV_P or Def2SVP" sheetId="2" r:id="rId8"/>
    <sheet name="diagnostic energy Q" sheetId="14" r:id="rId9"/>
    <sheet name="exchange-DFT-diagnostics" sheetId="15" r:id="rId10"/>
  </sheets>
  <definedNames>
    <definedName name="_xlchart.v1.0" hidden="1">'PNO-LCCSD(T)'!$BY$2</definedName>
    <definedName name="_xlchart.v1.1" hidden="1">'PNO-LCCSD(T)'!$BY$3:$BY$107</definedName>
    <definedName name="_xlchart.v1.10" hidden="1">'PNO-LCCSD(T)'!$CA$2</definedName>
    <definedName name="_xlchart.v1.11" hidden="1">'PNO-LCCSD(T)'!$CA$3:$CA$107</definedName>
    <definedName name="_xlchart.v1.12" hidden="1">'PNO-LCCSD(T)'!$BK$2</definedName>
    <definedName name="_xlchart.v1.13" hidden="1">'PNO-LCCSD(T)'!$BK$3:$BK$107</definedName>
    <definedName name="_xlchart.v1.14" hidden="1">'PNO-LCCSD(T)'!$BL$2</definedName>
    <definedName name="_xlchart.v1.15" hidden="1">'PNO-LCCSD(T)'!$BL$3:$BL$107</definedName>
    <definedName name="_xlchart.v1.16" hidden="1">'PNO-LCCSD(T)'!$BM$2</definedName>
    <definedName name="_xlchart.v1.17" hidden="1">'PNO-LCCSD(T)'!$BM$3:$BM$107</definedName>
    <definedName name="_xlchart.v1.2" hidden="1">'PNO-LCCSD(T)'!$BZ$2</definedName>
    <definedName name="_xlchart.v1.3" hidden="1">'PNO-LCCSD(T)'!$BZ$3:$BZ$107</definedName>
    <definedName name="_xlchart.v1.4" hidden="1">'PNO-LCCSD(T)'!$CA$2</definedName>
    <definedName name="_xlchart.v1.5" hidden="1">'PNO-LCCSD(T)'!$CA$3:$CA$107</definedName>
    <definedName name="_xlchart.v1.6" hidden="1">'PNO-LCCSD(T)'!$BY$2</definedName>
    <definedName name="_xlchart.v1.7" hidden="1">'PNO-LCCSD(T)'!$BY$3:$BY$107</definedName>
    <definedName name="_xlchart.v1.8" hidden="1">'PNO-LCCSD(T)'!$BZ$2</definedName>
    <definedName name="_xlchart.v1.9" hidden="1">'PNO-LCCSD(T)'!$BZ$3:$BZ$107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F5" i="5" l="1"/>
  <c r="QF6" i="5"/>
  <c r="QF7" i="5"/>
  <c r="QF8" i="5"/>
  <c r="QF9" i="5"/>
  <c r="QF10" i="5"/>
  <c r="QF11" i="5"/>
  <c r="QF12" i="5"/>
  <c r="QF13" i="5"/>
  <c r="QF14" i="5"/>
  <c r="QF15" i="5"/>
  <c r="QF16" i="5"/>
  <c r="QF17" i="5"/>
  <c r="QF18" i="5"/>
  <c r="QF19" i="5"/>
  <c r="QF20" i="5"/>
  <c r="QF21" i="5"/>
  <c r="QF22" i="5"/>
  <c r="QF23" i="5"/>
  <c r="QF24" i="5"/>
  <c r="QF25" i="5"/>
  <c r="QF26" i="5"/>
  <c r="QF27" i="5"/>
  <c r="QF28" i="5"/>
  <c r="QF29" i="5"/>
  <c r="QF30" i="5"/>
  <c r="QF31" i="5"/>
  <c r="QF32" i="5"/>
  <c r="QF33" i="5"/>
  <c r="QF34" i="5"/>
  <c r="QF35" i="5"/>
  <c r="QF36" i="5"/>
  <c r="QF37" i="5"/>
  <c r="QF38" i="5"/>
  <c r="QF39" i="5"/>
  <c r="QF40" i="5"/>
  <c r="QF41" i="5"/>
  <c r="QF42" i="5"/>
  <c r="QF43" i="5"/>
  <c r="QF44" i="5"/>
  <c r="QF45" i="5"/>
  <c r="QF46" i="5"/>
  <c r="QF47" i="5"/>
  <c r="QF48" i="5"/>
  <c r="QF49" i="5"/>
  <c r="QF50" i="5"/>
  <c r="QF51" i="5"/>
  <c r="QF52" i="5"/>
  <c r="QF53" i="5"/>
  <c r="QF54" i="5"/>
  <c r="QF55" i="5"/>
  <c r="QF56" i="5"/>
  <c r="QF57" i="5"/>
  <c r="QF58" i="5"/>
  <c r="QF59" i="5"/>
  <c r="QF60" i="5"/>
  <c r="QF61" i="5"/>
  <c r="QF62" i="5"/>
  <c r="QF63" i="5"/>
  <c r="QF64" i="5"/>
  <c r="QF65" i="5"/>
  <c r="QF66" i="5"/>
  <c r="QF67" i="5"/>
  <c r="QF68" i="5"/>
  <c r="QF69" i="5"/>
  <c r="QF70" i="5"/>
  <c r="QF71" i="5"/>
  <c r="QF72" i="5"/>
  <c r="QF73" i="5"/>
  <c r="QF74" i="5"/>
  <c r="QF75" i="5"/>
  <c r="QF76" i="5"/>
  <c r="QF77" i="5"/>
  <c r="QF78" i="5"/>
  <c r="QF79" i="5"/>
  <c r="QF80" i="5"/>
  <c r="QF81" i="5"/>
  <c r="QF82" i="5"/>
  <c r="QF83" i="5"/>
  <c r="QF84" i="5"/>
  <c r="QF85" i="5"/>
  <c r="QF86" i="5"/>
  <c r="QF87" i="5"/>
  <c r="QF88" i="5"/>
  <c r="QF89" i="5"/>
  <c r="QF90" i="5"/>
  <c r="QF91" i="5"/>
  <c r="QF92" i="5"/>
  <c r="QF93" i="5"/>
  <c r="QF94" i="5"/>
  <c r="QF95" i="5"/>
  <c r="QF96" i="5"/>
  <c r="QF97" i="5"/>
  <c r="QF98" i="5"/>
  <c r="QF99" i="5"/>
  <c r="QF100" i="5"/>
  <c r="QF101" i="5"/>
  <c r="QF102" i="5"/>
  <c r="QF103" i="5"/>
  <c r="QF104" i="5"/>
  <c r="QF105" i="5"/>
  <c r="QF106" i="5"/>
  <c r="QF107" i="5"/>
  <c r="QF108" i="5"/>
  <c r="QF4" i="5"/>
  <c r="CM4" i="17"/>
  <c r="CN4" i="17"/>
  <c r="CJ94" i="17"/>
  <c r="CX94" i="17"/>
  <c r="CJ91" i="17"/>
  <c r="CX91" i="17"/>
  <c r="CJ90" i="17"/>
  <c r="CX90" i="17"/>
  <c r="CX88" i="17"/>
  <c r="CJ88" i="17"/>
  <c r="CJ86" i="17"/>
  <c r="CX86" i="17"/>
  <c r="CX85" i="17"/>
  <c r="CJ85" i="17"/>
  <c r="CX84" i="17"/>
  <c r="CJ84" i="17"/>
  <c r="CX83" i="17"/>
  <c r="CJ83" i="17"/>
  <c r="CJ82" i="17"/>
  <c r="CX82" i="17"/>
  <c r="CJ81" i="17"/>
  <c r="CX80" i="17"/>
  <c r="CJ80" i="17"/>
  <c r="CJ79" i="17"/>
  <c r="CX79" i="17"/>
  <c r="CJ78" i="17"/>
  <c r="CX78" i="17"/>
  <c r="CJ77" i="17"/>
  <c r="CX75" i="17"/>
  <c r="CJ75" i="17"/>
  <c r="CJ74" i="17"/>
  <c r="CX74" i="17"/>
  <c r="CX73" i="17"/>
  <c r="CJ73" i="17"/>
  <c r="CJ71" i="17"/>
  <c r="CX71" i="17"/>
  <c r="CJ70" i="17"/>
  <c r="CX70" i="17"/>
  <c r="CJ68" i="17"/>
  <c r="CX68" i="17"/>
  <c r="CX67" i="17"/>
  <c r="CJ67" i="17"/>
  <c r="CX63" i="17"/>
  <c r="CJ63" i="17"/>
  <c r="CX61" i="17"/>
  <c r="CJ61" i="17"/>
  <c r="CJ60" i="17"/>
  <c r="CX60" i="17"/>
  <c r="CX59" i="17"/>
  <c r="CJ59" i="17"/>
  <c r="CJ58" i="17"/>
  <c r="CX58" i="17"/>
  <c r="CX56" i="17"/>
  <c r="CJ56" i="17"/>
  <c r="CX55" i="17"/>
  <c r="CJ55" i="17"/>
  <c r="CJ54" i="17"/>
  <c r="CX54" i="17"/>
  <c r="CX51" i="17"/>
  <c r="CJ51" i="17"/>
  <c r="CJ50" i="17"/>
  <c r="CX50" i="17"/>
  <c r="CJ49" i="17"/>
  <c r="CX49" i="17"/>
  <c r="CJ48" i="17"/>
  <c r="CX48" i="17"/>
  <c r="CX47" i="17"/>
  <c r="CJ47" i="17"/>
  <c r="CX46" i="17"/>
  <c r="CJ45" i="17"/>
  <c r="CX45" i="17"/>
  <c r="CX43" i="17"/>
  <c r="CJ43" i="17"/>
  <c r="CX42" i="17"/>
  <c r="CJ41" i="17"/>
  <c r="CX41" i="17"/>
  <c r="CX39" i="17"/>
  <c r="CJ39" i="17"/>
  <c r="CJ38" i="17"/>
  <c r="CX38" i="17"/>
  <c r="CJ37" i="17"/>
  <c r="CX37" i="17"/>
  <c r="CJ36" i="17"/>
  <c r="CX35" i="17"/>
  <c r="CJ35" i="17"/>
  <c r="CX34" i="17"/>
  <c r="CJ33" i="17"/>
  <c r="CX33" i="17"/>
  <c r="CX31" i="17"/>
  <c r="CJ31" i="17"/>
  <c r="CJ30" i="17"/>
  <c r="CJ29" i="17"/>
  <c r="CX29" i="17"/>
  <c r="CX28" i="17"/>
  <c r="CJ28" i="17"/>
  <c r="CX27" i="17"/>
  <c r="CJ27" i="17"/>
  <c r="CX26" i="17"/>
  <c r="CJ26" i="17"/>
  <c r="CJ25" i="17"/>
  <c r="CX25" i="17"/>
  <c r="DB3" i="17"/>
  <c r="CX24" i="17"/>
  <c r="CJ24" i="17"/>
  <c r="CJ23" i="17"/>
  <c r="CJ21" i="17"/>
  <c r="CX21" i="17"/>
  <c r="CJ20" i="17"/>
  <c r="CX19" i="17"/>
  <c r="CJ19" i="17"/>
  <c r="CX18" i="17"/>
  <c r="CJ17" i="17"/>
  <c r="CX17" i="17"/>
  <c r="CX14" i="17"/>
  <c r="CJ14" i="17"/>
  <c r="CJ13" i="17"/>
  <c r="CX13" i="17"/>
  <c r="CX12" i="17"/>
  <c r="CJ12" i="17"/>
  <c r="CJ11" i="17"/>
  <c r="CX11" i="17"/>
  <c r="DA3" i="17"/>
  <c r="CX10" i="17"/>
  <c r="CJ10" i="17"/>
  <c r="CJ9" i="17"/>
  <c r="CX9" i="17"/>
  <c r="CX8" i="17"/>
  <c r="CJ8" i="17"/>
  <c r="DM7" i="17"/>
  <c r="DL7" i="17"/>
  <c r="DK7" i="17"/>
  <c r="DJ7" i="17"/>
  <c r="DI7" i="17"/>
  <c r="DH7" i="17"/>
  <c r="DE7" i="17"/>
  <c r="DD7" i="17"/>
  <c r="DC7" i="17"/>
  <c r="DB7" i="17"/>
  <c r="DA7" i="17"/>
  <c r="CZ7" i="17"/>
  <c r="CW7" i="17"/>
  <c r="CV7" i="17"/>
  <c r="CU7" i="17"/>
  <c r="CT7" i="17"/>
  <c r="CS7" i="17"/>
  <c r="CR7" i="17"/>
  <c r="CQ7" i="17"/>
  <c r="CP7" i="17"/>
  <c r="CO7" i="17"/>
  <c r="CN7" i="17"/>
  <c r="CM7" i="17"/>
  <c r="CL7" i="17"/>
  <c r="CK7" i="17"/>
  <c r="DM6" i="17"/>
  <c r="DL6" i="17"/>
  <c r="DK6" i="17"/>
  <c r="DJ6" i="17"/>
  <c r="DI6" i="17"/>
  <c r="DH6" i="17"/>
  <c r="DE6" i="17"/>
  <c r="DD6" i="17"/>
  <c r="DC6" i="17"/>
  <c r="DB6" i="17"/>
  <c r="DA6" i="17"/>
  <c r="CZ6" i="17"/>
  <c r="CW6" i="17"/>
  <c r="CV6" i="17"/>
  <c r="CU6" i="17"/>
  <c r="CT6" i="17"/>
  <c r="CS6" i="17"/>
  <c r="CR6" i="17"/>
  <c r="CO6" i="17"/>
  <c r="CN6" i="17"/>
  <c r="CM6" i="17"/>
  <c r="CL6" i="17"/>
  <c r="CK6" i="17"/>
  <c r="DG6" i="17"/>
  <c r="DF6" i="17"/>
  <c r="DD5" i="17"/>
  <c r="DC5" i="17"/>
  <c r="DB5" i="17"/>
  <c r="CN5" i="17"/>
  <c r="CM5" i="17"/>
  <c r="CL5" i="17"/>
  <c r="CB6" i="17"/>
  <c r="CA6" i="17"/>
  <c r="CY93" i="16"/>
  <c r="CX93" i="16"/>
  <c r="CY92" i="16"/>
  <c r="CX92" i="16"/>
  <c r="CY91" i="16"/>
  <c r="CX91" i="16"/>
  <c r="CY90" i="16"/>
  <c r="CX90" i="16"/>
  <c r="CY89" i="16"/>
  <c r="CX89" i="16"/>
  <c r="CY88" i="16"/>
  <c r="CX88" i="16"/>
  <c r="CY87" i="16"/>
  <c r="CX87" i="16"/>
  <c r="CY86" i="16"/>
  <c r="CX86" i="16"/>
  <c r="CY85" i="16"/>
  <c r="CX85" i="16"/>
  <c r="CY84" i="16"/>
  <c r="CX84" i="16"/>
  <c r="CY83" i="16"/>
  <c r="CX83" i="16"/>
  <c r="CY82" i="16"/>
  <c r="CX82" i="16"/>
  <c r="CY81" i="16"/>
  <c r="CX81" i="16"/>
  <c r="CY80" i="16"/>
  <c r="CX80" i="16"/>
  <c r="CY79" i="16"/>
  <c r="CX79" i="16"/>
  <c r="CY78" i="16"/>
  <c r="CX78" i="16"/>
  <c r="CY77" i="16"/>
  <c r="CX77" i="16"/>
  <c r="CY76" i="16"/>
  <c r="CX76" i="16"/>
  <c r="CY75" i="16"/>
  <c r="CX75" i="16"/>
  <c r="CY74" i="16"/>
  <c r="CX74" i="16"/>
  <c r="CY73" i="16"/>
  <c r="CX73" i="16"/>
  <c r="CY72" i="16"/>
  <c r="CX72" i="16"/>
  <c r="CY71" i="16"/>
  <c r="CX71" i="16"/>
  <c r="CY70" i="16"/>
  <c r="CX70" i="16"/>
  <c r="CY69" i="16"/>
  <c r="CX69" i="16"/>
  <c r="CY68" i="16"/>
  <c r="CX68" i="16"/>
  <c r="CZ67" i="16"/>
  <c r="CY67" i="16"/>
  <c r="CX67" i="16"/>
  <c r="CY66" i="16"/>
  <c r="CX66" i="16"/>
  <c r="CY65" i="16"/>
  <c r="CX65" i="16"/>
  <c r="CY64" i="16"/>
  <c r="CX64" i="16"/>
  <c r="CY63" i="16"/>
  <c r="CX63" i="16"/>
  <c r="CY62" i="16"/>
  <c r="CX62" i="16"/>
  <c r="CY61" i="16"/>
  <c r="CX61" i="16"/>
  <c r="CY60" i="16"/>
  <c r="CX60" i="16"/>
  <c r="CY59" i="16"/>
  <c r="CX59" i="16"/>
  <c r="CY58" i="16"/>
  <c r="CX58" i="16"/>
  <c r="CY57" i="16"/>
  <c r="CX57" i="16"/>
  <c r="CY56" i="16"/>
  <c r="CX56" i="16"/>
  <c r="CY55" i="16"/>
  <c r="CX55" i="16"/>
  <c r="CY54" i="16"/>
  <c r="CX54" i="16"/>
  <c r="CY53" i="16"/>
  <c r="CX53" i="16"/>
  <c r="CY52" i="16"/>
  <c r="CX52" i="16"/>
  <c r="CY51" i="16"/>
  <c r="CX51" i="16"/>
  <c r="CY50" i="16"/>
  <c r="CX50" i="16"/>
  <c r="CY49" i="16"/>
  <c r="CX49" i="16"/>
  <c r="CY48" i="16"/>
  <c r="CX48" i="16"/>
  <c r="CY47" i="16"/>
  <c r="CX47" i="16"/>
  <c r="CY46" i="16"/>
  <c r="CX46" i="16"/>
  <c r="CY45" i="16"/>
  <c r="CX45" i="16"/>
  <c r="CY44" i="16"/>
  <c r="CX44" i="16"/>
  <c r="CY43" i="16"/>
  <c r="CX43" i="16"/>
  <c r="CY42" i="16"/>
  <c r="CX42" i="16"/>
  <c r="CY41" i="16"/>
  <c r="CX41" i="16"/>
  <c r="CY40" i="16"/>
  <c r="CX40" i="16"/>
  <c r="CY39" i="16"/>
  <c r="CX39" i="16"/>
  <c r="CY38" i="16"/>
  <c r="CX38" i="16"/>
  <c r="CY37" i="16"/>
  <c r="CX37" i="16"/>
  <c r="CY36" i="16"/>
  <c r="CX36" i="16"/>
  <c r="CY35" i="16"/>
  <c r="CX35" i="16"/>
  <c r="CY34" i="16"/>
  <c r="CX34" i="16"/>
  <c r="CY33" i="16"/>
  <c r="CX33" i="16"/>
  <c r="CY32" i="16"/>
  <c r="CX32" i="16"/>
  <c r="CY31" i="16"/>
  <c r="CX31" i="16"/>
  <c r="CZ30" i="16"/>
  <c r="CY30" i="16"/>
  <c r="CX30" i="16"/>
  <c r="CY29" i="16"/>
  <c r="CX29" i="16"/>
  <c r="CY28" i="16"/>
  <c r="CX28" i="16"/>
  <c r="CY27" i="16"/>
  <c r="CX27" i="16"/>
  <c r="CY26" i="16"/>
  <c r="CX26" i="16"/>
  <c r="CY25" i="16"/>
  <c r="CX25" i="16"/>
  <c r="CY24" i="16"/>
  <c r="CX24" i="16"/>
  <c r="CY23" i="16"/>
  <c r="CX23" i="16"/>
  <c r="CY22" i="16"/>
  <c r="CX22" i="16"/>
  <c r="CY21" i="16"/>
  <c r="CX21" i="16"/>
  <c r="CY20" i="16"/>
  <c r="CX20" i="16"/>
  <c r="CZ19" i="16"/>
  <c r="CY19" i="16"/>
  <c r="CX19" i="16"/>
  <c r="CY18" i="16"/>
  <c r="CX18" i="16"/>
  <c r="CY17" i="16"/>
  <c r="CX17" i="16"/>
  <c r="CY16" i="16"/>
  <c r="CX16" i="16"/>
  <c r="CY15" i="16"/>
  <c r="CX15" i="16"/>
  <c r="CY14" i="16"/>
  <c r="CX14" i="16"/>
  <c r="CY13" i="16"/>
  <c r="CX13" i="16"/>
  <c r="CY12" i="16"/>
  <c r="CX12" i="16"/>
  <c r="CY11" i="16"/>
  <c r="CX11" i="16"/>
  <c r="CY10" i="16"/>
  <c r="CX10" i="16"/>
  <c r="CY9" i="16"/>
  <c r="CX9" i="16"/>
  <c r="CY8" i="16"/>
  <c r="CX8" i="16"/>
  <c r="CY7" i="16"/>
  <c r="CX7" i="16"/>
  <c r="CE8" i="16"/>
  <c r="CE9" i="16"/>
  <c r="CZ7" i="16" s="1"/>
  <c r="CE10" i="16"/>
  <c r="CZ12" i="16" s="1"/>
  <c r="CE11" i="16"/>
  <c r="CE12" i="16"/>
  <c r="CE13" i="16"/>
  <c r="CZ15" i="16" s="1"/>
  <c r="CE14" i="16"/>
  <c r="CE15" i="16"/>
  <c r="CZ14" i="16" s="1"/>
  <c r="CE16" i="16"/>
  <c r="CE17" i="16"/>
  <c r="CE18" i="16"/>
  <c r="CZ16" i="16" s="1"/>
  <c r="CE19" i="16"/>
  <c r="CZ21" i="16" s="1"/>
  <c r="CE20" i="16"/>
  <c r="CE21" i="16"/>
  <c r="CE22" i="16"/>
  <c r="CE23" i="16"/>
  <c r="CZ24" i="16" s="1"/>
  <c r="CE24" i="16"/>
  <c r="CZ23" i="16" s="1"/>
  <c r="CE25" i="16"/>
  <c r="CE26" i="16"/>
  <c r="CE27" i="16"/>
  <c r="CE28" i="16"/>
  <c r="CE29" i="16"/>
  <c r="CE30" i="16"/>
  <c r="CE31" i="16"/>
  <c r="CE32" i="16"/>
  <c r="CE33" i="16"/>
  <c r="CZ31" i="16" s="1"/>
  <c r="CE34" i="16"/>
  <c r="CZ36" i="16" s="1"/>
  <c r="CE35" i="16"/>
  <c r="CE36" i="16"/>
  <c r="CE37" i="16"/>
  <c r="CZ39" i="16" s="1"/>
  <c r="CE38" i="16"/>
  <c r="CE39" i="16"/>
  <c r="CZ38" i="16" s="1"/>
  <c r="CE40" i="16"/>
  <c r="CE41" i="16"/>
  <c r="CE42" i="16"/>
  <c r="CZ40" i="16" s="1"/>
  <c r="CE43" i="16"/>
  <c r="CZ45" i="16" s="1"/>
  <c r="CE44" i="16"/>
  <c r="CE45" i="16"/>
  <c r="CZ43" i="16" s="1"/>
  <c r="CE46" i="16"/>
  <c r="CE47" i="16"/>
  <c r="CZ48" i="16" s="1"/>
  <c r="CE48" i="16"/>
  <c r="CZ47" i="16" s="1"/>
  <c r="CE49" i="16"/>
  <c r="CE50" i="16"/>
  <c r="CZ49" i="16" s="1"/>
  <c r="CE51" i="16"/>
  <c r="CE52" i="16"/>
  <c r="CZ54" i="16" s="1"/>
  <c r="CE53" i="16"/>
  <c r="CE54" i="16"/>
  <c r="CE55" i="16"/>
  <c r="CE56" i="16"/>
  <c r="CE57" i="16"/>
  <c r="CZ55" i="16" s="1"/>
  <c r="CE58" i="16"/>
  <c r="CZ60" i="16" s="1"/>
  <c r="CE59" i="16"/>
  <c r="CE60" i="16"/>
  <c r="CE61" i="16"/>
  <c r="CZ63" i="16" s="1"/>
  <c r="CE62" i="16"/>
  <c r="CE63" i="16"/>
  <c r="CZ62" i="16" s="1"/>
  <c r="CE64" i="16"/>
  <c r="CE65" i="16"/>
  <c r="CE66" i="16"/>
  <c r="CZ64" i="16" s="1"/>
  <c r="CE67" i="16"/>
  <c r="CZ69" i="16" s="1"/>
  <c r="CE68" i="16"/>
  <c r="CE69" i="16"/>
  <c r="CE70" i="16"/>
  <c r="CE71" i="16"/>
  <c r="CZ72" i="16" s="1"/>
  <c r="CE72" i="16"/>
  <c r="CZ71" i="16" s="1"/>
  <c r="CE73" i="16"/>
  <c r="CE74" i="16"/>
  <c r="CE75" i="16"/>
  <c r="CE76" i="16"/>
  <c r="CE77" i="16"/>
  <c r="CE78" i="16"/>
  <c r="CE79" i="16"/>
  <c r="CE80" i="16"/>
  <c r="CE81" i="16"/>
  <c r="CZ79" i="16" s="1"/>
  <c r="CE82" i="16"/>
  <c r="CZ84" i="16" s="1"/>
  <c r="CE83" i="16"/>
  <c r="CE84" i="16"/>
  <c r="CE85" i="16"/>
  <c r="CZ87" i="16" s="1"/>
  <c r="CE86" i="16"/>
  <c r="CE87" i="16"/>
  <c r="CZ86" i="16" s="1"/>
  <c r="CE88" i="16"/>
  <c r="CE89" i="16"/>
  <c r="CE90" i="16"/>
  <c r="CZ88" i="16" s="1"/>
  <c r="CE91" i="16"/>
  <c r="CZ93" i="16" s="1"/>
  <c r="CE92" i="16"/>
  <c r="CE93" i="16"/>
  <c r="CE95" i="16"/>
  <c r="CE96" i="16"/>
  <c r="CE97" i="16"/>
  <c r="CE7" i="16"/>
  <c r="CZ9" i="16" s="1"/>
  <c r="BE93" i="16"/>
  <c r="BD93" i="16"/>
  <c r="BE92" i="16"/>
  <c r="BD92" i="16"/>
  <c r="BE91" i="16"/>
  <c r="BD91" i="16"/>
  <c r="BE90" i="16"/>
  <c r="BD90" i="16"/>
  <c r="BE89" i="16"/>
  <c r="BD89" i="16"/>
  <c r="BE88" i="16"/>
  <c r="BD88" i="16"/>
  <c r="BE87" i="16"/>
  <c r="BD87" i="16"/>
  <c r="BE86" i="16"/>
  <c r="BD86" i="16"/>
  <c r="BE85" i="16"/>
  <c r="BD85" i="16"/>
  <c r="BE84" i="16"/>
  <c r="BD84" i="16"/>
  <c r="BE83" i="16"/>
  <c r="BD83" i="16"/>
  <c r="BE82" i="16"/>
  <c r="BD82" i="16"/>
  <c r="BE81" i="16"/>
  <c r="BD81" i="16"/>
  <c r="BE80" i="16"/>
  <c r="BD80" i="16"/>
  <c r="BE79" i="16"/>
  <c r="BD79" i="16"/>
  <c r="BE78" i="16"/>
  <c r="BD78" i="16"/>
  <c r="BE77" i="16"/>
  <c r="BD77" i="16"/>
  <c r="BE76" i="16"/>
  <c r="BD76" i="16"/>
  <c r="BE75" i="16"/>
  <c r="BD75" i="16"/>
  <c r="BE74" i="16"/>
  <c r="BD74" i="16"/>
  <c r="BE73" i="16"/>
  <c r="BD73" i="16"/>
  <c r="BE72" i="16"/>
  <c r="BD72" i="16"/>
  <c r="BE71" i="16"/>
  <c r="BD71" i="16"/>
  <c r="BE70" i="16"/>
  <c r="BD70" i="16"/>
  <c r="BE69" i="16"/>
  <c r="BD69" i="16"/>
  <c r="BE68" i="16"/>
  <c r="BD68" i="16"/>
  <c r="BE67" i="16"/>
  <c r="BD67" i="16"/>
  <c r="BE66" i="16"/>
  <c r="BD66" i="16"/>
  <c r="BE65" i="16"/>
  <c r="BD65" i="16"/>
  <c r="BE64" i="16"/>
  <c r="BD64" i="16"/>
  <c r="BE63" i="16"/>
  <c r="BD63" i="16"/>
  <c r="BE62" i="16"/>
  <c r="BD62" i="16"/>
  <c r="BE61" i="16"/>
  <c r="BD61" i="16"/>
  <c r="BE60" i="16"/>
  <c r="BD60" i="16"/>
  <c r="BE59" i="16"/>
  <c r="BD59" i="16"/>
  <c r="BE58" i="16"/>
  <c r="BD58" i="16"/>
  <c r="BE57" i="16"/>
  <c r="BD57" i="16"/>
  <c r="BE56" i="16"/>
  <c r="BD56" i="16"/>
  <c r="BE55" i="16"/>
  <c r="BD55" i="16"/>
  <c r="BE54" i="16"/>
  <c r="BD54" i="16"/>
  <c r="BE53" i="16"/>
  <c r="BD53" i="16"/>
  <c r="BE52" i="16"/>
  <c r="BD52" i="16"/>
  <c r="BE51" i="16"/>
  <c r="BD51" i="16"/>
  <c r="BE50" i="16"/>
  <c r="BD50" i="16"/>
  <c r="BE49" i="16"/>
  <c r="BD49" i="16"/>
  <c r="BE48" i="16"/>
  <c r="BD48" i="16"/>
  <c r="BE47" i="16"/>
  <c r="BD47" i="16"/>
  <c r="BE46" i="16"/>
  <c r="BD46" i="16"/>
  <c r="BE45" i="16"/>
  <c r="BD45" i="16"/>
  <c r="BE44" i="16"/>
  <c r="BD44" i="16"/>
  <c r="BE43" i="16"/>
  <c r="BD43" i="16"/>
  <c r="BE42" i="16"/>
  <c r="BD42" i="16"/>
  <c r="BE41" i="16"/>
  <c r="BD41" i="16"/>
  <c r="BE40" i="16"/>
  <c r="BD40" i="16"/>
  <c r="BE39" i="16"/>
  <c r="BD39" i="16"/>
  <c r="BE38" i="16"/>
  <c r="BD38" i="16"/>
  <c r="BE37" i="16"/>
  <c r="BD37" i="16"/>
  <c r="BE36" i="16"/>
  <c r="BD36" i="16"/>
  <c r="BE35" i="16"/>
  <c r="BD35" i="16"/>
  <c r="BE34" i="16"/>
  <c r="BD34" i="16"/>
  <c r="BE33" i="16"/>
  <c r="BD33" i="16"/>
  <c r="BE32" i="16"/>
  <c r="BD32" i="16"/>
  <c r="BE31" i="16"/>
  <c r="BD31" i="16"/>
  <c r="BE30" i="16"/>
  <c r="BD30" i="16"/>
  <c r="BE29" i="16"/>
  <c r="BD29" i="16"/>
  <c r="BE28" i="16"/>
  <c r="BD28" i="16"/>
  <c r="BE27" i="16"/>
  <c r="BD27" i="16"/>
  <c r="BE26" i="16"/>
  <c r="BD26" i="16"/>
  <c r="BE25" i="16"/>
  <c r="BD25" i="16"/>
  <c r="BE24" i="16"/>
  <c r="BD24" i="16"/>
  <c r="BE23" i="16"/>
  <c r="BD23" i="16"/>
  <c r="BE22" i="16"/>
  <c r="BD22" i="16"/>
  <c r="BE21" i="16"/>
  <c r="BD21" i="16"/>
  <c r="BE20" i="16"/>
  <c r="BD20" i="16"/>
  <c r="BE19" i="16"/>
  <c r="BD19" i="16"/>
  <c r="BE18" i="16"/>
  <c r="BD18" i="16"/>
  <c r="BE17" i="16"/>
  <c r="BD17" i="16"/>
  <c r="BE16" i="16"/>
  <c r="BD16" i="16"/>
  <c r="BE15" i="16"/>
  <c r="BD15" i="16"/>
  <c r="BE14" i="16"/>
  <c r="BD14" i="16"/>
  <c r="BE13" i="16"/>
  <c r="BD13" i="16"/>
  <c r="BE12" i="16"/>
  <c r="BD12" i="16"/>
  <c r="BE11" i="16"/>
  <c r="BD11" i="16"/>
  <c r="BE10" i="16"/>
  <c r="BD10" i="16"/>
  <c r="BE9" i="16"/>
  <c r="BD9" i="16"/>
  <c r="BE8" i="16"/>
  <c r="BD8" i="16"/>
  <c r="BE7" i="16"/>
  <c r="BD7" i="16"/>
  <c r="AK97" i="16"/>
  <c r="AK96" i="16"/>
  <c r="AK95" i="16"/>
  <c r="AK93" i="16"/>
  <c r="AK92" i="16"/>
  <c r="AK91" i="16"/>
  <c r="AK90" i="16"/>
  <c r="AK89" i="16"/>
  <c r="AK88" i="16"/>
  <c r="AK87" i="16"/>
  <c r="AK86" i="16"/>
  <c r="AK85" i="16"/>
  <c r="AK84" i="16"/>
  <c r="AK83" i="16"/>
  <c r="AK82" i="16"/>
  <c r="AK81" i="16"/>
  <c r="AK80" i="16"/>
  <c r="AK79" i="16"/>
  <c r="BF81" i="16" s="1"/>
  <c r="AK78" i="16"/>
  <c r="AK77" i="16"/>
  <c r="AK76" i="16"/>
  <c r="AK75" i="16"/>
  <c r="AK74" i="16"/>
  <c r="AK73" i="16"/>
  <c r="AK72" i="16"/>
  <c r="AK71" i="16"/>
  <c r="AK70" i="16"/>
  <c r="AK69" i="16"/>
  <c r="AK68" i="16"/>
  <c r="AK67" i="16"/>
  <c r="AK66" i="16"/>
  <c r="AK65" i="16"/>
  <c r="AK64" i="16"/>
  <c r="AK63" i="16"/>
  <c r="AK62" i="16"/>
  <c r="AK61" i="16"/>
  <c r="AK60" i="16"/>
  <c r="AK59" i="16"/>
  <c r="AK58" i="16"/>
  <c r="AK57" i="16"/>
  <c r="AK56" i="16"/>
  <c r="AK55" i="16"/>
  <c r="AK8" i="16"/>
  <c r="AK9" i="16"/>
  <c r="AK10" i="16"/>
  <c r="AK11" i="16"/>
  <c r="AK12" i="16"/>
  <c r="AK13" i="16"/>
  <c r="AK14" i="16"/>
  <c r="AK15" i="16"/>
  <c r="BF13" i="16" s="1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BF37" i="16" s="1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7" i="16"/>
  <c r="DO8" i="17" l="1"/>
  <c r="CP4" i="17"/>
  <c r="DO71" i="17"/>
  <c r="DE4" i="17"/>
  <c r="DO87" i="17"/>
  <c r="DP87" i="17" s="1"/>
  <c r="CK2" i="17"/>
  <c r="DO47" i="17"/>
  <c r="DP47" i="17" s="1"/>
  <c r="CN2" i="17"/>
  <c r="DA4" i="17"/>
  <c r="DO76" i="17"/>
  <c r="DP76" i="17" s="1"/>
  <c r="DO48" i="17"/>
  <c r="DO83" i="17"/>
  <c r="DP83" i="17" s="1"/>
  <c r="DO41" i="17"/>
  <c r="DP41" i="17" s="1"/>
  <c r="DO60" i="17"/>
  <c r="CL3" i="17"/>
  <c r="CO2" i="17"/>
  <c r="DD2" i="17"/>
  <c r="DO43" i="17"/>
  <c r="DP43" i="17" s="1"/>
  <c r="CQ2" i="17"/>
  <c r="CQ3" i="17"/>
  <c r="CQ4" i="17"/>
  <c r="CO3" i="17"/>
  <c r="DD4" i="17"/>
  <c r="DO21" i="17"/>
  <c r="DP21" i="17" s="1"/>
  <c r="DB4" i="17"/>
  <c r="DO10" i="17"/>
  <c r="CP2" i="17"/>
  <c r="DO42" i="17"/>
  <c r="CJ57" i="17"/>
  <c r="CX57" i="17"/>
  <c r="CX66" i="17"/>
  <c r="CJ66" i="17"/>
  <c r="DO66" i="17"/>
  <c r="DP66" i="17" s="1"/>
  <c r="CK3" i="17"/>
  <c r="DO26" i="17"/>
  <c r="DP26" i="17" s="1"/>
  <c r="CJ65" i="17"/>
  <c r="CX65" i="17"/>
  <c r="DO17" i="17"/>
  <c r="DO27" i="17"/>
  <c r="DO38" i="17"/>
  <c r="DE3" i="17"/>
  <c r="DA2" i="17"/>
  <c r="DO18" i="17"/>
  <c r="CJ22" i="17"/>
  <c r="CX22" i="17"/>
  <c r="CX30" i="17"/>
  <c r="CJ40" i="17"/>
  <c r="CX40" i="17"/>
  <c r="CM3" i="17"/>
  <c r="CM2" i="17"/>
  <c r="DO12" i="17"/>
  <c r="CJ15" i="17"/>
  <c r="CX15" i="17"/>
  <c r="DO15" i="17"/>
  <c r="DO14" i="17"/>
  <c r="DO28" i="17"/>
  <c r="DP28" i="17" s="1"/>
  <c r="CJ32" i="17"/>
  <c r="CX32" i="17"/>
  <c r="DO34" i="17"/>
  <c r="DP34" i="17" s="1"/>
  <c r="DO37" i="17"/>
  <c r="DP48" i="17"/>
  <c r="CJ52" i="17"/>
  <c r="CX52" i="17"/>
  <c r="DO50" i="17"/>
  <c r="CK4" i="17"/>
  <c r="DD3" i="17"/>
  <c r="CL4" i="17"/>
  <c r="CP3" i="17"/>
  <c r="DB2" i="17"/>
  <c r="CO4" i="17"/>
  <c r="CL2" i="17"/>
  <c r="DE2" i="17"/>
  <c r="CN3" i="17"/>
  <c r="DC2" i="17"/>
  <c r="DC4" i="17"/>
  <c r="DC3" i="17"/>
  <c r="CJ16" i="17"/>
  <c r="CX16" i="17"/>
  <c r="CJ18" i="17"/>
  <c r="CX23" i="17"/>
  <c r="CJ64" i="17"/>
  <c r="CX64" i="17"/>
  <c r="CX72" i="17"/>
  <c r="CJ72" i="17"/>
  <c r="CX20" i="17"/>
  <c r="CJ76" i="17"/>
  <c r="CX76" i="17"/>
  <c r="CJ92" i="17"/>
  <c r="CX92" i="17"/>
  <c r="DO44" i="17"/>
  <c r="DP44" i="17" s="1"/>
  <c r="DO40" i="17"/>
  <c r="CJ42" i="17"/>
  <c r="CJ44" i="17"/>
  <c r="CX44" i="17"/>
  <c r="DO49" i="17"/>
  <c r="DO61" i="17"/>
  <c r="DP61" i="17" s="1"/>
  <c r="DO59" i="17"/>
  <c r="DP59" i="17" s="1"/>
  <c r="CX62" i="17"/>
  <c r="CJ62" i="17"/>
  <c r="DO64" i="17"/>
  <c r="DP64" i="17" s="1"/>
  <c r="DO22" i="17"/>
  <c r="DP22" i="17" s="1"/>
  <c r="DO31" i="17"/>
  <c r="DO54" i="17"/>
  <c r="DP54" i="17" s="1"/>
  <c r="DO55" i="17"/>
  <c r="DP55" i="17" s="1"/>
  <c r="CJ53" i="17"/>
  <c r="CX53" i="17"/>
  <c r="CJ34" i="17"/>
  <c r="CX36" i="17"/>
  <c r="CJ46" i="17"/>
  <c r="DO52" i="17"/>
  <c r="DP52" i="17" s="1"/>
  <c r="DO79" i="17"/>
  <c r="DO70" i="17"/>
  <c r="DO73" i="17"/>
  <c r="CJ93" i="17"/>
  <c r="CX93" i="17"/>
  <c r="CJ69" i="17"/>
  <c r="CX69" i="17"/>
  <c r="CX87" i="17"/>
  <c r="CJ87" i="17"/>
  <c r="DO78" i="17"/>
  <c r="DP78" i="17" s="1"/>
  <c r="DO88" i="17"/>
  <c r="DP88" i="17" s="1"/>
  <c r="DO69" i="17"/>
  <c r="DP69" i="17" s="1"/>
  <c r="DO53" i="17"/>
  <c r="DP53" i="17" s="1"/>
  <c r="DO57" i="17"/>
  <c r="DP57" i="17" s="1"/>
  <c r="DO77" i="17"/>
  <c r="DP77" i="17" s="1"/>
  <c r="CX81" i="17"/>
  <c r="DO81" i="17"/>
  <c r="DP81" i="17" s="1"/>
  <c r="DO90" i="17"/>
  <c r="DO72" i="17"/>
  <c r="DO89" i="17"/>
  <c r="DP89" i="17" s="1"/>
  <c r="DO91" i="17"/>
  <c r="DP91" i="17" s="1"/>
  <c r="DP71" i="17"/>
  <c r="CX77" i="17"/>
  <c r="CJ89" i="17"/>
  <c r="CX89" i="17"/>
  <c r="CZ75" i="16"/>
  <c r="CZ42" i="16"/>
  <c r="CZ18" i="16"/>
  <c r="CZ81" i="16"/>
  <c r="CZ33" i="16"/>
  <c r="CZ74" i="16"/>
  <c r="CZ50" i="16"/>
  <c r="CZ26" i="16"/>
  <c r="CZ41" i="16"/>
  <c r="CZ65" i="16"/>
  <c r="CZ66" i="16"/>
  <c r="CZ17" i="16"/>
  <c r="CZ76" i="16"/>
  <c r="CZ52" i="16"/>
  <c r="CZ28" i="16"/>
  <c r="CZ25" i="16"/>
  <c r="CZ27" i="16"/>
  <c r="CZ57" i="16"/>
  <c r="CZ92" i="16"/>
  <c r="CZ68" i="16"/>
  <c r="CZ44" i="16"/>
  <c r="CZ20" i="16"/>
  <c r="CZ29" i="16"/>
  <c r="CZ73" i="16"/>
  <c r="CZ51" i="16"/>
  <c r="CZ90" i="16"/>
  <c r="CZ82" i="16"/>
  <c r="CZ78" i="16"/>
  <c r="CZ58" i="16"/>
  <c r="CZ34" i="16"/>
  <c r="CZ10" i="16"/>
  <c r="CZ89" i="16"/>
  <c r="CZ13" i="16"/>
  <c r="CZ37" i="16"/>
  <c r="CZ53" i="16"/>
  <c r="CZ61" i="16"/>
  <c r="CZ77" i="16"/>
  <c r="CZ85" i="16"/>
  <c r="CZ8" i="16"/>
  <c r="CZ32" i="16"/>
  <c r="CZ56" i="16"/>
  <c r="CZ80" i="16"/>
  <c r="CZ11" i="16"/>
  <c r="CZ35" i="16"/>
  <c r="CZ59" i="16"/>
  <c r="CZ83" i="16"/>
  <c r="CZ91" i="16"/>
  <c r="CZ22" i="16"/>
  <c r="CZ46" i="16"/>
  <c r="CZ70" i="16"/>
  <c r="BF69" i="16"/>
  <c r="BF24" i="16"/>
  <c r="BF66" i="16"/>
  <c r="BF90" i="16"/>
  <c r="BF91" i="16"/>
  <c r="BF57" i="16"/>
  <c r="BF51" i="16"/>
  <c r="BF27" i="16"/>
  <c r="BF54" i="16"/>
  <c r="BF74" i="16"/>
  <c r="BF80" i="16"/>
  <c r="BF43" i="16"/>
  <c r="BF89" i="16"/>
  <c r="BF65" i="16"/>
  <c r="BF32" i="16"/>
  <c r="BF8" i="16"/>
  <c r="BF68" i="16"/>
  <c r="BF30" i="16"/>
  <c r="BF47" i="16"/>
  <c r="BF23" i="16"/>
  <c r="BF72" i="16"/>
  <c r="BF42" i="16"/>
  <c r="BF18" i="16"/>
  <c r="BF87" i="16"/>
  <c r="BF50" i="16"/>
  <c r="BF26" i="16"/>
  <c r="BF93" i="16"/>
  <c r="BF40" i="16"/>
  <c r="BF16" i="16"/>
  <c r="BF12" i="16"/>
  <c r="BF78" i="16"/>
  <c r="BF31" i="16"/>
  <c r="BF63" i="16"/>
  <c r="BF56" i="16"/>
  <c r="BF48" i="16"/>
  <c r="BF39" i="16"/>
  <c r="BF19" i="16"/>
  <c r="BF15" i="16"/>
  <c r="BF75" i="16"/>
  <c r="BF7" i="16"/>
  <c r="BF34" i="16"/>
  <c r="BF10" i="16"/>
  <c r="BF60" i="16"/>
  <c r="BF73" i="16"/>
  <c r="BF84" i="16"/>
  <c r="BF58" i="16"/>
  <c r="BF49" i="16"/>
  <c r="BF59" i="16"/>
  <c r="BF25" i="16"/>
  <c r="BF21" i="16"/>
  <c r="BF82" i="16"/>
  <c r="BF77" i="16"/>
  <c r="BF9" i="16"/>
  <c r="BF33" i="16"/>
  <c r="BF61" i="16"/>
  <c r="BF85" i="16"/>
  <c r="BF36" i="16"/>
  <c r="BF64" i="16"/>
  <c r="BF11" i="16"/>
  <c r="BF67" i="16"/>
  <c r="BF53" i="16"/>
  <c r="BF29" i="16"/>
  <c r="BF71" i="16"/>
  <c r="BF45" i="16"/>
  <c r="BF83" i="16"/>
  <c r="BF92" i="16"/>
  <c r="BF88" i="16"/>
  <c r="BF44" i="16"/>
  <c r="BF20" i="16"/>
  <c r="BF55" i="16"/>
  <c r="BF79" i="16"/>
  <c r="BF17" i="16"/>
  <c r="BF41" i="16"/>
  <c r="BF35" i="16"/>
  <c r="BF22" i="16"/>
  <c r="BF14" i="16"/>
  <c r="BF38" i="16"/>
  <c r="BF46" i="16"/>
  <c r="BF62" i="16"/>
  <c r="BF70" i="16"/>
  <c r="BF28" i="16"/>
  <c r="BF86" i="16"/>
  <c r="BF52" i="16"/>
  <c r="BF76" i="16"/>
  <c r="DO35" i="17" l="1"/>
  <c r="DP90" i="17"/>
  <c r="DO16" i="17"/>
  <c r="DP16" i="17" s="1"/>
  <c r="DO45" i="17"/>
  <c r="DP45" i="17" s="1"/>
  <c r="DP72" i="17"/>
  <c r="DO93" i="17"/>
  <c r="DP93" i="17" s="1"/>
  <c r="DO13" i="17"/>
  <c r="DP13" i="17" s="1"/>
  <c r="DP27" i="17"/>
  <c r="DP15" i="17"/>
  <c r="DO56" i="17"/>
  <c r="DP60" i="17"/>
  <c r="DO86" i="17"/>
  <c r="DP86" i="17" s="1"/>
  <c r="DJ3" i="17"/>
  <c r="DI4" i="17"/>
  <c r="DP73" i="17"/>
  <c r="DO33" i="17"/>
  <c r="DP14" i="17"/>
  <c r="CW4" i="17"/>
  <c r="DP49" i="17"/>
  <c r="DM4" i="17"/>
  <c r="DO46" i="17"/>
  <c r="DP46" i="17" s="1"/>
  <c r="DO94" i="17"/>
  <c r="DP94" i="17" s="1"/>
  <c r="DP40" i="17"/>
  <c r="DM2" i="17"/>
  <c r="DG4" i="17"/>
  <c r="DP79" i="17"/>
  <c r="DL4" i="17"/>
  <c r="DO29" i="17"/>
  <c r="DP29" i="17" s="1"/>
  <c r="CW3" i="17"/>
  <c r="DI2" i="17"/>
  <c r="DP18" i="17"/>
  <c r="DO20" i="17"/>
  <c r="DP20" i="17" s="1"/>
  <c r="DP17" i="17"/>
  <c r="DO84" i="17"/>
  <c r="DP84" i="17" s="1"/>
  <c r="DO92" i="17"/>
  <c r="DP92" i="17" s="1"/>
  <c r="DG3" i="17"/>
  <c r="DO11" i="17"/>
  <c r="DP11" i="17" s="1"/>
  <c r="DO36" i="17"/>
  <c r="DP36" i="17" s="1"/>
  <c r="DP37" i="17"/>
  <c r="DG2" i="17"/>
  <c r="DO67" i="17"/>
  <c r="DP67" i="17" s="1"/>
  <c r="DO23" i="17"/>
  <c r="DP23" i="17" s="1"/>
  <c r="DO30" i="17"/>
  <c r="DP30" i="17" s="1"/>
  <c r="DP8" i="17"/>
  <c r="DF3" i="17"/>
  <c r="DF2" i="17"/>
  <c r="DF4" i="17"/>
  <c r="DI3" i="17"/>
  <c r="DJ2" i="17"/>
  <c r="DO65" i="17"/>
  <c r="DP65" i="17" s="1"/>
  <c r="DP56" i="17"/>
  <c r="CT4" i="17"/>
  <c r="CT2" i="17"/>
  <c r="CT3" i="17"/>
  <c r="DP35" i="17"/>
  <c r="DP33" i="17"/>
  <c r="DP38" i="17"/>
  <c r="DM3" i="17"/>
  <c r="DP42" i="17"/>
  <c r="CS2" i="17"/>
  <c r="DP70" i="17"/>
  <c r="DO24" i="17"/>
  <c r="DP24" i="17" s="1"/>
  <c r="CS4" i="17"/>
  <c r="DO25" i="17"/>
  <c r="DP25" i="17" s="1"/>
  <c r="DO82" i="17"/>
  <c r="DP82" i="17" s="1"/>
  <c r="DO80" i="17"/>
  <c r="DP80" i="17" s="1"/>
  <c r="CR2" i="17"/>
  <c r="CR4" i="17"/>
  <c r="CR3" i="17"/>
  <c r="CV3" i="17"/>
  <c r="CV4" i="17"/>
  <c r="CV2" i="17"/>
  <c r="DO32" i="17"/>
  <c r="DP32" i="17" s="1"/>
  <c r="DH3" i="17"/>
  <c r="DH4" i="17"/>
  <c r="DH2" i="17"/>
  <c r="DO74" i="17"/>
  <c r="DP74" i="17" s="1"/>
  <c r="DO63" i="17"/>
  <c r="DP63" i="17" s="1"/>
  <c r="DL2" i="17"/>
  <c r="DL3" i="17"/>
  <c r="DP50" i="17"/>
  <c r="DO39" i="17"/>
  <c r="DP39" i="17" s="1"/>
  <c r="DP10" i="17"/>
  <c r="CW2" i="17"/>
  <c r="DK2" i="17"/>
  <c r="DK4" i="17"/>
  <c r="DO19" i="17"/>
  <c r="DP19" i="17" s="1"/>
  <c r="DO85" i="17"/>
  <c r="DP85" i="17" s="1"/>
  <c r="DO58" i="17"/>
  <c r="DP58" i="17" s="1"/>
  <c r="DO68" i="17"/>
  <c r="DP68" i="17" s="1"/>
  <c r="DO9" i="17"/>
  <c r="DP9" i="17" s="1"/>
  <c r="DK3" i="17"/>
  <c r="DP31" i="17"/>
  <c r="DO75" i="17"/>
  <c r="DP75" i="17" s="1"/>
  <c r="DO62" i="17"/>
  <c r="DP62" i="17" s="1"/>
  <c r="DO51" i="17"/>
  <c r="DP51" i="17" s="1"/>
  <c r="DP12" i="17"/>
  <c r="CU3" i="17"/>
  <c r="CU2" i="17"/>
  <c r="CU4" i="17"/>
  <c r="CS3" i="17"/>
  <c r="DJ4" i="17"/>
  <c r="CP97" i="16"/>
  <c r="CK97" i="16"/>
  <c r="CH97" i="16"/>
  <c r="CB97" i="16"/>
  <c r="AX97" i="16"/>
  <c r="AS97" i="16"/>
  <c r="AN97" i="16"/>
  <c r="AH97" i="16"/>
  <c r="CP96" i="16"/>
  <c r="CK96" i="16"/>
  <c r="CH96" i="16"/>
  <c r="CB96" i="16"/>
  <c r="AX96" i="16"/>
  <c r="AS96" i="16"/>
  <c r="AN96" i="16"/>
  <c r="AH96" i="16"/>
  <c r="CP95" i="16"/>
  <c r="CK95" i="16"/>
  <c r="CH95" i="16"/>
  <c r="CB95" i="16"/>
  <c r="AX95" i="16"/>
  <c r="AS95" i="16"/>
  <c r="AN95" i="16"/>
  <c r="AH95" i="16"/>
  <c r="CP94" i="16"/>
  <c r="CK94" i="16"/>
  <c r="CH94" i="16"/>
  <c r="CB94" i="16"/>
  <c r="AX94" i="16"/>
  <c r="AS94" i="16"/>
  <c r="AN94" i="16"/>
  <c r="AH94" i="16"/>
  <c r="DM93" i="16"/>
  <c r="DL93" i="16"/>
  <c r="DJ93" i="16"/>
  <c r="DI93" i="16"/>
  <c r="DH93" i="16"/>
  <c r="DG93" i="16"/>
  <c r="DE93" i="16"/>
  <c r="DD93" i="16"/>
  <c r="DB93" i="16"/>
  <c r="DA93" i="16"/>
  <c r="CV93" i="16"/>
  <c r="CU93" i="16"/>
  <c r="CP93" i="16"/>
  <c r="CK93" i="16"/>
  <c r="CH93" i="16"/>
  <c r="CB93" i="16"/>
  <c r="BS93" i="16"/>
  <c r="BR93" i="16"/>
  <c r="BP93" i="16"/>
  <c r="BO93" i="16"/>
  <c r="BN93" i="16"/>
  <c r="BM93" i="16"/>
  <c r="BK93" i="16"/>
  <c r="BJ93" i="16"/>
  <c r="BH93" i="16"/>
  <c r="BG93" i="16"/>
  <c r="BB93" i="16"/>
  <c r="BV93" i="16" s="1"/>
  <c r="BA93" i="16"/>
  <c r="AX93" i="16"/>
  <c r="AS93" i="16"/>
  <c r="AN93" i="16"/>
  <c r="AH93" i="16"/>
  <c r="DM92" i="16"/>
  <c r="DL92" i="16"/>
  <c r="DJ92" i="16"/>
  <c r="DI92" i="16"/>
  <c r="DH92" i="16"/>
  <c r="DG92" i="16"/>
  <c r="DE92" i="16"/>
  <c r="DD92" i="16"/>
  <c r="DB92" i="16"/>
  <c r="DA92" i="16"/>
  <c r="CV92" i="16"/>
  <c r="CU92" i="16"/>
  <c r="CP92" i="16"/>
  <c r="CK92" i="16"/>
  <c r="CH92" i="16"/>
  <c r="CB92" i="16"/>
  <c r="BS92" i="16"/>
  <c r="BR92" i="16"/>
  <c r="BP92" i="16"/>
  <c r="BO92" i="16"/>
  <c r="BN92" i="16"/>
  <c r="BM92" i="16"/>
  <c r="BK92" i="16"/>
  <c r="BJ92" i="16"/>
  <c r="BH92" i="16"/>
  <c r="BG92" i="16"/>
  <c r="BB92" i="16"/>
  <c r="BA92" i="16"/>
  <c r="AX92" i="16"/>
  <c r="AS92" i="16"/>
  <c r="AN92" i="16"/>
  <c r="AH92" i="16"/>
  <c r="DM91" i="16"/>
  <c r="DL91" i="16"/>
  <c r="DJ91" i="16"/>
  <c r="DI91" i="16"/>
  <c r="DH91" i="16"/>
  <c r="DG91" i="16"/>
  <c r="DE91" i="16"/>
  <c r="DD91" i="16"/>
  <c r="DB91" i="16"/>
  <c r="DA91" i="16"/>
  <c r="CV91" i="16"/>
  <c r="CU91" i="16"/>
  <c r="CP91" i="16"/>
  <c r="CK91" i="16"/>
  <c r="CH91" i="16"/>
  <c r="CB91" i="16"/>
  <c r="BS91" i="16"/>
  <c r="BR91" i="16"/>
  <c r="BP91" i="16"/>
  <c r="BO91" i="16"/>
  <c r="BN91" i="16"/>
  <c r="BM91" i="16"/>
  <c r="BK91" i="16"/>
  <c r="BJ91" i="16"/>
  <c r="BH91" i="16"/>
  <c r="BG91" i="16"/>
  <c r="BB91" i="16"/>
  <c r="BA91" i="16"/>
  <c r="AX91" i="16"/>
  <c r="AS91" i="16"/>
  <c r="AN91" i="16"/>
  <c r="AH91" i="16"/>
  <c r="DM90" i="16"/>
  <c r="DL90" i="16"/>
  <c r="DJ90" i="16"/>
  <c r="DI90" i="16"/>
  <c r="DH90" i="16"/>
  <c r="DG90" i="16"/>
  <c r="DE90" i="16"/>
  <c r="DD90" i="16"/>
  <c r="DB90" i="16"/>
  <c r="DA90" i="16"/>
  <c r="CV90" i="16"/>
  <c r="CU90" i="16"/>
  <c r="CP90" i="16"/>
  <c r="CK90" i="16"/>
  <c r="CH90" i="16"/>
  <c r="CB90" i="16"/>
  <c r="BS90" i="16"/>
  <c r="BR90" i="16"/>
  <c r="BP90" i="16"/>
  <c r="BO90" i="16"/>
  <c r="BN90" i="16"/>
  <c r="BM90" i="16"/>
  <c r="BK90" i="16"/>
  <c r="BJ90" i="16"/>
  <c r="BH90" i="16"/>
  <c r="BG90" i="16"/>
  <c r="BB90" i="16"/>
  <c r="BA90" i="16"/>
  <c r="AX90" i="16"/>
  <c r="AS90" i="16"/>
  <c r="AN90" i="16"/>
  <c r="AH90" i="16"/>
  <c r="DM89" i="16"/>
  <c r="DL89" i="16"/>
  <c r="DJ89" i="16"/>
  <c r="DI89" i="16"/>
  <c r="DH89" i="16"/>
  <c r="DG89" i="16"/>
  <c r="DE89" i="16"/>
  <c r="DD89" i="16"/>
  <c r="DB89" i="16"/>
  <c r="DA89" i="16"/>
  <c r="CV89" i="16"/>
  <c r="CU89" i="16"/>
  <c r="CP89" i="16"/>
  <c r="DK88" i="16" s="1"/>
  <c r="CK89" i="16"/>
  <c r="CH89" i="16"/>
  <c r="CB89" i="16"/>
  <c r="BS89" i="16"/>
  <c r="BR89" i="16"/>
  <c r="BP89" i="16"/>
  <c r="BO89" i="16"/>
  <c r="BN89" i="16"/>
  <c r="BM89" i="16"/>
  <c r="BK89" i="16"/>
  <c r="BJ89" i="16"/>
  <c r="BH89" i="16"/>
  <c r="BG89" i="16"/>
  <c r="BB89" i="16"/>
  <c r="BA89" i="16"/>
  <c r="AX89" i="16"/>
  <c r="AS89" i="16"/>
  <c r="AN89" i="16"/>
  <c r="AH89" i="16"/>
  <c r="DM88" i="16"/>
  <c r="DL88" i="16"/>
  <c r="DJ88" i="16"/>
  <c r="DI88" i="16"/>
  <c r="DH88" i="16"/>
  <c r="DG88" i="16"/>
  <c r="DE88" i="16"/>
  <c r="DD88" i="16"/>
  <c r="DB88" i="16"/>
  <c r="DA88" i="16"/>
  <c r="CV88" i="16"/>
  <c r="CU88" i="16"/>
  <c r="CP88" i="16"/>
  <c r="CK88" i="16"/>
  <c r="CH88" i="16"/>
  <c r="CB88" i="16"/>
  <c r="BS88" i="16"/>
  <c r="BR88" i="16"/>
  <c r="BP88" i="16"/>
  <c r="BO88" i="16"/>
  <c r="BN88" i="16"/>
  <c r="BM88" i="16"/>
  <c r="BK88" i="16"/>
  <c r="BJ88" i="16"/>
  <c r="BH88" i="16"/>
  <c r="BG88" i="16"/>
  <c r="BB88" i="16"/>
  <c r="BA88" i="16"/>
  <c r="AX88" i="16"/>
  <c r="AS88" i="16"/>
  <c r="AN88" i="16"/>
  <c r="AH88" i="16"/>
  <c r="DM87" i="16"/>
  <c r="DL87" i="16"/>
  <c r="DJ87" i="16"/>
  <c r="DI87" i="16"/>
  <c r="DH87" i="16"/>
  <c r="DG87" i="16"/>
  <c r="DE87" i="16"/>
  <c r="DD87" i="16"/>
  <c r="DB87" i="16"/>
  <c r="DA87" i="16"/>
  <c r="CV87" i="16"/>
  <c r="CU87" i="16"/>
  <c r="CP87" i="16"/>
  <c r="CK87" i="16"/>
  <c r="CH87" i="16"/>
  <c r="CB87" i="16"/>
  <c r="BS87" i="16"/>
  <c r="BR87" i="16"/>
  <c r="BP87" i="16"/>
  <c r="BO87" i="16"/>
  <c r="BN87" i="16"/>
  <c r="BM87" i="16"/>
  <c r="BK87" i="16"/>
  <c r="BJ87" i="16"/>
  <c r="BH87" i="16"/>
  <c r="BG87" i="16"/>
  <c r="BB87" i="16"/>
  <c r="BA87" i="16"/>
  <c r="AX87" i="16"/>
  <c r="AS87" i="16"/>
  <c r="AN87" i="16"/>
  <c r="AH87" i="16"/>
  <c r="DM86" i="16"/>
  <c r="DL86" i="16"/>
  <c r="DJ86" i="16"/>
  <c r="DI86" i="16"/>
  <c r="DH86" i="16"/>
  <c r="DG86" i="16"/>
  <c r="DE86" i="16"/>
  <c r="DD86" i="16"/>
  <c r="DB86" i="16"/>
  <c r="DA86" i="16"/>
  <c r="CV86" i="16"/>
  <c r="CU86" i="16"/>
  <c r="CP86" i="16"/>
  <c r="CK86" i="16"/>
  <c r="CH86" i="16"/>
  <c r="DC85" i="16" s="1"/>
  <c r="CB86" i="16"/>
  <c r="BS86" i="16"/>
  <c r="BR86" i="16"/>
  <c r="BP86" i="16"/>
  <c r="BO86" i="16"/>
  <c r="BN86" i="16"/>
  <c r="BM86" i="16"/>
  <c r="BK86" i="16"/>
  <c r="BJ86" i="16"/>
  <c r="BH86" i="16"/>
  <c r="BG86" i="16"/>
  <c r="BB86" i="16"/>
  <c r="BA86" i="16"/>
  <c r="AX86" i="16"/>
  <c r="AS86" i="16"/>
  <c r="AN86" i="16"/>
  <c r="AH86" i="16"/>
  <c r="DM85" i="16"/>
  <c r="DL85" i="16"/>
  <c r="DJ85" i="16"/>
  <c r="DI85" i="16"/>
  <c r="DH85" i="16"/>
  <c r="DG85" i="16"/>
  <c r="DE85" i="16"/>
  <c r="DD85" i="16"/>
  <c r="DB85" i="16"/>
  <c r="DA85" i="16"/>
  <c r="CV85" i="16"/>
  <c r="CU85" i="16"/>
  <c r="CP85" i="16"/>
  <c r="DK87" i="16" s="1"/>
  <c r="CK85" i="16"/>
  <c r="DF87" i="16" s="1"/>
  <c r="CH85" i="16"/>
  <c r="CB85" i="16"/>
  <c r="BS85" i="16"/>
  <c r="BR85" i="16"/>
  <c r="BP85" i="16"/>
  <c r="BO85" i="16"/>
  <c r="BN85" i="16"/>
  <c r="BM85" i="16"/>
  <c r="BK85" i="16"/>
  <c r="BJ85" i="16"/>
  <c r="BH85" i="16"/>
  <c r="BG85" i="16"/>
  <c r="BB85" i="16"/>
  <c r="BA85" i="16"/>
  <c r="AX85" i="16"/>
  <c r="AS85" i="16"/>
  <c r="BL87" i="16" s="1"/>
  <c r="AN85" i="16"/>
  <c r="AH85" i="16"/>
  <c r="DM84" i="16"/>
  <c r="DL84" i="16"/>
  <c r="DJ84" i="16"/>
  <c r="DI84" i="16"/>
  <c r="DH84" i="16"/>
  <c r="DG84" i="16"/>
  <c r="DE84" i="16"/>
  <c r="DD84" i="16"/>
  <c r="DB84" i="16"/>
  <c r="DA84" i="16"/>
  <c r="CV84" i="16"/>
  <c r="CU84" i="16"/>
  <c r="CP84" i="16"/>
  <c r="CK84" i="16"/>
  <c r="CH84" i="16"/>
  <c r="CB84" i="16"/>
  <c r="BS84" i="16"/>
  <c r="BR84" i="16"/>
  <c r="BP84" i="16"/>
  <c r="BO84" i="16"/>
  <c r="BN84" i="16"/>
  <c r="BM84" i="16"/>
  <c r="BK84" i="16"/>
  <c r="BJ84" i="16"/>
  <c r="BH84" i="16"/>
  <c r="BG84" i="16"/>
  <c r="BB84" i="16"/>
  <c r="BA84" i="16"/>
  <c r="AX84" i="16"/>
  <c r="AS84" i="16"/>
  <c r="AN84" i="16"/>
  <c r="AH84" i="16"/>
  <c r="DM83" i="16"/>
  <c r="DL83" i="16"/>
  <c r="DJ83" i="16"/>
  <c r="DI83" i="16"/>
  <c r="DH83" i="16"/>
  <c r="DG83" i="16"/>
  <c r="DE83" i="16"/>
  <c r="DD83" i="16"/>
  <c r="DB83" i="16"/>
  <c r="DA83" i="16"/>
  <c r="CV83" i="16"/>
  <c r="CU83" i="16"/>
  <c r="CP83" i="16"/>
  <c r="CK83" i="16"/>
  <c r="CH83" i="16"/>
  <c r="CB83" i="16"/>
  <c r="BS83" i="16"/>
  <c r="BR83" i="16"/>
  <c r="BP83" i="16"/>
  <c r="BO83" i="16"/>
  <c r="BN83" i="16"/>
  <c r="BM83" i="16"/>
  <c r="BK83" i="16"/>
  <c r="BJ83" i="16"/>
  <c r="BH83" i="16"/>
  <c r="BG83" i="16"/>
  <c r="BB83" i="16"/>
  <c r="BA83" i="16"/>
  <c r="AX83" i="16"/>
  <c r="AS83" i="16"/>
  <c r="AN83" i="16"/>
  <c r="AH83" i="16"/>
  <c r="DM82" i="16"/>
  <c r="DL82" i="16"/>
  <c r="DJ82" i="16"/>
  <c r="DI82" i="16"/>
  <c r="DH82" i="16"/>
  <c r="DG82" i="16"/>
  <c r="DE82" i="16"/>
  <c r="DD82" i="16"/>
  <c r="DB82" i="16"/>
  <c r="DA82" i="16"/>
  <c r="CV82" i="16"/>
  <c r="DP82" i="16" s="1"/>
  <c r="CU82" i="16"/>
  <c r="CP82" i="16"/>
  <c r="CK82" i="16"/>
  <c r="CH82" i="16"/>
  <c r="CB82" i="16"/>
  <c r="BS82" i="16"/>
  <c r="BR82" i="16"/>
  <c r="BP82" i="16"/>
  <c r="BO82" i="16"/>
  <c r="BN82" i="16"/>
  <c r="BM82" i="16"/>
  <c r="BK82" i="16"/>
  <c r="BJ82" i="16"/>
  <c r="BH82" i="16"/>
  <c r="BG82" i="16"/>
  <c r="BB82" i="16"/>
  <c r="BA82" i="16"/>
  <c r="AX82" i="16"/>
  <c r="AS82" i="16"/>
  <c r="AN82" i="16"/>
  <c r="AH82" i="16"/>
  <c r="DM81" i="16"/>
  <c r="DL81" i="16"/>
  <c r="DJ81" i="16"/>
  <c r="DI81" i="16"/>
  <c r="DH81" i="16"/>
  <c r="DG81" i="16"/>
  <c r="DE81" i="16"/>
  <c r="DD81" i="16"/>
  <c r="DB81" i="16"/>
  <c r="DA81" i="16"/>
  <c r="CV81" i="16"/>
  <c r="DP81" i="16" s="1"/>
  <c r="CU81" i="16"/>
  <c r="CP81" i="16"/>
  <c r="CK81" i="16"/>
  <c r="CH81" i="16"/>
  <c r="CB81" i="16"/>
  <c r="BS81" i="16"/>
  <c r="BR81" i="16"/>
  <c r="BP81" i="16"/>
  <c r="BO81" i="16"/>
  <c r="BN81" i="16"/>
  <c r="BM81" i="16"/>
  <c r="BK81" i="16"/>
  <c r="BJ81" i="16"/>
  <c r="BH81" i="16"/>
  <c r="BG81" i="16"/>
  <c r="BB81" i="16"/>
  <c r="BA81" i="16"/>
  <c r="AX81" i="16"/>
  <c r="AS81" i="16"/>
  <c r="AN81" i="16"/>
  <c r="AH81" i="16"/>
  <c r="DM80" i="16"/>
  <c r="DL80" i="16"/>
  <c r="DJ80" i="16"/>
  <c r="DI80" i="16"/>
  <c r="DH80" i="16"/>
  <c r="DG80" i="16"/>
  <c r="DE80" i="16"/>
  <c r="DD80" i="16"/>
  <c r="DB80" i="16"/>
  <c r="DA80" i="16"/>
  <c r="CV80" i="16"/>
  <c r="DP80" i="16" s="1"/>
  <c r="CU80" i="16"/>
  <c r="CP80" i="16"/>
  <c r="CK80" i="16"/>
  <c r="CH80" i="16"/>
  <c r="CB80" i="16"/>
  <c r="BS80" i="16"/>
  <c r="BR80" i="16"/>
  <c r="BP80" i="16"/>
  <c r="BO80" i="16"/>
  <c r="BN80" i="16"/>
  <c r="BM80" i="16"/>
  <c r="BK80" i="16"/>
  <c r="BJ80" i="16"/>
  <c r="BH80" i="16"/>
  <c r="BG80" i="16"/>
  <c r="BB80" i="16"/>
  <c r="BA80" i="16"/>
  <c r="AX80" i="16"/>
  <c r="AS80" i="16"/>
  <c r="AN80" i="16"/>
  <c r="AH80" i="16"/>
  <c r="DM79" i="16"/>
  <c r="DL79" i="16"/>
  <c r="DJ79" i="16"/>
  <c r="DI79" i="16"/>
  <c r="DH79" i="16"/>
  <c r="DG79" i="16"/>
  <c r="DE79" i="16"/>
  <c r="DD79" i="16"/>
  <c r="DB79" i="16"/>
  <c r="DA79" i="16"/>
  <c r="CV79" i="16"/>
  <c r="CU79" i="16"/>
  <c r="CP79" i="16"/>
  <c r="CK79" i="16"/>
  <c r="CH79" i="16"/>
  <c r="CB79" i="16"/>
  <c r="BS79" i="16"/>
  <c r="BR79" i="16"/>
  <c r="BP79" i="16"/>
  <c r="BO79" i="16"/>
  <c r="BN79" i="16"/>
  <c r="BM79" i="16"/>
  <c r="BK79" i="16"/>
  <c r="BJ79" i="16"/>
  <c r="BH79" i="16"/>
  <c r="BG79" i="16"/>
  <c r="BB79" i="16"/>
  <c r="BA79" i="16"/>
  <c r="AX79" i="16"/>
  <c r="AS79" i="16"/>
  <c r="AN79" i="16"/>
  <c r="AH79" i="16"/>
  <c r="DM78" i="16"/>
  <c r="DL78" i="16"/>
  <c r="DJ78" i="16"/>
  <c r="DI78" i="16"/>
  <c r="DH78" i="16"/>
  <c r="DG78" i="16"/>
  <c r="DE78" i="16"/>
  <c r="DD78" i="16"/>
  <c r="DB78" i="16"/>
  <c r="DA78" i="16"/>
  <c r="CV78" i="16"/>
  <c r="DP78" i="16" s="1"/>
  <c r="CU78" i="16"/>
  <c r="CP78" i="16"/>
  <c r="CK78" i="16"/>
  <c r="CH78" i="16"/>
  <c r="CB78" i="16"/>
  <c r="BS78" i="16"/>
  <c r="BR78" i="16"/>
  <c r="BP78" i="16"/>
  <c r="BO78" i="16"/>
  <c r="BN78" i="16"/>
  <c r="BM78" i="16"/>
  <c r="BK78" i="16"/>
  <c r="BJ78" i="16"/>
  <c r="BH78" i="16"/>
  <c r="BG78" i="16"/>
  <c r="BB78" i="16"/>
  <c r="BV78" i="16" s="1"/>
  <c r="BA78" i="16"/>
  <c r="AX78" i="16"/>
  <c r="AS78" i="16"/>
  <c r="AN78" i="16"/>
  <c r="AH78" i="16"/>
  <c r="DM77" i="16"/>
  <c r="DL77" i="16"/>
  <c r="DJ77" i="16"/>
  <c r="DI77" i="16"/>
  <c r="DH77" i="16"/>
  <c r="DG77" i="16"/>
  <c r="DE77" i="16"/>
  <c r="DD77" i="16"/>
  <c r="DB77" i="16"/>
  <c r="DA77" i="16"/>
  <c r="CV77" i="16"/>
  <c r="CU77" i="16"/>
  <c r="CP77" i="16"/>
  <c r="CK77" i="16"/>
  <c r="CH77" i="16"/>
  <c r="CB77" i="16"/>
  <c r="BS77" i="16"/>
  <c r="BR77" i="16"/>
  <c r="BP77" i="16"/>
  <c r="BO77" i="16"/>
  <c r="BN77" i="16"/>
  <c r="BM77" i="16"/>
  <c r="BK77" i="16"/>
  <c r="BJ77" i="16"/>
  <c r="BH77" i="16"/>
  <c r="BG77" i="16"/>
  <c r="BB77" i="16"/>
  <c r="BA77" i="16"/>
  <c r="AX77" i="16"/>
  <c r="AS77" i="16"/>
  <c r="AN77" i="16"/>
  <c r="AH77" i="16"/>
  <c r="DM76" i="16"/>
  <c r="DL76" i="16"/>
  <c r="DJ76" i="16"/>
  <c r="DI76" i="16"/>
  <c r="DH76" i="16"/>
  <c r="DG76" i="16"/>
  <c r="DE76" i="16"/>
  <c r="DD76" i="16"/>
  <c r="DB76" i="16"/>
  <c r="DA76" i="16"/>
  <c r="CV76" i="16"/>
  <c r="DP76" i="16" s="1"/>
  <c r="CU76" i="16"/>
  <c r="CP76" i="16"/>
  <c r="DK78" i="16" s="1"/>
  <c r="CK76" i="16"/>
  <c r="CH76" i="16"/>
  <c r="CB76" i="16"/>
  <c r="BS76" i="16"/>
  <c r="BR76" i="16"/>
  <c r="BP76" i="16"/>
  <c r="BO76" i="16"/>
  <c r="BN76" i="16"/>
  <c r="BM76" i="16"/>
  <c r="BK76" i="16"/>
  <c r="BJ76" i="16"/>
  <c r="BH76" i="16"/>
  <c r="BG76" i="16"/>
  <c r="BB76" i="16"/>
  <c r="BA76" i="16"/>
  <c r="AX76" i="16"/>
  <c r="BQ78" i="16" s="1"/>
  <c r="AS76" i="16"/>
  <c r="AN76" i="16"/>
  <c r="AH76" i="16"/>
  <c r="DM75" i="16"/>
  <c r="DL75" i="16"/>
  <c r="DJ75" i="16"/>
  <c r="DI75" i="16"/>
  <c r="DH75" i="16"/>
  <c r="DG75" i="16"/>
  <c r="DE75" i="16"/>
  <c r="DD75" i="16"/>
  <c r="DB75" i="16"/>
  <c r="DA75" i="16"/>
  <c r="CV75" i="16"/>
  <c r="CU75" i="16"/>
  <c r="CP75" i="16"/>
  <c r="CK75" i="16"/>
  <c r="CH75" i="16"/>
  <c r="CB75" i="16"/>
  <c r="BS75" i="16"/>
  <c r="BR75" i="16"/>
  <c r="BP75" i="16"/>
  <c r="BO75" i="16"/>
  <c r="BN75" i="16"/>
  <c r="BM75" i="16"/>
  <c r="BK75" i="16"/>
  <c r="BJ75" i="16"/>
  <c r="BH75" i="16"/>
  <c r="BG75" i="16"/>
  <c r="BB75" i="16"/>
  <c r="BA75" i="16"/>
  <c r="AX75" i="16"/>
  <c r="AS75" i="16"/>
  <c r="AN75" i="16"/>
  <c r="AH75" i="16"/>
  <c r="DM74" i="16"/>
  <c r="DL74" i="16"/>
  <c r="DJ74" i="16"/>
  <c r="DI74" i="16"/>
  <c r="DH74" i="16"/>
  <c r="DG74" i="16"/>
  <c r="DE74" i="16"/>
  <c r="DD74" i="16"/>
  <c r="DB74" i="16"/>
  <c r="DA74" i="16"/>
  <c r="CV74" i="16"/>
  <c r="DP74" i="16" s="1"/>
  <c r="CU74" i="16"/>
  <c r="CP74" i="16"/>
  <c r="CK74" i="16"/>
  <c r="CH74" i="16"/>
  <c r="CB74" i="16"/>
  <c r="BS74" i="16"/>
  <c r="BR74" i="16"/>
  <c r="BP74" i="16"/>
  <c r="BO74" i="16"/>
  <c r="BN74" i="16"/>
  <c r="BM74" i="16"/>
  <c r="BK74" i="16"/>
  <c r="BJ74" i="16"/>
  <c r="BH74" i="16"/>
  <c r="BG74" i="16"/>
  <c r="BB74" i="16"/>
  <c r="BA74" i="16"/>
  <c r="AX74" i="16"/>
  <c r="AS74" i="16"/>
  <c r="BL73" i="16" s="1"/>
  <c r="AN74" i="16"/>
  <c r="AH74" i="16"/>
  <c r="DM73" i="16"/>
  <c r="DL73" i="16"/>
  <c r="DJ73" i="16"/>
  <c r="DI73" i="16"/>
  <c r="DH73" i="16"/>
  <c r="DG73" i="16"/>
  <c r="DE73" i="16"/>
  <c r="DD73" i="16"/>
  <c r="DB73" i="16"/>
  <c r="DA73" i="16"/>
  <c r="CV73" i="16"/>
  <c r="CU73" i="16"/>
  <c r="CP73" i="16"/>
  <c r="CK73" i="16"/>
  <c r="CH73" i="16"/>
  <c r="CB73" i="16"/>
  <c r="CW75" i="16" s="1"/>
  <c r="DT75" i="16" s="1"/>
  <c r="BS73" i="16"/>
  <c r="BR73" i="16"/>
  <c r="BP73" i="16"/>
  <c r="BO73" i="16"/>
  <c r="BN73" i="16"/>
  <c r="BM73" i="16"/>
  <c r="BK73" i="16"/>
  <c r="BJ73" i="16"/>
  <c r="BH73" i="16"/>
  <c r="BG73" i="16"/>
  <c r="BB73" i="16"/>
  <c r="BA73" i="16"/>
  <c r="AX73" i="16"/>
  <c r="BQ75" i="16" s="1"/>
  <c r="AS73" i="16"/>
  <c r="AN73" i="16"/>
  <c r="AH73" i="16"/>
  <c r="DM72" i="16"/>
  <c r="DL72" i="16"/>
  <c r="DJ72" i="16"/>
  <c r="DI72" i="16"/>
  <c r="DH72" i="16"/>
  <c r="DG72" i="16"/>
  <c r="DE72" i="16"/>
  <c r="DD72" i="16"/>
  <c r="DB72" i="16"/>
  <c r="DA72" i="16"/>
  <c r="CV72" i="16"/>
  <c r="CU72" i="16"/>
  <c r="CP72" i="16"/>
  <c r="CK72" i="16"/>
  <c r="CH72" i="16"/>
  <c r="CB72" i="16"/>
  <c r="BS72" i="16"/>
  <c r="BR72" i="16"/>
  <c r="BP72" i="16"/>
  <c r="BO72" i="16"/>
  <c r="BN72" i="16"/>
  <c r="BM72" i="16"/>
  <c r="BK72" i="16"/>
  <c r="BJ72" i="16"/>
  <c r="BH72" i="16"/>
  <c r="BG72" i="16"/>
  <c r="BB72" i="16"/>
  <c r="BV72" i="16" s="1"/>
  <c r="BA72" i="16"/>
  <c r="AX72" i="16"/>
  <c r="AS72" i="16"/>
  <c r="AN72" i="16"/>
  <c r="AH72" i="16"/>
  <c r="DM71" i="16"/>
  <c r="DL71" i="16"/>
  <c r="DJ71" i="16"/>
  <c r="DI71" i="16"/>
  <c r="DH71" i="16"/>
  <c r="DG71" i="16"/>
  <c r="DE71" i="16"/>
  <c r="DD71" i="16"/>
  <c r="DB71" i="16"/>
  <c r="DA71" i="16"/>
  <c r="CV71" i="16"/>
  <c r="CU71" i="16"/>
  <c r="CP71" i="16"/>
  <c r="CK71" i="16"/>
  <c r="CH71" i="16"/>
  <c r="CB71" i="16"/>
  <c r="BS71" i="16"/>
  <c r="BR71" i="16"/>
  <c r="BP71" i="16"/>
  <c r="BO71" i="16"/>
  <c r="BN71" i="16"/>
  <c r="BM71" i="16"/>
  <c r="BK71" i="16"/>
  <c r="BJ71" i="16"/>
  <c r="BH71" i="16"/>
  <c r="BG71" i="16"/>
  <c r="BB71" i="16"/>
  <c r="BV71" i="16" s="1"/>
  <c r="BA71" i="16"/>
  <c r="AX71" i="16"/>
  <c r="AS71" i="16"/>
  <c r="BL70" i="16" s="1"/>
  <c r="AN71" i="16"/>
  <c r="BI70" i="16" s="1"/>
  <c r="AH71" i="16"/>
  <c r="DM70" i="16"/>
  <c r="DL70" i="16"/>
  <c r="DJ70" i="16"/>
  <c r="DI70" i="16"/>
  <c r="DH70" i="16"/>
  <c r="DG70" i="16"/>
  <c r="DE70" i="16"/>
  <c r="DD70" i="16"/>
  <c r="DB70" i="16"/>
  <c r="DA70" i="16"/>
  <c r="CV70" i="16"/>
  <c r="CU70" i="16"/>
  <c r="CP70" i="16"/>
  <c r="CK70" i="16"/>
  <c r="CH70" i="16"/>
  <c r="CB70" i="16"/>
  <c r="BS70" i="16"/>
  <c r="BR70" i="16"/>
  <c r="BP70" i="16"/>
  <c r="BO70" i="16"/>
  <c r="BN70" i="16"/>
  <c r="BM70" i="16"/>
  <c r="BK70" i="16"/>
  <c r="BJ70" i="16"/>
  <c r="BH70" i="16"/>
  <c r="BG70" i="16"/>
  <c r="BB70" i="16"/>
  <c r="BA70" i="16"/>
  <c r="AX70" i="16"/>
  <c r="AS70" i="16"/>
  <c r="AN70" i="16"/>
  <c r="AH70" i="16"/>
  <c r="DM69" i="16"/>
  <c r="DL69" i="16"/>
  <c r="DJ69" i="16"/>
  <c r="DI69" i="16"/>
  <c r="DH69" i="16"/>
  <c r="DG69" i="16"/>
  <c r="DE69" i="16"/>
  <c r="DD69" i="16"/>
  <c r="DB69" i="16"/>
  <c r="DA69" i="16"/>
  <c r="CV69" i="16"/>
  <c r="DP69" i="16" s="1"/>
  <c r="CU69" i="16"/>
  <c r="CP69" i="16"/>
  <c r="CK69" i="16"/>
  <c r="CH69" i="16"/>
  <c r="CB69" i="16"/>
  <c r="BS69" i="16"/>
  <c r="BR69" i="16"/>
  <c r="BP69" i="16"/>
  <c r="BO69" i="16"/>
  <c r="BN69" i="16"/>
  <c r="BM69" i="16"/>
  <c r="BK69" i="16"/>
  <c r="BJ69" i="16"/>
  <c r="BH69" i="16"/>
  <c r="BG69" i="16"/>
  <c r="BB69" i="16"/>
  <c r="BA69" i="16"/>
  <c r="AX69" i="16"/>
  <c r="AS69" i="16"/>
  <c r="AN69" i="16"/>
  <c r="AH69" i="16"/>
  <c r="DM68" i="16"/>
  <c r="DL68" i="16"/>
  <c r="DJ68" i="16"/>
  <c r="DI68" i="16"/>
  <c r="DH68" i="16"/>
  <c r="DG68" i="16"/>
  <c r="DE68" i="16"/>
  <c r="DD68" i="16"/>
  <c r="DB68" i="16"/>
  <c r="DA68" i="16"/>
  <c r="CV68" i="16"/>
  <c r="DP68" i="16" s="1"/>
  <c r="CU68" i="16"/>
  <c r="CP68" i="16"/>
  <c r="CK68" i="16"/>
  <c r="CH68" i="16"/>
  <c r="CB68" i="16"/>
  <c r="BS68" i="16"/>
  <c r="BR68" i="16"/>
  <c r="BP68" i="16"/>
  <c r="BO68" i="16"/>
  <c r="BN68" i="16"/>
  <c r="BM68" i="16"/>
  <c r="BK68" i="16"/>
  <c r="BJ68" i="16"/>
  <c r="BH68" i="16"/>
  <c r="BG68" i="16"/>
  <c r="BB68" i="16"/>
  <c r="BA68" i="16"/>
  <c r="AX68" i="16"/>
  <c r="AS68" i="16"/>
  <c r="AN68" i="16"/>
  <c r="AH68" i="16"/>
  <c r="DM67" i="16"/>
  <c r="DL67" i="16"/>
  <c r="DJ67" i="16"/>
  <c r="DI67" i="16"/>
  <c r="DH67" i="16"/>
  <c r="DG67" i="16"/>
  <c r="DE67" i="16"/>
  <c r="DD67" i="16"/>
  <c r="DB67" i="16"/>
  <c r="DA67" i="16"/>
  <c r="CV67" i="16"/>
  <c r="CU67" i="16"/>
  <c r="CP67" i="16"/>
  <c r="CK67" i="16"/>
  <c r="CH67" i="16"/>
  <c r="CB67" i="16"/>
  <c r="BS67" i="16"/>
  <c r="BR67" i="16"/>
  <c r="BP67" i="16"/>
  <c r="BO67" i="16"/>
  <c r="BN67" i="16"/>
  <c r="BM67" i="16"/>
  <c r="BK67" i="16"/>
  <c r="BJ67" i="16"/>
  <c r="BH67" i="16"/>
  <c r="BG67" i="16"/>
  <c r="BB67" i="16"/>
  <c r="BA67" i="16"/>
  <c r="AX67" i="16"/>
  <c r="AS67" i="16"/>
  <c r="BL68" i="16" s="1"/>
  <c r="AN67" i="16"/>
  <c r="AH67" i="16"/>
  <c r="DM66" i="16"/>
  <c r="DL66" i="16"/>
  <c r="DJ66" i="16"/>
  <c r="DI66" i="16"/>
  <c r="DH66" i="16"/>
  <c r="DG66" i="16"/>
  <c r="DE66" i="16"/>
  <c r="DD66" i="16"/>
  <c r="DB66" i="16"/>
  <c r="DA66" i="16"/>
  <c r="CV66" i="16"/>
  <c r="CU66" i="16"/>
  <c r="CP66" i="16"/>
  <c r="CK66" i="16"/>
  <c r="CH66" i="16"/>
  <c r="CB66" i="16"/>
  <c r="BS66" i="16"/>
  <c r="BR66" i="16"/>
  <c r="BP66" i="16"/>
  <c r="BO66" i="16"/>
  <c r="BN66" i="16"/>
  <c r="BM66" i="16"/>
  <c r="BK66" i="16"/>
  <c r="BJ66" i="16"/>
  <c r="BH66" i="16"/>
  <c r="BG66" i="16"/>
  <c r="BB66" i="16"/>
  <c r="BA66" i="16"/>
  <c r="AX66" i="16"/>
  <c r="AS66" i="16"/>
  <c r="AN66" i="16"/>
  <c r="AH66" i="16"/>
  <c r="DM65" i="16"/>
  <c r="DL65" i="16"/>
  <c r="DJ65" i="16"/>
  <c r="DI65" i="16"/>
  <c r="DH65" i="16"/>
  <c r="DG65" i="16"/>
  <c r="DE65" i="16"/>
  <c r="DD65" i="16"/>
  <c r="DB65" i="16"/>
  <c r="DA65" i="16"/>
  <c r="CV65" i="16"/>
  <c r="DP65" i="16" s="1"/>
  <c r="CU65" i="16"/>
  <c r="CP65" i="16"/>
  <c r="CK65" i="16"/>
  <c r="CH65" i="16"/>
  <c r="DC64" i="16" s="1"/>
  <c r="CB65" i="16"/>
  <c r="BS65" i="16"/>
  <c r="BR65" i="16"/>
  <c r="BP65" i="16"/>
  <c r="BO65" i="16"/>
  <c r="BN65" i="16"/>
  <c r="BM65" i="16"/>
  <c r="BK65" i="16"/>
  <c r="BJ65" i="16"/>
  <c r="BH65" i="16"/>
  <c r="BG65" i="16"/>
  <c r="BB65" i="16"/>
  <c r="BV65" i="16" s="1"/>
  <c r="BA65" i="16"/>
  <c r="AX65" i="16"/>
  <c r="AS65" i="16"/>
  <c r="AN65" i="16"/>
  <c r="AH65" i="16"/>
  <c r="DM64" i="16"/>
  <c r="DL64" i="16"/>
  <c r="DJ64" i="16"/>
  <c r="DI64" i="16"/>
  <c r="DH64" i="16"/>
  <c r="DG64" i="16"/>
  <c r="DE64" i="16"/>
  <c r="DD64" i="16"/>
  <c r="DB64" i="16"/>
  <c r="DA64" i="16"/>
  <c r="CV64" i="16"/>
  <c r="CU64" i="16"/>
  <c r="CP64" i="16"/>
  <c r="DK66" i="16" s="1"/>
  <c r="CK64" i="16"/>
  <c r="DF66" i="16" s="1"/>
  <c r="CH64" i="16"/>
  <c r="CB64" i="16"/>
  <c r="BS64" i="16"/>
  <c r="BR64" i="16"/>
  <c r="BP64" i="16"/>
  <c r="BO64" i="16"/>
  <c r="BN64" i="16"/>
  <c r="BM64" i="16"/>
  <c r="BK64" i="16"/>
  <c r="BJ64" i="16"/>
  <c r="BH64" i="16"/>
  <c r="BG64" i="16"/>
  <c r="BB64" i="16"/>
  <c r="BA64" i="16"/>
  <c r="AX64" i="16"/>
  <c r="AS64" i="16"/>
  <c r="AN64" i="16"/>
  <c r="AH64" i="16"/>
  <c r="DM63" i="16"/>
  <c r="DL63" i="16"/>
  <c r="DJ63" i="16"/>
  <c r="DI63" i="16"/>
  <c r="DH63" i="16"/>
  <c r="DG63" i="16"/>
  <c r="DE63" i="16"/>
  <c r="DD63" i="16"/>
  <c r="DB63" i="16"/>
  <c r="DA63" i="16"/>
  <c r="CV63" i="16"/>
  <c r="CU63" i="16"/>
  <c r="CP63" i="16"/>
  <c r="CK63" i="16"/>
  <c r="CH63" i="16"/>
  <c r="CB63" i="16"/>
  <c r="BS63" i="16"/>
  <c r="BR63" i="16"/>
  <c r="BP63" i="16"/>
  <c r="BO63" i="16"/>
  <c r="BN63" i="16"/>
  <c r="BM63" i="16"/>
  <c r="BK63" i="16"/>
  <c r="BJ63" i="16"/>
  <c r="BH63" i="16"/>
  <c r="BG63" i="16"/>
  <c r="BB63" i="16"/>
  <c r="BA63" i="16"/>
  <c r="AX63" i="16"/>
  <c r="AS63" i="16"/>
  <c r="AN63" i="16"/>
  <c r="AH63" i="16"/>
  <c r="DM62" i="16"/>
  <c r="DL62" i="16"/>
  <c r="DJ62" i="16"/>
  <c r="DI62" i="16"/>
  <c r="DH62" i="16"/>
  <c r="DG62" i="16"/>
  <c r="DE62" i="16"/>
  <c r="DD62" i="16"/>
  <c r="DB62" i="16"/>
  <c r="DA62" i="16"/>
  <c r="CV62" i="16"/>
  <c r="CU62" i="16"/>
  <c r="CP62" i="16"/>
  <c r="CK62" i="16"/>
  <c r="CH62" i="16"/>
  <c r="CB62" i="16"/>
  <c r="CW61" i="16" s="1"/>
  <c r="DT61" i="16" s="1"/>
  <c r="BS62" i="16"/>
  <c r="BR62" i="16"/>
  <c r="BP62" i="16"/>
  <c r="BO62" i="16"/>
  <c r="BN62" i="16"/>
  <c r="BM62" i="16"/>
  <c r="BK62" i="16"/>
  <c r="BJ62" i="16"/>
  <c r="BH62" i="16"/>
  <c r="BG62" i="16"/>
  <c r="BB62" i="16"/>
  <c r="BA62" i="16"/>
  <c r="AX62" i="16"/>
  <c r="AS62" i="16"/>
  <c r="AN62" i="16"/>
  <c r="AH62" i="16"/>
  <c r="DM61" i="16"/>
  <c r="DL61" i="16"/>
  <c r="DJ61" i="16"/>
  <c r="DI61" i="16"/>
  <c r="DH61" i="16"/>
  <c r="DG61" i="16"/>
  <c r="DE61" i="16"/>
  <c r="DD61" i="16"/>
  <c r="DB61" i="16"/>
  <c r="DA61" i="16"/>
  <c r="CV61" i="16"/>
  <c r="DP61" i="16" s="1"/>
  <c r="CU61" i="16"/>
  <c r="CP61" i="16"/>
  <c r="CK61" i="16"/>
  <c r="DF63" i="16" s="1"/>
  <c r="CH61" i="16"/>
  <c r="CB61" i="16"/>
  <c r="BS61" i="16"/>
  <c r="BR61" i="16"/>
  <c r="BP61" i="16"/>
  <c r="BO61" i="16"/>
  <c r="BN61" i="16"/>
  <c r="BM61" i="16"/>
  <c r="BK61" i="16"/>
  <c r="BJ61" i="16"/>
  <c r="BH61" i="16"/>
  <c r="BG61" i="16"/>
  <c r="BB61" i="16"/>
  <c r="BA61" i="16"/>
  <c r="AX61" i="16"/>
  <c r="AS61" i="16"/>
  <c r="AN61" i="16"/>
  <c r="AH61" i="16"/>
  <c r="DM60" i="16"/>
  <c r="DL60" i="16"/>
  <c r="DJ60" i="16"/>
  <c r="DI60" i="16"/>
  <c r="DH60" i="16"/>
  <c r="DG60" i="16"/>
  <c r="DE60" i="16"/>
  <c r="DD60" i="16"/>
  <c r="DB60" i="16"/>
  <c r="DA60" i="16"/>
  <c r="CV60" i="16"/>
  <c r="DP60" i="16" s="1"/>
  <c r="CU60" i="16"/>
  <c r="CP60" i="16"/>
  <c r="CK60" i="16"/>
  <c r="CH60" i="16"/>
  <c r="CB60" i="16"/>
  <c r="BS60" i="16"/>
  <c r="BR60" i="16"/>
  <c r="BP60" i="16"/>
  <c r="BO60" i="16"/>
  <c r="BN60" i="16"/>
  <c r="BM60" i="16"/>
  <c r="BK60" i="16"/>
  <c r="BJ60" i="16"/>
  <c r="BH60" i="16"/>
  <c r="BG60" i="16"/>
  <c r="BB60" i="16"/>
  <c r="BV60" i="16" s="1"/>
  <c r="BA60" i="16"/>
  <c r="AX60" i="16"/>
  <c r="AS60" i="16"/>
  <c r="AN60" i="16"/>
  <c r="AH60" i="16"/>
  <c r="DM59" i="16"/>
  <c r="DL59" i="16"/>
  <c r="DJ59" i="16"/>
  <c r="DI59" i="16"/>
  <c r="DH59" i="16"/>
  <c r="DG59" i="16"/>
  <c r="DE59" i="16"/>
  <c r="DD59" i="16"/>
  <c r="DB59" i="16"/>
  <c r="DA59" i="16"/>
  <c r="CV59" i="16"/>
  <c r="CU59" i="16"/>
  <c r="CP59" i="16"/>
  <c r="CK59" i="16"/>
  <c r="CH59" i="16"/>
  <c r="CB59" i="16"/>
  <c r="BS59" i="16"/>
  <c r="BR59" i="16"/>
  <c r="BP59" i="16"/>
  <c r="BO59" i="16"/>
  <c r="BN59" i="16"/>
  <c r="BM59" i="16"/>
  <c r="BK59" i="16"/>
  <c r="BJ59" i="16"/>
  <c r="BH59" i="16"/>
  <c r="BG59" i="16"/>
  <c r="BB59" i="16"/>
  <c r="BA59" i="16"/>
  <c r="AX59" i="16"/>
  <c r="AS59" i="16"/>
  <c r="BL58" i="16" s="1"/>
  <c r="AN59" i="16"/>
  <c r="AH59" i="16"/>
  <c r="DM58" i="16"/>
  <c r="DL58" i="16"/>
  <c r="DJ58" i="16"/>
  <c r="DI58" i="16"/>
  <c r="DH58" i="16"/>
  <c r="DG58" i="16"/>
  <c r="DE58" i="16"/>
  <c r="DD58" i="16"/>
  <c r="DB58" i="16"/>
  <c r="DA58" i="16"/>
  <c r="CV58" i="16"/>
  <c r="CU58" i="16"/>
  <c r="CP58" i="16"/>
  <c r="CK58" i="16"/>
  <c r="CH58" i="16"/>
  <c r="DC60" i="16" s="1"/>
  <c r="CB58" i="16"/>
  <c r="BS58" i="16"/>
  <c r="BR58" i="16"/>
  <c r="BP58" i="16"/>
  <c r="BO58" i="16"/>
  <c r="BN58" i="16"/>
  <c r="BM58" i="16"/>
  <c r="BK58" i="16"/>
  <c r="BJ58" i="16"/>
  <c r="BH58" i="16"/>
  <c r="BG58" i="16"/>
  <c r="BB58" i="16"/>
  <c r="BA58" i="16"/>
  <c r="AX58" i="16"/>
  <c r="AS58" i="16"/>
  <c r="AN58" i="16"/>
  <c r="AH58" i="16"/>
  <c r="DM57" i="16"/>
  <c r="DL57" i="16"/>
  <c r="DJ57" i="16"/>
  <c r="DI57" i="16"/>
  <c r="DH57" i="16"/>
  <c r="DG57" i="16"/>
  <c r="DE57" i="16"/>
  <c r="DD57" i="16"/>
  <c r="DB57" i="16"/>
  <c r="DA57" i="16"/>
  <c r="CV57" i="16"/>
  <c r="CU57" i="16"/>
  <c r="CP57" i="16"/>
  <c r="CK57" i="16"/>
  <c r="CH57" i="16"/>
  <c r="CB57" i="16"/>
  <c r="BS57" i="16"/>
  <c r="BR57" i="16"/>
  <c r="BP57" i="16"/>
  <c r="BO57" i="16"/>
  <c r="BN57" i="16"/>
  <c r="BM57" i="16"/>
  <c r="BK57" i="16"/>
  <c r="BJ57" i="16"/>
  <c r="BH57" i="16"/>
  <c r="BG57" i="16"/>
  <c r="BB57" i="16"/>
  <c r="BV57" i="16" s="1"/>
  <c r="BA57" i="16"/>
  <c r="AX57" i="16"/>
  <c r="AS57" i="16"/>
  <c r="AN57" i="16"/>
  <c r="AH57" i="16"/>
  <c r="DM56" i="16"/>
  <c r="DL56" i="16"/>
  <c r="DJ56" i="16"/>
  <c r="DI56" i="16"/>
  <c r="DH56" i="16"/>
  <c r="DG56" i="16"/>
  <c r="DE56" i="16"/>
  <c r="DD56" i="16"/>
  <c r="DB56" i="16"/>
  <c r="DA56" i="16"/>
  <c r="CV56" i="16"/>
  <c r="CU56" i="16"/>
  <c r="CP56" i="16"/>
  <c r="CK56" i="16"/>
  <c r="CH56" i="16"/>
  <c r="CB56" i="16"/>
  <c r="CW55" i="16" s="1"/>
  <c r="DT55" i="16" s="1"/>
  <c r="BS56" i="16"/>
  <c r="BR56" i="16"/>
  <c r="BP56" i="16"/>
  <c r="BO56" i="16"/>
  <c r="BN56" i="16"/>
  <c r="BM56" i="16"/>
  <c r="BK56" i="16"/>
  <c r="BJ56" i="16"/>
  <c r="BH56" i="16"/>
  <c r="BG56" i="16"/>
  <c r="BB56" i="16"/>
  <c r="BA56" i="16"/>
  <c r="AX56" i="16"/>
  <c r="AS56" i="16"/>
  <c r="AN56" i="16"/>
  <c r="BI55" i="16" s="1"/>
  <c r="AH56" i="16"/>
  <c r="DM55" i="16"/>
  <c r="DL55" i="16"/>
  <c r="DJ55" i="16"/>
  <c r="DI55" i="16"/>
  <c r="DH55" i="16"/>
  <c r="DG55" i="16"/>
  <c r="DE55" i="16"/>
  <c r="DD55" i="16"/>
  <c r="DB55" i="16"/>
  <c r="DA55" i="16"/>
  <c r="CV55" i="16"/>
  <c r="CU55" i="16"/>
  <c r="CP55" i="16"/>
  <c r="CK55" i="16"/>
  <c r="CH55" i="16"/>
  <c r="CB55" i="16"/>
  <c r="CW57" i="16" s="1"/>
  <c r="DT57" i="16" s="1"/>
  <c r="BS55" i="16"/>
  <c r="BR55" i="16"/>
  <c r="BP55" i="16"/>
  <c r="BO55" i="16"/>
  <c r="BN55" i="16"/>
  <c r="BM55" i="16"/>
  <c r="BK55" i="16"/>
  <c r="BJ55" i="16"/>
  <c r="BH55" i="16"/>
  <c r="BG55" i="16"/>
  <c r="BB55" i="16"/>
  <c r="BA55" i="16"/>
  <c r="AX55" i="16"/>
  <c r="AS55" i="16"/>
  <c r="AN55" i="16"/>
  <c r="AH55" i="16"/>
  <c r="DM54" i="16"/>
  <c r="DL54" i="16"/>
  <c r="DJ54" i="16"/>
  <c r="DI54" i="16"/>
  <c r="DH54" i="16"/>
  <c r="DG54" i="16"/>
  <c r="DE54" i="16"/>
  <c r="DD54" i="16"/>
  <c r="DB54" i="16"/>
  <c r="DA54" i="16"/>
  <c r="CV54" i="16"/>
  <c r="CU54" i="16"/>
  <c r="CP54" i="16"/>
  <c r="CK54" i="16"/>
  <c r="CH54" i="16"/>
  <c r="CB54" i="16"/>
  <c r="BS54" i="16"/>
  <c r="BR54" i="16"/>
  <c r="BP54" i="16"/>
  <c r="BO54" i="16"/>
  <c r="BN54" i="16"/>
  <c r="BM54" i="16"/>
  <c r="BK54" i="16"/>
  <c r="BJ54" i="16"/>
  <c r="BH54" i="16"/>
  <c r="BG54" i="16"/>
  <c r="BB54" i="16"/>
  <c r="BA54" i="16"/>
  <c r="AX54" i="16"/>
  <c r="AS54" i="16"/>
  <c r="AN54" i="16"/>
  <c r="AH54" i="16"/>
  <c r="DM53" i="16"/>
  <c r="DL53" i="16"/>
  <c r="DJ53" i="16"/>
  <c r="DI53" i="16"/>
  <c r="DH53" i="16"/>
  <c r="DG53" i="16"/>
  <c r="DE53" i="16"/>
  <c r="DD53" i="16"/>
  <c r="DB53" i="16"/>
  <c r="DA53" i="16"/>
  <c r="CV53" i="16"/>
  <c r="CU53" i="16"/>
  <c r="CP53" i="16"/>
  <c r="CK53" i="16"/>
  <c r="CH53" i="16"/>
  <c r="CB53" i="16"/>
  <c r="BS53" i="16"/>
  <c r="BR53" i="16"/>
  <c r="BP53" i="16"/>
  <c r="BO53" i="16"/>
  <c r="BN53" i="16"/>
  <c r="BM53" i="16"/>
  <c r="BK53" i="16"/>
  <c r="BJ53" i="16"/>
  <c r="BH53" i="16"/>
  <c r="BG53" i="16"/>
  <c r="BB53" i="16"/>
  <c r="BA53" i="16"/>
  <c r="AX53" i="16"/>
  <c r="AS53" i="16"/>
  <c r="AN53" i="16"/>
  <c r="AH53" i="16"/>
  <c r="DM52" i="16"/>
  <c r="DL52" i="16"/>
  <c r="DJ52" i="16"/>
  <c r="DI52" i="16"/>
  <c r="DH52" i="16"/>
  <c r="DG52" i="16"/>
  <c r="DE52" i="16"/>
  <c r="DD52" i="16"/>
  <c r="DB52" i="16"/>
  <c r="DA52" i="16"/>
  <c r="CV52" i="16"/>
  <c r="CU52" i="16"/>
  <c r="CP52" i="16"/>
  <c r="CK52" i="16"/>
  <c r="CH52" i="16"/>
  <c r="CB52" i="16"/>
  <c r="CW53" i="16" s="1"/>
  <c r="DT53" i="16" s="1"/>
  <c r="BS52" i="16"/>
  <c r="BR52" i="16"/>
  <c r="BP52" i="16"/>
  <c r="BO52" i="16"/>
  <c r="BN52" i="16"/>
  <c r="BM52" i="16"/>
  <c r="BK52" i="16"/>
  <c r="BJ52" i="16"/>
  <c r="BH52" i="16"/>
  <c r="BG52" i="16"/>
  <c r="BB52" i="16"/>
  <c r="BA52" i="16"/>
  <c r="AX52" i="16"/>
  <c r="AS52" i="16"/>
  <c r="AN52" i="16"/>
  <c r="AH52" i="16"/>
  <c r="DM51" i="16"/>
  <c r="DL51" i="16"/>
  <c r="DJ51" i="16"/>
  <c r="DI51" i="16"/>
  <c r="DH51" i="16"/>
  <c r="DG51" i="16"/>
  <c r="DE51" i="16"/>
  <c r="DD51" i="16"/>
  <c r="DB51" i="16"/>
  <c r="DA51" i="16"/>
  <c r="CV51" i="16"/>
  <c r="CU51" i="16"/>
  <c r="CP51" i="16"/>
  <c r="CK51" i="16"/>
  <c r="CH51" i="16"/>
  <c r="CB51" i="16"/>
  <c r="BS51" i="16"/>
  <c r="BR51" i="16"/>
  <c r="BP51" i="16"/>
  <c r="BO51" i="16"/>
  <c r="BN51" i="16"/>
  <c r="BM51" i="16"/>
  <c r="BK51" i="16"/>
  <c r="BJ51" i="16"/>
  <c r="BH51" i="16"/>
  <c r="BG51" i="16"/>
  <c r="BB51" i="16"/>
  <c r="BA51" i="16"/>
  <c r="AX51" i="16"/>
  <c r="AS51" i="16"/>
  <c r="AN51" i="16"/>
  <c r="AH51" i="16"/>
  <c r="DM50" i="16"/>
  <c r="DL50" i="16"/>
  <c r="DJ50" i="16"/>
  <c r="DI50" i="16"/>
  <c r="DH50" i="16"/>
  <c r="DG50" i="16"/>
  <c r="DE50" i="16"/>
  <c r="DD50" i="16"/>
  <c r="DB50" i="16"/>
  <c r="DA50" i="16"/>
  <c r="CV50" i="16"/>
  <c r="DP50" i="16" s="1"/>
  <c r="CU50" i="16"/>
  <c r="CP50" i="16"/>
  <c r="CK50" i="16"/>
  <c r="DF49" i="16" s="1"/>
  <c r="CH50" i="16"/>
  <c r="DC49" i="16" s="1"/>
  <c r="CB50" i="16"/>
  <c r="BS50" i="16"/>
  <c r="BR50" i="16"/>
  <c r="BP50" i="16"/>
  <c r="BO50" i="16"/>
  <c r="BN50" i="16"/>
  <c r="BM50" i="16"/>
  <c r="BK50" i="16"/>
  <c r="BJ50" i="16"/>
  <c r="BH50" i="16"/>
  <c r="BG50" i="16"/>
  <c r="BB50" i="16"/>
  <c r="BA50" i="16"/>
  <c r="AX50" i="16"/>
  <c r="BQ49" i="16" s="1"/>
  <c r="AS50" i="16"/>
  <c r="AN50" i="16"/>
  <c r="AH50" i="16"/>
  <c r="DM49" i="16"/>
  <c r="DL49" i="16"/>
  <c r="DJ49" i="16"/>
  <c r="DI49" i="16"/>
  <c r="DH49" i="16"/>
  <c r="DG49" i="16"/>
  <c r="DE49" i="16"/>
  <c r="DD49" i="16"/>
  <c r="DB49" i="16"/>
  <c r="DA49" i="16"/>
  <c r="CV49" i="16"/>
  <c r="CU49" i="16"/>
  <c r="CP49" i="16"/>
  <c r="DK51" i="16" s="1"/>
  <c r="CK49" i="16"/>
  <c r="CH49" i="16"/>
  <c r="CB49" i="16"/>
  <c r="CW51" i="16" s="1"/>
  <c r="DT51" i="16" s="1"/>
  <c r="BS49" i="16"/>
  <c r="BR49" i="16"/>
  <c r="BP49" i="16"/>
  <c r="BO49" i="16"/>
  <c r="BN49" i="16"/>
  <c r="BM49" i="16"/>
  <c r="BK49" i="16"/>
  <c r="BJ49" i="16"/>
  <c r="BH49" i="16"/>
  <c r="BG49" i="16"/>
  <c r="BB49" i="16"/>
  <c r="BA49" i="16"/>
  <c r="AX49" i="16"/>
  <c r="AS49" i="16"/>
  <c r="AN49" i="16"/>
  <c r="BI51" i="16" s="1"/>
  <c r="AH49" i="16"/>
  <c r="DM48" i="16"/>
  <c r="DL48" i="16"/>
  <c r="DJ48" i="16"/>
  <c r="DI48" i="16"/>
  <c r="DH48" i="16"/>
  <c r="DG48" i="16"/>
  <c r="DE48" i="16"/>
  <c r="DD48" i="16"/>
  <c r="DB48" i="16"/>
  <c r="DA48" i="16"/>
  <c r="CV48" i="16"/>
  <c r="CU48" i="16"/>
  <c r="CP48" i="16"/>
  <c r="CK48" i="16"/>
  <c r="CH48" i="16"/>
  <c r="CB48" i="16"/>
  <c r="BS48" i="16"/>
  <c r="BR48" i="16"/>
  <c r="BP48" i="16"/>
  <c r="BO48" i="16"/>
  <c r="BN48" i="16"/>
  <c r="BM48" i="16"/>
  <c r="BK48" i="16"/>
  <c r="BJ48" i="16"/>
  <c r="BH48" i="16"/>
  <c r="BG48" i="16"/>
  <c r="BB48" i="16"/>
  <c r="BA48" i="16"/>
  <c r="AX48" i="16"/>
  <c r="AS48" i="16"/>
  <c r="AN48" i="16"/>
  <c r="AH48" i="16"/>
  <c r="DM47" i="16"/>
  <c r="DL47" i="16"/>
  <c r="DJ47" i="16"/>
  <c r="DI47" i="16"/>
  <c r="DH47" i="16"/>
  <c r="DG47" i="16"/>
  <c r="DE47" i="16"/>
  <c r="DD47" i="16"/>
  <c r="DB47" i="16"/>
  <c r="DA47" i="16"/>
  <c r="CV47" i="16"/>
  <c r="CU47" i="16"/>
  <c r="CP47" i="16"/>
  <c r="CK47" i="16"/>
  <c r="CH47" i="16"/>
  <c r="DC46" i="16" s="1"/>
  <c r="CB47" i="16"/>
  <c r="BS47" i="16"/>
  <c r="BR47" i="16"/>
  <c r="BP47" i="16"/>
  <c r="BO47" i="16"/>
  <c r="BN47" i="16"/>
  <c r="BM47" i="16"/>
  <c r="BK47" i="16"/>
  <c r="BJ47" i="16"/>
  <c r="BH47" i="16"/>
  <c r="BG47" i="16"/>
  <c r="BB47" i="16"/>
  <c r="BV47" i="16" s="1"/>
  <c r="BA47" i="16"/>
  <c r="AX47" i="16"/>
  <c r="BQ46" i="16" s="1"/>
  <c r="AS47" i="16"/>
  <c r="AN47" i="16"/>
  <c r="AH47" i="16"/>
  <c r="DM46" i="16"/>
  <c r="DL46" i="16"/>
  <c r="DJ46" i="16"/>
  <c r="DI46" i="16"/>
  <c r="DH46" i="16"/>
  <c r="DG46" i="16"/>
  <c r="DE46" i="16"/>
  <c r="DD46" i="16"/>
  <c r="DB46" i="16"/>
  <c r="DA46" i="16"/>
  <c r="CV46" i="16"/>
  <c r="CU46" i="16"/>
  <c r="CP46" i="16"/>
  <c r="DK48" i="16" s="1"/>
  <c r="CK46" i="16"/>
  <c r="DF48" i="16" s="1"/>
  <c r="CH46" i="16"/>
  <c r="DC48" i="16" s="1"/>
  <c r="CB46" i="16"/>
  <c r="BS46" i="16"/>
  <c r="BR46" i="16"/>
  <c r="BP46" i="16"/>
  <c r="BO46" i="16"/>
  <c r="BN46" i="16"/>
  <c r="BM46" i="16"/>
  <c r="BK46" i="16"/>
  <c r="BJ46" i="16"/>
  <c r="BH46" i="16"/>
  <c r="BG46" i="16"/>
  <c r="BB46" i="16"/>
  <c r="BA46" i="16"/>
  <c r="AX46" i="16"/>
  <c r="AS46" i="16"/>
  <c r="BL48" i="16" s="1"/>
  <c r="AN46" i="16"/>
  <c r="AH46" i="16"/>
  <c r="DM45" i="16"/>
  <c r="DL45" i="16"/>
  <c r="DJ45" i="16"/>
  <c r="DI45" i="16"/>
  <c r="DH45" i="16"/>
  <c r="DG45" i="16"/>
  <c r="DE45" i="16"/>
  <c r="DD45" i="16"/>
  <c r="DB45" i="16"/>
  <c r="DA45" i="16"/>
  <c r="CV45" i="16"/>
  <c r="DP45" i="16" s="1"/>
  <c r="CU45" i="16"/>
  <c r="CP45" i="16"/>
  <c r="CK45" i="16"/>
  <c r="CH45" i="16"/>
  <c r="CB45" i="16"/>
  <c r="BS45" i="16"/>
  <c r="BR45" i="16"/>
  <c r="BP45" i="16"/>
  <c r="BO45" i="16"/>
  <c r="BN45" i="16"/>
  <c r="BM45" i="16"/>
  <c r="BK45" i="16"/>
  <c r="BJ45" i="16"/>
  <c r="BH45" i="16"/>
  <c r="BG45" i="16"/>
  <c r="BB45" i="16"/>
  <c r="BV45" i="16" s="1"/>
  <c r="BA45" i="16"/>
  <c r="AX45" i="16"/>
  <c r="AS45" i="16"/>
  <c r="AN45" i="16"/>
  <c r="AH45" i="16"/>
  <c r="DM44" i="16"/>
  <c r="DL44" i="16"/>
  <c r="DJ44" i="16"/>
  <c r="DI44" i="16"/>
  <c r="DH44" i="16"/>
  <c r="DG44" i="16"/>
  <c r="DE44" i="16"/>
  <c r="DD44" i="16"/>
  <c r="DB44" i="16"/>
  <c r="DA44" i="16"/>
  <c r="CV44" i="16"/>
  <c r="CU44" i="16"/>
  <c r="CP44" i="16"/>
  <c r="CK44" i="16"/>
  <c r="CH44" i="16"/>
  <c r="DC43" i="16" s="1"/>
  <c r="CB44" i="16"/>
  <c r="BS44" i="16"/>
  <c r="BR44" i="16"/>
  <c r="BP44" i="16"/>
  <c r="BO44" i="16"/>
  <c r="BN44" i="16"/>
  <c r="BM44" i="16"/>
  <c r="BK44" i="16"/>
  <c r="BJ44" i="16"/>
  <c r="BH44" i="16"/>
  <c r="BG44" i="16"/>
  <c r="BB44" i="16"/>
  <c r="BA44" i="16"/>
  <c r="AX44" i="16"/>
  <c r="AS44" i="16"/>
  <c r="AN44" i="16"/>
  <c r="BI43" i="16" s="1"/>
  <c r="AH44" i="16"/>
  <c r="BC43" i="16" s="1"/>
  <c r="DS43" i="16" s="1"/>
  <c r="DM43" i="16"/>
  <c r="DL43" i="16"/>
  <c r="DJ43" i="16"/>
  <c r="DI43" i="16"/>
  <c r="DH43" i="16"/>
  <c r="DG43" i="16"/>
  <c r="DE43" i="16"/>
  <c r="DD43" i="16"/>
  <c r="DB43" i="16"/>
  <c r="DA43" i="16"/>
  <c r="CV43" i="16"/>
  <c r="CU43" i="16"/>
  <c r="CP43" i="16"/>
  <c r="DK45" i="16" s="1"/>
  <c r="CK43" i="16"/>
  <c r="CH43" i="16"/>
  <c r="CB43" i="16"/>
  <c r="BS43" i="16"/>
  <c r="BR43" i="16"/>
  <c r="BP43" i="16"/>
  <c r="BO43" i="16"/>
  <c r="BN43" i="16"/>
  <c r="BM43" i="16"/>
  <c r="BK43" i="16"/>
  <c r="BJ43" i="16"/>
  <c r="BH43" i="16"/>
  <c r="BG43" i="16"/>
  <c r="BB43" i="16"/>
  <c r="BA43" i="16"/>
  <c r="AX43" i="16"/>
  <c r="AS43" i="16"/>
  <c r="AN43" i="16"/>
  <c r="AH43" i="16"/>
  <c r="DM42" i="16"/>
  <c r="DL42" i="16"/>
  <c r="DJ42" i="16"/>
  <c r="DI42" i="16"/>
  <c r="DH42" i="16"/>
  <c r="DG42" i="16"/>
  <c r="DE42" i="16"/>
  <c r="DD42" i="16"/>
  <c r="DB42" i="16"/>
  <c r="DA42" i="16"/>
  <c r="CV42" i="16"/>
  <c r="CU42" i="16"/>
  <c r="CP42" i="16"/>
  <c r="CK42" i="16"/>
  <c r="CH42" i="16"/>
  <c r="CB42" i="16"/>
  <c r="BS42" i="16"/>
  <c r="BR42" i="16"/>
  <c r="BP42" i="16"/>
  <c r="BO42" i="16"/>
  <c r="BN42" i="16"/>
  <c r="BM42" i="16"/>
  <c r="BK42" i="16"/>
  <c r="BJ42" i="16"/>
  <c r="BH42" i="16"/>
  <c r="BG42" i="16"/>
  <c r="BB42" i="16"/>
  <c r="BA42" i="16"/>
  <c r="AX42" i="16"/>
  <c r="AS42" i="16"/>
  <c r="AN42" i="16"/>
  <c r="AH42" i="16"/>
  <c r="DM41" i="16"/>
  <c r="DL41" i="16"/>
  <c r="DJ41" i="16"/>
  <c r="DI41" i="16"/>
  <c r="DH41" i="16"/>
  <c r="DG41" i="16"/>
  <c r="DE41" i="16"/>
  <c r="DD41" i="16"/>
  <c r="DB41" i="16"/>
  <c r="DA41" i="16"/>
  <c r="CV41" i="16"/>
  <c r="CU41" i="16"/>
  <c r="CP41" i="16"/>
  <c r="CK41" i="16"/>
  <c r="CH41" i="16"/>
  <c r="DC40" i="16" s="1"/>
  <c r="CB41" i="16"/>
  <c r="BS41" i="16"/>
  <c r="BR41" i="16"/>
  <c r="BP41" i="16"/>
  <c r="BO41" i="16"/>
  <c r="BN41" i="16"/>
  <c r="BM41" i="16"/>
  <c r="BK41" i="16"/>
  <c r="BJ41" i="16"/>
  <c r="BH41" i="16"/>
  <c r="BG41" i="16"/>
  <c r="BB41" i="16"/>
  <c r="BA41" i="16"/>
  <c r="AX41" i="16"/>
  <c r="AS41" i="16"/>
  <c r="AN41" i="16"/>
  <c r="AH41" i="16"/>
  <c r="DM40" i="16"/>
  <c r="DL40" i="16"/>
  <c r="DJ40" i="16"/>
  <c r="DI40" i="16"/>
  <c r="DH40" i="16"/>
  <c r="DG40" i="16"/>
  <c r="DE40" i="16"/>
  <c r="DD40" i="16"/>
  <c r="DB40" i="16"/>
  <c r="DA40" i="16"/>
  <c r="CV40" i="16"/>
  <c r="DP40" i="16" s="1"/>
  <c r="CU40" i="16"/>
  <c r="CP40" i="16"/>
  <c r="DK42" i="16" s="1"/>
  <c r="CK40" i="16"/>
  <c r="DF42" i="16" s="1"/>
  <c r="CH40" i="16"/>
  <c r="CB40" i="16"/>
  <c r="BS40" i="16"/>
  <c r="BR40" i="16"/>
  <c r="BP40" i="16"/>
  <c r="BO40" i="16"/>
  <c r="BN40" i="16"/>
  <c r="BM40" i="16"/>
  <c r="BK40" i="16"/>
  <c r="BJ40" i="16"/>
  <c r="BH40" i="16"/>
  <c r="BG40" i="16"/>
  <c r="BB40" i="16"/>
  <c r="BA40" i="16"/>
  <c r="AX40" i="16"/>
  <c r="BQ42" i="16" s="1"/>
  <c r="AS40" i="16"/>
  <c r="BL42" i="16" s="1"/>
  <c r="AN40" i="16"/>
  <c r="AH40" i="16"/>
  <c r="DM39" i="16"/>
  <c r="DL39" i="16"/>
  <c r="DJ39" i="16"/>
  <c r="DI39" i="16"/>
  <c r="DH39" i="16"/>
  <c r="DG39" i="16"/>
  <c r="DE39" i="16"/>
  <c r="DD39" i="16"/>
  <c r="DB39" i="16"/>
  <c r="DA39" i="16"/>
  <c r="CV39" i="16"/>
  <c r="CU39" i="16"/>
  <c r="CP39" i="16"/>
  <c r="CK39" i="16"/>
  <c r="CH39" i="16"/>
  <c r="CB39" i="16"/>
  <c r="BS39" i="16"/>
  <c r="BR39" i="16"/>
  <c r="BP39" i="16"/>
  <c r="BO39" i="16"/>
  <c r="BN39" i="16"/>
  <c r="BM39" i="16"/>
  <c r="BK39" i="16"/>
  <c r="BJ39" i="16"/>
  <c r="BH39" i="16"/>
  <c r="BG39" i="16"/>
  <c r="BB39" i="16"/>
  <c r="BA39" i="16"/>
  <c r="AX39" i="16"/>
  <c r="AS39" i="16"/>
  <c r="AN39" i="16"/>
  <c r="AH39" i="16"/>
  <c r="DM38" i="16"/>
  <c r="DL38" i="16"/>
  <c r="DJ38" i="16"/>
  <c r="DI38" i="16"/>
  <c r="DH38" i="16"/>
  <c r="DG38" i="16"/>
  <c r="DE38" i="16"/>
  <c r="DD38" i="16"/>
  <c r="DB38" i="16"/>
  <c r="DA38" i="16"/>
  <c r="CV38" i="16"/>
  <c r="DP38" i="16" s="1"/>
  <c r="CU38" i="16"/>
  <c r="CP38" i="16"/>
  <c r="CK38" i="16"/>
  <c r="DF37" i="16" s="1"/>
  <c r="CH38" i="16"/>
  <c r="DC37" i="16" s="1"/>
  <c r="CB38" i="16"/>
  <c r="BS38" i="16"/>
  <c r="BR38" i="16"/>
  <c r="BP38" i="16"/>
  <c r="BO38" i="16"/>
  <c r="BN38" i="16"/>
  <c r="BM38" i="16"/>
  <c r="BK38" i="16"/>
  <c r="BJ38" i="16"/>
  <c r="BH38" i="16"/>
  <c r="BG38" i="16"/>
  <c r="BB38" i="16"/>
  <c r="BA38" i="16"/>
  <c r="AX38" i="16"/>
  <c r="AS38" i="16"/>
  <c r="AN38" i="16"/>
  <c r="AH38" i="16"/>
  <c r="DM37" i="16"/>
  <c r="DL37" i="16"/>
  <c r="DJ37" i="16"/>
  <c r="DI37" i="16"/>
  <c r="DH37" i="16"/>
  <c r="DG37" i="16"/>
  <c r="DE37" i="16"/>
  <c r="DD37" i="16"/>
  <c r="DB37" i="16"/>
  <c r="DA37" i="16"/>
  <c r="CV37" i="16"/>
  <c r="CU37" i="16"/>
  <c r="CP37" i="16"/>
  <c r="CK37" i="16"/>
  <c r="CH37" i="16"/>
  <c r="CB37" i="16"/>
  <c r="BS37" i="16"/>
  <c r="BR37" i="16"/>
  <c r="BP37" i="16"/>
  <c r="BO37" i="16"/>
  <c r="BN37" i="16"/>
  <c r="BM37" i="16"/>
  <c r="BK37" i="16"/>
  <c r="BJ37" i="16"/>
  <c r="BH37" i="16"/>
  <c r="BG37" i="16"/>
  <c r="BB37" i="16"/>
  <c r="BA37" i="16"/>
  <c r="AX37" i="16"/>
  <c r="AS37" i="16"/>
  <c r="AN37" i="16"/>
  <c r="AH37" i="16"/>
  <c r="DM36" i="16"/>
  <c r="DL36" i="16"/>
  <c r="DJ36" i="16"/>
  <c r="DI36" i="16"/>
  <c r="DH36" i="16"/>
  <c r="DG36" i="16"/>
  <c r="DE36" i="16"/>
  <c r="DD36" i="16"/>
  <c r="DB36" i="16"/>
  <c r="DA36" i="16"/>
  <c r="CV36" i="16"/>
  <c r="CU36" i="16"/>
  <c r="CP36" i="16"/>
  <c r="CK36" i="16"/>
  <c r="CH36" i="16"/>
  <c r="CB36" i="16"/>
  <c r="BS36" i="16"/>
  <c r="BR36" i="16"/>
  <c r="BP36" i="16"/>
  <c r="BO36" i="16"/>
  <c r="BN36" i="16"/>
  <c r="BM36" i="16"/>
  <c r="BK36" i="16"/>
  <c r="BJ36" i="16"/>
  <c r="BH36" i="16"/>
  <c r="BG36" i="16"/>
  <c r="BB36" i="16"/>
  <c r="BA36" i="16"/>
  <c r="AX36" i="16"/>
  <c r="AS36" i="16"/>
  <c r="AN36" i="16"/>
  <c r="AH36" i="16"/>
  <c r="DM35" i="16"/>
  <c r="DL35" i="16"/>
  <c r="DJ35" i="16"/>
  <c r="DI35" i="16"/>
  <c r="DH35" i="16"/>
  <c r="DG35" i="16"/>
  <c r="DE35" i="16"/>
  <c r="DD35" i="16"/>
  <c r="DB35" i="16"/>
  <c r="DA35" i="16"/>
  <c r="CV35" i="16"/>
  <c r="CU35" i="16"/>
  <c r="CP35" i="16"/>
  <c r="CK35" i="16"/>
  <c r="CH35" i="16"/>
  <c r="CB35" i="16"/>
  <c r="BS35" i="16"/>
  <c r="BR35" i="16"/>
  <c r="BP35" i="16"/>
  <c r="BO35" i="16"/>
  <c r="BN35" i="16"/>
  <c r="BM35" i="16"/>
  <c r="BK35" i="16"/>
  <c r="BJ35" i="16"/>
  <c r="BH35" i="16"/>
  <c r="BG35" i="16"/>
  <c r="BB35" i="16"/>
  <c r="BA35" i="16"/>
  <c r="AX35" i="16"/>
  <c r="AS35" i="16"/>
  <c r="AN35" i="16"/>
  <c r="AH35" i="16"/>
  <c r="DM34" i="16"/>
  <c r="DL34" i="16"/>
  <c r="DJ34" i="16"/>
  <c r="DI34" i="16"/>
  <c r="DH34" i="16"/>
  <c r="DG34" i="16"/>
  <c r="DE34" i="16"/>
  <c r="DD34" i="16"/>
  <c r="DB34" i="16"/>
  <c r="DA34" i="16"/>
  <c r="CV34" i="16"/>
  <c r="CU34" i="16"/>
  <c r="CP34" i="16"/>
  <c r="CK34" i="16"/>
  <c r="CH34" i="16"/>
  <c r="CB34" i="16"/>
  <c r="BS34" i="16"/>
  <c r="BR34" i="16"/>
  <c r="BP34" i="16"/>
  <c r="BO34" i="16"/>
  <c r="BN34" i="16"/>
  <c r="BM34" i="16"/>
  <c r="BK34" i="16"/>
  <c r="BJ34" i="16"/>
  <c r="BH34" i="16"/>
  <c r="BG34" i="16"/>
  <c r="BB34" i="16"/>
  <c r="BA34" i="16"/>
  <c r="AX34" i="16"/>
  <c r="AS34" i="16"/>
  <c r="AN34" i="16"/>
  <c r="AH34" i="16"/>
  <c r="DM33" i="16"/>
  <c r="DL33" i="16"/>
  <c r="DJ33" i="16"/>
  <c r="DI33" i="16"/>
  <c r="DH33" i="16"/>
  <c r="DG33" i="16"/>
  <c r="DE33" i="16"/>
  <c r="DD33" i="16"/>
  <c r="DB33" i="16"/>
  <c r="DA33" i="16"/>
  <c r="CV33" i="16"/>
  <c r="CU33" i="16"/>
  <c r="CP33" i="16"/>
  <c r="CK33" i="16"/>
  <c r="CH33" i="16"/>
  <c r="CB33" i="16"/>
  <c r="BS33" i="16"/>
  <c r="BR33" i="16"/>
  <c r="BP33" i="16"/>
  <c r="BO33" i="16"/>
  <c r="BN33" i="16"/>
  <c r="BM33" i="16"/>
  <c r="BK33" i="16"/>
  <c r="BJ33" i="16"/>
  <c r="BH33" i="16"/>
  <c r="BG33" i="16"/>
  <c r="BB33" i="16"/>
  <c r="BA33" i="16"/>
  <c r="AX33" i="16"/>
  <c r="AS33" i="16"/>
  <c r="AN33" i="16"/>
  <c r="AH33" i="16"/>
  <c r="DM32" i="16"/>
  <c r="DL32" i="16"/>
  <c r="DJ32" i="16"/>
  <c r="DI32" i="16"/>
  <c r="DH32" i="16"/>
  <c r="DG32" i="16"/>
  <c r="DE32" i="16"/>
  <c r="DD32" i="16"/>
  <c r="DB32" i="16"/>
  <c r="DA32" i="16"/>
  <c r="CV32" i="16"/>
  <c r="CU32" i="16"/>
  <c r="CP32" i="16"/>
  <c r="CK32" i="16"/>
  <c r="CH32" i="16"/>
  <c r="CB32" i="16"/>
  <c r="BS32" i="16"/>
  <c r="BR32" i="16"/>
  <c r="BP32" i="16"/>
  <c r="BO32" i="16"/>
  <c r="BN32" i="16"/>
  <c r="BM32" i="16"/>
  <c r="BK32" i="16"/>
  <c r="BJ32" i="16"/>
  <c r="BH32" i="16"/>
  <c r="BG32" i="16"/>
  <c r="BB32" i="16"/>
  <c r="BA32" i="16"/>
  <c r="AX32" i="16"/>
  <c r="AS32" i="16"/>
  <c r="BL31" i="16" s="1"/>
  <c r="AN32" i="16"/>
  <c r="AH32" i="16"/>
  <c r="DM31" i="16"/>
  <c r="DL31" i="16"/>
  <c r="DJ31" i="16"/>
  <c r="DI31" i="16"/>
  <c r="DH31" i="16"/>
  <c r="DG31" i="16"/>
  <c r="DE31" i="16"/>
  <c r="DD31" i="16"/>
  <c r="DB31" i="16"/>
  <c r="DA31" i="16"/>
  <c r="CV31" i="16"/>
  <c r="CU31" i="16"/>
  <c r="CP31" i="16"/>
  <c r="CK31" i="16"/>
  <c r="DF32" i="16" s="1"/>
  <c r="CH31" i="16"/>
  <c r="CB31" i="16"/>
  <c r="CW33" i="16" s="1"/>
  <c r="DT33" i="16" s="1"/>
  <c r="BS31" i="16"/>
  <c r="BR31" i="16"/>
  <c r="BP31" i="16"/>
  <c r="BO31" i="16"/>
  <c r="BN31" i="16"/>
  <c r="BM31" i="16"/>
  <c r="BK31" i="16"/>
  <c r="BJ31" i="16"/>
  <c r="BH31" i="16"/>
  <c r="BG31" i="16"/>
  <c r="BB31" i="16"/>
  <c r="BA31" i="16"/>
  <c r="AX31" i="16"/>
  <c r="AS31" i="16"/>
  <c r="AN31" i="16"/>
  <c r="AH31" i="16"/>
  <c r="DM30" i="16"/>
  <c r="DL30" i="16"/>
  <c r="DJ30" i="16"/>
  <c r="DI30" i="16"/>
  <c r="DH30" i="16"/>
  <c r="DG30" i="16"/>
  <c r="DE30" i="16"/>
  <c r="DD30" i="16"/>
  <c r="DB30" i="16"/>
  <c r="DA30" i="16"/>
  <c r="CV30" i="16"/>
  <c r="CU30" i="16"/>
  <c r="CP30" i="16"/>
  <c r="CK30" i="16"/>
  <c r="CH30" i="16"/>
  <c r="CB30" i="16"/>
  <c r="BS30" i="16"/>
  <c r="BR30" i="16"/>
  <c r="BP30" i="16"/>
  <c r="BO30" i="16"/>
  <c r="BN30" i="16"/>
  <c r="BM30" i="16"/>
  <c r="BK30" i="16"/>
  <c r="BJ30" i="16"/>
  <c r="BH30" i="16"/>
  <c r="BG30" i="16"/>
  <c r="BB30" i="16"/>
  <c r="BA30" i="16"/>
  <c r="AX30" i="16"/>
  <c r="AS30" i="16"/>
  <c r="AN30" i="16"/>
  <c r="AH30" i="16"/>
  <c r="DM29" i="16"/>
  <c r="DL29" i="16"/>
  <c r="DJ29" i="16"/>
  <c r="DI29" i="16"/>
  <c r="DH29" i="16"/>
  <c r="DG29" i="16"/>
  <c r="DE29" i="16"/>
  <c r="DD29" i="16"/>
  <c r="DB29" i="16"/>
  <c r="DA29" i="16"/>
  <c r="CV29" i="16"/>
  <c r="DP29" i="16" s="1"/>
  <c r="CU29" i="16"/>
  <c r="CK29" i="16"/>
  <c r="CH29" i="16"/>
  <c r="CB29" i="16"/>
  <c r="BS29" i="16"/>
  <c r="BR29" i="16"/>
  <c r="BP29" i="16"/>
  <c r="BO29" i="16"/>
  <c r="BN29" i="16"/>
  <c r="BM29" i="16"/>
  <c r="BK29" i="16"/>
  <c r="BJ29" i="16"/>
  <c r="BH29" i="16"/>
  <c r="BG29" i="16"/>
  <c r="BB29" i="16"/>
  <c r="BA29" i="16"/>
  <c r="AX29" i="16"/>
  <c r="AS29" i="16"/>
  <c r="BL28" i="16" s="1"/>
  <c r="AN29" i="16"/>
  <c r="BI28" i="16" s="1"/>
  <c r="AH29" i="16"/>
  <c r="DM28" i="16"/>
  <c r="DL28" i="16"/>
  <c r="DJ28" i="16"/>
  <c r="DI28" i="16"/>
  <c r="DH28" i="16"/>
  <c r="DG28" i="16"/>
  <c r="DE28" i="16"/>
  <c r="DD28" i="16"/>
  <c r="DB28" i="16"/>
  <c r="DA28" i="16"/>
  <c r="CV28" i="16"/>
  <c r="CU28" i="16"/>
  <c r="CP28" i="16"/>
  <c r="CK28" i="16"/>
  <c r="CH28" i="16"/>
  <c r="CB28" i="16"/>
  <c r="CW30" i="16" s="1"/>
  <c r="DT30" i="16" s="1"/>
  <c r="BS28" i="16"/>
  <c r="BR28" i="16"/>
  <c r="BP28" i="16"/>
  <c r="BO28" i="16"/>
  <c r="BN28" i="16"/>
  <c r="BM28" i="16"/>
  <c r="BK28" i="16"/>
  <c r="BJ28" i="16"/>
  <c r="BH28" i="16"/>
  <c r="BG28" i="16"/>
  <c r="BB28" i="16"/>
  <c r="BA28" i="16"/>
  <c r="AX28" i="16"/>
  <c r="AS28" i="16"/>
  <c r="AN28" i="16"/>
  <c r="AH28" i="16"/>
  <c r="DM27" i="16"/>
  <c r="DL27" i="16"/>
  <c r="DJ27" i="16"/>
  <c r="DI27" i="16"/>
  <c r="DH27" i="16"/>
  <c r="DG27" i="16"/>
  <c r="DE27" i="16"/>
  <c r="DD27" i="16"/>
  <c r="DB27" i="16"/>
  <c r="DA27" i="16"/>
  <c r="CV27" i="16"/>
  <c r="CU27" i="16"/>
  <c r="CP27" i="16"/>
  <c r="CK27" i="16"/>
  <c r="CH27" i="16"/>
  <c r="CB27" i="16"/>
  <c r="BS27" i="16"/>
  <c r="BR27" i="16"/>
  <c r="BP27" i="16"/>
  <c r="BO27" i="16"/>
  <c r="BN27" i="16"/>
  <c r="BM27" i="16"/>
  <c r="BK27" i="16"/>
  <c r="BJ27" i="16"/>
  <c r="BH27" i="16"/>
  <c r="BG27" i="16"/>
  <c r="BB27" i="16"/>
  <c r="BA27" i="16"/>
  <c r="AX27" i="16"/>
  <c r="AS27" i="16"/>
  <c r="AN27" i="16"/>
  <c r="AH27" i="16"/>
  <c r="DM26" i="16"/>
  <c r="DL26" i="16"/>
  <c r="DJ26" i="16"/>
  <c r="DI26" i="16"/>
  <c r="DH26" i="16"/>
  <c r="DG26" i="16"/>
  <c r="DE26" i="16"/>
  <c r="DD26" i="16"/>
  <c r="DB26" i="16"/>
  <c r="DA26" i="16"/>
  <c r="CV26" i="16"/>
  <c r="CU26" i="16"/>
  <c r="CP26" i="16"/>
  <c r="CK26" i="16"/>
  <c r="CH26" i="16"/>
  <c r="CB26" i="16"/>
  <c r="BS26" i="16"/>
  <c r="BR26" i="16"/>
  <c r="BP26" i="16"/>
  <c r="BO26" i="16"/>
  <c r="BN26" i="16"/>
  <c r="BM26" i="16"/>
  <c r="BK26" i="16"/>
  <c r="BJ26" i="16"/>
  <c r="BH26" i="16"/>
  <c r="BG26" i="16"/>
  <c r="BB26" i="16"/>
  <c r="BA26" i="16"/>
  <c r="AX26" i="16"/>
  <c r="AS26" i="16"/>
  <c r="AN26" i="16"/>
  <c r="AH26" i="16"/>
  <c r="DM25" i="16"/>
  <c r="DL25" i="16"/>
  <c r="DJ25" i="16"/>
  <c r="DI25" i="16"/>
  <c r="DH25" i="16"/>
  <c r="DG25" i="16"/>
  <c r="DE25" i="16"/>
  <c r="DD25" i="16"/>
  <c r="DB25" i="16"/>
  <c r="DA25" i="16"/>
  <c r="CV25" i="16"/>
  <c r="CU25" i="16"/>
  <c r="CP25" i="16"/>
  <c r="CK25" i="16"/>
  <c r="CH25" i="16"/>
  <c r="CB25" i="16"/>
  <c r="BS25" i="16"/>
  <c r="BR25" i="16"/>
  <c r="BP25" i="16"/>
  <c r="BO25" i="16"/>
  <c r="BN25" i="16"/>
  <c r="BM25" i="16"/>
  <c r="BK25" i="16"/>
  <c r="BJ25" i="16"/>
  <c r="BH25" i="16"/>
  <c r="BG25" i="16"/>
  <c r="BB25" i="16"/>
  <c r="BA25" i="16"/>
  <c r="AX25" i="16"/>
  <c r="AS25" i="16"/>
  <c r="AN25" i="16"/>
  <c r="AH25" i="16"/>
  <c r="DM24" i="16"/>
  <c r="DL24" i="16"/>
  <c r="DJ24" i="16"/>
  <c r="DI24" i="16"/>
  <c r="DH24" i="16"/>
  <c r="DG24" i="16"/>
  <c r="DE24" i="16"/>
  <c r="DD24" i="16"/>
  <c r="DB24" i="16"/>
  <c r="DA24" i="16"/>
  <c r="CV24" i="16"/>
  <c r="CU24" i="16"/>
  <c r="CP24" i="16"/>
  <c r="CK24" i="16"/>
  <c r="CH24" i="16"/>
  <c r="CB24" i="16"/>
  <c r="BS24" i="16"/>
  <c r="BR24" i="16"/>
  <c r="BP24" i="16"/>
  <c r="BO24" i="16"/>
  <c r="BN24" i="16"/>
  <c r="BM24" i="16"/>
  <c r="BK24" i="16"/>
  <c r="BJ24" i="16"/>
  <c r="BH24" i="16"/>
  <c r="BG24" i="16"/>
  <c r="BB24" i="16"/>
  <c r="BV24" i="16" s="1"/>
  <c r="BA24" i="16"/>
  <c r="AX24" i="16"/>
  <c r="AS24" i="16"/>
  <c r="AN24" i="16"/>
  <c r="AH24" i="16"/>
  <c r="DM23" i="16"/>
  <c r="DL23" i="16"/>
  <c r="DJ23" i="16"/>
  <c r="DI23" i="16"/>
  <c r="DH23" i="16"/>
  <c r="DG23" i="16"/>
  <c r="DE23" i="16"/>
  <c r="DD23" i="16"/>
  <c r="DB23" i="16"/>
  <c r="DA23" i="16"/>
  <c r="CV23" i="16"/>
  <c r="CU23" i="16"/>
  <c r="CP23" i="16"/>
  <c r="CK23" i="16"/>
  <c r="CH23" i="16"/>
  <c r="CB23" i="16"/>
  <c r="BS23" i="16"/>
  <c r="BR23" i="16"/>
  <c r="BP23" i="16"/>
  <c r="BO23" i="16"/>
  <c r="BN23" i="16"/>
  <c r="BM23" i="16"/>
  <c r="BK23" i="16"/>
  <c r="BJ23" i="16"/>
  <c r="BH23" i="16"/>
  <c r="BG23" i="16"/>
  <c r="BB23" i="16"/>
  <c r="BA23" i="16"/>
  <c r="AX23" i="16"/>
  <c r="AS23" i="16"/>
  <c r="AN23" i="16"/>
  <c r="AH23" i="16"/>
  <c r="DM22" i="16"/>
  <c r="DL22" i="16"/>
  <c r="DJ22" i="16"/>
  <c r="DI22" i="16"/>
  <c r="DH22" i="16"/>
  <c r="DG22" i="16"/>
  <c r="DE22" i="16"/>
  <c r="DD22" i="16"/>
  <c r="DB22" i="16"/>
  <c r="DA22" i="16"/>
  <c r="CV22" i="16"/>
  <c r="CU22" i="16"/>
  <c r="CP22" i="16"/>
  <c r="CK22" i="16"/>
  <c r="DF24" i="16" s="1"/>
  <c r="CH22" i="16"/>
  <c r="CB22" i="16"/>
  <c r="BS22" i="16"/>
  <c r="BR22" i="16"/>
  <c r="BP22" i="16"/>
  <c r="BO22" i="16"/>
  <c r="BN22" i="16"/>
  <c r="BM22" i="16"/>
  <c r="BK22" i="16"/>
  <c r="BJ22" i="16"/>
  <c r="BH22" i="16"/>
  <c r="BG22" i="16"/>
  <c r="BB22" i="16"/>
  <c r="BA22" i="16"/>
  <c r="AX22" i="16"/>
  <c r="AS22" i="16"/>
  <c r="AN22" i="16"/>
  <c r="AH22" i="16"/>
  <c r="DM21" i="16"/>
  <c r="DL21" i="16"/>
  <c r="DJ21" i="16"/>
  <c r="DI21" i="16"/>
  <c r="DH21" i="16"/>
  <c r="DG21" i="16"/>
  <c r="DE21" i="16"/>
  <c r="DD21" i="16"/>
  <c r="DB21" i="16"/>
  <c r="DA21" i="16"/>
  <c r="CV21" i="16"/>
  <c r="CU21" i="16"/>
  <c r="CP21" i="16"/>
  <c r="CK21" i="16"/>
  <c r="CH21" i="16"/>
  <c r="CB21" i="16"/>
  <c r="BS21" i="16"/>
  <c r="BR21" i="16"/>
  <c r="BP21" i="16"/>
  <c r="BO21" i="16"/>
  <c r="BN21" i="16"/>
  <c r="BM21" i="16"/>
  <c r="BK21" i="16"/>
  <c r="BJ21" i="16"/>
  <c r="BH21" i="16"/>
  <c r="BG21" i="16"/>
  <c r="BB21" i="16"/>
  <c r="BA21" i="16"/>
  <c r="AX21" i="16"/>
  <c r="AS21" i="16"/>
  <c r="AN21" i="16"/>
  <c r="AH21" i="16"/>
  <c r="DM20" i="16"/>
  <c r="DL20" i="16"/>
  <c r="DJ20" i="16"/>
  <c r="DI20" i="16"/>
  <c r="DH20" i="16"/>
  <c r="DG20" i="16"/>
  <c r="DE20" i="16"/>
  <c r="DD20" i="16"/>
  <c r="DB20" i="16"/>
  <c r="DA20" i="16"/>
  <c r="CV20" i="16"/>
  <c r="CU20" i="16"/>
  <c r="CP20" i="16"/>
  <c r="CK20" i="16"/>
  <c r="CH20" i="16"/>
  <c r="CB20" i="16"/>
  <c r="BS20" i="16"/>
  <c r="BR20" i="16"/>
  <c r="BP20" i="16"/>
  <c r="BO20" i="16"/>
  <c r="BN20" i="16"/>
  <c r="BM20" i="16"/>
  <c r="BK20" i="16"/>
  <c r="BJ20" i="16"/>
  <c r="BH20" i="16"/>
  <c r="BG20" i="16"/>
  <c r="BB20" i="16"/>
  <c r="BA20" i="16"/>
  <c r="AX20" i="16"/>
  <c r="BQ19" i="16" s="1"/>
  <c r="AS20" i="16"/>
  <c r="AN20" i="16"/>
  <c r="AH20" i="16"/>
  <c r="DM19" i="16"/>
  <c r="DL19" i="16"/>
  <c r="DJ19" i="16"/>
  <c r="DI19" i="16"/>
  <c r="DH19" i="16"/>
  <c r="DG19" i="16"/>
  <c r="DE19" i="16"/>
  <c r="DD19" i="16"/>
  <c r="DB19" i="16"/>
  <c r="DA19" i="16"/>
  <c r="CV19" i="16"/>
  <c r="CU19" i="16"/>
  <c r="CP19" i="16"/>
  <c r="CK19" i="16"/>
  <c r="CH19" i="16"/>
  <c r="CB19" i="16"/>
  <c r="BS19" i="16"/>
  <c r="BR19" i="16"/>
  <c r="BP19" i="16"/>
  <c r="BO19" i="16"/>
  <c r="BN19" i="16"/>
  <c r="BM19" i="16"/>
  <c r="BK19" i="16"/>
  <c r="BJ19" i="16"/>
  <c r="BH19" i="16"/>
  <c r="BG19" i="16"/>
  <c r="BB19" i="16"/>
  <c r="BV19" i="16" s="1"/>
  <c r="BA19" i="16"/>
  <c r="AX19" i="16"/>
  <c r="AS19" i="16"/>
  <c r="AN19" i="16"/>
  <c r="AH19" i="16"/>
  <c r="DM18" i="16"/>
  <c r="DL18" i="16"/>
  <c r="DJ18" i="16"/>
  <c r="DI18" i="16"/>
  <c r="DH18" i="16"/>
  <c r="DG18" i="16"/>
  <c r="DE18" i="16"/>
  <c r="DD18" i="16"/>
  <c r="DB18" i="16"/>
  <c r="DA18" i="16"/>
  <c r="CV18" i="16"/>
  <c r="CU18" i="16"/>
  <c r="CP18" i="16"/>
  <c r="CK18" i="16"/>
  <c r="CH18" i="16"/>
  <c r="CB18" i="16"/>
  <c r="BS18" i="16"/>
  <c r="BR18" i="16"/>
  <c r="BP18" i="16"/>
  <c r="BO18" i="16"/>
  <c r="BN18" i="16"/>
  <c r="BM18" i="16"/>
  <c r="BK18" i="16"/>
  <c r="BJ18" i="16"/>
  <c r="BH18" i="16"/>
  <c r="BG18" i="16"/>
  <c r="BB18" i="16"/>
  <c r="BA18" i="16"/>
  <c r="AX18" i="16"/>
  <c r="AS18" i="16"/>
  <c r="AN18" i="16"/>
  <c r="AH18" i="16"/>
  <c r="DM17" i="16"/>
  <c r="DL17" i="16"/>
  <c r="DJ17" i="16"/>
  <c r="DI17" i="16"/>
  <c r="DH17" i="16"/>
  <c r="DG17" i="16"/>
  <c r="DE17" i="16"/>
  <c r="DD17" i="16"/>
  <c r="DB17" i="16"/>
  <c r="DA17" i="16"/>
  <c r="CV17" i="16"/>
  <c r="CU17" i="16"/>
  <c r="CP17" i="16"/>
  <c r="CK17" i="16"/>
  <c r="CH17" i="16"/>
  <c r="CB17" i="16"/>
  <c r="BS17" i="16"/>
  <c r="BR17" i="16"/>
  <c r="BP17" i="16"/>
  <c r="BO17" i="16"/>
  <c r="BN17" i="16"/>
  <c r="BM17" i="16"/>
  <c r="BK17" i="16"/>
  <c r="BJ17" i="16"/>
  <c r="BH17" i="16"/>
  <c r="BG17" i="16"/>
  <c r="BB17" i="16"/>
  <c r="BA17" i="16"/>
  <c r="AX17" i="16"/>
  <c r="AS17" i="16"/>
  <c r="AN17" i="16"/>
  <c r="AH17" i="16"/>
  <c r="DM16" i="16"/>
  <c r="DL16" i="16"/>
  <c r="DJ16" i="16"/>
  <c r="DI16" i="16"/>
  <c r="DH16" i="16"/>
  <c r="DG16" i="16"/>
  <c r="DE16" i="16"/>
  <c r="DD16" i="16"/>
  <c r="DB16" i="16"/>
  <c r="DA16" i="16"/>
  <c r="CV16" i="16"/>
  <c r="CU16" i="16"/>
  <c r="CP16" i="16"/>
  <c r="CK16" i="16"/>
  <c r="CH16" i="16"/>
  <c r="CB16" i="16"/>
  <c r="BS16" i="16"/>
  <c r="BR16" i="16"/>
  <c r="BP16" i="16"/>
  <c r="BO16" i="16"/>
  <c r="BN16" i="16"/>
  <c r="BM16" i="16"/>
  <c r="BK16" i="16"/>
  <c r="BJ16" i="16"/>
  <c r="BH16" i="16"/>
  <c r="BG16" i="16"/>
  <c r="BB16" i="16"/>
  <c r="BA16" i="16"/>
  <c r="AX16" i="16"/>
  <c r="AS16" i="16"/>
  <c r="AN16" i="16"/>
  <c r="AH16" i="16"/>
  <c r="DM15" i="16"/>
  <c r="DL15" i="16"/>
  <c r="DJ15" i="16"/>
  <c r="DI15" i="16"/>
  <c r="DH15" i="16"/>
  <c r="DG15" i="16"/>
  <c r="DE15" i="16"/>
  <c r="DD15" i="16"/>
  <c r="DB15" i="16"/>
  <c r="DA15" i="16"/>
  <c r="CV15" i="16"/>
  <c r="CU15" i="16"/>
  <c r="CP15" i="16"/>
  <c r="CK15" i="16"/>
  <c r="CH15" i="16"/>
  <c r="CB15" i="16"/>
  <c r="BS15" i="16"/>
  <c r="BR15" i="16"/>
  <c r="BP15" i="16"/>
  <c r="BO15" i="16"/>
  <c r="BN15" i="16"/>
  <c r="BM15" i="16"/>
  <c r="BK15" i="16"/>
  <c r="BJ15" i="16"/>
  <c r="BH15" i="16"/>
  <c r="BG15" i="16"/>
  <c r="BB15" i="16"/>
  <c r="BA15" i="16"/>
  <c r="AX15" i="16"/>
  <c r="AS15" i="16"/>
  <c r="AN15" i="16"/>
  <c r="AH15" i="16"/>
  <c r="DM14" i="16"/>
  <c r="DL14" i="16"/>
  <c r="DJ14" i="16"/>
  <c r="DI14" i="16"/>
  <c r="DH14" i="16"/>
  <c r="DG14" i="16"/>
  <c r="DE14" i="16"/>
  <c r="DD14" i="16"/>
  <c r="DB14" i="16"/>
  <c r="DA14" i="16"/>
  <c r="CV14" i="16"/>
  <c r="CU14" i="16"/>
  <c r="CP14" i="16"/>
  <c r="CK14" i="16"/>
  <c r="CH14" i="16"/>
  <c r="CB14" i="16"/>
  <c r="BS14" i="16"/>
  <c r="BR14" i="16"/>
  <c r="BP14" i="16"/>
  <c r="BO14" i="16"/>
  <c r="BN14" i="16"/>
  <c r="BM14" i="16"/>
  <c r="BK14" i="16"/>
  <c r="BJ14" i="16"/>
  <c r="BH14" i="16"/>
  <c r="BG14" i="16"/>
  <c r="BB14" i="16"/>
  <c r="BA14" i="16"/>
  <c r="AX14" i="16"/>
  <c r="AS14" i="16"/>
  <c r="AN14" i="16"/>
  <c r="AH14" i="16"/>
  <c r="BC13" i="16" s="1"/>
  <c r="DS13" i="16" s="1"/>
  <c r="DM13" i="16"/>
  <c r="DL13" i="16"/>
  <c r="DJ13" i="16"/>
  <c r="DI13" i="16"/>
  <c r="DH13" i="16"/>
  <c r="DG13" i="16"/>
  <c r="DE13" i="16"/>
  <c r="DD13" i="16"/>
  <c r="DB13" i="16"/>
  <c r="DA13" i="16"/>
  <c r="CV13" i="16"/>
  <c r="CU13" i="16"/>
  <c r="CP13" i="16"/>
  <c r="CK13" i="16"/>
  <c r="CH13" i="16"/>
  <c r="CB13" i="16"/>
  <c r="BS13" i="16"/>
  <c r="BR13" i="16"/>
  <c r="BP13" i="16"/>
  <c r="BO13" i="16"/>
  <c r="BN13" i="16"/>
  <c r="BM13" i="16"/>
  <c r="BK13" i="16"/>
  <c r="BJ13" i="16"/>
  <c r="BH13" i="16"/>
  <c r="BG13" i="16"/>
  <c r="BB13" i="16"/>
  <c r="BV13" i="16" s="1"/>
  <c r="BA13" i="16"/>
  <c r="AX13" i="16"/>
  <c r="AS13" i="16"/>
  <c r="AN13" i="16"/>
  <c r="AH13" i="16"/>
  <c r="DM12" i="16"/>
  <c r="DL12" i="16"/>
  <c r="DJ12" i="16"/>
  <c r="DI12" i="16"/>
  <c r="DH12" i="16"/>
  <c r="DG12" i="16"/>
  <c r="DE12" i="16"/>
  <c r="DD12" i="16"/>
  <c r="DB12" i="16"/>
  <c r="DA12" i="16"/>
  <c r="CV12" i="16"/>
  <c r="DP12" i="16" s="1"/>
  <c r="CU12" i="16"/>
  <c r="CP12" i="16"/>
  <c r="CK12" i="16"/>
  <c r="CH12" i="16"/>
  <c r="CB12" i="16"/>
  <c r="BS12" i="16"/>
  <c r="BR12" i="16"/>
  <c r="BP12" i="16"/>
  <c r="BO12" i="16"/>
  <c r="BN12" i="16"/>
  <c r="BM12" i="16"/>
  <c r="BK12" i="16"/>
  <c r="BJ12" i="16"/>
  <c r="BH12" i="16"/>
  <c r="BG12" i="16"/>
  <c r="BB12" i="16"/>
  <c r="BA12" i="16"/>
  <c r="AX12" i="16"/>
  <c r="AS12" i="16"/>
  <c r="AN12" i="16"/>
  <c r="AH12" i="16"/>
  <c r="DM11" i="16"/>
  <c r="DL11" i="16"/>
  <c r="DJ11" i="16"/>
  <c r="DI11" i="16"/>
  <c r="DH11" i="16"/>
  <c r="DG11" i="16"/>
  <c r="DE11" i="16"/>
  <c r="DD11" i="16"/>
  <c r="DB11" i="16"/>
  <c r="DA11" i="16"/>
  <c r="CV11" i="16"/>
  <c r="CU11" i="16"/>
  <c r="CP11" i="16"/>
  <c r="DK10" i="16" s="1"/>
  <c r="CK11" i="16"/>
  <c r="CH11" i="16"/>
  <c r="CB11" i="16"/>
  <c r="BS11" i="16"/>
  <c r="BR11" i="16"/>
  <c r="BP11" i="16"/>
  <c r="BO11" i="16"/>
  <c r="BN11" i="16"/>
  <c r="BM11" i="16"/>
  <c r="BK11" i="16"/>
  <c r="BJ11" i="16"/>
  <c r="BH11" i="16"/>
  <c r="BG11" i="16"/>
  <c r="BB11" i="16"/>
  <c r="BA11" i="16"/>
  <c r="AX11" i="16"/>
  <c r="AS11" i="16"/>
  <c r="AN11" i="16"/>
  <c r="AH11" i="16"/>
  <c r="DM10" i="16"/>
  <c r="DL10" i="16"/>
  <c r="DJ10" i="16"/>
  <c r="DI10" i="16"/>
  <c r="DH10" i="16"/>
  <c r="DG10" i="16"/>
  <c r="DE10" i="16"/>
  <c r="DD10" i="16"/>
  <c r="DB10" i="16"/>
  <c r="DA10" i="16"/>
  <c r="CV10" i="16"/>
  <c r="CU10" i="16"/>
  <c r="CP10" i="16"/>
  <c r="CK10" i="16"/>
  <c r="DF12" i="16" s="1"/>
  <c r="CH10" i="16"/>
  <c r="DC12" i="16" s="1"/>
  <c r="CB10" i="16"/>
  <c r="CW12" i="16" s="1"/>
  <c r="DT12" i="16" s="1"/>
  <c r="BS10" i="16"/>
  <c r="BR10" i="16"/>
  <c r="BP10" i="16"/>
  <c r="BO10" i="16"/>
  <c r="BN10" i="16"/>
  <c r="BM10" i="16"/>
  <c r="BK10" i="16"/>
  <c r="BJ10" i="16"/>
  <c r="BH10" i="16"/>
  <c r="BG10" i="16"/>
  <c r="BB10" i="16"/>
  <c r="BA10" i="16"/>
  <c r="AX10" i="16"/>
  <c r="AS10" i="16"/>
  <c r="BL12" i="16" s="1"/>
  <c r="AN10" i="16"/>
  <c r="AH10" i="16"/>
  <c r="BC12" i="16" s="1"/>
  <c r="DS12" i="16" s="1"/>
  <c r="DM9" i="16"/>
  <c r="DL9" i="16"/>
  <c r="DJ9" i="16"/>
  <c r="DI9" i="16"/>
  <c r="DH9" i="16"/>
  <c r="DG9" i="16"/>
  <c r="DE9" i="16"/>
  <c r="DD9" i="16"/>
  <c r="DB9" i="16"/>
  <c r="DA9" i="16"/>
  <c r="CV9" i="16"/>
  <c r="CU9" i="16"/>
  <c r="CP9" i="16"/>
  <c r="CK9" i="16"/>
  <c r="CH9" i="16"/>
  <c r="CB9" i="16"/>
  <c r="BS9" i="16"/>
  <c r="BR9" i="16"/>
  <c r="BP9" i="16"/>
  <c r="BO9" i="16"/>
  <c r="BN9" i="16"/>
  <c r="BM9" i="16"/>
  <c r="BK9" i="16"/>
  <c r="BJ9" i="16"/>
  <c r="BH9" i="16"/>
  <c r="BG9" i="16"/>
  <c r="BB9" i="16"/>
  <c r="BA9" i="16"/>
  <c r="AX9" i="16"/>
  <c r="AS9" i="16"/>
  <c r="AN9" i="16"/>
  <c r="AH9" i="16"/>
  <c r="DM8" i="16"/>
  <c r="DL8" i="16"/>
  <c r="DJ8" i="16"/>
  <c r="DI8" i="16"/>
  <c r="DH8" i="16"/>
  <c r="DG8" i="16"/>
  <c r="DE8" i="16"/>
  <c r="DD8" i="16"/>
  <c r="DB8" i="16"/>
  <c r="DA8" i="16"/>
  <c r="CV8" i="16"/>
  <c r="CU8" i="16"/>
  <c r="CP8" i="16"/>
  <c r="CK8" i="16"/>
  <c r="CH8" i="16"/>
  <c r="CB8" i="16"/>
  <c r="BS8" i="16"/>
  <c r="BR8" i="16"/>
  <c r="BP8" i="16"/>
  <c r="BO8" i="16"/>
  <c r="BN8" i="16"/>
  <c r="BM8" i="16"/>
  <c r="BK8" i="16"/>
  <c r="BJ8" i="16"/>
  <c r="BH8" i="16"/>
  <c r="BG8" i="16"/>
  <c r="BB8" i="16"/>
  <c r="BA8" i="16"/>
  <c r="AX8" i="16"/>
  <c r="BQ7" i="16" s="1"/>
  <c r="AS8" i="16"/>
  <c r="AN8" i="16"/>
  <c r="AH8" i="16"/>
  <c r="DM7" i="16"/>
  <c r="DL7" i="16"/>
  <c r="DJ7" i="16"/>
  <c r="DI7" i="16"/>
  <c r="DH7" i="16"/>
  <c r="DG7" i="16"/>
  <c r="DE7" i="16"/>
  <c r="DD7" i="16"/>
  <c r="DB7" i="16"/>
  <c r="DA7" i="16"/>
  <c r="CV7" i="16"/>
  <c r="CU7" i="16"/>
  <c r="CP7" i="16"/>
  <c r="CK7" i="16"/>
  <c r="CH7" i="16"/>
  <c r="CB7" i="16"/>
  <c r="BS7" i="16"/>
  <c r="BR7" i="16"/>
  <c r="BP7" i="16"/>
  <c r="BO7" i="16"/>
  <c r="BN7" i="16"/>
  <c r="BM7" i="16"/>
  <c r="BK7" i="16"/>
  <c r="BJ7" i="16"/>
  <c r="BH7" i="16"/>
  <c r="BG7" i="16"/>
  <c r="BB7" i="16"/>
  <c r="BA7" i="16"/>
  <c r="AX7" i="16"/>
  <c r="BQ9" i="16" s="1"/>
  <c r="AS7" i="16"/>
  <c r="AN7" i="16"/>
  <c r="AH7" i="16"/>
  <c r="Z93" i="16"/>
  <c r="Y93" i="16"/>
  <c r="X93" i="16"/>
  <c r="W93" i="16"/>
  <c r="K93" i="16"/>
  <c r="J93" i="16"/>
  <c r="I93" i="16"/>
  <c r="H93" i="16"/>
  <c r="Z92" i="16"/>
  <c r="Y92" i="16"/>
  <c r="X92" i="16"/>
  <c r="W92" i="16"/>
  <c r="K92" i="16"/>
  <c r="J92" i="16"/>
  <c r="I92" i="16"/>
  <c r="H92" i="16"/>
  <c r="Z91" i="16"/>
  <c r="Y91" i="16"/>
  <c r="X91" i="16"/>
  <c r="W91" i="16"/>
  <c r="K91" i="16"/>
  <c r="J91" i="16"/>
  <c r="I91" i="16"/>
  <c r="H91" i="16"/>
  <c r="Z90" i="16"/>
  <c r="Y90" i="16"/>
  <c r="X90" i="16"/>
  <c r="W90" i="16"/>
  <c r="K90" i="16"/>
  <c r="J90" i="16"/>
  <c r="I90" i="16"/>
  <c r="H90" i="16"/>
  <c r="Z89" i="16"/>
  <c r="Y89" i="16"/>
  <c r="X89" i="16"/>
  <c r="W89" i="16"/>
  <c r="K89" i="16"/>
  <c r="J89" i="16"/>
  <c r="I89" i="16"/>
  <c r="H89" i="16"/>
  <c r="Z88" i="16"/>
  <c r="Y88" i="16"/>
  <c r="X88" i="16"/>
  <c r="W88" i="16"/>
  <c r="K88" i="16"/>
  <c r="J88" i="16"/>
  <c r="I88" i="16"/>
  <c r="H88" i="16"/>
  <c r="Z87" i="16"/>
  <c r="Y87" i="16"/>
  <c r="X87" i="16"/>
  <c r="W87" i="16"/>
  <c r="K87" i="16"/>
  <c r="J87" i="16"/>
  <c r="I87" i="16"/>
  <c r="H87" i="16"/>
  <c r="Z86" i="16"/>
  <c r="Y86" i="16"/>
  <c r="X86" i="16"/>
  <c r="W86" i="16"/>
  <c r="K86" i="16"/>
  <c r="J86" i="16"/>
  <c r="I86" i="16"/>
  <c r="H86" i="16"/>
  <c r="Z85" i="16"/>
  <c r="Y85" i="16"/>
  <c r="X85" i="16"/>
  <c r="W85" i="16"/>
  <c r="K85" i="16"/>
  <c r="J85" i="16"/>
  <c r="I85" i="16"/>
  <c r="H85" i="16"/>
  <c r="Z84" i="16"/>
  <c r="Y84" i="16"/>
  <c r="X84" i="16"/>
  <c r="W84" i="16"/>
  <c r="K84" i="16"/>
  <c r="J84" i="16"/>
  <c r="I84" i="16"/>
  <c r="H84" i="16"/>
  <c r="Z83" i="16"/>
  <c r="Y83" i="16"/>
  <c r="X83" i="16"/>
  <c r="W83" i="16"/>
  <c r="K83" i="16"/>
  <c r="J83" i="16"/>
  <c r="I83" i="16"/>
  <c r="H83" i="16"/>
  <c r="Z82" i="16"/>
  <c r="Y82" i="16"/>
  <c r="X82" i="16"/>
  <c r="W82" i="16"/>
  <c r="K82" i="16"/>
  <c r="J82" i="16"/>
  <c r="I82" i="16"/>
  <c r="H82" i="16"/>
  <c r="Z81" i="16"/>
  <c r="Y81" i="16"/>
  <c r="X81" i="16"/>
  <c r="W81" i="16"/>
  <c r="K81" i="16"/>
  <c r="J81" i="16"/>
  <c r="I81" i="16"/>
  <c r="H81" i="16"/>
  <c r="Z80" i="16"/>
  <c r="Y80" i="16"/>
  <c r="X80" i="16"/>
  <c r="W80" i="16"/>
  <c r="AC80" i="16" s="1"/>
  <c r="K80" i="16"/>
  <c r="J80" i="16"/>
  <c r="I80" i="16"/>
  <c r="H80" i="16"/>
  <c r="Z79" i="16"/>
  <c r="Y79" i="16"/>
  <c r="X79" i="16"/>
  <c r="W79" i="16"/>
  <c r="K79" i="16"/>
  <c r="J79" i="16"/>
  <c r="I79" i="16"/>
  <c r="H79" i="16"/>
  <c r="Z78" i="16"/>
  <c r="Y78" i="16"/>
  <c r="X78" i="16"/>
  <c r="W78" i="16"/>
  <c r="K78" i="16"/>
  <c r="J78" i="16"/>
  <c r="I78" i="16"/>
  <c r="H78" i="16"/>
  <c r="Z77" i="16"/>
  <c r="Y77" i="16"/>
  <c r="X77" i="16"/>
  <c r="W77" i="16"/>
  <c r="K77" i="16"/>
  <c r="J77" i="16"/>
  <c r="I77" i="16"/>
  <c r="H77" i="16"/>
  <c r="Z76" i="16"/>
  <c r="Y76" i="16"/>
  <c r="X76" i="16"/>
  <c r="W76" i="16"/>
  <c r="K76" i="16"/>
  <c r="J76" i="16"/>
  <c r="I76" i="16"/>
  <c r="H76" i="16"/>
  <c r="Z75" i="16"/>
  <c r="Y75" i="16"/>
  <c r="X75" i="16"/>
  <c r="W75" i="16"/>
  <c r="K75" i="16"/>
  <c r="J75" i="16"/>
  <c r="I75" i="16"/>
  <c r="H75" i="16"/>
  <c r="Z74" i="16"/>
  <c r="Y74" i="16"/>
  <c r="X74" i="16"/>
  <c r="W74" i="16"/>
  <c r="K74" i="16"/>
  <c r="J74" i="16"/>
  <c r="I74" i="16"/>
  <c r="H74" i="16"/>
  <c r="Z73" i="16"/>
  <c r="Y73" i="16"/>
  <c r="X73" i="16"/>
  <c r="W73" i="16"/>
  <c r="K73" i="16"/>
  <c r="J73" i="16"/>
  <c r="I73" i="16"/>
  <c r="H73" i="16"/>
  <c r="Z72" i="16"/>
  <c r="Y72" i="16"/>
  <c r="X72" i="16"/>
  <c r="W72" i="16"/>
  <c r="K72" i="16"/>
  <c r="J72" i="16"/>
  <c r="I72" i="16"/>
  <c r="H72" i="16"/>
  <c r="Z71" i="16"/>
  <c r="Y71" i="16"/>
  <c r="X71" i="16"/>
  <c r="W71" i="16"/>
  <c r="K71" i="16"/>
  <c r="J71" i="16"/>
  <c r="I71" i="16"/>
  <c r="H71" i="16"/>
  <c r="Z70" i="16"/>
  <c r="Y70" i="16"/>
  <c r="X70" i="16"/>
  <c r="W70" i="16"/>
  <c r="K70" i="16"/>
  <c r="J70" i="16"/>
  <c r="I70" i="16"/>
  <c r="H70" i="16"/>
  <c r="Z69" i="16"/>
  <c r="Y69" i="16"/>
  <c r="X69" i="16"/>
  <c r="W69" i="16"/>
  <c r="K69" i="16"/>
  <c r="J69" i="16"/>
  <c r="I69" i="16"/>
  <c r="H69" i="16"/>
  <c r="Z68" i="16"/>
  <c r="Y68" i="16"/>
  <c r="X68" i="16"/>
  <c r="W68" i="16"/>
  <c r="K68" i="16"/>
  <c r="J68" i="16"/>
  <c r="I68" i="16"/>
  <c r="H68" i="16"/>
  <c r="Z67" i="16"/>
  <c r="Y67" i="16"/>
  <c r="X67" i="16"/>
  <c r="W67" i="16"/>
  <c r="K67" i="16"/>
  <c r="J67" i="16"/>
  <c r="I67" i="16"/>
  <c r="H67" i="16"/>
  <c r="Z66" i="16"/>
  <c r="Y66" i="16"/>
  <c r="X66" i="16"/>
  <c r="W66" i="16"/>
  <c r="K66" i="16"/>
  <c r="J66" i="16"/>
  <c r="I66" i="16"/>
  <c r="H66" i="16"/>
  <c r="Z65" i="16"/>
  <c r="Y65" i="16"/>
  <c r="X65" i="16"/>
  <c r="W65" i="16"/>
  <c r="K65" i="16"/>
  <c r="J65" i="16"/>
  <c r="I65" i="16"/>
  <c r="H65" i="16"/>
  <c r="Z64" i="16"/>
  <c r="Y64" i="16"/>
  <c r="X64" i="16"/>
  <c r="W64" i="16"/>
  <c r="K64" i="16"/>
  <c r="J64" i="16"/>
  <c r="I64" i="16"/>
  <c r="H64" i="16"/>
  <c r="Z63" i="16"/>
  <c r="Y63" i="16"/>
  <c r="X63" i="16"/>
  <c r="W63" i="16"/>
  <c r="K63" i="16"/>
  <c r="J63" i="16"/>
  <c r="I63" i="16"/>
  <c r="H63" i="16"/>
  <c r="Z62" i="16"/>
  <c r="Y62" i="16"/>
  <c r="X62" i="16"/>
  <c r="W62" i="16"/>
  <c r="K62" i="16"/>
  <c r="J62" i="16"/>
  <c r="I62" i="16"/>
  <c r="H62" i="16"/>
  <c r="Z61" i="16"/>
  <c r="Y61" i="16"/>
  <c r="X61" i="16"/>
  <c r="W61" i="16"/>
  <c r="K61" i="16"/>
  <c r="J61" i="16"/>
  <c r="I61" i="16"/>
  <c r="H61" i="16"/>
  <c r="Z60" i="16"/>
  <c r="Y60" i="16"/>
  <c r="X60" i="16"/>
  <c r="W60" i="16"/>
  <c r="K60" i="16"/>
  <c r="J60" i="16"/>
  <c r="I60" i="16"/>
  <c r="H60" i="16"/>
  <c r="Z59" i="16"/>
  <c r="Y59" i="16"/>
  <c r="X59" i="16"/>
  <c r="W59" i="16"/>
  <c r="K59" i="16"/>
  <c r="J59" i="16"/>
  <c r="I59" i="16"/>
  <c r="H59" i="16"/>
  <c r="Z58" i="16"/>
  <c r="Y58" i="16"/>
  <c r="X58" i="16"/>
  <c r="W58" i="16"/>
  <c r="K58" i="16"/>
  <c r="J58" i="16"/>
  <c r="I58" i="16"/>
  <c r="H58" i="16"/>
  <c r="Z57" i="16"/>
  <c r="Y57" i="16"/>
  <c r="X57" i="16"/>
  <c r="W57" i="16"/>
  <c r="K57" i="16"/>
  <c r="J57" i="16"/>
  <c r="I57" i="16"/>
  <c r="H57" i="16"/>
  <c r="Z56" i="16"/>
  <c r="Y56" i="16"/>
  <c r="AA56" i="16" s="1"/>
  <c r="X56" i="16"/>
  <c r="W56" i="16"/>
  <c r="K56" i="16"/>
  <c r="J56" i="16"/>
  <c r="I56" i="16"/>
  <c r="H56" i="16"/>
  <c r="Z55" i="16"/>
  <c r="Y55" i="16"/>
  <c r="X55" i="16"/>
  <c r="W55" i="16"/>
  <c r="K55" i="16"/>
  <c r="J55" i="16"/>
  <c r="I55" i="16"/>
  <c r="H55" i="16"/>
  <c r="Z54" i="16"/>
  <c r="Y54" i="16"/>
  <c r="X54" i="16"/>
  <c r="W54" i="16"/>
  <c r="K54" i="16"/>
  <c r="J54" i="16"/>
  <c r="I54" i="16"/>
  <c r="H54" i="16"/>
  <c r="Z53" i="16"/>
  <c r="Y53" i="16"/>
  <c r="X53" i="16"/>
  <c r="W53" i="16"/>
  <c r="K53" i="16"/>
  <c r="J53" i="16"/>
  <c r="I53" i="16"/>
  <c r="H53" i="16"/>
  <c r="Z52" i="16"/>
  <c r="Y52" i="16"/>
  <c r="X52" i="16"/>
  <c r="W52" i="16"/>
  <c r="K52" i="16"/>
  <c r="J52" i="16"/>
  <c r="I52" i="16"/>
  <c r="H52" i="16"/>
  <c r="Z51" i="16"/>
  <c r="Y51" i="16"/>
  <c r="X51" i="16"/>
  <c r="W51" i="16"/>
  <c r="K51" i="16"/>
  <c r="J51" i="16"/>
  <c r="I51" i="16"/>
  <c r="H51" i="16"/>
  <c r="Z50" i="16"/>
  <c r="Y50" i="16"/>
  <c r="X50" i="16"/>
  <c r="W50" i="16"/>
  <c r="K50" i="16"/>
  <c r="J50" i="16"/>
  <c r="I50" i="16"/>
  <c r="H50" i="16"/>
  <c r="Z49" i="16"/>
  <c r="Y49" i="16"/>
  <c r="X49" i="16"/>
  <c r="W49" i="16"/>
  <c r="K49" i="16"/>
  <c r="J49" i="16"/>
  <c r="I49" i="16"/>
  <c r="H49" i="16"/>
  <c r="Z48" i="16"/>
  <c r="Y48" i="16"/>
  <c r="X48" i="16"/>
  <c r="W48" i="16"/>
  <c r="K48" i="16"/>
  <c r="J48" i="16"/>
  <c r="I48" i="16"/>
  <c r="H48" i="16"/>
  <c r="Z47" i="16"/>
  <c r="Y47" i="16"/>
  <c r="X47" i="16"/>
  <c r="W47" i="16"/>
  <c r="K47" i="16"/>
  <c r="J47" i="16"/>
  <c r="I47" i="16"/>
  <c r="H47" i="16"/>
  <c r="Z46" i="16"/>
  <c r="Y46" i="16"/>
  <c r="X46" i="16"/>
  <c r="W46" i="16"/>
  <c r="K46" i="16"/>
  <c r="J46" i="16"/>
  <c r="I46" i="16"/>
  <c r="H46" i="16"/>
  <c r="Z45" i="16"/>
  <c r="Y45" i="16"/>
  <c r="X45" i="16"/>
  <c r="W45" i="16"/>
  <c r="K45" i="16"/>
  <c r="J45" i="16"/>
  <c r="I45" i="16"/>
  <c r="H45" i="16"/>
  <c r="Z44" i="16"/>
  <c r="Y44" i="16"/>
  <c r="X44" i="16"/>
  <c r="W44" i="16"/>
  <c r="K44" i="16"/>
  <c r="J44" i="16"/>
  <c r="I44" i="16"/>
  <c r="H44" i="16"/>
  <c r="Z43" i="16"/>
  <c r="Y43" i="16"/>
  <c r="X43" i="16"/>
  <c r="W43" i="16"/>
  <c r="K43" i="16"/>
  <c r="J43" i="16"/>
  <c r="I43" i="16"/>
  <c r="H43" i="16"/>
  <c r="Z42" i="16"/>
  <c r="Y42" i="16"/>
  <c r="X42" i="16"/>
  <c r="W42" i="16"/>
  <c r="K42" i="16"/>
  <c r="J42" i="16"/>
  <c r="I42" i="16"/>
  <c r="H42" i="16"/>
  <c r="Z41" i="16"/>
  <c r="Y41" i="16"/>
  <c r="X41" i="16"/>
  <c r="W41" i="16"/>
  <c r="K41" i="16"/>
  <c r="J41" i="16"/>
  <c r="I41" i="16"/>
  <c r="H41" i="16"/>
  <c r="Z40" i="16"/>
  <c r="Y40" i="16"/>
  <c r="X40" i="16"/>
  <c r="W40" i="16"/>
  <c r="K40" i="16"/>
  <c r="J40" i="16"/>
  <c r="I40" i="16"/>
  <c r="H40" i="16"/>
  <c r="Z39" i="16"/>
  <c r="Y39" i="16"/>
  <c r="X39" i="16"/>
  <c r="W39" i="16"/>
  <c r="K39" i="16"/>
  <c r="J39" i="16"/>
  <c r="I39" i="16"/>
  <c r="H39" i="16"/>
  <c r="Z38" i="16"/>
  <c r="Y38" i="16"/>
  <c r="X38" i="16"/>
  <c r="W38" i="16"/>
  <c r="K38" i="16"/>
  <c r="J38" i="16"/>
  <c r="I38" i="16"/>
  <c r="H38" i="16"/>
  <c r="Z37" i="16"/>
  <c r="Y37" i="16"/>
  <c r="X37" i="16"/>
  <c r="W37" i="16"/>
  <c r="K37" i="16"/>
  <c r="J37" i="16"/>
  <c r="I37" i="16"/>
  <c r="H37" i="16"/>
  <c r="Z36" i="16"/>
  <c r="Y36" i="16"/>
  <c r="X36" i="16"/>
  <c r="W36" i="16"/>
  <c r="K36" i="16"/>
  <c r="J36" i="16"/>
  <c r="I36" i="16"/>
  <c r="H36" i="16"/>
  <c r="Z35" i="16"/>
  <c r="Y35" i="16"/>
  <c r="X35" i="16"/>
  <c r="W35" i="16"/>
  <c r="K35" i="16"/>
  <c r="J35" i="16"/>
  <c r="I35" i="16"/>
  <c r="H35" i="16"/>
  <c r="Z34" i="16"/>
  <c r="Y34" i="16"/>
  <c r="X34" i="16"/>
  <c r="W34" i="16"/>
  <c r="K34" i="16"/>
  <c r="J34" i="16"/>
  <c r="I34" i="16"/>
  <c r="H34" i="16"/>
  <c r="Z33" i="16"/>
  <c r="Y33" i="16"/>
  <c r="X33" i="16"/>
  <c r="W33" i="16"/>
  <c r="K33" i="16"/>
  <c r="J33" i="16"/>
  <c r="I33" i="16"/>
  <c r="H33" i="16"/>
  <c r="Z32" i="16"/>
  <c r="Y32" i="16"/>
  <c r="X32" i="16"/>
  <c r="W32" i="16"/>
  <c r="K32" i="16"/>
  <c r="J32" i="16"/>
  <c r="I32" i="16"/>
  <c r="H32" i="16"/>
  <c r="Z31" i="16"/>
  <c r="Y31" i="16"/>
  <c r="X31" i="16"/>
  <c r="W31" i="16"/>
  <c r="K31" i="16"/>
  <c r="J31" i="16"/>
  <c r="I31" i="16"/>
  <c r="H31" i="16"/>
  <c r="Z30" i="16"/>
  <c r="Y30" i="16"/>
  <c r="X30" i="16"/>
  <c r="W30" i="16"/>
  <c r="K30" i="16"/>
  <c r="J30" i="16"/>
  <c r="I30" i="16"/>
  <c r="H30" i="16"/>
  <c r="Z29" i="16"/>
  <c r="Y29" i="16"/>
  <c r="X29" i="16"/>
  <c r="W29" i="16"/>
  <c r="K29" i="16"/>
  <c r="J29" i="16"/>
  <c r="I29" i="16"/>
  <c r="H29" i="16"/>
  <c r="Z28" i="16"/>
  <c r="Y28" i="16"/>
  <c r="X28" i="16"/>
  <c r="W28" i="16"/>
  <c r="K28" i="16"/>
  <c r="J28" i="16"/>
  <c r="I28" i="16"/>
  <c r="H28" i="16"/>
  <c r="Z27" i="16"/>
  <c r="Y27" i="16"/>
  <c r="X27" i="16"/>
  <c r="W27" i="16"/>
  <c r="K27" i="16"/>
  <c r="J27" i="16"/>
  <c r="I27" i="16"/>
  <c r="H27" i="16"/>
  <c r="Z26" i="16"/>
  <c r="Y26" i="16"/>
  <c r="X26" i="16"/>
  <c r="W26" i="16"/>
  <c r="K26" i="16"/>
  <c r="J26" i="16"/>
  <c r="I26" i="16"/>
  <c r="H26" i="16"/>
  <c r="Z25" i="16"/>
  <c r="Y25" i="16"/>
  <c r="X25" i="16"/>
  <c r="W25" i="16"/>
  <c r="K25" i="16"/>
  <c r="J25" i="16"/>
  <c r="I25" i="16"/>
  <c r="H25" i="16"/>
  <c r="Z24" i="16"/>
  <c r="Y24" i="16"/>
  <c r="AA24" i="16" s="1"/>
  <c r="X24" i="16"/>
  <c r="W24" i="16"/>
  <c r="K24" i="16"/>
  <c r="J24" i="16"/>
  <c r="I24" i="16"/>
  <c r="H24" i="16"/>
  <c r="Z23" i="16"/>
  <c r="Y23" i="16"/>
  <c r="X23" i="16"/>
  <c r="W23" i="16"/>
  <c r="K23" i="16"/>
  <c r="J23" i="16"/>
  <c r="I23" i="16"/>
  <c r="H23" i="16"/>
  <c r="Z22" i="16"/>
  <c r="Y22" i="16"/>
  <c r="X22" i="16"/>
  <c r="W22" i="16"/>
  <c r="K22" i="16"/>
  <c r="J22" i="16"/>
  <c r="I22" i="16"/>
  <c r="H22" i="16"/>
  <c r="Z21" i="16"/>
  <c r="Y21" i="16"/>
  <c r="X21" i="16"/>
  <c r="W21" i="16"/>
  <c r="K21" i="16"/>
  <c r="J21" i="16"/>
  <c r="I21" i="16"/>
  <c r="H21" i="16"/>
  <c r="Z20" i="16"/>
  <c r="Y20" i="16"/>
  <c r="X20" i="16"/>
  <c r="W20" i="16"/>
  <c r="K20" i="16"/>
  <c r="J20" i="16"/>
  <c r="I20" i="16"/>
  <c r="H20" i="16"/>
  <c r="Z19" i="16"/>
  <c r="Y19" i="16"/>
  <c r="X19" i="16"/>
  <c r="W19" i="16"/>
  <c r="K19" i="16"/>
  <c r="J19" i="16"/>
  <c r="I19" i="16"/>
  <c r="H19" i="16"/>
  <c r="Z18" i="16"/>
  <c r="Y18" i="16"/>
  <c r="X18" i="16"/>
  <c r="W18" i="16"/>
  <c r="K18" i="16"/>
  <c r="J18" i="16"/>
  <c r="I18" i="16"/>
  <c r="H18" i="16"/>
  <c r="Z17" i="16"/>
  <c r="Y17" i="16"/>
  <c r="X17" i="16"/>
  <c r="W17" i="16"/>
  <c r="K17" i="16"/>
  <c r="J17" i="16"/>
  <c r="I17" i="16"/>
  <c r="H17" i="16"/>
  <c r="Z16" i="16"/>
  <c r="Y16" i="16"/>
  <c r="X16" i="16"/>
  <c r="W16" i="16"/>
  <c r="K16" i="16"/>
  <c r="J16" i="16"/>
  <c r="I16" i="16"/>
  <c r="H16" i="16"/>
  <c r="Z15" i="16"/>
  <c r="Y15" i="16"/>
  <c r="X15" i="16"/>
  <c r="W15" i="16"/>
  <c r="K15" i="16"/>
  <c r="J15" i="16"/>
  <c r="I15" i="16"/>
  <c r="H15" i="16"/>
  <c r="Z14" i="16"/>
  <c r="Y14" i="16"/>
  <c r="X14" i="16"/>
  <c r="W14" i="16"/>
  <c r="K14" i="16"/>
  <c r="J14" i="16"/>
  <c r="I14" i="16"/>
  <c r="H14" i="16"/>
  <c r="Z13" i="16"/>
  <c r="Y13" i="16"/>
  <c r="X13" i="16"/>
  <c r="W13" i="16"/>
  <c r="K13" i="16"/>
  <c r="J13" i="16"/>
  <c r="I13" i="16"/>
  <c r="H13" i="16"/>
  <c r="Z12" i="16"/>
  <c r="Y12" i="16"/>
  <c r="X12" i="16"/>
  <c r="W12" i="16"/>
  <c r="K12" i="16"/>
  <c r="J12" i="16"/>
  <c r="I12" i="16"/>
  <c r="H12" i="16"/>
  <c r="Z11" i="16"/>
  <c r="Y11" i="16"/>
  <c r="X11" i="16"/>
  <c r="W11" i="16"/>
  <c r="K11" i="16"/>
  <c r="J11" i="16"/>
  <c r="I11" i="16"/>
  <c r="H11" i="16"/>
  <c r="Z10" i="16"/>
  <c r="Y10" i="16"/>
  <c r="X10" i="16"/>
  <c r="W10" i="16"/>
  <c r="K10" i="16"/>
  <c r="J10" i="16"/>
  <c r="I10" i="16"/>
  <c r="H10" i="16"/>
  <c r="Z9" i="16"/>
  <c r="Y9" i="16"/>
  <c r="X9" i="16"/>
  <c r="W9" i="16"/>
  <c r="K9" i="16"/>
  <c r="J9" i="16"/>
  <c r="I9" i="16"/>
  <c r="H9" i="16"/>
  <c r="Z8" i="16"/>
  <c r="Y8" i="16"/>
  <c r="X8" i="16"/>
  <c r="W8" i="16"/>
  <c r="K8" i="16"/>
  <c r="J8" i="16"/>
  <c r="I8" i="16"/>
  <c r="H8" i="16"/>
  <c r="Z7" i="16"/>
  <c r="Y7" i="16"/>
  <c r="X7" i="16"/>
  <c r="W7" i="16"/>
  <c r="K7" i="16"/>
  <c r="J7" i="16"/>
  <c r="I7" i="16"/>
  <c r="H7" i="16"/>
  <c r="DO4" i="17" l="1"/>
  <c r="DO2" i="17"/>
  <c r="DO3" i="17"/>
  <c r="BQ32" i="16"/>
  <c r="DK7" i="16"/>
  <c r="BQ51" i="16"/>
  <c r="DK57" i="16"/>
  <c r="BQ27" i="16"/>
  <c r="BQ40" i="16"/>
  <c r="DK69" i="16"/>
  <c r="DK24" i="16"/>
  <c r="DP17" i="16"/>
  <c r="BV8" i="16"/>
  <c r="DP10" i="16"/>
  <c r="BV16" i="16"/>
  <c r="DF92" i="16"/>
  <c r="BQ22" i="16"/>
  <c r="BL9" i="16"/>
  <c r="AC35" i="16"/>
  <c r="AC40" i="16"/>
  <c r="AC44" i="16"/>
  <c r="AC48" i="16"/>
  <c r="AC56" i="16"/>
  <c r="AC57" i="16"/>
  <c r="AC61" i="16"/>
  <c r="AC73" i="16"/>
  <c r="BV69" i="16"/>
  <c r="DP33" i="16"/>
  <c r="BL37" i="16"/>
  <c r="BV43" i="16"/>
  <c r="DP42" i="16"/>
  <c r="DO54" i="16"/>
  <c r="DK9" i="16"/>
  <c r="BL64" i="16"/>
  <c r="BL67" i="16"/>
  <c r="BQ63" i="16"/>
  <c r="CW67" i="16"/>
  <c r="DT67" i="16" s="1"/>
  <c r="AB8" i="16"/>
  <c r="AA7" i="16"/>
  <c r="AB52" i="16"/>
  <c r="DF88" i="16"/>
  <c r="DP43" i="16"/>
  <c r="BV64" i="16"/>
  <c r="BV66" i="16"/>
  <c r="DP85" i="16"/>
  <c r="BV46" i="16"/>
  <c r="DP20" i="16"/>
  <c r="DP36" i="16"/>
  <c r="DP59" i="16"/>
  <c r="DP62" i="16"/>
  <c r="DP66" i="16"/>
  <c r="DP23" i="16"/>
  <c r="DP22" i="16"/>
  <c r="DO61" i="16"/>
  <c r="BV68" i="16"/>
  <c r="BV31" i="16"/>
  <c r="DP25" i="16"/>
  <c r="BV28" i="16"/>
  <c r="DP8" i="16"/>
  <c r="BV14" i="16"/>
  <c r="BV27" i="16"/>
  <c r="CW36" i="16"/>
  <c r="DT36" i="16" s="1"/>
  <c r="DK16" i="16"/>
  <c r="DC18" i="16"/>
  <c r="BQ28" i="16"/>
  <c r="BV7" i="16"/>
  <c r="DP9" i="16"/>
  <c r="DO17" i="16"/>
  <c r="BU27" i="16"/>
  <c r="AB80" i="16"/>
  <c r="BL18" i="16"/>
  <c r="DC16" i="16"/>
  <c r="CW90" i="16"/>
  <c r="DT90" i="16" s="1"/>
  <c r="BQ10" i="16"/>
  <c r="DC70" i="16"/>
  <c r="BQ17" i="16"/>
  <c r="BQ43" i="16"/>
  <c r="BW43" i="16" s="1"/>
  <c r="BV21" i="16"/>
  <c r="BV22" i="16"/>
  <c r="DP26" i="16"/>
  <c r="AA81" i="16"/>
  <c r="BT52" i="16"/>
  <c r="DU52" i="16" s="1"/>
  <c r="DO37" i="16"/>
  <c r="DP35" i="16"/>
  <c r="BI79" i="16"/>
  <c r="BV50" i="16"/>
  <c r="BV61" i="16"/>
  <c r="BV62" i="16"/>
  <c r="AB40" i="16"/>
  <c r="AB83" i="16"/>
  <c r="AB85" i="16"/>
  <c r="AB86" i="16"/>
  <c r="AB88" i="16"/>
  <c r="AB91" i="16"/>
  <c r="DN11" i="16"/>
  <c r="DV11" i="16" s="1"/>
  <c r="DO28" i="16"/>
  <c r="DO31" i="16"/>
  <c r="BU32" i="16"/>
  <c r="DN32" i="16"/>
  <c r="DV32" i="16" s="1"/>
  <c r="DO33" i="16"/>
  <c r="CW37" i="16"/>
  <c r="DT37" i="16" s="1"/>
  <c r="BT67" i="16"/>
  <c r="DU67" i="16" s="1"/>
  <c r="DK64" i="16"/>
  <c r="BU92" i="16"/>
  <c r="DC20" i="16"/>
  <c r="CW34" i="16"/>
  <c r="DT34" i="16" s="1"/>
  <c r="DK77" i="16"/>
  <c r="DK84" i="16"/>
  <c r="N8" i="16"/>
  <c r="N16" i="16"/>
  <c r="N17" i="16"/>
  <c r="N18" i="16"/>
  <c r="N24" i="16"/>
  <c r="N25" i="16"/>
  <c r="N26" i="16"/>
  <c r="N29" i="16"/>
  <c r="BQ20" i="16"/>
  <c r="DK19" i="16"/>
  <c r="BQ26" i="16"/>
  <c r="DN80" i="16"/>
  <c r="DV80" i="16" s="1"/>
  <c r="DP28" i="16"/>
  <c r="DP31" i="16"/>
  <c r="DP39" i="16"/>
  <c r="BL76" i="16"/>
  <c r="BV63" i="16"/>
  <c r="N84" i="16"/>
  <c r="N85" i="16"/>
  <c r="N86" i="16"/>
  <c r="N89" i="16"/>
  <c r="N90" i="16"/>
  <c r="BT17" i="16"/>
  <c r="DU17" i="16" s="1"/>
  <c r="DC52" i="16"/>
  <c r="BU57" i="16"/>
  <c r="DC58" i="16"/>
  <c r="BU61" i="16"/>
  <c r="DO66" i="16"/>
  <c r="BU67" i="16"/>
  <c r="BV34" i="16"/>
  <c r="BC36" i="16"/>
  <c r="DS36" i="16" s="1"/>
  <c r="M20" i="16"/>
  <c r="M28" i="16"/>
  <c r="M44" i="16"/>
  <c r="M48" i="16"/>
  <c r="M52" i="16"/>
  <c r="M54" i="16"/>
  <c r="M56" i="16"/>
  <c r="M57" i="16"/>
  <c r="M58" i="16"/>
  <c r="M59" i="16"/>
  <c r="M64" i="16"/>
  <c r="M68" i="16"/>
  <c r="M80" i="16"/>
  <c r="BC18" i="16"/>
  <c r="DS18" i="16" s="1"/>
  <c r="CW18" i="16"/>
  <c r="DT18" i="16" s="1"/>
  <c r="BT19" i="16"/>
  <c r="DU19" i="16" s="1"/>
  <c r="DN19" i="16"/>
  <c r="DV19" i="16" s="1"/>
  <c r="BT27" i="16"/>
  <c r="DU27" i="16" s="1"/>
  <c r="DF43" i="16"/>
  <c r="BL61" i="16"/>
  <c r="BC67" i="16"/>
  <c r="DS67" i="16" s="1"/>
  <c r="CW68" i="16"/>
  <c r="DT68" i="16" s="1"/>
  <c r="BC72" i="16"/>
  <c r="DS72" i="16" s="1"/>
  <c r="CW72" i="16"/>
  <c r="DT72" i="16" s="1"/>
  <c r="BU72" i="16"/>
  <c r="N81" i="16"/>
  <c r="N82" i="16"/>
  <c r="DO9" i="16"/>
  <c r="DK21" i="16"/>
  <c r="DF21" i="16"/>
  <c r="BL20" i="16"/>
  <c r="DF27" i="16"/>
  <c r="BL25" i="16"/>
  <c r="BC30" i="16"/>
  <c r="DS30" i="16" s="1"/>
  <c r="DN37" i="16"/>
  <c r="DV37" i="16" s="1"/>
  <c r="DY37" i="16" s="1"/>
  <c r="BT38" i="16"/>
  <c r="DU38" i="16" s="1"/>
  <c r="DN39" i="16"/>
  <c r="DV39" i="16" s="1"/>
  <c r="BT43" i="16"/>
  <c r="DU43" i="16" s="1"/>
  <c r="DX43" i="16" s="1"/>
  <c r="BL53" i="16"/>
  <c r="DF52" i="16"/>
  <c r="N63" i="16"/>
  <c r="N64" i="16"/>
  <c r="L74" i="16"/>
  <c r="L77" i="16"/>
  <c r="N80" i="16"/>
  <c r="CW13" i="16"/>
  <c r="DT13" i="16" s="1"/>
  <c r="CW39" i="16"/>
  <c r="DT39" i="16" s="1"/>
  <c r="DK61" i="16"/>
  <c r="DQ61" i="16" s="1"/>
  <c r="BL88" i="16"/>
  <c r="DF89" i="16"/>
  <c r="N48" i="16"/>
  <c r="N59" i="16"/>
  <c r="CW31" i="16"/>
  <c r="DT31" i="16" s="1"/>
  <c r="BV74" i="16"/>
  <c r="DF15" i="16"/>
  <c r="BL14" i="16"/>
  <c r="DF18" i="16"/>
  <c r="DN81" i="16"/>
  <c r="DV81" i="16" s="1"/>
  <c r="BC32" i="16"/>
  <c r="DC88" i="16"/>
  <c r="DC93" i="16"/>
  <c r="BI13" i="16"/>
  <c r="DC13" i="16"/>
  <c r="AB27" i="16"/>
  <c r="AA68" i="16"/>
  <c r="DF67" i="16"/>
  <c r="DO75" i="16"/>
  <c r="BI77" i="16"/>
  <c r="BU78" i="16"/>
  <c r="DN15" i="16"/>
  <c r="DV15" i="16" s="1"/>
  <c r="DY15" i="16" s="1"/>
  <c r="AB7" i="16"/>
  <c r="AA18" i="16"/>
  <c r="AA31" i="16"/>
  <c r="AA40" i="16"/>
  <c r="BC20" i="16"/>
  <c r="DS20" i="16" s="1"/>
  <c r="BC22" i="16"/>
  <c r="CW27" i="16"/>
  <c r="DT27" i="16" s="1"/>
  <c r="BT36" i="16"/>
  <c r="DU36" i="16" s="1"/>
  <c r="DN36" i="16"/>
  <c r="DV36" i="16" s="1"/>
  <c r="DY36" i="16" s="1"/>
  <c r="BV37" i="16"/>
  <c r="BQ45" i="16"/>
  <c r="DF45" i="16"/>
  <c r="DO46" i="16"/>
  <c r="BU47" i="16"/>
  <c r="DO47" i="16"/>
  <c r="BU48" i="16"/>
  <c r="DO48" i="16"/>
  <c r="BU50" i="16"/>
  <c r="DO50" i="16"/>
  <c r="BI49" i="16"/>
  <c r="DC54" i="16"/>
  <c r="CW60" i="16"/>
  <c r="DT60" i="16" s="1"/>
  <c r="DO60" i="16"/>
  <c r="BL78" i="16"/>
  <c r="BI76" i="16"/>
  <c r="DC76" i="16"/>
  <c r="BC81" i="16"/>
  <c r="DS81" i="16" s="1"/>
  <c r="M16" i="16"/>
  <c r="DO7" i="16"/>
  <c r="DO8" i="16"/>
  <c r="BQ13" i="16"/>
  <c r="BW13" i="16" s="1"/>
  <c r="L16" i="16"/>
  <c r="N41" i="16"/>
  <c r="AA8" i="16"/>
  <c r="AB11" i="16"/>
  <c r="AA15" i="16"/>
  <c r="AB19" i="16"/>
  <c r="AC28" i="16"/>
  <c r="N36" i="16"/>
  <c r="N40" i="16"/>
  <c r="N52" i="16"/>
  <c r="N53" i="16"/>
  <c r="N65" i="16"/>
  <c r="N66" i="16"/>
  <c r="N68" i="16"/>
  <c r="N72" i="16"/>
  <c r="N73" i="16"/>
  <c r="AB87" i="16"/>
  <c r="DC15" i="16"/>
  <c r="DK18" i="16"/>
  <c r="BU20" i="16"/>
  <c r="DN22" i="16"/>
  <c r="DV22" i="16" s="1"/>
  <c r="DF30" i="16"/>
  <c r="DN34" i="16"/>
  <c r="DV34" i="16" s="1"/>
  <c r="DC45" i="16"/>
  <c r="DN43" i="16"/>
  <c r="DV43" i="16" s="1"/>
  <c r="DY43" i="16" s="1"/>
  <c r="BC46" i="16"/>
  <c r="BC51" i="16"/>
  <c r="DP51" i="16"/>
  <c r="BL54" i="16"/>
  <c r="DN63" i="16"/>
  <c r="DV63" i="16" s="1"/>
  <c r="DF69" i="16"/>
  <c r="DO68" i="16"/>
  <c r="BU70" i="16"/>
  <c r="DF90" i="16"/>
  <c r="BV12" i="16"/>
  <c r="BL19" i="16"/>
  <c r="DN33" i="16"/>
  <c r="DV33" i="16" s="1"/>
  <c r="DY33" i="16" s="1"/>
  <c r="AA26" i="16"/>
  <c r="DF33" i="16"/>
  <c r="DC31" i="16"/>
  <c r="DO34" i="16"/>
  <c r="DF56" i="16"/>
  <c r="BU63" i="16"/>
  <c r="DO63" i="16"/>
  <c r="BQ67" i="16"/>
  <c r="DF93" i="16"/>
  <c r="DC92" i="16"/>
  <c r="AA22" i="16"/>
  <c r="BQ31" i="16"/>
  <c r="BL32" i="16"/>
  <c r="BL51" i="16"/>
  <c r="DK52" i="16"/>
  <c r="BQ55" i="16"/>
  <c r="DK55" i="16"/>
  <c r="DQ55" i="16" s="1"/>
  <c r="BC62" i="16"/>
  <c r="DS62" i="16" s="1"/>
  <c r="BL92" i="16"/>
  <c r="AB36" i="16"/>
  <c r="L52" i="16"/>
  <c r="DF59" i="16"/>
  <c r="DF75" i="16"/>
  <c r="AB32" i="16"/>
  <c r="BU8" i="16"/>
  <c r="DO23" i="16"/>
  <c r="BU24" i="16"/>
  <c r="DO24" i="16"/>
  <c r="DO25" i="16"/>
  <c r="N15" i="16"/>
  <c r="L20" i="16"/>
  <c r="M24" i="16"/>
  <c r="AB43" i="16"/>
  <c r="AB44" i="16"/>
  <c r="M92" i="16"/>
  <c r="M93" i="16"/>
  <c r="BC15" i="16"/>
  <c r="DS15" i="16" s="1"/>
  <c r="BT30" i="16"/>
  <c r="DU30" i="16" s="1"/>
  <c r="DN31" i="16"/>
  <c r="DV31" i="16" s="1"/>
  <c r="DC34" i="16"/>
  <c r="BT37" i="16"/>
  <c r="DU37" i="16" s="1"/>
  <c r="BT45" i="16"/>
  <c r="DU45" i="16" s="1"/>
  <c r="BQ50" i="16"/>
  <c r="BU52" i="16"/>
  <c r="DN53" i="16"/>
  <c r="DV53" i="16" s="1"/>
  <c r="DY53" i="16" s="1"/>
  <c r="BT54" i="16"/>
  <c r="DU54" i="16" s="1"/>
  <c r="DN54" i="16"/>
  <c r="DV54" i="16" s="1"/>
  <c r="BT57" i="16"/>
  <c r="DU57" i="16" s="1"/>
  <c r="BQ58" i="16"/>
  <c r="DK58" i="16"/>
  <c r="DN89" i="16"/>
  <c r="DV89" i="16" s="1"/>
  <c r="DN90" i="16"/>
  <c r="DV90" i="16" s="1"/>
  <c r="DY90" i="16" s="1"/>
  <c r="DN91" i="16"/>
  <c r="DV91" i="16" s="1"/>
  <c r="AA30" i="16"/>
  <c r="L56" i="16"/>
  <c r="M12" i="16"/>
  <c r="L8" i="16"/>
  <c r="AC9" i="16"/>
  <c r="AC13" i="16"/>
  <c r="AC15" i="16"/>
  <c r="L24" i="16"/>
  <c r="L28" i="16"/>
  <c r="AC42" i="16"/>
  <c r="AB48" i="16"/>
  <c r="AB51" i="16"/>
  <c r="AA52" i="16"/>
  <c r="AB55" i="16"/>
  <c r="AB60" i="16"/>
  <c r="AB63" i="16"/>
  <c r="AB71" i="16"/>
  <c r="AB76" i="16"/>
  <c r="L87" i="16"/>
  <c r="L92" i="16"/>
  <c r="BL10" i="16"/>
  <c r="DC10" i="16"/>
  <c r="DO12" i="16"/>
  <c r="BI15" i="16"/>
  <c r="DN13" i="16"/>
  <c r="DV13" i="16" s="1"/>
  <c r="DN14" i="16"/>
  <c r="DV14" i="16" s="1"/>
  <c r="DN17" i="16"/>
  <c r="DV17" i="16" s="1"/>
  <c r="CW16" i="16"/>
  <c r="DT16" i="16" s="1"/>
  <c r="BQ23" i="16"/>
  <c r="BU28" i="16"/>
  <c r="BQ36" i="16"/>
  <c r="DF35" i="16"/>
  <c r="CW41" i="16"/>
  <c r="DT41" i="16" s="1"/>
  <c r="BT49" i="16"/>
  <c r="DU49" i="16" s="1"/>
  <c r="DF53" i="16"/>
  <c r="BI64" i="16"/>
  <c r="BU66" i="16"/>
  <c r="DC79" i="16"/>
  <c r="DC83" i="16"/>
  <c r="BU85" i="16"/>
  <c r="BI90" i="16"/>
  <c r="BU88" i="16"/>
  <c r="AA28" i="16"/>
  <c r="M8" i="16"/>
  <c r="AA32" i="16"/>
  <c r="DC7" i="16"/>
  <c r="DK14" i="16"/>
  <c r="AC8" i="16"/>
  <c r="AC20" i="16"/>
  <c r="M32" i="16"/>
  <c r="M36" i="16"/>
  <c r="M40" i="16"/>
  <c r="N42" i="16"/>
  <c r="AC55" i="16"/>
  <c r="AA65" i="16"/>
  <c r="AC92" i="16"/>
  <c r="AC93" i="16"/>
  <c r="BQ11" i="16"/>
  <c r="BL15" i="16"/>
  <c r="CW15" i="16"/>
  <c r="DT15" i="16" s="1"/>
  <c r="BQ18" i="16"/>
  <c r="BI16" i="16"/>
  <c r="DN18" i="16"/>
  <c r="DV18" i="16" s="1"/>
  <c r="DY18" i="16" s="1"/>
  <c r="DF25" i="16"/>
  <c r="BU30" i="16"/>
  <c r="BQ38" i="16"/>
  <c r="DO39" i="16"/>
  <c r="BU40" i="16"/>
  <c r="DO40" i="16"/>
  <c r="BU41" i="16"/>
  <c r="DO41" i="16"/>
  <c r="BI40" i="16"/>
  <c r="BU42" i="16"/>
  <c r="BU44" i="16"/>
  <c r="DO44" i="16"/>
  <c r="DO45" i="16"/>
  <c r="BU49" i="16"/>
  <c r="DK54" i="16"/>
  <c r="BI52" i="16"/>
  <c r="BT53" i="16"/>
  <c r="DU53" i="16" s="1"/>
  <c r="DO53" i="16"/>
  <c r="BU54" i="16"/>
  <c r="DO55" i="16"/>
  <c r="DO56" i="16"/>
  <c r="BT59" i="16"/>
  <c r="DU59" i="16" s="1"/>
  <c r="DN60" i="16"/>
  <c r="DV60" i="16" s="1"/>
  <c r="DY60" i="16" s="1"/>
  <c r="DN70" i="16"/>
  <c r="DV70" i="16" s="1"/>
  <c r="DY70" i="16" s="1"/>
  <c r="DN71" i="16"/>
  <c r="DV71" i="16" s="1"/>
  <c r="DY71" i="16" s="1"/>
  <c r="BT72" i="16"/>
  <c r="DU72" i="16" s="1"/>
  <c r="BV76" i="16"/>
  <c r="BL90" i="16"/>
  <c r="DC90" i="16"/>
  <c r="N56" i="16"/>
  <c r="DF73" i="16"/>
  <c r="AA16" i="16"/>
  <c r="AB75" i="16"/>
  <c r="BL7" i="16"/>
  <c r="BQ48" i="16"/>
  <c r="AB77" i="16"/>
  <c r="M81" i="16"/>
  <c r="CW11" i="16"/>
  <c r="DT11" i="16" s="1"/>
  <c r="BC50" i="16"/>
  <c r="N32" i="16"/>
  <c r="AC32" i="16"/>
  <c r="M43" i="16"/>
  <c r="AC46" i="16"/>
  <c r="AB59" i="16"/>
  <c r="M69" i="16"/>
  <c r="M70" i="16"/>
  <c r="M71" i="16"/>
  <c r="AB92" i="16"/>
  <c r="DK8" i="16"/>
  <c r="DF19" i="16"/>
  <c r="BQ30" i="16"/>
  <c r="BQ29" i="16"/>
  <c r="DO29" i="16"/>
  <c r="BU37" i="16"/>
  <c r="DK56" i="16"/>
  <c r="BL59" i="16"/>
  <c r="DC73" i="16"/>
  <c r="AB16" i="16"/>
  <c r="N92" i="16"/>
  <c r="DK53" i="16"/>
  <c r="DQ53" i="16" s="1"/>
  <c r="M23" i="16"/>
  <c r="CW19" i="16"/>
  <c r="DT19" i="16" s="1"/>
  <c r="CW20" i="16"/>
  <c r="DT20" i="16" s="1"/>
  <c r="DP44" i="16"/>
  <c r="AA10" i="16"/>
  <c r="N20" i="16"/>
  <c r="N28" i="16"/>
  <c r="AB78" i="16"/>
  <c r="M82" i="16"/>
  <c r="BU13" i="16"/>
  <c r="DO20" i="16"/>
  <c r="N12" i="16"/>
  <c r="N33" i="16"/>
  <c r="N34" i="16"/>
  <c r="N45" i="16"/>
  <c r="M53" i="16"/>
  <c r="M55" i="16"/>
  <c r="L69" i="16"/>
  <c r="M73" i="16"/>
  <c r="N77" i="16"/>
  <c r="N78" i="16"/>
  <c r="L85" i="16"/>
  <c r="L86" i="16"/>
  <c r="M88" i="16"/>
  <c r="BT8" i="16"/>
  <c r="DU8" i="16" s="1"/>
  <c r="BT9" i="16"/>
  <c r="DU9" i="16" s="1"/>
  <c r="BQ12" i="16"/>
  <c r="BW12" i="16" s="1"/>
  <c r="DO10" i="16"/>
  <c r="DO18" i="16"/>
  <c r="CW49" i="16"/>
  <c r="DT49" i="16" s="1"/>
  <c r="CW50" i="16"/>
  <c r="DT50" i="16" s="1"/>
  <c r="DQ57" i="16"/>
  <c r="DC61" i="16"/>
  <c r="BI67" i="16"/>
  <c r="BU69" i="16"/>
  <c r="DC67" i="16"/>
  <c r="DF82" i="16"/>
  <c r="BL86" i="16"/>
  <c r="L36" i="16"/>
  <c r="L80" i="16"/>
  <c r="DK33" i="16"/>
  <c r="DQ33" i="16" s="1"/>
  <c r="BU53" i="16"/>
  <c r="AA53" i="16"/>
  <c r="AA55" i="16"/>
  <c r="DK73" i="16"/>
  <c r="AA9" i="16"/>
  <c r="L21" i="16"/>
  <c r="BU10" i="16"/>
  <c r="CW14" i="16"/>
  <c r="DT14" i="16" s="1"/>
  <c r="BC29" i="16"/>
  <c r="DS29" i="16" s="1"/>
  <c r="BC28" i="16"/>
  <c r="N44" i="16"/>
  <c r="AC7" i="16"/>
  <c r="M9" i="16"/>
  <c r="M11" i="16"/>
  <c r="AB15" i="16"/>
  <c r="AA20" i="16"/>
  <c r="AB23" i="16"/>
  <c r="AB28" i="16"/>
  <c r="AB31" i="16"/>
  <c r="M35" i="16"/>
  <c r="AA38" i="16"/>
  <c r="L44" i="16"/>
  <c r="AC50" i="16"/>
  <c r="N60" i="16"/>
  <c r="AB67" i="16"/>
  <c r="AC68" i="16"/>
  <c r="AC69" i="16"/>
  <c r="L72" i="16"/>
  <c r="L73" i="16"/>
  <c r="M74" i="16"/>
  <c r="M75" i="16"/>
  <c r="AA80" i="16"/>
  <c r="AC84" i="16"/>
  <c r="AC85" i="16"/>
  <c r="N88" i="16"/>
  <c r="M89" i="16"/>
  <c r="M90" i="16"/>
  <c r="M91" i="16"/>
  <c r="BC9" i="16"/>
  <c r="DN9" i="16"/>
  <c r="DV9" i="16" s="1"/>
  <c r="DK11" i="16"/>
  <c r="BU11" i="16"/>
  <c r="BC10" i="16"/>
  <c r="DK15" i="16"/>
  <c r="DO13" i="16"/>
  <c r="BU14" i="16"/>
  <c r="BL17" i="16"/>
  <c r="DF16" i="16"/>
  <c r="DC22" i="16"/>
  <c r="BC38" i="16"/>
  <c r="DS38" i="16" s="1"/>
  <c r="CW38" i="16"/>
  <c r="DT38" i="16" s="1"/>
  <c r="DF54" i="16"/>
  <c r="BU64" i="16"/>
  <c r="BC64" i="16"/>
  <c r="DS64" i="16" s="1"/>
  <c r="DO65" i="16"/>
  <c r="DF68" i="16"/>
  <c r="DK85" i="16"/>
  <c r="L93" i="16"/>
  <c r="BI46" i="16"/>
  <c r="M21" i="16"/>
  <c r="DF9" i="16"/>
  <c r="BC31" i="16"/>
  <c r="DS31" i="16" s="1"/>
  <c r="DF91" i="16"/>
  <c r="AC19" i="16"/>
  <c r="AC27" i="16"/>
  <c r="AB79" i="16"/>
  <c r="M83" i="16"/>
  <c r="AA89" i="16"/>
  <c r="BQ8" i="16"/>
  <c r="BQ14" i="16"/>
  <c r="BU21" i="16"/>
  <c r="DO43" i="16"/>
  <c r="N11" i="16"/>
  <c r="AC16" i="16"/>
  <c r="AC17" i="16"/>
  <c r="AC23" i="16"/>
  <c r="AC24" i="16"/>
  <c r="AC25" i="16"/>
  <c r="AC31" i="16"/>
  <c r="N37" i="16"/>
  <c r="N49" i="16"/>
  <c r="AC52" i="16"/>
  <c r="AC53" i="16"/>
  <c r="N61" i="16"/>
  <c r="N75" i="16"/>
  <c r="AC88" i="16"/>
  <c r="BI9" i="16"/>
  <c r="BU7" i="16"/>
  <c r="DC9" i="16"/>
  <c r="DO14" i="16"/>
  <c r="DO15" i="16"/>
  <c r="BU16" i="16"/>
  <c r="BU19" i="16"/>
  <c r="BL23" i="16"/>
  <c r="BL22" i="16"/>
  <c r="DF22" i="16"/>
  <c r="BU25" i="16"/>
  <c r="BC27" i="16"/>
  <c r="BC25" i="16"/>
  <c r="DS25" i="16" s="1"/>
  <c r="DO32" i="16"/>
  <c r="BV36" i="16"/>
  <c r="CW42" i="16"/>
  <c r="BC40" i="16"/>
  <c r="BC41" i="16"/>
  <c r="DS41" i="16" s="1"/>
  <c r="CW47" i="16"/>
  <c r="DT47" i="16" s="1"/>
  <c r="DO51" i="16"/>
  <c r="BQ53" i="16"/>
  <c r="BU65" i="16"/>
  <c r="CW64" i="16"/>
  <c r="DT64" i="16" s="1"/>
  <c r="BC65" i="16"/>
  <c r="DS65" i="16" s="1"/>
  <c r="BT15" i="16"/>
  <c r="DU15" i="16" s="1"/>
  <c r="DP15" i="16"/>
  <c r="DK17" i="16"/>
  <c r="DK20" i="16"/>
  <c r="BT24" i="16"/>
  <c r="DU24" i="16" s="1"/>
  <c r="BI25" i="16"/>
  <c r="BC26" i="16"/>
  <c r="DS26" i="16" s="1"/>
  <c r="BL29" i="16"/>
  <c r="DC28" i="16"/>
  <c r="DO30" i="16"/>
  <c r="DP32" i="16"/>
  <c r="BU34" i="16"/>
  <c r="BU38" i="16"/>
  <c r="DO38" i="16"/>
  <c r="BI37" i="16"/>
  <c r="BU39" i="16"/>
  <c r="BT40" i="16"/>
  <c r="DU40" i="16" s="1"/>
  <c r="DN42" i="16"/>
  <c r="DV42" i="16" s="1"/>
  <c r="DO42" i="16"/>
  <c r="BT46" i="16"/>
  <c r="DU46" i="16" s="1"/>
  <c r="BQ47" i="16"/>
  <c r="DF47" i="16"/>
  <c r="BQ52" i="16"/>
  <c r="DN61" i="16"/>
  <c r="DV61" i="16" s="1"/>
  <c r="DY61" i="16" s="1"/>
  <c r="BQ61" i="16"/>
  <c r="BI66" i="16"/>
  <c r="DN64" i="16"/>
  <c r="DV64" i="16" s="1"/>
  <c r="DN67" i="16"/>
  <c r="DV67" i="16" s="1"/>
  <c r="DY67" i="16" s="1"/>
  <c r="BQ68" i="16"/>
  <c r="DN74" i="16"/>
  <c r="DV74" i="16" s="1"/>
  <c r="BT75" i="16"/>
  <c r="DU75" i="16" s="1"/>
  <c r="DC77" i="16"/>
  <c r="DO78" i="16"/>
  <c r="BI81" i="16"/>
  <c r="CW81" i="16"/>
  <c r="DT81" i="16" s="1"/>
  <c r="DN83" i="16"/>
  <c r="DV83" i="16" s="1"/>
  <c r="DN84" i="16"/>
  <c r="DV84" i="16" s="1"/>
  <c r="DY84" i="16" s="1"/>
  <c r="DN86" i="16"/>
  <c r="DV86" i="16" s="1"/>
  <c r="BU90" i="16"/>
  <c r="DC89" i="16"/>
  <c r="CW21" i="16"/>
  <c r="DT21" i="16" s="1"/>
  <c r="BT22" i="16"/>
  <c r="DU22" i="16" s="1"/>
  <c r="BU22" i="16"/>
  <c r="DO22" i="16"/>
  <c r="DN26" i="16"/>
  <c r="DV26" i="16" s="1"/>
  <c r="DN28" i="16"/>
  <c r="DV28" i="16" s="1"/>
  <c r="DK30" i="16"/>
  <c r="DQ30" i="16" s="1"/>
  <c r="DF28" i="16"/>
  <c r="BL36" i="16"/>
  <c r="BU35" i="16"/>
  <c r="DO35" i="16"/>
  <c r="BC35" i="16"/>
  <c r="DS35" i="16" s="1"/>
  <c r="BL39" i="16"/>
  <c r="BL38" i="16"/>
  <c r="DF41" i="16"/>
  <c r="BC45" i="16"/>
  <c r="DN47" i="16"/>
  <c r="DV47" i="16" s="1"/>
  <c r="DN50" i="16"/>
  <c r="DV50" i="16" s="1"/>
  <c r="DN51" i="16"/>
  <c r="DV51" i="16" s="1"/>
  <c r="DY51" i="16" s="1"/>
  <c r="BC54" i="16"/>
  <c r="DS54" i="16" s="1"/>
  <c r="BT55" i="16"/>
  <c r="DU55" i="16" s="1"/>
  <c r="BL55" i="16"/>
  <c r="DF57" i="16"/>
  <c r="BU59" i="16"/>
  <c r="BQ64" i="16"/>
  <c r="BI69" i="16"/>
  <c r="BI75" i="16"/>
  <c r="DC75" i="16"/>
  <c r="BL89" i="16"/>
  <c r="DN92" i="16"/>
  <c r="DV92" i="16" s="1"/>
  <c r="DY92" i="16" s="1"/>
  <c r="BT10" i="16"/>
  <c r="DU10" i="16" s="1"/>
  <c r="DO11" i="16"/>
  <c r="BI10" i="16"/>
  <c r="BU12" i="16"/>
  <c r="CW10" i="16"/>
  <c r="BT16" i="16"/>
  <c r="DU16" i="16" s="1"/>
  <c r="BL16" i="16"/>
  <c r="BT18" i="16"/>
  <c r="DU18" i="16" s="1"/>
  <c r="DP18" i="16"/>
  <c r="DC21" i="16"/>
  <c r="DO19" i="16"/>
  <c r="BC21" i="16"/>
  <c r="DS21" i="16" s="1"/>
  <c r="BT21" i="16"/>
  <c r="DU21" i="16" s="1"/>
  <c r="DP21" i="16"/>
  <c r="BQ24" i="16"/>
  <c r="CW24" i="16"/>
  <c r="BC24" i="16"/>
  <c r="DS24" i="16" s="1"/>
  <c r="BV25" i="16"/>
  <c r="BQ25" i="16"/>
  <c r="BL26" i="16"/>
  <c r="DC25" i="16"/>
  <c r="DO27" i="16"/>
  <c r="BU31" i="16"/>
  <c r="BT33" i="16"/>
  <c r="DU33" i="16" s="1"/>
  <c r="BQ35" i="16"/>
  <c r="BL34" i="16"/>
  <c r="DF36" i="16"/>
  <c r="DK39" i="16"/>
  <c r="BQ37" i="16"/>
  <c r="BC42" i="16"/>
  <c r="BT41" i="16"/>
  <c r="DU41" i="16" s="1"/>
  <c r="BL43" i="16"/>
  <c r="DN45" i="16"/>
  <c r="DV45" i="16" s="1"/>
  <c r="BC48" i="16"/>
  <c r="BU46" i="16"/>
  <c r="BT48" i="16"/>
  <c r="DU48" i="16" s="1"/>
  <c r="DC51" i="16"/>
  <c r="DO49" i="16"/>
  <c r="DK49" i="16"/>
  <c r="BI54" i="16"/>
  <c r="DN52" i="16"/>
  <c r="DV52" i="16" s="1"/>
  <c r="DY52" i="16" s="1"/>
  <c r="BV53" i="16"/>
  <c r="CW52" i="16"/>
  <c r="DT52" i="16" s="1"/>
  <c r="DP55" i="16"/>
  <c r="BT58" i="16"/>
  <c r="DU58" i="16" s="1"/>
  <c r="BL60" i="16"/>
  <c r="DO59" i="16"/>
  <c r="BC59" i="16"/>
  <c r="DS59" i="16" s="1"/>
  <c r="CW58" i="16"/>
  <c r="DT58" i="16" s="1"/>
  <c r="BT63" i="16"/>
  <c r="DU63" i="16" s="1"/>
  <c r="BU68" i="16"/>
  <c r="DN68" i="16"/>
  <c r="DV68" i="16" s="1"/>
  <c r="BT69" i="16"/>
  <c r="DU69" i="16" s="1"/>
  <c r="DO73" i="16"/>
  <c r="DO74" i="16"/>
  <c r="BU75" i="16"/>
  <c r="BQ76" i="16"/>
  <c r="DK89" i="16"/>
  <c r="BL93" i="16"/>
  <c r="DN93" i="16"/>
  <c r="DV93" i="16" s="1"/>
  <c r="BI19" i="16"/>
  <c r="BC23" i="16"/>
  <c r="DS23" i="16" s="1"/>
  <c r="DN25" i="16"/>
  <c r="DV25" i="16" s="1"/>
  <c r="DY25" i="16" s="1"/>
  <c r="DK27" i="16"/>
  <c r="BC33" i="16"/>
  <c r="DS33" i="16" s="1"/>
  <c r="BQ33" i="16"/>
  <c r="BQ34" i="16"/>
  <c r="DK36" i="16"/>
  <c r="DQ36" i="16" s="1"/>
  <c r="BL35" i="16"/>
  <c r="DP37" i="16"/>
  <c r="BI42" i="16"/>
  <c r="BL45" i="16"/>
  <c r="BC44" i="16"/>
  <c r="DS44" i="16" s="1"/>
  <c r="BT44" i="16"/>
  <c r="DU44" i="16" s="1"/>
  <c r="BI48" i="16"/>
  <c r="DP48" i="16"/>
  <c r="DF51" i="16"/>
  <c r="BT50" i="16"/>
  <c r="DU50" i="16" s="1"/>
  <c r="CW54" i="16"/>
  <c r="DT54" i="16" s="1"/>
  <c r="BU55" i="16"/>
  <c r="DN55" i="16"/>
  <c r="DV55" i="16" s="1"/>
  <c r="DY55" i="16" s="1"/>
  <c r="BU58" i="16"/>
  <c r="DP58" i="16"/>
  <c r="DF58" i="16"/>
  <c r="BI58" i="16"/>
  <c r="DC63" i="16"/>
  <c r="DO62" i="16"/>
  <c r="DP63" i="16"/>
  <c r="DC66" i="16"/>
  <c r="DN65" i="16"/>
  <c r="DV65" i="16" s="1"/>
  <c r="BT66" i="16"/>
  <c r="DU66" i="16" s="1"/>
  <c r="BT70" i="16"/>
  <c r="DU70" i="16" s="1"/>
  <c r="DP70" i="16"/>
  <c r="DK71" i="16"/>
  <c r="DK75" i="16"/>
  <c r="DQ75" i="16" s="1"/>
  <c r="BL80" i="16"/>
  <c r="BL84" i="16"/>
  <c r="DC82" i="16"/>
  <c r="BC90" i="16"/>
  <c r="DS90" i="16" s="1"/>
  <c r="DN88" i="16"/>
  <c r="DV88" i="16" s="1"/>
  <c r="DK93" i="16"/>
  <c r="BL91" i="16"/>
  <c r="DC91" i="16"/>
  <c r="AA41" i="16"/>
  <c r="M7" i="16"/>
  <c r="L13" i="16"/>
  <c r="M19" i="16"/>
  <c r="AB34" i="16"/>
  <c r="L57" i="16"/>
  <c r="L60" i="16"/>
  <c r="N9" i="16"/>
  <c r="AA51" i="16"/>
  <c r="AC51" i="16"/>
  <c r="BC8" i="16"/>
  <c r="BC7" i="16"/>
  <c r="L9" i="16"/>
  <c r="L48" i="16"/>
  <c r="M60" i="16"/>
  <c r="N69" i="16"/>
  <c r="N71" i="16"/>
  <c r="L71" i="16"/>
  <c r="AA77" i="16"/>
  <c r="M84" i="16"/>
  <c r="L12" i="16"/>
  <c r="M15" i="16"/>
  <c r="L17" i="16"/>
  <c r="AB35" i="16"/>
  <c r="L40" i="16"/>
  <c r="N7" i="16"/>
  <c r="L7" i="16"/>
  <c r="AC12" i="16"/>
  <c r="N13" i="16"/>
  <c r="L14" i="16"/>
  <c r="M27" i="16"/>
  <c r="AA34" i="16"/>
  <c r="AB47" i="16"/>
  <c r="M76" i="16"/>
  <c r="L32" i="16"/>
  <c r="L15" i="16"/>
  <c r="N21" i="16"/>
  <c r="AB39" i="16"/>
  <c r="AA47" i="16"/>
  <c r="AC47" i="16"/>
  <c r="L64" i="16"/>
  <c r="M65" i="16"/>
  <c r="L75" i="16"/>
  <c r="L76" i="16"/>
  <c r="L88" i="16"/>
  <c r="AB33" i="16"/>
  <c r="AA12" i="16"/>
  <c r="AB12" i="16"/>
  <c r="AA60" i="16"/>
  <c r="AA72" i="16"/>
  <c r="AB72" i="16"/>
  <c r="AA84" i="16"/>
  <c r="AB84" i="16"/>
  <c r="CW9" i="16"/>
  <c r="DT9" i="16" s="1"/>
  <c r="CW8" i="16"/>
  <c r="DT8" i="16" s="1"/>
  <c r="M49" i="16"/>
  <c r="M72" i="16"/>
  <c r="AC11" i="16"/>
  <c r="AC33" i="16"/>
  <c r="AA36" i="16"/>
  <c r="AC37" i="16"/>
  <c r="AC38" i="16"/>
  <c r="N39" i="16"/>
  <c r="N70" i="16"/>
  <c r="AC72" i="16"/>
  <c r="N76" i="16"/>
  <c r="AA76" i="16"/>
  <c r="N87" i="16"/>
  <c r="DN7" i="16"/>
  <c r="DV7" i="16" s="1"/>
  <c r="BV9" i="16"/>
  <c r="DF8" i="16"/>
  <c r="DF7" i="16"/>
  <c r="BV10" i="16"/>
  <c r="BC11" i="16"/>
  <c r="DP14" i="16"/>
  <c r="DF13" i="16"/>
  <c r="DF14" i="16"/>
  <c r="BQ16" i="16"/>
  <c r="BC19" i="16"/>
  <c r="BT23" i="16"/>
  <c r="DU23" i="16" s="1"/>
  <c r="BI22" i="16"/>
  <c r="CW26" i="16"/>
  <c r="DT26" i="16" s="1"/>
  <c r="CW29" i="16"/>
  <c r="DT29" i="16" s="1"/>
  <c r="BC34" i="16"/>
  <c r="DS34" i="16" s="1"/>
  <c r="DF34" i="16"/>
  <c r="BQ39" i="16"/>
  <c r="DF44" i="16"/>
  <c r="BL57" i="16"/>
  <c r="BV59" i="16"/>
  <c r="BT14" i="16"/>
  <c r="DU14" i="16" s="1"/>
  <c r="CW23" i="16"/>
  <c r="DT23" i="16" s="1"/>
  <c r="DF31" i="16"/>
  <c r="DK35" i="16"/>
  <c r="DK34" i="16"/>
  <c r="DK44" i="16"/>
  <c r="DK43" i="16"/>
  <c r="DN48" i="16"/>
  <c r="DV48" i="16" s="1"/>
  <c r="BC49" i="16"/>
  <c r="DP11" i="16"/>
  <c r="BT12" i="16"/>
  <c r="DU12" i="16" s="1"/>
  <c r="DX12" i="16" s="1"/>
  <c r="DN16" i="16"/>
  <c r="DV16" i="16" s="1"/>
  <c r="DY16" i="16" s="1"/>
  <c r="DP16" i="16"/>
  <c r="DN27" i="16"/>
  <c r="DV27" i="16" s="1"/>
  <c r="DY27" i="16" s="1"/>
  <c r="DN30" i="16"/>
  <c r="DV30" i="16" s="1"/>
  <c r="DY30" i="16" s="1"/>
  <c r="BV33" i="16"/>
  <c r="DK32" i="16"/>
  <c r="DK31" i="16"/>
  <c r="DN35" i="16"/>
  <c r="DV35" i="16" s="1"/>
  <c r="DF55" i="16"/>
  <c r="BQ60" i="16"/>
  <c r="BQ59" i="16"/>
  <c r="DP64" i="16"/>
  <c r="BT11" i="16"/>
  <c r="DU11" i="16" s="1"/>
  <c r="DK12" i="16"/>
  <c r="DQ12" i="16" s="1"/>
  <c r="BQ15" i="16"/>
  <c r="BT20" i="16"/>
  <c r="DU20" i="16" s="1"/>
  <c r="DO21" i="16"/>
  <c r="DN24" i="16"/>
  <c r="DV24" i="16" s="1"/>
  <c r="BU26" i="16"/>
  <c r="DK26" i="16"/>
  <c r="DK25" i="16"/>
  <c r="BU29" i="16"/>
  <c r="BV30" i="16"/>
  <c r="DK29" i="16"/>
  <c r="DK28" i="16"/>
  <c r="DP34" i="16"/>
  <c r="BT39" i="16"/>
  <c r="DU39" i="16" s="1"/>
  <c r="BV41" i="16"/>
  <c r="BC47" i="16"/>
  <c r="DS47" i="16" s="1"/>
  <c r="DK47" i="16"/>
  <c r="DK46" i="16"/>
  <c r="DF61" i="16"/>
  <c r="DF62" i="16"/>
  <c r="AA61" i="16"/>
  <c r="BU23" i="16"/>
  <c r="DN29" i="16"/>
  <c r="DV29" i="16" s="1"/>
  <c r="BT34" i="16"/>
  <c r="DU34" i="16" s="1"/>
  <c r="DN40" i="16"/>
  <c r="DV40" i="16" s="1"/>
  <c r="DN46" i="16"/>
  <c r="DV46" i="16" s="1"/>
  <c r="BL66" i="16"/>
  <c r="BL65" i="16"/>
  <c r="N55" i="16"/>
  <c r="L65" i="16"/>
  <c r="L81" i="16"/>
  <c r="BU9" i="16"/>
  <c r="DF17" i="16"/>
  <c r="DN21" i="16"/>
  <c r="DV21" i="16" s="1"/>
  <c r="DY21" i="16" s="1"/>
  <c r="N19" i="16"/>
  <c r="N23" i="16"/>
  <c r="N27" i="16"/>
  <c r="L29" i="16"/>
  <c r="M31" i="16"/>
  <c r="M42" i="16"/>
  <c r="L45" i="16"/>
  <c r="M46" i="16"/>
  <c r="M47" i="16"/>
  <c r="L49" i="16"/>
  <c r="M50" i="16"/>
  <c r="M51" i="16"/>
  <c r="N62" i="16"/>
  <c r="AC64" i="16"/>
  <c r="L66" i="16"/>
  <c r="N67" i="16"/>
  <c r="AA73" i="16"/>
  <c r="L89" i="16"/>
  <c r="N91" i="16"/>
  <c r="AA92" i="16"/>
  <c r="BT7" i="16"/>
  <c r="DU7" i="16" s="1"/>
  <c r="DN10" i="16"/>
  <c r="DV10" i="16" s="1"/>
  <c r="DF11" i="16"/>
  <c r="DF10" i="16"/>
  <c r="DK13" i="16"/>
  <c r="BC14" i="16"/>
  <c r="DS14" i="16" s="1"/>
  <c r="BC17" i="16"/>
  <c r="DS17" i="16" s="1"/>
  <c r="DN23" i="16"/>
  <c r="DV23" i="16" s="1"/>
  <c r="DF26" i="16"/>
  <c r="DO26" i="16"/>
  <c r="BL30" i="16"/>
  <c r="DF29" i="16"/>
  <c r="BL33" i="16"/>
  <c r="BT31" i="16"/>
  <c r="DU31" i="16" s="1"/>
  <c r="BT35" i="16"/>
  <c r="DU35" i="16" s="1"/>
  <c r="BI34" i="16"/>
  <c r="DF40" i="16"/>
  <c r="DK41" i="16"/>
  <c r="DK40" i="16"/>
  <c r="DF46" i="16"/>
  <c r="BU51" i="16"/>
  <c r="DQ51" i="16"/>
  <c r="BC55" i="16"/>
  <c r="DS55" i="16" s="1"/>
  <c r="L25" i="16"/>
  <c r="AA35" i="16"/>
  <c r="AA39" i="16"/>
  <c r="AA43" i="16"/>
  <c r="M66" i="16"/>
  <c r="N83" i="16"/>
  <c r="BI12" i="16"/>
  <c r="BL11" i="16"/>
  <c r="AC21" i="16"/>
  <c r="AC22" i="16"/>
  <c r="N31" i="16"/>
  <c r="AC36" i="16"/>
  <c r="M38" i="16"/>
  <c r="L41" i="16"/>
  <c r="N43" i="16"/>
  <c r="N47" i="16"/>
  <c r="N51" i="16"/>
  <c r="AA57" i="16"/>
  <c r="M61" i="16"/>
  <c r="AC65" i="16"/>
  <c r="L67" i="16"/>
  <c r="AB68" i="16"/>
  <c r="AC76" i="16"/>
  <c r="N79" i="16"/>
  <c r="L84" i="16"/>
  <c r="AC89" i="16"/>
  <c r="AA93" i="16"/>
  <c r="BI7" i="16"/>
  <c r="DN8" i="16"/>
  <c r="DV8" i="16" s="1"/>
  <c r="CW7" i="16"/>
  <c r="DN12" i="16"/>
  <c r="DV12" i="16" s="1"/>
  <c r="DY12" i="16" s="1"/>
  <c r="BU15" i="16"/>
  <c r="DO16" i="16"/>
  <c r="DN20" i="16"/>
  <c r="DV20" i="16" s="1"/>
  <c r="DY20" i="16" s="1"/>
  <c r="DF23" i="16"/>
  <c r="BL27" i="16"/>
  <c r="BT25" i="16"/>
  <c r="DU25" i="16" s="1"/>
  <c r="CW25" i="16"/>
  <c r="DT25" i="16" s="1"/>
  <c r="BT28" i="16"/>
  <c r="DU28" i="16" s="1"/>
  <c r="CW28" i="16"/>
  <c r="DT28" i="16" s="1"/>
  <c r="BT32" i="16"/>
  <c r="DU32" i="16" s="1"/>
  <c r="BI31" i="16"/>
  <c r="BU36" i="16"/>
  <c r="CW35" i="16"/>
  <c r="DT35" i="16" s="1"/>
  <c r="BT42" i="16"/>
  <c r="DU42" i="16" s="1"/>
  <c r="BU45" i="16"/>
  <c r="BL49" i="16"/>
  <c r="BL50" i="16"/>
  <c r="BT51" i="16"/>
  <c r="DU51" i="16" s="1"/>
  <c r="BC57" i="16"/>
  <c r="DS57" i="16" s="1"/>
  <c r="M22" i="16"/>
  <c r="M29" i="16"/>
  <c r="L53" i="16"/>
  <c r="M67" i="16"/>
  <c r="BL21" i="16"/>
  <c r="DK23" i="16"/>
  <c r="DK22" i="16"/>
  <c r="L30" i="16"/>
  <c r="L37" i="16"/>
  <c r="L46" i="16"/>
  <c r="L50" i="16"/>
  <c r="AB56" i="16"/>
  <c r="AA14" i="16"/>
  <c r="AB17" i="16"/>
  <c r="AB18" i="16"/>
  <c r="AB20" i="16"/>
  <c r="AB24" i="16"/>
  <c r="AB25" i="16"/>
  <c r="AB26" i="16"/>
  <c r="AC29" i="16"/>
  <c r="AC30" i="16"/>
  <c r="L33" i="16"/>
  <c r="N35" i="16"/>
  <c r="M39" i="16"/>
  <c r="AC41" i="16"/>
  <c r="L43" i="16"/>
  <c r="AA44" i="16"/>
  <c r="AC45" i="16"/>
  <c r="L47" i="16"/>
  <c r="AA48" i="16"/>
  <c r="AC49" i="16"/>
  <c r="N57" i="16"/>
  <c r="N58" i="16"/>
  <c r="AC60" i="16"/>
  <c r="L61" i="16"/>
  <c r="M62" i="16"/>
  <c r="M63" i="16"/>
  <c r="AA64" i="16"/>
  <c r="AB64" i="16"/>
  <c r="L68" i="16"/>
  <c r="AC77" i="16"/>
  <c r="L79" i="16"/>
  <c r="M85" i="16"/>
  <c r="M86" i="16"/>
  <c r="M87" i="16"/>
  <c r="AA88" i="16"/>
  <c r="N93" i="16"/>
  <c r="DP7" i="16"/>
  <c r="BL8" i="16"/>
  <c r="BV11" i="16"/>
  <c r="BT13" i="16"/>
  <c r="DU13" i="16" s="1"/>
  <c r="DX13" i="16" s="1"/>
  <c r="BL13" i="16"/>
  <c r="BC16" i="16"/>
  <c r="DS16" i="16" s="1"/>
  <c r="BU17" i="16"/>
  <c r="CW17" i="16"/>
  <c r="DT17" i="16" s="1"/>
  <c r="BU18" i="16"/>
  <c r="DC19" i="16"/>
  <c r="DF20" i="16"/>
  <c r="BQ21" i="16"/>
  <c r="BL24" i="16"/>
  <c r="CW22" i="16"/>
  <c r="DT22" i="16" s="1"/>
  <c r="BT26" i="16"/>
  <c r="DU26" i="16" s="1"/>
  <c r="BT29" i="16"/>
  <c r="DU29" i="16" s="1"/>
  <c r="BU33" i="16"/>
  <c r="CW32" i="16"/>
  <c r="DT32" i="16" s="1"/>
  <c r="DO36" i="16"/>
  <c r="BC37" i="16"/>
  <c r="DS37" i="16" s="1"/>
  <c r="DK38" i="16"/>
  <c r="DK37" i="16"/>
  <c r="DF39" i="16"/>
  <c r="BU43" i="16"/>
  <c r="CW45" i="16"/>
  <c r="BV44" i="16"/>
  <c r="DN49" i="16"/>
  <c r="DV49" i="16" s="1"/>
  <c r="DY49" i="16" s="1"/>
  <c r="BL63" i="16"/>
  <c r="BL62" i="16"/>
  <c r="BV18" i="16"/>
  <c r="DP19" i="16"/>
  <c r="DF38" i="16"/>
  <c r="BV40" i="16"/>
  <c r="DC42" i="16"/>
  <c r="BV42" i="16"/>
  <c r="BL44" i="16"/>
  <c r="CW43" i="16"/>
  <c r="DT43" i="16" s="1"/>
  <c r="BV49" i="16"/>
  <c r="DP53" i="16"/>
  <c r="BL52" i="16"/>
  <c r="DC55" i="16"/>
  <c r="DF86" i="16"/>
  <c r="DF85" i="16"/>
  <c r="DK82" i="16"/>
  <c r="DK83" i="16"/>
  <c r="DF70" i="16"/>
  <c r="DF71" i="16"/>
  <c r="DK90" i="16"/>
  <c r="DK91" i="16"/>
  <c r="DK92" i="16"/>
  <c r="CW65" i="16"/>
  <c r="DT65" i="16" s="1"/>
  <c r="BL75" i="16"/>
  <c r="BL74" i="16"/>
  <c r="CW71" i="16"/>
  <c r="DT71" i="16" s="1"/>
  <c r="DF77" i="16"/>
  <c r="BI18" i="16"/>
  <c r="DC24" i="16"/>
  <c r="DC27" i="16"/>
  <c r="DC30" i="16"/>
  <c r="DC33" i="16"/>
  <c r="DC36" i="16"/>
  <c r="DC39" i="16"/>
  <c r="DN38" i="16"/>
  <c r="DV38" i="16" s="1"/>
  <c r="DP41" i="16"/>
  <c r="BL40" i="16"/>
  <c r="BI45" i="16"/>
  <c r="DP47" i="16"/>
  <c r="BL46" i="16"/>
  <c r="CW48" i="16"/>
  <c r="DN57" i="16"/>
  <c r="DV57" i="16" s="1"/>
  <c r="DY57" i="16" s="1"/>
  <c r="DF60" i="16"/>
  <c r="DF65" i="16"/>
  <c r="DF64" i="16"/>
  <c r="DP72" i="16"/>
  <c r="BT74" i="16"/>
  <c r="DU74" i="16" s="1"/>
  <c r="BT77" i="16"/>
  <c r="DU77" i="16" s="1"/>
  <c r="BV17" i="16"/>
  <c r="BI21" i="16"/>
  <c r="BV20" i="16"/>
  <c r="DP24" i="16"/>
  <c r="DP27" i="16"/>
  <c r="DP30" i="16"/>
  <c r="BC39" i="16"/>
  <c r="DS39" i="16" s="1"/>
  <c r="DN41" i="16"/>
  <c r="DV41" i="16" s="1"/>
  <c r="DY41" i="16" s="1"/>
  <c r="BQ41" i="16"/>
  <c r="BT47" i="16"/>
  <c r="DU47" i="16" s="1"/>
  <c r="DK50" i="16"/>
  <c r="BV52" i="16"/>
  <c r="BC53" i="16"/>
  <c r="DS53" i="16" s="1"/>
  <c r="DP54" i="16"/>
  <c r="BL56" i="16"/>
  <c r="DK60" i="16"/>
  <c r="DK59" i="16"/>
  <c r="BT60" i="16"/>
  <c r="DU60" i="16" s="1"/>
  <c r="DO64" i="16"/>
  <c r="BL69" i="16"/>
  <c r="DK68" i="16"/>
  <c r="BL72" i="16"/>
  <c r="BL71" i="16"/>
  <c r="DO70" i="16"/>
  <c r="DN72" i="16"/>
  <c r="DV72" i="16" s="1"/>
  <c r="DY72" i="16" s="1"/>
  <c r="BT73" i="16"/>
  <c r="DU73" i="16" s="1"/>
  <c r="DN75" i="16"/>
  <c r="DV75" i="16" s="1"/>
  <c r="DY75" i="16" s="1"/>
  <c r="DF79" i="16"/>
  <c r="DF84" i="16"/>
  <c r="DF83" i="16"/>
  <c r="AA69" i="16"/>
  <c r="N74" i="16"/>
  <c r="M77" i="16"/>
  <c r="M78" i="16"/>
  <c r="M79" i="16"/>
  <c r="AC81" i="16"/>
  <c r="AA85" i="16"/>
  <c r="DP13" i="16"/>
  <c r="BV15" i="16"/>
  <c r="BI24" i="16"/>
  <c r="BV23" i="16"/>
  <c r="BI27" i="16"/>
  <c r="BV26" i="16"/>
  <c r="BI30" i="16"/>
  <c r="BV29" i="16"/>
  <c r="BI33" i="16"/>
  <c r="BV32" i="16"/>
  <c r="BI36" i="16"/>
  <c r="BV35" i="16"/>
  <c r="BI39" i="16"/>
  <c r="BV38" i="16"/>
  <c r="BV39" i="16"/>
  <c r="BL41" i="16"/>
  <c r="CW40" i="16"/>
  <c r="DT40" i="16" s="1"/>
  <c r="CW44" i="16"/>
  <c r="DT44" i="16" s="1"/>
  <c r="DN44" i="16"/>
  <c r="DV44" i="16" s="1"/>
  <c r="BQ44" i="16"/>
  <c r="BL47" i="16"/>
  <c r="CW46" i="16"/>
  <c r="DT46" i="16" s="1"/>
  <c r="DF50" i="16"/>
  <c r="BC52" i="16"/>
  <c r="DS52" i="16" s="1"/>
  <c r="DO52" i="16"/>
  <c r="BQ57" i="16"/>
  <c r="DN56" i="16"/>
  <c r="DV56" i="16" s="1"/>
  <c r="DP56" i="16"/>
  <c r="BQ56" i="16"/>
  <c r="BC61" i="16"/>
  <c r="DS61" i="16" s="1"/>
  <c r="BI61" i="16"/>
  <c r="DO67" i="16"/>
  <c r="DP67" i="16"/>
  <c r="BQ72" i="16"/>
  <c r="BC70" i="16"/>
  <c r="DS70" i="16" s="1"/>
  <c r="BQ73" i="16"/>
  <c r="BQ74" i="16"/>
  <c r="DO76" i="16"/>
  <c r="BU77" i="16"/>
  <c r="DN78" i="16"/>
  <c r="DV78" i="16" s="1"/>
  <c r="BQ81" i="16"/>
  <c r="BQ80" i="16"/>
  <c r="BQ79" i="16"/>
  <c r="DK79" i="16"/>
  <c r="BQ84" i="16"/>
  <c r="DC87" i="16"/>
  <c r="DC86" i="16"/>
  <c r="CW56" i="16"/>
  <c r="DT56" i="16" s="1"/>
  <c r="DO57" i="16"/>
  <c r="BV58" i="16"/>
  <c r="BU60" i="16"/>
  <c r="BQ66" i="16"/>
  <c r="BC69" i="16"/>
  <c r="DS69" i="16" s="1"/>
  <c r="BI72" i="16"/>
  <c r="DO71" i="16"/>
  <c r="DK74" i="16"/>
  <c r="BU76" i="16"/>
  <c r="BV80" i="16"/>
  <c r="BU83" i="16"/>
  <c r="DP89" i="16"/>
  <c r="DP93" i="16"/>
  <c r="BU86" i="16"/>
  <c r="DK86" i="16"/>
  <c r="DP87" i="16"/>
  <c r="BL85" i="16"/>
  <c r="DN87" i="16"/>
  <c r="DV87" i="16" s="1"/>
  <c r="BC93" i="16"/>
  <c r="DS93" i="16" s="1"/>
  <c r="BC60" i="16"/>
  <c r="DS60" i="16" s="1"/>
  <c r="DN59" i="16"/>
  <c r="DV59" i="16" s="1"/>
  <c r="BQ69" i="16"/>
  <c r="DC72" i="16"/>
  <c r="DF76" i="16"/>
  <c r="DO77" i="16"/>
  <c r="DK81" i="16"/>
  <c r="DN82" i="16"/>
  <c r="DV82" i="16" s="1"/>
  <c r="BU84" i="16"/>
  <c r="DC84" i="16"/>
  <c r="BU89" i="16"/>
  <c r="BI93" i="16"/>
  <c r="BU91" i="16"/>
  <c r="CW93" i="16"/>
  <c r="DT93" i="16" s="1"/>
  <c r="BU93" i="16"/>
  <c r="DP46" i="16"/>
  <c r="BV48" i="16"/>
  <c r="DP49" i="16"/>
  <c r="BV51" i="16"/>
  <c r="BQ54" i="16"/>
  <c r="DP52" i="16"/>
  <c r="BV54" i="16"/>
  <c r="BV55" i="16"/>
  <c r="BT56" i="16"/>
  <c r="DU56" i="16" s="1"/>
  <c r="BI60" i="16"/>
  <c r="BT61" i="16"/>
  <c r="DU61" i="16" s="1"/>
  <c r="DK63" i="16"/>
  <c r="BT62" i="16"/>
  <c r="DU62" i="16" s="1"/>
  <c r="DX62" i="16" s="1"/>
  <c r="CW62" i="16"/>
  <c r="DT62" i="16" s="1"/>
  <c r="DC69" i="16"/>
  <c r="DK67" i="16"/>
  <c r="DN69" i="16"/>
  <c r="DV69" i="16" s="1"/>
  <c r="DF72" i="16"/>
  <c r="BT71" i="16"/>
  <c r="DU71" i="16" s="1"/>
  <c r="CW70" i="16"/>
  <c r="DT70" i="16" s="1"/>
  <c r="DO72" i="16"/>
  <c r="BU73" i="16"/>
  <c r="BT79" i="16"/>
  <c r="DU79" i="16" s="1"/>
  <c r="BU80" i="16"/>
  <c r="BC84" i="16"/>
  <c r="DS84" i="16" s="1"/>
  <c r="CW84" i="16"/>
  <c r="DT84" i="16" s="1"/>
  <c r="DP83" i="16"/>
  <c r="BL83" i="16"/>
  <c r="DN85" i="16"/>
  <c r="DV85" i="16" s="1"/>
  <c r="DP88" i="16"/>
  <c r="DP90" i="16"/>
  <c r="DP92" i="16"/>
  <c r="BU56" i="16"/>
  <c r="DP57" i="16"/>
  <c r="DO58" i="16"/>
  <c r="DN58" i="16"/>
  <c r="DV58" i="16" s="1"/>
  <c r="BI63" i="16"/>
  <c r="BC63" i="16"/>
  <c r="BU62" i="16"/>
  <c r="DN62" i="16"/>
  <c r="DV62" i="16" s="1"/>
  <c r="BC66" i="16"/>
  <c r="DS66" i="16" s="1"/>
  <c r="BT64" i="16"/>
  <c r="DU64" i="16" s="1"/>
  <c r="BT65" i="16"/>
  <c r="DU65" i="16" s="1"/>
  <c r="DN66" i="16"/>
  <c r="DV66" i="16" s="1"/>
  <c r="BT68" i="16"/>
  <c r="DU68" i="16" s="1"/>
  <c r="DO69" i="16"/>
  <c r="DK72" i="16"/>
  <c r="BU71" i="16"/>
  <c r="DP71" i="16"/>
  <c r="BQ71" i="16"/>
  <c r="BC75" i="16"/>
  <c r="DN76" i="16"/>
  <c r="DV76" i="16" s="1"/>
  <c r="BT78" i="16"/>
  <c r="DU78" i="16" s="1"/>
  <c r="BU79" i="16"/>
  <c r="BL81" i="16"/>
  <c r="BU81" i="16"/>
  <c r="BU82" i="16"/>
  <c r="BC87" i="16"/>
  <c r="DS87" i="16" s="1"/>
  <c r="CW87" i="16"/>
  <c r="BU87" i="16"/>
  <c r="BC56" i="16"/>
  <c r="DS56" i="16" s="1"/>
  <c r="BC58" i="16"/>
  <c r="DS58" i="16" s="1"/>
  <c r="BU74" i="16"/>
  <c r="DF74" i="16"/>
  <c r="DF78" i="16"/>
  <c r="BL77" i="16"/>
  <c r="DF81" i="16"/>
  <c r="DF80" i="16"/>
  <c r="DO79" i="16"/>
  <c r="DN79" i="16"/>
  <c r="DV79" i="16" s="1"/>
  <c r="DY79" i="16" s="1"/>
  <c r="BL82" i="16"/>
  <c r="DP86" i="16"/>
  <c r="BT89" i="16"/>
  <c r="DU89" i="16" s="1"/>
  <c r="DP91" i="16"/>
  <c r="CW63" i="16"/>
  <c r="DT63" i="16" s="1"/>
  <c r="BI83" i="16"/>
  <c r="BI82" i="16"/>
  <c r="BT84" i="16"/>
  <c r="DU84" i="16" s="1"/>
  <c r="BQ86" i="16"/>
  <c r="BQ85" i="16"/>
  <c r="BT80" i="16"/>
  <c r="DU80" i="16" s="1"/>
  <c r="BT86" i="16"/>
  <c r="DU86" i="16" s="1"/>
  <c r="BT91" i="16"/>
  <c r="DU91" i="16" s="1"/>
  <c r="CW66" i="16"/>
  <c r="CW69" i="16"/>
  <c r="BI78" i="16"/>
  <c r="BT76" i="16"/>
  <c r="DU76" i="16" s="1"/>
  <c r="BQ83" i="16"/>
  <c r="BQ82" i="16"/>
  <c r="BT88" i="16"/>
  <c r="DU88" i="16" s="1"/>
  <c r="DC57" i="16"/>
  <c r="DC56" i="16"/>
  <c r="CW59" i="16"/>
  <c r="DT59" i="16" s="1"/>
  <c r="BC68" i="16"/>
  <c r="DS68" i="16" s="1"/>
  <c r="BC71" i="16"/>
  <c r="DS71" i="16" s="1"/>
  <c r="DN73" i="16"/>
  <c r="DV73" i="16" s="1"/>
  <c r="BC74" i="16"/>
  <c r="DS74" i="16" s="1"/>
  <c r="BC73" i="16"/>
  <c r="DS73" i="16" s="1"/>
  <c r="BT83" i="16"/>
  <c r="DU83" i="16" s="1"/>
  <c r="BQ93" i="16"/>
  <c r="BI92" i="16"/>
  <c r="BI91" i="16"/>
  <c r="BT93" i="16"/>
  <c r="DU93" i="16" s="1"/>
  <c r="BI57" i="16"/>
  <c r="BI56" i="16"/>
  <c r="BI74" i="16"/>
  <c r="DN77" i="16"/>
  <c r="DV77" i="16" s="1"/>
  <c r="DK76" i="16"/>
  <c r="BI80" i="16"/>
  <c r="BT81" i="16"/>
  <c r="DU81" i="16" s="1"/>
  <c r="BI87" i="16"/>
  <c r="BT85" i="16"/>
  <c r="DU85" i="16" s="1"/>
  <c r="BQ90" i="16"/>
  <c r="BI89" i="16"/>
  <c r="BI88" i="16"/>
  <c r="BT90" i="16"/>
  <c r="DU90" i="16" s="1"/>
  <c r="BI8" i="16"/>
  <c r="DC8" i="16"/>
  <c r="BI11" i="16"/>
  <c r="DC11" i="16"/>
  <c r="DC14" i="16"/>
  <c r="BI17" i="16"/>
  <c r="DC17" i="16"/>
  <c r="BI20" i="16"/>
  <c r="BI23" i="16"/>
  <c r="DC23" i="16"/>
  <c r="BI26" i="16"/>
  <c r="DC26" i="16"/>
  <c r="BI29" i="16"/>
  <c r="DC29" i="16"/>
  <c r="BI32" i="16"/>
  <c r="DC32" i="16"/>
  <c r="BI35" i="16"/>
  <c r="DC35" i="16"/>
  <c r="BI38" i="16"/>
  <c r="DC38" i="16"/>
  <c r="BI41" i="16"/>
  <c r="DC41" i="16"/>
  <c r="BI44" i="16"/>
  <c r="DC44" i="16"/>
  <c r="BI47" i="16"/>
  <c r="DC47" i="16"/>
  <c r="BI50" i="16"/>
  <c r="DC50" i="16"/>
  <c r="BI53" i="16"/>
  <c r="DC53" i="16"/>
  <c r="BV56" i="16"/>
  <c r="BV67" i="16"/>
  <c r="BV70" i="16"/>
  <c r="CW74" i="16"/>
  <c r="DT74" i="16" s="1"/>
  <c r="CW73" i="16"/>
  <c r="DT73" i="16" s="1"/>
  <c r="BL79" i="16"/>
  <c r="BQ92" i="16"/>
  <c r="BQ91" i="16"/>
  <c r="BI14" i="16"/>
  <c r="BI73" i="16"/>
  <c r="DC74" i="16"/>
  <c r="DC78" i="16"/>
  <c r="BQ77" i="16"/>
  <c r="DC81" i="16"/>
  <c r="DC80" i="16"/>
  <c r="BI84" i="16"/>
  <c r="BT82" i="16"/>
  <c r="DU82" i="16" s="1"/>
  <c r="DP84" i="16"/>
  <c r="BQ87" i="16"/>
  <c r="BI86" i="16"/>
  <c r="BI85" i="16"/>
  <c r="BT87" i="16"/>
  <c r="DU87" i="16" s="1"/>
  <c r="BQ89" i="16"/>
  <c r="BQ88" i="16"/>
  <c r="BT92" i="16"/>
  <c r="DU92" i="16" s="1"/>
  <c r="BV73" i="16"/>
  <c r="BV75" i="16"/>
  <c r="BV77" i="16"/>
  <c r="BV79" i="16"/>
  <c r="BC80" i="16"/>
  <c r="DS80" i="16" s="1"/>
  <c r="BC79" i="16"/>
  <c r="DS79" i="16" s="1"/>
  <c r="BC83" i="16"/>
  <c r="DS83" i="16" s="1"/>
  <c r="BC82" i="16"/>
  <c r="DS82" i="16" s="1"/>
  <c r="BC86" i="16"/>
  <c r="DS86" i="16" s="1"/>
  <c r="BC85" i="16"/>
  <c r="DS85" i="16" s="1"/>
  <c r="BC89" i="16"/>
  <c r="DS89" i="16" s="1"/>
  <c r="BC88" i="16"/>
  <c r="DS88" i="16" s="1"/>
  <c r="BC92" i="16"/>
  <c r="DS92" i="16" s="1"/>
  <c r="BC91" i="16"/>
  <c r="DS91" i="16" s="1"/>
  <c r="DK80" i="16"/>
  <c r="CW80" i="16"/>
  <c r="DT80" i="16" s="1"/>
  <c r="CW79" i="16"/>
  <c r="DT79" i="16" s="1"/>
  <c r="CW83" i="16"/>
  <c r="DT83" i="16" s="1"/>
  <c r="CW82" i="16"/>
  <c r="DT82" i="16" s="1"/>
  <c r="CW86" i="16"/>
  <c r="DT86" i="16" s="1"/>
  <c r="CW85" i="16"/>
  <c r="DT85" i="16" s="1"/>
  <c r="CW89" i="16"/>
  <c r="DT89" i="16" s="1"/>
  <c r="CW88" i="16"/>
  <c r="CW92" i="16"/>
  <c r="DT92" i="16" s="1"/>
  <c r="CW91" i="16"/>
  <c r="DT91" i="16" s="1"/>
  <c r="BI59" i="16"/>
  <c r="DC59" i="16"/>
  <c r="BI62" i="16"/>
  <c r="BQ62" i="16"/>
  <c r="DC62" i="16"/>
  <c r="DK62" i="16"/>
  <c r="BI65" i="16"/>
  <c r="BQ65" i="16"/>
  <c r="DC65" i="16"/>
  <c r="DK65" i="16"/>
  <c r="BI68" i="16"/>
  <c r="DC68" i="16"/>
  <c r="BQ70" i="16"/>
  <c r="DK70" i="16"/>
  <c r="BI71" i="16"/>
  <c r="DC71" i="16"/>
  <c r="CW78" i="16"/>
  <c r="CW77" i="16"/>
  <c r="DT77" i="16" s="1"/>
  <c r="CW76" i="16"/>
  <c r="DT76" i="16" s="1"/>
  <c r="BV81" i="16"/>
  <c r="BV82" i="16"/>
  <c r="BV83" i="16"/>
  <c r="BV84" i="16"/>
  <c r="BV85" i="16"/>
  <c r="BV86" i="16"/>
  <c r="BV87" i="16"/>
  <c r="BV88" i="16"/>
  <c r="BV89" i="16"/>
  <c r="BV90" i="16"/>
  <c r="BV91" i="16"/>
  <c r="BV92" i="16"/>
  <c r="DP73" i="16"/>
  <c r="DP75" i="16"/>
  <c r="DP77" i="16"/>
  <c r="DP79" i="16"/>
  <c r="DO80" i="16"/>
  <c r="DO81" i="16"/>
  <c r="DO82" i="16"/>
  <c r="DO83" i="16"/>
  <c r="DO84" i="16"/>
  <c r="DO85" i="16"/>
  <c r="DO86" i="16"/>
  <c r="DO87" i="16"/>
  <c r="DO88" i="16"/>
  <c r="DO89" i="16"/>
  <c r="DO90" i="16"/>
  <c r="DO91" i="16"/>
  <c r="DO92" i="16"/>
  <c r="DO93" i="16"/>
  <c r="BC78" i="16"/>
  <c r="BC77" i="16"/>
  <c r="DS77" i="16" s="1"/>
  <c r="BC76" i="16"/>
  <c r="DS76" i="16" s="1"/>
  <c r="AC34" i="16"/>
  <c r="N38" i="16"/>
  <c r="AA54" i="16"/>
  <c r="AC54" i="16"/>
  <c r="AC58" i="16"/>
  <c r="AA58" i="16"/>
  <c r="AC63" i="16"/>
  <c r="AA63" i="16"/>
  <c r="AC90" i="16"/>
  <c r="AA90" i="16"/>
  <c r="N10" i="16"/>
  <c r="AC14" i="16"/>
  <c r="AA17" i="16"/>
  <c r="L22" i="16"/>
  <c r="AA23" i="16"/>
  <c r="AA25" i="16"/>
  <c r="M30" i="16"/>
  <c r="L35" i="16"/>
  <c r="M37" i="16"/>
  <c r="AB41" i="16"/>
  <c r="AB42" i="16"/>
  <c r="N54" i="16"/>
  <c r="AC59" i="16"/>
  <c r="AA59" i="16"/>
  <c r="L70" i="16"/>
  <c r="AB81" i="16"/>
  <c r="AB82" i="16"/>
  <c r="AC86" i="16"/>
  <c r="AA86" i="16"/>
  <c r="AC91" i="16"/>
  <c r="AA91" i="16"/>
  <c r="AC82" i="16"/>
  <c r="AA82" i="16"/>
  <c r="AC87" i="16"/>
  <c r="AA87" i="16"/>
  <c r="M17" i="16"/>
  <c r="L23" i="16"/>
  <c r="M25" i="16"/>
  <c r="AA33" i="16"/>
  <c r="L38" i="16"/>
  <c r="AA42" i="16"/>
  <c r="AB45" i="16"/>
  <c r="AB46" i="16"/>
  <c r="L62" i="16"/>
  <c r="AB73" i="16"/>
  <c r="AB74" i="16"/>
  <c r="AC78" i="16"/>
  <c r="AA78" i="16"/>
  <c r="AC83" i="16"/>
  <c r="AA83" i="16"/>
  <c r="M10" i="16"/>
  <c r="AB14" i="16"/>
  <c r="L10" i="16"/>
  <c r="AA13" i="16"/>
  <c r="M18" i="16"/>
  <c r="AB21" i="16"/>
  <c r="M26" i="16"/>
  <c r="L31" i="16"/>
  <c r="AC39" i="16"/>
  <c r="M41" i="16"/>
  <c r="AA45" i="16"/>
  <c r="L51" i="16"/>
  <c r="L54" i="16"/>
  <c r="L58" i="16"/>
  <c r="L63" i="16"/>
  <c r="AB69" i="16"/>
  <c r="AB70" i="16"/>
  <c r="AC74" i="16"/>
  <c r="AA74" i="16"/>
  <c r="AC79" i="16"/>
  <c r="AA79" i="16"/>
  <c r="L90" i="16"/>
  <c r="AB13" i="16"/>
  <c r="AB22" i="16"/>
  <c r="AC10" i="16"/>
  <c r="N14" i="16"/>
  <c r="L18" i="16"/>
  <c r="AA19" i="16"/>
  <c r="AA21" i="16"/>
  <c r="L26" i="16"/>
  <c r="AA27" i="16"/>
  <c r="AB29" i="16"/>
  <c r="AB30" i="16"/>
  <c r="M33" i="16"/>
  <c r="L39" i="16"/>
  <c r="N46" i="16"/>
  <c r="AA46" i="16"/>
  <c r="AB49" i="16"/>
  <c r="AB50" i="16"/>
  <c r="L55" i="16"/>
  <c r="L59" i="16"/>
  <c r="AB65" i="16"/>
  <c r="AB66" i="16"/>
  <c r="AC70" i="16"/>
  <c r="AA70" i="16"/>
  <c r="AC75" i="16"/>
  <c r="AA75" i="16"/>
  <c r="L91" i="16"/>
  <c r="AA11" i="16"/>
  <c r="L11" i="16"/>
  <c r="M13" i="16"/>
  <c r="AC18" i="16"/>
  <c r="N22" i="16"/>
  <c r="AC26" i="16"/>
  <c r="AA29" i="16"/>
  <c r="M34" i="16"/>
  <c r="AB37" i="16"/>
  <c r="AB38" i="16"/>
  <c r="L42" i="16"/>
  <c r="M45" i="16"/>
  <c r="AA49" i="16"/>
  <c r="AB61" i="16"/>
  <c r="AB62" i="16"/>
  <c r="AC66" i="16"/>
  <c r="AA66" i="16"/>
  <c r="AC71" i="16"/>
  <c r="AA71" i="16"/>
  <c r="L82" i="16"/>
  <c r="AB93" i="16"/>
  <c r="AB9" i="16"/>
  <c r="AB10" i="16"/>
  <c r="M14" i="16"/>
  <c r="L19" i="16"/>
  <c r="L27" i="16"/>
  <c r="N30" i="16"/>
  <c r="L34" i="16"/>
  <c r="AA37" i="16"/>
  <c r="AC43" i="16"/>
  <c r="N50" i="16"/>
  <c r="AA50" i="16"/>
  <c r="AB53" i="16"/>
  <c r="AB54" i="16"/>
  <c r="AB57" i="16"/>
  <c r="AB58" i="16"/>
  <c r="AC62" i="16"/>
  <c r="AA62" i="16"/>
  <c r="AC67" i="16"/>
  <c r="AA67" i="16"/>
  <c r="L78" i="16"/>
  <c r="L83" i="16"/>
  <c r="AB89" i="16"/>
  <c r="AB90" i="16"/>
  <c r="DY28" i="16" l="1"/>
  <c r="DY73" i="16"/>
  <c r="DY62" i="16"/>
  <c r="DY13" i="16"/>
  <c r="DY47" i="16"/>
  <c r="DX80" i="16"/>
  <c r="DY82" i="16"/>
  <c r="DY56" i="16"/>
  <c r="DY44" i="16"/>
  <c r="DY8" i="16"/>
  <c r="DY46" i="16"/>
  <c r="DY14" i="16"/>
  <c r="DY31" i="16"/>
  <c r="DY19" i="16"/>
  <c r="DQ45" i="16"/>
  <c r="DT45" i="16"/>
  <c r="DQ88" i="16"/>
  <c r="DT88" i="16"/>
  <c r="DY88" i="16" s="1"/>
  <c r="DQ48" i="16"/>
  <c r="DT48" i="16"/>
  <c r="DY48" i="16" s="1"/>
  <c r="DQ7" i="16"/>
  <c r="DT7" i="16"/>
  <c r="DY7" i="16" s="1"/>
  <c r="DY35" i="16"/>
  <c r="DY17" i="16"/>
  <c r="DY22" i="16"/>
  <c r="DY81" i="16"/>
  <c r="DY65" i="16"/>
  <c r="DQ42" i="16"/>
  <c r="DT42" i="16"/>
  <c r="DY42" i="16" s="1"/>
  <c r="DY54" i="16"/>
  <c r="DY40" i="16"/>
  <c r="DY45" i="16"/>
  <c r="DY32" i="16"/>
  <c r="DQ24" i="16"/>
  <c r="DT24" i="16"/>
  <c r="DY86" i="16"/>
  <c r="DY74" i="16"/>
  <c r="DY91" i="16"/>
  <c r="DY26" i="16"/>
  <c r="DY10" i="16"/>
  <c r="DQ69" i="16"/>
  <c r="DT69" i="16"/>
  <c r="DY85" i="16"/>
  <c r="DY23" i="16"/>
  <c r="DY83" i="16"/>
  <c r="DY89" i="16"/>
  <c r="DY39" i="16"/>
  <c r="DY80" i="16"/>
  <c r="DY29" i="16"/>
  <c r="DQ78" i="16"/>
  <c r="DT78" i="16"/>
  <c r="DY78" i="16" s="1"/>
  <c r="DQ66" i="16"/>
  <c r="DT66" i="16"/>
  <c r="DY66" i="16" s="1"/>
  <c r="DY76" i="16"/>
  <c r="DY58" i="16"/>
  <c r="DY38" i="16"/>
  <c r="DY24" i="16"/>
  <c r="DQ10" i="16"/>
  <c r="DT10" i="16"/>
  <c r="DY64" i="16"/>
  <c r="DY34" i="16"/>
  <c r="DY11" i="16"/>
  <c r="DY69" i="16"/>
  <c r="DY77" i="16"/>
  <c r="DQ87" i="16"/>
  <c r="DT87" i="16"/>
  <c r="DY87" i="16" s="1"/>
  <c r="DY59" i="16"/>
  <c r="DY93" i="16"/>
  <c r="DY68" i="16"/>
  <c r="DY50" i="16"/>
  <c r="DY9" i="16"/>
  <c r="DY63" i="16"/>
  <c r="DX72" i="16"/>
  <c r="DX81" i="16"/>
  <c r="DX88" i="16"/>
  <c r="DX64" i="16"/>
  <c r="DX15" i="16"/>
  <c r="DX44" i="16"/>
  <c r="DX26" i="16"/>
  <c r="DX92" i="16"/>
  <c r="DX71" i="16"/>
  <c r="DX47" i="16"/>
  <c r="DQ90" i="16"/>
  <c r="DX90" i="16"/>
  <c r="DQ9" i="16"/>
  <c r="DX58" i="16"/>
  <c r="DX21" i="16"/>
  <c r="DX59" i="16"/>
  <c r="DX57" i="16"/>
  <c r="DX89" i="16"/>
  <c r="DX77" i="16"/>
  <c r="DX25" i="16"/>
  <c r="DX20" i="16"/>
  <c r="DQ67" i="16"/>
  <c r="DX18" i="16"/>
  <c r="DX68" i="16"/>
  <c r="DX29" i="16"/>
  <c r="DX39" i="16"/>
  <c r="DX16" i="16"/>
  <c r="DX69" i="16"/>
  <c r="DX14" i="16"/>
  <c r="DX35" i="16"/>
  <c r="DX38" i="16"/>
  <c r="DX82" i="16"/>
  <c r="DX83" i="16"/>
  <c r="DX91" i="16"/>
  <c r="DX65" i="16"/>
  <c r="DX61" i="16"/>
  <c r="DX73" i="16"/>
  <c r="DX60" i="16"/>
  <c r="DX31" i="16"/>
  <c r="DX70" i="16"/>
  <c r="DX37" i="16"/>
  <c r="DX67" i="16"/>
  <c r="DX86" i="16"/>
  <c r="DX66" i="16"/>
  <c r="DX56" i="16"/>
  <c r="DX74" i="16"/>
  <c r="DX54" i="16"/>
  <c r="DX30" i="16"/>
  <c r="DX17" i="16"/>
  <c r="DQ85" i="16"/>
  <c r="DX87" i="16"/>
  <c r="DX79" i="16"/>
  <c r="DX34" i="16"/>
  <c r="DX33" i="16"/>
  <c r="DX53" i="16"/>
  <c r="DX52" i="16"/>
  <c r="DX85" i="16"/>
  <c r="DX93" i="16"/>
  <c r="DX76" i="16"/>
  <c r="DX84" i="16"/>
  <c r="DX23" i="16"/>
  <c r="DX41" i="16"/>
  <c r="DX55" i="16"/>
  <c r="DX24" i="16"/>
  <c r="DX36" i="16"/>
  <c r="BW8" i="16"/>
  <c r="DS8" i="16"/>
  <c r="DX8" i="16" s="1"/>
  <c r="BW48" i="16"/>
  <c r="DS48" i="16"/>
  <c r="DX48" i="16" s="1"/>
  <c r="BW45" i="16"/>
  <c r="DS45" i="16"/>
  <c r="DX45" i="16" s="1"/>
  <c r="BW11" i="16"/>
  <c r="DS11" i="16"/>
  <c r="DX11" i="16" s="1"/>
  <c r="BW51" i="16"/>
  <c r="DS51" i="16"/>
  <c r="DX51" i="16" s="1"/>
  <c r="BW46" i="16"/>
  <c r="DS46" i="16"/>
  <c r="DX46" i="16" s="1"/>
  <c r="BW10" i="16"/>
  <c r="DS10" i="16"/>
  <c r="DX10" i="16" s="1"/>
  <c r="BW27" i="16"/>
  <c r="DS27" i="16"/>
  <c r="DX27" i="16" s="1"/>
  <c r="BW28" i="16"/>
  <c r="DS28" i="16"/>
  <c r="DX28" i="16" s="1"/>
  <c r="BW50" i="16"/>
  <c r="DS50" i="16"/>
  <c r="DX50" i="16" s="1"/>
  <c r="BW78" i="16"/>
  <c r="DS78" i="16"/>
  <c r="DX78" i="16" s="1"/>
  <c r="BW22" i="16"/>
  <c r="DS22" i="16"/>
  <c r="DX22" i="16" s="1"/>
  <c r="BW49" i="16"/>
  <c r="DS49" i="16"/>
  <c r="DX49" i="16" s="1"/>
  <c r="BW63" i="16"/>
  <c r="DS63" i="16"/>
  <c r="DX63" i="16" s="1"/>
  <c r="BW75" i="16"/>
  <c r="DS75" i="16"/>
  <c r="DX75" i="16" s="1"/>
  <c r="BW32" i="16"/>
  <c r="DS32" i="16"/>
  <c r="DX32" i="16" s="1"/>
  <c r="BW19" i="16"/>
  <c r="DS19" i="16"/>
  <c r="DX19" i="16" s="1"/>
  <c r="BW42" i="16"/>
  <c r="DS42" i="16"/>
  <c r="DX42" i="16" s="1"/>
  <c r="DQ84" i="16"/>
  <c r="BW7" i="16"/>
  <c r="DS7" i="16"/>
  <c r="DX7" i="16" s="1"/>
  <c r="BW40" i="16"/>
  <c r="DS40" i="16"/>
  <c r="DX40" i="16" s="1"/>
  <c r="BW9" i="16"/>
  <c r="DS9" i="16"/>
  <c r="DX9" i="16" s="1"/>
  <c r="BW41" i="16"/>
  <c r="DQ31" i="16"/>
  <c r="BW21" i="16"/>
  <c r="BW62" i="16"/>
  <c r="DQ60" i="16"/>
  <c r="DQ64" i="16"/>
  <c r="DQ16" i="16"/>
  <c r="BW26" i="16"/>
  <c r="DQ50" i="16"/>
  <c r="DQ92" i="16"/>
  <c r="BW58" i="16"/>
  <c r="DQ19" i="16"/>
  <c r="BW20" i="16"/>
  <c r="DQ41" i="16"/>
  <c r="DQ18" i="16"/>
  <c r="DQ39" i="16"/>
  <c r="DQ63" i="16"/>
  <c r="DQ44" i="16"/>
  <c r="BW55" i="16"/>
  <c r="BW30" i="16"/>
  <c r="DQ49" i="16"/>
  <c r="BW24" i="16"/>
  <c r="DQ34" i="16"/>
  <c r="DQ65" i="16"/>
  <c r="BW54" i="16"/>
  <c r="BW38" i="16"/>
  <c r="DQ37" i="16"/>
  <c r="BW17" i="16"/>
  <c r="DQ89" i="16"/>
  <c r="BW81" i="16"/>
  <c r="DQ25" i="16"/>
  <c r="DQ52" i="16"/>
  <c r="BW74" i="16"/>
  <c r="DQ13" i="16"/>
  <c r="DQ77" i="16"/>
  <c r="BW89" i="16"/>
  <c r="DQ72" i="16"/>
  <c r="DQ40" i="16"/>
  <c r="BW18" i="16"/>
  <c r="BW36" i="16"/>
  <c r="BW72" i="16"/>
  <c r="DQ68" i="16"/>
  <c r="BW53" i="16"/>
  <c r="DQ21" i="16"/>
  <c r="DQ38" i="16"/>
  <c r="BW67" i="16"/>
  <c r="DQ80" i="16"/>
  <c r="BW37" i="16"/>
  <c r="BW84" i="16"/>
  <c r="BW85" i="16"/>
  <c r="DQ81" i="16"/>
  <c r="DQ47" i="16"/>
  <c r="BW15" i="16"/>
  <c r="DQ54" i="16"/>
  <c r="DQ11" i="16"/>
  <c r="BW23" i="16"/>
  <c r="DQ71" i="16"/>
  <c r="DQ14" i="16"/>
  <c r="DQ93" i="16"/>
  <c r="BW31" i="16"/>
  <c r="BW90" i="16"/>
  <c r="DQ56" i="16"/>
  <c r="DQ17" i="16"/>
  <c r="BW44" i="16"/>
  <c r="DQ58" i="16"/>
  <c r="BW35" i="16"/>
  <c r="BW29" i="16"/>
  <c r="BW71" i="16"/>
  <c r="DQ32" i="16"/>
  <c r="DQ79" i="16"/>
  <c r="BW56" i="16"/>
  <c r="BW83" i="16"/>
  <c r="DQ8" i="16"/>
  <c r="DQ27" i="16"/>
  <c r="BW87" i="16"/>
  <c r="BW59" i="16"/>
  <c r="BW64" i="16"/>
  <c r="BW93" i="16"/>
  <c r="DQ35" i="16"/>
  <c r="BW25" i="16"/>
  <c r="DQ15" i="16"/>
  <c r="BW76" i="16"/>
  <c r="BW77" i="16"/>
  <c r="DQ86" i="16"/>
  <c r="BW88" i="16"/>
  <c r="BW73" i="16"/>
  <c r="BW61" i="16"/>
  <c r="BW34" i="16"/>
  <c r="BW86" i="16"/>
  <c r="DQ82" i="16"/>
  <c r="BW33" i="16"/>
  <c r="BW52" i="16"/>
  <c r="DQ83" i="16"/>
  <c r="DQ28" i="16"/>
  <c r="BW14" i="16"/>
  <c r="BW47" i="16"/>
  <c r="BW65" i="16"/>
  <c r="BW16" i="16"/>
  <c r="DQ20" i="16"/>
  <c r="DQ73" i="16"/>
  <c r="DQ70" i="16"/>
  <c r="BW68" i="16"/>
  <c r="BW66" i="16"/>
  <c r="BW70" i="16"/>
  <c r="DQ23" i="16"/>
  <c r="DQ91" i="16"/>
  <c r="DQ59" i="16"/>
  <c r="DQ43" i="16"/>
  <c r="BW79" i="16"/>
  <c r="BW39" i="16"/>
  <c r="BW57" i="16"/>
  <c r="DQ29" i="16"/>
  <c r="DQ62" i="16"/>
  <c r="BW69" i="16"/>
  <c r="DQ46" i="16"/>
  <c r="BW80" i="16"/>
  <c r="DQ74" i="16"/>
  <c r="BW60" i="16"/>
  <c r="DQ22" i="16"/>
  <c r="DQ26" i="16"/>
  <c r="DQ76" i="16"/>
  <c r="BW91" i="16"/>
  <c r="BW92" i="16"/>
  <c r="BW82" i="16"/>
  <c r="RJ111" i="5" l="1"/>
  <c r="QP111" i="5"/>
  <c r="RJ110" i="5"/>
  <c r="QP110" i="5"/>
  <c r="RJ109" i="5"/>
  <c r="QP109" i="5"/>
  <c r="RR108" i="5"/>
  <c r="RT108" i="5" s="1"/>
  <c r="RQ108" i="5"/>
  <c r="RP108" i="5"/>
  <c r="RO108" i="5"/>
  <c r="RN108" i="5"/>
  <c r="RL108" i="5"/>
  <c r="RJ108" i="5"/>
  <c r="QX108" i="5"/>
  <c r="QW108" i="5"/>
  <c r="QV108" i="5"/>
  <c r="QU108" i="5"/>
  <c r="QT108" i="5"/>
  <c r="QR108" i="5"/>
  <c r="QP108" i="5"/>
  <c r="RR107" i="5"/>
  <c r="RQ107" i="5"/>
  <c r="RP107" i="5"/>
  <c r="RO107" i="5"/>
  <c r="RN107" i="5"/>
  <c r="RL107" i="5"/>
  <c r="RJ107" i="5"/>
  <c r="QX107" i="5"/>
  <c r="QW107" i="5"/>
  <c r="QV107" i="5"/>
  <c r="QU107" i="5"/>
  <c r="QT107" i="5"/>
  <c r="QR107" i="5"/>
  <c r="QP107" i="5"/>
  <c r="RR106" i="5"/>
  <c r="RQ106" i="5"/>
  <c r="RP106" i="5"/>
  <c r="RO106" i="5"/>
  <c r="RN106" i="5"/>
  <c r="RL106" i="5"/>
  <c r="RJ106" i="5"/>
  <c r="QX106" i="5"/>
  <c r="QW106" i="5"/>
  <c r="QV106" i="5"/>
  <c r="QU106" i="5"/>
  <c r="QT106" i="5"/>
  <c r="QR106" i="5"/>
  <c r="QP106" i="5"/>
  <c r="RR105" i="5"/>
  <c r="RQ105" i="5"/>
  <c r="RP105" i="5"/>
  <c r="RO105" i="5"/>
  <c r="RN105" i="5"/>
  <c r="RL105" i="5"/>
  <c r="RJ105" i="5"/>
  <c r="QX105" i="5"/>
  <c r="QZ105" i="5" s="1"/>
  <c r="QW105" i="5"/>
  <c r="QV105" i="5"/>
  <c r="QU105" i="5"/>
  <c r="QT105" i="5"/>
  <c r="QR105" i="5"/>
  <c r="QP105" i="5"/>
  <c r="RR104" i="5"/>
  <c r="RQ104" i="5"/>
  <c r="RP104" i="5"/>
  <c r="RO104" i="5"/>
  <c r="RN104" i="5"/>
  <c r="RL104" i="5"/>
  <c r="RJ104" i="5"/>
  <c r="QX104" i="5"/>
  <c r="QW104" i="5"/>
  <c r="QV104" i="5"/>
  <c r="QU104" i="5"/>
  <c r="QT104" i="5"/>
  <c r="QR104" i="5"/>
  <c r="QP104" i="5"/>
  <c r="RR103" i="5"/>
  <c r="RQ103" i="5"/>
  <c r="RP103" i="5"/>
  <c r="RO103" i="5"/>
  <c r="RN103" i="5"/>
  <c r="RL103" i="5"/>
  <c r="RJ103" i="5"/>
  <c r="QX103" i="5"/>
  <c r="QW103" i="5"/>
  <c r="QV103" i="5"/>
  <c r="QU103" i="5"/>
  <c r="QT103" i="5"/>
  <c r="QR103" i="5"/>
  <c r="QP103" i="5"/>
  <c r="RR102" i="5"/>
  <c r="RQ102" i="5"/>
  <c r="RP102" i="5"/>
  <c r="RO102" i="5"/>
  <c r="RN102" i="5"/>
  <c r="RL102" i="5"/>
  <c r="RJ102" i="5"/>
  <c r="QX102" i="5"/>
  <c r="QW102" i="5"/>
  <c r="QV102" i="5"/>
  <c r="QU102" i="5"/>
  <c r="QT102" i="5"/>
  <c r="QR102" i="5"/>
  <c r="QP102" i="5"/>
  <c r="RR101" i="5"/>
  <c r="RQ101" i="5"/>
  <c r="RP101" i="5"/>
  <c r="RO101" i="5"/>
  <c r="RN101" i="5"/>
  <c r="RL101" i="5"/>
  <c r="RJ101" i="5"/>
  <c r="QX101" i="5"/>
  <c r="QZ101" i="5" s="1"/>
  <c r="QW101" i="5"/>
  <c r="QV101" i="5"/>
  <c r="QU101" i="5"/>
  <c r="QT101" i="5"/>
  <c r="QR101" i="5"/>
  <c r="QP101" i="5"/>
  <c r="RR100" i="5"/>
  <c r="RT100" i="5" s="1"/>
  <c r="RQ100" i="5"/>
  <c r="RP100" i="5"/>
  <c r="RO100" i="5"/>
  <c r="RN100" i="5"/>
  <c r="RL100" i="5"/>
  <c r="RJ100" i="5"/>
  <c r="QX100" i="5"/>
  <c r="QW100" i="5"/>
  <c r="QV100" i="5"/>
  <c r="QU100" i="5"/>
  <c r="QT100" i="5"/>
  <c r="QR100" i="5"/>
  <c r="QP100" i="5"/>
  <c r="RR99" i="5"/>
  <c r="RQ99" i="5"/>
  <c r="RP99" i="5"/>
  <c r="RO99" i="5"/>
  <c r="RN99" i="5"/>
  <c r="RL99" i="5"/>
  <c r="RJ99" i="5"/>
  <c r="QX99" i="5"/>
  <c r="QW99" i="5"/>
  <c r="QV99" i="5"/>
  <c r="QU99" i="5"/>
  <c r="QT99" i="5"/>
  <c r="QR99" i="5"/>
  <c r="QP99" i="5"/>
  <c r="RR98" i="5"/>
  <c r="RQ98" i="5"/>
  <c r="RP98" i="5"/>
  <c r="RO98" i="5"/>
  <c r="RN98" i="5"/>
  <c r="RL98" i="5"/>
  <c r="RJ98" i="5"/>
  <c r="QX98" i="5"/>
  <c r="QW98" i="5"/>
  <c r="QV98" i="5"/>
  <c r="QU98" i="5"/>
  <c r="QT98" i="5"/>
  <c r="QR98" i="5"/>
  <c r="QP98" i="5"/>
  <c r="QS97" i="5" s="1"/>
  <c r="RR97" i="5"/>
  <c r="RQ97" i="5"/>
  <c r="RP97" i="5"/>
  <c r="RO97" i="5"/>
  <c r="RN97" i="5"/>
  <c r="RL97" i="5"/>
  <c r="RJ97" i="5"/>
  <c r="RM99" i="5" s="1"/>
  <c r="QX97" i="5"/>
  <c r="QW97" i="5"/>
  <c r="QV97" i="5"/>
  <c r="QU97" i="5"/>
  <c r="QT97" i="5"/>
  <c r="QR97" i="5"/>
  <c r="QP97" i="5"/>
  <c r="RR96" i="5"/>
  <c r="RT96" i="5" s="1"/>
  <c r="RQ96" i="5"/>
  <c r="RP96" i="5"/>
  <c r="RO96" i="5"/>
  <c r="RN96" i="5"/>
  <c r="RL96" i="5"/>
  <c r="RJ96" i="5"/>
  <c r="QX96" i="5"/>
  <c r="QW96" i="5"/>
  <c r="QV96" i="5"/>
  <c r="QU96" i="5"/>
  <c r="QT96" i="5"/>
  <c r="QR96" i="5"/>
  <c r="QP96" i="5"/>
  <c r="RR95" i="5"/>
  <c r="RQ95" i="5"/>
  <c r="RP95" i="5"/>
  <c r="RO95" i="5"/>
  <c r="RN95" i="5"/>
  <c r="RL95" i="5"/>
  <c r="RJ95" i="5"/>
  <c r="QX95" i="5"/>
  <c r="QW95" i="5"/>
  <c r="QV95" i="5"/>
  <c r="QU95" i="5"/>
  <c r="QT95" i="5"/>
  <c r="QR95" i="5"/>
  <c r="QP95" i="5"/>
  <c r="RR94" i="5"/>
  <c r="RQ94" i="5"/>
  <c r="RP94" i="5"/>
  <c r="RO94" i="5"/>
  <c r="RN94" i="5"/>
  <c r="RL94" i="5"/>
  <c r="RJ94" i="5"/>
  <c r="QX94" i="5"/>
  <c r="QW94" i="5"/>
  <c r="QV94" i="5"/>
  <c r="QU94" i="5"/>
  <c r="QT94" i="5"/>
  <c r="QR94" i="5"/>
  <c r="QP94" i="5"/>
  <c r="QS96" i="5" s="1"/>
  <c r="RR93" i="5"/>
  <c r="RQ93" i="5"/>
  <c r="RP93" i="5"/>
  <c r="RO93" i="5"/>
  <c r="RN93" i="5"/>
  <c r="RL93" i="5"/>
  <c r="RJ93" i="5"/>
  <c r="QX93" i="5"/>
  <c r="QZ93" i="5" s="1"/>
  <c r="QW93" i="5"/>
  <c r="QV93" i="5"/>
  <c r="QU93" i="5"/>
  <c r="QT93" i="5"/>
  <c r="QR93" i="5"/>
  <c r="QP93" i="5"/>
  <c r="RR92" i="5"/>
  <c r="RQ92" i="5"/>
  <c r="RP92" i="5"/>
  <c r="RO92" i="5"/>
  <c r="RN92" i="5"/>
  <c r="RL92" i="5"/>
  <c r="RJ92" i="5"/>
  <c r="QX92" i="5"/>
  <c r="QW92" i="5"/>
  <c r="QV92" i="5"/>
  <c r="QU92" i="5"/>
  <c r="QT92" i="5"/>
  <c r="QR92" i="5"/>
  <c r="QP92" i="5"/>
  <c r="RR91" i="5"/>
  <c r="RQ91" i="5"/>
  <c r="RP91" i="5"/>
  <c r="RO91" i="5"/>
  <c r="RN91" i="5"/>
  <c r="RL91" i="5"/>
  <c r="RJ91" i="5"/>
  <c r="QX91" i="5"/>
  <c r="QW91" i="5"/>
  <c r="QV91" i="5"/>
  <c r="QU91" i="5"/>
  <c r="QT91" i="5"/>
  <c r="QR91" i="5"/>
  <c r="QP91" i="5"/>
  <c r="RR90" i="5"/>
  <c r="RQ90" i="5"/>
  <c r="RP90" i="5"/>
  <c r="RO90" i="5"/>
  <c r="RN90" i="5"/>
  <c r="RL90" i="5"/>
  <c r="RJ90" i="5"/>
  <c r="QX90" i="5"/>
  <c r="QW90" i="5"/>
  <c r="QV90" i="5"/>
  <c r="QU90" i="5"/>
  <c r="QT90" i="5"/>
  <c r="QR90" i="5"/>
  <c r="QP90" i="5"/>
  <c r="RR89" i="5"/>
  <c r="RQ89" i="5"/>
  <c r="RP89" i="5"/>
  <c r="RO89" i="5"/>
  <c r="RN89" i="5"/>
  <c r="RL89" i="5"/>
  <c r="RJ89" i="5"/>
  <c r="QX89" i="5"/>
  <c r="QW89" i="5"/>
  <c r="QV89" i="5"/>
  <c r="QU89" i="5"/>
  <c r="QT89" i="5"/>
  <c r="QR89" i="5"/>
  <c r="QP89" i="5"/>
  <c r="RR88" i="5"/>
  <c r="RQ88" i="5"/>
  <c r="RP88" i="5"/>
  <c r="RO88" i="5"/>
  <c r="RN88" i="5"/>
  <c r="RL88" i="5"/>
  <c r="RJ88" i="5"/>
  <c r="QX88" i="5"/>
  <c r="QW88" i="5"/>
  <c r="QV88" i="5"/>
  <c r="QU88" i="5"/>
  <c r="QT88" i="5"/>
  <c r="QR88" i="5"/>
  <c r="QP88" i="5"/>
  <c r="RR87" i="5"/>
  <c r="RQ87" i="5"/>
  <c r="RP87" i="5"/>
  <c r="RO87" i="5"/>
  <c r="RN87" i="5"/>
  <c r="RL87" i="5"/>
  <c r="RJ87" i="5"/>
  <c r="QX87" i="5"/>
  <c r="QW87" i="5"/>
  <c r="QV87" i="5"/>
  <c r="QU87" i="5"/>
  <c r="QT87" i="5"/>
  <c r="QR87" i="5"/>
  <c r="QP87" i="5"/>
  <c r="RR86" i="5"/>
  <c r="RQ86" i="5"/>
  <c r="RP86" i="5"/>
  <c r="RO86" i="5"/>
  <c r="RN86" i="5"/>
  <c r="RL86" i="5"/>
  <c r="RJ86" i="5"/>
  <c r="QX86" i="5"/>
  <c r="QW86" i="5"/>
  <c r="QV86" i="5"/>
  <c r="QU86" i="5"/>
  <c r="QT86" i="5"/>
  <c r="QR86" i="5"/>
  <c r="QP86" i="5"/>
  <c r="RR85" i="5"/>
  <c r="RQ85" i="5"/>
  <c r="RP85" i="5"/>
  <c r="RO85" i="5"/>
  <c r="RN85" i="5"/>
  <c r="RL85" i="5"/>
  <c r="RJ85" i="5"/>
  <c r="QX85" i="5"/>
  <c r="QW85" i="5"/>
  <c r="QV85" i="5"/>
  <c r="QU85" i="5"/>
  <c r="QT85" i="5"/>
  <c r="QR85" i="5"/>
  <c r="QP85" i="5"/>
  <c r="RR84" i="5"/>
  <c r="RQ84" i="5"/>
  <c r="RP84" i="5"/>
  <c r="RO84" i="5"/>
  <c r="RN84" i="5"/>
  <c r="RL84" i="5"/>
  <c r="RJ84" i="5"/>
  <c r="QX84" i="5"/>
  <c r="QW84" i="5"/>
  <c r="QV84" i="5"/>
  <c r="QU84" i="5"/>
  <c r="QT84" i="5"/>
  <c r="QR84" i="5"/>
  <c r="QP84" i="5"/>
  <c r="RR83" i="5"/>
  <c r="RQ83" i="5"/>
  <c r="RP83" i="5"/>
  <c r="RO83" i="5"/>
  <c r="RN83" i="5"/>
  <c r="RL83" i="5"/>
  <c r="RJ83" i="5"/>
  <c r="QX83" i="5"/>
  <c r="QW83" i="5"/>
  <c r="QV83" i="5"/>
  <c r="QU83" i="5"/>
  <c r="QT83" i="5"/>
  <c r="QR83" i="5"/>
  <c r="QP83" i="5"/>
  <c r="RR82" i="5"/>
  <c r="RQ82" i="5"/>
  <c r="RP82" i="5"/>
  <c r="RO82" i="5"/>
  <c r="RN82" i="5"/>
  <c r="RL82" i="5"/>
  <c r="RJ82" i="5"/>
  <c r="QX82" i="5"/>
  <c r="QW82" i="5"/>
  <c r="QV82" i="5"/>
  <c r="QU82" i="5"/>
  <c r="QT82" i="5"/>
  <c r="QR82" i="5"/>
  <c r="QP82" i="5"/>
  <c r="QS84" i="5" s="1"/>
  <c r="RR81" i="5"/>
  <c r="RQ81" i="5"/>
  <c r="RP81" i="5"/>
  <c r="RO81" i="5"/>
  <c r="RN81" i="5"/>
  <c r="RL81" i="5"/>
  <c r="RJ81" i="5"/>
  <c r="QX81" i="5"/>
  <c r="QW81" i="5"/>
  <c r="QV81" i="5"/>
  <c r="QU81" i="5"/>
  <c r="QT81" i="5"/>
  <c r="QR81" i="5"/>
  <c r="QP81" i="5"/>
  <c r="RR80" i="5"/>
  <c r="RQ80" i="5"/>
  <c r="RP80" i="5"/>
  <c r="RO80" i="5"/>
  <c r="RN80" i="5"/>
  <c r="RL80" i="5"/>
  <c r="RJ80" i="5"/>
  <c r="QX80" i="5"/>
  <c r="QW80" i="5"/>
  <c r="QV80" i="5"/>
  <c r="QU80" i="5"/>
  <c r="QT80" i="5"/>
  <c r="QR80" i="5"/>
  <c r="QP80" i="5"/>
  <c r="RR79" i="5"/>
  <c r="RQ79" i="5"/>
  <c r="RP79" i="5"/>
  <c r="RO79" i="5"/>
  <c r="RN79" i="5"/>
  <c r="RL79" i="5"/>
  <c r="RJ79" i="5"/>
  <c r="QX79" i="5"/>
  <c r="QW79" i="5"/>
  <c r="QV79" i="5"/>
  <c r="QU79" i="5"/>
  <c r="QT79" i="5"/>
  <c r="QR79" i="5"/>
  <c r="QP79" i="5"/>
  <c r="RR78" i="5"/>
  <c r="RQ78" i="5"/>
  <c r="RP78" i="5"/>
  <c r="RO78" i="5"/>
  <c r="RN78" i="5"/>
  <c r="RL78" i="5"/>
  <c r="RJ78" i="5"/>
  <c r="QX78" i="5"/>
  <c r="QW78" i="5"/>
  <c r="QV78" i="5"/>
  <c r="QU78" i="5"/>
  <c r="QT78" i="5"/>
  <c r="QR78" i="5"/>
  <c r="QP78" i="5"/>
  <c r="RR77" i="5"/>
  <c r="RQ77" i="5"/>
  <c r="RP77" i="5"/>
  <c r="RO77" i="5"/>
  <c r="RN77" i="5"/>
  <c r="RL77" i="5"/>
  <c r="RJ77" i="5"/>
  <c r="QX77" i="5"/>
  <c r="QW77" i="5"/>
  <c r="QV77" i="5"/>
  <c r="QU77" i="5"/>
  <c r="QT77" i="5"/>
  <c r="QR77" i="5"/>
  <c r="QP77" i="5"/>
  <c r="RR76" i="5"/>
  <c r="RQ76" i="5"/>
  <c r="RP76" i="5"/>
  <c r="RO76" i="5"/>
  <c r="RN76" i="5"/>
  <c r="RL76" i="5"/>
  <c r="RJ76" i="5"/>
  <c r="QX76" i="5"/>
  <c r="QW76" i="5"/>
  <c r="QV76" i="5"/>
  <c r="QU76" i="5"/>
  <c r="QT76" i="5"/>
  <c r="QR76" i="5"/>
  <c r="QP76" i="5"/>
  <c r="RR75" i="5"/>
  <c r="RQ75" i="5"/>
  <c r="RP75" i="5"/>
  <c r="RO75" i="5"/>
  <c r="RN75" i="5"/>
  <c r="RL75" i="5"/>
  <c r="RJ75" i="5"/>
  <c r="QX75" i="5"/>
  <c r="QW75" i="5"/>
  <c r="QV75" i="5"/>
  <c r="QU75" i="5"/>
  <c r="QT75" i="5"/>
  <c r="QR75" i="5"/>
  <c r="QP75" i="5"/>
  <c r="RR74" i="5"/>
  <c r="RQ74" i="5"/>
  <c r="RP74" i="5"/>
  <c r="RO74" i="5"/>
  <c r="RN74" i="5"/>
  <c r="RL74" i="5"/>
  <c r="RJ74" i="5"/>
  <c r="QX74" i="5"/>
  <c r="QW74" i="5"/>
  <c r="QV74" i="5"/>
  <c r="QU74" i="5"/>
  <c r="QT74" i="5"/>
  <c r="QR74" i="5"/>
  <c r="QP74" i="5"/>
  <c r="RR73" i="5"/>
  <c r="RQ73" i="5"/>
  <c r="RP73" i="5"/>
  <c r="RO73" i="5"/>
  <c r="RN73" i="5"/>
  <c r="RL73" i="5"/>
  <c r="RJ73" i="5"/>
  <c r="QX73" i="5"/>
  <c r="QW73" i="5"/>
  <c r="QV73" i="5"/>
  <c r="QU73" i="5"/>
  <c r="QT73" i="5"/>
  <c r="QR73" i="5"/>
  <c r="QP73" i="5"/>
  <c r="RR72" i="5"/>
  <c r="RQ72" i="5"/>
  <c r="RP72" i="5"/>
  <c r="RO72" i="5"/>
  <c r="RN72" i="5"/>
  <c r="RL72" i="5"/>
  <c r="RJ72" i="5"/>
  <c r="RM70" i="5" s="1"/>
  <c r="QX72" i="5"/>
  <c r="QW72" i="5"/>
  <c r="QV72" i="5"/>
  <c r="QU72" i="5"/>
  <c r="QT72" i="5"/>
  <c r="QR72" i="5"/>
  <c r="QP72" i="5"/>
  <c r="RR71" i="5"/>
  <c r="RQ71" i="5"/>
  <c r="RP71" i="5"/>
  <c r="RO71" i="5"/>
  <c r="RN71" i="5"/>
  <c r="RL71" i="5"/>
  <c r="RJ71" i="5"/>
  <c r="QX71" i="5"/>
  <c r="QW71" i="5"/>
  <c r="QV71" i="5"/>
  <c r="QU71" i="5"/>
  <c r="QT71" i="5"/>
  <c r="QR71" i="5"/>
  <c r="QP71" i="5"/>
  <c r="RR70" i="5"/>
  <c r="RQ70" i="5"/>
  <c r="RP70" i="5"/>
  <c r="RO70" i="5"/>
  <c r="RN70" i="5"/>
  <c r="RL70" i="5"/>
  <c r="RJ70" i="5"/>
  <c r="QX70" i="5"/>
  <c r="QW70" i="5"/>
  <c r="QV70" i="5"/>
  <c r="QU70" i="5"/>
  <c r="QT70" i="5"/>
  <c r="QR70" i="5"/>
  <c r="QP70" i="5"/>
  <c r="RR69" i="5"/>
  <c r="RQ69" i="5"/>
  <c r="RP69" i="5"/>
  <c r="RO69" i="5"/>
  <c r="RN69" i="5"/>
  <c r="RL69" i="5"/>
  <c r="RJ69" i="5"/>
  <c r="QX69" i="5"/>
  <c r="QW69" i="5"/>
  <c r="QV69" i="5"/>
  <c r="QU69" i="5"/>
  <c r="QT69" i="5"/>
  <c r="QR69" i="5"/>
  <c r="QP69" i="5"/>
  <c r="RR68" i="5"/>
  <c r="RQ68" i="5"/>
  <c r="RP68" i="5"/>
  <c r="RO68" i="5"/>
  <c r="RN68" i="5"/>
  <c r="RL68" i="5"/>
  <c r="RJ68" i="5"/>
  <c r="QX68" i="5"/>
  <c r="QW68" i="5"/>
  <c r="QV68" i="5"/>
  <c r="QU68" i="5"/>
  <c r="QT68" i="5"/>
  <c r="QR68" i="5"/>
  <c r="QP68" i="5"/>
  <c r="RR67" i="5"/>
  <c r="RQ67" i="5"/>
  <c r="RP67" i="5"/>
  <c r="RO67" i="5"/>
  <c r="RN67" i="5"/>
  <c r="RL67" i="5"/>
  <c r="RJ67" i="5"/>
  <c r="QX67" i="5"/>
  <c r="QW67" i="5"/>
  <c r="QV67" i="5"/>
  <c r="QU67" i="5"/>
  <c r="QT67" i="5"/>
  <c r="QR67" i="5"/>
  <c r="QP67" i="5"/>
  <c r="RR66" i="5"/>
  <c r="RQ66" i="5"/>
  <c r="RP66" i="5"/>
  <c r="RO66" i="5"/>
  <c r="RN66" i="5"/>
  <c r="RL66" i="5"/>
  <c r="RJ66" i="5"/>
  <c r="QX66" i="5"/>
  <c r="QW66" i="5"/>
  <c r="QV66" i="5"/>
  <c r="QU66" i="5"/>
  <c r="QT66" i="5"/>
  <c r="QR66" i="5"/>
  <c r="QP66" i="5"/>
  <c r="RR65" i="5"/>
  <c r="RQ65" i="5"/>
  <c r="RP65" i="5"/>
  <c r="RO65" i="5"/>
  <c r="RN65" i="5"/>
  <c r="RL65" i="5"/>
  <c r="RJ65" i="5"/>
  <c r="QX65" i="5"/>
  <c r="QW65" i="5"/>
  <c r="QV65" i="5"/>
  <c r="QU65" i="5"/>
  <c r="QT65" i="5"/>
  <c r="QR65" i="5"/>
  <c r="QP65" i="5"/>
  <c r="RR64" i="5"/>
  <c r="RQ64" i="5"/>
  <c r="RP64" i="5"/>
  <c r="RO64" i="5"/>
  <c r="RN64" i="5"/>
  <c r="RL64" i="5"/>
  <c r="RJ64" i="5"/>
  <c r="QX64" i="5"/>
  <c r="QW64" i="5"/>
  <c r="QV64" i="5"/>
  <c r="QU64" i="5"/>
  <c r="QT64" i="5"/>
  <c r="QR64" i="5"/>
  <c r="QP64" i="5"/>
  <c r="RR63" i="5"/>
  <c r="RQ63" i="5"/>
  <c r="RP63" i="5"/>
  <c r="RO63" i="5"/>
  <c r="RN63" i="5"/>
  <c r="RL63" i="5"/>
  <c r="RJ63" i="5"/>
  <c r="QX63" i="5"/>
  <c r="QW63" i="5"/>
  <c r="QV63" i="5"/>
  <c r="QU63" i="5"/>
  <c r="QT63" i="5"/>
  <c r="QR63" i="5"/>
  <c r="QP63" i="5"/>
  <c r="RR62" i="5"/>
  <c r="RQ62" i="5"/>
  <c r="RP62" i="5"/>
  <c r="RO62" i="5"/>
  <c r="RN62" i="5"/>
  <c r="RL62" i="5"/>
  <c r="RJ62" i="5"/>
  <c r="QX62" i="5"/>
  <c r="QW62" i="5"/>
  <c r="QV62" i="5"/>
  <c r="QU62" i="5"/>
  <c r="QT62" i="5"/>
  <c r="QR62" i="5"/>
  <c r="QP62" i="5"/>
  <c r="RR61" i="5"/>
  <c r="RQ61" i="5"/>
  <c r="RP61" i="5"/>
  <c r="RO61" i="5"/>
  <c r="RN61" i="5"/>
  <c r="RL61" i="5"/>
  <c r="RJ61" i="5"/>
  <c r="RM63" i="5" s="1"/>
  <c r="QX61" i="5"/>
  <c r="QW61" i="5"/>
  <c r="QV61" i="5"/>
  <c r="QU61" i="5"/>
  <c r="QT61" i="5"/>
  <c r="QR61" i="5"/>
  <c r="QP61" i="5"/>
  <c r="QS62" i="5" s="1"/>
  <c r="RR60" i="5"/>
  <c r="RQ60" i="5"/>
  <c r="RP60" i="5"/>
  <c r="RO60" i="5"/>
  <c r="RN60" i="5"/>
  <c r="RL60" i="5"/>
  <c r="RJ60" i="5"/>
  <c r="RM58" i="5" s="1"/>
  <c r="QX60" i="5"/>
  <c r="QW60" i="5"/>
  <c r="QV60" i="5"/>
  <c r="QU60" i="5"/>
  <c r="QT60" i="5"/>
  <c r="QR60" i="5"/>
  <c r="QP60" i="5"/>
  <c r="RR59" i="5"/>
  <c r="RQ59" i="5"/>
  <c r="RP59" i="5"/>
  <c r="RO59" i="5"/>
  <c r="RN59" i="5"/>
  <c r="RL59" i="5"/>
  <c r="RJ59" i="5"/>
  <c r="QX59" i="5"/>
  <c r="QW59" i="5"/>
  <c r="QV59" i="5"/>
  <c r="QU59" i="5"/>
  <c r="QT59" i="5"/>
  <c r="QR59" i="5"/>
  <c r="QP59" i="5"/>
  <c r="RR58" i="5"/>
  <c r="RQ58" i="5"/>
  <c r="RP58" i="5"/>
  <c r="RO58" i="5"/>
  <c r="RN58" i="5"/>
  <c r="RL58" i="5"/>
  <c r="RJ58" i="5"/>
  <c r="QX58" i="5"/>
  <c r="QW58" i="5"/>
  <c r="QV58" i="5"/>
  <c r="QU58" i="5"/>
  <c r="QT58" i="5"/>
  <c r="QR58" i="5"/>
  <c r="QP58" i="5"/>
  <c r="RR57" i="5"/>
  <c r="RQ57" i="5"/>
  <c r="RP57" i="5"/>
  <c r="RO57" i="5"/>
  <c r="RN57" i="5"/>
  <c r="RL57" i="5"/>
  <c r="RJ57" i="5"/>
  <c r="QX57" i="5"/>
  <c r="QW57" i="5"/>
  <c r="QV57" i="5"/>
  <c r="QU57" i="5"/>
  <c r="QT57" i="5"/>
  <c r="QR57" i="5"/>
  <c r="QP57" i="5"/>
  <c r="RR56" i="5"/>
  <c r="RQ56" i="5"/>
  <c r="RP56" i="5"/>
  <c r="RO56" i="5"/>
  <c r="RN56" i="5"/>
  <c r="RL56" i="5"/>
  <c r="RJ56" i="5"/>
  <c r="QX56" i="5"/>
  <c r="QW56" i="5"/>
  <c r="QV56" i="5"/>
  <c r="QU56" i="5"/>
  <c r="QT56" i="5"/>
  <c r="QR56" i="5"/>
  <c r="QP56" i="5"/>
  <c r="RR55" i="5"/>
  <c r="RQ55" i="5"/>
  <c r="RP55" i="5"/>
  <c r="RO55" i="5"/>
  <c r="RN55" i="5"/>
  <c r="RL55" i="5"/>
  <c r="RJ55" i="5"/>
  <c r="QX55" i="5"/>
  <c r="QW55" i="5"/>
  <c r="QV55" i="5"/>
  <c r="QU55" i="5"/>
  <c r="QT55" i="5"/>
  <c r="QR55" i="5"/>
  <c r="QP55" i="5"/>
  <c r="RR54" i="5"/>
  <c r="RQ54" i="5"/>
  <c r="RP54" i="5"/>
  <c r="RO54" i="5"/>
  <c r="RN54" i="5"/>
  <c r="RL54" i="5"/>
  <c r="RJ54" i="5"/>
  <c r="QX54" i="5"/>
  <c r="QW54" i="5"/>
  <c r="QV54" i="5"/>
  <c r="QU54" i="5"/>
  <c r="QT54" i="5"/>
  <c r="QR54" i="5"/>
  <c r="QP54" i="5"/>
  <c r="RR53" i="5"/>
  <c r="RQ53" i="5"/>
  <c r="RP53" i="5"/>
  <c r="RO53" i="5"/>
  <c r="RN53" i="5"/>
  <c r="RL53" i="5"/>
  <c r="RJ53" i="5"/>
  <c r="RM52" i="5" s="1"/>
  <c r="QX53" i="5"/>
  <c r="QW53" i="5"/>
  <c r="QV53" i="5"/>
  <c r="QU53" i="5"/>
  <c r="QT53" i="5"/>
  <c r="QR53" i="5"/>
  <c r="QP53" i="5"/>
  <c r="RR52" i="5"/>
  <c r="RQ52" i="5"/>
  <c r="RP52" i="5"/>
  <c r="RO52" i="5"/>
  <c r="RN52" i="5"/>
  <c r="RL52" i="5"/>
  <c r="RJ52" i="5"/>
  <c r="QX52" i="5"/>
  <c r="QW52" i="5"/>
  <c r="QV52" i="5"/>
  <c r="QU52" i="5"/>
  <c r="QT52" i="5"/>
  <c r="QR52" i="5"/>
  <c r="QP52" i="5"/>
  <c r="RR51" i="5"/>
  <c r="RQ51" i="5"/>
  <c r="RP51" i="5"/>
  <c r="RO51" i="5"/>
  <c r="RN51" i="5"/>
  <c r="RL51" i="5"/>
  <c r="RJ51" i="5"/>
  <c r="QX51" i="5"/>
  <c r="QW51" i="5"/>
  <c r="QV51" i="5"/>
  <c r="QU51" i="5"/>
  <c r="QT51" i="5"/>
  <c r="QR51" i="5"/>
  <c r="QP51" i="5"/>
  <c r="RR50" i="5"/>
  <c r="RQ50" i="5"/>
  <c r="RP50" i="5"/>
  <c r="RO50" i="5"/>
  <c r="RN50" i="5"/>
  <c r="RL50" i="5"/>
  <c r="RJ50" i="5"/>
  <c r="QX50" i="5"/>
  <c r="QW50" i="5"/>
  <c r="QV50" i="5"/>
  <c r="QU50" i="5"/>
  <c r="QT50" i="5"/>
  <c r="QR50" i="5"/>
  <c r="QP50" i="5"/>
  <c r="RR49" i="5"/>
  <c r="RQ49" i="5"/>
  <c r="RP49" i="5"/>
  <c r="RO49" i="5"/>
  <c r="RN49" i="5"/>
  <c r="RL49" i="5"/>
  <c r="RJ49" i="5"/>
  <c r="QX49" i="5"/>
  <c r="QW49" i="5"/>
  <c r="QV49" i="5"/>
  <c r="QU49" i="5"/>
  <c r="QT49" i="5"/>
  <c r="QR49" i="5"/>
  <c r="QP49" i="5"/>
  <c r="RR48" i="5"/>
  <c r="RQ48" i="5"/>
  <c r="RP48" i="5"/>
  <c r="RO48" i="5"/>
  <c r="RN48" i="5"/>
  <c r="RL48" i="5"/>
  <c r="RJ48" i="5"/>
  <c r="QX48" i="5"/>
  <c r="QW48" i="5"/>
  <c r="QV48" i="5"/>
  <c r="QU48" i="5"/>
  <c r="QT48" i="5"/>
  <c r="QR48" i="5"/>
  <c r="QP48" i="5"/>
  <c r="RR47" i="5"/>
  <c r="RQ47" i="5"/>
  <c r="RP47" i="5"/>
  <c r="RO47" i="5"/>
  <c r="RN47" i="5"/>
  <c r="RL47" i="5"/>
  <c r="RJ47" i="5"/>
  <c r="QX47" i="5"/>
  <c r="QW47" i="5"/>
  <c r="QV47" i="5"/>
  <c r="QU47" i="5"/>
  <c r="QT47" i="5"/>
  <c r="QR47" i="5"/>
  <c r="QP47" i="5"/>
  <c r="RR46" i="5"/>
  <c r="RQ46" i="5"/>
  <c r="RP46" i="5"/>
  <c r="RO46" i="5"/>
  <c r="RN46" i="5"/>
  <c r="RL46" i="5"/>
  <c r="RJ46" i="5"/>
  <c r="QX46" i="5"/>
  <c r="QW46" i="5"/>
  <c r="QV46" i="5"/>
  <c r="QU46" i="5"/>
  <c r="QT46" i="5"/>
  <c r="QR46" i="5"/>
  <c r="QP46" i="5"/>
  <c r="RR45" i="5"/>
  <c r="RQ45" i="5"/>
  <c r="RP45" i="5"/>
  <c r="RO45" i="5"/>
  <c r="RN45" i="5"/>
  <c r="RL45" i="5"/>
  <c r="RJ45" i="5"/>
  <c r="QX45" i="5"/>
  <c r="QW45" i="5"/>
  <c r="QV45" i="5"/>
  <c r="QU45" i="5"/>
  <c r="QT45" i="5"/>
  <c r="QR45" i="5"/>
  <c r="QP45" i="5"/>
  <c r="RR44" i="5"/>
  <c r="RQ44" i="5"/>
  <c r="RP44" i="5"/>
  <c r="RO44" i="5"/>
  <c r="RN44" i="5"/>
  <c r="RL44" i="5"/>
  <c r="RJ44" i="5"/>
  <c r="QX44" i="5"/>
  <c r="QW44" i="5"/>
  <c r="QV44" i="5"/>
  <c r="QU44" i="5"/>
  <c r="QT44" i="5"/>
  <c r="QR44" i="5"/>
  <c r="QP44" i="5"/>
  <c r="RR43" i="5"/>
  <c r="RQ43" i="5"/>
  <c r="RP43" i="5"/>
  <c r="RO43" i="5"/>
  <c r="RN43" i="5"/>
  <c r="RL43" i="5"/>
  <c r="RJ43" i="5"/>
  <c r="QX43" i="5"/>
  <c r="QW43" i="5"/>
  <c r="QV43" i="5"/>
  <c r="QU43" i="5"/>
  <c r="QT43" i="5"/>
  <c r="QR43" i="5"/>
  <c r="QP43" i="5"/>
  <c r="RR42" i="5"/>
  <c r="RQ42" i="5"/>
  <c r="RP42" i="5"/>
  <c r="RO42" i="5"/>
  <c r="RN42" i="5"/>
  <c r="RL42" i="5"/>
  <c r="RJ42" i="5"/>
  <c r="QX42" i="5"/>
  <c r="QW42" i="5"/>
  <c r="QV42" i="5"/>
  <c r="QU42" i="5"/>
  <c r="QT42" i="5"/>
  <c r="QR42" i="5"/>
  <c r="QP42" i="5"/>
  <c r="RR41" i="5"/>
  <c r="RQ41" i="5"/>
  <c r="RP41" i="5"/>
  <c r="RO41" i="5"/>
  <c r="RN41" i="5"/>
  <c r="RL41" i="5"/>
  <c r="RJ41" i="5"/>
  <c r="QX41" i="5"/>
  <c r="QW41" i="5"/>
  <c r="QV41" i="5"/>
  <c r="QU41" i="5"/>
  <c r="QT41" i="5"/>
  <c r="QR41" i="5"/>
  <c r="QP41" i="5"/>
  <c r="RR40" i="5"/>
  <c r="RQ40" i="5"/>
  <c r="RP40" i="5"/>
  <c r="RO40" i="5"/>
  <c r="RN40" i="5"/>
  <c r="RL40" i="5"/>
  <c r="RJ40" i="5"/>
  <c r="QX40" i="5"/>
  <c r="QW40" i="5"/>
  <c r="QV40" i="5"/>
  <c r="QU40" i="5"/>
  <c r="QT40" i="5"/>
  <c r="QR40" i="5"/>
  <c r="QP40" i="5"/>
  <c r="RR39" i="5"/>
  <c r="RQ39" i="5"/>
  <c r="RP39" i="5"/>
  <c r="RO39" i="5"/>
  <c r="RN39" i="5"/>
  <c r="RL39" i="5"/>
  <c r="RJ39" i="5"/>
  <c r="QX39" i="5"/>
  <c r="QW39" i="5"/>
  <c r="QV39" i="5"/>
  <c r="QU39" i="5"/>
  <c r="QT39" i="5"/>
  <c r="QR39" i="5"/>
  <c r="QP39" i="5"/>
  <c r="RR38" i="5"/>
  <c r="RQ38" i="5"/>
  <c r="RP38" i="5"/>
  <c r="RO38" i="5"/>
  <c r="RN38" i="5"/>
  <c r="RL38" i="5"/>
  <c r="RJ38" i="5"/>
  <c r="QX38" i="5"/>
  <c r="QW38" i="5"/>
  <c r="QV38" i="5"/>
  <c r="QU38" i="5"/>
  <c r="QT38" i="5"/>
  <c r="QR38" i="5"/>
  <c r="QP38" i="5"/>
  <c r="RR37" i="5"/>
  <c r="RQ37" i="5"/>
  <c r="RP37" i="5"/>
  <c r="RO37" i="5"/>
  <c r="RN37" i="5"/>
  <c r="RL37" i="5"/>
  <c r="RJ37" i="5"/>
  <c r="QX37" i="5"/>
  <c r="QW37" i="5"/>
  <c r="QV37" i="5"/>
  <c r="QU37" i="5"/>
  <c r="QT37" i="5"/>
  <c r="QR37" i="5"/>
  <c r="QP37" i="5"/>
  <c r="RR36" i="5"/>
  <c r="RQ36" i="5"/>
  <c r="RP36" i="5"/>
  <c r="RO36" i="5"/>
  <c r="RN36" i="5"/>
  <c r="RL36" i="5"/>
  <c r="RJ36" i="5"/>
  <c r="QX36" i="5"/>
  <c r="QW36" i="5"/>
  <c r="QV36" i="5"/>
  <c r="QU36" i="5"/>
  <c r="QT36" i="5"/>
  <c r="QR36" i="5"/>
  <c r="QP36" i="5"/>
  <c r="RR35" i="5"/>
  <c r="RQ35" i="5"/>
  <c r="RP35" i="5"/>
  <c r="RO35" i="5"/>
  <c r="RN35" i="5"/>
  <c r="RL35" i="5"/>
  <c r="RJ35" i="5"/>
  <c r="QX35" i="5"/>
  <c r="QW35" i="5"/>
  <c r="QV35" i="5"/>
  <c r="QU35" i="5"/>
  <c r="QT35" i="5"/>
  <c r="QR35" i="5"/>
  <c r="QP35" i="5"/>
  <c r="RR34" i="5"/>
  <c r="RQ34" i="5"/>
  <c r="RP34" i="5"/>
  <c r="RO34" i="5"/>
  <c r="RN34" i="5"/>
  <c r="RL34" i="5"/>
  <c r="RJ34" i="5"/>
  <c r="QX34" i="5"/>
  <c r="QW34" i="5"/>
  <c r="QV34" i="5"/>
  <c r="QU34" i="5"/>
  <c r="QT34" i="5"/>
  <c r="QR34" i="5"/>
  <c r="QP34" i="5"/>
  <c r="RR33" i="5"/>
  <c r="RQ33" i="5"/>
  <c r="RP33" i="5"/>
  <c r="RO33" i="5"/>
  <c r="RN33" i="5"/>
  <c r="RL33" i="5"/>
  <c r="RJ33" i="5"/>
  <c r="QX33" i="5"/>
  <c r="QW33" i="5"/>
  <c r="QV33" i="5"/>
  <c r="QU33" i="5"/>
  <c r="QT33" i="5"/>
  <c r="QR33" i="5"/>
  <c r="QP33" i="5"/>
  <c r="RR32" i="5"/>
  <c r="RQ32" i="5"/>
  <c r="RP32" i="5"/>
  <c r="RO32" i="5"/>
  <c r="RN32" i="5"/>
  <c r="RL32" i="5"/>
  <c r="RJ32" i="5"/>
  <c r="QX32" i="5"/>
  <c r="QW32" i="5"/>
  <c r="QV32" i="5"/>
  <c r="QU32" i="5"/>
  <c r="QT32" i="5"/>
  <c r="QR32" i="5"/>
  <c r="QP32" i="5"/>
  <c r="RR31" i="5"/>
  <c r="RQ31" i="5"/>
  <c r="RP31" i="5"/>
  <c r="RO31" i="5"/>
  <c r="RN31" i="5"/>
  <c r="RL31" i="5"/>
  <c r="RJ31" i="5"/>
  <c r="QX31" i="5"/>
  <c r="QW31" i="5"/>
  <c r="QV31" i="5"/>
  <c r="QU31" i="5"/>
  <c r="QT31" i="5"/>
  <c r="QR31" i="5"/>
  <c r="QP31" i="5"/>
  <c r="RR30" i="5"/>
  <c r="RQ30" i="5"/>
  <c r="RP30" i="5"/>
  <c r="RO30" i="5"/>
  <c r="RN30" i="5"/>
  <c r="RL30" i="5"/>
  <c r="RJ30" i="5"/>
  <c r="QX30" i="5"/>
  <c r="QW30" i="5"/>
  <c r="QV30" i="5"/>
  <c r="QU30" i="5"/>
  <c r="QT30" i="5"/>
  <c r="QR30" i="5"/>
  <c r="QP30" i="5"/>
  <c r="RR29" i="5"/>
  <c r="RQ29" i="5"/>
  <c r="RP29" i="5"/>
  <c r="RO29" i="5"/>
  <c r="RN29" i="5"/>
  <c r="RL29" i="5"/>
  <c r="RJ29" i="5"/>
  <c r="QX29" i="5"/>
  <c r="QW29" i="5"/>
  <c r="QV29" i="5"/>
  <c r="QU29" i="5"/>
  <c r="QT29" i="5"/>
  <c r="QR29" i="5"/>
  <c r="QP29" i="5"/>
  <c r="RR28" i="5"/>
  <c r="RQ28" i="5"/>
  <c r="RP28" i="5"/>
  <c r="RO28" i="5"/>
  <c r="RN28" i="5"/>
  <c r="RL28" i="5"/>
  <c r="RJ28" i="5"/>
  <c r="QX28" i="5"/>
  <c r="QW28" i="5"/>
  <c r="QV28" i="5"/>
  <c r="QU28" i="5"/>
  <c r="QT28" i="5"/>
  <c r="QR28" i="5"/>
  <c r="QP28" i="5"/>
  <c r="RR27" i="5"/>
  <c r="RQ27" i="5"/>
  <c r="RP27" i="5"/>
  <c r="RO27" i="5"/>
  <c r="RN27" i="5"/>
  <c r="RL27" i="5"/>
  <c r="RJ27" i="5"/>
  <c r="QX27" i="5"/>
  <c r="QW27" i="5"/>
  <c r="QV27" i="5"/>
  <c r="QU27" i="5"/>
  <c r="QT27" i="5"/>
  <c r="QR27" i="5"/>
  <c r="QP27" i="5"/>
  <c r="RR26" i="5"/>
  <c r="RQ26" i="5"/>
  <c r="RP26" i="5"/>
  <c r="RO26" i="5"/>
  <c r="RN26" i="5"/>
  <c r="RL26" i="5"/>
  <c r="RJ26" i="5"/>
  <c r="QX26" i="5"/>
  <c r="QW26" i="5"/>
  <c r="QV26" i="5"/>
  <c r="QU26" i="5"/>
  <c r="QT26" i="5"/>
  <c r="QR26" i="5"/>
  <c r="QP26" i="5"/>
  <c r="RR25" i="5"/>
  <c r="RQ25" i="5"/>
  <c r="RP25" i="5"/>
  <c r="RO25" i="5"/>
  <c r="RN25" i="5"/>
  <c r="RL25" i="5"/>
  <c r="RJ25" i="5"/>
  <c r="QX25" i="5"/>
  <c r="QW25" i="5"/>
  <c r="QV25" i="5"/>
  <c r="QU25" i="5"/>
  <c r="QT25" i="5"/>
  <c r="QR25" i="5"/>
  <c r="QP25" i="5"/>
  <c r="RR24" i="5"/>
  <c r="RQ24" i="5"/>
  <c r="RP24" i="5"/>
  <c r="RO24" i="5"/>
  <c r="RN24" i="5"/>
  <c r="RL24" i="5"/>
  <c r="RJ24" i="5"/>
  <c r="QX24" i="5"/>
  <c r="QW24" i="5"/>
  <c r="QV24" i="5"/>
  <c r="QU24" i="5"/>
  <c r="QT24" i="5"/>
  <c r="QR24" i="5"/>
  <c r="QP24" i="5"/>
  <c r="RR23" i="5"/>
  <c r="RQ23" i="5"/>
  <c r="RP23" i="5"/>
  <c r="RO23" i="5"/>
  <c r="RN23" i="5"/>
  <c r="RL23" i="5"/>
  <c r="RJ23" i="5"/>
  <c r="QX23" i="5"/>
  <c r="QW23" i="5"/>
  <c r="QV23" i="5"/>
  <c r="QU23" i="5"/>
  <c r="QT23" i="5"/>
  <c r="QR23" i="5"/>
  <c r="QP23" i="5"/>
  <c r="RR22" i="5"/>
  <c r="RQ22" i="5"/>
  <c r="RP22" i="5"/>
  <c r="RO22" i="5"/>
  <c r="RN22" i="5"/>
  <c r="RL22" i="5"/>
  <c r="RJ22" i="5"/>
  <c r="QX22" i="5"/>
  <c r="QW22" i="5"/>
  <c r="QV22" i="5"/>
  <c r="QU22" i="5"/>
  <c r="QT22" i="5"/>
  <c r="QR22" i="5"/>
  <c r="QP22" i="5"/>
  <c r="RR21" i="5"/>
  <c r="RQ21" i="5"/>
  <c r="RP21" i="5"/>
  <c r="RO21" i="5"/>
  <c r="RN21" i="5"/>
  <c r="RL21" i="5"/>
  <c r="RJ21" i="5"/>
  <c r="QX21" i="5"/>
  <c r="QW21" i="5"/>
  <c r="QV21" i="5"/>
  <c r="QU21" i="5"/>
  <c r="QT21" i="5"/>
  <c r="QR21" i="5"/>
  <c r="QP21" i="5"/>
  <c r="RR20" i="5"/>
  <c r="RQ20" i="5"/>
  <c r="RP20" i="5"/>
  <c r="RO20" i="5"/>
  <c r="RN20" i="5"/>
  <c r="RL20" i="5"/>
  <c r="RJ20" i="5"/>
  <c r="QX20" i="5"/>
  <c r="QW20" i="5"/>
  <c r="QV20" i="5"/>
  <c r="QU20" i="5"/>
  <c r="QT20" i="5"/>
  <c r="QR20" i="5"/>
  <c r="QP20" i="5"/>
  <c r="RR19" i="5"/>
  <c r="RQ19" i="5"/>
  <c r="RP19" i="5"/>
  <c r="RO19" i="5"/>
  <c r="RN19" i="5"/>
  <c r="RL19" i="5"/>
  <c r="RJ19" i="5"/>
  <c r="QX19" i="5"/>
  <c r="QW19" i="5"/>
  <c r="QV19" i="5"/>
  <c r="QU19" i="5"/>
  <c r="QT19" i="5"/>
  <c r="QR19" i="5"/>
  <c r="QP19" i="5"/>
  <c r="RR18" i="5"/>
  <c r="RQ18" i="5"/>
  <c r="RP18" i="5"/>
  <c r="RO18" i="5"/>
  <c r="RN18" i="5"/>
  <c r="RL18" i="5"/>
  <c r="RJ18" i="5"/>
  <c r="QX18" i="5"/>
  <c r="QW18" i="5"/>
  <c r="QV18" i="5"/>
  <c r="QU18" i="5"/>
  <c r="QT18" i="5"/>
  <c r="QR18" i="5"/>
  <c r="QP18" i="5"/>
  <c r="RR17" i="5"/>
  <c r="RQ17" i="5"/>
  <c r="RP17" i="5"/>
  <c r="RO17" i="5"/>
  <c r="RN17" i="5"/>
  <c r="RL17" i="5"/>
  <c r="RJ17" i="5"/>
  <c r="QX17" i="5"/>
  <c r="QW17" i="5"/>
  <c r="QV17" i="5"/>
  <c r="QU17" i="5"/>
  <c r="QT17" i="5"/>
  <c r="QR17" i="5"/>
  <c r="QP17" i="5"/>
  <c r="RR16" i="5"/>
  <c r="RQ16" i="5"/>
  <c r="RP16" i="5"/>
  <c r="RO16" i="5"/>
  <c r="RN16" i="5"/>
  <c r="RL16" i="5"/>
  <c r="RJ16" i="5"/>
  <c r="QX16" i="5"/>
  <c r="QW16" i="5"/>
  <c r="QV16" i="5"/>
  <c r="QU16" i="5"/>
  <c r="QT16" i="5"/>
  <c r="QR16" i="5"/>
  <c r="QP16" i="5"/>
  <c r="RR15" i="5"/>
  <c r="RQ15" i="5"/>
  <c r="RP15" i="5"/>
  <c r="RO15" i="5"/>
  <c r="RN15" i="5"/>
  <c r="RL15" i="5"/>
  <c r="RJ15" i="5"/>
  <c r="QX15" i="5"/>
  <c r="QW15" i="5"/>
  <c r="QV15" i="5"/>
  <c r="QU15" i="5"/>
  <c r="QT15" i="5"/>
  <c r="QR15" i="5"/>
  <c r="QP15" i="5"/>
  <c r="RR14" i="5"/>
  <c r="RQ14" i="5"/>
  <c r="RP14" i="5"/>
  <c r="RO14" i="5"/>
  <c r="RN14" i="5"/>
  <c r="RL14" i="5"/>
  <c r="RJ14" i="5"/>
  <c r="QX14" i="5"/>
  <c r="QW14" i="5"/>
  <c r="QV14" i="5"/>
  <c r="QU14" i="5"/>
  <c r="QT14" i="5"/>
  <c r="QR14" i="5"/>
  <c r="QP14" i="5"/>
  <c r="RR13" i="5"/>
  <c r="RQ13" i="5"/>
  <c r="RP13" i="5"/>
  <c r="RO13" i="5"/>
  <c r="RN13" i="5"/>
  <c r="RL13" i="5"/>
  <c r="RJ13" i="5"/>
  <c r="QX13" i="5"/>
  <c r="QW13" i="5"/>
  <c r="QV13" i="5"/>
  <c r="QU13" i="5"/>
  <c r="QT13" i="5"/>
  <c r="QR13" i="5"/>
  <c r="QP13" i="5"/>
  <c r="QS14" i="5" s="1"/>
  <c r="RR12" i="5"/>
  <c r="RQ12" i="5"/>
  <c r="RP12" i="5"/>
  <c r="RO12" i="5"/>
  <c r="RN12" i="5"/>
  <c r="RL12" i="5"/>
  <c r="RJ12" i="5"/>
  <c r="QX12" i="5"/>
  <c r="QW12" i="5"/>
  <c r="QV12" i="5"/>
  <c r="QU12" i="5"/>
  <c r="QT12" i="5"/>
  <c r="QR12" i="5"/>
  <c r="QP12" i="5"/>
  <c r="RR11" i="5"/>
  <c r="RQ11" i="5"/>
  <c r="RP11" i="5"/>
  <c r="RO11" i="5"/>
  <c r="RN11" i="5"/>
  <c r="RL11" i="5"/>
  <c r="RJ11" i="5"/>
  <c r="QX11" i="5"/>
  <c r="QW11" i="5"/>
  <c r="QV11" i="5"/>
  <c r="QU11" i="5"/>
  <c r="QT11" i="5"/>
  <c r="QR11" i="5"/>
  <c r="QP11" i="5"/>
  <c r="RR10" i="5"/>
  <c r="RQ10" i="5"/>
  <c r="RP10" i="5"/>
  <c r="RO10" i="5"/>
  <c r="RN10" i="5"/>
  <c r="RL10" i="5"/>
  <c r="RJ10" i="5"/>
  <c r="QX10" i="5"/>
  <c r="QW10" i="5"/>
  <c r="QV10" i="5"/>
  <c r="QU10" i="5"/>
  <c r="QT10" i="5"/>
  <c r="QR10" i="5"/>
  <c r="QP10" i="5"/>
  <c r="RR9" i="5"/>
  <c r="RQ9" i="5"/>
  <c r="RP9" i="5"/>
  <c r="RO9" i="5"/>
  <c r="RN9" i="5"/>
  <c r="RL9" i="5"/>
  <c r="RJ9" i="5"/>
  <c r="QX9" i="5"/>
  <c r="QW9" i="5"/>
  <c r="QV9" i="5"/>
  <c r="QU9" i="5"/>
  <c r="QT9" i="5"/>
  <c r="QR9" i="5"/>
  <c r="QP9" i="5"/>
  <c r="RR8" i="5"/>
  <c r="RQ8" i="5"/>
  <c r="RP8" i="5"/>
  <c r="RO8" i="5"/>
  <c r="RN8" i="5"/>
  <c r="RL8" i="5"/>
  <c r="RJ8" i="5"/>
  <c r="QX8" i="5"/>
  <c r="QW8" i="5"/>
  <c r="QV8" i="5"/>
  <c r="QU8" i="5"/>
  <c r="QT8" i="5"/>
  <c r="QR8" i="5"/>
  <c r="QP8" i="5"/>
  <c r="RR7" i="5"/>
  <c r="RQ7" i="5"/>
  <c r="RP7" i="5"/>
  <c r="RO7" i="5"/>
  <c r="RN7" i="5"/>
  <c r="RL7" i="5"/>
  <c r="RJ7" i="5"/>
  <c r="QX7" i="5"/>
  <c r="QW7" i="5"/>
  <c r="QV7" i="5"/>
  <c r="QU7" i="5"/>
  <c r="QT7" i="5"/>
  <c r="QR7" i="5"/>
  <c r="QP7" i="5"/>
  <c r="RR6" i="5"/>
  <c r="RQ6" i="5"/>
  <c r="RP6" i="5"/>
  <c r="RO6" i="5"/>
  <c r="RN6" i="5"/>
  <c r="RL6" i="5"/>
  <c r="RJ6" i="5"/>
  <c r="QX6" i="5"/>
  <c r="QW6" i="5"/>
  <c r="QV6" i="5"/>
  <c r="QU6" i="5"/>
  <c r="QT6" i="5"/>
  <c r="QR6" i="5"/>
  <c r="QP6" i="5"/>
  <c r="RR5" i="5"/>
  <c r="RQ5" i="5"/>
  <c r="RP5" i="5"/>
  <c r="RO5" i="5"/>
  <c r="RN5" i="5"/>
  <c r="RL5" i="5"/>
  <c r="RJ5" i="5"/>
  <c r="QX5" i="5"/>
  <c r="QW5" i="5"/>
  <c r="QV5" i="5"/>
  <c r="QU5" i="5"/>
  <c r="QT5" i="5"/>
  <c r="QR5" i="5"/>
  <c r="QP5" i="5"/>
  <c r="RR4" i="5"/>
  <c r="RQ4" i="5"/>
  <c r="RP4" i="5"/>
  <c r="RO4" i="5"/>
  <c r="RN4" i="5"/>
  <c r="RL4" i="5"/>
  <c r="RJ4" i="5"/>
  <c r="QX4" i="5"/>
  <c r="QW4" i="5"/>
  <c r="QV4" i="5"/>
  <c r="QU4" i="5"/>
  <c r="QT4" i="5"/>
  <c r="QR4" i="5"/>
  <c r="QP4" i="5"/>
  <c r="RS62" i="5" l="1"/>
  <c r="RS66" i="5"/>
  <c r="RS98" i="5"/>
  <c r="QS51" i="5"/>
  <c r="RT107" i="5"/>
  <c r="QZ7" i="5"/>
  <c r="QZ35" i="5"/>
  <c r="RS80" i="5"/>
  <c r="QZ75" i="5"/>
  <c r="QS91" i="5"/>
  <c r="QZ95" i="5"/>
  <c r="QS78" i="5"/>
  <c r="QZ91" i="5"/>
  <c r="QS90" i="5"/>
  <c r="RT56" i="5"/>
  <c r="QS52" i="5"/>
  <c r="QS53" i="5"/>
  <c r="QZ107" i="5"/>
  <c r="QS37" i="5"/>
  <c r="QY81" i="5"/>
  <c r="QZ47" i="5"/>
  <c r="RS34" i="5"/>
  <c r="QZ55" i="5"/>
  <c r="RS26" i="5"/>
  <c r="RM33" i="5"/>
  <c r="QZ59" i="5"/>
  <c r="RT30" i="5"/>
  <c r="QS55" i="5"/>
  <c r="QZ63" i="5"/>
  <c r="RS23" i="5"/>
  <c r="RS31" i="5"/>
  <c r="QZ51" i="5"/>
  <c r="QS88" i="5"/>
  <c r="QZ71" i="5"/>
  <c r="QY87" i="5"/>
  <c r="QY6" i="5"/>
  <c r="QY46" i="5"/>
  <c r="RT54" i="5"/>
  <c r="RT21" i="5"/>
  <c r="RT25" i="5"/>
  <c r="RM28" i="5"/>
  <c r="RT41" i="5"/>
  <c r="QZ70" i="5"/>
  <c r="RT74" i="5"/>
  <c r="QZ17" i="5"/>
  <c r="QS24" i="5"/>
  <c r="QZ29" i="5"/>
  <c r="QS29" i="5"/>
  <c r="QZ45" i="5"/>
  <c r="RS63" i="5"/>
  <c r="RT69" i="5"/>
  <c r="QZ74" i="5"/>
  <c r="QZ81" i="5"/>
  <c r="QS8" i="5"/>
  <c r="RS52" i="5"/>
  <c r="RS44" i="5"/>
  <c r="QS65" i="5"/>
  <c r="QY69" i="5"/>
  <c r="RM76" i="5"/>
  <c r="QY30" i="5"/>
  <c r="QZ34" i="5"/>
  <c r="RS70" i="5"/>
  <c r="QY79" i="5"/>
  <c r="RT95" i="5"/>
  <c r="QS100" i="5"/>
  <c r="QZ69" i="5"/>
  <c r="RM15" i="5"/>
  <c r="RT45" i="5"/>
  <c r="RT63" i="5"/>
  <c r="RT82" i="5"/>
  <c r="QZ20" i="5"/>
  <c r="QS20" i="5"/>
  <c r="QS27" i="5"/>
  <c r="QS38" i="5"/>
  <c r="RM39" i="5"/>
  <c r="QS48" i="5"/>
  <c r="QY49" i="5"/>
  <c r="QZ77" i="5"/>
  <c r="QZ89" i="5"/>
  <c r="RM105" i="5"/>
  <c r="RS104" i="5"/>
  <c r="RS106" i="5"/>
  <c r="RS8" i="5"/>
  <c r="RS24" i="5"/>
  <c r="RT49" i="5"/>
  <c r="QS56" i="5"/>
  <c r="QY73" i="5"/>
  <c r="RS86" i="5"/>
  <c r="QY105" i="5"/>
  <c r="RT7" i="5"/>
  <c r="RM9" i="5"/>
  <c r="RT11" i="5"/>
  <c r="RS13" i="5"/>
  <c r="RT15" i="5"/>
  <c r="RM18" i="5"/>
  <c r="RT19" i="5"/>
  <c r="RT26" i="5"/>
  <c r="RT31" i="5"/>
  <c r="RM34" i="5"/>
  <c r="QZ39" i="5"/>
  <c r="QY40" i="5"/>
  <c r="QS40" i="5"/>
  <c r="QS43" i="5"/>
  <c r="RS50" i="5"/>
  <c r="QZ57" i="5"/>
  <c r="QY67" i="5"/>
  <c r="QS75" i="5"/>
  <c r="QY76" i="5"/>
  <c r="RT76" i="5"/>
  <c r="RS78" i="5"/>
  <c r="RM84" i="5"/>
  <c r="QS105" i="5"/>
  <c r="RT4" i="5"/>
  <c r="RM8" i="5"/>
  <c r="QZ37" i="5"/>
  <c r="QY45" i="5"/>
  <c r="RM66" i="5"/>
  <c r="QS101" i="5"/>
  <c r="QS9" i="5"/>
  <c r="QS35" i="5"/>
  <c r="RS43" i="5"/>
  <c r="QS63" i="5"/>
  <c r="RS68" i="5"/>
  <c r="QY85" i="5"/>
  <c r="QY89" i="5"/>
  <c r="RM108" i="5"/>
  <c r="QS16" i="5"/>
  <c r="QZ68" i="5"/>
  <c r="QZ85" i="5"/>
  <c r="RS16" i="5"/>
  <c r="QS33" i="5"/>
  <c r="RT39" i="5"/>
  <c r="RS40" i="5"/>
  <c r="RS47" i="5"/>
  <c r="QZ61" i="5"/>
  <c r="RM61" i="5"/>
  <c r="RM72" i="5"/>
  <c r="RT75" i="5"/>
  <c r="RM78" i="5"/>
  <c r="QZ79" i="5"/>
  <c r="QZ97" i="5"/>
  <c r="RS74" i="5"/>
  <c r="RT106" i="5"/>
  <c r="QY107" i="5"/>
  <c r="QS87" i="5"/>
  <c r="RT99" i="5"/>
  <c r="RM102" i="5"/>
  <c r="RT104" i="5"/>
  <c r="RT105" i="5"/>
  <c r="QS106" i="5"/>
  <c r="RS6" i="5"/>
  <c r="RT34" i="5"/>
  <c r="QZ67" i="5"/>
  <c r="RT72" i="5"/>
  <c r="QZ10" i="5"/>
  <c r="RT14" i="5"/>
  <c r="RM14" i="5"/>
  <c r="RS18" i="5"/>
  <c r="RM21" i="5"/>
  <c r="QZ23" i="5"/>
  <c r="QS36" i="5"/>
  <c r="RT38" i="5"/>
  <c r="RM37" i="5"/>
  <c r="RT42" i="5"/>
  <c r="RT47" i="5"/>
  <c r="RM47" i="5"/>
  <c r="QS59" i="5"/>
  <c r="QS69" i="5"/>
  <c r="QZ73" i="5"/>
  <c r="QS81" i="5"/>
  <c r="QS94" i="5"/>
  <c r="QZ99" i="5"/>
  <c r="QZ103" i="5"/>
  <c r="QS103" i="5"/>
  <c r="QS108" i="5"/>
  <c r="RM19" i="5"/>
  <c r="QS42" i="5"/>
  <c r="QZ49" i="5"/>
  <c r="RM57" i="5"/>
  <c r="QS93" i="5"/>
  <c r="RT5" i="5"/>
  <c r="RM5" i="5"/>
  <c r="RT9" i="5"/>
  <c r="RM12" i="5"/>
  <c r="RS11" i="5"/>
  <c r="RT13" i="5"/>
  <c r="QY18" i="5"/>
  <c r="QY27" i="5"/>
  <c r="QY32" i="5"/>
  <c r="QS32" i="5"/>
  <c r="QS34" i="5"/>
  <c r="RT36" i="5"/>
  <c r="QZ42" i="5"/>
  <c r="QS45" i="5"/>
  <c r="QS46" i="5"/>
  <c r="QZ53" i="5"/>
  <c r="RT64" i="5"/>
  <c r="RT65" i="5"/>
  <c r="RM64" i="5"/>
  <c r="QZ83" i="5"/>
  <c r="QS83" i="5"/>
  <c r="QZ87" i="5"/>
  <c r="RT93" i="5"/>
  <c r="RT98" i="5"/>
  <c r="RT102" i="5"/>
  <c r="RM103" i="5"/>
  <c r="RS21" i="5"/>
  <c r="RT23" i="5"/>
  <c r="QY39" i="5"/>
  <c r="QS49" i="5"/>
  <c r="RS56" i="5"/>
  <c r="QY59" i="5"/>
  <c r="RT73" i="5"/>
  <c r="RM93" i="5"/>
  <c r="QS5" i="5"/>
  <c r="QZ9" i="5"/>
  <c r="QZ13" i="5"/>
  <c r="RT17" i="5"/>
  <c r="RS19" i="5"/>
  <c r="QZ26" i="5"/>
  <c r="RM26" i="5"/>
  <c r="QY31" i="5"/>
  <c r="RM41" i="5"/>
  <c r="RM48" i="5"/>
  <c r="QY63" i="5"/>
  <c r="QZ64" i="5"/>
  <c r="RS64" i="5"/>
  <c r="QZ65" i="5"/>
  <c r="QS71" i="5"/>
  <c r="QS77" i="5"/>
  <c r="RS84" i="5"/>
  <c r="QS95" i="5"/>
  <c r="QS98" i="5"/>
  <c r="QS104" i="5"/>
  <c r="RM104" i="5"/>
  <c r="QS10" i="5"/>
  <c r="QS67" i="5"/>
  <c r="QS21" i="5"/>
  <c r="RM62" i="5"/>
  <c r="QS66" i="5"/>
  <c r="QY65" i="5"/>
  <c r="RM69" i="5"/>
  <c r="RS69" i="5"/>
  <c r="RS73" i="5"/>
  <c r="QS74" i="5"/>
  <c r="QY75" i="5"/>
  <c r="RS76" i="5"/>
  <c r="QZ8" i="5"/>
  <c r="QS12" i="5"/>
  <c r="RM16" i="5"/>
  <c r="QZ25" i="5"/>
  <c r="RT27" i="5"/>
  <c r="RM30" i="5"/>
  <c r="QS30" i="5"/>
  <c r="QY29" i="5"/>
  <c r="RT29" i="5"/>
  <c r="RM29" i="5"/>
  <c r="QZ41" i="5"/>
  <c r="RS42" i="5"/>
  <c r="QZ43" i="5"/>
  <c r="RM43" i="5"/>
  <c r="QS47" i="5"/>
  <c r="RM51" i="5"/>
  <c r="QS68" i="5"/>
  <c r="RM68" i="5"/>
  <c r="RM67" i="5"/>
  <c r="QS70" i="5"/>
  <c r="QY71" i="5"/>
  <c r="RT71" i="5"/>
  <c r="RM75" i="5"/>
  <c r="QS76" i="5"/>
  <c r="QY77" i="5"/>
  <c r="RT77" i="5"/>
  <c r="RT78" i="5"/>
  <c r="RT80" i="5"/>
  <c r="QS82" i="5"/>
  <c r="QY83" i="5"/>
  <c r="RT83" i="5"/>
  <c r="RT84" i="5"/>
  <c r="RT86" i="5"/>
  <c r="RT88" i="5"/>
  <c r="QZ90" i="5"/>
  <c r="QS107" i="5"/>
  <c r="RM11" i="5"/>
  <c r="RM45" i="5"/>
  <c r="RT79" i="5"/>
  <c r="QZ80" i="5"/>
  <c r="RT81" i="5"/>
  <c r="RM83" i="5"/>
  <c r="RT85" i="5"/>
  <c r="QZ86" i="5"/>
  <c r="RT87" i="5"/>
  <c r="RT89" i="5"/>
  <c r="RT90" i="5"/>
  <c r="RT92" i="5"/>
  <c r="RT94" i="5"/>
  <c r="RS79" i="5"/>
  <c r="QS80" i="5"/>
  <c r="RS85" i="5"/>
  <c r="QS86" i="5"/>
  <c r="RS89" i="5"/>
  <c r="QY90" i="5"/>
  <c r="RS90" i="5"/>
  <c r="RS92" i="5"/>
  <c r="QY93" i="5"/>
  <c r="QY95" i="5"/>
  <c r="QY99" i="5"/>
  <c r="RS102" i="5"/>
  <c r="RS108" i="5"/>
  <c r="QZ5" i="5"/>
  <c r="RM44" i="5"/>
  <c r="RS7" i="5"/>
  <c r="RT12" i="5"/>
  <c r="QZ14" i="5"/>
  <c r="QS18" i="5"/>
  <c r="RS17" i="5"/>
  <c r="RT22" i="5"/>
  <c r="RM22" i="5"/>
  <c r="QS25" i="5"/>
  <c r="RS28" i="5"/>
  <c r="RT33" i="5"/>
  <c r="RS36" i="5"/>
  <c r="QY38" i="5"/>
  <c r="QS41" i="5"/>
  <c r="RT52" i="5"/>
  <c r="QZ54" i="5"/>
  <c r="RS54" i="5"/>
  <c r="QY57" i="5"/>
  <c r="RT57" i="5"/>
  <c r="QZ58" i="5"/>
  <c r="RT58" i="5"/>
  <c r="RT60" i="5"/>
  <c r="QS79" i="5"/>
  <c r="RM81" i="5"/>
  <c r="RS82" i="5"/>
  <c r="QS85" i="5"/>
  <c r="RM87" i="5"/>
  <c r="QS89" i="5"/>
  <c r="RM90" i="5"/>
  <c r="RM89" i="5"/>
  <c r="QY91" i="5"/>
  <c r="RT91" i="5"/>
  <c r="QS92" i="5"/>
  <c r="RS95" i="5"/>
  <c r="QZ96" i="5"/>
  <c r="RS96" i="5"/>
  <c r="QY101" i="5"/>
  <c r="RT101" i="5"/>
  <c r="RM101" i="5"/>
  <c r="QY103" i="5"/>
  <c r="RT103" i="5"/>
  <c r="QZ15" i="5"/>
  <c r="QZ16" i="5"/>
  <c r="RM7" i="5"/>
  <c r="RS9" i="5"/>
  <c r="RM6" i="5"/>
  <c r="QZ11" i="5"/>
  <c r="QZ12" i="5"/>
  <c r="QS15" i="5"/>
  <c r="QZ21" i="5"/>
  <c r="QZ22" i="5"/>
  <c r="QS22" i="5"/>
  <c r="QZ31" i="5"/>
  <c r="QZ33" i="5"/>
  <c r="QY37" i="5"/>
  <c r="RT37" i="5"/>
  <c r="RS39" i="5"/>
  <c r="RT44" i="5"/>
  <c r="RT48" i="5"/>
  <c r="RT50" i="5"/>
  <c r="QY51" i="5"/>
  <c r="RT51" i="5"/>
  <c r="RM54" i="5"/>
  <c r="QY53" i="5"/>
  <c r="RT53" i="5"/>
  <c r="RM53" i="5"/>
  <c r="QY55" i="5"/>
  <c r="RT55" i="5"/>
  <c r="RS57" i="5"/>
  <c r="RM60" i="5"/>
  <c r="RS58" i="5"/>
  <c r="RS60" i="5"/>
  <c r="QY61" i="5"/>
  <c r="RT61" i="5"/>
  <c r="RT62" i="5"/>
  <c r="RT70" i="5"/>
  <c r="QZ76" i="5"/>
  <c r="RS88" i="5"/>
  <c r="RM96" i="5"/>
  <c r="RM95" i="5"/>
  <c r="QS99" i="5"/>
  <c r="QY97" i="5"/>
  <c r="RT97" i="5"/>
  <c r="RM97" i="5"/>
  <c r="RM100" i="5"/>
  <c r="RM49" i="5"/>
  <c r="QS31" i="5"/>
  <c r="RM4" i="5"/>
  <c r="RM17" i="5"/>
  <c r="QY24" i="5"/>
  <c r="QS26" i="5"/>
  <c r="RM42" i="5"/>
  <c r="RS72" i="5"/>
  <c r="QZ4" i="5"/>
  <c r="QS6" i="5"/>
  <c r="RS5" i="5"/>
  <c r="RS10" i="5"/>
  <c r="RM10" i="5"/>
  <c r="RM13" i="5"/>
  <c r="RS15" i="5"/>
  <c r="QZ19" i="5"/>
  <c r="RT20" i="5"/>
  <c r="RM20" i="5"/>
  <c r="RM24" i="5"/>
  <c r="RM23" i="5"/>
  <c r="RT28" i="5"/>
  <c r="RS32" i="5"/>
  <c r="RM36" i="5"/>
  <c r="RT35" i="5"/>
  <c r="RT46" i="5"/>
  <c r="QY47" i="5"/>
  <c r="QZ48" i="5"/>
  <c r="RS48" i="5"/>
  <c r="QS50" i="5"/>
  <c r="QS57" i="5"/>
  <c r="RM55" i="5"/>
  <c r="QS60" i="5"/>
  <c r="RT59" i="5"/>
  <c r="QS61" i="5"/>
  <c r="RT66" i="5"/>
  <c r="RT67" i="5"/>
  <c r="QY68" i="5"/>
  <c r="RT68" i="5"/>
  <c r="RS94" i="5"/>
  <c r="QY100" i="5"/>
  <c r="RS100" i="5"/>
  <c r="QY10" i="5"/>
  <c r="RS29" i="5"/>
  <c r="QZ6" i="5"/>
  <c r="QY35" i="5"/>
  <c r="QS4" i="5"/>
  <c r="RS12" i="5"/>
  <c r="RS14" i="5"/>
  <c r="RS20" i="5"/>
  <c r="RS22" i="5"/>
  <c r="QZ30" i="5"/>
  <c r="RS35" i="5"/>
  <c r="RT40" i="5"/>
  <c r="QZ50" i="5"/>
  <c r="QS7" i="5"/>
  <c r="QS11" i="5"/>
  <c r="QS13" i="5"/>
  <c r="QS17" i="5"/>
  <c r="QS19" i="5"/>
  <c r="QS23" i="5"/>
  <c r="QS28" i="5"/>
  <c r="QS44" i="5"/>
  <c r="RM56" i="5"/>
  <c r="QS72" i="5"/>
  <c r="RM88" i="5"/>
  <c r="RM107" i="5"/>
  <c r="QS39" i="5"/>
  <c r="QS73" i="5"/>
  <c r="RM94" i="5"/>
  <c r="RM74" i="5"/>
  <c r="RS75" i="5"/>
  <c r="RS91" i="5"/>
  <c r="QZ92" i="5"/>
  <c r="RS101" i="5"/>
  <c r="QZ102" i="5"/>
  <c r="RS105" i="5"/>
  <c r="QZ106" i="5"/>
  <c r="QY8" i="5"/>
  <c r="QZ27" i="5"/>
  <c r="RM80" i="5"/>
  <c r="RS81" i="5"/>
  <c r="QZ82" i="5"/>
  <c r="RS97" i="5"/>
  <c r="QZ98" i="5"/>
  <c r="QY4" i="5"/>
  <c r="QY20" i="5"/>
  <c r="QZ24" i="5"/>
  <c r="QZ32" i="5"/>
  <c r="RS45" i="5"/>
  <c r="RS53" i="5"/>
  <c r="QZ18" i="5"/>
  <c r="QY43" i="5"/>
  <c r="RS59" i="5"/>
  <c r="RS27" i="5"/>
  <c r="RM73" i="5"/>
  <c r="RT6" i="5"/>
  <c r="RT8" i="5"/>
  <c r="RT16" i="5"/>
  <c r="RT18" i="5"/>
  <c r="QY25" i="5"/>
  <c r="RM25" i="5"/>
  <c r="QY28" i="5"/>
  <c r="RS30" i="5"/>
  <c r="RM32" i="5"/>
  <c r="QY33" i="5"/>
  <c r="QY36" i="5"/>
  <c r="RS38" i="5"/>
  <c r="RM40" i="5"/>
  <c r="QY41" i="5"/>
  <c r="RT43" i="5"/>
  <c r="QY44" i="5"/>
  <c r="RS46" i="5"/>
  <c r="QS54" i="5"/>
  <c r="RS55" i="5"/>
  <c r="QZ56" i="5"/>
  <c r="RM65" i="5"/>
  <c r="RS71" i="5"/>
  <c r="QZ72" i="5"/>
  <c r="RM79" i="5"/>
  <c r="RM86" i="5"/>
  <c r="RS87" i="5"/>
  <c r="QZ88" i="5"/>
  <c r="QY12" i="5"/>
  <c r="QY14" i="5"/>
  <c r="QY22" i="5"/>
  <c r="RS37" i="5"/>
  <c r="QZ40" i="5"/>
  <c r="QS58" i="5"/>
  <c r="RT24" i="5"/>
  <c r="RT32" i="5"/>
  <c r="QZ38" i="5"/>
  <c r="QZ46" i="5"/>
  <c r="RM59" i="5"/>
  <c r="QS64" i="5"/>
  <c r="RS65" i="5"/>
  <c r="RT10" i="5"/>
  <c r="QY5" i="5"/>
  <c r="QY7" i="5"/>
  <c r="QY9" i="5"/>
  <c r="QY11" i="5"/>
  <c r="QY13" i="5"/>
  <c r="QY15" i="5"/>
  <c r="QY17" i="5"/>
  <c r="QY19" i="5"/>
  <c r="QY21" i="5"/>
  <c r="QY23" i="5"/>
  <c r="RS25" i="5"/>
  <c r="QZ28" i="5"/>
  <c r="RS33" i="5"/>
  <c r="QZ36" i="5"/>
  <c r="RS41" i="5"/>
  <c r="QZ44" i="5"/>
  <c r="RS61" i="5"/>
  <c r="QZ62" i="5"/>
  <c r="RM71" i="5"/>
  <c r="RS77" i="5"/>
  <c r="QZ78" i="5"/>
  <c r="RM85" i="5"/>
  <c r="RM92" i="5"/>
  <c r="RS93" i="5"/>
  <c r="QZ94" i="5"/>
  <c r="QS102" i="5"/>
  <c r="RM106" i="5"/>
  <c r="QY16" i="5"/>
  <c r="QZ60" i="5"/>
  <c r="RS4" i="5"/>
  <c r="RS49" i="5"/>
  <c r="QZ66" i="5"/>
  <c r="RM27" i="5"/>
  <c r="QY26" i="5"/>
  <c r="RM31" i="5"/>
  <c r="QY34" i="5"/>
  <c r="RM35" i="5"/>
  <c r="RM38" i="5"/>
  <c r="QY42" i="5"/>
  <c r="RM46" i="5"/>
  <c r="RM50" i="5"/>
  <c r="RS51" i="5"/>
  <c r="QZ52" i="5"/>
  <c r="RS67" i="5"/>
  <c r="RM77" i="5"/>
  <c r="RM82" i="5"/>
  <c r="RS83" i="5"/>
  <c r="QZ84" i="5"/>
  <c r="RM91" i="5"/>
  <c r="RM98" i="5"/>
  <c r="RS99" i="5"/>
  <c r="QZ100" i="5"/>
  <c r="RS103" i="5"/>
  <c r="QZ104" i="5"/>
  <c r="RS107" i="5"/>
  <c r="QZ108" i="5"/>
  <c r="QY48" i="5"/>
  <c r="QY50" i="5"/>
  <c r="QY52" i="5"/>
  <c r="QY54" i="5"/>
  <c r="QY56" i="5"/>
  <c r="QY58" i="5"/>
  <c r="QY60" i="5"/>
  <c r="QY62" i="5"/>
  <c r="QY64" i="5"/>
  <c r="QY66" i="5"/>
  <c r="QY70" i="5"/>
  <c r="QY72" i="5"/>
  <c r="QY74" i="5"/>
  <c r="QY78" i="5"/>
  <c r="QY80" i="5"/>
  <c r="QY82" i="5"/>
  <c r="QY84" i="5"/>
  <c r="QY86" i="5"/>
  <c r="QY88" i="5"/>
  <c r="QY92" i="5"/>
  <c r="QY94" i="5"/>
  <c r="QY96" i="5"/>
  <c r="QY98" i="5"/>
  <c r="QY102" i="5"/>
  <c r="QY104" i="5"/>
  <c r="QY106" i="5"/>
  <c r="QY108" i="5"/>
  <c r="S91" i="15" l="1"/>
  <c r="AD91" i="15" s="1"/>
  <c r="R91" i="15"/>
  <c r="AC91" i="15" s="1"/>
  <c r="Q91" i="15"/>
  <c r="AB91" i="15" s="1"/>
  <c r="P91" i="15"/>
  <c r="W91" i="15" s="1"/>
  <c r="Y91" i="15" s="1"/>
  <c r="Z91" i="15" s="1"/>
  <c r="AA91" i="15" s="1"/>
  <c r="O91" i="15"/>
  <c r="V91" i="15" s="1"/>
  <c r="X91" i="15" s="1"/>
  <c r="N91" i="15"/>
  <c r="U91" i="15" s="1"/>
  <c r="AB90" i="15"/>
  <c r="W90" i="15"/>
  <c r="S90" i="15"/>
  <c r="AD90" i="15" s="1"/>
  <c r="R90" i="15"/>
  <c r="AC90" i="15" s="1"/>
  <c r="Q90" i="15"/>
  <c r="P90" i="15"/>
  <c r="O90" i="15"/>
  <c r="V90" i="15" s="1"/>
  <c r="N90" i="15"/>
  <c r="U90" i="15" s="1"/>
  <c r="AB89" i="15"/>
  <c r="X89" i="15"/>
  <c r="S89" i="15"/>
  <c r="AD89" i="15" s="1"/>
  <c r="R89" i="15"/>
  <c r="AC89" i="15" s="1"/>
  <c r="Q89" i="15"/>
  <c r="P89" i="15"/>
  <c r="W89" i="15" s="1"/>
  <c r="Y89" i="15" s="1"/>
  <c r="Z89" i="15" s="1"/>
  <c r="AA89" i="15" s="1"/>
  <c r="O89" i="15"/>
  <c r="V89" i="15" s="1"/>
  <c r="N89" i="15"/>
  <c r="U89" i="15" s="1"/>
  <c r="AB88" i="15"/>
  <c r="W88" i="15"/>
  <c r="S88" i="15"/>
  <c r="AD88" i="15" s="1"/>
  <c r="R88" i="15"/>
  <c r="AC88" i="15" s="1"/>
  <c r="Q88" i="15"/>
  <c r="P88" i="15"/>
  <c r="O88" i="15"/>
  <c r="V88" i="15" s="1"/>
  <c r="N88" i="15"/>
  <c r="U88" i="15" s="1"/>
  <c r="S87" i="15"/>
  <c r="AD87" i="15" s="1"/>
  <c r="R87" i="15"/>
  <c r="AC87" i="15" s="1"/>
  <c r="Q87" i="15"/>
  <c r="AB87" i="15" s="1"/>
  <c r="P87" i="15"/>
  <c r="W87" i="15" s="1"/>
  <c r="O87" i="15"/>
  <c r="V87" i="15" s="1"/>
  <c r="X87" i="15" s="1"/>
  <c r="N87" i="15"/>
  <c r="U87" i="15" s="1"/>
  <c r="AB86" i="15"/>
  <c r="W86" i="15"/>
  <c r="S86" i="15"/>
  <c r="AD86" i="15" s="1"/>
  <c r="R86" i="15"/>
  <c r="AC86" i="15" s="1"/>
  <c r="Q86" i="15"/>
  <c r="P86" i="15"/>
  <c r="O86" i="15"/>
  <c r="V86" i="15" s="1"/>
  <c r="N86" i="15"/>
  <c r="U86" i="15" s="1"/>
  <c r="AB85" i="15"/>
  <c r="S85" i="15"/>
  <c r="AD85" i="15" s="1"/>
  <c r="R85" i="15"/>
  <c r="AC85" i="15" s="1"/>
  <c r="Q85" i="15"/>
  <c r="P85" i="15"/>
  <c r="W85" i="15" s="1"/>
  <c r="O85" i="15"/>
  <c r="V85" i="15" s="1"/>
  <c r="X85" i="15" s="1"/>
  <c r="N85" i="15"/>
  <c r="U85" i="15" s="1"/>
  <c r="AB84" i="15"/>
  <c r="W84" i="15"/>
  <c r="S84" i="15"/>
  <c r="AD84" i="15" s="1"/>
  <c r="R84" i="15"/>
  <c r="AC84" i="15" s="1"/>
  <c r="Q84" i="15"/>
  <c r="P84" i="15"/>
  <c r="O84" i="15"/>
  <c r="V84" i="15" s="1"/>
  <c r="N84" i="15"/>
  <c r="U84" i="15" s="1"/>
  <c r="AB83" i="15"/>
  <c r="S83" i="15"/>
  <c r="AD83" i="15" s="1"/>
  <c r="R83" i="15"/>
  <c r="AC83" i="15" s="1"/>
  <c r="Q83" i="15"/>
  <c r="P83" i="15"/>
  <c r="W83" i="15" s="1"/>
  <c r="O83" i="15"/>
  <c r="V83" i="15" s="1"/>
  <c r="X83" i="15" s="1"/>
  <c r="N83" i="15"/>
  <c r="U83" i="15" s="1"/>
  <c r="AB82" i="15"/>
  <c r="W82" i="15"/>
  <c r="S82" i="15"/>
  <c r="AD82" i="15" s="1"/>
  <c r="R82" i="15"/>
  <c r="AC82" i="15" s="1"/>
  <c r="Q82" i="15"/>
  <c r="P82" i="15"/>
  <c r="O82" i="15"/>
  <c r="V82" i="15" s="1"/>
  <c r="N82" i="15"/>
  <c r="U82" i="15" s="1"/>
  <c r="AB81" i="15"/>
  <c r="S81" i="15"/>
  <c r="AD81" i="15" s="1"/>
  <c r="R81" i="15"/>
  <c r="AC81" i="15" s="1"/>
  <c r="Q81" i="15"/>
  <c r="P81" i="15"/>
  <c r="W81" i="15" s="1"/>
  <c r="O81" i="15"/>
  <c r="V81" i="15" s="1"/>
  <c r="X81" i="15" s="1"/>
  <c r="N81" i="15"/>
  <c r="U81" i="15" s="1"/>
  <c r="AB80" i="15"/>
  <c r="S80" i="15"/>
  <c r="AD80" i="15" s="1"/>
  <c r="R80" i="15"/>
  <c r="AC80" i="15" s="1"/>
  <c r="Q80" i="15"/>
  <c r="P80" i="15"/>
  <c r="W80" i="15" s="1"/>
  <c r="O80" i="15"/>
  <c r="V80" i="15" s="1"/>
  <c r="N80" i="15"/>
  <c r="U80" i="15" s="1"/>
  <c r="S79" i="15"/>
  <c r="AD79" i="15" s="1"/>
  <c r="R79" i="15"/>
  <c r="AC79" i="15" s="1"/>
  <c r="Q79" i="15"/>
  <c r="AB79" i="15" s="1"/>
  <c r="P79" i="15"/>
  <c r="W79" i="15" s="1"/>
  <c r="O79" i="15"/>
  <c r="V79" i="15" s="1"/>
  <c r="N79" i="15"/>
  <c r="U79" i="15" s="1"/>
  <c r="S78" i="15"/>
  <c r="AD78" i="15" s="1"/>
  <c r="R78" i="15"/>
  <c r="AC78" i="15" s="1"/>
  <c r="Q78" i="15"/>
  <c r="AB78" i="15" s="1"/>
  <c r="P78" i="15"/>
  <c r="W78" i="15" s="1"/>
  <c r="O78" i="15"/>
  <c r="V78" i="15" s="1"/>
  <c r="N78" i="15"/>
  <c r="U78" i="15" s="1"/>
  <c r="S77" i="15"/>
  <c r="AD77" i="15" s="1"/>
  <c r="R77" i="15"/>
  <c r="AC77" i="15" s="1"/>
  <c r="Q77" i="15"/>
  <c r="AB77" i="15" s="1"/>
  <c r="P77" i="15"/>
  <c r="W77" i="15" s="1"/>
  <c r="Y77" i="15" s="1"/>
  <c r="Z77" i="15" s="1"/>
  <c r="AA77" i="15" s="1"/>
  <c r="O77" i="15"/>
  <c r="V77" i="15" s="1"/>
  <c r="X77" i="15" s="1"/>
  <c r="N77" i="15"/>
  <c r="U77" i="15" s="1"/>
  <c r="S76" i="15"/>
  <c r="AD76" i="15" s="1"/>
  <c r="R76" i="15"/>
  <c r="AC76" i="15" s="1"/>
  <c r="Q76" i="15"/>
  <c r="AB76" i="15" s="1"/>
  <c r="P76" i="15"/>
  <c r="W76" i="15" s="1"/>
  <c r="O76" i="15"/>
  <c r="V76" i="15" s="1"/>
  <c r="N76" i="15"/>
  <c r="U76" i="15" s="1"/>
  <c r="S75" i="15"/>
  <c r="AD75" i="15" s="1"/>
  <c r="R75" i="15"/>
  <c r="AC75" i="15" s="1"/>
  <c r="Q75" i="15"/>
  <c r="AB75" i="15" s="1"/>
  <c r="P75" i="15"/>
  <c r="W75" i="15" s="1"/>
  <c r="O75" i="15"/>
  <c r="V75" i="15" s="1"/>
  <c r="N75" i="15"/>
  <c r="U75" i="15" s="1"/>
  <c r="S74" i="15"/>
  <c r="AD74" i="15" s="1"/>
  <c r="R74" i="15"/>
  <c r="AC74" i="15" s="1"/>
  <c r="Q74" i="15"/>
  <c r="AB74" i="15" s="1"/>
  <c r="P74" i="15"/>
  <c r="W74" i="15" s="1"/>
  <c r="O74" i="15"/>
  <c r="V74" i="15" s="1"/>
  <c r="X74" i="15" s="1"/>
  <c r="N74" i="15"/>
  <c r="U74" i="15" s="1"/>
  <c r="S73" i="15"/>
  <c r="AD73" i="15" s="1"/>
  <c r="R73" i="15"/>
  <c r="AC73" i="15" s="1"/>
  <c r="Q73" i="15"/>
  <c r="AB73" i="15" s="1"/>
  <c r="P73" i="15"/>
  <c r="W73" i="15" s="1"/>
  <c r="Y73" i="15" s="1"/>
  <c r="O73" i="15"/>
  <c r="V73" i="15" s="1"/>
  <c r="X73" i="15" s="1"/>
  <c r="N73" i="15"/>
  <c r="U73" i="15" s="1"/>
  <c r="S72" i="15"/>
  <c r="AD72" i="15" s="1"/>
  <c r="R72" i="15"/>
  <c r="AC72" i="15" s="1"/>
  <c r="Q72" i="15"/>
  <c r="AB72" i="15" s="1"/>
  <c r="P72" i="15"/>
  <c r="W72" i="15" s="1"/>
  <c r="O72" i="15"/>
  <c r="V72" i="15" s="1"/>
  <c r="N72" i="15"/>
  <c r="U72" i="15" s="1"/>
  <c r="S71" i="15"/>
  <c r="AD71" i="15" s="1"/>
  <c r="R71" i="15"/>
  <c r="AC71" i="15" s="1"/>
  <c r="Q71" i="15"/>
  <c r="AB71" i="15" s="1"/>
  <c r="P71" i="15"/>
  <c r="W71" i="15" s="1"/>
  <c r="Y71" i="15" s="1"/>
  <c r="O71" i="15"/>
  <c r="V71" i="15" s="1"/>
  <c r="X71" i="15" s="1"/>
  <c r="N71" i="15"/>
  <c r="U71" i="15" s="1"/>
  <c r="S70" i="15"/>
  <c r="AD70" i="15" s="1"/>
  <c r="R70" i="15"/>
  <c r="AC70" i="15" s="1"/>
  <c r="Q70" i="15"/>
  <c r="AB70" i="15" s="1"/>
  <c r="P70" i="15"/>
  <c r="W70" i="15" s="1"/>
  <c r="O70" i="15"/>
  <c r="V70" i="15" s="1"/>
  <c r="N70" i="15"/>
  <c r="U70" i="15" s="1"/>
  <c r="S69" i="15"/>
  <c r="AD69" i="15" s="1"/>
  <c r="R69" i="15"/>
  <c r="AC69" i="15" s="1"/>
  <c r="Q69" i="15"/>
  <c r="AB69" i="15" s="1"/>
  <c r="P69" i="15"/>
  <c r="W69" i="15" s="1"/>
  <c r="Y69" i="15" s="1"/>
  <c r="O69" i="15"/>
  <c r="V69" i="15" s="1"/>
  <c r="X69" i="15" s="1"/>
  <c r="N69" i="15"/>
  <c r="U69" i="15" s="1"/>
  <c r="S68" i="15"/>
  <c r="AD68" i="15" s="1"/>
  <c r="R68" i="15"/>
  <c r="AC68" i="15" s="1"/>
  <c r="Q68" i="15"/>
  <c r="AB68" i="15" s="1"/>
  <c r="P68" i="15"/>
  <c r="W68" i="15" s="1"/>
  <c r="O68" i="15"/>
  <c r="V68" i="15" s="1"/>
  <c r="N68" i="15"/>
  <c r="U68" i="15" s="1"/>
  <c r="X67" i="15"/>
  <c r="S67" i="15"/>
  <c r="AD67" i="15" s="1"/>
  <c r="R67" i="15"/>
  <c r="AC67" i="15" s="1"/>
  <c r="Q67" i="15"/>
  <c r="AB67" i="15" s="1"/>
  <c r="P67" i="15"/>
  <c r="W67" i="15" s="1"/>
  <c r="Y67" i="15" s="1"/>
  <c r="Z67" i="15" s="1"/>
  <c r="AA67" i="15" s="1"/>
  <c r="O67" i="15"/>
  <c r="V67" i="15" s="1"/>
  <c r="N67" i="15"/>
  <c r="U67" i="15" s="1"/>
  <c r="S66" i="15"/>
  <c r="AD66" i="15" s="1"/>
  <c r="R66" i="15"/>
  <c r="AC66" i="15" s="1"/>
  <c r="Q66" i="15"/>
  <c r="AB66" i="15" s="1"/>
  <c r="P66" i="15"/>
  <c r="W66" i="15" s="1"/>
  <c r="O66" i="15"/>
  <c r="V66" i="15" s="1"/>
  <c r="N66" i="15"/>
  <c r="U66" i="15" s="1"/>
  <c r="X65" i="15"/>
  <c r="S65" i="15"/>
  <c r="AD65" i="15" s="1"/>
  <c r="R65" i="15"/>
  <c r="AC65" i="15" s="1"/>
  <c r="Q65" i="15"/>
  <c r="AB65" i="15" s="1"/>
  <c r="P65" i="15"/>
  <c r="W65" i="15" s="1"/>
  <c r="Y65" i="15" s="1"/>
  <c r="O65" i="15"/>
  <c r="V65" i="15" s="1"/>
  <c r="N65" i="15"/>
  <c r="U65" i="15" s="1"/>
  <c r="S64" i="15"/>
  <c r="AD64" i="15" s="1"/>
  <c r="R64" i="15"/>
  <c r="AC64" i="15" s="1"/>
  <c r="Q64" i="15"/>
  <c r="AB64" i="15" s="1"/>
  <c r="P64" i="15"/>
  <c r="W64" i="15" s="1"/>
  <c r="O64" i="15"/>
  <c r="V64" i="15" s="1"/>
  <c r="N64" i="15"/>
  <c r="U64" i="15" s="1"/>
  <c r="S63" i="15"/>
  <c r="AD63" i="15" s="1"/>
  <c r="R63" i="15"/>
  <c r="AC63" i="15" s="1"/>
  <c r="Q63" i="15"/>
  <c r="AB63" i="15" s="1"/>
  <c r="P63" i="15"/>
  <c r="W63" i="15" s="1"/>
  <c r="O63" i="15"/>
  <c r="V63" i="15" s="1"/>
  <c r="N63" i="15"/>
  <c r="U63" i="15" s="1"/>
  <c r="U62" i="15"/>
  <c r="S62" i="15"/>
  <c r="AD62" i="15" s="1"/>
  <c r="R62" i="15"/>
  <c r="AC62" i="15" s="1"/>
  <c r="Q62" i="15"/>
  <c r="AB62" i="15" s="1"/>
  <c r="P62" i="15"/>
  <c r="W62" i="15" s="1"/>
  <c r="O62" i="15"/>
  <c r="V62" i="15" s="1"/>
  <c r="N62" i="15"/>
  <c r="U61" i="15"/>
  <c r="S61" i="15"/>
  <c r="AD61" i="15" s="1"/>
  <c r="R61" i="15"/>
  <c r="AC61" i="15" s="1"/>
  <c r="Q61" i="15"/>
  <c r="AB61" i="15" s="1"/>
  <c r="P61" i="15"/>
  <c r="W61" i="15" s="1"/>
  <c r="O61" i="15"/>
  <c r="V61" i="15" s="1"/>
  <c r="N61" i="15"/>
  <c r="AD60" i="15"/>
  <c r="AC60" i="15"/>
  <c r="S60" i="15"/>
  <c r="R60" i="15"/>
  <c r="Q60" i="15"/>
  <c r="AB60" i="15" s="1"/>
  <c r="P60" i="15"/>
  <c r="W60" i="15" s="1"/>
  <c r="O60" i="15"/>
  <c r="V60" i="15" s="1"/>
  <c r="N60" i="15"/>
  <c r="U60" i="15" s="1"/>
  <c r="AD59" i="15"/>
  <c r="S59" i="15"/>
  <c r="R59" i="15"/>
  <c r="AC59" i="15" s="1"/>
  <c r="Q59" i="15"/>
  <c r="AB59" i="15" s="1"/>
  <c r="P59" i="15"/>
  <c r="W59" i="15" s="1"/>
  <c r="O59" i="15"/>
  <c r="V59" i="15" s="1"/>
  <c r="N59" i="15"/>
  <c r="U59" i="15" s="1"/>
  <c r="S58" i="15"/>
  <c r="AD58" i="15" s="1"/>
  <c r="R58" i="15"/>
  <c r="AC58" i="15" s="1"/>
  <c r="Q58" i="15"/>
  <c r="AB58" i="15" s="1"/>
  <c r="P58" i="15"/>
  <c r="W58" i="15" s="1"/>
  <c r="O58" i="15"/>
  <c r="V58" i="15" s="1"/>
  <c r="N58" i="15"/>
  <c r="U58" i="15" s="1"/>
  <c r="AD57" i="15"/>
  <c r="S57" i="15"/>
  <c r="R57" i="15"/>
  <c r="AC57" i="15" s="1"/>
  <c r="Q57" i="15"/>
  <c r="AB57" i="15" s="1"/>
  <c r="P57" i="15"/>
  <c r="W57" i="15" s="1"/>
  <c r="O57" i="15"/>
  <c r="V57" i="15" s="1"/>
  <c r="N57" i="15"/>
  <c r="U57" i="15" s="1"/>
  <c r="S56" i="15"/>
  <c r="AD56" i="15" s="1"/>
  <c r="R56" i="15"/>
  <c r="AC56" i="15" s="1"/>
  <c r="Q56" i="15"/>
  <c r="AB56" i="15" s="1"/>
  <c r="P56" i="15"/>
  <c r="W56" i="15" s="1"/>
  <c r="Y56" i="15" s="1"/>
  <c r="O56" i="15"/>
  <c r="V56" i="15" s="1"/>
  <c r="N56" i="15"/>
  <c r="U56" i="15" s="1"/>
  <c r="S55" i="15"/>
  <c r="AD55" i="15" s="1"/>
  <c r="R55" i="15"/>
  <c r="AC55" i="15" s="1"/>
  <c r="Q55" i="15"/>
  <c r="AB55" i="15" s="1"/>
  <c r="P55" i="15"/>
  <c r="W55" i="15" s="1"/>
  <c r="O55" i="15"/>
  <c r="V55" i="15" s="1"/>
  <c r="N55" i="15"/>
  <c r="U55" i="15" s="1"/>
  <c r="Y55" i="15" s="1"/>
  <c r="V54" i="15"/>
  <c r="U54" i="15"/>
  <c r="S54" i="15"/>
  <c r="AD54" i="15" s="1"/>
  <c r="R54" i="15"/>
  <c r="AC54" i="15" s="1"/>
  <c r="Q54" i="15"/>
  <c r="AB54" i="15" s="1"/>
  <c r="P54" i="15"/>
  <c r="W54" i="15" s="1"/>
  <c r="O54" i="15"/>
  <c r="N54" i="15"/>
  <c r="AC53" i="15"/>
  <c r="S53" i="15"/>
  <c r="AD53" i="15" s="1"/>
  <c r="R53" i="15"/>
  <c r="Q53" i="15"/>
  <c r="AB53" i="15" s="1"/>
  <c r="P53" i="15"/>
  <c r="W53" i="15" s="1"/>
  <c r="O53" i="15"/>
  <c r="V53" i="15" s="1"/>
  <c r="N53" i="15"/>
  <c r="U53" i="15" s="1"/>
  <c r="V52" i="15"/>
  <c r="U52" i="15"/>
  <c r="S52" i="15"/>
  <c r="AD52" i="15" s="1"/>
  <c r="R52" i="15"/>
  <c r="AC52" i="15" s="1"/>
  <c r="Q52" i="15"/>
  <c r="AB52" i="15" s="1"/>
  <c r="P52" i="15"/>
  <c r="W52" i="15" s="1"/>
  <c r="O52" i="15"/>
  <c r="N52" i="15"/>
  <c r="AC51" i="15"/>
  <c r="V51" i="15"/>
  <c r="S51" i="15"/>
  <c r="AD51" i="15" s="1"/>
  <c r="R51" i="15"/>
  <c r="Q51" i="15"/>
  <c r="AB51" i="15" s="1"/>
  <c r="P51" i="15"/>
  <c r="W51" i="15" s="1"/>
  <c r="O51" i="15"/>
  <c r="N51" i="15"/>
  <c r="U51" i="15" s="1"/>
  <c r="Y51" i="15" s="1"/>
  <c r="Z51" i="15" s="1"/>
  <c r="AA51" i="15" s="1"/>
  <c r="AD50" i="15"/>
  <c r="AC50" i="15"/>
  <c r="S50" i="15"/>
  <c r="R50" i="15"/>
  <c r="Q50" i="15"/>
  <c r="AB50" i="15" s="1"/>
  <c r="P50" i="15"/>
  <c r="W50" i="15" s="1"/>
  <c r="O50" i="15"/>
  <c r="V50" i="15" s="1"/>
  <c r="N50" i="15"/>
  <c r="U50" i="15" s="1"/>
  <c r="U49" i="15"/>
  <c r="S49" i="15"/>
  <c r="AD49" i="15" s="1"/>
  <c r="R49" i="15"/>
  <c r="AC49" i="15" s="1"/>
  <c r="Q49" i="15"/>
  <c r="AB49" i="15" s="1"/>
  <c r="P49" i="15"/>
  <c r="W49" i="15" s="1"/>
  <c r="O49" i="15"/>
  <c r="V49" i="15" s="1"/>
  <c r="N49" i="15"/>
  <c r="AC48" i="15"/>
  <c r="V48" i="15"/>
  <c r="S48" i="15"/>
  <c r="AD48" i="15" s="1"/>
  <c r="R48" i="15"/>
  <c r="Q48" i="15"/>
  <c r="AB48" i="15" s="1"/>
  <c r="P48" i="15"/>
  <c r="W48" i="15" s="1"/>
  <c r="O48" i="15"/>
  <c r="N48" i="15"/>
  <c r="U48" i="15" s="1"/>
  <c r="Y48" i="15" s="1"/>
  <c r="Z48" i="15" s="1"/>
  <c r="AA48" i="15" s="1"/>
  <c r="AD47" i="15"/>
  <c r="AC47" i="15"/>
  <c r="S47" i="15"/>
  <c r="R47" i="15"/>
  <c r="Q47" i="15"/>
  <c r="AB47" i="15" s="1"/>
  <c r="P47" i="15"/>
  <c r="W47" i="15" s="1"/>
  <c r="O47" i="15"/>
  <c r="V47" i="15" s="1"/>
  <c r="N47" i="15"/>
  <c r="U47" i="15" s="1"/>
  <c r="Y47" i="15" s="1"/>
  <c r="U46" i="15"/>
  <c r="S46" i="15"/>
  <c r="AD46" i="15" s="1"/>
  <c r="R46" i="15"/>
  <c r="AC46" i="15" s="1"/>
  <c r="Q46" i="15"/>
  <c r="AB46" i="15" s="1"/>
  <c r="P46" i="15"/>
  <c r="W46" i="15" s="1"/>
  <c r="O46" i="15"/>
  <c r="V46" i="15" s="1"/>
  <c r="N46" i="15"/>
  <c r="V45" i="15"/>
  <c r="U45" i="15"/>
  <c r="S45" i="15"/>
  <c r="AD45" i="15" s="1"/>
  <c r="R45" i="15"/>
  <c r="AC45" i="15" s="1"/>
  <c r="Q45" i="15"/>
  <c r="AB45" i="15" s="1"/>
  <c r="P45" i="15"/>
  <c r="W45" i="15" s="1"/>
  <c r="O45" i="15"/>
  <c r="N45" i="15"/>
  <c r="AD44" i="15"/>
  <c r="AC44" i="15"/>
  <c r="S44" i="15"/>
  <c r="R44" i="15"/>
  <c r="Q44" i="15"/>
  <c r="AB44" i="15" s="1"/>
  <c r="P44" i="15"/>
  <c r="W44" i="15" s="1"/>
  <c r="O44" i="15"/>
  <c r="V44" i="15" s="1"/>
  <c r="N44" i="15"/>
  <c r="U44" i="15" s="1"/>
  <c r="Y44" i="15" s="1"/>
  <c r="Z44" i="15" s="1"/>
  <c r="AA44" i="15" s="1"/>
  <c r="AD43" i="15"/>
  <c r="S43" i="15"/>
  <c r="R43" i="15"/>
  <c r="AC43" i="15" s="1"/>
  <c r="Q43" i="15"/>
  <c r="AB43" i="15" s="1"/>
  <c r="P43" i="15"/>
  <c r="W43" i="15" s="1"/>
  <c r="O43" i="15"/>
  <c r="V43" i="15" s="1"/>
  <c r="N43" i="15"/>
  <c r="U43" i="15" s="1"/>
  <c r="V42" i="15"/>
  <c r="S42" i="15"/>
  <c r="AD42" i="15" s="1"/>
  <c r="R42" i="15"/>
  <c r="AC42" i="15" s="1"/>
  <c r="Q42" i="15"/>
  <c r="AB42" i="15" s="1"/>
  <c r="P42" i="15"/>
  <c r="W42" i="15" s="1"/>
  <c r="O42" i="15"/>
  <c r="N42" i="15"/>
  <c r="U42" i="15" s="1"/>
  <c r="AD41" i="15"/>
  <c r="AC41" i="15"/>
  <c r="S41" i="15"/>
  <c r="R41" i="15"/>
  <c r="Q41" i="15"/>
  <c r="AB41" i="15" s="1"/>
  <c r="P41" i="15"/>
  <c r="W41" i="15" s="1"/>
  <c r="O41" i="15"/>
  <c r="V41" i="15" s="1"/>
  <c r="N41" i="15"/>
  <c r="U41" i="15" s="1"/>
  <c r="AD40" i="15"/>
  <c r="S40" i="15"/>
  <c r="R40" i="15"/>
  <c r="AC40" i="15" s="1"/>
  <c r="Q40" i="15"/>
  <c r="AB40" i="15" s="1"/>
  <c r="P40" i="15"/>
  <c r="W40" i="15" s="1"/>
  <c r="O40" i="15"/>
  <c r="V40" i="15" s="1"/>
  <c r="N40" i="15"/>
  <c r="U40" i="15" s="1"/>
  <c r="S39" i="15"/>
  <c r="AD39" i="15" s="1"/>
  <c r="R39" i="15"/>
  <c r="AC39" i="15" s="1"/>
  <c r="Q39" i="15"/>
  <c r="AB39" i="15" s="1"/>
  <c r="P39" i="15"/>
  <c r="W39" i="15" s="1"/>
  <c r="O39" i="15"/>
  <c r="V39" i="15" s="1"/>
  <c r="N39" i="15"/>
  <c r="U39" i="15" s="1"/>
  <c r="Y39" i="15" s="1"/>
  <c r="Z39" i="15" s="1"/>
  <c r="AA39" i="15" s="1"/>
  <c r="AD38" i="15"/>
  <c r="S38" i="15"/>
  <c r="R38" i="15"/>
  <c r="AC38" i="15" s="1"/>
  <c r="Q38" i="15"/>
  <c r="AB38" i="15" s="1"/>
  <c r="P38" i="15"/>
  <c r="W38" i="15" s="1"/>
  <c r="O38" i="15"/>
  <c r="V38" i="15" s="1"/>
  <c r="N38" i="15"/>
  <c r="U38" i="15" s="1"/>
  <c r="S37" i="15"/>
  <c r="AD37" i="15" s="1"/>
  <c r="R37" i="15"/>
  <c r="AC37" i="15" s="1"/>
  <c r="Q37" i="15"/>
  <c r="AB37" i="15" s="1"/>
  <c r="P37" i="15"/>
  <c r="W37" i="15" s="1"/>
  <c r="O37" i="15"/>
  <c r="V37" i="15" s="1"/>
  <c r="N37" i="15"/>
  <c r="U37" i="15" s="1"/>
  <c r="S36" i="15"/>
  <c r="AD36" i="15" s="1"/>
  <c r="R36" i="15"/>
  <c r="AC36" i="15" s="1"/>
  <c r="Q36" i="15"/>
  <c r="AB36" i="15" s="1"/>
  <c r="P36" i="15"/>
  <c r="W36" i="15" s="1"/>
  <c r="O36" i="15"/>
  <c r="V36" i="15" s="1"/>
  <c r="N36" i="15"/>
  <c r="U36" i="15" s="1"/>
  <c r="V35" i="15"/>
  <c r="U35" i="15"/>
  <c r="Y35" i="15" s="1"/>
  <c r="S35" i="15"/>
  <c r="AD35" i="15" s="1"/>
  <c r="R35" i="15"/>
  <c r="AC35" i="15" s="1"/>
  <c r="Q35" i="15"/>
  <c r="AB35" i="15" s="1"/>
  <c r="P35" i="15"/>
  <c r="W35" i="15" s="1"/>
  <c r="O35" i="15"/>
  <c r="N35" i="15"/>
  <c r="AC34" i="15"/>
  <c r="S34" i="15"/>
  <c r="AD34" i="15" s="1"/>
  <c r="R34" i="15"/>
  <c r="Q34" i="15"/>
  <c r="AB34" i="15" s="1"/>
  <c r="P34" i="15"/>
  <c r="W34" i="15" s="1"/>
  <c r="O34" i="15"/>
  <c r="V34" i="15" s="1"/>
  <c r="N34" i="15"/>
  <c r="U34" i="15" s="1"/>
  <c r="V33" i="15"/>
  <c r="U33" i="15"/>
  <c r="Y33" i="15" s="1"/>
  <c r="S33" i="15"/>
  <c r="AD33" i="15" s="1"/>
  <c r="R33" i="15"/>
  <c r="AC33" i="15" s="1"/>
  <c r="Q33" i="15"/>
  <c r="AB33" i="15" s="1"/>
  <c r="P33" i="15"/>
  <c r="W33" i="15" s="1"/>
  <c r="O33" i="15"/>
  <c r="N33" i="15"/>
  <c r="AD32" i="15"/>
  <c r="AC32" i="15"/>
  <c r="V32" i="15"/>
  <c r="S32" i="15"/>
  <c r="R32" i="15"/>
  <c r="Q32" i="15"/>
  <c r="AB32" i="15" s="1"/>
  <c r="P32" i="15"/>
  <c r="W32" i="15" s="1"/>
  <c r="O32" i="15"/>
  <c r="N32" i="15"/>
  <c r="U32" i="15" s="1"/>
  <c r="Y32" i="15" s="1"/>
  <c r="Z32" i="15" s="1"/>
  <c r="AA32" i="15" s="1"/>
  <c r="AD31" i="15"/>
  <c r="U31" i="15"/>
  <c r="S31" i="15"/>
  <c r="R31" i="15"/>
  <c r="AC31" i="15" s="1"/>
  <c r="Q31" i="15"/>
  <c r="AB31" i="15" s="1"/>
  <c r="P31" i="15"/>
  <c r="W31" i="15" s="1"/>
  <c r="O31" i="15"/>
  <c r="V31" i="15" s="1"/>
  <c r="N31" i="15"/>
  <c r="AC30" i="15"/>
  <c r="V30" i="15"/>
  <c r="S30" i="15"/>
  <c r="AD30" i="15" s="1"/>
  <c r="R30" i="15"/>
  <c r="Q30" i="15"/>
  <c r="AB30" i="15" s="1"/>
  <c r="P30" i="15"/>
  <c r="W30" i="15" s="1"/>
  <c r="O30" i="15"/>
  <c r="N30" i="15"/>
  <c r="U30" i="15" s="1"/>
  <c r="Y30" i="15" s="1"/>
  <c r="Z30" i="15" s="1"/>
  <c r="AA30" i="15" s="1"/>
  <c r="AD29" i="15"/>
  <c r="AC29" i="15"/>
  <c r="S29" i="15"/>
  <c r="R29" i="15"/>
  <c r="Q29" i="15"/>
  <c r="AB29" i="15" s="1"/>
  <c r="P29" i="15"/>
  <c r="W29" i="15" s="1"/>
  <c r="O29" i="15"/>
  <c r="V29" i="15" s="1"/>
  <c r="N29" i="15"/>
  <c r="U29" i="15" s="1"/>
  <c r="Y29" i="15" s="1"/>
  <c r="AD28" i="15"/>
  <c r="S28" i="15"/>
  <c r="R28" i="15"/>
  <c r="AC28" i="15" s="1"/>
  <c r="Q28" i="15"/>
  <c r="AB28" i="15" s="1"/>
  <c r="P28" i="15"/>
  <c r="W28" i="15" s="1"/>
  <c r="O28" i="15"/>
  <c r="V28" i="15" s="1"/>
  <c r="N28" i="15"/>
  <c r="U28" i="15" s="1"/>
  <c r="Y28" i="15" s="1"/>
  <c r="S27" i="15"/>
  <c r="AD27" i="15" s="1"/>
  <c r="R27" i="15"/>
  <c r="AC27" i="15" s="1"/>
  <c r="Q27" i="15"/>
  <c r="AB27" i="15" s="1"/>
  <c r="P27" i="15"/>
  <c r="W27" i="15" s="1"/>
  <c r="O27" i="15"/>
  <c r="V27" i="15" s="1"/>
  <c r="N27" i="15"/>
  <c r="U27" i="15" s="1"/>
  <c r="S26" i="15"/>
  <c r="AD26" i="15" s="1"/>
  <c r="R26" i="15"/>
  <c r="AC26" i="15" s="1"/>
  <c r="Q26" i="15"/>
  <c r="AB26" i="15" s="1"/>
  <c r="P26" i="15"/>
  <c r="W26" i="15" s="1"/>
  <c r="O26" i="15"/>
  <c r="V26" i="15" s="1"/>
  <c r="N26" i="15"/>
  <c r="U26" i="15" s="1"/>
  <c r="S25" i="15"/>
  <c r="AD25" i="15" s="1"/>
  <c r="R25" i="15"/>
  <c r="AC25" i="15" s="1"/>
  <c r="Q25" i="15"/>
  <c r="AB25" i="15" s="1"/>
  <c r="P25" i="15"/>
  <c r="W25" i="15" s="1"/>
  <c r="O25" i="15"/>
  <c r="V25" i="15" s="1"/>
  <c r="N25" i="15"/>
  <c r="U25" i="15" s="1"/>
  <c r="S24" i="15"/>
  <c r="AD24" i="15" s="1"/>
  <c r="R24" i="15"/>
  <c r="AC24" i="15" s="1"/>
  <c r="Q24" i="15"/>
  <c r="AB24" i="15" s="1"/>
  <c r="P24" i="15"/>
  <c r="W24" i="15" s="1"/>
  <c r="O24" i="15"/>
  <c r="V24" i="15" s="1"/>
  <c r="N24" i="15"/>
  <c r="U24" i="15" s="1"/>
  <c r="S23" i="15"/>
  <c r="AD23" i="15" s="1"/>
  <c r="R23" i="15"/>
  <c r="AC23" i="15" s="1"/>
  <c r="Q23" i="15"/>
  <c r="AB23" i="15" s="1"/>
  <c r="P23" i="15"/>
  <c r="W23" i="15" s="1"/>
  <c r="O23" i="15"/>
  <c r="V23" i="15" s="1"/>
  <c r="N23" i="15"/>
  <c r="U23" i="15" s="1"/>
  <c r="S22" i="15"/>
  <c r="AD22" i="15" s="1"/>
  <c r="R22" i="15"/>
  <c r="AC22" i="15" s="1"/>
  <c r="Q22" i="15"/>
  <c r="AB22" i="15" s="1"/>
  <c r="P22" i="15"/>
  <c r="W22" i="15" s="1"/>
  <c r="O22" i="15"/>
  <c r="V22" i="15" s="1"/>
  <c r="N22" i="15"/>
  <c r="U22" i="15" s="1"/>
  <c r="S21" i="15"/>
  <c r="AD21" i="15" s="1"/>
  <c r="R21" i="15"/>
  <c r="AC21" i="15" s="1"/>
  <c r="Q21" i="15"/>
  <c r="AB21" i="15" s="1"/>
  <c r="P21" i="15"/>
  <c r="W21" i="15" s="1"/>
  <c r="O21" i="15"/>
  <c r="V21" i="15" s="1"/>
  <c r="N21" i="15"/>
  <c r="U21" i="15" s="1"/>
  <c r="S20" i="15"/>
  <c r="AD20" i="15" s="1"/>
  <c r="R20" i="15"/>
  <c r="AC20" i="15" s="1"/>
  <c r="Q20" i="15"/>
  <c r="AB20" i="15" s="1"/>
  <c r="P20" i="15"/>
  <c r="W20" i="15" s="1"/>
  <c r="O20" i="15"/>
  <c r="V20" i="15" s="1"/>
  <c r="N20" i="15"/>
  <c r="U20" i="15" s="1"/>
  <c r="S19" i="15"/>
  <c r="AD19" i="15" s="1"/>
  <c r="R19" i="15"/>
  <c r="AC19" i="15" s="1"/>
  <c r="Q19" i="15"/>
  <c r="AB19" i="15" s="1"/>
  <c r="P19" i="15"/>
  <c r="W19" i="15" s="1"/>
  <c r="O19" i="15"/>
  <c r="V19" i="15" s="1"/>
  <c r="N19" i="15"/>
  <c r="U19" i="15" s="1"/>
  <c r="S18" i="15"/>
  <c r="AD18" i="15" s="1"/>
  <c r="R18" i="15"/>
  <c r="AC18" i="15" s="1"/>
  <c r="Q18" i="15"/>
  <c r="AB18" i="15" s="1"/>
  <c r="P18" i="15"/>
  <c r="W18" i="15" s="1"/>
  <c r="O18" i="15"/>
  <c r="V18" i="15" s="1"/>
  <c r="N18" i="15"/>
  <c r="U18" i="15" s="1"/>
  <c r="S17" i="15"/>
  <c r="AD17" i="15" s="1"/>
  <c r="R17" i="15"/>
  <c r="AC17" i="15" s="1"/>
  <c r="Q17" i="15"/>
  <c r="AB17" i="15" s="1"/>
  <c r="P17" i="15"/>
  <c r="W17" i="15" s="1"/>
  <c r="O17" i="15"/>
  <c r="V17" i="15" s="1"/>
  <c r="N17" i="15"/>
  <c r="U17" i="15" s="1"/>
  <c r="S16" i="15"/>
  <c r="AD16" i="15" s="1"/>
  <c r="R16" i="15"/>
  <c r="AC16" i="15" s="1"/>
  <c r="Q16" i="15"/>
  <c r="AB16" i="15" s="1"/>
  <c r="P16" i="15"/>
  <c r="W16" i="15" s="1"/>
  <c r="O16" i="15"/>
  <c r="V16" i="15" s="1"/>
  <c r="N16" i="15"/>
  <c r="U16" i="15" s="1"/>
  <c r="S15" i="15"/>
  <c r="AD15" i="15" s="1"/>
  <c r="R15" i="15"/>
  <c r="AC15" i="15" s="1"/>
  <c r="Q15" i="15"/>
  <c r="AB15" i="15" s="1"/>
  <c r="P15" i="15"/>
  <c r="W15" i="15" s="1"/>
  <c r="O15" i="15"/>
  <c r="V15" i="15" s="1"/>
  <c r="N15" i="15"/>
  <c r="U15" i="15" s="1"/>
  <c r="S14" i="15"/>
  <c r="AD14" i="15" s="1"/>
  <c r="R14" i="15"/>
  <c r="AC14" i="15" s="1"/>
  <c r="Q14" i="15"/>
  <c r="AB14" i="15" s="1"/>
  <c r="P14" i="15"/>
  <c r="W14" i="15" s="1"/>
  <c r="O14" i="15"/>
  <c r="V14" i="15" s="1"/>
  <c r="N14" i="15"/>
  <c r="U14" i="15" s="1"/>
  <c r="S13" i="15"/>
  <c r="AD13" i="15" s="1"/>
  <c r="R13" i="15"/>
  <c r="AC13" i="15" s="1"/>
  <c r="Q13" i="15"/>
  <c r="AB13" i="15" s="1"/>
  <c r="P13" i="15"/>
  <c r="W13" i="15" s="1"/>
  <c r="O13" i="15"/>
  <c r="V13" i="15" s="1"/>
  <c r="N13" i="15"/>
  <c r="U13" i="15" s="1"/>
  <c r="S12" i="15"/>
  <c r="AD12" i="15" s="1"/>
  <c r="R12" i="15"/>
  <c r="AC12" i="15" s="1"/>
  <c r="Q12" i="15"/>
  <c r="AB12" i="15" s="1"/>
  <c r="P12" i="15"/>
  <c r="W12" i="15" s="1"/>
  <c r="O12" i="15"/>
  <c r="V12" i="15" s="1"/>
  <c r="N12" i="15"/>
  <c r="U12" i="15" s="1"/>
  <c r="S11" i="15"/>
  <c r="AD11" i="15" s="1"/>
  <c r="R11" i="15"/>
  <c r="AC11" i="15" s="1"/>
  <c r="Q11" i="15"/>
  <c r="AB11" i="15" s="1"/>
  <c r="P11" i="15"/>
  <c r="W11" i="15" s="1"/>
  <c r="O11" i="15"/>
  <c r="V11" i="15" s="1"/>
  <c r="N11" i="15"/>
  <c r="U11" i="15" s="1"/>
  <c r="S10" i="15"/>
  <c r="AD10" i="15" s="1"/>
  <c r="R10" i="15"/>
  <c r="AC10" i="15" s="1"/>
  <c r="Q10" i="15"/>
  <c r="AB10" i="15" s="1"/>
  <c r="P10" i="15"/>
  <c r="W10" i="15" s="1"/>
  <c r="O10" i="15"/>
  <c r="V10" i="15" s="1"/>
  <c r="N10" i="15"/>
  <c r="U10" i="15" s="1"/>
  <c r="S9" i="15"/>
  <c r="AD9" i="15" s="1"/>
  <c r="R9" i="15"/>
  <c r="AC9" i="15" s="1"/>
  <c r="Q9" i="15"/>
  <c r="AB9" i="15" s="1"/>
  <c r="P9" i="15"/>
  <c r="W9" i="15" s="1"/>
  <c r="O9" i="15"/>
  <c r="V9" i="15" s="1"/>
  <c r="N9" i="15"/>
  <c r="U9" i="15" s="1"/>
  <c r="S8" i="15"/>
  <c r="AD8" i="15" s="1"/>
  <c r="R8" i="15"/>
  <c r="AC8" i="15" s="1"/>
  <c r="Q8" i="15"/>
  <c r="AB8" i="15" s="1"/>
  <c r="P8" i="15"/>
  <c r="W8" i="15" s="1"/>
  <c r="O8" i="15"/>
  <c r="V8" i="15" s="1"/>
  <c r="N8" i="15"/>
  <c r="U8" i="15" s="1"/>
  <c r="S7" i="15"/>
  <c r="AD7" i="15" s="1"/>
  <c r="R7" i="15"/>
  <c r="AC7" i="15" s="1"/>
  <c r="Q7" i="15"/>
  <c r="AB7" i="15" s="1"/>
  <c r="P7" i="15"/>
  <c r="W7" i="15" s="1"/>
  <c r="O7" i="15"/>
  <c r="V7" i="15" s="1"/>
  <c r="N7" i="15"/>
  <c r="U7" i="15" s="1"/>
  <c r="S6" i="15"/>
  <c r="AD6" i="15" s="1"/>
  <c r="R6" i="15"/>
  <c r="AC6" i="15" s="1"/>
  <c r="Q6" i="15"/>
  <c r="AB6" i="15" s="1"/>
  <c r="P6" i="15"/>
  <c r="W6" i="15" s="1"/>
  <c r="O6" i="15"/>
  <c r="V6" i="15" s="1"/>
  <c r="N6" i="15"/>
  <c r="U6" i="15" s="1"/>
  <c r="S5" i="15"/>
  <c r="AD5" i="15" s="1"/>
  <c r="R5" i="15"/>
  <c r="AC5" i="15" s="1"/>
  <c r="Q5" i="15"/>
  <c r="AB5" i="15" s="1"/>
  <c r="P5" i="15"/>
  <c r="W5" i="15" s="1"/>
  <c r="O5" i="15"/>
  <c r="V5" i="15" s="1"/>
  <c r="N5" i="15"/>
  <c r="U5" i="15" s="1"/>
  <c r="Z65" i="15" l="1"/>
  <c r="AA65" i="15" s="1"/>
  <c r="Y36" i="15"/>
  <c r="Z36" i="15" s="1"/>
  <c r="AA36" i="15" s="1"/>
  <c r="Z56" i="15"/>
  <c r="AA56" i="15" s="1"/>
  <c r="Y60" i="15"/>
  <c r="Z60" i="15" s="1"/>
  <c r="AA60" i="15" s="1"/>
  <c r="Y63" i="15"/>
  <c r="Z63" i="15" s="1"/>
  <c r="AA63" i="15" s="1"/>
  <c r="X59" i="15"/>
  <c r="Z47" i="15"/>
  <c r="AA47" i="15" s="1"/>
  <c r="Z29" i="15"/>
  <c r="AA29" i="15" s="1"/>
  <c r="Z35" i="15"/>
  <c r="AA35" i="15" s="1"/>
  <c r="X43" i="15"/>
  <c r="X31" i="15"/>
  <c r="Y43" i="15"/>
  <c r="Z43" i="15" s="1"/>
  <c r="AA43" i="15" s="1"/>
  <c r="Y81" i="15"/>
  <c r="Z81" i="15" s="1"/>
  <c r="AA81" i="15" s="1"/>
  <c r="Y83" i="15"/>
  <c r="Z83" i="15" s="1"/>
  <c r="AA83" i="15" s="1"/>
  <c r="Y85" i="15"/>
  <c r="Z85" i="15" s="1"/>
  <c r="AA85" i="15" s="1"/>
  <c r="Y87" i="15"/>
  <c r="Z87" i="15" s="1"/>
  <c r="AA87" i="15" s="1"/>
  <c r="Y59" i="15"/>
  <c r="Z59" i="15" s="1"/>
  <c r="AA59" i="15" s="1"/>
  <c r="Y62" i="15"/>
  <c r="Y31" i="15"/>
  <c r="Z31" i="15" s="1"/>
  <c r="AA31" i="15" s="1"/>
  <c r="Y46" i="15"/>
  <c r="Y49" i="15"/>
  <c r="Z49" i="15" s="1"/>
  <c r="AA49" i="15" s="1"/>
  <c r="X75" i="15"/>
  <c r="X79" i="15"/>
  <c r="Z28" i="15"/>
  <c r="AA28" i="15" s="1"/>
  <c r="X76" i="15"/>
  <c r="Y52" i="15"/>
  <c r="Y75" i="15"/>
  <c r="Z75" i="15" s="1"/>
  <c r="AA75" i="15" s="1"/>
  <c r="Y79" i="15"/>
  <c r="Z79" i="15" s="1"/>
  <c r="AA79" i="15" s="1"/>
  <c r="X63" i="15"/>
  <c r="Y40" i="15"/>
  <c r="Z40" i="15" s="1"/>
  <c r="AA40" i="15" s="1"/>
  <c r="Z55" i="15"/>
  <c r="AA55" i="15" s="1"/>
  <c r="Z33" i="15"/>
  <c r="AA33" i="15" s="1"/>
  <c r="X34" i="15"/>
  <c r="X29" i="15"/>
  <c r="X47" i="15"/>
  <c r="Y34" i="15"/>
  <c r="Z34" i="15" s="1"/>
  <c r="AA34" i="15" s="1"/>
  <c r="Z52" i="15"/>
  <c r="AA52" i="15" s="1"/>
  <c r="X35" i="15"/>
  <c r="X51" i="15"/>
  <c r="Y50" i="15"/>
  <c r="Z50" i="15" s="1"/>
  <c r="AA50" i="15" s="1"/>
  <c r="Z71" i="15"/>
  <c r="AA71" i="15" s="1"/>
  <c r="X90" i="15"/>
  <c r="X32" i="15"/>
  <c r="Z62" i="15"/>
  <c r="AA62" i="15" s="1"/>
  <c r="X82" i="15"/>
  <c r="Y38" i="15"/>
  <c r="Z38" i="15" s="1"/>
  <c r="AA38" i="15" s="1"/>
  <c r="Y41" i="15"/>
  <c r="Z41" i="15" s="1"/>
  <c r="AA41" i="15" s="1"/>
  <c r="Y54" i="15"/>
  <c r="Z54" i="15" s="1"/>
  <c r="AA54" i="15" s="1"/>
  <c r="Y57" i="15"/>
  <c r="Z57" i="15" s="1"/>
  <c r="AA57" i="15" s="1"/>
  <c r="X84" i="15"/>
  <c r="X78" i="15"/>
  <c r="X30" i="15"/>
  <c r="Y53" i="15"/>
  <c r="Z53" i="15" s="1"/>
  <c r="AA53" i="15" s="1"/>
  <c r="X33" i="15"/>
  <c r="X39" i="15"/>
  <c r="X55" i="15"/>
  <c r="Z73" i="15"/>
  <c r="AA73" i="15" s="1"/>
  <c r="X86" i="15"/>
  <c r="Z46" i="15"/>
  <c r="AA46" i="15" s="1"/>
  <c r="Z69" i="15"/>
  <c r="AA69" i="15" s="1"/>
  <c r="Y37" i="15"/>
  <c r="Z37" i="15" s="1"/>
  <c r="AA37" i="15" s="1"/>
  <c r="X80" i="15"/>
  <c r="Y42" i="15"/>
  <c r="Z42" i="15" s="1"/>
  <c r="AA42" i="15" s="1"/>
  <c r="Y45" i="15"/>
  <c r="Z45" i="15" s="1"/>
  <c r="AA45" i="15" s="1"/>
  <c r="Y58" i="15"/>
  <c r="Z58" i="15" s="1"/>
  <c r="AA58" i="15" s="1"/>
  <c r="Y61" i="15"/>
  <c r="Z61" i="15" s="1"/>
  <c r="AA61" i="15" s="1"/>
  <c r="X88" i="15"/>
  <c r="X9" i="15"/>
  <c r="X10" i="15"/>
  <c r="X11" i="15"/>
  <c r="X15" i="15"/>
  <c r="X5" i="15"/>
  <c r="X6" i="15"/>
  <c r="X7" i="15"/>
  <c r="X8" i="15"/>
  <c r="X12" i="15"/>
  <c r="X13" i="15"/>
  <c r="X14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Y5" i="15"/>
  <c r="Z5" i="15" s="1"/>
  <c r="AA5" i="15" s="1"/>
  <c r="Y6" i="15"/>
  <c r="Z6" i="15" s="1"/>
  <c r="AA6" i="15" s="1"/>
  <c r="Y7" i="15"/>
  <c r="Z7" i="15" s="1"/>
  <c r="AA7" i="15" s="1"/>
  <c r="Y8" i="15"/>
  <c r="Z8" i="15" s="1"/>
  <c r="AA8" i="15" s="1"/>
  <c r="Y9" i="15"/>
  <c r="Z9" i="15" s="1"/>
  <c r="AA9" i="15" s="1"/>
  <c r="Y10" i="15"/>
  <c r="Z10" i="15" s="1"/>
  <c r="AA10" i="15" s="1"/>
  <c r="Y11" i="15"/>
  <c r="Z11" i="15" s="1"/>
  <c r="AA11" i="15" s="1"/>
  <c r="Y12" i="15"/>
  <c r="Z12" i="15" s="1"/>
  <c r="AA12" i="15" s="1"/>
  <c r="Y13" i="15"/>
  <c r="Z13" i="15" s="1"/>
  <c r="AA13" i="15" s="1"/>
  <c r="Y14" i="15"/>
  <c r="Z14" i="15" s="1"/>
  <c r="AA14" i="15" s="1"/>
  <c r="Y15" i="15"/>
  <c r="Z15" i="15" s="1"/>
  <c r="AA15" i="15" s="1"/>
  <c r="Y16" i="15"/>
  <c r="Z16" i="15" s="1"/>
  <c r="AA16" i="15" s="1"/>
  <c r="Y17" i="15"/>
  <c r="Z17" i="15" s="1"/>
  <c r="AA17" i="15" s="1"/>
  <c r="Y18" i="15"/>
  <c r="Z18" i="15" s="1"/>
  <c r="AA18" i="15" s="1"/>
  <c r="Y19" i="15"/>
  <c r="Z19" i="15" s="1"/>
  <c r="AA19" i="15" s="1"/>
  <c r="Y20" i="15"/>
  <c r="Z20" i="15" s="1"/>
  <c r="AA20" i="15" s="1"/>
  <c r="Y21" i="15"/>
  <c r="Z21" i="15" s="1"/>
  <c r="AA21" i="15" s="1"/>
  <c r="Y22" i="15"/>
  <c r="Z22" i="15" s="1"/>
  <c r="AA22" i="15" s="1"/>
  <c r="Y23" i="15"/>
  <c r="Z23" i="15" s="1"/>
  <c r="AA23" i="15" s="1"/>
  <c r="Y24" i="15"/>
  <c r="Z24" i="15" s="1"/>
  <c r="AA24" i="15" s="1"/>
  <c r="Y25" i="15"/>
  <c r="Z25" i="15" s="1"/>
  <c r="AA25" i="15" s="1"/>
  <c r="Y26" i="15"/>
  <c r="Z26" i="15" s="1"/>
  <c r="AA26" i="15" s="1"/>
  <c r="Y27" i="15"/>
  <c r="Z27" i="15" s="1"/>
  <c r="AA27" i="15" s="1"/>
  <c r="X38" i="15"/>
  <c r="X42" i="15"/>
  <c r="X46" i="15"/>
  <c r="X50" i="15"/>
  <c r="X54" i="15"/>
  <c r="X58" i="15"/>
  <c r="X62" i="15"/>
  <c r="X66" i="15"/>
  <c r="X70" i="15"/>
  <c r="X37" i="15"/>
  <c r="X41" i="15"/>
  <c r="X45" i="15"/>
  <c r="X49" i="15"/>
  <c r="X53" i="15"/>
  <c r="X57" i="15"/>
  <c r="X61" i="15"/>
  <c r="X36" i="15"/>
  <c r="X40" i="15"/>
  <c r="X44" i="15"/>
  <c r="X48" i="15"/>
  <c r="X52" i="15"/>
  <c r="X56" i="15"/>
  <c r="X60" i="15"/>
  <c r="X64" i="15"/>
  <c r="X68" i="15"/>
  <c r="X72" i="15"/>
  <c r="Y64" i="15"/>
  <c r="Z64" i="15" s="1"/>
  <c r="AA64" i="15" s="1"/>
  <c r="Y66" i="15"/>
  <c r="Z66" i="15" s="1"/>
  <c r="AA66" i="15" s="1"/>
  <c r="Y68" i="15"/>
  <c r="Z68" i="15" s="1"/>
  <c r="AA68" i="15" s="1"/>
  <c r="Y70" i="15"/>
  <c r="Z70" i="15" s="1"/>
  <c r="AA70" i="15" s="1"/>
  <c r="Y72" i="15"/>
  <c r="Z72" i="15" s="1"/>
  <c r="AA72" i="15" s="1"/>
  <c r="Y74" i="15"/>
  <c r="Z74" i="15" s="1"/>
  <c r="AA74" i="15" s="1"/>
  <c r="Y76" i="15"/>
  <c r="Z76" i="15" s="1"/>
  <c r="AA76" i="15" s="1"/>
  <c r="Y78" i="15"/>
  <c r="Z78" i="15" s="1"/>
  <c r="AA78" i="15" s="1"/>
  <c r="Y80" i="15"/>
  <c r="Z80" i="15" s="1"/>
  <c r="AA80" i="15" s="1"/>
  <c r="Y82" i="15"/>
  <c r="Z82" i="15" s="1"/>
  <c r="AA82" i="15" s="1"/>
  <c r="Y84" i="15"/>
  <c r="Z84" i="15" s="1"/>
  <c r="AA84" i="15" s="1"/>
  <c r="Y86" i="15"/>
  <c r="Z86" i="15" s="1"/>
  <c r="AA86" i="15" s="1"/>
  <c r="Y88" i="15"/>
  <c r="Z88" i="15" s="1"/>
  <c r="AA88" i="15" s="1"/>
  <c r="Y90" i="15"/>
  <c r="Z90" i="15" s="1"/>
  <c r="AA90" i="15" s="1"/>
  <c r="PO2" i="5" l="1"/>
  <c r="EN3" i="4" l="1"/>
  <c r="LX111" i="5"/>
  <c r="LX110" i="5"/>
  <c r="LX109" i="5"/>
  <c r="MF108" i="5"/>
  <c r="ME108" i="5"/>
  <c r="MD108" i="5"/>
  <c r="MC108" i="5"/>
  <c r="MB108" i="5"/>
  <c r="LZ108" i="5"/>
  <c r="LX108" i="5"/>
  <c r="MF107" i="5"/>
  <c r="ME107" i="5"/>
  <c r="MD107" i="5"/>
  <c r="MC107" i="5"/>
  <c r="MB107" i="5"/>
  <c r="LZ107" i="5"/>
  <c r="LX107" i="5"/>
  <c r="MF106" i="5"/>
  <c r="ME106" i="5"/>
  <c r="MD106" i="5"/>
  <c r="MC106" i="5"/>
  <c r="MB106" i="5"/>
  <c r="LZ106" i="5"/>
  <c r="LX106" i="5"/>
  <c r="MF105" i="5"/>
  <c r="ME105" i="5"/>
  <c r="MD105" i="5"/>
  <c r="MC105" i="5"/>
  <c r="MB105" i="5"/>
  <c r="LZ105" i="5"/>
  <c r="LX105" i="5"/>
  <c r="MF104" i="5"/>
  <c r="ME104" i="5"/>
  <c r="MD104" i="5"/>
  <c r="MC104" i="5"/>
  <c r="MB104" i="5"/>
  <c r="LZ104" i="5"/>
  <c r="LX104" i="5"/>
  <c r="MF103" i="5"/>
  <c r="ME103" i="5"/>
  <c r="MD103" i="5"/>
  <c r="MC103" i="5"/>
  <c r="MB103" i="5"/>
  <c r="LZ103" i="5"/>
  <c r="LX103" i="5"/>
  <c r="MF102" i="5"/>
  <c r="ME102" i="5"/>
  <c r="MD102" i="5"/>
  <c r="MC102" i="5"/>
  <c r="MB102" i="5"/>
  <c r="LZ102" i="5"/>
  <c r="LX102" i="5"/>
  <c r="MF101" i="5"/>
  <c r="ME101" i="5"/>
  <c r="MD101" i="5"/>
  <c r="MC101" i="5"/>
  <c r="MB101" i="5"/>
  <c r="LZ101" i="5"/>
  <c r="LX101" i="5"/>
  <c r="MF100" i="5"/>
  <c r="ME100" i="5"/>
  <c r="MD100" i="5"/>
  <c r="MC100" i="5"/>
  <c r="MB100" i="5"/>
  <c r="LZ100" i="5"/>
  <c r="LX100" i="5"/>
  <c r="MF99" i="5"/>
  <c r="ME99" i="5"/>
  <c r="MD99" i="5"/>
  <c r="MC99" i="5"/>
  <c r="MB99" i="5"/>
  <c r="LZ99" i="5"/>
  <c r="LX99" i="5"/>
  <c r="MF98" i="5"/>
  <c r="ME98" i="5"/>
  <c r="MD98" i="5"/>
  <c r="MC98" i="5"/>
  <c r="MB98" i="5"/>
  <c r="LZ98" i="5"/>
  <c r="LX98" i="5"/>
  <c r="MF97" i="5"/>
  <c r="ME97" i="5"/>
  <c r="MD97" i="5"/>
  <c r="MC97" i="5"/>
  <c r="MB97" i="5"/>
  <c r="LZ97" i="5"/>
  <c r="LX97" i="5"/>
  <c r="MF96" i="5"/>
  <c r="ME96" i="5"/>
  <c r="MD96" i="5"/>
  <c r="MC96" i="5"/>
  <c r="MB96" i="5"/>
  <c r="LZ96" i="5"/>
  <c r="LX96" i="5"/>
  <c r="MF95" i="5"/>
  <c r="ME95" i="5"/>
  <c r="MD95" i="5"/>
  <c r="MC95" i="5"/>
  <c r="MB95" i="5"/>
  <c r="LZ95" i="5"/>
  <c r="LX95" i="5"/>
  <c r="MF94" i="5"/>
  <c r="ME94" i="5"/>
  <c r="MD94" i="5"/>
  <c r="MC94" i="5"/>
  <c r="MB94" i="5"/>
  <c r="LZ94" i="5"/>
  <c r="LX94" i="5"/>
  <c r="MF93" i="5"/>
  <c r="ME93" i="5"/>
  <c r="MD93" i="5"/>
  <c r="MC93" i="5"/>
  <c r="MB93" i="5"/>
  <c r="LZ93" i="5"/>
  <c r="LX93" i="5"/>
  <c r="MF92" i="5"/>
  <c r="ME92" i="5"/>
  <c r="MD92" i="5"/>
  <c r="MC92" i="5"/>
  <c r="MB92" i="5"/>
  <c r="LZ92" i="5"/>
  <c r="LX92" i="5"/>
  <c r="MF91" i="5"/>
  <c r="ME91" i="5"/>
  <c r="MD91" i="5"/>
  <c r="MC91" i="5"/>
  <c r="MB91" i="5"/>
  <c r="LZ91" i="5"/>
  <c r="LX91" i="5"/>
  <c r="MF90" i="5"/>
  <c r="ME90" i="5"/>
  <c r="MD90" i="5"/>
  <c r="MC90" i="5"/>
  <c r="MB90" i="5"/>
  <c r="LZ90" i="5"/>
  <c r="LX90" i="5"/>
  <c r="MF89" i="5"/>
  <c r="ME89" i="5"/>
  <c r="MD89" i="5"/>
  <c r="MC89" i="5"/>
  <c r="MB89" i="5"/>
  <c r="LZ89" i="5"/>
  <c r="LX89" i="5"/>
  <c r="MF88" i="5"/>
  <c r="ME88" i="5"/>
  <c r="MD88" i="5"/>
  <c r="MC88" i="5"/>
  <c r="MB88" i="5"/>
  <c r="LZ88" i="5"/>
  <c r="LX88" i="5"/>
  <c r="MF87" i="5"/>
  <c r="ME87" i="5"/>
  <c r="MD87" i="5"/>
  <c r="MC87" i="5"/>
  <c r="MB87" i="5"/>
  <c r="LZ87" i="5"/>
  <c r="LX87" i="5"/>
  <c r="MF86" i="5"/>
  <c r="ME86" i="5"/>
  <c r="MD86" i="5"/>
  <c r="MC86" i="5"/>
  <c r="MB86" i="5"/>
  <c r="LZ86" i="5"/>
  <c r="LX86" i="5"/>
  <c r="MF85" i="5"/>
  <c r="ME85" i="5"/>
  <c r="MD85" i="5"/>
  <c r="MC85" i="5"/>
  <c r="MB85" i="5"/>
  <c r="LZ85" i="5"/>
  <c r="LX85" i="5"/>
  <c r="MF84" i="5"/>
  <c r="ME84" i="5"/>
  <c r="MD84" i="5"/>
  <c r="MC84" i="5"/>
  <c r="MB84" i="5"/>
  <c r="LZ84" i="5"/>
  <c r="LX84" i="5"/>
  <c r="MF83" i="5"/>
  <c r="ME83" i="5"/>
  <c r="MD83" i="5"/>
  <c r="MC83" i="5"/>
  <c r="MB83" i="5"/>
  <c r="LZ83" i="5"/>
  <c r="LX83" i="5"/>
  <c r="MF82" i="5"/>
  <c r="ME82" i="5"/>
  <c r="MD82" i="5"/>
  <c r="MC82" i="5"/>
  <c r="MB82" i="5"/>
  <c r="LZ82" i="5"/>
  <c r="LX82" i="5"/>
  <c r="MF81" i="5"/>
  <c r="ME81" i="5"/>
  <c r="MD81" i="5"/>
  <c r="MC81" i="5"/>
  <c r="MB81" i="5"/>
  <c r="LZ81" i="5"/>
  <c r="LX81" i="5"/>
  <c r="MF80" i="5"/>
  <c r="ME80" i="5"/>
  <c r="MD80" i="5"/>
  <c r="MC80" i="5"/>
  <c r="MB80" i="5"/>
  <c r="LZ80" i="5"/>
  <c r="LX80" i="5"/>
  <c r="MF79" i="5"/>
  <c r="ME79" i="5"/>
  <c r="MD79" i="5"/>
  <c r="MC79" i="5"/>
  <c r="MB79" i="5"/>
  <c r="LZ79" i="5"/>
  <c r="LX79" i="5"/>
  <c r="MF78" i="5"/>
  <c r="ME78" i="5"/>
  <c r="MD78" i="5"/>
  <c r="MC78" i="5"/>
  <c r="MB78" i="5"/>
  <c r="LZ78" i="5"/>
  <c r="LX78" i="5"/>
  <c r="MF77" i="5"/>
  <c r="ME77" i="5"/>
  <c r="MD77" i="5"/>
  <c r="MC77" i="5"/>
  <c r="MB77" i="5"/>
  <c r="LZ77" i="5"/>
  <c r="LX77" i="5"/>
  <c r="MF76" i="5"/>
  <c r="ME76" i="5"/>
  <c r="MD76" i="5"/>
  <c r="MC76" i="5"/>
  <c r="MB76" i="5"/>
  <c r="LZ76" i="5"/>
  <c r="LX76" i="5"/>
  <c r="MF75" i="5"/>
  <c r="ME75" i="5"/>
  <c r="MD75" i="5"/>
  <c r="MC75" i="5"/>
  <c r="MB75" i="5"/>
  <c r="LZ75" i="5"/>
  <c r="LX75" i="5"/>
  <c r="MF74" i="5"/>
  <c r="ME74" i="5"/>
  <c r="MD74" i="5"/>
  <c r="MC74" i="5"/>
  <c r="MB74" i="5"/>
  <c r="LZ74" i="5"/>
  <c r="LX74" i="5"/>
  <c r="MF73" i="5"/>
  <c r="ME73" i="5"/>
  <c r="MD73" i="5"/>
  <c r="MC73" i="5"/>
  <c r="MB73" i="5"/>
  <c r="LZ73" i="5"/>
  <c r="LX73" i="5"/>
  <c r="MF72" i="5"/>
  <c r="ME72" i="5"/>
  <c r="MD72" i="5"/>
  <c r="MC72" i="5"/>
  <c r="MB72" i="5"/>
  <c r="LZ72" i="5"/>
  <c r="LX72" i="5"/>
  <c r="MF71" i="5"/>
  <c r="ME71" i="5"/>
  <c r="MD71" i="5"/>
  <c r="MC71" i="5"/>
  <c r="MB71" i="5"/>
  <c r="LZ71" i="5"/>
  <c r="LX71" i="5"/>
  <c r="MF70" i="5"/>
  <c r="ME70" i="5"/>
  <c r="MD70" i="5"/>
  <c r="MC70" i="5"/>
  <c r="MB70" i="5"/>
  <c r="LZ70" i="5"/>
  <c r="LX70" i="5"/>
  <c r="MF69" i="5"/>
  <c r="ME69" i="5"/>
  <c r="MD69" i="5"/>
  <c r="MC69" i="5"/>
  <c r="MB69" i="5"/>
  <c r="LZ69" i="5"/>
  <c r="LX69" i="5"/>
  <c r="MF68" i="5"/>
  <c r="ME68" i="5"/>
  <c r="MD68" i="5"/>
  <c r="MC68" i="5"/>
  <c r="MB68" i="5"/>
  <c r="LZ68" i="5"/>
  <c r="LX68" i="5"/>
  <c r="MF67" i="5"/>
  <c r="ME67" i="5"/>
  <c r="MD67" i="5"/>
  <c r="MC67" i="5"/>
  <c r="MB67" i="5"/>
  <c r="LZ67" i="5"/>
  <c r="LX67" i="5"/>
  <c r="MF66" i="5"/>
  <c r="ME66" i="5"/>
  <c r="MD66" i="5"/>
  <c r="MC66" i="5"/>
  <c r="MB66" i="5"/>
  <c r="LZ66" i="5"/>
  <c r="LX66" i="5"/>
  <c r="MF65" i="5"/>
  <c r="ME65" i="5"/>
  <c r="MD65" i="5"/>
  <c r="MC65" i="5"/>
  <c r="MB65" i="5"/>
  <c r="LZ65" i="5"/>
  <c r="LX65" i="5"/>
  <c r="MF64" i="5"/>
  <c r="ME64" i="5"/>
  <c r="MD64" i="5"/>
  <c r="MC64" i="5"/>
  <c r="MB64" i="5"/>
  <c r="LZ64" i="5"/>
  <c r="LX64" i="5"/>
  <c r="MF63" i="5"/>
  <c r="ME63" i="5"/>
  <c r="MD63" i="5"/>
  <c r="MC63" i="5"/>
  <c r="MB63" i="5"/>
  <c r="LZ63" i="5"/>
  <c r="LX63" i="5"/>
  <c r="MF62" i="5"/>
  <c r="ME62" i="5"/>
  <c r="MD62" i="5"/>
  <c r="MC62" i="5"/>
  <c r="MB62" i="5"/>
  <c r="LZ62" i="5"/>
  <c r="LX62" i="5"/>
  <c r="MF61" i="5"/>
  <c r="ME61" i="5"/>
  <c r="MD61" i="5"/>
  <c r="MC61" i="5"/>
  <c r="MB61" i="5"/>
  <c r="LZ61" i="5"/>
  <c r="LX61" i="5"/>
  <c r="MF60" i="5"/>
  <c r="ME60" i="5"/>
  <c r="MD60" i="5"/>
  <c r="MC60" i="5"/>
  <c r="MB60" i="5"/>
  <c r="LZ60" i="5"/>
  <c r="LX60" i="5"/>
  <c r="MF59" i="5"/>
  <c r="ME59" i="5"/>
  <c r="MD59" i="5"/>
  <c r="MC59" i="5"/>
  <c r="MB59" i="5"/>
  <c r="LZ59" i="5"/>
  <c r="LX59" i="5"/>
  <c r="MF58" i="5"/>
  <c r="ME58" i="5"/>
  <c r="MD58" i="5"/>
  <c r="MC58" i="5"/>
  <c r="MB58" i="5"/>
  <c r="LZ58" i="5"/>
  <c r="LX58" i="5"/>
  <c r="MF57" i="5"/>
  <c r="ME57" i="5"/>
  <c r="MD57" i="5"/>
  <c r="MC57" i="5"/>
  <c r="MB57" i="5"/>
  <c r="LZ57" i="5"/>
  <c r="LX57" i="5"/>
  <c r="MF56" i="5"/>
  <c r="ME56" i="5"/>
  <c r="MD56" i="5"/>
  <c r="MC56" i="5"/>
  <c r="MB56" i="5"/>
  <c r="LZ56" i="5"/>
  <c r="LX56" i="5"/>
  <c r="MF55" i="5"/>
  <c r="ME55" i="5"/>
  <c r="MD55" i="5"/>
  <c r="MC55" i="5"/>
  <c r="MB55" i="5"/>
  <c r="LZ55" i="5"/>
  <c r="LX55" i="5"/>
  <c r="MF54" i="5"/>
  <c r="ME54" i="5"/>
  <c r="MD54" i="5"/>
  <c r="MC54" i="5"/>
  <c r="MB54" i="5"/>
  <c r="LZ54" i="5"/>
  <c r="LX54" i="5"/>
  <c r="MF53" i="5"/>
  <c r="ME53" i="5"/>
  <c r="MD53" i="5"/>
  <c r="MC53" i="5"/>
  <c r="MB53" i="5"/>
  <c r="LZ53" i="5"/>
  <c r="LX53" i="5"/>
  <c r="MF52" i="5"/>
  <c r="ME52" i="5"/>
  <c r="MD52" i="5"/>
  <c r="MC52" i="5"/>
  <c r="MB52" i="5"/>
  <c r="LZ52" i="5"/>
  <c r="LX52" i="5"/>
  <c r="MF51" i="5"/>
  <c r="ME51" i="5"/>
  <c r="MD51" i="5"/>
  <c r="MC51" i="5"/>
  <c r="MB51" i="5"/>
  <c r="LZ51" i="5"/>
  <c r="LX51" i="5"/>
  <c r="MF50" i="5"/>
  <c r="ME50" i="5"/>
  <c r="MD50" i="5"/>
  <c r="MC50" i="5"/>
  <c r="MB50" i="5"/>
  <c r="LZ50" i="5"/>
  <c r="LX50" i="5"/>
  <c r="MF49" i="5"/>
  <c r="ME49" i="5"/>
  <c r="MD49" i="5"/>
  <c r="MC49" i="5"/>
  <c r="MB49" i="5"/>
  <c r="LZ49" i="5"/>
  <c r="LX49" i="5"/>
  <c r="MF48" i="5"/>
  <c r="ME48" i="5"/>
  <c r="MD48" i="5"/>
  <c r="MC48" i="5"/>
  <c r="MB48" i="5"/>
  <c r="LZ48" i="5"/>
  <c r="LX48" i="5"/>
  <c r="MF47" i="5"/>
  <c r="ME47" i="5"/>
  <c r="MD47" i="5"/>
  <c r="MC47" i="5"/>
  <c r="MB47" i="5"/>
  <c r="LZ47" i="5"/>
  <c r="LX47" i="5"/>
  <c r="MF46" i="5"/>
  <c r="ME46" i="5"/>
  <c r="MD46" i="5"/>
  <c r="MC46" i="5"/>
  <c r="MB46" i="5"/>
  <c r="LZ46" i="5"/>
  <c r="LX46" i="5"/>
  <c r="MF45" i="5"/>
  <c r="ME45" i="5"/>
  <c r="MD45" i="5"/>
  <c r="MC45" i="5"/>
  <c r="MB45" i="5"/>
  <c r="LZ45" i="5"/>
  <c r="LX45" i="5"/>
  <c r="MF44" i="5"/>
  <c r="ME44" i="5"/>
  <c r="MD44" i="5"/>
  <c r="MC44" i="5"/>
  <c r="MB44" i="5"/>
  <c r="LZ44" i="5"/>
  <c r="LX44" i="5"/>
  <c r="MF43" i="5"/>
  <c r="ME43" i="5"/>
  <c r="MD43" i="5"/>
  <c r="MC43" i="5"/>
  <c r="MB43" i="5"/>
  <c r="LZ43" i="5"/>
  <c r="LX43" i="5"/>
  <c r="MF42" i="5"/>
  <c r="ME42" i="5"/>
  <c r="MD42" i="5"/>
  <c r="MC42" i="5"/>
  <c r="MB42" i="5"/>
  <c r="LZ42" i="5"/>
  <c r="LX42" i="5"/>
  <c r="MF41" i="5"/>
  <c r="ME41" i="5"/>
  <c r="MD41" i="5"/>
  <c r="MC41" i="5"/>
  <c r="MB41" i="5"/>
  <c r="LZ41" i="5"/>
  <c r="LX41" i="5"/>
  <c r="MF40" i="5"/>
  <c r="ME40" i="5"/>
  <c r="MD40" i="5"/>
  <c r="MH40" i="5" s="1"/>
  <c r="MC40" i="5"/>
  <c r="MB40" i="5"/>
  <c r="LZ40" i="5"/>
  <c r="LX40" i="5"/>
  <c r="MF39" i="5"/>
  <c r="ME39" i="5"/>
  <c r="MD39" i="5"/>
  <c r="MC39" i="5"/>
  <c r="MB39" i="5"/>
  <c r="LZ39" i="5"/>
  <c r="LX39" i="5"/>
  <c r="MF38" i="5"/>
  <c r="ME38" i="5"/>
  <c r="MD38" i="5"/>
  <c r="MC38" i="5"/>
  <c r="MB38" i="5"/>
  <c r="LZ38" i="5"/>
  <c r="LX38" i="5"/>
  <c r="MF37" i="5"/>
  <c r="ME37" i="5"/>
  <c r="MD37" i="5"/>
  <c r="MC37" i="5"/>
  <c r="MB37" i="5"/>
  <c r="LZ37" i="5"/>
  <c r="LX37" i="5"/>
  <c r="MF36" i="5"/>
  <c r="ME36" i="5"/>
  <c r="MD36" i="5"/>
  <c r="MC36" i="5"/>
  <c r="MB36" i="5"/>
  <c r="LZ36" i="5"/>
  <c r="LX36" i="5"/>
  <c r="MF35" i="5"/>
  <c r="ME35" i="5"/>
  <c r="MD35" i="5"/>
  <c r="MC35" i="5"/>
  <c r="MB35" i="5"/>
  <c r="LZ35" i="5"/>
  <c r="LX35" i="5"/>
  <c r="MF34" i="5"/>
  <c r="ME34" i="5"/>
  <c r="MD34" i="5"/>
  <c r="MC34" i="5"/>
  <c r="MB34" i="5"/>
  <c r="LZ34" i="5"/>
  <c r="LX34" i="5"/>
  <c r="MF33" i="5"/>
  <c r="ME33" i="5"/>
  <c r="MD33" i="5"/>
  <c r="MC33" i="5"/>
  <c r="MB33" i="5"/>
  <c r="LZ33" i="5"/>
  <c r="LX33" i="5"/>
  <c r="MF32" i="5"/>
  <c r="ME32" i="5"/>
  <c r="MD32" i="5"/>
  <c r="MC32" i="5"/>
  <c r="MB32" i="5"/>
  <c r="LZ32" i="5"/>
  <c r="LX32" i="5"/>
  <c r="MF31" i="5"/>
  <c r="ME31" i="5"/>
  <c r="MD31" i="5"/>
  <c r="MC31" i="5"/>
  <c r="MB31" i="5"/>
  <c r="LZ31" i="5"/>
  <c r="LX31" i="5"/>
  <c r="MF30" i="5"/>
  <c r="ME30" i="5"/>
  <c r="MD30" i="5"/>
  <c r="MC30" i="5"/>
  <c r="MB30" i="5"/>
  <c r="LZ30" i="5"/>
  <c r="LX30" i="5"/>
  <c r="MF29" i="5"/>
  <c r="ME29" i="5"/>
  <c r="MD29" i="5"/>
  <c r="MC29" i="5"/>
  <c r="MB29" i="5"/>
  <c r="LZ29" i="5"/>
  <c r="LX29" i="5"/>
  <c r="MF28" i="5"/>
  <c r="ME28" i="5"/>
  <c r="MD28" i="5"/>
  <c r="MC28" i="5"/>
  <c r="MB28" i="5"/>
  <c r="LZ28" i="5"/>
  <c r="LX28" i="5"/>
  <c r="MF27" i="5"/>
  <c r="ME27" i="5"/>
  <c r="MD27" i="5"/>
  <c r="MC27" i="5"/>
  <c r="MB27" i="5"/>
  <c r="LZ27" i="5"/>
  <c r="LX27" i="5"/>
  <c r="MF26" i="5"/>
  <c r="ME26" i="5"/>
  <c r="MD26" i="5"/>
  <c r="MC26" i="5"/>
  <c r="MB26" i="5"/>
  <c r="LZ26" i="5"/>
  <c r="LX26" i="5"/>
  <c r="MF25" i="5"/>
  <c r="ME25" i="5"/>
  <c r="MD25" i="5"/>
  <c r="MC25" i="5"/>
  <c r="MB25" i="5"/>
  <c r="LZ25" i="5"/>
  <c r="LX25" i="5"/>
  <c r="MF24" i="5"/>
  <c r="ME24" i="5"/>
  <c r="MD24" i="5"/>
  <c r="MC24" i="5"/>
  <c r="MB24" i="5"/>
  <c r="LZ24" i="5"/>
  <c r="LX24" i="5"/>
  <c r="MF23" i="5"/>
  <c r="ME23" i="5"/>
  <c r="MD23" i="5"/>
  <c r="MC23" i="5"/>
  <c r="MB23" i="5"/>
  <c r="LZ23" i="5"/>
  <c r="LX23" i="5"/>
  <c r="MF22" i="5"/>
  <c r="ME22" i="5"/>
  <c r="MD22" i="5"/>
  <c r="MC22" i="5"/>
  <c r="MB22" i="5"/>
  <c r="LZ22" i="5"/>
  <c r="LX22" i="5"/>
  <c r="MF21" i="5"/>
  <c r="ME21" i="5"/>
  <c r="MD21" i="5"/>
  <c r="MC21" i="5"/>
  <c r="MB21" i="5"/>
  <c r="LZ21" i="5"/>
  <c r="LX21" i="5"/>
  <c r="MF20" i="5"/>
  <c r="ME20" i="5"/>
  <c r="MD20" i="5"/>
  <c r="MC20" i="5"/>
  <c r="MB20" i="5"/>
  <c r="LZ20" i="5"/>
  <c r="LX20" i="5"/>
  <c r="MF19" i="5"/>
  <c r="ME19" i="5"/>
  <c r="MD19" i="5"/>
  <c r="MC19" i="5"/>
  <c r="MB19" i="5"/>
  <c r="LZ19" i="5"/>
  <c r="LX19" i="5"/>
  <c r="MF18" i="5"/>
  <c r="ME18" i="5"/>
  <c r="MD18" i="5"/>
  <c r="MC18" i="5"/>
  <c r="MB18" i="5"/>
  <c r="LZ18" i="5"/>
  <c r="LX18" i="5"/>
  <c r="MF17" i="5"/>
  <c r="ME17" i="5"/>
  <c r="MD17" i="5"/>
  <c r="MC17" i="5"/>
  <c r="MB17" i="5"/>
  <c r="LZ17" i="5"/>
  <c r="LX17" i="5"/>
  <c r="MA16" i="5" s="1"/>
  <c r="MF16" i="5"/>
  <c r="ME16" i="5"/>
  <c r="MD16" i="5"/>
  <c r="MC16" i="5"/>
  <c r="MB16" i="5"/>
  <c r="LZ16" i="5"/>
  <c r="LX16" i="5"/>
  <c r="MA17" i="5" s="1"/>
  <c r="MF15" i="5"/>
  <c r="ME15" i="5"/>
  <c r="MD15" i="5"/>
  <c r="MC15" i="5"/>
  <c r="MB15" i="5"/>
  <c r="LZ15" i="5"/>
  <c r="LX15" i="5"/>
  <c r="MF14" i="5"/>
  <c r="MH14" i="5" s="1"/>
  <c r="ME14" i="5"/>
  <c r="MD14" i="5"/>
  <c r="MC14" i="5"/>
  <c r="MB14" i="5"/>
  <c r="LZ14" i="5"/>
  <c r="LX14" i="5"/>
  <c r="MF13" i="5"/>
  <c r="ME13" i="5"/>
  <c r="MD13" i="5"/>
  <c r="MC13" i="5"/>
  <c r="MB13" i="5"/>
  <c r="LZ13" i="5"/>
  <c r="LX13" i="5"/>
  <c r="MF12" i="5"/>
  <c r="ME12" i="5"/>
  <c r="MD12" i="5"/>
  <c r="MC12" i="5"/>
  <c r="MB12" i="5"/>
  <c r="LZ12" i="5"/>
  <c r="LX12" i="5"/>
  <c r="MF11" i="5"/>
  <c r="ME11" i="5"/>
  <c r="MD11" i="5"/>
  <c r="MC11" i="5"/>
  <c r="MB11" i="5"/>
  <c r="LZ11" i="5"/>
  <c r="LX11" i="5"/>
  <c r="MF10" i="5"/>
  <c r="ME10" i="5"/>
  <c r="MD10" i="5"/>
  <c r="MC10" i="5"/>
  <c r="MB10" i="5"/>
  <c r="LZ10" i="5"/>
  <c r="LX10" i="5"/>
  <c r="MF9" i="5"/>
  <c r="ME9" i="5"/>
  <c r="MD9" i="5"/>
  <c r="MC9" i="5"/>
  <c r="MB9" i="5"/>
  <c r="LZ9" i="5"/>
  <c r="LX9" i="5"/>
  <c r="MF8" i="5"/>
  <c r="ME8" i="5"/>
  <c r="MD8" i="5"/>
  <c r="MC8" i="5"/>
  <c r="MB8" i="5"/>
  <c r="LZ8" i="5"/>
  <c r="LX8" i="5"/>
  <c r="MF7" i="5"/>
  <c r="ME7" i="5"/>
  <c r="MD7" i="5"/>
  <c r="MC7" i="5"/>
  <c r="MB7" i="5"/>
  <c r="LZ7" i="5"/>
  <c r="LX7" i="5"/>
  <c r="MF6" i="5"/>
  <c r="ME6" i="5"/>
  <c r="MD6" i="5"/>
  <c r="MC6" i="5"/>
  <c r="MB6" i="5"/>
  <c r="LZ6" i="5"/>
  <c r="LX6" i="5"/>
  <c r="MF5" i="5"/>
  <c r="ME5" i="5"/>
  <c r="MD5" i="5"/>
  <c r="MC5" i="5"/>
  <c r="MB5" i="5"/>
  <c r="LZ5" i="5"/>
  <c r="LX5" i="5"/>
  <c r="MF4" i="5"/>
  <c r="ME4" i="5"/>
  <c r="MD4" i="5"/>
  <c r="MC4" i="5"/>
  <c r="MB4" i="5"/>
  <c r="LZ4" i="5"/>
  <c r="LX4" i="5"/>
  <c r="MH86" i="5" l="1"/>
  <c r="MH47" i="5"/>
  <c r="MA54" i="5"/>
  <c r="MA22" i="5"/>
  <c r="MH38" i="5"/>
  <c r="MA63" i="5"/>
  <c r="MA10" i="5"/>
  <c r="MA77" i="5"/>
  <c r="MA101" i="5"/>
  <c r="MA87" i="5"/>
  <c r="MH108" i="5"/>
  <c r="ES3" i="4"/>
  <c r="MA102" i="5"/>
  <c r="MH107" i="5"/>
  <c r="MA39" i="5"/>
  <c r="MG21" i="5"/>
  <c r="MH18" i="5"/>
  <c r="MH62" i="5"/>
  <c r="MA97" i="5"/>
  <c r="MG26" i="5"/>
  <c r="MA48" i="5"/>
  <c r="MA72" i="5"/>
  <c r="MH7" i="5"/>
  <c r="MG5" i="5"/>
  <c r="MG13" i="5"/>
  <c r="MG37" i="5"/>
  <c r="MH4" i="5"/>
  <c r="MA23" i="5"/>
  <c r="MH36" i="5"/>
  <c r="MH49" i="5"/>
  <c r="MA49" i="5"/>
  <c r="MA57" i="5"/>
  <c r="MG61" i="5"/>
  <c r="MA69" i="5"/>
  <c r="MH69" i="5"/>
  <c r="MH73" i="5"/>
  <c r="MA73" i="5"/>
  <c r="MA84" i="5"/>
  <c r="MG85" i="5"/>
  <c r="MH93" i="5"/>
  <c r="MA21" i="5"/>
  <c r="MA6" i="5"/>
  <c r="MG19" i="5"/>
  <c r="MA19" i="5"/>
  <c r="MH21" i="5"/>
  <c r="MA30" i="5"/>
  <c r="MH35" i="5"/>
  <c r="MA40" i="5"/>
  <c r="MH42" i="5"/>
  <c r="MH60" i="5"/>
  <c r="MH64" i="5"/>
  <c r="MA64" i="5"/>
  <c r="MH66" i="5"/>
  <c r="MG72" i="5"/>
  <c r="MH84" i="5"/>
  <c r="MH88" i="5"/>
  <c r="MA88" i="5"/>
  <c r="MA96" i="5"/>
  <c r="MH5" i="5"/>
  <c r="MH46" i="5"/>
  <c r="MH59" i="5"/>
  <c r="MH71" i="5"/>
  <c r="MH90" i="5"/>
  <c r="MH92" i="5"/>
  <c r="MA105" i="5"/>
  <c r="MG23" i="5"/>
  <c r="MA27" i="5"/>
  <c r="MA81" i="5"/>
  <c r="MA93" i="5"/>
  <c r="MH19" i="5"/>
  <c r="MH97" i="5"/>
  <c r="MG7" i="5"/>
  <c r="MH11" i="5"/>
  <c r="MA15" i="5"/>
  <c r="MH16" i="5"/>
  <c r="MH23" i="5"/>
  <c r="MH25" i="5"/>
  <c r="MA25" i="5"/>
  <c r="MA33" i="5"/>
  <c r="MA45" i="5"/>
  <c r="MH45" i="5"/>
  <c r="MH56" i="5"/>
  <c r="MH83" i="5"/>
  <c r="MH95" i="5"/>
  <c r="MG9" i="5"/>
  <c r="MA41" i="5"/>
  <c r="MA42" i="5"/>
  <c r="MA4" i="5"/>
  <c r="MG17" i="5"/>
  <c r="MA55" i="5"/>
  <c r="MA56" i="5"/>
  <c r="MA65" i="5"/>
  <c r="MA66" i="5"/>
  <c r="MG74" i="5"/>
  <c r="MA103" i="5"/>
  <c r="MA104" i="5"/>
  <c r="MA9" i="5"/>
  <c r="MA31" i="5"/>
  <c r="MA32" i="5"/>
  <c r="MG98" i="5"/>
  <c r="MA29" i="5"/>
  <c r="MA5" i="5"/>
  <c r="MG15" i="5"/>
  <c r="MA24" i="5"/>
  <c r="MG50" i="5"/>
  <c r="MA53" i="5"/>
  <c r="MA78" i="5"/>
  <c r="MA79" i="5"/>
  <c r="MA80" i="5"/>
  <c r="MA89" i="5"/>
  <c r="MA90" i="5"/>
  <c r="MG34" i="5"/>
  <c r="MG44" i="5"/>
  <c r="MG48" i="5"/>
  <c r="MA61" i="5"/>
  <c r="MG68" i="5"/>
  <c r="MG70" i="5"/>
  <c r="MA85" i="5"/>
  <c r="MG94" i="5"/>
  <c r="MG96" i="5"/>
  <c r="MH8" i="5"/>
  <c r="MH10" i="5"/>
  <c r="MG11" i="5"/>
  <c r="MH12" i="5"/>
  <c r="MA13" i="5"/>
  <c r="MH15" i="5"/>
  <c r="MA18" i="5"/>
  <c r="MH17" i="5"/>
  <c r="MH26" i="5"/>
  <c r="MG28" i="5"/>
  <c r="MH29" i="5"/>
  <c r="MG30" i="5"/>
  <c r="MH31" i="5"/>
  <c r="MG32" i="5"/>
  <c r="MH33" i="5"/>
  <c r="MA36" i="5"/>
  <c r="MH43" i="5"/>
  <c r="MH44" i="5"/>
  <c r="MG45" i="5"/>
  <c r="MH48" i="5"/>
  <c r="MH50" i="5"/>
  <c r="MG52" i="5"/>
  <c r="MH53" i="5"/>
  <c r="MG54" i="5"/>
  <c r="MH55" i="5"/>
  <c r="MG56" i="5"/>
  <c r="MH57" i="5"/>
  <c r="MA60" i="5"/>
  <c r="MH67" i="5"/>
  <c r="MH68" i="5"/>
  <c r="MG69" i="5"/>
  <c r="MH70" i="5"/>
  <c r="MH72" i="5"/>
  <c r="MH74" i="5"/>
  <c r="MG76" i="5"/>
  <c r="MH77" i="5"/>
  <c r="MG78" i="5"/>
  <c r="MH79" i="5"/>
  <c r="MG80" i="5"/>
  <c r="MH81" i="5"/>
  <c r="MH91" i="5"/>
  <c r="MG93" i="5"/>
  <c r="MH94" i="5"/>
  <c r="MH96" i="5"/>
  <c r="MH98" i="5"/>
  <c r="MG100" i="5"/>
  <c r="MH101" i="5"/>
  <c r="MG102" i="5"/>
  <c r="MH103" i="5"/>
  <c r="MG104" i="5"/>
  <c r="MH105" i="5"/>
  <c r="MA108" i="5"/>
  <c r="MA37" i="5"/>
  <c r="MG46" i="5"/>
  <c r="MG58" i="5"/>
  <c r="MG82" i="5"/>
  <c r="MG92" i="5"/>
  <c r="MG106" i="5"/>
  <c r="MH6" i="5"/>
  <c r="MA7" i="5"/>
  <c r="MH9" i="5"/>
  <c r="MA11" i="5"/>
  <c r="MA12" i="5"/>
  <c r="MH13" i="5"/>
  <c r="MH20" i="5"/>
  <c r="MH22" i="5"/>
  <c r="MH27" i="5"/>
  <c r="MH28" i="5"/>
  <c r="MG29" i="5"/>
  <c r="MH30" i="5"/>
  <c r="MH32" i="5"/>
  <c r="MA35" i="5"/>
  <c r="MH34" i="5"/>
  <c r="MG36" i="5"/>
  <c r="MH37" i="5"/>
  <c r="MG38" i="5"/>
  <c r="MH39" i="5"/>
  <c r="MG40" i="5"/>
  <c r="MH41" i="5"/>
  <c r="MG42" i="5"/>
  <c r="MA43" i="5"/>
  <c r="MA47" i="5"/>
  <c r="MA46" i="5"/>
  <c r="MA51" i="5"/>
  <c r="MH51" i="5"/>
  <c r="MH52" i="5"/>
  <c r="MG53" i="5"/>
  <c r="MH54" i="5"/>
  <c r="MA59" i="5"/>
  <c r="MH58" i="5"/>
  <c r="MG60" i="5"/>
  <c r="MH61" i="5"/>
  <c r="MG62" i="5"/>
  <c r="MH63" i="5"/>
  <c r="MG64" i="5"/>
  <c r="MH65" i="5"/>
  <c r="MG66" i="5"/>
  <c r="MA67" i="5"/>
  <c r="MA71" i="5"/>
  <c r="MA70" i="5"/>
  <c r="MA75" i="5"/>
  <c r="MH75" i="5"/>
  <c r="MH76" i="5"/>
  <c r="MG77" i="5"/>
  <c r="MH78" i="5"/>
  <c r="MH80" i="5"/>
  <c r="MA83" i="5"/>
  <c r="MH82" i="5"/>
  <c r="MG84" i="5"/>
  <c r="MH85" i="5"/>
  <c r="MG86" i="5"/>
  <c r="MH87" i="5"/>
  <c r="MG88" i="5"/>
  <c r="MH89" i="5"/>
  <c r="MG90" i="5"/>
  <c r="MA91" i="5"/>
  <c r="MA95" i="5"/>
  <c r="MA94" i="5"/>
  <c r="MA99" i="5"/>
  <c r="MH99" i="5"/>
  <c r="MH100" i="5"/>
  <c r="MG101" i="5"/>
  <c r="MH102" i="5"/>
  <c r="MH104" i="5"/>
  <c r="MH106" i="5"/>
  <c r="MG108" i="5"/>
  <c r="MG31" i="5"/>
  <c r="MA34" i="5"/>
  <c r="MG47" i="5"/>
  <c r="MA50" i="5"/>
  <c r="MG55" i="5"/>
  <c r="MA58" i="5"/>
  <c r="MG63" i="5"/>
  <c r="MG71" i="5"/>
  <c r="MA74" i="5"/>
  <c r="MG79" i="5"/>
  <c r="MA82" i="5"/>
  <c r="MG87" i="5"/>
  <c r="MG95" i="5"/>
  <c r="MA98" i="5"/>
  <c r="MG103" i="5"/>
  <c r="MA106" i="5"/>
  <c r="MA8" i="5"/>
  <c r="MA14" i="5"/>
  <c r="MA20" i="5"/>
  <c r="MG24" i="5"/>
  <c r="MA26" i="5"/>
  <c r="MG10" i="5"/>
  <c r="MG12" i="5"/>
  <c r="MG16" i="5"/>
  <c r="MG18" i="5"/>
  <c r="MG20" i="5"/>
  <c r="MG22" i="5"/>
  <c r="MH24" i="5"/>
  <c r="MG25" i="5"/>
  <c r="MA28" i="5"/>
  <c r="MG33" i="5"/>
  <c r="MG41" i="5"/>
  <c r="MA44" i="5"/>
  <c r="MG49" i="5"/>
  <c r="MA52" i="5"/>
  <c r="MG57" i="5"/>
  <c r="MG65" i="5"/>
  <c r="MA68" i="5"/>
  <c r="MG73" i="5"/>
  <c r="MA76" i="5"/>
  <c r="MG81" i="5"/>
  <c r="MG89" i="5"/>
  <c r="MA92" i="5"/>
  <c r="MG97" i="5"/>
  <c r="MA100" i="5"/>
  <c r="MG105" i="5"/>
  <c r="MG39" i="5"/>
  <c r="MG4" i="5"/>
  <c r="MG6" i="5"/>
  <c r="MG8" i="5"/>
  <c r="MG14" i="5"/>
  <c r="MG27" i="5"/>
  <c r="MG35" i="5"/>
  <c r="MA38" i="5"/>
  <c r="MG43" i="5"/>
  <c r="MG51" i="5"/>
  <c r="MG59" i="5"/>
  <c r="MA62" i="5"/>
  <c r="MG67" i="5"/>
  <c r="MG75" i="5"/>
  <c r="MG83" i="5"/>
  <c r="MA86" i="5"/>
  <c r="MG91" i="5"/>
  <c r="MG99" i="5"/>
  <c r="MA107" i="5"/>
  <c r="MG107" i="5"/>
  <c r="EE4" i="4"/>
  <c r="EE5" i="4"/>
  <c r="EE6" i="4"/>
  <c r="EE7" i="4"/>
  <c r="EE8" i="4"/>
  <c r="EE9" i="4"/>
  <c r="EE10" i="4"/>
  <c r="EE11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41" i="4"/>
  <c r="EE42" i="4"/>
  <c r="EE43" i="4"/>
  <c r="EE44" i="4"/>
  <c r="EE45" i="4"/>
  <c r="EE46" i="4"/>
  <c r="EE47" i="4"/>
  <c r="EE48" i="4"/>
  <c r="EE49" i="4"/>
  <c r="EE50" i="4"/>
  <c r="EE51" i="4"/>
  <c r="EE52" i="4"/>
  <c r="EE53" i="4"/>
  <c r="EE54" i="4"/>
  <c r="EE55" i="4"/>
  <c r="EE56" i="4"/>
  <c r="EE57" i="4"/>
  <c r="EE58" i="4"/>
  <c r="EE59" i="4"/>
  <c r="EE60" i="4"/>
  <c r="EE61" i="4"/>
  <c r="EE62" i="4"/>
  <c r="EE63" i="4"/>
  <c r="EE64" i="4"/>
  <c r="EE65" i="4"/>
  <c r="EE66" i="4"/>
  <c r="EE67" i="4"/>
  <c r="EE68" i="4"/>
  <c r="EE69" i="4"/>
  <c r="EE70" i="4"/>
  <c r="EE71" i="4"/>
  <c r="EE72" i="4"/>
  <c r="EE73" i="4"/>
  <c r="EE74" i="4"/>
  <c r="EM72" i="4" s="1"/>
  <c r="EE75" i="4"/>
  <c r="EE76" i="4"/>
  <c r="EE77" i="4"/>
  <c r="EE78" i="4"/>
  <c r="EE79" i="4"/>
  <c r="EE80" i="4"/>
  <c r="EE81" i="4"/>
  <c r="EE82" i="4"/>
  <c r="EE83" i="4"/>
  <c r="EE84" i="4"/>
  <c r="EE85" i="4"/>
  <c r="EE86" i="4"/>
  <c r="EE87" i="4"/>
  <c r="EE88" i="4"/>
  <c r="EE89" i="4"/>
  <c r="EE90" i="4"/>
  <c r="EE91" i="4"/>
  <c r="EE92" i="4"/>
  <c r="EE93" i="4"/>
  <c r="EE94" i="4"/>
  <c r="EE95" i="4"/>
  <c r="EE96" i="4"/>
  <c r="EE97" i="4"/>
  <c r="EE98" i="4"/>
  <c r="EE99" i="4"/>
  <c r="EE100" i="4"/>
  <c r="EE101" i="4"/>
  <c r="EE102" i="4"/>
  <c r="EE103" i="4"/>
  <c r="EE104" i="4"/>
  <c r="EE105" i="4"/>
  <c r="EE106" i="4"/>
  <c r="EE107" i="4"/>
  <c r="EE108" i="4"/>
  <c r="EE109" i="4"/>
  <c r="EE110" i="4"/>
  <c r="EE3" i="4"/>
  <c r="EN107" i="4"/>
  <c r="EL107" i="4"/>
  <c r="EK107" i="4"/>
  <c r="EJ107" i="4"/>
  <c r="EN106" i="4"/>
  <c r="EL106" i="4"/>
  <c r="EK106" i="4"/>
  <c r="EJ106" i="4"/>
  <c r="EN105" i="4"/>
  <c r="EL105" i="4"/>
  <c r="EK105" i="4"/>
  <c r="EJ105" i="4"/>
  <c r="EN104" i="4"/>
  <c r="EL104" i="4"/>
  <c r="EK104" i="4"/>
  <c r="EJ104" i="4"/>
  <c r="EN103" i="4"/>
  <c r="EL103" i="4"/>
  <c r="EK103" i="4"/>
  <c r="EJ103" i="4"/>
  <c r="EN102" i="4"/>
  <c r="EL102" i="4"/>
  <c r="EK102" i="4"/>
  <c r="EJ102" i="4"/>
  <c r="EN101" i="4"/>
  <c r="EL101" i="4"/>
  <c r="EK101" i="4"/>
  <c r="EJ101" i="4"/>
  <c r="EN100" i="4"/>
  <c r="EL100" i="4"/>
  <c r="EK100" i="4"/>
  <c r="EJ100" i="4"/>
  <c r="EN99" i="4"/>
  <c r="EL99" i="4"/>
  <c r="EK99" i="4"/>
  <c r="EJ99" i="4"/>
  <c r="EN98" i="4"/>
  <c r="EL98" i="4"/>
  <c r="EK98" i="4"/>
  <c r="EJ98" i="4"/>
  <c r="EN97" i="4"/>
  <c r="EL97" i="4"/>
  <c r="EK97" i="4"/>
  <c r="EJ97" i="4"/>
  <c r="EN96" i="4"/>
  <c r="EL96" i="4"/>
  <c r="EK96" i="4"/>
  <c r="EJ96" i="4"/>
  <c r="EN95" i="4"/>
  <c r="EL95" i="4"/>
  <c r="EK95" i="4"/>
  <c r="EJ95" i="4"/>
  <c r="EN94" i="4"/>
  <c r="EL94" i="4"/>
  <c r="EK94" i="4"/>
  <c r="EJ94" i="4"/>
  <c r="EN93" i="4"/>
  <c r="EL93" i="4"/>
  <c r="EK93" i="4"/>
  <c r="EJ93" i="4"/>
  <c r="EN92" i="4"/>
  <c r="EL92" i="4"/>
  <c r="EK92" i="4"/>
  <c r="EJ92" i="4"/>
  <c r="EN91" i="4"/>
  <c r="EL91" i="4"/>
  <c r="EK91" i="4"/>
  <c r="EJ91" i="4"/>
  <c r="EN90" i="4"/>
  <c r="EL90" i="4"/>
  <c r="EK90" i="4"/>
  <c r="EJ90" i="4"/>
  <c r="EN89" i="4"/>
  <c r="EL89" i="4"/>
  <c r="EK89" i="4"/>
  <c r="EJ89" i="4"/>
  <c r="EN88" i="4"/>
  <c r="EL88" i="4"/>
  <c r="EK88" i="4"/>
  <c r="EJ88" i="4"/>
  <c r="EN87" i="4"/>
  <c r="EL87" i="4"/>
  <c r="EK87" i="4"/>
  <c r="EJ87" i="4"/>
  <c r="EN86" i="4"/>
  <c r="EL86" i="4"/>
  <c r="EK86" i="4"/>
  <c r="EJ86" i="4"/>
  <c r="EN85" i="4"/>
  <c r="EL85" i="4"/>
  <c r="EK85" i="4"/>
  <c r="EJ85" i="4"/>
  <c r="EN84" i="4"/>
  <c r="EL84" i="4"/>
  <c r="EK84" i="4"/>
  <c r="EJ84" i="4"/>
  <c r="EN83" i="4"/>
  <c r="EL83" i="4"/>
  <c r="EK83" i="4"/>
  <c r="EJ83" i="4"/>
  <c r="EN82" i="4"/>
  <c r="EL82" i="4"/>
  <c r="EK82" i="4"/>
  <c r="EJ82" i="4"/>
  <c r="EN81" i="4"/>
  <c r="EL81" i="4"/>
  <c r="EK81" i="4"/>
  <c r="EJ81" i="4"/>
  <c r="EN80" i="4"/>
  <c r="EL80" i="4"/>
  <c r="EK80" i="4"/>
  <c r="EJ80" i="4"/>
  <c r="EN79" i="4"/>
  <c r="EL79" i="4"/>
  <c r="EK79" i="4"/>
  <c r="EJ79" i="4"/>
  <c r="EN78" i="4"/>
  <c r="EL78" i="4"/>
  <c r="EK78" i="4"/>
  <c r="EJ78" i="4"/>
  <c r="EN77" i="4"/>
  <c r="EL77" i="4"/>
  <c r="EK77" i="4"/>
  <c r="EJ77" i="4"/>
  <c r="EN76" i="4"/>
  <c r="EL76" i="4"/>
  <c r="EK76" i="4"/>
  <c r="EJ76" i="4"/>
  <c r="EN75" i="4"/>
  <c r="EL75" i="4"/>
  <c r="EK75" i="4"/>
  <c r="EJ75" i="4"/>
  <c r="EN74" i="4"/>
  <c r="EL74" i="4"/>
  <c r="EK74" i="4"/>
  <c r="EJ74" i="4"/>
  <c r="EN73" i="4"/>
  <c r="EL73" i="4"/>
  <c r="EK73" i="4"/>
  <c r="EJ73" i="4"/>
  <c r="EN72" i="4"/>
  <c r="EL72" i="4"/>
  <c r="EK72" i="4"/>
  <c r="EJ72" i="4"/>
  <c r="EN71" i="4"/>
  <c r="EL71" i="4"/>
  <c r="EK71" i="4"/>
  <c r="EJ71" i="4"/>
  <c r="EN70" i="4"/>
  <c r="EL70" i="4"/>
  <c r="EK70" i="4"/>
  <c r="EJ70" i="4"/>
  <c r="EN69" i="4"/>
  <c r="EL69" i="4"/>
  <c r="EK69" i="4"/>
  <c r="EJ69" i="4"/>
  <c r="EN68" i="4"/>
  <c r="EL68" i="4"/>
  <c r="EK68" i="4"/>
  <c r="EJ68" i="4"/>
  <c r="EN67" i="4"/>
  <c r="EL67" i="4"/>
  <c r="EK67" i="4"/>
  <c r="EJ67" i="4"/>
  <c r="EN66" i="4"/>
  <c r="EL66" i="4"/>
  <c r="EK66" i="4"/>
  <c r="EJ66" i="4"/>
  <c r="EN65" i="4"/>
  <c r="EL65" i="4"/>
  <c r="EK65" i="4"/>
  <c r="EJ65" i="4"/>
  <c r="EN64" i="4"/>
  <c r="EL64" i="4"/>
  <c r="EK64" i="4"/>
  <c r="EJ64" i="4"/>
  <c r="EN63" i="4"/>
  <c r="EL63" i="4"/>
  <c r="EK63" i="4"/>
  <c r="EJ63" i="4"/>
  <c r="EN62" i="4"/>
  <c r="EL62" i="4"/>
  <c r="EK62" i="4"/>
  <c r="EJ62" i="4"/>
  <c r="EN61" i="4"/>
  <c r="EL61" i="4"/>
  <c r="EK61" i="4"/>
  <c r="EJ61" i="4"/>
  <c r="EN60" i="4"/>
  <c r="EL60" i="4"/>
  <c r="EK60" i="4"/>
  <c r="EJ60" i="4"/>
  <c r="EN59" i="4"/>
  <c r="EL59" i="4"/>
  <c r="EK59" i="4"/>
  <c r="EJ59" i="4"/>
  <c r="EN58" i="4"/>
  <c r="EL58" i="4"/>
  <c r="EK58" i="4"/>
  <c r="EJ58" i="4"/>
  <c r="EN57" i="4"/>
  <c r="EL57" i="4"/>
  <c r="EK57" i="4"/>
  <c r="EJ57" i="4"/>
  <c r="EN56" i="4"/>
  <c r="EL56" i="4"/>
  <c r="EK56" i="4"/>
  <c r="EJ56" i="4"/>
  <c r="EN55" i="4"/>
  <c r="EL55" i="4"/>
  <c r="EK55" i="4"/>
  <c r="EJ55" i="4"/>
  <c r="EN54" i="4"/>
  <c r="EL54" i="4"/>
  <c r="EK54" i="4"/>
  <c r="EJ54" i="4"/>
  <c r="EN53" i="4"/>
  <c r="EL53" i="4"/>
  <c r="EK53" i="4"/>
  <c r="EJ53" i="4"/>
  <c r="EN52" i="4"/>
  <c r="EL52" i="4"/>
  <c r="EK52" i="4"/>
  <c r="EJ52" i="4"/>
  <c r="EN51" i="4"/>
  <c r="EL51" i="4"/>
  <c r="EK51" i="4"/>
  <c r="EJ51" i="4"/>
  <c r="EN50" i="4"/>
  <c r="EL50" i="4"/>
  <c r="EK50" i="4"/>
  <c r="EJ50" i="4"/>
  <c r="EN49" i="4"/>
  <c r="EL49" i="4"/>
  <c r="EK49" i="4"/>
  <c r="EJ49" i="4"/>
  <c r="EN48" i="4"/>
  <c r="EL48" i="4"/>
  <c r="EK48" i="4"/>
  <c r="EJ48" i="4"/>
  <c r="EN47" i="4"/>
  <c r="EL47" i="4"/>
  <c r="EK47" i="4"/>
  <c r="EJ47" i="4"/>
  <c r="EN46" i="4"/>
  <c r="EL46" i="4"/>
  <c r="EK46" i="4"/>
  <c r="EJ46" i="4"/>
  <c r="EN45" i="4"/>
  <c r="EL45" i="4"/>
  <c r="EK45" i="4"/>
  <c r="EJ45" i="4"/>
  <c r="EN44" i="4"/>
  <c r="EL44" i="4"/>
  <c r="EK44" i="4"/>
  <c r="EJ44" i="4"/>
  <c r="EN43" i="4"/>
  <c r="EL43" i="4"/>
  <c r="EK43" i="4"/>
  <c r="EJ43" i="4"/>
  <c r="EN42" i="4"/>
  <c r="EL42" i="4"/>
  <c r="EK42" i="4"/>
  <c r="EJ42" i="4"/>
  <c r="EN41" i="4"/>
  <c r="EL41" i="4"/>
  <c r="EK41" i="4"/>
  <c r="EJ41" i="4"/>
  <c r="EN40" i="4"/>
  <c r="EL40" i="4"/>
  <c r="EK40" i="4"/>
  <c r="EJ40" i="4"/>
  <c r="EN39" i="4"/>
  <c r="EL39" i="4"/>
  <c r="EK39" i="4"/>
  <c r="EJ39" i="4"/>
  <c r="EN38" i="4"/>
  <c r="EL38" i="4"/>
  <c r="EK38" i="4"/>
  <c r="EJ38" i="4"/>
  <c r="EN37" i="4"/>
  <c r="EL37" i="4"/>
  <c r="EK37" i="4"/>
  <c r="EJ37" i="4"/>
  <c r="EN36" i="4"/>
  <c r="EL36" i="4"/>
  <c r="EK36" i="4"/>
  <c r="EJ36" i="4"/>
  <c r="EN35" i="4"/>
  <c r="EL35" i="4"/>
  <c r="EK35" i="4"/>
  <c r="EJ35" i="4"/>
  <c r="EN34" i="4"/>
  <c r="EL34" i="4"/>
  <c r="EK34" i="4"/>
  <c r="EJ34" i="4"/>
  <c r="EN33" i="4"/>
  <c r="EL33" i="4"/>
  <c r="EK33" i="4"/>
  <c r="EJ33" i="4"/>
  <c r="EN32" i="4"/>
  <c r="EL32" i="4"/>
  <c r="EK32" i="4"/>
  <c r="EJ32" i="4"/>
  <c r="EN31" i="4"/>
  <c r="EL31" i="4"/>
  <c r="EK31" i="4"/>
  <c r="EJ31" i="4"/>
  <c r="EN30" i="4"/>
  <c r="EL30" i="4"/>
  <c r="EK30" i="4"/>
  <c r="EJ30" i="4"/>
  <c r="EN29" i="4"/>
  <c r="EL29" i="4"/>
  <c r="EK29" i="4"/>
  <c r="EJ29" i="4"/>
  <c r="EN28" i="4"/>
  <c r="EL28" i="4"/>
  <c r="EK28" i="4"/>
  <c r="EJ28" i="4"/>
  <c r="EN27" i="4"/>
  <c r="EL27" i="4"/>
  <c r="EK27" i="4"/>
  <c r="EJ27" i="4"/>
  <c r="EN26" i="4"/>
  <c r="EL26" i="4"/>
  <c r="EK26" i="4"/>
  <c r="EJ26" i="4"/>
  <c r="EN25" i="4"/>
  <c r="EL25" i="4"/>
  <c r="EK25" i="4"/>
  <c r="EJ25" i="4"/>
  <c r="EN24" i="4"/>
  <c r="EL24" i="4"/>
  <c r="EK24" i="4"/>
  <c r="EJ24" i="4"/>
  <c r="EN23" i="4"/>
  <c r="EL23" i="4"/>
  <c r="EK23" i="4"/>
  <c r="EJ23" i="4"/>
  <c r="EN22" i="4"/>
  <c r="EL22" i="4"/>
  <c r="EK22" i="4"/>
  <c r="EJ22" i="4"/>
  <c r="EN21" i="4"/>
  <c r="EL21" i="4"/>
  <c r="EK21" i="4"/>
  <c r="EJ21" i="4"/>
  <c r="EN20" i="4"/>
  <c r="EL20" i="4"/>
  <c r="EK20" i="4"/>
  <c r="EJ20" i="4"/>
  <c r="EN19" i="4"/>
  <c r="EL19" i="4"/>
  <c r="EK19" i="4"/>
  <c r="EJ19" i="4"/>
  <c r="EN18" i="4"/>
  <c r="EL18" i="4"/>
  <c r="EK18" i="4"/>
  <c r="EJ18" i="4"/>
  <c r="EN17" i="4"/>
  <c r="EL17" i="4"/>
  <c r="EK17" i="4"/>
  <c r="EJ17" i="4"/>
  <c r="EN16" i="4"/>
  <c r="EL16" i="4"/>
  <c r="EK16" i="4"/>
  <c r="EJ16" i="4"/>
  <c r="EN15" i="4"/>
  <c r="EL15" i="4"/>
  <c r="EK15" i="4"/>
  <c r="EJ15" i="4"/>
  <c r="EN14" i="4"/>
  <c r="EL14" i="4"/>
  <c r="EK14" i="4"/>
  <c r="EJ14" i="4"/>
  <c r="EN13" i="4"/>
  <c r="EL13" i="4"/>
  <c r="EK13" i="4"/>
  <c r="EJ13" i="4"/>
  <c r="EN12" i="4"/>
  <c r="EL12" i="4"/>
  <c r="EK12" i="4"/>
  <c r="EJ12" i="4"/>
  <c r="EN11" i="4"/>
  <c r="EL11" i="4"/>
  <c r="EK11" i="4"/>
  <c r="EJ11" i="4"/>
  <c r="EN10" i="4"/>
  <c r="EL10" i="4"/>
  <c r="EK10" i="4"/>
  <c r="EJ10" i="4"/>
  <c r="EN9" i="4"/>
  <c r="EL9" i="4"/>
  <c r="EK9" i="4"/>
  <c r="EJ9" i="4"/>
  <c r="EN8" i="4"/>
  <c r="EL8" i="4"/>
  <c r="EK8" i="4"/>
  <c r="EJ8" i="4"/>
  <c r="EN7" i="4"/>
  <c r="EL7" i="4"/>
  <c r="EK7" i="4"/>
  <c r="EJ7" i="4"/>
  <c r="EN6" i="4"/>
  <c r="EL6" i="4"/>
  <c r="EK6" i="4"/>
  <c r="EJ6" i="4"/>
  <c r="EN5" i="4"/>
  <c r="EL5" i="4"/>
  <c r="EK5" i="4"/>
  <c r="EJ5" i="4"/>
  <c r="EN4" i="4"/>
  <c r="EL4" i="4"/>
  <c r="EK4" i="4"/>
  <c r="EJ4" i="4"/>
  <c r="EL3" i="4"/>
  <c r="EK3" i="4"/>
  <c r="EJ3" i="4"/>
  <c r="EM24" i="4" l="1"/>
  <c r="EM95" i="4"/>
  <c r="EM84" i="4"/>
  <c r="EM71" i="4"/>
  <c r="EM60" i="4"/>
  <c r="EM47" i="4"/>
  <c r="EM36" i="4"/>
  <c r="EM23" i="4"/>
  <c r="EM12" i="4"/>
  <c r="EM81" i="4"/>
  <c r="EM68" i="4"/>
  <c r="EM57" i="4"/>
  <c r="ES6" i="4"/>
  <c r="ES12" i="4"/>
  <c r="ES18" i="4"/>
  <c r="ES28" i="4"/>
  <c r="ES38" i="4"/>
  <c r="ES44" i="4"/>
  <c r="ES50" i="4"/>
  <c r="ES58" i="4"/>
  <c r="ES72" i="4"/>
  <c r="ES74" i="4"/>
  <c r="ES76" i="4"/>
  <c r="ES78" i="4"/>
  <c r="ES80" i="4"/>
  <c r="ES82" i="4"/>
  <c r="ES84" i="4"/>
  <c r="ES86" i="4"/>
  <c r="ES88" i="4"/>
  <c r="ES90" i="4"/>
  <c r="ES92" i="4"/>
  <c r="ES94" i="4"/>
  <c r="ES96" i="4"/>
  <c r="ES98" i="4"/>
  <c r="ES100" i="4"/>
  <c r="ES102" i="4"/>
  <c r="ES104" i="4"/>
  <c r="ES106" i="4"/>
  <c r="ES48" i="4"/>
  <c r="ES66" i="4"/>
  <c r="ES4" i="4"/>
  <c r="ES10" i="4"/>
  <c r="ES14" i="4"/>
  <c r="ES20" i="4"/>
  <c r="ES26" i="4"/>
  <c r="ES34" i="4"/>
  <c r="ES42" i="4"/>
  <c r="ES54" i="4"/>
  <c r="ES60" i="4"/>
  <c r="ES70" i="4"/>
  <c r="ES5" i="4"/>
  <c r="ES7" i="4"/>
  <c r="ES9" i="4"/>
  <c r="ES11" i="4"/>
  <c r="ES13" i="4"/>
  <c r="ES15" i="4"/>
  <c r="ES17" i="4"/>
  <c r="ES19" i="4"/>
  <c r="ES21" i="4"/>
  <c r="ES23" i="4"/>
  <c r="EM96" i="4"/>
  <c r="EM48" i="4"/>
  <c r="EM11" i="4"/>
  <c r="ES32" i="4"/>
  <c r="ES62" i="4"/>
  <c r="ES27" i="4"/>
  <c r="ES35" i="4"/>
  <c r="ES41" i="4"/>
  <c r="ES51" i="4"/>
  <c r="ES57" i="4"/>
  <c r="ES61" i="4"/>
  <c r="ES63" i="4"/>
  <c r="ES65" i="4"/>
  <c r="ES67" i="4"/>
  <c r="ES69" i="4"/>
  <c r="ES71" i="4"/>
  <c r="ES24" i="4"/>
  <c r="ES46" i="4"/>
  <c r="ES64" i="4"/>
  <c r="ES91" i="4"/>
  <c r="ES103" i="4"/>
  <c r="ES107" i="4"/>
  <c r="ES8" i="4"/>
  <c r="ES16" i="4"/>
  <c r="ES22" i="4"/>
  <c r="ES30" i="4"/>
  <c r="ES36" i="4"/>
  <c r="ES40" i="4"/>
  <c r="ES52" i="4"/>
  <c r="ES56" i="4"/>
  <c r="ES68" i="4"/>
  <c r="ES25" i="4"/>
  <c r="ES29" i="4"/>
  <c r="ES31" i="4"/>
  <c r="ES33" i="4"/>
  <c r="ES37" i="4"/>
  <c r="ES39" i="4"/>
  <c r="ES43" i="4"/>
  <c r="ES45" i="4"/>
  <c r="ES47" i="4"/>
  <c r="ES49" i="4"/>
  <c r="ES53" i="4"/>
  <c r="ES55" i="4"/>
  <c r="ES59" i="4"/>
  <c r="ES73" i="4"/>
  <c r="ES75" i="4"/>
  <c r="ES77" i="4"/>
  <c r="ES79" i="4"/>
  <c r="ES81" i="4"/>
  <c r="ES83" i="4"/>
  <c r="ES85" i="4"/>
  <c r="ES87" i="4"/>
  <c r="ES89" i="4"/>
  <c r="ES93" i="4"/>
  <c r="ES95" i="4"/>
  <c r="ES97" i="4"/>
  <c r="ES99" i="4"/>
  <c r="ES101" i="4"/>
  <c r="ES105" i="4"/>
  <c r="EM93" i="4"/>
  <c r="EM69" i="4"/>
  <c r="EM45" i="4"/>
  <c r="EM21" i="4"/>
  <c r="EM9" i="4"/>
  <c r="EO5" i="4"/>
  <c r="EO71" i="4"/>
  <c r="EO85" i="4"/>
  <c r="EO89" i="4"/>
  <c r="EP105" i="4"/>
  <c r="EM105" i="4"/>
  <c r="EP21" i="4"/>
  <c r="EM98" i="4"/>
  <c r="EO53" i="4"/>
  <c r="EM99" i="4"/>
  <c r="EM86" i="4"/>
  <c r="EM74" i="4"/>
  <c r="EM66" i="4"/>
  <c r="EM63" i="4"/>
  <c r="EM51" i="4"/>
  <c r="EM50" i="4"/>
  <c r="EM41" i="4"/>
  <c r="EM38" i="4"/>
  <c r="EM27" i="4"/>
  <c r="EM26" i="4"/>
  <c r="EM15" i="4"/>
  <c r="EM14" i="4"/>
  <c r="EM3" i="4"/>
  <c r="EM33" i="4"/>
  <c r="EP5" i="4"/>
  <c r="EP6" i="4"/>
  <c r="EP12" i="4"/>
  <c r="EO13" i="4"/>
  <c r="EP71" i="4"/>
  <c r="EP89" i="4"/>
  <c r="EP90" i="4"/>
  <c r="EP91" i="4"/>
  <c r="EO30" i="4"/>
  <c r="EO31" i="4"/>
  <c r="EP30" i="4"/>
  <c r="EP31" i="4"/>
  <c r="EP65" i="4"/>
  <c r="EO7" i="4"/>
  <c r="EM5" i="4"/>
  <c r="EM53" i="4"/>
  <c r="EP45" i="4"/>
  <c r="EM107" i="4"/>
  <c r="EM39" i="4"/>
  <c r="EM102" i="4"/>
  <c r="EM78" i="4"/>
  <c r="EM77" i="4"/>
  <c r="EM65" i="4"/>
  <c r="EM54" i="4"/>
  <c r="EM42" i="4"/>
  <c r="EM30" i="4"/>
  <c r="EM29" i="4"/>
  <c r="EM18" i="4"/>
  <c r="EM17" i="4"/>
  <c r="EM6" i="4"/>
  <c r="EM101" i="4"/>
  <c r="EM89" i="4"/>
  <c r="EM90" i="4"/>
  <c r="EP39" i="4"/>
  <c r="EP75" i="4"/>
  <c r="EP81" i="4"/>
  <c r="EM104" i="4"/>
  <c r="EM92" i="4"/>
  <c r="EM44" i="4"/>
  <c r="EP55" i="4"/>
  <c r="EP56" i="4"/>
  <c r="EM87" i="4"/>
  <c r="EM83" i="4"/>
  <c r="EM75" i="4"/>
  <c r="EM59" i="4"/>
  <c r="EP35" i="4"/>
  <c r="EM35" i="4"/>
  <c r="EO65" i="4"/>
  <c r="EO29" i="4"/>
  <c r="EO79" i="4"/>
  <c r="EO101" i="4"/>
  <c r="EM8" i="4"/>
  <c r="EM20" i="4"/>
  <c r="EM32" i="4"/>
  <c r="EM80" i="4"/>
  <c r="EP7" i="4"/>
  <c r="EP13" i="4"/>
  <c r="EO36" i="4"/>
  <c r="EP53" i="4"/>
  <c r="EO54" i="4"/>
  <c r="EO66" i="4"/>
  <c r="EO99" i="4"/>
  <c r="EO11" i="4"/>
  <c r="EP36" i="4"/>
  <c r="EO37" i="4"/>
  <c r="EP54" i="4"/>
  <c r="EO55" i="4"/>
  <c r="EP66" i="4"/>
  <c r="EO67" i="4"/>
  <c r="EO6" i="4"/>
  <c r="EP11" i="4"/>
  <c r="EO12" i="4"/>
  <c r="EP29" i="4"/>
  <c r="EO35" i="4"/>
  <c r="EP37" i="4"/>
  <c r="EP67" i="4"/>
  <c r="EP72" i="4"/>
  <c r="EO73" i="4"/>
  <c r="EO90" i="4"/>
  <c r="EP41" i="4"/>
  <c r="EP46" i="4"/>
  <c r="EP47" i="4"/>
  <c r="EP52" i="4"/>
  <c r="EP64" i="4"/>
  <c r="EP77" i="4"/>
  <c r="EP82" i="4"/>
  <c r="EP83" i="4"/>
  <c r="EP106" i="4"/>
  <c r="EP15" i="4"/>
  <c r="EP17" i="4"/>
  <c r="EP23" i="4"/>
  <c r="EP57" i="4"/>
  <c r="EP59" i="4"/>
  <c r="EP68" i="4"/>
  <c r="EP92" i="4"/>
  <c r="EP96" i="4"/>
  <c r="EP19" i="4"/>
  <c r="EP25" i="4"/>
  <c r="EP38" i="4"/>
  <c r="EP43" i="4"/>
  <c r="EP49" i="4"/>
  <c r="EP61" i="4"/>
  <c r="EP73" i="4"/>
  <c r="EO23" i="4"/>
  <c r="EO24" i="4"/>
  <c r="EP40" i="4"/>
  <c r="EO47" i="4"/>
  <c r="EP50" i="4"/>
  <c r="EO60" i="4"/>
  <c r="EP62" i="4"/>
  <c r="EP76" i="4"/>
  <c r="EO83" i="4"/>
  <c r="EP85" i="4"/>
  <c r="EP97" i="4"/>
  <c r="EP98" i="4"/>
  <c r="EO106" i="4"/>
  <c r="EP9" i="4"/>
  <c r="EO17" i="4"/>
  <c r="EO18" i="4"/>
  <c r="EP24" i="4"/>
  <c r="EO25" i="4"/>
  <c r="EP33" i="4"/>
  <c r="EO41" i="4"/>
  <c r="EO42" i="4"/>
  <c r="EP44" i="4"/>
  <c r="EP48" i="4"/>
  <c r="EO49" i="4"/>
  <c r="EO59" i="4"/>
  <c r="EP60" i="4"/>
  <c r="EO61" i="4"/>
  <c r="EP69" i="4"/>
  <c r="EP70" i="4"/>
  <c r="EO77" i="4"/>
  <c r="EO78" i="4"/>
  <c r="EP79" i="4"/>
  <c r="EP80" i="4"/>
  <c r="EP84" i="4"/>
  <c r="EP93" i="4"/>
  <c r="EP94" i="4"/>
  <c r="EP102" i="4"/>
  <c r="EP103" i="4"/>
  <c r="EP104" i="4"/>
  <c r="EO48" i="4"/>
  <c r="EP58" i="4"/>
  <c r="EO84" i="4"/>
  <c r="EP86" i="4"/>
  <c r="EP107" i="4"/>
  <c r="EP3" i="4"/>
  <c r="EP18" i="4"/>
  <c r="EO19" i="4"/>
  <c r="EP27" i="4"/>
  <c r="EP42" i="4"/>
  <c r="EO43" i="4"/>
  <c r="EP51" i="4"/>
  <c r="EP63" i="4"/>
  <c r="EO72" i="4"/>
  <c r="EP74" i="4"/>
  <c r="EP78" i="4"/>
  <c r="EP87" i="4"/>
  <c r="EP88" i="4"/>
  <c r="EO91" i="4"/>
  <c r="EO94" i="4"/>
  <c r="EP95" i="4"/>
  <c r="EP99" i="4"/>
  <c r="EP100" i="4"/>
  <c r="EP101" i="4"/>
  <c r="EO4" i="4"/>
  <c r="EP4" i="4"/>
  <c r="EP10" i="4"/>
  <c r="EO10" i="4"/>
  <c r="EO22" i="4"/>
  <c r="EP22" i="4"/>
  <c r="EP28" i="4"/>
  <c r="EO28" i="4"/>
  <c r="EP34" i="4"/>
  <c r="EO34" i="4"/>
  <c r="EP8" i="4"/>
  <c r="EP20" i="4"/>
  <c r="EP26" i="4"/>
  <c r="EP16" i="4"/>
  <c r="EO16" i="4"/>
  <c r="EP14" i="4"/>
  <c r="EP32" i="4"/>
  <c r="EO40" i="4"/>
  <c r="EO46" i="4"/>
  <c r="EO52" i="4"/>
  <c r="EO58" i="4"/>
  <c r="EO64" i="4"/>
  <c r="EO70" i="4"/>
  <c r="EO76" i="4"/>
  <c r="EO82" i="4"/>
  <c r="EO88" i="4"/>
  <c r="EO96" i="4"/>
  <c r="EO98" i="4"/>
  <c r="EO103" i="4"/>
  <c r="EO3" i="4"/>
  <c r="EO8" i="4"/>
  <c r="EO9" i="4"/>
  <c r="EO14" i="4"/>
  <c r="EO15" i="4"/>
  <c r="EO20" i="4"/>
  <c r="EO21" i="4"/>
  <c r="EO26" i="4"/>
  <c r="EO27" i="4"/>
  <c r="EO32" i="4"/>
  <c r="EO33" i="4"/>
  <c r="EO38" i="4"/>
  <c r="EO39" i="4"/>
  <c r="EO44" i="4"/>
  <c r="EO45" i="4"/>
  <c r="EO50" i="4"/>
  <c r="EO51" i="4"/>
  <c r="EM56" i="4"/>
  <c r="EO56" i="4"/>
  <c r="EO57" i="4"/>
  <c r="EM62" i="4"/>
  <c r="EO62" i="4"/>
  <c r="EO63" i="4"/>
  <c r="EO68" i="4"/>
  <c r="EO69" i="4"/>
  <c r="EO74" i="4"/>
  <c r="EO75" i="4"/>
  <c r="EO80" i="4"/>
  <c r="EO81" i="4"/>
  <c r="EO86" i="4"/>
  <c r="EO87" i="4"/>
  <c r="EO92" i="4"/>
  <c r="EO93" i="4"/>
  <c r="EO95" i="4"/>
  <c r="EO100" i="4"/>
  <c r="EO105" i="4"/>
  <c r="EO107" i="4"/>
  <c r="EO97" i="4"/>
  <c r="EO102" i="4"/>
  <c r="EO104" i="4"/>
  <c r="EM4" i="4"/>
  <c r="EM7" i="4"/>
  <c r="EM10" i="4"/>
  <c r="EM13" i="4"/>
  <c r="EM16" i="4"/>
  <c r="EM19" i="4"/>
  <c r="EM22" i="4"/>
  <c r="EM25" i="4"/>
  <c r="EM28" i="4"/>
  <c r="EM31" i="4"/>
  <c r="EM34" i="4"/>
  <c r="EM37" i="4"/>
  <c r="EM40" i="4"/>
  <c r="EM43" i="4"/>
  <c r="EM46" i="4"/>
  <c r="EM49" i="4"/>
  <c r="EM52" i="4"/>
  <c r="EM55" i="4"/>
  <c r="EM58" i="4"/>
  <c r="EM61" i="4"/>
  <c r="EM64" i="4"/>
  <c r="EM67" i="4"/>
  <c r="EM70" i="4"/>
  <c r="EM73" i="4"/>
  <c r="EM76" i="4"/>
  <c r="EM79" i="4"/>
  <c r="EM82" i="4"/>
  <c r="EM85" i="4"/>
  <c r="EM88" i="4"/>
  <c r="EM91" i="4"/>
  <c r="EM94" i="4"/>
  <c r="EM97" i="4"/>
  <c r="EM100" i="4"/>
  <c r="EM103" i="4"/>
  <c r="EM106" i="4"/>
  <c r="A90" i="14"/>
  <c r="C90" i="14"/>
  <c r="D90" i="14"/>
  <c r="A91" i="14"/>
  <c r="C91" i="14"/>
  <c r="D91" i="14"/>
  <c r="A92" i="14"/>
  <c r="C92" i="14"/>
  <c r="D92" i="14"/>
  <c r="A89" i="14"/>
  <c r="C89" i="14"/>
  <c r="D89" i="14"/>
  <c r="A78" i="14"/>
  <c r="C78" i="14"/>
  <c r="D78" i="14"/>
  <c r="A79" i="14"/>
  <c r="C79" i="14"/>
  <c r="D79" i="14"/>
  <c r="A80" i="14"/>
  <c r="C80" i="14"/>
  <c r="D80" i="14"/>
  <c r="A81" i="14"/>
  <c r="C81" i="14"/>
  <c r="D81" i="14"/>
  <c r="A82" i="14"/>
  <c r="C82" i="14"/>
  <c r="D82" i="14"/>
  <c r="A83" i="14"/>
  <c r="C83" i="14"/>
  <c r="D83" i="14"/>
  <c r="A84" i="14"/>
  <c r="C84" i="14"/>
  <c r="D84" i="14"/>
  <c r="A85" i="14"/>
  <c r="C85" i="14"/>
  <c r="D85" i="14"/>
  <c r="A86" i="14"/>
  <c r="C86" i="14"/>
  <c r="D86" i="14"/>
  <c r="A87" i="14"/>
  <c r="C87" i="14"/>
  <c r="D87" i="14"/>
  <c r="A88" i="14"/>
  <c r="C88" i="14"/>
  <c r="D88" i="14"/>
  <c r="A57" i="14"/>
  <c r="C57" i="14"/>
  <c r="D57" i="14"/>
  <c r="A58" i="14"/>
  <c r="C58" i="14"/>
  <c r="D58" i="14"/>
  <c r="A59" i="14"/>
  <c r="C59" i="14"/>
  <c r="D59" i="14"/>
  <c r="A60" i="14"/>
  <c r="C60" i="14"/>
  <c r="D60" i="14"/>
  <c r="A61" i="14"/>
  <c r="C61" i="14"/>
  <c r="D61" i="14"/>
  <c r="A62" i="14"/>
  <c r="C62" i="14"/>
  <c r="D62" i="14"/>
  <c r="A63" i="14"/>
  <c r="C63" i="14"/>
  <c r="D63" i="14"/>
  <c r="A64" i="14"/>
  <c r="C64" i="14"/>
  <c r="D64" i="14"/>
  <c r="A65" i="14"/>
  <c r="C65" i="14"/>
  <c r="D65" i="14"/>
  <c r="A66" i="14"/>
  <c r="C66" i="14"/>
  <c r="D66" i="14"/>
  <c r="A67" i="14"/>
  <c r="C67" i="14"/>
  <c r="D67" i="14"/>
  <c r="A68" i="14"/>
  <c r="C68" i="14"/>
  <c r="D68" i="14"/>
  <c r="A69" i="14"/>
  <c r="C69" i="14"/>
  <c r="D69" i="14"/>
  <c r="A70" i="14"/>
  <c r="C70" i="14"/>
  <c r="D70" i="14"/>
  <c r="A71" i="14"/>
  <c r="C71" i="14"/>
  <c r="D71" i="14"/>
  <c r="A72" i="14"/>
  <c r="C72" i="14"/>
  <c r="D72" i="14"/>
  <c r="A73" i="14"/>
  <c r="C73" i="14"/>
  <c r="D73" i="14"/>
  <c r="A74" i="14"/>
  <c r="C74" i="14"/>
  <c r="D74" i="14"/>
  <c r="A75" i="14"/>
  <c r="C75" i="14"/>
  <c r="D75" i="14"/>
  <c r="A76" i="14"/>
  <c r="C76" i="14"/>
  <c r="D76" i="14"/>
  <c r="A77" i="14"/>
  <c r="C77" i="14"/>
  <c r="D77" i="14"/>
  <c r="A51" i="14"/>
  <c r="C51" i="14"/>
  <c r="D51" i="14"/>
  <c r="A52" i="14"/>
  <c r="C52" i="14"/>
  <c r="D52" i="14"/>
  <c r="A53" i="14"/>
  <c r="C53" i="14"/>
  <c r="D53" i="14"/>
  <c r="A54" i="14"/>
  <c r="C54" i="14"/>
  <c r="D54" i="14"/>
  <c r="A55" i="14"/>
  <c r="C55" i="14"/>
  <c r="D55" i="14"/>
  <c r="A56" i="14"/>
  <c r="C56" i="14"/>
  <c r="D56" i="14"/>
  <c r="A42" i="14"/>
  <c r="X42" i="14" s="1"/>
  <c r="C42" i="14"/>
  <c r="D42" i="14"/>
  <c r="A43" i="14"/>
  <c r="C43" i="14"/>
  <c r="D43" i="14"/>
  <c r="A44" i="14"/>
  <c r="C44" i="14"/>
  <c r="D44" i="14"/>
  <c r="A45" i="14"/>
  <c r="X45" i="14" s="1"/>
  <c r="C45" i="14"/>
  <c r="D45" i="14"/>
  <c r="A46" i="14"/>
  <c r="C46" i="14"/>
  <c r="D46" i="14"/>
  <c r="A47" i="14"/>
  <c r="C47" i="14"/>
  <c r="D47" i="14"/>
  <c r="A48" i="14"/>
  <c r="X48" i="14" s="1"/>
  <c r="C48" i="14"/>
  <c r="D48" i="14"/>
  <c r="A49" i="14"/>
  <c r="C49" i="14"/>
  <c r="T48" i="14" s="1"/>
  <c r="D49" i="14"/>
  <c r="A50" i="14"/>
  <c r="C50" i="14"/>
  <c r="D50" i="14"/>
  <c r="A34" i="14"/>
  <c r="C34" i="14"/>
  <c r="D34" i="14"/>
  <c r="A35" i="14"/>
  <c r="C35" i="14"/>
  <c r="D35" i="14"/>
  <c r="A36" i="14"/>
  <c r="X36" i="14" s="1"/>
  <c r="C36" i="14"/>
  <c r="D36" i="14"/>
  <c r="A37" i="14"/>
  <c r="C37" i="14"/>
  <c r="D37" i="14"/>
  <c r="A38" i="14"/>
  <c r="C38" i="14"/>
  <c r="D38" i="14"/>
  <c r="A39" i="14"/>
  <c r="X39" i="14" s="1"/>
  <c r="C39" i="14"/>
  <c r="D39" i="14"/>
  <c r="A40" i="14"/>
  <c r="C40" i="14"/>
  <c r="D40" i="14"/>
  <c r="A41" i="14"/>
  <c r="C41" i="14"/>
  <c r="D41" i="14"/>
  <c r="A32" i="14"/>
  <c r="C32" i="14"/>
  <c r="D32" i="14"/>
  <c r="A33" i="14"/>
  <c r="X33" i="14" s="1"/>
  <c r="C33" i="14"/>
  <c r="T34" i="14" s="1"/>
  <c r="D33" i="14"/>
  <c r="A28" i="14"/>
  <c r="C28" i="14"/>
  <c r="D28" i="14"/>
  <c r="A29" i="14"/>
  <c r="C29" i="14"/>
  <c r="D29" i="14"/>
  <c r="A30" i="14"/>
  <c r="X30" i="14" s="1"/>
  <c r="C30" i="14"/>
  <c r="D30" i="14"/>
  <c r="A31" i="14"/>
  <c r="C31" i="14"/>
  <c r="D31" i="14"/>
  <c r="A4" i="14"/>
  <c r="C4" i="14"/>
  <c r="D4" i="14"/>
  <c r="A5" i="14"/>
  <c r="C5" i="14"/>
  <c r="D5" i="14"/>
  <c r="A6" i="14"/>
  <c r="X6" i="14" s="1"/>
  <c r="C6" i="14"/>
  <c r="D6" i="14"/>
  <c r="A7" i="14"/>
  <c r="C7" i="14"/>
  <c r="D7" i="14"/>
  <c r="A8" i="14"/>
  <c r="C8" i="14"/>
  <c r="D8" i="14"/>
  <c r="A9" i="14"/>
  <c r="X9" i="14" s="1"/>
  <c r="C9" i="14"/>
  <c r="D9" i="14"/>
  <c r="A10" i="14"/>
  <c r="C10" i="14"/>
  <c r="D10" i="14"/>
  <c r="A11" i="14"/>
  <c r="C11" i="14"/>
  <c r="D11" i="14"/>
  <c r="A12" i="14"/>
  <c r="X12" i="14" s="1"/>
  <c r="C12" i="14"/>
  <c r="T14" i="14" s="1"/>
  <c r="D12" i="14"/>
  <c r="A13" i="14"/>
  <c r="C13" i="14"/>
  <c r="D13" i="14"/>
  <c r="A14" i="14"/>
  <c r="C14" i="14"/>
  <c r="D14" i="14"/>
  <c r="A15" i="14"/>
  <c r="X15" i="14" s="1"/>
  <c r="C15" i="14"/>
  <c r="D15" i="14"/>
  <c r="A16" i="14"/>
  <c r="C16" i="14"/>
  <c r="D16" i="14"/>
  <c r="A17" i="14"/>
  <c r="C17" i="14"/>
  <c r="D17" i="14"/>
  <c r="A18" i="14"/>
  <c r="X18" i="14" s="1"/>
  <c r="C18" i="14"/>
  <c r="D18" i="14"/>
  <c r="A19" i="14"/>
  <c r="C19" i="14"/>
  <c r="D19" i="14"/>
  <c r="A20" i="14"/>
  <c r="C20" i="14"/>
  <c r="D20" i="14"/>
  <c r="A21" i="14"/>
  <c r="X21" i="14" s="1"/>
  <c r="C21" i="14"/>
  <c r="D21" i="14"/>
  <c r="A22" i="14"/>
  <c r="C22" i="14"/>
  <c r="D22" i="14"/>
  <c r="A23" i="14"/>
  <c r="C23" i="14"/>
  <c r="T22" i="14" s="1"/>
  <c r="D23" i="14"/>
  <c r="A24" i="14"/>
  <c r="X24" i="14" s="1"/>
  <c r="C24" i="14"/>
  <c r="D24" i="14"/>
  <c r="A25" i="14"/>
  <c r="C25" i="14"/>
  <c r="D25" i="14"/>
  <c r="A26" i="14"/>
  <c r="C26" i="14"/>
  <c r="D26" i="14"/>
  <c r="A27" i="14"/>
  <c r="X27" i="14" s="1"/>
  <c r="C27" i="14"/>
  <c r="D27" i="14"/>
  <c r="D3" i="14"/>
  <c r="C3" i="14"/>
  <c r="A3" i="14"/>
  <c r="X3" i="14" s="1"/>
  <c r="EA107" i="4"/>
  <c r="EA106" i="4"/>
  <c r="EA105" i="4"/>
  <c r="EA104" i="4"/>
  <c r="EA103" i="4"/>
  <c r="EA102" i="4"/>
  <c r="EA101" i="4"/>
  <c r="EA100" i="4"/>
  <c r="EA99" i="4"/>
  <c r="EA98" i="4"/>
  <c r="EA97" i="4"/>
  <c r="EA96" i="4"/>
  <c r="EA95" i="4"/>
  <c r="EA94" i="4"/>
  <c r="EA93" i="4"/>
  <c r="EA92" i="4"/>
  <c r="EA91" i="4"/>
  <c r="EA90" i="4"/>
  <c r="EA89" i="4"/>
  <c r="EA88" i="4"/>
  <c r="EA87" i="4"/>
  <c r="EA86" i="4"/>
  <c r="EA85" i="4"/>
  <c r="EA84" i="4"/>
  <c r="EA83" i="4"/>
  <c r="EA82" i="4"/>
  <c r="EA81" i="4"/>
  <c r="EA80" i="4"/>
  <c r="EA79" i="4"/>
  <c r="EA78" i="4"/>
  <c r="EA77" i="4"/>
  <c r="EA76" i="4"/>
  <c r="EA75" i="4"/>
  <c r="EA74" i="4"/>
  <c r="EA73" i="4"/>
  <c r="EA72" i="4"/>
  <c r="EA71" i="4"/>
  <c r="EA70" i="4"/>
  <c r="EA69" i="4"/>
  <c r="EA68" i="4"/>
  <c r="EA67" i="4"/>
  <c r="EA66" i="4"/>
  <c r="EA65" i="4"/>
  <c r="EA64" i="4"/>
  <c r="EA63" i="4"/>
  <c r="EA62" i="4"/>
  <c r="EA61" i="4"/>
  <c r="EA60" i="4"/>
  <c r="EA59" i="4"/>
  <c r="EA58" i="4"/>
  <c r="EA57" i="4"/>
  <c r="EA56" i="4"/>
  <c r="EA55" i="4"/>
  <c r="EA54" i="4"/>
  <c r="EA53" i="4"/>
  <c r="EA52" i="4"/>
  <c r="EA51" i="4"/>
  <c r="EA50" i="4"/>
  <c r="EA49" i="4"/>
  <c r="EA48" i="4"/>
  <c r="EA47" i="4"/>
  <c r="EA46" i="4"/>
  <c r="EA45" i="4"/>
  <c r="EA44" i="4"/>
  <c r="EA43" i="4"/>
  <c r="EA42" i="4"/>
  <c r="EA41" i="4"/>
  <c r="EA40" i="4"/>
  <c r="EA39" i="4"/>
  <c r="EA38" i="4"/>
  <c r="EA37" i="4"/>
  <c r="EA36" i="4"/>
  <c r="EA35" i="4"/>
  <c r="EA34" i="4"/>
  <c r="EA33" i="4"/>
  <c r="EA32" i="4"/>
  <c r="EA31" i="4"/>
  <c r="EA30" i="4"/>
  <c r="EA29" i="4"/>
  <c r="EA28" i="4"/>
  <c r="EA27" i="4"/>
  <c r="EA26" i="4"/>
  <c r="EA25" i="4"/>
  <c r="EA24" i="4"/>
  <c r="EA23" i="4"/>
  <c r="EA22" i="4"/>
  <c r="EA21" i="4"/>
  <c r="EA20" i="4"/>
  <c r="EA19" i="4"/>
  <c r="EA18" i="4"/>
  <c r="EA17" i="4"/>
  <c r="EA16" i="4"/>
  <c r="EA15" i="4"/>
  <c r="EA14" i="4"/>
  <c r="EA13" i="4"/>
  <c r="EA12" i="4"/>
  <c r="EA11" i="4"/>
  <c r="EA10" i="4"/>
  <c r="EA9" i="4"/>
  <c r="EA8" i="4"/>
  <c r="EA7" i="4"/>
  <c r="EA6" i="4"/>
  <c r="EA5" i="4"/>
  <c r="EA4" i="4"/>
  <c r="EA3" i="4"/>
  <c r="U50" i="14" l="1"/>
  <c r="T10" i="14"/>
  <c r="U49" i="14"/>
  <c r="U14" i="14"/>
  <c r="U10" i="14"/>
  <c r="T39" i="14"/>
  <c r="U29" i="14"/>
  <c r="U22" i="14"/>
  <c r="T23" i="14"/>
  <c r="U17" i="14"/>
  <c r="T9" i="14"/>
  <c r="T36" i="14"/>
  <c r="T45" i="14"/>
  <c r="U42" i="14"/>
  <c r="U15" i="14"/>
  <c r="U44" i="14"/>
  <c r="T46" i="14"/>
  <c r="U16" i="14"/>
  <c r="T28" i="14"/>
  <c r="U26" i="14"/>
  <c r="T41" i="14"/>
  <c r="U47" i="14"/>
  <c r="T33" i="14"/>
  <c r="T26" i="14"/>
  <c r="T17" i="14"/>
  <c r="U4" i="14"/>
  <c r="U39" i="14"/>
  <c r="T37" i="14"/>
  <c r="U48" i="14"/>
  <c r="T47" i="14"/>
  <c r="U43" i="14"/>
  <c r="T13" i="14"/>
  <c r="T3" i="14"/>
  <c r="U36" i="14"/>
  <c r="U46" i="14"/>
  <c r="T44" i="14"/>
  <c r="U24" i="14"/>
  <c r="U25" i="14"/>
  <c r="U20" i="14"/>
  <c r="T7" i="14"/>
  <c r="T6" i="14"/>
  <c r="U41" i="14"/>
  <c r="U40" i="14"/>
  <c r="T24" i="14"/>
  <c r="T25" i="14"/>
  <c r="U32" i="14"/>
  <c r="T49" i="14"/>
  <c r="T50" i="14"/>
  <c r="U19" i="14"/>
  <c r="U18" i="14"/>
  <c r="T5" i="14"/>
  <c r="T4" i="14"/>
  <c r="U5" i="14"/>
  <c r="U13" i="14"/>
  <c r="U12" i="14"/>
  <c r="U34" i="14"/>
  <c r="U33" i="14"/>
  <c r="U30" i="14"/>
  <c r="U31" i="14"/>
  <c r="T43" i="14"/>
  <c r="T42" i="14"/>
  <c r="U9" i="14"/>
  <c r="T8" i="14"/>
  <c r="T30" i="14"/>
  <c r="T31" i="14"/>
  <c r="U23" i="14"/>
  <c r="U6" i="14"/>
  <c r="U7" i="14"/>
  <c r="T32" i="14"/>
  <c r="T29" i="14"/>
  <c r="T40" i="14"/>
  <c r="T12" i="14"/>
  <c r="U8" i="14"/>
  <c r="T21" i="14"/>
  <c r="U3" i="14"/>
  <c r="U21" i="14"/>
  <c r="U37" i="14"/>
  <c r="T15" i="14"/>
  <c r="U38" i="14"/>
  <c r="T35" i="14"/>
  <c r="T19" i="14"/>
  <c r="U11" i="14"/>
  <c r="U35" i="14"/>
  <c r="U45" i="14"/>
  <c r="T11" i="14"/>
  <c r="U27" i="14"/>
  <c r="T38" i="14"/>
  <c r="U28" i="14"/>
  <c r="T16" i="14"/>
  <c r="T27" i="14"/>
  <c r="T18" i="14"/>
  <c r="T20" i="14"/>
  <c r="PQ2" i="5"/>
  <c r="PR2" i="5"/>
  <c r="AM4" i="4" l="1"/>
  <c r="AM5" i="4"/>
  <c r="AV3" i="4" s="1"/>
  <c r="AM6" i="4"/>
  <c r="AM7" i="4"/>
  <c r="AM8" i="4"/>
  <c r="AM9" i="4"/>
  <c r="AM10" i="4"/>
  <c r="AM11" i="4"/>
  <c r="AM12" i="4"/>
  <c r="AM13" i="4"/>
  <c r="AM14" i="4"/>
  <c r="AV12" i="4" s="1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V27" i="4" s="1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V51" i="4" s="1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V75" i="4" s="1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V99" i="4" s="1"/>
  <c r="AM102" i="4"/>
  <c r="AM103" i="4"/>
  <c r="AM104" i="4"/>
  <c r="AM105" i="4"/>
  <c r="AM106" i="4"/>
  <c r="AM107" i="4"/>
  <c r="AM108" i="4"/>
  <c r="AM109" i="4"/>
  <c r="AM110" i="4"/>
  <c r="AM3" i="4"/>
  <c r="AV5" i="4" s="1"/>
  <c r="V4" i="4"/>
  <c r="V5" i="4"/>
  <c r="B5" i="14" s="1"/>
  <c r="V6" i="4"/>
  <c r="B6" i="14" s="1"/>
  <c r="V7" i="4"/>
  <c r="B7" i="14" s="1"/>
  <c r="H7" i="14" s="1"/>
  <c r="V8" i="4"/>
  <c r="V9" i="4"/>
  <c r="B9" i="14" s="1"/>
  <c r="V10" i="4"/>
  <c r="B10" i="14" s="1"/>
  <c r="H10" i="14" s="1"/>
  <c r="V11" i="4"/>
  <c r="V12" i="4"/>
  <c r="V13" i="4"/>
  <c r="B13" i="14" s="1"/>
  <c r="H13" i="14" s="1"/>
  <c r="V14" i="4"/>
  <c r="V15" i="4"/>
  <c r="V16" i="4"/>
  <c r="B16" i="14" s="1"/>
  <c r="H16" i="14" s="1"/>
  <c r="V17" i="4"/>
  <c r="B17" i="14" s="1"/>
  <c r="V18" i="4"/>
  <c r="B18" i="14" s="1"/>
  <c r="V19" i="4"/>
  <c r="B19" i="14" s="1"/>
  <c r="H19" i="14" s="1"/>
  <c r="V20" i="4"/>
  <c r="V21" i="4"/>
  <c r="B21" i="14" s="1"/>
  <c r="V22" i="4"/>
  <c r="B22" i="14" s="1"/>
  <c r="H22" i="14" s="1"/>
  <c r="V23" i="4"/>
  <c r="V24" i="4"/>
  <c r="V25" i="4"/>
  <c r="B25" i="14" s="1"/>
  <c r="H25" i="14" s="1"/>
  <c r="V26" i="4"/>
  <c r="V27" i="4"/>
  <c r="V28" i="4"/>
  <c r="B28" i="14" s="1"/>
  <c r="H28" i="14" s="1"/>
  <c r="V29" i="4"/>
  <c r="B29" i="14" s="1"/>
  <c r="V30" i="4"/>
  <c r="B30" i="14" s="1"/>
  <c r="V31" i="4"/>
  <c r="B31" i="14" s="1"/>
  <c r="H31" i="14" s="1"/>
  <c r="V32" i="4"/>
  <c r="B32" i="14" s="1"/>
  <c r="V33" i="4"/>
  <c r="B33" i="14" s="1"/>
  <c r="V34" i="4"/>
  <c r="B34" i="14" s="1"/>
  <c r="H34" i="14" s="1"/>
  <c r="V35" i="4"/>
  <c r="V36" i="4"/>
  <c r="V37" i="4"/>
  <c r="B37" i="14" s="1"/>
  <c r="H37" i="14" s="1"/>
  <c r="V38" i="4"/>
  <c r="V39" i="4"/>
  <c r="B39" i="14" s="1"/>
  <c r="V40" i="4"/>
  <c r="B40" i="14" s="1"/>
  <c r="H40" i="14" s="1"/>
  <c r="V41" i="4"/>
  <c r="B41" i="14" s="1"/>
  <c r="V42" i="4"/>
  <c r="B42" i="14" s="1"/>
  <c r="V43" i="4"/>
  <c r="B43" i="14" s="1"/>
  <c r="H43" i="14" s="1"/>
  <c r="V44" i="4"/>
  <c r="V45" i="4"/>
  <c r="B45" i="14" s="1"/>
  <c r="V46" i="4"/>
  <c r="B46" i="14" s="1"/>
  <c r="H46" i="14" s="1"/>
  <c r="V47" i="4"/>
  <c r="V48" i="4"/>
  <c r="V49" i="4"/>
  <c r="B49" i="14" s="1"/>
  <c r="H49" i="14" s="1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B51" i="14" s="1"/>
  <c r="H51" i="14" s="1"/>
  <c r="V64" i="4"/>
  <c r="B52" i="14" s="1"/>
  <c r="H52" i="14" s="1"/>
  <c r="V65" i="4"/>
  <c r="B53" i="14" s="1"/>
  <c r="H53" i="14" s="1"/>
  <c r="V66" i="4"/>
  <c r="B54" i="14" s="1"/>
  <c r="H54" i="14" s="1"/>
  <c r="V67" i="4"/>
  <c r="B55" i="14" s="1"/>
  <c r="H55" i="14" s="1"/>
  <c r="V68" i="4"/>
  <c r="V69" i="4"/>
  <c r="B57" i="14" s="1"/>
  <c r="H57" i="14" s="1"/>
  <c r="V70" i="4"/>
  <c r="B58" i="14" s="1"/>
  <c r="H58" i="14" s="1"/>
  <c r="V71" i="4"/>
  <c r="V72" i="4"/>
  <c r="V73" i="4"/>
  <c r="V74" i="4"/>
  <c r="AE72" i="4" s="1"/>
  <c r="V75" i="4"/>
  <c r="V76" i="4"/>
  <c r="V77" i="4"/>
  <c r="V78" i="4"/>
  <c r="B60" i="14" s="1"/>
  <c r="H60" i="14" s="1"/>
  <c r="V79" i="4"/>
  <c r="B61" i="14" s="1"/>
  <c r="H61" i="14" s="1"/>
  <c r="V80" i="4"/>
  <c r="V81" i="4"/>
  <c r="B63" i="14" s="1"/>
  <c r="H63" i="14" s="1"/>
  <c r="V82" i="4"/>
  <c r="B64" i="14" s="1"/>
  <c r="H64" i="14" s="1"/>
  <c r="V83" i="4"/>
  <c r="V84" i="4"/>
  <c r="V85" i="4"/>
  <c r="B67" i="14" s="1"/>
  <c r="H67" i="14" s="1"/>
  <c r="V86" i="4"/>
  <c r="V87" i="4"/>
  <c r="V88" i="4"/>
  <c r="B70" i="14" s="1"/>
  <c r="H70" i="14" s="1"/>
  <c r="V89" i="4"/>
  <c r="B71" i="14" s="1"/>
  <c r="H71" i="14" s="1"/>
  <c r="V90" i="4"/>
  <c r="B72" i="14" s="1"/>
  <c r="H72" i="14" s="1"/>
  <c r="V91" i="4"/>
  <c r="B73" i="14" s="1"/>
  <c r="H73" i="14" s="1"/>
  <c r="V92" i="4"/>
  <c r="V93" i="4"/>
  <c r="B75" i="14" s="1"/>
  <c r="H75" i="14" s="1"/>
  <c r="V94" i="4"/>
  <c r="B76" i="14" s="1"/>
  <c r="H76" i="14" s="1"/>
  <c r="V95" i="4"/>
  <c r="V96" i="4"/>
  <c r="B78" i="14" s="1"/>
  <c r="H78" i="14" s="1"/>
  <c r="V97" i="4"/>
  <c r="B79" i="14" s="1"/>
  <c r="H79" i="14" s="1"/>
  <c r="V98" i="4"/>
  <c r="AE97" i="4" s="1"/>
  <c r="V99" i="4"/>
  <c r="V100" i="4"/>
  <c r="B82" i="14" s="1"/>
  <c r="H82" i="14" s="1"/>
  <c r="V101" i="4"/>
  <c r="B83" i="14" s="1"/>
  <c r="H83" i="14" s="1"/>
  <c r="V102" i="4"/>
  <c r="B84" i="14" s="1"/>
  <c r="H84" i="14" s="1"/>
  <c r="V103" i="4"/>
  <c r="B85" i="14" s="1"/>
  <c r="H85" i="14" s="1"/>
  <c r="V104" i="4"/>
  <c r="V105" i="4"/>
  <c r="B87" i="14" s="1"/>
  <c r="H87" i="14" s="1"/>
  <c r="V106" i="4"/>
  <c r="B88" i="14" s="1"/>
  <c r="H88" i="14" s="1"/>
  <c r="V107" i="4"/>
  <c r="B89" i="14" s="1"/>
  <c r="H89" i="14" s="1"/>
  <c r="V108" i="4"/>
  <c r="B90" i="14" s="1"/>
  <c r="H90" i="14" s="1"/>
  <c r="V109" i="4"/>
  <c r="B91" i="14" s="1"/>
  <c r="H91" i="14" s="1"/>
  <c r="V110" i="4"/>
  <c r="B92" i="14" s="1"/>
  <c r="H92" i="14" s="1"/>
  <c r="V3" i="4"/>
  <c r="B3" i="14" s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3" i="4"/>
  <c r="AE60" i="4" l="1"/>
  <c r="N103" i="4"/>
  <c r="N79" i="4"/>
  <c r="N55" i="4"/>
  <c r="N31" i="4"/>
  <c r="N7" i="4"/>
  <c r="N93" i="4"/>
  <c r="N69" i="4"/>
  <c r="N45" i="4"/>
  <c r="N21" i="4"/>
  <c r="AV103" i="4"/>
  <c r="AV79" i="4"/>
  <c r="AV55" i="4"/>
  <c r="AV31" i="4"/>
  <c r="AV7" i="4"/>
  <c r="N106" i="4"/>
  <c r="N91" i="4"/>
  <c r="N67" i="4"/>
  <c r="N43" i="4"/>
  <c r="N19" i="4"/>
  <c r="N105" i="4"/>
  <c r="N81" i="4"/>
  <c r="N57" i="4"/>
  <c r="N33" i="4"/>
  <c r="N9" i="4"/>
  <c r="AE69" i="4"/>
  <c r="N94" i="4"/>
  <c r="AE103" i="4"/>
  <c r="B86" i="14"/>
  <c r="H86" i="14" s="1"/>
  <c r="AE79" i="4"/>
  <c r="B62" i="14"/>
  <c r="H62" i="14" s="1"/>
  <c r="AE55" i="4"/>
  <c r="AE50" i="4"/>
  <c r="B48" i="14"/>
  <c r="H32" i="14"/>
  <c r="S31" i="14"/>
  <c r="Y31" i="14" s="1"/>
  <c r="S30" i="14"/>
  <c r="Y30" i="14" s="1"/>
  <c r="AE26" i="4"/>
  <c r="B24" i="14"/>
  <c r="AE7" i="4"/>
  <c r="B8" i="14"/>
  <c r="AV87" i="4"/>
  <c r="AV63" i="4"/>
  <c r="AV39" i="4"/>
  <c r="AV15" i="4"/>
  <c r="AE84" i="4"/>
  <c r="B68" i="14"/>
  <c r="H68" i="14" s="1"/>
  <c r="AE38" i="4"/>
  <c r="B36" i="14"/>
  <c r="AV47" i="4"/>
  <c r="AV23" i="4"/>
  <c r="AE89" i="4"/>
  <c r="B69" i="14"/>
  <c r="H69" i="14" s="1"/>
  <c r="AE17" i="4"/>
  <c r="B15" i="14"/>
  <c r="S16" i="14" s="1"/>
  <c r="Y16" i="14" s="1"/>
  <c r="S32" i="14"/>
  <c r="Y32" i="14" s="1"/>
  <c r="H30" i="14"/>
  <c r="S8" i="14"/>
  <c r="Y8" i="14" s="1"/>
  <c r="H6" i="14"/>
  <c r="S27" i="14"/>
  <c r="Y27" i="14" s="1"/>
  <c r="H29" i="14"/>
  <c r="AE70" i="4"/>
  <c r="B59" i="14"/>
  <c r="H59" i="14" s="1"/>
  <c r="H39" i="14"/>
  <c r="S41" i="14"/>
  <c r="Y41" i="14" s="1"/>
  <c r="AE12" i="4"/>
  <c r="B14" i="14"/>
  <c r="S47" i="14"/>
  <c r="Y47" i="14" s="1"/>
  <c r="H45" i="14"/>
  <c r="AV104" i="4"/>
  <c r="H3" i="14"/>
  <c r="AE94" i="4"/>
  <c r="B77" i="14"/>
  <c r="H77" i="14" s="1"/>
  <c r="AE46" i="4"/>
  <c r="B47" i="14"/>
  <c r="AE22" i="4"/>
  <c r="B23" i="14"/>
  <c r="AE36" i="4"/>
  <c r="B38" i="14"/>
  <c r="S23" i="14"/>
  <c r="Y23" i="14" s="1"/>
  <c r="H21" i="14"/>
  <c r="H5" i="14"/>
  <c r="S4" i="14"/>
  <c r="Y4" i="14" s="1"/>
  <c r="N86" i="4"/>
  <c r="N62" i="4"/>
  <c r="N38" i="4"/>
  <c r="N14" i="4"/>
  <c r="AE91" i="4"/>
  <c r="B74" i="14"/>
  <c r="H74" i="14" s="1"/>
  <c r="AE85" i="4"/>
  <c r="B66" i="14"/>
  <c r="H66" i="14" s="1"/>
  <c r="AE67" i="4"/>
  <c r="B56" i="14"/>
  <c r="H56" i="14" s="1"/>
  <c r="AE43" i="4"/>
  <c r="B44" i="14"/>
  <c r="AE19" i="4"/>
  <c r="B20" i="14"/>
  <c r="AE14" i="4"/>
  <c r="B12" i="14"/>
  <c r="AE5" i="4"/>
  <c r="B4" i="14"/>
  <c r="H4" i="14" s="1"/>
  <c r="AV95" i="4"/>
  <c r="AV71" i="4"/>
  <c r="N22" i="4"/>
  <c r="AE101" i="4"/>
  <c r="B81" i="14"/>
  <c r="H81" i="14" s="1"/>
  <c r="AE82" i="4"/>
  <c r="B65" i="14"/>
  <c r="H65" i="14" s="1"/>
  <c r="AE77" i="4"/>
  <c r="AE58" i="4"/>
  <c r="AE53" i="4"/>
  <c r="AE34" i="4"/>
  <c r="B35" i="14"/>
  <c r="AE29" i="4"/>
  <c r="B27" i="14"/>
  <c r="AE10" i="4"/>
  <c r="B11" i="14"/>
  <c r="AE33" i="4"/>
  <c r="N70" i="4"/>
  <c r="AE96" i="4"/>
  <c r="B80" i="14"/>
  <c r="H80" i="14" s="1"/>
  <c r="AE48" i="4"/>
  <c r="B50" i="14"/>
  <c r="S44" i="14"/>
  <c r="Y44" i="14" s="1"/>
  <c r="H42" i="14"/>
  <c r="AE24" i="4"/>
  <c r="B26" i="14"/>
  <c r="S20" i="14"/>
  <c r="Y20" i="14" s="1"/>
  <c r="H18" i="14"/>
  <c r="AE41" i="4"/>
  <c r="N88" i="4"/>
  <c r="N64" i="4"/>
  <c r="N40" i="4"/>
  <c r="N16" i="4"/>
  <c r="N78" i="4"/>
  <c r="S40" i="14"/>
  <c r="Y40" i="14" s="1"/>
  <c r="H41" i="14"/>
  <c r="S39" i="14"/>
  <c r="Y39" i="14" s="1"/>
  <c r="H33" i="14"/>
  <c r="S35" i="14"/>
  <c r="Y35" i="14" s="1"/>
  <c r="S15" i="14"/>
  <c r="Y15" i="14" s="1"/>
  <c r="H17" i="14"/>
  <c r="S11" i="14"/>
  <c r="Y11" i="14" s="1"/>
  <c r="H9" i="14"/>
  <c r="AE65" i="4"/>
  <c r="AV92" i="4"/>
  <c r="AV68" i="4"/>
  <c r="AV44" i="4"/>
  <c r="AV20" i="4"/>
  <c r="AE106" i="4"/>
  <c r="AE37" i="4"/>
  <c r="AV83" i="4"/>
  <c r="AV35" i="4"/>
  <c r="AE44" i="4"/>
  <c r="AE20" i="4"/>
  <c r="AE9" i="4"/>
  <c r="AE73" i="4"/>
  <c r="AE105" i="4"/>
  <c r="AV98" i="4"/>
  <c r="AV74" i="4"/>
  <c r="AV50" i="4"/>
  <c r="AV26" i="4"/>
  <c r="AV28" i="4"/>
  <c r="N11" i="4"/>
  <c r="AE59" i="4"/>
  <c r="AE35" i="4"/>
  <c r="AE11" i="4"/>
  <c r="AE13" i="4"/>
  <c r="AE45" i="4"/>
  <c r="AV94" i="4"/>
  <c r="AV89" i="4"/>
  <c r="AV70" i="4"/>
  <c r="AV65" i="4"/>
  <c r="AV46" i="4"/>
  <c r="AV41" i="4"/>
  <c r="AV22" i="4"/>
  <c r="AV17" i="4"/>
  <c r="AV40" i="4"/>
  <c r="AE49" i="4"/>
  <c r="AE81" i="4"/>
  <c r="AV52" i="4"/>
  <c r="AV80" i="4"/>
  <c r="AV32" i="4"/>
  <c r="AV13" i="4"/>
  <c r="AV8" i="4"/>
  <c r="AV64" i="4"/>
  <c r="AV107" i="4"/>
  <c r="AV16" i="4"/>
  <c r="N20" i="4"/>
  <c r="N82" i="4"/>
  <c r="N26" i="4"/>
  <c r="N10" i="4"/>
  <c r="AV11" i="4"/>
  <c r="AE92" i="4"/>
  <c r="N107" i="4"/>
  <c r="N83" i="4"/>
  <c r="N98" i="4"/>
  <c r="N74" i="4"/>
  <c r="N30" i="4"/>
  <c r="N34" i="4"/>
  <c r="N8" i="4"/>
  <c r="AE104" i="4"/>
  <c r="AE80" i="4"/>
  <c r="AE56" i="4"/>
  <c r="AE32" i="4"/>
  <c r="AE8" i="4"/>
  <c r="AE25" i="4"/>
  <c r="AE57" i="4"/>
  <c r="AV91" i="4"/>
  <c r="AV86" i="4"/>
  <c r="AV67" i="4"/>
  <c r="AV62" i="4"/>
  <c r="AV43" i="4"/>
  <c r="AV38" i="4"/>
  <c r="AV19" i="4"/>
  <c r="AV14" i="4"/>
  <c r="AV88" i="4"/>
  <c r="AV59" i="4"/>
  <c r="N92" i="4"/>
  <c r="N68" i="4"/>
  <c r="N44" i="4"/>
  <c r="AE68" i="4"/>
  <c r="N59" i="4"/>
  <c r="N35" i="4"/>
  <c r="AE107" i="4"/>
  <c r="AE83" i="4"/>
  <c r="N50" i="4"/>
  <c r="AE21" i="4"/>
  <c r="AV76" i="4"/>
  <c r="N104" i="4"/>
  <c r="N80" i="4"/>
  <c r="N56" i="4"/>
  <c r="N32" i="4"/>
  <c r="N46" i="4"/>
  <c r="N100" i="4"/>
  <c r="N95" i="4"/>
  <c r="N76" i="4"/>
  <c r="N71" i="4"/>
  <c r="N52" i="4"/>
  <c r="N47" i="4"/>
  <c r="N28" i="4"/>
  <c r="N23" i="4"/>
  <c r="N4" i="4"/>
  <c r="N58" i="4"/>
  <c r="AE95" i="4"/>
  <c r="AE71" i="4"/>
  <c r="AE47" i="4"/>
  <c r="AE23" i="4"/>
  <c r="AE61" i="4"/>
  <c r="AE93" i="4"/>
  <c r="AV106" i="4"/>
  <c r="AV101" i="4"/>
  <c r="AV82" i="4"/>
  <c r="AV77" i="4"/>
  <c r="AV34" i="4"/>
  <c r="AV29" i="4"/>
  <c r="AV10" i="4"/>
  <c r="AV4" i="4"/>
  <c r="AV100" i="4"/>
  <c r="N66" i="4"/>
  <c r="N18" i="4"/>
  <c r="N101" i="4"/>
  <c r="N65" i="4"/>
  <c r="N53" i="4"/>
  <c r="N41" i="4"/>
  <c r="N29" i="4"/>
  <c r="N17" i="4"/>
  <c r="N6" i="4"/>
  <c r="N54" i="4"/>
  <c r="N102" i="4"/>
  <c r="AE100" i="4"/>
  <c r="AE99" i="4"/>
  <c r="AE88" i="4"/>
  <c r="AE87" i="4"/>
  <c r="AE76" i="4"/>
  <c r="AE75" i="4"/>
  <c r="AE64" i="4"/>
  <c r="AE63" i="4"/>
  <c r="AE52" i="4"/>
  <c r="AE51" i="4"/>
  <c r="AE40" i="4"/>
  <c r="AE39" i="4"/>
  <c r="AE28" i="4"/>
  <c r="AE27" i="4"/>
  <c r="AE16" i="4"/>
  <c r="AE15" i="4"/>
  <c r="AE4" i="4"/>
  <c r="AE3" i="4"/>
  <c r="AV58" i="4"/>
  <c r="AV53" i="4"/>
  <c r="N5" i="4"/>
  <c r="N89" i="4"/>
  <c r="N77" i="4"/>
  <c r="N97" i="4"/>
  <c r="N85" i="4"/>
  <c r="N73" i="4"/>
  <c r="N61" i="4"/>
  <c r="N49" i="4"/>
  <c r="N37" i="4"/>
  <c r="N25" i="4"/>
  <c r="N13" i="4"/>
  <c r="N42" i="4"/>
  <c r="N90" i="4"/>
  <c r="AE98" i="4"/>
  <c r="AE86" i="4"/>
  <c r="AE74" i="4"/>
  <c r="AE62" i="4"/>
  <c r="AE31" i="4"/>
  <c r="AV97" i="4"/>
  <c r="AV96" i="4"/>
  <c r="AV84" i="4"/>
  <c r="AV85" i="4"/>
  <c r="AV73" i="4"/>
  <c r="AV72" i="4"/>
  <c r="AV60" i="4"/>
  <c r="AV61" i="4"/>
  <c r="AV56" i="4"/>
  <c r="AV48" i="4"/>
  <c r="AV49" i="4"/>
  <c r="AV37" i="4"/>
  <c r="AV36" i="4"/>
  <c r="AV25" i="4"/>
  <c r="AV24" i="4"/>
  <c r="N3" i="4"/>
  <c r="N15" i="4"/>
  <c r="N27" i="4"/>
  <c r="N39" i="4"/>
  <c r="N51" i="4"/>
  <c r="N63" i="4"/>
  <c r="N75" i="4"/>
  <c r="N87" i="4"/>
  <c r="N99" i="4"/>
  <c r="AE6" i="4"/>
  <c r="AE18" i="4"/>
  <c r="AE30" i="4"/>
  <c r="AE42" i="4"/>
  <c r="AE54" i="4"/>
  <c r="AE66" i="4"/>
  <c r="AE78" i="4"/>
  <c r="AE90" i="4"/>
  <c r="AE102" i="4"/>
  <c r="AV9" i="4"/>
  <c r="AV21" i="4"/>
  <c r="AV33" i="4"/>
  <c r="AV45" i="4"/>
  <c r="AV57" i="4"/>
  <c r="AV69" i="4"/>
  <c r="AV81" i="4"/>
  <c r="AV93" i="4"/>
  <c r="AV105" i="4"/>
  <c r="N12" i="4"/>
  <c r="N24" i="4"/>
  <c r="N36" i="4"/>
  <c r="N48" i="4"/>
  <c r="N60" i="4"/>
  <c r="N72" i="4"/>
  <c r="N84" i="4"/>
  <c r="N96" i="4"/>
  <c r="AV6" i="4"/>
  <c r="AV18" i="4"/>
  <c r="AV30" i="4"/>
  <c r="AV42" i="4"/>
  <c r="AV54" i="4"/>
  <c r="AV66" i="4"/>
  <c r="AV78" i="4"/>
  <c r="AV90" i="4"/>
  <c r="AV102" i="4"/>
  <c r="OH111" i="5"/>
  <c r="OH110" i="5"/>
  <c r="OH109" i="5"/>
  <c r="OP108" i="5"/>
  <c r="OO108" i="5"/>
  <c r="ON108" i="5"/>
  <c r="OM108" i="5"/>
  <c r="OL108" i="5"/>
  <c r="OJ108" i="5"/>
  <c r="OH108" i="5"/>
  <c r="OP107" i="5"/>
  <c r="OO107" i="5"/>
  <c r="ON107" i="5"/>
  <c r="OM107" i="5"/>
  <c r="OL107" i="5"/>
  <c r="OJ107" i="5"/>
  <c r="OH107" i="5"/>
  <c r="OP106" i="5"/>
  <c r="OO106" i="5"/>
  <c r="ON106" i="5"/>
  <c r="OM106" i="5"/>
  <c r="OL106" i="5"/>
  <c r="OJ106" i="5"/>
  <c r="OH106" i="5"/>
  <c r="OP105" i="5"/>
  <c r="OO105" i="5"/>
  <c r="ON105" i="5"/>
  <c r="OM105" i="5"/>
  <c r="OL105" i="5"/>
  <c r="OJ105" i="5"/>
  <c r="OH105" i="5"/>
  <c r="OP104" i="5"/>
  <c r="OO104" i="5"/>
  <c r="ON104" i="5"/>
  <c r="OM104" i="5"/>
  <c r="OL104" i="5"/>
  <c r="OJ104" i="5"/>
  <c r="OH104" i="5"/>
  <c r="OP103" i="5"/>
  <c r="OO103" i="5"/>
  <c r="ON103" i="5"/>
  <c r="OM103" i="5"/>
  <c r="OL103" i="5"/>
  <c r="OJ103" i="5"/>
  <c r="OH103" i="5"/>
  <c r="OP102" i="5"/>
  <c r="OO102" i="5"/>
  <c r="ON102" i="5"/>
  <c r="OM102" i="5"/>
  <c r="OL102" i="5"/>
  <c r="OJ102" i="5"/>
  <c r="OH102" i="5"/>
  <c r="OP101" i="5"/>
  <c r="OO101" i="5"/>
  <c r="ON101" i="5"/>
  <c r="OM101" i="5"/>
  <c r="OL101" i="5"/>
  <c r="OJ101" i="5"/>
  <c r="OH101" i="5"/>
  <c r="OP100" i="5"/>
  <c r="OO100" i="5"/>
  <c r="ON100" i="5"/>
  <c r="OM100" i="5"/>
  <c r="OL100" i="5"/>
  <c r="OJ100" i="5"/>
  <c r="OH100" i="5"/>
  <c r="OP99" i="5"/>
  <c r="OO99" i="5"/>
  <c r="ON99" i="5"/>
  <c r="OM99" i="5"/>
  <c r="OL99" i="5"/>
  <c r="OJ99" i="5"/>
  <c r="OH99" i="5"/>
  <c r="OP98" i="5"/>
  <c r="OO98" i="5"/>
  <c r="ON98" i="5"/>
  <c r="OM98" i="5"/>
  <c r="OL98" i="5"/>
  <c r="OJ98" i="5"/>
  <c r="OH98" i="5"/>
  <c r="OP97" i="5"/>
  <c r="OO97" i="5"/>
  <c r="ON97" i="5"/>
  <c r="OM97" i="5"/>
  <c r="OL97" i="5"/>
  <c r="OJ97" i="5"/>
  <c r="OH97" i="5"/>
  <c r="OP96" i="5"/>
  <c r="OO96" i="5"/>
  <c r="ON96" i="5"/>
  <c r="OM96" i="5"/>
  <c r="OL96" i="5"/>
  <c r="OJ96" i="5"/>
  <c r="OH96" i="5"/>
  <c r="OP95" i="5"/>
  <c r="OO95" i="5"/>
  <c r="ON95" i="5"/>
  <c r="OM95" i="5"/>
  <c r="OL95" i="5"/>
  <c r="OJ95" i="5"/>
  <c r="OH95" i="5"/>
  <c r="OP94" i="5"/>
  <c r="OO94" i="5"/>
  <c r="ON94" i="5"/>
  <c r="OM94" i="5"/>
  <c r="OL94" i="5"/>
  <c r="OJ94" i="5"/>
  <c r="OH94" i="5"/>
  <c r="OP93" i="5"/>
  <c r="OO93" i="5"/>
  <c r="ON93" i="5"/>
  <c r="OM93" i="5"/>
  <c r="OL93" i="5"/>
  <c r="OJ93" i="5"/>
  <c r="OH93" i="5"/>
  <c r="OP92" i="5"/>
  <c r="OO92" i="5"/>
  <c r="ON92" i="5"/>
  <c r="OM92" i="5"/>
  <c r="OL92" i="5"/>
  <c r="OJ92" i="5"/>
  <c r="OH92" i="5"/>
  <c r="OP91" i="5"/>
  <c r="OO91" i="5"/>
  <c r="ON91" i="5"/>
  <c r="OM91" i="5"/>
  <c r="OL91" i="5"/>
  <c r="OJ91" i="5"/>
  <c r="OH91" i="5"/>
  <c r="OP90" i="5"/>
  <c r="OO90" i="5"/>
  <c r="ON90" i="5"/>
  <c r="OM90" i="5"/>
  <c r="OL90" i="5"/>
  <c r="OJ90" i="5"/>
  <c r="OH90" i="5"/>
  <c r="OP89" i="5"/>
  <c r="OO89" i="5"/>
  <c r="ON89" i="5"/>
  <c r="OM89" i="5"/>
  <c r="OL89" i="5"/>
  <c r="OJ89" i="5"/>
  <c r="OH89" i="5"/>
  <c r="OP88" i="5"/>
  <c r="OO88" i="5"/>
  <c r="ON88" i="5"/>
  <c r="OM88" i="5"/>
  <c r="OL88" i="5"/>
  <c r="OJ88" i="5"/>
  <c r="OH88" i="5"/>
  <c r="OP87" i="5"/>
  <c r="OO87" i="5"/>
  <c r="ON87" i="5"/>
  <c r="OM87" i="5"/>
  <c r="OL87" i="5"/>
  <c r="OJ87" i="5"/>
  <c r="OH87" i="5"/>
  <c r="OP86" i="5"/>
  <c r="OO86" i="5"/>
  <c r="ON86" i="5"/>
  <c r="OM86" i="5"/>
  <c r="OL86" i="5"/>
  <c r="OJ86" i="5"/>
  <c r="OH86" i="5"/>
  <c r="OP85" i="5"/>
  <c r="OO85" i="5"/>
  <c r="ON85" i="5"/>
  <c r="OM85" i="5"/>
  <c r="OL85" i="5"/>
  <c r="OJ85" i="5"/>
  <c r="OH85" i="5"/>
  <c r="OP84" i="5"/>
  <c r="OO84" i="5"/>
  <c r="ON84" i="5"/>
  <c r="OM84" i="5"/>
  <c r="OL84" i="5"/>
  <c r="OJ84" i="5"/>
  <c r="OH84" i="5"/>
  <c r="OP83" i="5"/>
  <c r="OO83" i="5"/>
  <c r="ON83" i="5"/>
  <c r="OM83" i="5"/>
  <c r="OL83" i="5"/>
  <c r="OJ83" i="5"/>
  <c r="OH83" i="5"/>
  <c r="OP82" i="5"/>
  <c r="OO82" i="5"/>
  <c r="ON82" i="5"/>
  <c r="OM82" i="5"/>
  <c r="OL82" i="5"/>
  <c r="OJ82" i="5"/>
  <c r="OH82" i="5"/>
  <c r="OP81" i="5"/>
  <c r="OO81" i="5"/>
  <c r="ON81" i="5"/>
  <c r="OM81" i="5"/>
  <c r="OL81" i="5"/>
  <c r="OJ81" i="5"/>
  <c r="OH81" i="5"/>
  <c r="OP80" i="5"/>
  <c r="OO80" i="5"/>
  <c r="ON80" i="5"/>
  <c r="OM80" i="5"/>
  <c r="OL80" i="5"/>
  <c r="OJ80" i="5"/>
  <c r="OH80" i="5"/>
  <c r="OP79" i="5"/>
  <c r="OO79" i="5"/>
  <c r="ON79" i="5"/>
  <c r="OM79" i="5"/>
  <c r="OL79" i="5"/>
  <c r="OJ79" i="5"/>
  <c r="OH79" i="5"/>
  <c r="OP78" i="5"/>
  <c r="OO78" i="5"/>
  <c r="ON78" i="5"/>
  <c r="OM78" i="5"/>
  <c r="OL78" i="5"/>
  <c r="OJ78" i="5"/>
  <c r="OH78" i="5"/>
  <c r="OP77" i="5"/>
  <c r="OO77" i="5"/>
  <c r="ON77" i="5"/>
  <c r="OM77" i="5"/>
  <c r="OL77" i="5"/>
  <c r="OJ77" i="5"/>
  <c r="OH77" i="5"/>
  <c r="OP76" i="5"/>
  <c r="OO76" i="5"/>
  <c r="ON76" i="5"/>
  <c r="OM76" i="5"/>
  <c r="OL76" i="5"/>
  <c r="OJ76" i="5"/>
  <c r="OH76" i="5"/>
  <c r="OP75" i="5"/>
  <c r="OO75" i="5"/>
  <c r="ON75" i="5"/>
  <c r="OM75" i="5"/>
  <c r="OL75" i="5"/>
  <c r="OJ75" i="5"/>
  <c r="OH75" i="5"/>
  <c r="OP74" i="5"/>
  <c r="OO74" i="5"/>
  <c r="ON74" i="5"/>
  <c r="OM74" i="5"/>
  <c r="OL74" i="5"/>
  <c r="OJ74" i="5"/>
  <c r="OH74" i="5"/>
  <c r="OP73" i="5"/>
  <c r="OO73" i="5"/>
  <c r="ON73" i="5"/>
  <c r="OM73" i="5"/>
  <c r="OL73" i="5"/>
  <c r="OJ73" i="5"/>
  <c r="OH73" i="5"/>
  <c r="OP72" i="5"/>
  <c r="OO72" i="5"/>
  <c r="ON72" i="5"/>
  <c r="OM72" i="5"/>
  <c r="OL72" i="5"/>
  <c r="OJ72" i="5"/>
  <c r="OH72" i="5"/>
  <c r="OP71" i="5"/>
  <c r="OO71" i="5"/>
  <c r="ON71" i="5"/>
  <c r="OM71" i="5"/>
  <c r="OL71" i="5"/>
  <c r="OJ71" i="5"/>
  <c r="OH71" i="5"/>
  <c r="OP70" i="5"/>
  <c r="OO70" i="5"/>
  <c r="ON70" i="5"/>
  <c r="OM70" i="5"/>
  <c r="OL70" i="5"/>
  <c r="OJ70" i="5"/>
  <c r="OH70" i="5"/>
  <c r="OP69" i="5"/>
  <c r="OO69" i="5"/>
  <c r="ON69" i="5"/>
  <c r="OM69" i="5"/>
  <c r="OL69" i="5"/>
  <c r="OJ69" i="5"/>
  <c r="OH69" i="5"/>
  <c r="OP68" i="5"/>
  <c r="OO68" i="5"/>
  <c r="ON68" i="5"/>
  <c r="OM68" i="5"/>
  <c r="OL68" i="5"/>
  <c r="OJ68" i="5"/>
  <c r="OH68" i="5"/>
  <c r="OP67" i="5"/>
  <c r="OO67" i="5"/>
  <c r="ON67" i="5"/>
  <c r="OM67" i="5"/>
  <c r="OL67" i="5"/>
  <c r="OJ67" i="5"/>
  <c r="OH67" i="5"/>
  <c r="OP66" i="5"/>
  <c r="OO66" i="5"/>
  <c r="ON66" i="5"/>
  <c r="OM66" i="5"/>
  <c r="OL66" i="5"/>
  <c r="OJ66" i="5"/>
  <c r="OH66" i="5"/>
  <c r="OP65" i="5"/>
  <c r="OO65" i="5"/>
  <c r="ON65" i="5"/>
  <c r="OM65" i="5"/>
  <c r="OL65" i="5"/>
  <c r="OJ65" i="5"/>
  <c r="OH65" i="5"/>
  <c r="OP64" i="5"/>
  <c r="OO64" i="5"/>
  <c r="ON64" i="5"/>
  <c r="OM64" i="5"/>
  <c r="OL64" i="5"/>
  <c r="OJ64" i="5"/>
  <c r="OH64" i="5"/>
  <c r="OP63" i="5"/>
  <c r="OO63" i="5"/>
  <c r="ON63" i="5"/>
  <c r="OM63" i="5"/>
  <c r="OL63" i="5"/>
  <c r="OJ63" i="5"/>
  <c r="OH63" i="5"/>
  <c r="OP62" i="5"/>
  <c r="OO62" i="5"/>
  <c r="ON62" i="5"/>
  <c r="OM62" i="5"/>
  <c r="OL62" i="5"/>
  <c r="OJ62" i="5"/>
  <c r="OH62" i="5"/>
  <c r="OP61" i="5"/>
  <c r="OO61" i="5"/>
  <c r="ON61" i="5"/>
  <c r="OM61" i="5"/>
  <c r="OL61" i="5"/>
  <c r="OJ61" i="5"/>
  <c r="OH61" i="5"/>
  <c r="OP60" i="5"/>
  <c r="OO60" i="5"/>
  <c r="ON60" i="5"/>
  <c r="OM60" i="5"/>
  <c r="OL60" i="5"/>
  <c r="OJ60" i="5"/>
  <c r="OH60" i="5"/>
  <c r="OP59" i="5"/>
  <c r="OO59" i="5"/>
  <c r="ON59" i="5"/>
  <c r="OM59" i="5"/>
  <c r="OL59" i="5"/>
  <c r="OJ59" i="5"/>
  <c r="OH59" i="5"/>
  <c r="OP58" i="5"/>
  <c r="OO58" i="5"/>
  <c r="ON58" i="5"/>
  <c r="OM58" i="5"/>
  <c r="OL58" i="5"/>
  <c r="OJ58" i="5"/>
  <c r="OH58" i="5"/>
  <c r="OP57" i="5"/>
  <c r="OO57" i="5"/>
  <c r="ON57" i="5"/>
  <c r="OM57" i="5"/>
  <c r="OL57" i="5"/>
  <c r="OJ57" i="5"/>
  <c r="OH57" i="5"/>
  <c r="OP56" i="5"/>
  <c r="OO56" i="5"/>
  <c r="ON56" i="5"/>
  <c r="OM56" i="5"/>
  <c r="OL56" i="5"/>
  <c r="OJ56" i="5"/>
  <c r="OH56" i="5"/>
  <c r="OP55" i="5"/>
  <c r="OO55" i="5"/>
  <c r="ON55" i="5"/>
  <c r="OM55" i="5"/>
  <c r="OL55" i="5"/>
  <c r="OJ55" i="5"/>
  <c r="OH55" i="5"/>
  <c r="OP54" i="5"/>
  <c r="OO54" i="5"/>
  <c r="ON54" i="5"/>
  <c r="OM54" i="5"/>
  <c r="OL54" i="5"/>
  <c r="OJ54" i="5"/>
  <c r="OH54" i="5"/>
  <c r="OP53" i="5"/>
  <c r="OO53" i="5"/>
  <c r="ON53" i="5"/>
  <c r="OM53" i="5"/>
  <c r="OL53" i="5"/>
  <c r="OJ53" i="5"/>
  <c r="OH53" i="5"/>
  <c r="OP52" i="5"/>
  <c r="OO52" i="5"/>
  <c r="ON52" i="5"/>
  <c r="OM52" i="5"/>
  <c r="OL52" i="5"/>
  <c r="OJ52" i="5"/>
  <c r="OH52" i="5"/>
  <c r="OP51" i="5"/>
  <c r="OO51" i="5"/>
  <c r="ON51" i="5"/>
  <c r="OM51" i="5"/>
  <c r="OL51" i="5"/>
  <c r="OJ51" i="5"/>
  <c r="OH51" i="5"/>
  <c r="OP50" i="5"/>
  <c r="OO50" i="5"/>
  <c r="ON50" i="5"/>
  <c r="OM50" i="5"/>
  <c r="OL50" i="5"/>
  <c r="OJ50" i="5"/>
  <c r="OH50" i="5"/>
  <c r="OP49" i="5"/>
  <c r="OO49" i="5"/>
  <c r="ON49" i="5"/>
  <c r="OM49" i="5"/>
  <c r="OL49" i="5"/>
  <c r="OJ49" i="5"/>
  <c r="OH49" i="5"/>
  <c r="OP48" i="5"/>
  <c r="OO48" i="5"/>
  <c r="ON48" i="5"/>
  <c r="OM48" i="5"/>
  <c r="OL48" i="5"/>
  <c r="OJ48" i="5"/>
  <c r="OH48" i="5"/>
  <c r="OP47" i="5"/>
  <c r="OO47" i="5"/>
  <c r="ON47" i="5"/>
  <c r="OM47" i="5"/>
  <c r="OL47" i="5"/>
  <c r="OJ47" i="5"/>
  <c r="OH47" i="5"/>
  <c r="OP46" i="5"/>
  <c r="OO46" i="5"/>
  <c r="ON46" i="5"/>
  <c r="OM46" i="5"/>
  <c r="OL46" i="5"/>
  <c r="OJ46" i="5"/>
  <c r="OH46" i="5"/>
  <c r="OP45" i="5"/>
  <c r="OO45" i="5"/>
  <c r="ON45" i="5"/>
  <c r="OM45" i="5"/>
  <c r="OL45" i="5"/>
  <c r="OJ45" i="5"/>
  <c r="OH45" i="5"/>
  <c r="OP44" i="5"/>
  <c r="OO44" i="5"/>
  <c r="ON44" i="5"/>
  <c r="OM44" i="5"/>
  <c r="OL44" i="5"/>
  <c r="OJ44" i="5"/>
  <c r="OH44" i="5"/>
  <c r="OP43" i="5"/>
  <c r="OO43" i="5"/>
  <c r="ON43" i="5"/>
  <c r="OM43" i="5"/>
  <c r="OL43" i="5"/>
  <c r="OJ43" i="5"/>
  <c r="OH43" i="5"/>
  <c r="OP42" i="5"/>
  <c r="OO42" i="5"/>
  <c r="ON42" i="5"/>
  <c r="OM42" i="5"/>
  <c r="OL42" i="5"/>
  <c r="OJ42" i="5"/>
  <c r="OH42" i="5"/>
  <c r="OP41" i="5"/>
  <c r="OO41" i="5"/>
  <c r="ON41" i="5"/>
  <c r="OM41" i="5"/>
  <c r="OL41" i="5"/>
  <c r="OJ41" i="5"/>
  <c r="OH41" i="5"/>
  <c r="OP40" i="5"/>
  <c r="OO40" i="5"/>
  <c r="ON40" i="5"/>
  <c r="OM40" i="5"/>
  <c r="OL40" i="5"/>
  <c r="OJ40" i="5"/>
  <c r="OH40" i="5"/>
  <c r="OP39" i="5"/>
  <c r="OO39" i="5"/>
  <c r="ON39" i="5"/>
  <c r="OM39" i="5"/>
  <c r="OL39" i="5"/>
  <c r="OJ39" i="5"/>
  <c r="OH39" i="5"/>
  <c r="OP38" i="5"/>
  <c r="OO38" i="5"/>
  <c r="ON38" i="5"/>
  <c r="OM38" i="5"/>
  <c r="OL38" i="5"/>
  <c r="OJ38" i="5"/>
  <c r="OH38" i="5"/>
  <c r="OP37" i="5"/>
  <c r="OO37" i="5"/>
  <c r="ON37" i="5"/>
  <c r="OM37" i="5"/>
  <c r="OL37" i="5"/>
  <c r="OJ37" i="5"/>
  <c r="OH37" i="5"/>
  <c r="OP36" i="5"/>
  <c r="OO36" i="5"/>
  <c r="ON36" i="5"/>
  <c r="OM36" i="5"/>
  <c r="OL36" i="5"/>
  <c r="OJ36" i="5"/>
  <c r="OH36" i="5"/>
  <c r="OP35" i="5"/>
  <c r="OO35" i="5"/>
  <c r="ON35" i="5"/>
  <c r="OM35" i="5"/>
  <c r="OL35" i="5"/>
  <c r="OJ35" i="5"/>
  <c r="OH35" i="5"/>
  <c r="OP34" i="5"/>
  <c r="OO34" i="5"/>
  <c r="ON34" i="5"/>
  <c r="OM34" i="5"/>
  <c r="OL34" i="5"/>
  <c r="OJ34" i="5"/>
  <c r="OH34" i="5"/>
  <c r="OP33" i="5"/>
  <c r="OO33" i="5"/>
  <c r="ON33" i="5"/>
  <c r="OM33" i="5"/>
  <c r="OL33" i="5"/>
  <c r="OJ33" i="5"/>
  <c r="OH33" i="5"/>
  <c r="OP32" i="5"/>
  <c r="OO32" i="5"/>
  <c r="ON32" i="5"/>
  <c r="OM32" i="5"/>
  <c r="OL32" i="5"/>
  <c r="OJ32" i="5"/>
  <c r="OH32" i="5"/>
  <c r="OP31" i="5"/>
  <c r="OO31" i="5"/>
  <c r="ON31" i="5"/>
  <c r="OM31" i="5"/>
  <c r="OL31" i="5"/>
  <c r="OJ31" i="5"/>
  <c r="OH31" i="5"/>
  <c r="OP30" i="5"/>
  <c r="OO30" i="5"/>
  <c r="ON30" i="5"/>
  <c r="OM30" i="5"/>
  <c r="OL30" i="5"/>
  <c r="OJ30" i="5"/>
  <c r="OH30" i="5"/>
  <c r="OP29" i="5"/>
  <c r="OO29" i="5"/>
  <c r="ON29" i="5"/>
  <c r="OM29" i="5"/>
  <c r="OL29" i="5"/>
  <c r="OJ29" i="5"/>
  <c r="OH29" i="5"/>
  <c r="OP28" i="5"/>
  <c r="OO28" i="5"/>
  <c r="ON28" i="5"/>
  <c r="OM28" i="5"/>
  <c r="OL28" i="5"/>
  <c r="OJ28" i="5"/>
  <c r="OH28" i="5"/>
  <c r="OP27" i="5"/>
  <c r="OO27" i="5"/>
  <c r="ON27" i="5"/>
  <c r="OM27" i="5"/>
  <c r="OL27" i="5"/>
  <c r="OJ27" i="5"/>
  <c r="OH27" i="5"/>
  <c r="OP26" i="5"/>
  <c r="OO26" i="5"/>
  <c r="ON26" i="5"/>
  <c r="OM26" i="5"/>
  <c r="OL26" i="5"/>
  <c r="OJ26" i="5"/>
  <c r="OH26" i="5"/>
  <c r="OP25" i="5"/>
  <c r="OO25" i="5"/>
  <c r="ON25" i="5"/>
  <c r="OM25" i="5"/>
  <c r="OL25" i="5"/>
  <c r="OJ25" i="5"/>
  <c r="OH25" i="5"/>
  <c r="OP24" i="5"/>
  <c r="OO24" i="5"/>
  <c r="ON24" i="5"/>
  <c r="OM24" i="5"/>
  <c r="OL24" i="5"/>
  <c r="OJ24" i="5"/>
  <c r="OH24" i="5"/>
  <c r="OP23" i="5"/>
  <c r="OO23" i="5"/>
  <c r="ON23" i="5"/>
  <c r="OM23" i="5"/>
  <c r="OL23" i="5"/>
  <c r="OJ23" i="5"/>
  <c r="OH23" i="5"/>
  <c r="OP22" i="5"/>
  <c r="OO22" i="5"/>
  <c r="ON22" i="5"/>
  <c r="OM22" i="5"/>
  <c r="OL22" i="5"/>
  <c r="OJ22" i="5"/>
  <c r="OH22" i="5"/>
  <c r="OP21" i="5"/>
  <c r="OO21" i="5"/>
  <c r="ON21" i="5"/>
  <c r="OM21" i="5"/>
  <c r="OL21" i="5"/>
  <c r="OJ21" i="5"/>
  <c r="OH21" i="5"/>
  <c r="OP20" i="5"/>
  <c r="OO20" i="5"/>
  <c r="ON20" i="5"/>
  <c r="OM20" i="5"/>
  <c r="OL20" i="5"/>
  <c r="OJ20" i="5"/>
  <c r="OH20" i="5"/>
  <c r="OP19" i="5"/>
  <c r="OO19" i="5"/>
  <c r="ON19" i="5"/>
  <c r="OM19" i="5"/>
  <c r="OL19" i="5"/>
  <c r="OJ19" i="5"/>
  <c r="OH19" i="5"/>
  <c r="OP18" i="5"/>
  <c r="OO18" i="5"/>
  <c r="ON18" i="5"/>
  <c r="OM18" i="5"/>
  <c r="OL18" i="5"/>
  <c r="OJ18" i="5"/>
  <c r="OH18" i="5"/>
  <c r="OP17" i="5"/>
  <c r="OO17" i="5"/>
  <c r="ON17" i="5"/>
  <c r="OM17" i="5"/>
  <c r="OL17" i="5"/>
  <c r="OJ17" i="5"/>
  <c r="OH17" i="5"/>
  <c r="OP16" i="5"/>
  <c r="OO16" i="5"/>
  <c r="ON16" i="5"/>
  <c r="OM16" i="5"/>
  <c r="OL16" i="5"/>
  <c r="OJ16" i="5"/>
  <c r="OH16" i="5"/>
  <c r="OP15" i="5"/>
  <c r="OO15" i="5"/>
  <c r="ON15" i="5"/>
  <c r="OM15" i="5"/>
  <c r="OL15" i="5"/>
  <c r="OJ15" i="5"/>
  <c r="OH15" i="5"/>
  <c r="OP14" i="5"/>
  <c r="OO14" i="5"/>
  <c r="ON14" i="5"/>
  <c r="OM14" i="5"/>
  <c r="OL14" i="5"/>
  <c r="OJ14" i="5"/>
  <c r="OH14" i="5"/>
  <c r="OP13" i="5"/>
  <c r="OO13" i="5"/>
  <c r="ON13" i="5"/>
  <c r="OM13" i="5"/>
  <c r="OL13" i="5"/>
  <c r="OJ13" i="5"/>
  <c r="OH13" i="5"/>
  <c r="OP12" i="5"/>
  <c r="OO12" i="5"/>
  <c r="ON12" i="5"/>
  <c r="OM12" i="5"/>
  <c r="OL12" i="5"/>
  <c r="OJ12" i="5"/>
  <c r="OH12" i="5"/>
  <c r="OP11" i="5"/>
  <c r="OO11" i="5"/>
  <c r="ON11" i="5"/>
  <c r="OM11" i="5"/>
  <c r="OL11" i="5"/>
  <c r="OJ11" i="5"/>
  <c r="OH11" i="5"/>
  <c r="OP10" i="5"/>
  <c r="OO10" i="5"/>
  <c r="ON10" i="5"/>
  <c r="OM10" i="5"/>
  <c r="OL10" i="5"/>
  <c r="OJ10" i="5"/>
  <c r="OH10" i="5"/>
  <c r="OP9" i="5"/>
  <c r="OO9" i="5"/>
  <c r="ON9" i="5"/>
  <c r="OM9" i="5"/>
  <c r="OL9" i="5"/>
  <c r="OJ9" i="5"/>
  <c r="OH9" i="5"/>
  <c r="OP8" i="5"/>
  <c r="OO8" i="5"/>
  <c r="ON8" i="5"/>
  <c r="OM8" i="5"/>
  <c r="OL8" i="5"/>
  <c r="OJ8" i="5"/>
  <c r="OH8" i="5"/>
  <c r="OP7" i="5"/>
  <c r="OO7" i="5"/>
  <c r="ON7" i="5"/>
  <c r="OM7" i="5"/>
  <c r="OL7" i="5"/>
  <c r="OJ7" i="5"/>
  <c r="OH7" i="5"/>
  <c r="OP6" i="5"/>
  <c r="OO6" i="5"/>
  <c r="ON6" i="5"/>
  <c r="OM6" i="5"/>
  <c r="OL6" i="5"/>
  <c r="OJ6" i="5"/>
  <c r="OH6" i="5"/>
  <c r="OP5" i="5"/>
  <c r="OO5" i="5"/>
  <c r="ON5" i="5"/>
  <c r="OM5" i="5"/>
  <c r="OL5" i="5"/>
  <c r="OJ5" i="5"/>
  <c r="OH5" i="5"/>
  <c r="OP4" i="5"/>
  <c r="OO4" i="5"/>
  <c r="ON4" i="5"/>
  <c r="OM4" i="5"/>
  <c r="OL4" i="5"/>
  <c r="OJ4" i="5"/>
  <c r="OH4" i="5"/>
  <c r="S24" i="14" l="1"/>
  <c r="Y24" i="14" s="1"/>
  <c r="S25" i="14"/>
  <c r="Y25" i="14" s="1"/>
  <c r="H26" i="14"/>
  <c r="S43" i="14"/>
  <c r="Y43" i="14" s="1"/>
  <c r="S42" i="14"/>
  <c r="Y42" i="14" s="1"/>
  <c r="H44" i="14"/>
  <c r="S50" i="14"/>
  <c r="Y50" i="14" s="1"/>
  <c r="H48" i="14"/>
  <c r="S37" i="14"/>
  <c r="Y37" i="14" s="1"/>
  <c r="S36" i="14"/>
  <c r="Y36" i="14" s="1"/>
  <c r="H38" i="14"/>
  <c r="S38" i="14"/>
  <c r="Y38" i="14" s="1"/>
  <c r="H36" i="14"/>
  <c r="S7" i="14"/>
  <c r="Y7" i="14" s="1"/>
  <c r="S6" i="14"/>
  <c r="Y6" i="14" s="1"/>
  <c r="H8" i="14"/>
  <c r="S9" i="14"/>
  <c r="Y9" i="14" s="1"/>
  <c r="S10" i="14"/>
  <c r="Y10" i="14" s="1"/>
  <c r="H11" i="14"/>
  <c r="S5" i="14"/>
  <c r="Y5" i="14" s="1"/>
  <c r="S21" i="14"/>
  <c r="Y21" i="14" s="1"/>
  <c r="S22" i="14"/>
  <c r="Y22" i="14" s="1"/>
  <c r="H23" i="14"/>
  <c r="S17" i="14"/>
  <c r="Y17" i="14" s="1"/>
  <c r="H15" i="14"/>
  <c r="S26" i="14"/>
  <c r="Y26" i="14" s="1"/>
  <c r="H24" i="14"/>
  <c r="H50" i="14"/>
  <c r="S49" i="14"/>
  <c r="Y49" i="14" s="1"/>
  <c r="S48" i="14"/>
  <c r="Y48" i="14" s="1"/>
  <c r="S29" i="14"/>
  <c r="Y29" i="14" s="1"/>
  <c r="H27" i="14"/>
  <c r="S14" i="14"/>
  <c r="Y14" i="14" s="1"/>
  <c r="H12" i="14"/>
  <c r="S3" i="14"/>
  <c r="Y3" i="14" s="1"/>
  <c r="S45" i="14"/>
  <c r="Y45" i="14" s="1"/>
  <c r="S46" i="14"/>
  <c r="Y46" i="14" s="1"/>
  <c r="H47" i="14"/>
  <c r="S33" i="14"/>
  <c r="Y33" i="14" s="1"/>
  <c r="S34" i="14"/>
  <c r="Y34" i="14" s="1"/>
  <c r="H35" i="14"/>
  <c r="S18" i="14"/>
  <c r="Y18" i="14" s="1"/>
  <c r="S19" i="14"/>
  <c r="Y19" i="14" s="1"/>
  <c r="H20" i="14"/>
  <c r="S13" i="14"/>
  <c r="Y13" i="14" s="1"/>
  <c r="S12" i="14"/>
  <c r="Y12" i="14" s="1"/>
  <c r="H14" i="14"/>
  <c r="S28" i="14"/>
  <c r="Y28" i="14" s="1"/>
  <c r="OK101" i="5"/>
  <c r="OK13" i="5"/>
  <c r="OK37" i="5"/>
  <c r="OK96" i="5"/>
  <c r="OR27" i="5"/>
  <c r="OR11" i="5"/>
  <c r="OK71" i="5"/>
  <c r="OR74" i="5"/>
  <c r="OK25" i="5"/>
  <c r="OK60" i="5"/>
  <c r="OK65" i="5"/>
  <c r="OK73" i="5"/>
  <c r="OK84" i="5"/>
  <c r="OK89" i="5"/>
  <c r="OK97" i="5"/>
  <c r="OR102" i="5"/>
  <c r="OR66" i="5"/>
  <c r="OK14" i="5"/>
  <c r="OK7" i="5"/>
  <c r="OR13" i="5"/>
  <c r="OR15" i="5"/>
  <c r="OR39" i="5"/>
  <c r="OK79" i="5"/>
  <c r="OQ99" i="5"/>
  <c r="OK9" i="5"/>
  <c r="OK69" i="5"/>
  <c r="OK70" i="5"/>
  <c r="OK10" i="5"/>
  <c r="OQ58" i="5"/>
  <c r="OK93" i="5"/>
  <c r="OK105" i="5"/>
  <c r="OK106" i="5"/>
  <c r="OQ14" i="5"/>
  <c r="OQ26" i="5"/>
  <c r="OQ38" i="5"/>
  <c r="OQ50" i="5"/>
  <c r="OK63" i="5"/>
  <c r="OQ63" i="5"/>
  <c r="OQ95" i="5"/>
  <c r="OK5" i="5"/>
  <c r="OQ9" i="5"/>
  <c r="OQ13" i="5"/>
  <c r="OQ21" i="5"/>
  <c r="OR23" i="5"/>
  <c r="OK33" i="5"/>
  <c r="OK34" i="5"/>
  <c r="OR47" i="5"/>
  <c r="OQ49" i="5"/>
  <c r="OQ53" i="5"/>
  <c r="OK57" i="5"/>
  <c r="OQ57" i="5"/>
  <c r="OK58" i="5"/>
  <c r="OK66" i="5"/>
  <c r="OQ66" i="5"/>
  <c r="OQ70" i="5"/>
  <c r="OQ94" i="5"/>
  <c r="OK95" i="5"/>
  <c r="OQ98" i="5"/>
  <c r="OQ46" i="5"/>
  <c r="OQ54" i="5"/>
  <c r="OQ71" i="5"/>
  <c r="OK99" i="5"/>
  <c r="OR14" i="5"/>
  <c r="OK29" i="5"/>
  <c r="OR30" i="5"/>
  <c r="OR34" i="5"/>
  <c r="OR38" i="5"/>
  <c r="OK53" i="5"/>
  <c r="OR54" i="5"/>
  <c r="OR58" i="5"/>
  <c r="OR59" i="5"/>
  <c r="OQ93" i="5"/>
  <c r="OQ89" i="5"/>
  <c r="OK4" i="5"/>
  <c r="OK21" i="5"/>
  <c r="OQ45" i="5"/>
  <c r="OQ42" i="5"/>
  <c r="OK22" i="5"/>
  <c r="OK45" i="5"/>
  <c r="OK68" i="5"/>
  <c r="OK75" i="5"/>
  <c r="OQ79" i="5"/>
  <c r="OQ83" i="5"/>
  <c r="OQ6" i="5"/>
  <c r="OR7" i="5"/>
  <c r="OK8" i="5"/>
  <c r="OR9" i="5"/>
  <c r="OK12" i="5"/>
  <c r="OK17" i="5"/>
  <c r="OR18" i="5"/>
  <c r="OR22" i="5"/>
  <c r="OR26" i="5"/>
  <c r="OQ30" i="5"/>
  <c r="OQ34" i="5"/>
  <c r="OK41" i="5"/>
  <c r="OR42" i="5"/>
  <c r="OK47" i="5"/>
  <c r="OR46" i="5"/>
  <c r="OK49" i="5"/>
  <c r="OK56" i="5"/>
  <c r="OK61" i="5"/>
  <c r="OQ67" i="5"/>
  <c r="OR70" i="5"/>
  <c r="OR71" i="5"/>
  <c r="OQ74" i="5"/>
  <c r="OK78" i="5"/>
  <c r="OQ78" i="5"/>
  <c r="OQ82" i="5"/>
  <c r="OK83" i="5"/>
  <c r="OK87" i="5"/>
  <c r="OQ87" i="5"/>
  <c r="OQ91" i="5"/>
  <c r="OK91" i="5"/>
  <c r="OR94" i="5"/>
  <c r="OK94" i="5"/>
  <c r="OK98" i="5"/>
  <c r="OR99" i="5"/>
  <c r="OQ102" i="5"/>
  <c r="OQ106" i="5"/>
  <c r="OQ10" i="5"/>
  <c r="OQ18" i="5"/>
  <c r="OQ22" i="5"/>
  <c r="OQ62" i="5"/>
  <c r="OK46" i="5"/>
  <c r="OQ75" i="5"/>
  <c r="OK85" i="5"/>
  <c r="OQ103" i="5"/>
  <c r="OQ107" i="5"/>
  <c r="OQ5" i="5"/>
  <c r="OK11" i="5"/>
  <c r="OQ33" i="5"/>
  <c r="OR35" i="5"/>
  <c r="OK50" i="5"/>
  <c r="OK51" i="5"/>
  <c r="OK64" i="5"/>
  <c r="OK67" i="5"/>
  <c r="OQ73" i="5"/>
  <c r="OR75" i="5"/>
  <c r="OQ77" i="5"/>
  <c r="OR79" i="5"/>
  <c r="OR83" i="5"/>
  <c r="OQ86" i="5"/>
  <c r="OQ90" i="5"/>
  <c r="OR98" i="5"/>
  <c r="OR103" i="5"/>
  <c r="OQ51" i="5"/>
  <c r="OR6" i="5"/>
  <c r="OR10" i="5"/>
  <c r="OQ19" i="5"/>
  <c r="OQ23" i="5"/>
  <c r="OK26" i="5"/>
  <c r="OQ31" i="5"/>
  <c r="OQ35" i="5"/>
  <c r="OK38" i="5"/>
  <c r="OQ43" i="5"/>
  <c r="OQ47" i="5"/>
  <c r="OR50" i="5"/>
  <c r="OK54" i="5"/>
  <c r="OR55" i="5"/>
  <c r="OR62" i="5"/>
  <c r="OR67" i="5"/>
  <c r="OK80" i="5"/>
  <c r="OQ81" i="5"/>
  <c r="OR90" i="5"/>
  <c r="OR91" i="5"/>
  <c r="OR95" i="5"/>
  <c r="OK107" i="5"/>
  <c r="OR106" i="5"/>
  <c r="OR107" i="5"/>
  <c r="OQ25" i="5"/>
  <c r="OQ55" i="5"/>
  <c r="OR5" i="5"/>
  <c r="OK6" i="5"/>
  <c r="OK16" i="5"/>
  <c r="OR19" i="5"/>
  <c r="OK19" i="5"/>
  <c r="OK24" i="5"/>
  <c r="OQ27" i="5"/>
  <c r="OK28" i="5"/>
  <c r="OR31" i="5"/>
  <c r="OK31" i="5"/>
  <c r="OK36" i="5"/>
  <c r="OQ39" i="5"/>
  <c r="OK40" i="5"/>
  <c r="OR43" i="5"/>
  <c r="OK43" i="5"/>
  <c r="OR51" i="5"/>
  <c r="OK55" i="5"/>
  <c r="OQ59" i="5"/>
  <c r="OK62" i="5"/>
  <c r="OR63" i="5"/>
  <c r="OK77" i="5"/>
  <c r="OR78" i="5"/>
  <c r="OK81" i="5"/>
  <c r="OR82" i="5"/>
  <c r="OK82" i="5"/>
  <c r="OR86" i="5"/>
  <c r="OK86" i="5"/>
  <c r="OR87" i="5"/>
  <c r="OK100" i="5"/>
  <c r="OK103" i="5"/>
  <c r="OR24" i="5"/>
  <c r="OQ24" i="5"/>
  <c r="OR37" i="5"/>
  <c r="OR61" i="5"/>
  <c r="OR65" i="5"/>
  <c r="OR80" i="5"/>
  <c r="OQ80" i="5"/>
  <c r="OR97" i="5"/>
  <c r="OQ8" i="5"/>
  <c r="OR17" i="5"/>
  <c r="OK20" i="5"/>
  <c r="OK23" i="5"/>
  <c r="OR28" i="5"/>
  <c r="OQ28" i="5"/>
  <c r="OR29" i="5"/>
  <c r="OK32" i="5"/>
  <c r="OK35" i="5"/>
  <c r="OQ37" i="5"/>
  <c r="OR40" i="5"/>
  <c r="OQ40" i="5"/>
  <c r="OR41" i="5"/>
  <c r="OK44" i="5"/>
  <c r="OK59" i="5"/>
  <c r="OQ61" i="5"/>
  <c r="OQ65" i="5"/>
  <c r="OR68" i="5"/>
  <c r="OQ68" i="5"/>
  <c r="OR69" i="5"/>
  <c r="OK72" i="5"/>
  <c r="OK74" i="5"/>
  <c r="OR84" i="5"/>
  <c r="OQ84" i="5"/>
  <c r="OR85" i="5"/>
  <c r="OK88" i="5"/>
  <c r="OQ97" i="5"/>
  <c r="OR100" i="5"/>
  <c r="OQ100" i="5"/>
  <c r="OR101" i="5"/>
  <c r="OK104" i="5"/>
  <c r="OQ4" i="5"/>
  <c r="OQ12" i="5"/>
  <c r="OR16" i="5"/>
  <c r="OQ16" i="5"/>
  <c r="OR4" i="5"/>
  <c r="OQ7" i="5"/>
  <c r="OR8" i="5"/>
  <c r="OQ11" i="5"/>
  <c r="OR12" i="5"/>
  <c r="OK15" i="5"/>
  <c r="OK18" i="5"/>
  <c r="OQ17" i="5"/>
  <c r="OR20" i="5"/>
  <c r="OQ20" i="5"/>
  <c r="OR21" i="5"/>
  <c r="OK27" i="5"/>
  <c r="OK30" i="5"/>
  <c r="OQ29" i="5"/>
  <c r="OR32" i="5"/>
  <c r="OQ32" i="5"/>
  <c r="OR33" i="5"/>
  <c r="OK39" i="5"/>
  <c r="OK42" i="5"/>
  <c r="OQ41" i="5"/>
  <c r="OR44" i="5"/>
  <c r="OQ44" i="5"/>
  <c r="OR45" i="5"/>
  <c r="OK48" i="5"/>
  <c r="OK52" i="5"/>
  <c r="OQ69" i="5"/>
  <c r="OR72" i="5"/>
  <c r="OQ72" i="5"/>
  <c r="OR73" i="5"/>
  <c r="OK76" i="5"/>
  <c r="OQ85" i="5"/>
  <c r="OR88" i="5"/>
  <c r="OQ88" i="5"/>
  <c r="OR89" i="5"/>
  <c r="OK92" i="5"/>
  <c r="OK102" i="5"/>
  <c r="OQ101" i="5"/>
  <c r="OR104" i="5"/>
  <c r="OQ104" i="5"/>
  <c r="OR105" i="5"/>
  <c r="OK108" i="5"/>
  <c r="OR25" i="5"/>
  <c r="OR36" i="5"/>
  <c r="OQ36" i="5"/>
  <c r="OR60" i="5"/>
  <c r="OQ60" i="5"/>
  <c r="OR64" i="5"/>
  <c r="OQ64" i="5"/>
  <c r="OR81" i="5"/>
  <c r="OR96" i="5"/>
  <c r="OQ96" i="5"/>
  <c r="OQ15" i="5"/>
  <c r="OR48" i="5"/>
  <c r="OQ48" i="5"/>
  <c r="OR49" i="5"/>
  <c r="OR52" i="5"/>
  <c r="OQ52" i="5"/>
  <c r="OR53" i="5"/>
  <c r="OR56" i="5"/>
  <c r="OQ56" i="5"/>
  <c r="OR57" i="5"/>
  <c r="OR76" i="5"/>
  <c r="OQ76" i="5"/>
  <c r="OR77" i="5"/>
  <c r="OK90" i="5"/>
  <c r="OR92" i="5"/>
  <c r="OQ92" i="5"/>
  <c r="OR93" i="5"/>
  <c r="OQ105" i="5"/>
  <c r="OR108" i="5"/>
  <c r="OQ108" i="5"/>
  <c r="KZ108" i="5" l="1"/>
  <c r="KZ107" i="5"/>
  <c r="KZ106" i="5"/>
  <c r="KZ105" i="5"/>
  <c r="KZ104" i="5"/>
  <c r="KZ103" i="5"/>
  <c r="KZ102" i="5"/>
  <c r="KZ101" i="5"/>
  <c r="KZ100" i="5"/>
  <c r="KZ99" i="5"/>
  <c r="KZ98" i="5"/>
  <c r="KZ97" i="5"/>
  <c r="KZ96" i="5"/>
  <c r="KZ95" i="5"/>
  <c r="KZ94" i="5"/>
  <c r="KZ93" i="5"/>
  <c r="KZ92" i="5"/>
  <c r="KZ91" i="5"/>
  <c r="KZ90" i="5"/>
  <c r="KZ89" i="5"/>
  <c r="KZ88" i="5"/>
  <c r="KZ87" i="5"/>
  <c r="KZ86" i="5"/>
  <c r="KZ85" i="5"/>
  <c r="KZ84" i="5"/>
  <c r="KZ83" i="5"/>
  <c r="KZ82" i="5"/>
  <c r="KZ81" i="5"/>
  <c r="KZ80" i="5"/>
  <c r="KZ79" i="5"/>
  <c r="KZ72" i="5"/>
  <c r="KZ71" i="5"/>
  <c r="KZ70" i="5"/>
  <c r="KZ69" i="5"/>
  <c r="KZ68" i="5"/>
  <c r="KZ67" i="5"/>
  <c r="KZ66" i="5"/>
  <c r="KZ65" i="5"/>
  <c r="KZ64" i="5"/>
  <c r="KZ51" i="5"/>
  <c r="KZ50" i="5"/>
  <c r="KZ49" i="5"/>
  <c r="KZ48" i="5"/>
  <c r="KZ47" i="5"/>
  <c r="KZ46" i="5"/>
  <c r="KZ45" i="5"/>
  <c r="KZ44" i="5"/>
  <c r="KZ43" i="5"/>
  <c r="KZ42" i="5"/>
  <c r="KZ41" i="5"/>
  <c r="KZ40" i="5"/>
  <c r="KZ39" i="5"/>
  <c r="KZ38" i="5"/>
  <c r="KZ37" i="5"/>
  <c r="KZ36" i="5"/>
  <c r="KZ35" i="5"/>
  <c r="KZ34" i="5"/>
  <c r="KZ33" i="5"/>
  <c r="KZ32" i="5"/>
  <c r="KZ31" i="5"/>
  <c r="KZ30" i="5"/>
  <c r="KZ29" i="5"/>
  <c r="KZ28" i="5"/>
  <c r="KZ27" i="5"/>
  <c r="KZ26" i="5"/>
  <c r="KZ25" i="5"/>
  <c r="KZ24" i="5"/>
  <c r="KZ23" i="5"/>
  <c r="KZ22" i="5"/>
  <c r="KZ21" i="5"/>
  <c r="KZ20" i="5"/>
  <c r="KZ19" i="5"/>
  <c r="KZ18" i="5"/>
  <c r="KZ17" i="5"/>
  <c r="KZ16" i="5"/>
  <c r="KZ15" i="5"/>
  <c r="KZ14" i="5"/>
  <c r="KZ13" i="5"/>
  <c r="KZ12" i="5"/>
  <c r="KZ11" i="5"/>
  <c r="KZ10" i="5"/>
  <c r="KZ9" i="5"/>
  <c r="KZ8" i="5"/>
  <c r="KZ7" i="5"/>
  <c r="KZ6" i="5"/>
  <c r="KZ5" i="5"/>
  <c r="KZ4" i="5"/>
  <c r="LF52" i="5"/>
  <c r="LF53" i="5"/>
  <c r="LF54" i="5"/>
  <c r="LF55" i="5"/>
  <c r="LF56" i="5"/>
  <c r="LF57" i="5"/>
  <c r="LF58" i="5"/>
  <c r="LF59" i="5"/>
  <c r="LF60" i="5"/>
  <c r="LF61" i="5"/>
  <c r="LF62" i="5"/>
  <c r="LF63" i="5"/>
  <c r="LF73" i="5"/>
  <c r="LF74" i="5"/>
  <c r="LF75" i="5"/>
  <c r="LF76" i="5"/>
  <c r="LF77" i="5"/>
  <c r="LF78" i="5"/>
  <c r="KY108" i="5"/>
  <c r="KY107" i="5"/>
  <c r="KY106" i="5"/>
  <c r="KY105" i="5"/>
  <c r="KY104" i="5"/>
  <c r="KY103" i="5"/>
  <c r="KY102" i="5"/>
  <c r="KY101" i="5"/>
  <c r="KY100" i="5"/>
  <c r="KY99" i="5"/>
  <c r="KY98" i="5"/>
  <c r="KY97" i="5"/>
  <c r="KY96" i="5"/>
  <c r="KY95" i="5"/>
  <c r="KY94" i="5"/>
  <c r="KY93" i="5"/>
  <c r="KY92" i="5"/>
  <c r="KY91" i="5"/>
  <c r="KY90" i="5"/>
  <c r="KY89" i="5"/>
  <c r="KY88" i="5"/>
  <c r="KY87" i="5"/>
  <c r="KY86" i="5"/>
  <c r="KY85" i="5"/>
  <c r="KY84" i="5"/>
  <c r="KY83" i="5"/>
  <c r="KY82" i="5"/>
  <c r="KY81" i="5"/>
  <c r="KY80" i="5"/>
  <c r="KY79" i="5"/>
  <c r="KY72" i="5"/>
  <c r="KY71" i="5"/>
  <c r="KY70" i="5"/>
  <c r="KY69" i="5"/>
  <c r="KY68" i="5"/>
  <c r="KY67" i="5"/>
  <c r="KY66" i="5"/>
  <c r="KY65" i="5"/>
  <c r="KY64" i="5"/>
  <c r="KY51" i="5"/>
  <c r="KY50" i="5"/>
  <c r="KY49" i="5"/>
  <c r="KY48" i="5"/>
  <c r="KY47" i="5"/>
  <c r="KY46" i="5"/>
  <c r="KY45" i="5"/>
  <c r="KY44" i="5"/>
  <c r="KY43" i="5"/>
  <c r="KY42" i="5"/>
  <c r="KY41" i="5"/>
  <c r="KY40" i="5"/>
  <c r="KY39" i="5"/>
  <c r="KY38" i="5"/>
  <c r="KY37" i="5"/>
  <c r="KY36" i="5"/>
  <c r="KY35" i="5"/>
  <c r="KY34" i="5"/>
  <c r="KY33" i="5"/>
  <c r="KY32" i="5"/>
  <c r="KY31" i="5"/>
  <c r="KY30" i="5"/>
  <c r="KY29" i="5"/>
  <c r="KY28" i="5"/>
  <c r="KY27" i="5"/>
  <c r="KY26" i="5"/>
  <c r="KY25" i="5"/>
  <c r="KY24" i="5"/>
  <c r="KY23" i="5"/>
  <c r="KY22" i="5"/>
  <c r="KY21" i="5"/>
  <c r="KY20" i="5"/>
  <c r="KY19" i="5"/>
  <c r="KY18" i="5"/>
  <c r="KY17" i="5"/>
  <c r="KY16" i="5"/>
  <c r="KY15" i="5"/>
  <c r="KY14" i="5"/>
  <c r="KY13" i="5"/>
  <c r="KY12" i="5"/>
  <c r="KY11" i="5"/>
  <c r="KY10" i="5"/>
  <c r="KY9" i="5"/>
  <c r="KY8" i="5"/>
  <c r="KY7" i="5"/>
  <c r="KY6" i="5"/>
  <c r="KY5" i="5"/>
  <c r="KY4" i="5"/>
  <c r="LE52" i="5"/>
  <c r="LE53" i="5"/>
  <c r="LE54" i="5"/>
  <c r="LE55" i="5"/>
  <c r="LE56" i="5"/>
  <c r="LE57" i="5"/>
  <c r="LE58" i="5"/>
  <c r="LE59" i="5"/>
  <c r="LE60" i="5"/>
  <c r="LE61" i="5"/>
  <c r="LE62" i="5"/>
  <c r="LE63" i="5"/>
  <c r="LE73" i="5"/>
  <c r="LE74" i="5"/>
  <c r="LE75" i="5"/>
  <c r="LE76" i="5"/>
  <c r="LE77" i="5"/>
  <c r="LE78" i="5"/>
  <c r="KX108" i="5"/>
  <c r="KX107" i="5"/>
  <c r="KX106" i="5"/>
  <c r="KX105" i="5"/>
  <c r="KX104" i="5"/>
  <c r="KX103" i="5"/>
  <c r="KX102" i="5"/>
  <c r="KX101" i="5"/>
  <c r="KX100" i="5"/>
  <c r="LF100" i="5" s="1"/>
  <c r="KX99" i="5"/>
  <c r="KX98" i="5"/>
  <c r="KX97" i="5"/>
  <c r="KX96" i="5"/>
  <c r="KX95" i="5"/>
  <c r="KX94" i="5"/>
  <c r="KX93" i="5"/>
  <c r="KX92" i="5"/>
  <c r="KX91" i="5"/>
  <c r="KX90" i="5"/>
  <c r="KX89" i="5"/>
  <c r="KX88" i="5"/>
  <c r="KX87" i="5"/>
  <c r="KX86" i="5"/>
  <c r="KX85" i="5"/>
  <c r="KX84" i="5"/>
  <c r="LF84" i="5" s="1"/>
  <c r="KX83" i="5"/>
  <c r="KX82" i="5"/>
  <c r="KX81" i="5"/>
  <c r="KX80" i="5"/>
  <c r="KX79" i="5"/>
  <c r="KX72" i="5"/>
  <c r="KX71" i="5"/>
  <c r="KX70" i="5"/>
  <c r="KX69" i="5"/>
  <c r="KX68" i="5"/>
  <c r="KX67" i="5"/>
  <c r="KX66" i="5"/>
  <c r="KX65" i="5"/>
  <c r="KX64" i="5"/>
  <c r="KX51" i="5"/>
  <c r="KX50" i="5"/>
  <c r="LF50" i="5" s="1"/>
  <c r="KX49" i="5"/>
  <c r="KX48" i="5"/>
  <c r="KX47" i="5"/>
  <c r="KX46" i="5"/>
  <c r="KX45" i="5"/>
  <c r="KX44" i="5"/>
  <c r="KX43" i="5"/>
  <c r="KX42" i="5"/>
  <c r="KX41" i="5"/>
  <c r="KX40" i="5"/>
  <c r="KX39" i="5"/>
  <c r="KX38" i="5"/>
  <c r="KX37" i="5"/>
  <c r="KX36" i="5"/>
  <c r="KX35" i="5"/>
  <c r="KX34" i="5"/>
  <c r="LF34" i="5" s="1"/>
  <c r="KX33" i="5"/>
  <c r="KX32" i="5"/>
  <c r="KX31" i="5"/>
  <c r="KX30" i="5"/>
  <c r="KX29" i="5"/>
  <c r="KX28" i="5"/>
  <c r="KX27" i="5"/>
  <c r="KX26" i="5"/>
  <c r="KX25" i="5"/>
  <c r="KX24" i="5"/>
  <c r="KX23" i="5"/>
  <c r="KX22" i="5"/>
  <c r="KX21" i="5"/>
  <c r="KX20" i="5"/>
  <c r="KX19" i="5"/>
  <c r="KX18" i="5"/>
  <c r="KX17" i="5"/>
  <c r="KX16" i="5"/>
  <c r="KX15" i="5"/>
  <c r="KX14" i="5"/>
  <c r="KX13" i="5"/>
  <c r="KX12" i="5"/>
  <c r="KX11" i="5"/>
  <c r="KX10" i="5"/>
  <c r="KX9" i="5"/>
  <c r="KX8" i="5"/>
  <c r="KX7" i="5"/>
  <c r="KX6" i="5"/>
  <c r="KX5" i="5"/>
  <c r="KX4" i="5"/>
  <c r="LF25" i="5" l="1"/>
  <c r="LF69" i="5"/>
  <c r="LF99" i="5"/>
  <c r="LF9" i="5"/>
  <c r="LF41" i="5"/>
  <c r="LF83" i="5"/>
  <c r="LF107" i="5"/>
  <c r="LF91" i="5"/>
  <c r="LF10" i="5"/>
  <c r="LF26" i="5"/>
  <c r="LF42" i="5"/>
  <c r="LF70" i="5"/>
  <c r="LF92" i="5"/>
  <c r="LF108" i="5"/>
  <c r="LF11" i="5"/>
  <c r="LF19" i="5"/>
  <c r="LF27" i="5"/>
  <c r="LF31" i="5"/>
  <c r="LF35" i="5"/>
  <c r="LF43" i="5"/>
  <c r="LF47" i="5"/>
  <c r="LF51" i="5"/>
  <c r="LF67" i="5"/>
  <c r="LF71" i="5"/>
  <c r="LF93" i="5"/>
  <c r="LF45" i="5"/>
  <c r="LF79" i="5"/>
  <c r="LF95" i="5"/>
  <c r="LF12" i="5"/>
  <c r="LF20" i="5"/>
  <c r="LF36" i="5"/>
  <c r="LF44" i="5"/>
  <c r="LF72" i="5"/>
  <c r="LF94" i="5"/>
  <c r="LF28" i="5"/>
  <c r="LF68" i="5"/>
  <c r="LF18" i="5"/>
  <c r="LF16" i="5"/>
  <c r="LF13" i="5"/>
  <c r="LF29" i="5"/>
  <c r="LF85" i="5"/>
  <c r="LF101" i="5"/>
  <c r="LF4" i="5"/>
  <c r="LF86" i="5"/>
  <c r="LF14" i="5"/>
  <c r="LF30" i="5"/>
  <c r="LF46" i="5"/>
  <c r="LF80" i="5"/>
  <c r="LF96" i="5"/>
  <c r="LF5" i="5"/>
  <c r="LF21" i="5"/>
  <c r="LF37" i="5"/>
  <c r="LF65" i="5"/>
  <c r="LF87" i="5"/>
  <c r="LF103" i="5"/>
  <c r="LF102" i="5"/>
  <c r="LF15" i="5"/>
  <c r="LF81" i="5"/>
  <c r="LF97" i="5"/>
  <c r="LF6" i="5"/>
  <c r="LF22" i="5"/>
  <c r="LF38" i="5"/>
  <c r="LF66" i="5"/>
  <c r="LF88" i="5"/>
  <c r="LF104" i="5"/>
  <c r="LF32" i="5"/>
  <c r="LF48" i="5"/>
  <c r="LF82" i="5"/>
  <c r="LF98" i="5"/>
  <c r="LF7" i="5"/>
  <c r="LF23" i="5"/>
  <c r="LF39" i="5"/>
  <c r="LF89" i="5"/>
  <c r="LF105" i="5"/>
  <c r="LF64" i="5"/>
  <c r="LF17" i="5"/>
  <c r="LF33" i="5"/>
  <c r="LF49" i="5"/>
  <c r="LF8" i="5"/>
  <c r="LF24" i="5"/>
  <c r="LF40" i="5"/>
  <c r="LF90" i="5"/>
  <c r="LF106" i="5"/>
  <c r="JO109" i="5" l="1"/>
  <c r="JO110" i="5"/>
  <c r="JO111" i="5"/>
  <c r="JN109" i="5"/>
  <c r="JN110" i="5"/>
  <c r="JN111" i="5"/>
  <c r="IM109" i="5"/>
  <c r="IM110" i="5"/>
  <c r="IM111" i="5"/>
  <c r="IL109" i="5"/>
  <c r="IL110" i="5"/>
  <c r="IL111" i="5"/>
  <c r="HK109" i="5"/>
  <c r="HK110" i="5"/>
  <c r="HK111" i="5"/>
  <c r="HJ109" i="5"/>
  <c r="HJ110" i="5"/>
  <c r="HJ111" i="5"/>
  <c r="GI109" i="5"/>
  <c r="GI110" i="5"/>
  <c r="GI111" i="5"/>
  <c r="GH109" i="5"/>
  <c r="GH110" i="5"/>
  <c r="GH111" i="5"/>
  <c r="EF109" i="5"/>
  <c r="EF110" i="5"/>
  <c r="EF111" i="5"/>
  <c r="EE109" i="5"/>
  <c r="EE110" i="5"/>
  <c r="EE111" i="5"/>
  <c r="DD109" i="5"/>
  <c r="DD110" i="5"/>
  <c r="DD111" i="5"/>
  <c r="DC109" i="5"/>
  <c r="DC110" i="5"/>
  <c r="DC111" i="5"/>
  <c r="AS31" i="2" l="1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30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DP4" i="4" l="1"/>
  <c r="DP5" i="4"/>
  <c r="DP6" i="4"/>
  <c r="DP7" i="4"/>
  <c r="DP8" i="4"/>
  <c r="DP9" i="4"/>
  <c r="DP10" i="4"/>
  <c r="DP11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41" i="4"/>
  <c r="DP42" i="4"/>
  <c r="DP43" i="4"/>
  <c r="DP44" i="4"/>
  <c r="DP45" i="4"/>
  <c r="DP46" i="4"/>
  <c r="DP47" i="4"/>
  <c r="DP48" i="4"/>
  <c r="DP49" i="4"/>
  <c r="DP50" i="4"/>
  <c r="DP51" i="4"/>
  <c r="DP52" i="4"/>
  <c r="DP53" i="4"/>
  <c r="DP54" i="4"/>
  <c r="DP55" i="4"/>
  <c r="DP56" i="4"/>
  <c r="DP57" i="4"/>
  <c r="DP58" i="4"/>
  <c r="DP59" i="4"/>
  <c r="DP60" i="4"/>
  <c r="DP61" i="4"/>
  <c r="DP62" i="4"/>
  <c r="DP63" i="4"/>
  <c r="DP64" i="4"/>
  <c r="DP65" i="4"/>
  <c r="DP66" i="4"/>
  <c r="DP67" i="4"/>
  <c r="DP68" i="4"/>
  <c r="DP69" i="4"/>
  <c r="DP70" i="4"/>
  <c r="DP71" i="4"/>
  <c r="DP72" i="4"/>
  <c r="DP73" i="4"/>
  <c r="DP74" i="4"/>
  <c r="DP75" i="4"/>
  <c r="DP76" i="4"/>
  <c r="DP77" i="4"/>
  <c r="DP78" i="4"/>
  <c r="DP79" i="4"/>
  <c r="DP80" i="4"/>
  <c r="DP81" i="4"/>
  <c r="DP82" i="4"/>
  <c r="DP83" i="4"/>
  <c r="DP84" i="4"/>
  <c r="DP85" i="4"/>
  <c r="DP86" i="4"/>
  <c r="DP87" i="4"/>
  <c r="DP88" i="4"/>
  <c r="DP89" i="4"/>
  <c r="DP90" i="4"/>
  <c r="DP91" i="4"/>
  <c r="DP92" i="4"/>
  <c r="DP93" i="4"/>
  <c r="DP94" i="4"/>
  <c r="DP95" i="4"/>
  <c r="DP96" i="4"/>
  <c r="DP97" i="4"/>
  <c r="DP98" i="4"/>
  <c r="DP99" i="4"/>
  <c r="DP100" i="4"/>
  <c r="DP101" i="4"/>
  <c r="DP102" i="4"/>
  <c r="DP103" i="4"/>
  <c r="DP104" i="4"/>
  <c r="DP105" i="4"/>
  <c r="DP106" i="4"/>
  <c r="DP107" i="4"/>
  <c r="DP3" i="4"/>
  <c r="J11" i="1"/>
  <c r="F10" i="14" s="1"/>
  <c r="J10" i="14" s="1"/>
  <c r="J12" i="1"/>
  <c r="F11" i="14" s="1"/>
  <c r="J13" i="1"/>
  <c r="F12" i="14" s="1"/>
  <c r="J14" i="1"/>
  <c r="F13" i="14" s="1"/>
  <c r="J13" i="14" s="1"/>
  <c r="J15" i="1"/>
  <c r="F14" i="14" s="1"/>
  <c r="J19" i="1"/>
  <c r="F18" i="14" s="1"/>
  <c r="J20" i="1"/>
  <c r="F19" i="14" s="1"/>
  <c r="J19" i="14" s="1"/>
  <c r="J21" i="1"/>
  <c r="F20" i="14" s="1"/>
  <c r="J22" i="1"/>
  <c r="F21" i="14" s="1"/>
  <c r="J23" i="1"/>
  <c r="F22" i="14" s="1"/>
  <c r="J22" i="14" s="1"/>
  <c r="J24" i="1"/>
  <c r="F23" i="14" s="1"/>
  <c r="J10" i="1"/>
  <c r="F9" i="14" s="1"/>
  <c r="H11" i="1"/>
  <c r="E10" i="14" s="1"/>
  <c r="I10" i="14" s="1"/>
  <c r="H12" i="1"/>
  <c r="E11" i="14" s="1"/>
  <c r="H13" i="1"/>
  <c r="E12" i="14" s="1"/>
  <c r="H14" i="1"/>
  <c r="E13" i="14" s="1"/>
  <c r="I13" i="14" s="1"/>
  <c r="H15" i="1"/>
  <c r="E14" i="14" s="1"/>
  <c r="H19" i="1"/>
  <c r="E18" i="14" s="1"/>
  <c r="H20" i="1"/>
  <c r="E19" i="14" s="1"/>
  <c r="I19" i="14" s="1"/>
  <c r="H21" i="1"/>
  <c r="E20" i="14" s="1"/>
  <c r="H22" i="1"/>
  <c r="E21" i="14" s="1"/>
  <c r="H23" i="1"/>
  <c r="E22" i="14" s="1"/>
  <c r="I22" i="14" s="1"/>
  <c r="H24" i="1"/>
  <c r="E23" i="14" s="1"/>
  <c r="H10" i="1"/>
  <c r="E9" i="14" s="1"/>
  <c r="F19" i="1"/>
  <c r="F11" i="1"/>
  <c r="F12" i="1"/>
  <c r="F13" i="1"/>
  <c r="F14" i="1"/>
  <c r="F15" i="1"/>
  <c r="F20" i="1"/>
  <c r="F21" i="1"/>
  <c r="F22" i="1"/>
  <c r="F23" i="1"/>
  <c r="F24" i="1"/>
  <c r="F10" i="1"/>
  <c r="K19" i="14" l="1"/>
  <c r="K13" i="14"/>
  <c r="V9" i="14"/>
  <c r="V10" i="14"/>
  <c r="I11" i="14"/>
  <c r="V22" i="14"/>
  <c r="V21" i="14"/>
  <c r="I23" i="14"/>
  <c r="V14" i="14"/>
  <c r="I12" i="14"/>
  <c r="W20" i="14"/>
  <c r="Z20" i="14" s="1"/>
  <c r="J18" i="14"/>
  <c r="V23" i="14"/>
  <c r="I21" i="14"/>
  <c r="W12" i="14"/>
  <c r="Z12" i="14" s="1"/>
  <c r="W13" i="14"/>
  <c r="Z13" i="14" s="1"/>
  <c r="J14" i="14"/>
  <c r="V19" i="14"/>
  <c r="V18" i="14"/>
  <c r="I20" i="14"/>
  <c r="W11" i="14"/>
  <c r="Z11" i="14" s="1"/>
  <c r="J9" i="14"/>
  <c r="W21" i="14"/>
  <c r="Z21" i="14" s="1"/>
  <c r="W22" i="14"/>
  <c r="Z22" i="14" s="1"/>
  <c r="J23" i="14"/>
  <c r="W14" i="14"/>
  <c r="Z14" i="14" s="1"/>
  <c r="J12" i="14"/>
  <c r="V20" i="14"/>
  <c r="I18" i="14"/>
  <c r="K22" i="14"/>
  <c r="W9" i="14"/>
  <c r="Z9" i="14" s="1"/>
  <c r="W10" i="14"/>
  <c r="Z10" i="14" s="1"/>
  <c r="J11" i="14"/>
  <c r="V13" i="14"/>
  <c r="V12" i="14"/>
  <c r="I14" i="14"/>
  <c r="W23" i="14"/>
  <c r="Z23" i="14" s="1"/>
  <c r="J21" i="14"/>
  <c r="K10" i="14"/>
  <c r="V11" i="14"/>
  <c r="I9" i="14"/>
  <c r="W19" i="14"/>
  <c r="Z19" i="14" s="1"/>
  <c r="W18" i="14"/>
  <c r="Z18" i="14" s="1"/>
  <c r="J20" i="14"/>
  <c r="AZ108" i="4"/>
  <c r="AZ109" i="4"/>
  <c r="AZ110" i="4"/>
  <c r="AW107" i="4"/>
  <c r="AZ107" i="4" s="1"/>
  <c r="AU107" i="4"/>
  <c r="AT107" i="4"/>
  <c r="AS107" i="4"/>
  <c r="AW106" i="4"/>
  <c r="AU106" i="4"/>
  <c r="AT106" i="4"/>
  <c r="AS106" i="4"/>
  <c r="AW105" i="4"/>
  <c r="AU105" i="4"/>
  <c r="AT105" i="4"/>
  <c r="AS105" i="4"/>
  <c r="AW104" i="4"/>
  <c r="AZ104" i="4" s="1"/>
  <c r="AU104" i="4"/>
  <c r="AT104" i="4"/>
  <c r="AS104" i="4"/>
  <c r="AW103" i="4"/>
  <c r="AZ103" i="4" s="1"/>
  <c r="AU103" i="4"/>
  <c r="AT103" i="4"/>
  <c r="AS103" i="4"/>
  <c r="AW102" i="4"/>
  <c r="AZ102" i="4" s="1"/>
  <c r="AU102" i="4"/>
  <c r="AT102" i="4"/>
  <c r="AS102" i="4"/>
  <c r="AW101" i="4"/>
  <c r="AZ101" i="4" s="1"/>
  <c r="AU101" i="4"/>
  <c r="AT101" i="4"/>
  <c r="AS101" i="4"/>
  <c r="AW100" i="4"/>
  <c r="AZ100" i="4" s="1"/>
  <c r="AU100" i="4"/>
  <c r="AT100" i="4"/>
  <c r="AS100" i="4"/>
  <c r="AW99" i="4"/>
  <c r="AZ99" i="4" s="1"/>
  <c r="AU99" i="4"/>
  <c r="AT99" i="4"/>
  <c r="AS99" i="4"/>
  <c r="AW98" i="4"/>
  <c r="AZ98" i="4" s="1"/>
  <c r="AU98" i="4"/>
  <c r="AT98" i="4"/>
  <c r="AS98" i="4"/>
  <c r="AW97" i="4"/>
  <c r="AZ97" i="4" s="1"/>
  <c r="AU97" i="4"/>
  <c r="AT97" i="4"/>
  <c r="AS97" i="4"/>
  <c r="AW96" i="4"/>
  <c r="AZ96" i="4" s="1"/>
  <c r="AU96" i="4"/>
  <c r="AT96" i="4"/>
  <c r="AS96" i="4"/>
  <c r="AW95" i="4"/>
  <c r="AZ95" i="4" s="1"/>
  <c r="AU95" i="4"/>
  <c r="AT95" i="4"/>
  <c r="AS95" i="4"/>
  <c r="AW94" i="4"/>
  <c r="AU94" i="4"/>
  <c r="AT94" i="4"/>
  <c r="AS94" i="4"/>
  <c r="AW93" i="4"/>
  <c r="AZ93" i="4" s="1"/>
  <c r="AU93" i="4"/>
  <c r="AT93" i="4"/>
  <c r="AS93" i="4"/>
  <c r="AW92" i="4"/>
  <c r="AZ92" i="4" s="1"/>
  <c r="AU92" i="4"/>
  <c r="AT92" i="4"/>
  <c r="AS92" i="4"/>
  <c r="AW91" i="4"/>
  <c r="AZ91" i="4" s="1"/>
  <c r="AU91" i="4"/>
  <c r="AT91" i="4"/>
  <c r="AS91" i="4"/>
  <c r="AW90" i="4"/>
  <c r="AZ90" i="4" s="1"/>
  <c r="AU90" i="4"/>
  <c r="AT90" i="4"/>
  <c r="AS90" i="4"/>
  <c r="AW89" i="4"/>
  <c r="AU89" i="4"/>
  <c r="AT89" i="4"/>
  <c r="AS89" i="4"/>
  <c r="AW88" i="4"/>
  <c r="AZ88" i="4" s="1"/>
  <c r="AU88" i="4"/>
  <c r="AT88" i="4"/>
  <c r="AS88" i="4"/>
  <c r="AW87" i="4"/>
  <c r="AZ87" i="4" s="1"/>
  <c r="AU87" i="4"/>
  <c r="AT87" i="4"/>
  <c r="AS87" i="4"/>
  <c r="AW86" i="4"/>
  <c r="AZ86" i="4" s="1"/>
  <c r="AU86" i="4"/>
  <c r="AT86" i="4"/>
  <c r="AS86" i="4"/>
  <c r="AW85" i="4"/>
  <c r="AZ85" i="4" s="1"/>
  <c r="AU85" i="4"/>
  <c r="AT85" i="4"/>
  <c r="AS85" i="4"/>
  <c r="AW84" i="4"/>
  <c r="AZ84" i="4" s="1"/>
  <c r="AU84" i="4"/>
  <c r="AT84" i="4"/>
  <c r="AS84" i="4"/>
  <c r="AW83" i="4"/>
  <c r="AZ83" i="4" s="1"/>
  <c r="AU83" i="4"/>
  <c r="AT83" i="4"/>
  <c r="AS83" i="4"/>
  <c r="AW82" i="4"/>
  <c r="AZ82" i="4" s="1"/>
  <c r="AU82" i="4"/>
  <c r="AT82" i="4"/>
  <c r="AS82" i="4"/>
  <c r="AW81" i="4"/>
  <c r="AZ81" i="4" s="1"/>
  <c r="AU81" i="4"/>
  <c r="AT81" i="4"/>
  <c r="AS81" i="4"/>
  <c r="AW80" i="4"/>
  <c r="AZ80" i="4" s="1"/>
  <c r="AU80" i="4"/>
  <c r="AT80" i="4"/>
  <c r="AS80" i="4"/>
  <c r="AW79" i="4"/>
  <c r="AZ79" i="4" s="1"/>
  <c r="AU79" i="4"/>
  <c r="AT79" i="4"/>
  <c r="AS79" i="4"/>
  <c r="AW78" i="4"/>
  <c r="AU78" i="4"/>
  <c r="AT78" i="4"/>
  <c r="AS78" i="4"/>
  <c r="AW77" i="4"/>
  <c r="AZ77" i="4" s="1"/>
  <c r="AU77" i="4"/>
  <c r="AT77" i="4"/>
  <c r="AS77" i="4"/>
  <c r="AW76" i="4"/>
  <c r="AZ76" i="4" s="1"/>
  <c r="AU76" i="4"/>
  <c r="AT76" i="4"/>
  <c r="AS76" i="4"/>
  <c r="AW75" i="4"/>
  <c r="AZ75" i="4" s="1"/>
  <c r="AU75" i="4"/>
  <c r="AT75" i="4"/>
  <c r="AS75" i="4"/>
  <c r="AW74" i="4"/>
  <c r="AZ74" i="4" s="1"/>
  <c r="AU74" i="4"/>
  <c r="AT74" i="4"/>
  <c r="AS74" i="4"/>
  <c r="AW73" i="4"/>
  <c r="AU73" i="4"/>
  <c r="AT73" i="4"/>
  <c r="AS73" i="4"/>
  <c r="AW72" i="4"/>
  <c r="AZ72" i="4" s="1"/>
  <c r="AU72" i="4"/>
  <c r="AT72" i="4"/>
  <c r="AS72" i="4"/>
  <c r="AW71" i="4"/>
  <c r="AZ71" i="4" s="1"/>
  <c r="AU71" i="4"/>
  <c r="AT71" i="4"/>
  <c r="AS71" i="4"/>
  <c r="AW70" i="4"/>
  <c r="AZ70" i="4" s="1"/>
  <c r="AU70" i="4"/>
  <c r="AT70" i="4"/>
  <c r="AS70" i="4"/>
  <c r="AW69" i="4"/>
  <c r="AZ69" i="4" s="1"/>
  <c r="AU69" i="4"/>
  <c r="AT69" i="4"/>
  <c r="AS69" i="4"/>
  <c r="AW68" i="4"/>
  <c r="AZ68" i="4" s="1"/>
  <c r="AU68" i="4"/>
  <c r="AT68" i="4"/>
  <c r="AS68" i="4"/>
  <c r="AW67" i="4"/>
  <c r="AZ67" i="4" s="1"/>
  <c r="AU67" i="4"/>
  <c r="AT67" i="4"/>
  <c r="AS67" i="4"/>
  <c r="AW66" i="4"/>
  <c r="AU66" i="4"/>
  <c r="AT66" i="4"/>
  <c r="AS66" i="4"/>
  <c r="AW65" i="4"/>
  <c r="AZ65" i="4" s="1"/>
  <c r="AU65" i="4"/>
  <c r="AT65" i="4"/>
  <c r="AS65" i="4"/>
  <c r="AW64" i="4"/>
  <c r="AZ64" i="4" s="1"/>
  <c r="AU64" i="4"/>
  <c r="AT64" i="4"/>
  <c r="AS64" i="4"/>
  <c r="AW63" i="4"/>
  <c r="AZ63" i="4" s="1"/>
  <c r="AU63" i="4"/>
  <c r="AT63" i="4"/>
  <c r="AS63" i="4"/>
  <c r="AW62" i="4"/>
  <c r="AU62" i="4"/>
  <c r="AT62" i="4"/>
  <c r="AS62" i="4"/>
  <c r="AW61" i="4"/>
  <c r="AZ61" i="4" s="1"/>
  <c r="AU61" i="4"/>
  <c r="AT61" i="4"/>
  <c r="AS61" i="4"/>
  <c r="AW60" i="4"/>
  <c r="AZ60" i="4" s="1"/>
  <c r="AU60" i="4"/>
  <c r="AT60" i="4"/>
  <c r="AS60" i="4"/>
  <c r="AW59" i="4"/>
  <c r="AZ59" i="4" s="1"/>
  <c r="AU59" i="4"/>
  <c r="AT59" i="4"/>
  <c r="AS59" i="4"/>
  <c r="AW58" i="4"/>
  <c r="AZ58" i="4" s="1"/>
  <c r="AU58" i="4"/>
  <c r="AT58" i="4"/>
  <c r="AS58" i="4"/>
  <c r="AW57" i="4"/>
  <c r="AU57" i="4"/>
  <c r="AT57" i="4"/>
  <c r="AS57" i="4"/>
  <c r="AW56" i="4"/>
  <c r="AZ56" i="4" s="1"/>
  <c r="AU56" i="4"/>
  <c r="AT56" i="4"/>
  <c r="AS56" i="4"/>
  <c r="AW55" i="4"/>
  <c r="AZ55" i="4" s="1"/>
  <c r="AU55" i="4"/>
  <c r="AT55" i="4"/>
  <c r="AS55" i="4"/>
  <c r="AW54" i="4"/>
  <c r="AZ54" i="4" s="1"/>
  <c r="AU54" i="4"/>
  <c r="AT54" i="4"/>
  <c r="AS54" i="4"/>
  <c r="AW53" i="4"/>
  <c r="AZ53" i="4" s="1"/>
  <c r="AU53" i="4"/>
  <c r="AT53" i="4"/>
  <c r="AS53" i="4"/>
  <c r="AW52" i="4"/>
  <c r="AZ52" i="4" s="1"/>
  <c r="AU52" i="4"/>
  <c r="AT52" i="4"/>
  <c r="AS52" i="4"/>
  <c r="AW51" i="4"/>
  <c r="AZ51" i="4" s="1"/>
  <c r="AU51" i="4"/>
  <c r="AT51" i="4"/>
  <c r="AS51" i="4"/>
  <c r="AW50" i="4"/>
  <c r="AZ50" i="4" s="1"/>
  <c r="AU50" i="4"/>
  <c r="AT50" i="4"/>
  <c r="AS50" i="4"/>
  <c r="AW49" i="4"/>
  <c r="AZ49" i="4" s="1"/>
  <c r="AU49" i="4"/>
  <c r="AT49" i="4"/>
  <c r="AS49" i="4"/>
  <c r="AW48" i="4"/>
  <c r="AZ48" i="4" s="1"/>
  <c r="AU48" i="4"/>
  <c r="AT48" i="4"/>
  <c r="AS48" i="4"/>
  <c r="AW47" i="4"/>
  <c r="AZ47" i="4" s="1"/>
  <c r="AU47" i="4"/>
  <c r="AT47" i="4"/>
  <c r="AS47" i="4"/>
  <c r="AW46" i="4"/>
  <c r="AU46" i="4"/>
  <c r="AT46" i="4"/>
  <c r="AS46" i="4"/>
  <c r="AW45" i="4"/>
  <c r="AU45" i="4"/>
  <c r="AT45" i="4"/>
  <c r="AS45" i="4"/>
  <c r="AW44" i="4"/>
  <c r="AZ44" i="4" s="1"/>
  <c r="AU44" i="4"/>
  <c r="AT44" i="4"/>
  <c r="AS44" i="4"/>
  <c r="AW43" i="4"/>
  <c r="AZ43" i="4" s="1"/>
  <c r="AU43" i="4"/>
  <c r="AT43" i="4"/>
  <c r="AS43" i="4"/>
  <c r="AW42" i="4"/>
  <c r="AZ42" i="4" s="1"/>
  <c r="AU42" i="4"/>
  <c r="AT42" i="4"/>
  <c r="AS42" i="4"/>
  <c r="AW41" i="4"/>
  <c r="AU41" i="4"/>
  <c r="AT41" i="4"/>
  <c r="AS41" i="4"/>
  <c r="AW40" i="4"/>
  <c r="AZ40" i="4" s="1"/>
  <c r="AU40" i="4"/>
  <c r="AT40" i="4"/>
  <c r="AS40" i="4"/>
  <c r="AW39" i="4"/>
  <c r="AZ39" i="4" s="1"/>
  <c r="AU39" i="4"/>
  <c r="AT39" i="4"/>
  <c r="AS39" i="4"/>
  <c r="AW38" i="4"/>
  <c r="AZ38" i="4" s="1"/>
  <c r="AU38" i="4"/>
  <c r="AT38" i="4"/>
  <c r="AS38" i="4"/>
  <c r="AW37" i="4"/>
  <c r="AZ37" i="4" s="1"/>
  <c r="AU37" i="4"/>
  <c r="AT37" i="4"/>
  <c r="AS37" i="4"/>
  <c r="AW36" i="4"/>
  <c r="AZ36" i="4" s="1"/>
  <c r="AU36" i="4"/>
  <c r="AT36" i="4"/>
  <c r="AS36" i="4"/>
  <c r="AW35" i="4"/>
  <c r="AZ35" i="4" s="1"/>
  <c r="AU35" i="4"/>
  <c r="AT35" i="4"/>
  <c r="AS35" i="4"/>
  <c r="AW34" i="4"/>
  <c r="AZ34" i="4" s="1"/>
  <c r="AU34" i="4"/>
  <c r="AT34" i="4"/>
  <c r="AS34" i="4"/>
  <c r="AW33" i="4"/>
  <c r="AZ33" i="4" s="1"/>
  <c r="AU33" i="4"/>
  <c r="AT33" i="4"/>
  <c r="AS33" i="4"/>
  <c r="AW32" i="4"/>
  <c r="AZ32" i="4" s="1"/>
  <c r="AU32" i="4"/>
  <c r="AT32" i="4"/>
  <c r="AS32" i="4"/>
  <c r="AW31" i="4"/>
  <c r="AZ31" i="4" s="1"/>
  <c r="AU31" i="4"/>
  <c r="AT31" i="4"/>
  <c r="AS31" i="4"/>
  <c r="AW30" i="4"/>
  <c r="AZ30" i="4" s="1"/>
  <c r="AU30" i="4"/>
  <c r="AT30" i="4"/>
  <c r="AS30" i="4"/>
  <c r="AW29" i="4"/>
  <c r="AZ29" i="4" s="1"/>
  <c r="AU29" i="4"/>
  <c r="AT29" i="4"/>
  <c r="AS29" i="4"/>
  <c r="AW28" i="4"/>
  <c r="AZ28" i="4" s="1"/>
  <c r="AU28" i="4"/>
  <c r="AT28" i="4"/>
  <c r="AS28" i="4"/>
  <c r="AW27" i="4"/>
  <c r="AZ27" i="4" s="1"/>
  <c r="AU27" i="4"/>
  <c r="AT27" i="4"/>
  <c r="AS27" i="4"/>
  <c r="AW26" i="4"/>
  <c r="AU26" i="4"/>
  <c r="AT26" i="4"/>
  <c r="AS26" i="4"/>
  <c r="AW25" i="4"/>
  <c r="AU25" i="4"/>
  <c r="AT25" i="4"/>
  <c r="AS25" i="4"/>
  <c r="AW24" i="4"/>
  <c r="AZ24" i="4" s="1"/>
  <c r="AU24" i="4"/>
  <c r="AT24" i="4"/>
  <c r="AS24" i="4"/>
  <c r="AW23" i="4"/>
  <c r="AZ23" i="4" s="1"/>
  <c r="AU23" i="4"/>
  <c r="AT23" i="4"/>
  <c r="AS23" i="4"/>
  <c r="AW22" i="4"/>
  <c r="AZ22" i="4" s="1"/>
  <c r="AU22" i="4"/>
  <c r="AT22" i="4"/>
  <c r="AS22" i="4"/>
  <c r="AW21" i="4"/>
  <c r="AZ21" i="4" s="1"/>
  <c r="AU21" i="4"/>
  <c r="AT21" i="4"/>
  <c r="AS21" i="4"/>
  <c r="AW20" i="4"/>
  <c r="AZ20" i="4" s="1"/>
  <c r="AU20" i="4"/>
  <c r="AT20" i="4"/>
  <c r="AS20" i="4"/>
  <c r="AW19" i="4"/>
  <c r="AZ19" i="4" s="1"/>
  <c r="AU19" i="4"/>
  <c r="AT19" i="4"/>
  <c r="AS19" i="4"/>
  <c r="AW18" i="4"/>
  <c r="AZ18" i="4" s="1"/>
  <c r="AU18" i="4"/>
  <c r="AT18" i="4"/>
  <c r="AS18" i="4"/>
  <c r="AW17" i="4"/>
  <c r="AZ17" i="4" s="1"/>
  <c r="AU17" i="4"/>
  <c r="AT17" i="4"/>
  <c r="AS17" i="4"/>
  <c r="AW16" i="4"/>
  <c r="AZ16" i="4" s="1"/>
  <c r="AU16" i="4"/>
  <c r="AT16" i="4"/>
  <c r="AS16" i="4"/>
  <c r="AW15" i="4"/>
  <c r="AZ15" i="4" s="1"/>
  <c r="AU15" i="4"/>
  <c r="AT15" i="4"/>
  <c r="AS15" i="4"/>
  <c r="AW14" i="4"/>
  <c r="AZ14" i="4" s="1"/>
  <c r="AU14" i="4"/>
  <c r="AT14" i="4"/>
  <c r="AS14" i="4"/>
  <c r="AW13" i="4"/>
  <c r="AZ13" i="4" s="1"/>
  <c r="AU13" i="4"/>
  <c r="AT13" i="4"/>
  <c r="AS13" i="4"/>
  <c r="AW12" i="4"/>
  <c r="AZ12" i="4" s="1"/>
  <c r="AU12" i="4"/>
  <c r="AT12" i="4"/>
  <c r="AS12" i="4"/>
  <c r="AW11" i="4"/>
  <c r="AZ11" i="4" s="1"/>
  <c r="AU11" i="4"/>
  <c r="AT11" i="4"/>
  <c r="AS11" i="4"/>
  <c r="AW10" i="4"/>
  <c r="AZ10" i="4" s="1"/>
  <c r="AU10" i="4"/>
  <c r="AT10" i="4"/>
  <c r="AS10" i="4"/>
  <c r="AW9" i="4"/>
  <c r="AZ9" i="4" s="1"/>
  <c r="AU9" i="4"/>
  <c r="AT9" i="4"/>
  <c r="AS9" i="4"/>
  <c r="AW8" i="4"/>
  <c r="AZ8" i="4" s="1"/>
  <c r="AU8" i="4"/>
  <c r="AT8" i="4"/>
  <c r="AS8" i="4"/>
  <c r="AW7" i="4"/>
  <c r="AZ7" i="4" s="1"/>
  <c r="AU7" i="4"/>
  <c r="AT7" i="4"/>
  <c r="AS7" i="4"/>
  <c r="AW6" i="4"/>
  <c r="AZ6" i="4" s="1"/>
  <c r="AU6" i="4"/>
  <c r="AT6" i="4"/>
  <c r="AS6" i="4"/>
  <c r="AW5" i="4"/>
  <c r="AZ5" i="4" s="1"/>
  <c r="AU5" i="4"/>
  <c r="AT5" i="4"/>
  <c r="AS5" i="4"/>
  <c r="AW4" i="4"/>
  <c r="AZ4" i="4" s="1"/>
  <c r="AU4" i="4"/>
  <c r="AT4" i="4"/>
  <c r="AS4" i="4"/>
  <c r="AW3" i="4"/>
  <c r="AZ3" i="4" s="1"/>
  <c r="AU3" i="4"/>
  <c r="AT3" i="4"/>
  <c r="AS3" i="4"/>
  <c r="DO51" i="7"/>
  <c r="DO52" i="7"/>
  <c r="DO53" i="7"/>
  <c r="DO54" i="7"/>
  <c r="DO55" i="7"/>
  <c r="DO56" i="7"/>
  <c r="DO57" i="7"/>
  <c r="DO58" i="7"/>
  <c r="DO59" i="7"/>
  <c r="DO60" i="7"/>
  <c r="DO61" i="7"/>
  <c r="DO62" i="7"/>
  <c r="DO72" i="7"/>
  <c r="DO73" i="7"/>
  <c r="DO74" i="7"/>
  <c r="DO75" i="7"/>
  <c r="DO76" i="7"/>
  <c r="DO77" i="7"/>
  <c r="BY51" i="7"/>
  <c r="BZ51" i="7"/>
  <c r="CA51" i="7"/>
  <c r="BY52" i="7"/>
  <c r="BZ52" i="7"/>
  <c r="CA52" i="7"/>
  <c r="BY53" i="7"/>
  <c r="BZ53" i="7"/>
  <c r="CA53" i="7"/>
  <c r="BY54" i="7"/>
  <c r="BZ54" i="7"/>
  <c r="CA54" i="7"/>
  <c r="BY55" i="7"/>
  <c r="BZ55" i="7"/>
  <c r="CA55" i="7"/>
  <c r="BY56" i="7"/>
  <c r="BZ56" i="7"/>
  <c r="CA56" i="7"/>
  <c r="BY57" i="7"/>
  <c r="BZ57" i="7"/>
  <c r="CA57" i="7"/>
  <c r="BY58" i="7"/>
  <c r="BZ58" i="7"/>
  <c r="CA58" i="7"/>
  <c r="BY59" i="7"/>
  <c r="BZ59" i="7"/>
  <c r="CA59" i="7"/>
  <c r="BY60" i="7"/>
  <c r="BZ60" i="7"/>
  <c r="CA60" i="7"/>
  <c r="BY61" i="7"/>
  <c r="BZ61" i="7"/>
  <c r="CA61" i="7"/>
  <c r="BY62" i="7"/>
  <c r="BZ62" i="7"/>
  <c r="CA62" i="7"/>
  <c r="BM51" i="7"/>
  <c r="BM52" i="7"/>
  <c r="BM53" i="7"/>
  <c r="BM54" i="7"/>
  <c r="BM55" i="7"/>
  <c r="BM56" i="7"/>
  <c r="BM57" i="7"/>
  <c r="BM58" i="7"/>
  <c r="BM59" i="7"/>
  <c r="BM60" i="7"/>
  <c r="BM61" i="7"/>
  <c r="BM62" i="7"/>
  <c r="BL51" i="7"/>
  <c r="BL52" i="7"/>
  <c r="BL53" i="7"/>
  <c r="BL54" i="7"/>
  <c r="BL55" i="7"/>
  <c r="BL56" i="7"/>
  <c r="BL57" i="7"/>
  <c r="BL58" i="7"/>
  <c r="BL59" i="7"/>
  <c r="BL60" i="7"/>
  <c r="BL61" i="7"/>
  <c r="BL62" i="7"/>
  <c r="BK51" i="7"/>
  <c r="BK52" i="7"/>
  <c r="BK53" i="7"/>
  <c r="BK54" i="7"/>
  <c r="BK55" i="7"/>
  <c r="BK56" i="7"/>
  <c r="BK57" i="7"/>
  <c r="BK58" i="7"/>
  <c r="BK59" i="7"/>
  <c r="BK60" i="7"/>
  <c r="BK61" i="7"/>
  <c r="BK62" i="7"/>
  <c r="DN47" i="7"/>
  <c r="DN51" i="7"/>
  <c r="DN52" i="7"/>
  <c r="DN53" i="7"/>
  <c r="DN54" i="7"/>
  <c r="DN55" i="7"/>
  <c r="DN56" i="7"/>
  <c r="DN57" i="7"/>
  <c r="DN58" i="7"/>
  <c r="DN59" i="7"/>
  <c r="DN60" i="7"/>
  <c r="DN61" i="7"/>
  <c r="DN62" i="7"/>
  <c r="DN72" i="7"/>
  <c r="DN73" i="7"/>
  <c r="DN74" i="7"/>
  <c r="DN75" i="7"/>
  <c r="DN76" i="7"/>
  <c r="DN77" i="7"/>
  <c r="CP51" i="7"/>
  <c r="CP52" i="7"/>
  <c r="CP53" i="7"/>
  <c r="CP54" i="7"/>
  <c r="CP55" i="7"/>
  <c r="CP56" i="7"/>
  <c r="CP57" i="7"/>
  <c r="CP58" i="7"/>
  <c r="CP59" i="7"/>
  <c r="CP60" i="7"/>
  <c r="CP61" i="7"/>
  <c r="CP62" i="7"/>
  <c r="CP72" i="7"/>
  <c r="CP73" i="7"/>
  <c r="CP74" i="7"/>
  <c r="CP75" i="7"/>
  <c r="CP76" i="7"/>
  <c r="CP77" i="7"/>
  <c r="CP108" i="7"/>
  <c r="CP109" i="7"/>
  <c r="CP110" i="7"/>
  <c r="CO51" i="7"/>
  <c r="CO52" i="7"/>
  <c r="CO53" i="7"/>
  <c r="CO54" i="7"/>
  <c r="CO55" i="7"/>
  <c r="CO56" i="7"/>
  <c r="CO57" i="7"/>
  <c r="CO58" i="7"/>
  <c r="CO59" i="7"/>
  <c r="CO60" i="7"/>
  <c r="CO61" i="7"/>
  <c r="CO62" i="7"/>
  <c r="CO72" i="7"/>
  <c r="CO73" i="7"/>
  <c r="CO74" i="7"/>
  <c r="CO75" i="7"/>
  <c r="CO76" i="7"/>
  <c r="CO77" i="7"/>
  <c r="CO108" i="7"/>
  <c r="CO109" i="7"/>
  <c r="CO110" i="7"/>
  <c r="CN51" i="7"/>
  <c r="CN52" i="7"/>
  <c r="CN53" i="7"/>
  <c r="CN54" i="7"/>
  <c r="CN55" i="7"/>
  <c r="CN56" i="7"/>
  <c r="CN57" i="7"/>
  <c r="CN58" i="7"/>
  <c r="CN59" i="7"/>
  <c r="CN60" i="7"/>
  <c r="CN61" i="7"/>
  <c r="CN62" i="7"/>
  <c r="CN72" i="7"/>
  <c r="CN73" i="7"/>
  <c r="CN74" i="7"/>
  <c r="CN75" i="7"/>
  <c r="CN76" i="7"/>
  <c r="CN77" i="7"/>
  <c r="CN108" i="7"/>
  <c r="CN109" i="7"/>
  <c r="CN110" i="7"/>
  <c r="DM51" i="7"/>
  <c r="DM52" i="7"/>
  <c r="DM53" i="7"/>
  <c r="DM54" i="7"/>
  <c r="DM55" i="7"/>
  <c r="DM56" i="7"/>
  <c r="DM57" i="7"/>
  <c r="DM58" i="7"/>
  <c r="DM59" i="7"/>
  <c r="DM60" i="7"/>
  <c r="DM61" i="7"/>
  <c r="DM62" i="7"/>
  <c r="DM72" i="7"/>
  <c r="DM73" i="7"/>
  <c r="DM74" i="7"/>
  <c r="DM75" i="7"/>
  <c r="DM76" i="7"/>
  <c r="DM77" i="7"/>
  <c r="DK8" i="7"/>
  <c r="DO8" i="7" s="1"/>
  <c r="DK11" i="7"/>
  <c r="DO11" i="7" s="1"/>
  <c r="DK10" i="7"/>
  <c r="DO10" i="7" s="1"/>
  <c r="DK13" i="7"/>
  <c r="DO13" i="7" s="1"/>
  <c r="DK17" i="7"/>
  <c r="DO17" i="7" s="1"/>
  <c r="DK20" i="7"/>
  <c r="DO20" i="7" s="1"/>
  <c r="DK18" i="7"/>
  <c r="DO18" i="7" s="1"/>
  <c r="DK23" i="7"/>
  <c r="DO23" i="7" s="1"/>
  <c r="DK22" i="7"/>
  <c r="DO22" i="7" s="1"/>
  <c r="DK24" i="7"/>
  <c r="DO24" i="7" s="1"/>
  <c r="DK32" i="7"/>
  <c r="DO32" i="7" s="1"/>
  <c r="DK30" i="7"/>
  <c r="DO30" i="7" s="1"/>
  <c r="DK34" i="7"/>
  <c r="DO34" i="7" s="1"/>
  <c r="DK44" i="7"/>
  <c r="DO44" i="7" s="1"/>
  <c r="DK42" i="7"/>
  <c r="DO42" i="7" s="1"/>
  <c r="DK47" i="7"/>
  <c r="DO47" i="7" s="1"/>
  <c r="DK46" i="7"/>
  <c r="DO46" i="7" s="1"/>
  <c r="DK49" i="7"/>
  <c r="DO49" i="7" s="1"/>
  <c r="DK65" i="7"/>
  <c r="DO65" i="7" s="1"/>
  <c r="DK68" i="7"/>
  <c r="DO68" i="7" s="1"/>
  <c r="DK71" i="7"/>
  <c r="DO71" i="7" s="1"/>
  <c r="DK70" i="7"/>
  <c r="DO70" i="7" s="1"/>
  <c r="DK80" i="7"/>
  <c r="DO80" i="7" s="1"/>
  <c r="DK83" i="7"/>
  <c r="DO83" i="7" s="1"/>
  <c r="DK82" i="7"/>
  <c r="DO82" i="7" s="1"/>
  <c r="DK85" i="7"/>
  <c r="DO85" i="7" s="1"/>
  <c r="DK89" i="7"/>
  <c r="DO89" i="7" s="1"/>
  <c r="DK94" i="7"/>
  <c r="DO94" i="7" s="1"/>
  <c r="DK97" i="7"/>
  <c r="DO97" i="7" s="1"/>
  <c r="DK101" i="7"/>
  <c r="DO101" i="7" s="1"/>
  <c r="DK104" i="7"/>
  <c r="DO104" i="7" s="1"/>
  <c r="DK102" i="7"/>
  <c r="DO102" i="7" s="1"/>
  <c r="DK25" i="7"/>
  <c r="DO25" i="7" s="1"/>
  <c r="DK29" i="7"/>
  <c r="DO29" i="7" s="1"/>
  <c r="DK41" i="7"/>
  <c r="DO41" i="7" s="1"/>
  <c r="DK66" i="7"/>
  <c r="DO66" i="7" s="1"/>
  <c r="DK78" i="7"/>
  <c r="DO78" i="7" s="1"/>
  <c r="DK92" i="7"/>
  <c r="DO92" i="7" s="1"/>
  <c r="DK99" i="7"/>
  <c r="DO99" i="7" s="1"/>
  <c r="DK107" i="7"/>
  <c r="DO107" i="7" s="1"/>
  <c r="DK106" i="7"/>
  <c r="DO106" i="7" s="1"/>
  <c r="DJ107" i="7"/>
  <c r="DN107" i="7" s="1"/>
  <c r="DI107" i="7"/>
  <c r="DM107" i="7" s="1"/>
  <c r="DH107" i="7"/>
  <c r="DJ106" i="7"/>
  <c r="DN106" i="7" s="1"/>
  <c r="DI106" i="7"/>
  <c r="DM106" i="7" s="1"/>
  <c r="DH106" i="7"/>
  <c r="DJ105" i="7"/>
  <c r="DN105" i="7" s="1"/>
  <c r="DI105" i="7"/>
  <c r="DM105" i="7" s="1"/>
  <c r="DH105" i="7"/>
  <c r="DJ104" i="7"/>
  <c r="DN104" i="7" s="1"/>
  <c r="DI104" i="7"/>
  <c r="DM104" i="7" s="1"/>
  <c r="DH104" i="7"/>
  <c r="DJ103" i="7"/>
  <c r="DN103" i="7" s="1"/>
  <c r="DI103" i="7"/>
  <c r="DM103" i="7" s="1"/>
  <c r="DH103" i="7"/>
  <c r="DJ102" i="7"/>
  <c r="DN102" i="7" s="1"/>
  <c r="DI102" i="7"/>
  <c r="DM102" i="7" s="1"/>
  <c r="DH102" i="7"/>
  <c r="DJ101" i="7"/>
  <c r="DN101" i="7" s="1"/>
  <c r="DI101" i="7"/>
  <c r="DM101" i="7" s="1"/>
  <c r="DH101" i="7"/>
  <c r="DJ100" i="7"/>
  <c r="DN100" i="7" s="1"/>
  <c r="DI100" i="7"/>
  <c r="DM100" i="7" s="1"/>
  <c r="DH100" i="7"/>
  <c r="DJ99" i="7"/>
  <c r="DN99" i="7" s="1"/>
  <c r="DI99" i="7"/>
  <c r="DM99" i="7" s="1"/>
  <c r="DH99" i="7"/>
  <c r="DK98" i="7"/>
  <c r="DO98" i="7" s="1"/>
  <c r="DJ98" i="7"/>
  <c r="DN98" i="7" s="1"/>
  <c r="DI98" i="7"/>
  <c r="DM98" i="7" s="1"/>
  <c r="DH98" i="7"/>
  <c r="DJ97" i="7"/>
  <c r="DN97" i="7" s="1"/>
  <c r="DI97" i="7"/>
  <c r="DM97" i="7" s="1"/>
  <c r="DH97" i="7"/>
  <c r="DK96" i="7"/>
  <c r="DO96" i="7" s="1"/>
  <c r="DJ96" i="7"/>
  <c r="DN96" i="7" s="1"/>
  <c r="DI96" i="7"/>
  <c r="DM96" i="7" s="1"/>
  <c r="DH96" i="7"/>
  <c r="DK95" i="7"/>
  <c r="DO95" i="7" s="1"/>
  <c r="DJ95" i="7"/>
  <c r="DN95" i="7" s="1"/>
  <c r="DI95" i="7"/>
  <c r="DM95" i="7" s="1"/>
  <c r="DH95" i="7"/>
  <c r="DJ94" i="7"/>
  <c r="DN94" i="7" s="1"/>
  <c r="DI94" i="7"/>
  <c r="DM94" i="7" s="1"/>
  <c r="DH94" i="7"/>
  <c r="DJ93" i="7"/>
  <c r="DN93" i="7" s="1"/>
  <c r="DI93" i="7"/>
  <c r="DM93" i="7" s="1"/>
  <c r="DH93" i="7"/>
  <c r="DJ92" i="7"/>
  <c r="DN92" i="7" s="1"/>
  <c r="DI92" i="7"/>
  <c r="DM92" i="7" s="1"/>
  <c r="DH92" i="7"/>
  <c r="DK91" i="7"/>
  <c r="DO91" i="7" s="1"/>
  <c r="DJ91" i="7"/>
  <c r="DN91" i="7" s="1"/>
  <c r="DI91" i="7"/>
  <c r="DM91" i="7" s="1"/>
  <c r="DH91" i="7"/>
  <c r="DJ90" i="7"/>
  <c r="DN90" i="7" s="1"/>
  <c r="DI90" i="7"/>
  <c r="DM90" i="7" s="1"/>
  <c r="DH90" i="7"/>
  <c r="DJ89" i="7"/>
  <c r="DN89" i="7" s="1"/>
  <c r="DI89" i="7"/>
  <c r="DM89" i="7" s="1"/>
  <c r="DH89" i="7"/>
  <c r="DJ88" i="7"/>
  <c r="DN88" i="7" s="1"/>
  <c r="DI88" i="7"/>
  <c r="DM88" i="7" s="1"/>
  <c r="DH88" i="7"/>
  <c r="DK87" i="7"/>
  <c r="DO87" i="7" s="1"/>
  <c r="DJ87" i="7"/>
  <c r="DN87" i="7" s="1"/>
  <c r="DI87" i="7"/>
  <c r="DM87" i="7" s="1"/>
  <c r="DH87" i="7"/>
  <c r="DK86" i="7"/>
  <c r="DO86" i="7" s="1"/>
  <c r="DJ86" i="7"/>
  <c r="DN86" i="7" s="1"/>
  <c r="DI86" i="7"/>
  <c r="DM86" i="7" s="1"/>
  <c r="DH86" i="7"/>
  <c r="DJ85" i="7"/>
  <c r="DN85" i="7" s="1"/>
  <c r="DI85" i="7"/>
  <c r="DM85" i="7" s="1"/>
  <c r="DH85" i="7"/>
  <c r="DJ84" i="7"/>
  <c r="DN84" i="7" s="1"/>
  <c r="DI84" i="7"/>
  <c r="DM84" i="7" s="1"/>
  <c r="DH84" i="7"/>
  <c r="DJ83" i="7"/>
  <c r="DN83" i="7" s="1"/>
  <c r="DI83" i="7"/>
  <c r="DM83" i="7" s="1"/>
  <c r="DH83" i="7"/>
  <c r="DJ82" i="7"/>
  <c r="DN82" i="7" s="1"/>
  <c r="DI82" i="7"/>
  <c r="DM82" i="7" s="1"/>
  <c r="DH82" i="7"/>
  <c r="DJ81" i="7"/>
  <c r="DN81" i="7" s="1"/>
  <c r="DI81" i="7"/>
  <c r="DM81" i="7" s="1"/>
  <c r="DH81" i="7"/>
  <c r="DJ80" i="7"/>
  <c r="DN80" i="7" s="1"/>
  <c r="DI80" i="7"/>
  <c r="DM80" i="7" s="1"/>
  <c r="DH80" i="7"/>
  <c r="DK79" i="7"/>
  <c r="DO79" i="7" s="1"/>
  <c r="DJ79" i="7"/>
  <c r="DN79" i="7" s="1"/>
  <c r="DI79" i="7"/>
  <c r="DM79" i="7" s="1"/>
  <c r="DH79" i="7"/>
  <c r="DJ78" i="7"/>
  <c r="DN78" i="7" s="1"/>
  <c r="DI78" i="7"/>
  <c r="DM78" i="7" s="1"/>
  <c r="DH78" i="7"/>
  <c r="DP77" i="7"/>
  <c r="DP76" i="7"/>
  <c r="DP75" i="7"/>
  <c r="DP74" i="7"/>
  <c r="DP73" i="7"/>
  <c r="DP72" i="7"/>
  <c r="DJ71" i="7"/>
  <c r="DN71" i="7" s="1"/>
  <c r="DI71" i="7"/>
  <c r="DM71" i="7" s="1"/>
  <c r="DH71" i="7"/>
  <c r="DJ70" i="7"/>
  <c r="DN70" i="7" s="1"/>
  <c r="DI70" i="7"/>
  <c r="DM70" i="7" s="1"/>
  <c r="DH70" i="7"/>
  <c r="DJ69" i="7"/>
  <c r="DN69" i="7" s="1"/>
  <c r="DI69" i="7"/>
  <c r="DM69" i="7" s="1"/>
  <c r="DH69" i="7"/>
  <c r="DJ68" i="7"/>
  <c r="DN68" i="7" s="1"/>
  <c r="DI68" i="7"/>
  <c r="DM68" i="7" s="1"/>
  <c r="DH68" i="7"/>
  <c r="DJ67" i="7"/>
  <c r="DN67" i="7" s="1"/>
  <c r="DI67" i="7"/>
  <c r="DM67" i="7" s="1"/>
  <c r="DH67" i="7"/>
  <c r="DJ66" i="7"/>
  <c r="DN66" i="7" s="1"/>
  <c r="DI66" i="7"/>
  <c r="DM66" i="7" s="1"/>
  <c r="DH66" i="7"/>
  <c r="DJ65" i="7"/>
  <c r="DN65" i="7" s="1"/>
  <c r="DI65" i="7"/>
  <c r="DM65" i="7" s="1"/>
  <c r="DH65" i="7"/>
  <c r="DJ64" i="7"/>
  <c r="DN64" i="7" s="1"/>
  <c r="DI64" i="7"/>
  <c r="DM64" i="7" s="1"/>
  <c r="DH64" i="7"/>
  <c r="DK63" i="7"/>
  <c r="DO63" i="7" s="1"/>
  <c r="DJ63" i="7"/>
  <c r="DN63" i="7" s="1"/>
  <c r="DI63" i="7"/>
  <c r="DM63" i="7" s="1"/>
  <c r="DH63" i="7"/>
  <c r="DK50" i="7"/>
  <c r="DO50" i="7" s="1"/>
  <c r="DJ50" i="7"/>
  <c r="DN50" i="7" s="1"/>
  <c r="DI50" i="7"/>
  <c r="DM50" i="7" s="1"/>
  <c r="DH50" i="7"/>
  <c r="DJ49" i="7"/>
  <c r="DN49" i="7" s="1"/>
  <c r="DI49" i="7"/>
  <c r="DM49" i="7" s="1"/>
  <c r="DH49" i="7"/>
  <c r="DJ48" i="7"/>
  <c r="DN48" i="7" s="1"/>
  <c r="DI48" i="7"/>
  <c r="DM48" i="7" s="1"/>
  <c r="DH48" i="7"/>
  <c r="DJ47" i="7"/>
  <c r="DI47" i="7"/>
  <c r="DM47" i="7" s="1"/>
  <c r="DH47" i="7"/>
  <c r="DJ46" i="7"/>
  <c r="DN46" i="7" s="1"/>
  <c r="DI46" i="7"/>
  <c r="DM46" i="7" s="1"/>
  <c r="DH46" i="7"/>
  <c r="DJ45" i="7"/>
  <c r="DN45" i="7" s="1"/>
  <c r="DI45" i="7"/>
  <c r="DM45" i="7" s="1"/>
  <c r="DH45" i="7"/>
  <c r="DJ44" i="7"/>
  <c r="DN44" i="7" s="1"/>
  <c r="DI44" i="7"/>
  <c r="DM44" i="7" s="1"/>
  <c r="DH44" i="7"/>
  <c r="DJ43" i="7"/>
  <c r="DN43" i="7" s="1"/>
  <c r="DI43" i="7"/>
  <c r="DM43" i="7" s="1"/>
  <c r="DH43" i="7"/>
  <c r="DJ42" i="7"/>
  <c r="DN42" i="7" s="1"/>
  <c r="DI42" i="7"/>
  <c r="DM42" i="7" s="1"/>
  <c r="DH42" i="7"/>
  <c r="DJ41" i="7"/>
  <c r="DN41" i="7" s="1"/>
  <c r="DI41" i="7"/>
  <c r="DM41" i="7" s="1"/>
  <c r="DH41" i="7"/>
  <c r="DJ40" i="7"/>
  <c r="DN40" i="7" s="1"/>
  <c r="DI40" i="7"/>
  <c r="DM40" i="7" s="1"/>
  <c r="DH40" i="7"/>
  <c r="DK39" i="7"/>
  <c r="DO39" i="7" s="1"/>
  <c r="DJ39" i="7"/>
  <c r="DN39" i="7" s="1"/>
  <c r="DI39" i="7"/>
  <c r="DM39" i="7" s="1"/>
  <c r="DH39" i="7"/>
  <c r="DK38" i="7"/>
  <c r="DO38" i="7" s="1"/>
  <c r="DJ38" i="7"/>
  <c r="DN38" i="7" s="1"/>
  <c r="DI38" i="7"/>
  <c r="DM38" i="7" s="1"/>
  <c r="DH38" i="7"/>
  <c r="DK37" i="7"/>
  <c r="DO37" i="7" s="1"/>
  <c r="DJ37" i="7"/>
  <c r="DN37" i="7" s="1"/>
  <c r="DI37" i="7"/>
  <c r="DM37" i="7" s="1"/>
  <c r="DH37" i="7"/>
  <c r="DK36" i="7"/>
  <c r="DO36" i="7" s="1"/>
  <c r="DJ36" i="7"/>
  <c r="DN36" i="7" s="1"/>
  <c r="DI36" i="7"/>
  <c r="DM36" i="7" s="1"/>
  <c r="DH36" i="7"/>
  <c r="DK35" i="7"/>
  <c r="DO35" i="7" s="1"/>
  <c r="DJ35" i="7"/>
  <c r="DN35" i="7" s="1"/>
  <c r="DI35" i="7"/>
  <c r="DM35" i="7" s="1"/>
  <c r="DH35" i="7"/>
  <c r="DJ34" i="7"/>
  <c r="DN34" i="7" s="1"/>
  <c r="DI34" i="7"/>
  <c r="DM34" i="7" s="1"/>
  <c r="DH34" i="7"/>
  <c r="DJ33" i="7"/>
  <c r="DN33" i="7" s="1"/>
  <c r="DI33" i="7"/>
  <c r="DM33" i="7" s="1"/>
  <c r="DH33" i="7"/>
  <c r="DJ32" i="7"/>
  <c r="DN32" i="7" s="1"/>
  <c r="DI32" i="7"/>
  <c r="DM32" i="7" s="1"/>
  <c r="DH32" i="7"/>
  <c r="DJ31" i="7"/>
  <c r="DN31" i="7" s="1"/>
  <c r="DI31" i="7"/>
  <c r="DM31" i="7" s="1"/>
  <c r="DH31" i="7"/>
  <c r="DJ30" i="7"/>
  <c r="DN30" i="7" s="1"/>
  <c r="DI30" i="7"/>
  <c r="DM30" i="7" s="1"/>
  <c r="DH30" i="7"/>
  <c r="DJ29" i="7"/>
  <c r="DN29" i="7" s="1"/>
  <c r="DI29" i="7"/>
  <c r="DM29" i="7" s="1"/>
  <c r="DH29" i="7"/>
  <c r="DJ28" i="7"/>
  <c r="DN28" i="7" s="1"/>
  <c r="DI28" i="7"/>
  <c r="DM28" i="7" s="1"/>
  <c r="DH28" i="7"/>
  <c r="DK27" i="7"/>
  <c r="DO27" i="7" s="1"/>
  <c r="DJ27" i="7"/>
  <c r="DN27" i="7" s="1"/>
  <c r="DI27" i="7"/>
  <c r="DM27" i="7" s="1"/>
  <c r="DH27" i="7"/>
  <c r="DK26" i="7"/>
  <c r="DO26" i="7" s="1"/>
  <c r="DJ26" i="7"/>
  <c r="DN26" i="7" s="1"/>
  <c r="DI26" i="7"/>
  <c r="DM26" i="7" s="1"/>
  <c r="DH26" i="7"/>
  <c r="DJ25" i="7"/>
  <c r="DN25" i="7" s="1"/>
  <c r="DI25" i="7"/>
  <c r="DM25" i="7" s="1"/>
  <c r="DH25" i="7"/>
  <c r="DJ24" i="7"/>
  <c r="DN24" i="7" s="1"/>
  <c r="DI24" i="7"/>
  <c r="DM24" i="7" s="1"/>
  <c r="DH24" i="7"/>
  <c r="DJ23" i="7"/>
  <c r="DN23" i="7" s="1"/>
  <c r="DI23" i="7"/>
  <c r="DM23" i="7" s="1"/>
  <c r="DH23" i="7"/>
  <c r="DJ22" i="7"/>
  <c r="DN22" i="7" s="1"/>
  <c r="DI22" i="7"/>
  <c r="DM22" i="7" s="1"/>
  <c r="DH22" i="7"/>
  <c r="DJ21" i="7"/>
  <c r="DN21" i="7" s="1"/>
  <c r="DI21" i="7"/>
  <c r="DM21" i="7" s="1"/>
  <c r="DH21" i="7"/>
  <c r="DJ20" i="7"/>
  <c r="DN20" i="7" s="1"/>
  <c r="DI20" i="7"/>
  <c r="DM20" i="7" s="1"/>
  <c r="DH20" i="7"/>
  <c r="DJ19" i="7"/>
  <c r="DN19" i="7" s="1"/>
  <c r="DI19" i="7"/>
  <c r="DM19" i="7" s="1"/>
  <c r="DH19" i="7"/>
  <c r="DJ18" i="7"/>
  <c r="DN18" i="7" s="1"/>
  <c r="DI18" i="7"/>
  <c r="DM18" i="7" s="1"/>
  <c r="DH18" i="7"/>
  <c r="DJ17" i="7"/>
  <c r="DN17" i="7" s="1"/>
  <c r="DI17" i="7"/>
  <c r="DM17" i="7" s="1"/>
  <c r="DH17" i="7"/>
  <c r="DJ16" i="7"/>
  <c r="DN16" i="7" s="1"/>
  <c r="DI16" i="7"/>
  <c r="DM16" i="7" s="1"/>
  <c r="DH16" i="7"/>
  <c r="DK15" i="7"/>
  <c r="DO15" i="7" s="1"/>
  <c r="DJ15" i="7"/>
  <c r="DN15" i="7" s="1"/>
  <c r="DI15" i="7"/>
  <c r="DM15" i="7" s="1"/>
  <c r="DH15" i="7"/>
  <c r="DK14" i="7"/>
  <c r="DO14" i="7" s="1"/>
  <c r="DJ14" i="7"/>
  <c r="DN14" i="7" s="1"/>
  <c r="DI14" i="7"/>
  <c r="DM14" i="7" s="1"/>
  <c r="DH14" i="7"/>
  <c r="DJ13" i="7"/>
  <c r="DN13" i="7" s="1"/>
  <c r="DI13" i="7"/>
  <c r="DM13" i="7" s="1"/>
  <c r="DH13" i="7"/>
  <c r="DJ12" i="7"/>
  <c r="DN12" i="7" s="1"/>
  <c r="DI12" i="7"/>
  <c r="DM12" i="7" s="1"/>
  <c r="DH12" i="7"/>
  <c r="DJ11" i="7"/>
  <c r="DN11" i="7" s="1"/>
  <c r="DI11" i="7"/>
  <c r="DM11" i="7" s="1"/>
  <c r="DH11" i="7"/>
  <c r="DJ10" i="7"/>
  <c r="DN10" i="7" s="1"/>
  <c r="DI10" i="7"/>
  <c r="DM10" i="7" s="1"/>
  <c r="DH10" i="7"/>
  <c r="DJ9" i="7"/>
  <c r="DN9" i="7" s="1"/>
  <c r="DI9" i="7"/>
  <c r="DM9" i="7" s="1"/>
  <c r="DH9" i="7"/>
  <c r="DJ8" i="7"/>
  <c r="DN8" i="7" s="1"/>
  <c r="DI8" i="7"/>
  <c r="DM8" i="7" s="1"/>
  <c r="DH8" i="7"/>
  <c r="DK7" i="7"/>
  <c r="DO7" i="7" s="1"/>
  <c r="DJ7" i="7"/>
  <c r="DN7" i="7" s="1"/>
  <c r="DI7" i="7"/>
  <c r="DM7" i="7" s="1"/>
  <c r="DH7" i="7"/>
  <c r="DK6" i="7"/>
  <c r="DO6" i="7" s="1"/>
  <c r="DJ6" i="7"/>
  <c r="DN6" i="7" s="1"/>
  <c r="DI6" i="7"/>
  <c r="DM6" i="7" s="1"/>
  <c r="DH6" i="7"/>
  <c r="DK5" i="7"/>
  <c r="DO5" i="7" s="1"/>
  <c r="DJ5" i="7"/>
  <c r="DN5" i="7" s="1"/>
  <c r="DI5" i="7"/>
  <c r="DM5" i="7" s="1"/>
  <c r="DH5" i="7"/>
  <c r="DK4" i="7"/>
  <c r="DO4" i="7" s="1"/>
  <c r="DJ4" i="7"/>
  <c r="DN4" i="7" s="1"/>
  <c r="DI4" i="7"/>
  <c r="DM4" i="7" s="1"/>
  <c r="DH4" i="7"/>
  <c r="DK3" i="7"/>
  <c r="DO3" i="7" s="1"/>
  <c r="DJ3" i="7"/>
  <c r="DN3" i="7" s="1"/>
  <c r="DI3" i="7"/>
  <c r="DM3" i="7" s="1"/>
  <c r="DH3" i="7"/>
  <c r="K21" i="14" l="1"/>
  <c r="K11" i="14"/>
  <c r="K20" i="14"/>
  <c r="K23" i="14"/>
  <c r="K14" i="14"/>
  <c r="AY62" i="4"/>
  <c r="AY66" i="4"/>
  <c r="AY82" i="4"/>
  <c r="AX82" i="4"/>
  <c r="K9" i="14"/>
  <c r="K18" i="14"/>
  <c r="K12" i="14"/>
  <c r="AY73" i="4"/>
  <c r="AY78" i="4"/>
  <c r="AX9" i="4"/>
  <c r="AY89" i="4"/>
  <c r="AY105" i="4"/>
  <c r="AY94" i="4"/>
  <c r="AX16" i="4"/>
  <c r="AX26" i="4"/>
  <c r="AX106" i="4"/>
  <c r="AX62" i="4"/>
  <c r="AX66" i="4"/>
  <c r="AX78" i="4"/>
  <c r="AZ66" i="4"/>
  <c r="AY25" i="4"/>
  <c r="AY41" i="4"/>
  <c r="AY45" i="4"/>
  <c r="AY46" i="4"/>
  <c r="AY57" i="4"/>
  <c r="AZ78" i="4"/>
  <c r="AX32" i="4"/>
  <c r="AY98" i="4"/>
  <c r="AZ46" i="4"/>
  <c r="AY5" i="4"/>
  <c r="AX25" i="4"/>
  <c r="AY50" i="4"/>
  <c r="AX94" i="4"/>
  <c r="AX98" i="4"/>
  <c r="AX5" i="4"/>
  <c r="AY9" i="4"/>
  <c r="AZ106" i="4"/>
  <c r="AZ94" i="4"/>
  <c r="AZ62" i="4"/>
  <c r="AX13" i="4"/>
  <c r="AY34" i="4"/>
  <c r="AY53" i="4"/>
  <c r="AY69" i="4"/>
  <c r="AY85" i="4"/>
  <c r="AY101" i="4"/>
  <c r="AZ26" i="4"/>
  <c r="AY6" i="4"/>
  <c r="AY13" i="4"/>
  <c r="AY21" i="4"/>
  <c r="AY29" i="4"/>
  <c r="AX45" i="4"/>
  <c r="AX57" i="4"/>
  <c r="AX73" i="4"/>
  <c r="AX89" i="4"/>
  <c r="AX105" i="4"/>
  <c r="AZ105" i="4"/>
  <c r="AZ89" i="4"/>
  <c r="AZ73" i="4"/>
  <c r="AZ57" i="4"/>
  <c r="AZ45" i="4"/>
  <c r="AZ41" i="4"/>
  <c r="AZ25" i="4"/>
  <c r="AY10" i="4"/>
  <c r="AY17" i="4"/>
  <c r="AX17" i="4"/>
  <c r="AX30" i="4"/>
  <c r="AY30" i="4"/>
  <c r="AY54" i="4"/>
  <c r="AY63" i="4"/>
  <c r="AY33" i="4"/>
  <c r="AX33" i="4"/>
  <c r="AX42" i="4"/>
  <c r="AY42" i="4"/>
  <c r="AY47" i="4"/>
  <c r="AY93" i="4"/>
  <c r="AX93" i="4"/>
  <c r="AY102" i="4"/>
  <c r="AY18" i="4"/>
  <c r="AX21" i="4"/>
  <c r="AX29" i="4"/>
  <c r="AY77" i="4"/>
  <c r="AX77" i="4"/>
  <c r="AY86" i="4"/>
  <c r="AY95" i="4"/>
  <c r="AX10" i="4"/>
  <c r="AY22" i="4"/>
  <c r="AY37" i="4"/>
  <c r="AY61" i="4"/>
  <c r="AX61" i="4"/>
  <c r="AY70" i="4"/>
  <c r="AY79" i="4"/>
  <c r="AX14" i="4"/>
  <c r="AX37" i="4"/>
  <c r="AX41" i="4"/>
  <c r="AX49" i="4"/>
  <c r="AX54" i="4"/>
  <c r="AY58" i="4"/>
  <c r="AX65" i="4"/>
  <c r="AX70" i="4"/>
  <c r="AY74" i="4"/>
  <c r="AX81" i="4"/>
  <c r="AX86" i="4"/>
  <c r="AY90" i="4"/>
  <c r="AX97" i="4"/>
  <c r="AX102" i="4"/>
  <c r="AY106" i="4"/>
  <c r="AY14" i="4"/>
  <c r="AY26" i="4"/>
  <c r="AY38" i="4"/>
  <c r="AY49" i="4"/>
  <c r="AX53" i="4"/>
  <c r="AX58" i="4"/>
  <c r="AY65" i="4"/>
  <c r="AX69" i="4"/>
  <c r="AX74" i="4"/>
  <c r="AY81" i="4"/>
  <c r="AX85" i="4"/>
  <c r="AX90" i="4"/>
  <c r="AY97" i="4"/>
  <c r="AX101" i="4"/>
  <c r="AY7" i="4"/>
  <c r="AX7" i="4"/>
  <c r="AY28" i="4"/>
  <c r="AY60" i="4"/>
  <c r="AX60" i="4"/>
  <c r="AY24" i="4"/>
  <c r="AY20" i="4"/>
  <c r="AX24" i="4"/>
  <c r="AY31" i="4"/>
  <c r="AX31" i="4"/>
  <c r="AY36" i="4"/>
  <c r="AX38" i="4"/>
  <c r="AY43" i="4"/>
  <c r="AX46" i="4"/>
  <c r="AY52" i="4"/>
  <c r="AX52" i="4"/>
  <c r="AY55" i="4"/>
  <c r="AY68" i="4"/>
  <c r="AX68" i="4"/>
  <c r="AY71" i="4"/>
  <c r="AY84" i="4"/>
  <c r="AX84" i="4"/>
  <c r="AY87" i="4"/>
  <c r="AY100" i="4"/>
  <c r="AX100" i="4"/>
  <c r="AY103" i="4"/>
  <c r="AY12" i="4"/>
  <c r="AY23" i="4"/>
  <c r="AX23" i="4"/>
  <c r="AY39" i="4"/>
  <c r="AX39" i="4"/>
  <c r="AY76" i="4"/>
  <c r="AX76" i="4"/>
  <c r="AY92" i="4"/>
  <c r="AX92" i="4"/>
  <c r="AY3" i="4"/>
  <c r="AX3" i="4"/>
  <c r="AY8" i="4"/>
  <c r="AX12" i="4"/>
  <c r="AY19" i="4"/>
  <c r="AX19" i="4"/>
  <c r="AX28" i="4"/>
  <c r="AY35" i="4"/>
  <c r="AX35" i="4"/>
  <c r="AY40" i="4"/>
  <c r="AX40" i="4"/>
  <c r="AY48" i="4"/>
  <c r="AX48" i="4"/>
  <c r="AY51" i="4"/>
  <c r="AY64" i="4"/>
  <c r="AX64" i="4"/>
  <c r="AY67" i="4"/>
  <c r="AY80" i="4"/>
  <c r="AX80" i="4"/>
  <c r="AY83" i="4"/>
  <c r="AY96" i="4"/>
  <c r="AX96" i="4"/>
  <c r="AY99" i="4"/>
  <c r="AY4" i="4"/>
  <c r="AX6" i="4"/>
  <c r="AX8" i="4"/>
  <c r="AY15" i="4"/>
  <c r="AX15" i="4"/>
  <c r="AX22" i="4"/>
  <c r="AX4" i="4"/>
  <c r="AY11" i="4"/>
  <c r="AX11" i="4"/>
  <c r="AY16" i="4"/>
  <c r="AX18" i="4"/>
  <c r="AX20" i="4"/>
  <c r="AY27" i="4"/>
  <c r="AX27" i="4"/>
  <c r="AY32" i="4"/>
  <c r="AX34" i="4"/>
  <c r="AX36" i="4"/>
  <c r="AY44" i="4"/>
  <c r="AX44" i="4"/>
  <c r="AX50" i="4"/>
  <c r="AY56" i="4"/>
  <c r="AX56" i="4"/>
  <c r="AY59" i="4"/>
  <c r="AY72" i="4"/>
  <c r="AX72" i="4"/>
  <c r="AY75" i="4"/>
  <c r="AY88" i="4"/>
  <c r="AX88" i="4"/>
  <c r="AY91" i="4"/>
  <c r="AY104" i="4"/>
  <c r="AX104" i="4"/>
  <c r="AY107" i="4"/>
  <c r="AX43" i="4"/>
  <c r="AX47" i="4"/>
  <c r="AX51" i="4"/>
  <c r="AX55" i="4"/>
  <c r="AX59" i="4"/>
  <c r="AX63" i="4"/>
  <c r="AX67" i="4"/>
  <c r="AX71" i="4"/>
  <c r="AX75" i="4"/>
  <c r="AX79" i="4"/>
  <c r="AX83" i="4"/>
  <c r="AX87" i="4"/>
  <c r="AX91" i="4"/>
  <c r="AX95" i="4"/>
  <c r="AX99" i="4"/>
  <c r="AX103" i="4"/>
  <c r="AX107" i="4"/>
  <c r="DP35" i="7"/>
  <c r="DP37" i="7"/>
  <c r="DP49" i="7"/>
  <c r="DP50" i="7"/>
  <c r="DP78" i="7"/>
  <c r="DP66" i="7"/>
  <c r="DK12" i="7"/>
  <c r="DK16" i="7"/>
  <c r="DK19" i="7"/>
  <c r="DO19" i="7" s="1"/>
  <c r="DK21" i="7"/>
  <c r="DO21" i="7" s="1"/>
  <c r="DK43" i="7"/>
  <c r="DO43" i="7" s="1"/>
  <c r="DK45" i="7"/>
  <c r="DK84" i="7"/>
  <c r="DO84" i="7" s="1"/>
  <c r="DK48" i="7"/>
  <c r="DO48" i="7" s="1"/>
  <c r="DP89" i="7"/>
  <c r="DP25" i="7"/>
  <c r="DP15" i="7"/>
  <c r="DP26" i="7"/>
  <c r="DP97" i="7"/>
  <c r="DP70" i="7"/>
  <c r="DP65" i="7"/>
  <c r="DP30" i="7"/>
  <c r="DP101" i="7"/>
  <c r="DP7" i="7"/>
  <c r="DP87" i="7"/>
  <c r="DP83" i="7"/>
  <c r="DP8" i="7"/>
  <c r="DP13" i="7"/>
  <c r="DP14" i="7"/>
  <c r="DP6" i="7"/>
  <c r="DK64" i="7"/>
  <c r="DO64" i="7" s="1"/>
  <c r="DK88" i="7"/>
  <c r="DO88" i="7" s="1"/>
  <c r="DK90" i="7"/>
  <c r="DK93" i="7"/>
  <c r="DP5" i="7"/>
  <c r="DK9" i="7"/>
  <c r="DO9" i="7" s="1"/>
  <c r="DP24" i="7"/>
  <c r="DK67" i="7"/>
  <c r="DO67" i="7" s="1"/>
  <c r="DK69" i="7"/>
  <c r="DK81" i="7"/>
  <c r="DP96" i="7"/>
  <c r="DK100" i="7"/>
  <c r="DO100" i="7" s="1"/>
  <c r="DK28" i="7"/>
  <c r="DO28" i="7" s="1"/>
  <c r="DK31" i="7"/>
  <c r="DK33" i="7"/>
  <c r="DK40" i="7"/>
  <c r="DK103" i="7"/>
  <c r="DK105" i="7"/>
  <c r="DO105" i="7" s="1"/>
  <c r="DP17" i="7"/>
  <c r="DP46" i="7"/>
  <c r="DP80" i="7"/>
  <c r="DP85" i="7"/>
  <c r="DP92" i="7"/>
  <c r="DP94" i="7"/>
  <c r="DP99" i="7"/>
  <c r="DP29" i="7"/>
  <c r="DP18" i="7"/>
  <c r="DP68" i="7"/>
  <c r="DP3" i="7"/>
  <c r="DP27" i="7"/>
  <c r="DP41" i="7"/>
  <c r="DP42" i="7"/>
  <c r="DP44" i="7"/>
  <c r="DP10" i="7"/>
  <c r="DP32" i="7"/>
  <c r="DP34" i="7"/>
  <c r="DP38" i="7"/>
  <c r="DP63" i="7"/>
  <c r="DP82" i="7"/>
  <c r="DP86" i="7"/>
  <c r="DP104" i="7"/>
  <c r="DP11" i="7"/>
  <c r="DP4" i="7"/>
  <c r="DP20" i="7"/>
  <c r="DP36" i="7"/>
  <c r="DP91" i="7"/>
  <c r="DP107" i="7"/>
  <c r="DP22" i="7"/>
  <c r="DP23" i="7"/>
  <c r="DP39" i="7"/>
  <c r="DP47" i="7"/>
  <c r="DP71" i="7"/>
  <c r="DP79" i="7"/>
  <c r="DP95" i="7"/>
  <c r="DP98" i="7"/>
  <c r="DP102" i="7"/>
  <c r="DP106" i="7"/>
  <c r="AB111" i="1"/>
  <c r="AC110" i="2" s="1"/>
  <c r="Z111" i="1"/>
  <c r="AB110" i="2" s="1"/>
  <c r="X111" i="1"/>
  <c r="AA110" i="2" s="1"/>
  <c r="AB110" i="1"/>
  <c r="AC109" i="2" s="1"/>
  <c r="Z110" i="1"/>
  <c r="AB109" i="2" s="1"/>
  <c r="X110" i="1"/>
  <c r="AA109" i="2" s="1"/>
  <c r="AB109" i="1"/>
  <c r="AC108" i="2" s="1"/>
  <c r="Z109" i="1"/>
  <c r="AB108" i="2" s="1"/>
  <c r="X109" i="1"/>
  <c r="AA108" i="2" s="1"/>
  <c r="AD108" i="1"/>
  <c r="AB108" i="1"/>
  <c r="AC107" i="2" s="1"/>
  <c r="Z108" i="1"/>
  <c r="AB107" i="2" s="1"/>
  <c r="X108" i="1"/>
  <c r="AA107" i="2" s="1"/>
  <c r="AD107" i="1"/>
  <c r="AB107" i="1"/>
  <c r="AC106" i="2" s="1"/>
  <c r="Z107" i="1"/>
  <c r="AB106" i="2" s="1"/>
  <c r="X107" i="1"/>
  <c r="AA106" i="2" s="1"/>
  <c r="AD106" i="1"/>
  <c r="AB106" i="1"/>
  <c r="AC105" i="2" s="1"/>
  <c r="Z106" i="1"/>
  <c r="AB105" i="2" s="1"/>
  <c r="X106" i="1"/>
  <c r="AD105" i="1"/>
  <c r="AB105" i="1"/>
  <c r="AC104" i="2" s="1"/>
  <c r="Z105" i="1"/>
  <c r="AB104" i="2" s="1"/>
  <c r="X105" i="1"/>
  <c r="AA104" i="2" s="1"/>
  <c r="AD104" i="1"/>
  <c r="AB104" i="1"/>
  <c r="AC103" i="2" s="1"/>
  <c r="Z104" i="1"/>
  <c r="AB103" i="2" s="1"/>
  <c r="X104" i="1"/>
  <c r="AA103" i="2" s="1"/>
  <c r="AD103" i="1"/>
  <c r="AB103" i="1"/>
  <c r="AC102" i="2" s="1"/>
  <c r="Z103" i="1"/>
  <c r="AB102" i="2" s="1"/>
  <c r="X103" i="1"/>
  <c r="AA102" i="2" s="1"/>
  <c r="AD102" i="1"/>
  <c r="AB102" i="1"/>
  <c r="AC101" i="2" s="1"/>
  <c r="Z102" i="1"/>
  <c r="AB101" i="2" s="1"/>
  <c r="X102" i="1"/>
  <c r="AA101" i="2" s="1"/>
  <c r="AD101" i="1"/>
  <c r="AB101" i="1"/>
  <c r="AC100" i="2" s="1"/>
  <c r="Z101" i="1"/>
  <c r="AB100" i="2" s="1"/>
  <c r="X101" i="1"/>
  <c r="AA100" i="2" s="1"/>
  <c r="AD100" i="1"/>
  <c r="AB100" i="1"/>
  <c r="AC99" i="2" s="1"/>
  <c r="Z100" i="1"/>
  <c r="AB99" i="2" s="1"/>
  <c r="X100" i="1"/>
  <c r="AA99" i="2" s="1"/>
  <c r="AD99" i="1"/>
  <c r="AB99" i="1"/>
  <c r="AC98" i="2" s="1"/>
  <c r="Z99" i="1"/>
  <c r="AB98" i="2" s="1"/>
  <c r="X99" i="1"/>
  <c r="AA98" i="2" s="1"/>
  <c r="AD98" i="1"/>
  <c r="AB98" i="1"/>
  <c r="AC97" i="2" s="1"/>
  <c r="Z98" i="1"/>
  <c r="AB97" i="2" s="1"/>
  <c r="X98" i="1"/>
  <c r="AA97" i="2" s="1"/>
  <c r="AD97" i="1"/>
  <c r="AB97" i="1"/>
  <c r="AC96" i="2" s="1"/>
  <c r="Z97" i="1"/>
  <c r="AB96" i="2" s="1"/>
  <c r="X97" i="1"/>
  <c r="AA96" i="2" s="1"/>
  <c r="AD96" i="1"/>
  <c r="AB96" i="1"/>
  <c r="AC95" i="2" s="1"/>
  <c r="Z96" i="1"/>
  <c r="AB95" i="2" s="1"/>
  <c r="X96" i="1"/>
  <c r="AA95" i="2" s="1"/>
  <c r="AD95" i="1"/>
  <c r="AB95" i="1"/>
  <c r="AC94" i="2" s="1"/>
  <c r="Z95" i="1"/>
  <c r="AB94" i="2" s="1"/>
  <c r="X95" i="1"/>
  <c r="AA94" i="2" s="1"/>
  <c r="AD94" i="1"/>
  <c r="AB94" i="1"/>
  <c r="AC93" i="2" s="1"/>
  <c r="Z94" i="1"/>
  <c r="AB93" i="2" s="1"/>
  <c r="X94" i="1"/>
  <c r="AA93" i="2" s="1"/>
  <c r="AD93" i="1"/>
  <c r="AB93" i="1"/>
  <c r="AC92" i="2" s="1"/>
  <c r="Z93" i="1"/>
  <c r="AB92" i="2" s="1"/>
  <c r="X93" i="1"/>
  <c r="AA92" i="2" s="1"/>
  <c r="AD92" i="1"/>
  <c r="AB92" i="1"/>
  <c r="AC91" i="2" s="1"/>
  <c r="Z92" i="1"/>
  <c r="AB91" i="2" s="1"/>
  <c r="X92" i="1"/>
  <c r="AA91" i="2" s="1"/>
  <c r="AD91" i="1"/>
  <c r="AB91" i="1"/>
  <c r="AC90" i="2" s="1"/>
  <c r="Z91" i="1"/>
  <c r="AB90" i="2" s="1"/>
  <c r="X91" i="1"/>
  <c r="AD90" i="1"/>
  <c r="AB90" i="1"/>
  <c r="AC89" i="2" s="1"/>
  <c r="Z90" i="1"/>
  <c r="AB89" i="2" s="1"/>
  <c r="X90" i="1"/>
  <c r="AA89" i="2" s="1"/>
  <c r="AD89" i="1"/>
  <c r="AB89" i="1"/>
  <c r="AC88" i="2" s="1"/>
  <c r="Z89" i="1"/>
  <c r="AB88" i="2" s="1"/>
  <c r="X89" i="1"/>
  <c r="AA88" i="2" s="1"/>
  <c r="AD88" i="1"/>
  <c r="AB88" i="1"/>
  <c r="AC87" i="2" s="1"/>
  <c r="Z88" i="1"/>
  <c r="AB87" i="2" s="1"/>
  <c r="X88" i="1"/>
  <c r="AA87" i="2" s="1"/>
  <c r="AD87" i="1"/>
  <c r="AB87" i="1"/>
  <c r="AC86" i="2" s="1"/>
  <c r="Z87" i="1"/>
  <c r="AB86" i="2" s="1"/>
  <c r="X87" i="1"/>
  <c r="AA86" i="2" s="1"/>
  <c r="AD86" i="1"/>
  <c r="AB86" i="1"/>
  <c r="AC85" i="2" s="1"/>
  <c r="Z86" i="1"/>
  <c r="AB85" i="2" s="1"/>
  <c r="X86" i="1"/>
  <c r="AA85" i="2" s="1"/>
  <c r="AD85" i="1"/>
  <c r="AB85" i="1"/>
  <c r="AC84" i="2" s="1"/>
  <c r="Z85" i="1"/>
  <c r="AB84" i="2" s="1"/>
  <c r="X85" i="1"/>
  <c r="AA84" i="2" s="1"/>
  <c r="AD84" i="1"/>
  <c r="AB84" i="1"/>
  <c r="AC83" i="2" s="1"/>
  <c r="Z84" i="1"/>
  <c r="AB83" i="2" s="1"/>
  <c r="X84" i="1"/>
  <c r="AA83" i="2" s="1"/>
  <c r="AD83" i="1"/>
  <c r="AB83" i="1"/>
  <c r="AC82" i="2" s="1"/>
  <c r="Z83" i="1"/>
  <c r="AB82" i="2" s="1"/>
  <c r="X83" i="1"/>
  <c r="AA82" i="2" s="1"/>
  <c r="AD82" i="1"/>
  <c r="AB82" i="1"/>
  <c r="AC81" i="2" s="1"/>
  <c r="Z82" i="1"/>
  <c r="AB81" i="2" s="1"/>
  <c r="X82" i="1"/>
  <c r="AA81" i="2" s="1"/>
  <c r="AD81" i="1"/>
  <c r="AB81" i="1"/>
  <c r="AC80" i="2" s="1"/>
  <c r="Z81" i="1"/>
  <c r="AB80" i="2" s="1"/>
  <c r="X81" i="1"/>
  <c r="AA80" i="2" s="1"/>
  <c r="AD80" i="1"/>
  <c r="AB80" i="1"/>
  <c r="AC79" i="2" s="1"/>
  <c r="Z80" i="1"/>
  <c r="AB79" i="2" s="1"/>
  <c r="X80" i="1"/>
  <c r="AA79" i="2" s="1"/>
  <c r="AD79" i="1"/>
  <c r="AB79" i="1"/>
  <c r="AC78" i="2" s="1"/>
  <c r="Z79" i="1"/>
  <c r="AB78" i="2" s="1"/>
  <c r="X79" i="1"/>
  <c r="AA78" i="2" s="1"/>
  <c r="AD78" i="1"/>
  <c r="AB78" i="1"/>
  <c r="AC77" i="2" s="1"/>
  <c r="Z78" i="1"/>
  <c r="AB77" i="2" s="1"/>
  <c r="X78" i="1"/>
  <c r="AA77" i="2" s="1"/>
  <c r="AD77" i="1"/>
  <c r="AB77" i="1"/>
  <c r="AC76" i="2" s="1"/>
  <c r="Z77" i="1"/>
  <c r="AB76" i="2" s="1"/>
  <c r="X77" i="1"/>
  <c r="AA76" i="2" s="1"/>
  <c r="AD76" i="1"/>
  <c r="AB76" i="1"/>
  <c r="AC75" i="2" s="1"/>
  <c r="Z76" i="1"/>
  <c r="AB75" i="2" s="1"/>
  <c r="X76" i="1"/>
  <c r="AA75" i="2" s="1"/>
  <c r="AD75" i="1"/>
  <c r="AB75" i="1"/>
  <c r="AC74" i="2" s="1"/>
  <c r="Z75" i="1"/>
  <c r="AB74" i="2" s="1"/>
  <c r="X75" i="1"/>
  <c r="AA74" i="2" s="1"/>
  <c r="AD74" i="1"/>
  <c r="AB74" i="1"/>
  <c r="AC73" i="2" s="1"/>
  <c r="Z74" i="1"/>
  <c r="AB73" i="2" s="1"/>
  <c r="X74" i="1"/>
  <c r="AA73" i="2" s="1"/>
  <c r="AD73" i="1"/>
  <c r="AB73" i="1"/>
  <c r="AC72" i="2" s="1"/>
  <c r="Z73" i="1"/>
  <c r="AB72" i="2" s="1"/>
  <c r="X73" i="1"/>
  <c r="AA72" i="2" s="1"/>
  <c r="AD72" i="1"/>
  <c r="AB72" i="1"/>
  <c r="AC71" i="2" s="1"/>
  <c r="Z72" i="1"/>
  <c r="AB71" i="2" s="1"/>
  <c r="X72" i="1"/>
  <c r="AA71" i="2" s="1"/>
  <c r="AD71" i="1"/>
  <c r="AB71" i="1"/>
  <c r="AC70" i="2" s="1"/>
  <c r="Z71" i="1"/>
  <c r="AB70" i="2" s="1"/>
  <c r="X71" i="1"/>
  <c r="AA70" i="2" s="1"/>
  <c r="AD70" i="1"/>
  <c r="AB70" i="1"/>
  <c r="AC69" i="2" s="1"/>
  <c r="Z70" i="1"/>
  <c r="AB69" i="2" s="1"/>
  <c r="X70" i="1"/>
  <c r="AA69" i="2" s="1"/>
  <c r="AD69" i="1"/>
  <c r="AB69" i="1"/>
  <c r="AC68" i="2" s="1"/>
  <c r="Z69" i="1"/>
  <c r="AB68" i="2" s="1"/>
  <c r="X69" i="1"/>
  <c r="AA68" i="2" s="1"/>
  <c r="AD68" i="1"/>
  <c r="AB68" i="1"/>
  <c r="AC67" i="2" s="1"/>
  <c r="Z68" i="1"/>
  <c r="AB67" i="2" s="1"/>
  <c r="X68" i="1"/>
  <c r="AA67" i="2" s="1"/>
  <c r="AD67" i="1"/>
  <c r="AB67" i="1"/>
  <c r="AC66" i="2" s="1"/>
  <c r="Z67" i="1"/>
  <c r="AB66" i="2" s="1"/>
  <c r="X67" i="1"/>
  <c r="AA66" i="2" s="1"/>
  <c r="AD66" i="1"/>
  <c r="AB66" i="1"/>
  <c r="AC65" i="2" s="1"/>
  <c r="Z66" i="1"/>
  <c r="AB65" i="2" s="1"/>
  <c r="X66" i="1"/>
  <c r="AA65" i="2" s="1"/>
  <c r="AD65" i="1"/>
  <c r="AB65" i="1"/>
  <c r="AC64" i="2" s="1"/>
  <c r="Z65" i="1"/>
  <c r="AB64" i="2" s="1"/>
  <c r="X65" i="1"/>
  <c r="AA64" i="2" s="1"/>
  <c r="AD64" i="1"/>
  <c r="AB64" i="1"/>
  <c r="AC63" i="2" s="1"/>
  <c r="Z64" i="1"/>
  <c r="X64" i="1"/>
  <c r="AD63" i="1"/>
  <c r="AB63" i="1"/>
  <c r="AC62" i="2" s="1"/>
  <c r="Z63" i="1"/>
  <c r="AB62" i="2" s="1"/>
  <c r="X63" i="1"/>
  <c r="AA62" i="2" s="1"/>
  <c r="AD62" i="1"/>
  <c r="AB62" i="1"/>
  <c r="AC61" i="2" s="1"/>
  <c r="Z62" i="1"/>
  <c r="AB61" i="2" s="1"/>
  <c r="X62" i="1"/>
  <c r="AA61" i="2" s="1"/>
  <c r="AD61" i="1"/>
  <c r="AB61" i="1"/>
  <c r="AC60" i="2" s="1"/>
  <c r="Z61" i="1"/>
  <c r="AB60" i="2" s="1"/>
  <c r="X61" i="1"/>
  <c r="AA60" i="2" s="1"/>
  <c r="AD60" i="1"/>
  <c r="AB60" i="1"/>
  <c r="AC59" i="2" s="1"/>
  <c r="Z60" i="1"/>
  <c r="AB59" i="2" s="1"/>
  <c r="X60" i="1"/>
  <c r="AA59" i="2" s="1"/>
  <c r="AD59" i="1"/>
  <c r="AB59" i="1"/>
  <c r="AC58" i="2" s="1"/>
  <c r="Z59" i="1"/>
  <c r="AB58" i="2" s="1"/>
  <c r="X59" i="1"/>
  <c r="AA58" i="2" s="1"/>
  <c r="AD58" i="1"/>
  <c r="AB58" i="1"/>
  <c r="AC57" i="2" s="1"/>
  <c r="Z58" i="1"/>
  <c r="AB57" i="2" s="1"/>
  <c r="X58" i="1"/>
  <c r="AA57" i="2" s="1"/>
  <c r="AD57" i="1"/>
  <c r="AB57" i="1"/>
  <c r="AC56" i="2" s="1"/>
  <c r="Z57" i="1"/>
  <c r="AB56" i="2" s="1"/>
  <c r="X57" i="1"/>
  <c r="AA56" i="2" s="1"/>
  <c r="AD56" i="1"/>
  <c r="AB56" i="1"/>
  <c r="AC55" i="2" s="1"/>
  <c r="Z56" i="1"/>
  <c r="AB55" i="2" s="1"/>
  <c r="X56" i="1"/>
  <c r="AA55" i="2" s="1"/>
  <c r="AD55" i="1"/>
  <c r="AB55" i="1"/>
  <c r="AC54" i="2" s="1"/>
  <c r="Z55" i="1"/>
  <c r="AB54" i="2" s="1"/>
  <c r="X55" i="1"/>
  <c r="AA54" i="2" s="1"/>
  <c r="AD54" i="1"/>
  <c r="AB54" i="1"/>
  <c r="AC53" i="2" s="1"/>
  <c r="Z54" i="1"/>
  <c r="AB53" i="2" s="1"/>
  <c r="X54" i="1"/>
  <c r="AA53" i="2" s="1"/>
  <c r="AD53" i="1"/>
  <c r="AB53" i="1"/>
  <c r="AC52" i="2" s="1"/>
  <c r="Z53" i="1"/>
  <c r="AB52" i="2" s="1"/>
  <c r="X53" i="1"/>
  <c r="AA52" i="2" s="1"/>
  <c r="AD52" i="1"/>
  <c r="AB52" i="1"/>
  <c r="AC51" i="2" s="1"/>
  <c r="Z52" i="1"/>
  <c r="AB51" i="2" s="1"/>
  <c r="X52" i="1"/>
  <c r="AA51" i="2" s="1"/>
  <c r="AD51" i="1"/>
  <c r="AB51" i="1"/>
  <c r="AC50" i="2" s="1"/>
  <c r="Z51" i="1"/>
  <c r="AB50" i="2" s="1"/>
  <c r="X51" i="1"/>
  <c r="AA50" i="2" s="1"/>
  <c r="AD50" i="1"/>
  <c r="AB50" i="1"/>
  <c r="AC49" i="2" s="1"/>
  <c r="Z50" i="1"/>
  <c r="X50" i="1"/>
  <c r="AA49" i="2" s="1"/>
  <c r="AD49" i="1"/>
  <c r="AB49" i="1"/>
  <c r="AC48" i="2" s="1"/>
  <c r="Z49" i="1"/>
  <c r="AB48" i="2" s="1"/>
  <c r="X49" i="1"/>
  <c r="AA48" i="2" s="1"/>
  <c r="AD48" i="1"/>
  <c r="AB48" i="1"/>
  <c r="AC47" i="2" s="1"/>
  <c r="Z48" i="1"/>
  <c r="AB47" i="2" s="1"/>
  <c r="X48" i="1"/>
  <c r="AA47" i="2" s="1"/>
  <c r="AD47" i="1"/>
  <c r="AB47" i="1"/>
  <c r="AC46" i="2" s="1"/>
  <c r="Z47" i="1"/>
  <c r="AB46" i="2" s="1"/>
  <c r="X47" i="1"/>
  <c r="AA46" i="2" s="1"/>
  <c r="AD46" i="1"/>
  <c r="AB46" i="1"/>
  <c r="AC45" i="2" s="1"/>
  <c r="Z46" i="1"/>
  <c r="AB45" i="2" s="1"/>
  <c r="X46" i="1"/>
  <c r="AA45" i="2" s="1"/>
  <c r="AD45" i="1"/>
  <c r="AB45" i="1"/>
  <c r="AC44" i="2" s="1"/>
  <c r="Z45" i="1"/>
  <c r="AB44" i="2" s="1"/>
  <c r="X45" i="1"/>
  <c r="AA44" i="2" s="1"/>
  <c r="AD44" i="1"/>
  <c r="AB44" i="1"/>
  <c r="AC43" i="2" s="1"/>
  <c r="Z44" i="1"/>
  <c r="AB43" i="2" s="1"/>
  <c r="X44" i="1"/>
  <c r="AA43" i="2" s="1"/>
  <c r="AD43" i="1"/>
  <c r="AB43" i="1"/>
  <c r="AC42" i="2" s="1"/>
  <c r="Z43" i="1"/>
  <c r="AB42" i="2" s="1"/>
  <c r="X43" i="1"/>
  <c r="AA42" i="2" s="1"/>
  <c r="AD42" i="1"/>
  <c r="AB42" i="1"/>
  <c r="AC41" i="2" s="1"/>
  <c r="Z42" i="1"/>
  <c r="AB41" i="2" s="1"/>
  <c r="X42" i="1"/>
  <c r="AA41" i="2" s="1"/>
  <c r="AD41" i="1"/>
  <c r="AB41" i="1"/>
  <c r="AC40" i="2" s="1"/>
  <c r="Z41" i="1"/>
  <c r="AB40" i="2" s="1"/>
  <c r="X41" i="1"/>
  <c r="AA40" i="2" s="1"/>
  <c r="AD40" i="1"/>
  <c r="AB40" i="1"/>
  <c r="AC39" i="2" s="1"/>
  <c r="Z40" i="1"/>
  <c r="AB39" i="2" s="1"/>
  <c r="X40" i="1"/>
  <c r="AA39" i="2" s="1"/>
  <c r="AD39" i="1"/>
  <c r="AB39" i="1"/>
  <c r="AC38" i="2" s="1"/>
  <c r="Z39" i="1"/>
  <c r="AB38" i="2" s="1"/>
  <c r="X39" i="1"/>
  <c r="AA38" i="2" s="1"/>
  <c r="AD38" i="1"/>
  <c r="AB38" i="1"/>
  <c r="AC37" i="2" s="1"/>
  <c r="Z38" i="1"/>
  <c r="AB37" i="2" s="1"/>
  <c r="X38" i="1"/>
  <c r="AA37" i="2" s="1"/>
  <c r="AD37" i="1"/>
  <c r="AB37" i="1"/>
  <c r="AC36" i="2" s="1"/>
  <c r="Z37" i="1"/>
  <c r="AB36" i="2" s="1"/>
  <c r="X37" i="1"/>
  <c r="AA36" i="2" s="1"/>
  <c r="AD36" i="1"/>
  <c r="AB36" i="1"/>
  <c r="AC35" i="2" s="1"/>
  <c r="Z36" i="1"/>
  <c r="AB35" i="2" s="1"/>
  <c r="X36" i="1"/>
  <c r="AA35" i="2" s="1"/>
  <c r="AD35" i="1"/>
  <c r="AB35" i="1"/>
  <c r="AC34" i="2" s="1"/>
  <c r="Z35" i="1"/>
  <c r="AB34" i="2" s="1"/>
  <c r="X35" i="1"/>
  <c r="AA34" i="2" s="1"/>
  <c r="AD34" i="1"/>
  <c r="AB34" i="1"/>
  <c r="AC33" i="2" s="1"/>
  <c r="Z34" i="1"/>
  <c r="AB33" i="2" s="1"/>
  <c r="X34" i="1"/>
  <c r="AA33" i="2" s="1"/>
  <c r="AD33" i="1"/>
  <c r="AB33" i="1"/>
  <c r="AC32" i="2" s="1"/>
  <c r="Z33" i="1"/>
  <c r="AB32" i="2" s="1"/>
  <c r="X33" i="1"/>
  <c r="AA32" i="2" s="1"/>
  <c r="AD32" i="1"/>
  <c r="AB32" i="1"/>
  <c r="AC31" i="2" s="1"/>
  <c r="Z32" i="1"/>
  <c r="AB31" i="2" s="1"/>
  <c r="X32" i="1"/>
  <c r="AA31" i="2" s="1"/>
  <c r="AD31" i="1"/>
  <c r="AB31" i="1"/>
  <c r="AC30" i="2" s="1"/>
  <c r="Z31" i="1"/>
  <c r="AB30" i="2" s="1"/>
  <c r="X31" i="1"/>
  <c r="AA30" i="2" s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24" i="1"/>
  <c r="L23" i="1"/>
  <c r="L22" i="1"/>
  <c r="L21" i="1"/>
  <c r="L20" i="1"/>
  <c r="L19" i="1"/>
  <c r="L15" i="1"/>
  <c r="L14" i="1"/>
  <c r="L13" i="1"/>
  <c r="L12" i="1"/>
  <c r="L11" i="1"/>
  <c r="L1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AV51" i="2" s="1"/>
  <c r="J53" i="1"/>
  <c r="AV52" i="2" s="1"/>
  <c r="J54" i="1"/>
  <c r="AV53" i="2" s="1"/>
  <c r="J55" i="1"/>
  <c r="AV54" i="2" s="1"/>
  <c r="J56" i="1"/>
  <c r="AV55" i="2" s="1"/>
  <c r="J57" i="1"/>
  <c r="AV56" i="2" s="1"/>
  <c r="J58" i="1"/>
  <c r="AV57" i="2" s="1"/>
  <c r="J59" i="1"/>
  <c r="AV58" i="2" s="1"/>
  <c r="J60" i="1"/>
  <c r="AV59" i="2" s="1"/>
  <c r="J61" i="1"/>
  <c r="AV60" i="2" s="1"/>
  <c r="J62" i="1"/>
  <c r="AV61" i="2" s="1"/>
  <c r="J63" i="1"/>
  <c r="AV62" i="2" s="1"/>
  <c r="J64" i="1"/>
  <c r="J65" i="1"/>
  <c r="J66" i="1"/>
  <c r="J67" i="1"/>
  <c r="J68" i="1"/>
  <c r="J69" i="1"/>
  <c r="J70" i="1"/>
  <c r="J71" i="1"/>
  <c r="J72" i="1"/>
  <c r="J73" i="1"/>
  <c r="AV72" i="2" s="1"/>
  <c r="J74" i="1"/>
  <c r="AV73" i="2" s="1"/>
  <c r="J75" i="1"/>
  <c r="AV74" i="2" s="1"/>
  <c r="J76" i="1"/>
  <c r="AV75" i="2" s="1"/>
  <c r="J77" i="1"/>
  <c r="AV76" i="2" s="1"/>
  <c r="J78" i="1"/>
  <c r="AV77" i="2" s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N19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AU51" i="2" s="1"/>
  <c r="H53" i="1"/>
  <c r="AU52" i="2" s="1"/>
  <c r="H54" i="1"/>
  <c r="AU53" i="2" s="1"/>
  <c r="H55" i="1"/>
  <c r="AU54" i="2" s="1"/>
  <c r="H56" i="1"/>
  <c r="AU55" i="2" s="1"/>
  <c r="H57" i="1"/>
  <c r="AU56" i="2" s="1"/>
  <c r="H58" i="1"/>
  <c r="AU57" i="2" s="1"/>
  <c r="H59" i="1"/>
  <c r="AU58" i="2" s="1"/>
  <c r="H60" i="1"/>
  <c r="AU59" i="2" s="1"/>
  <c r="H61" i="1"/>
  <c r="AU60" i="2" s="1"/>
  <c r="H62" i="1"/>
  <c r="AU61" i="2" s="1"/>
  <c r="H63" i="1"/>
  <c r="AU62" i="2" s="1"/>
  <c r="H64" i="1"/>
  <c r="H65" i="1"/>
  <c r="H66" i="1"/>
  <c r="H67" i="1"/>
  <c r="H68" i="1"/>
  <c r="H69" i="1"/>
  <c r="H70" i="1"/>
  <c r="H71" i="1"/>
  <c r="H72" i="1"/>
  <c r="H73" i="1"/>
  <c r="AU72" i="2" s="1"/>
  <c r="H74" i="1"/>
  <c r="AU73" i="2" s="1"/>
  <c r="H75" i="1"/>
  <c r="AU74" i="2" s="1"/>
  <c r="H76" i="1"/>
  <c r="AU75" i="2" s="1"/>
  <c r="H77" i="1"/>
  <c r="AU76" i="2" s="1"/>
  <c r="H78" i="1"/>
  <c r="AU77" i="2" s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F31" i="1"/>
  <c r="AT30" i="2" s="1"/>
  <c r="F32" i="1"/>
  <c r="AT31" i="2" s="1"/>
  <c r="F33" i="1"/>
  <c r="AT32" i="2" s="1"/>
  <c r="F34" i="1"/>
  <c r="AT33" i="2" s="1"/>
  <c r="F35" i="1"/>
  <c r="AT34" i="2" s="1"/>
  <c r="F36" i="1"/>
  <c r="AT35" i="2" s="1"/>
  <c r="F37" i="1"/>
  <c r="AT36" i="2" s="1"/>
  <c r="F38" i="1"/>
  <c r="AT37" i="2" s="1"/>
  <c r="F39" i="1"/>
  <c r="AT38" i="2" s="1"/>
  <c r="F40" i="1"/>
  <c r="AT39" i="2" s="1"/>
  <c r="F41" i="1"/>
  <c r="AT40" i="2" s="1"/>
  <c r="F42" i="1"/>
  <c r="AT41" i="2" s="1"/>
  <c r="F43" i="1"/>
  <c r="AT42" i="2" s="1"/>
  <c r="F44" i="1"/>
  <c r="AT43" i="2" s="1"/>
  <c r="F45" i="1"/>
  <c r="AT44" i="2" s="1"/>
  <c r="F46" i="1"/>
  <c r="AT45" i="2" s="1"/>
  <c r="F47" i="1"/>
  <c r="AT46" i="2" s="1"/>
  <c r="F48" i="1"/>
  <c r="AT47" i="2" s="1"/>
  <c r="F49" i="1"/>
  <c r="AT48" i="2" s="1"/>
  <c r="F50" i="1"/>
  <c r="AT49" i="2" s="1"/>
  <c r="F51" i="1"/>
  <c r="AT50" i="2" s="1"/>
  <c r="F52" i="1"/>
  <c r="AT51" i="2" s="1"/>
  <c r="F53" i="1"/>
  <c r="AT52" i="2" s="1"/>
  <c r="F54" i="1"/>
  <c r="AT53" i="2" s="1"/>
  <c r="F55" i="1"/>
  <c r="AT54" i="2" s="1"/>
  <c r="F56" i="1"/>
  <c r="AT55" i="2" s="1"/>
  <c r="F57" i="1"/>
  <c r="AT56" i="2" s="1"/>
  <c r="F58" i="1"/>
  <c r="AT57" i="2" s="1"/>
  <c r="F59" i="1"/>
  <c r="AT58" i="2" s="1"/>
  <c r="F60" i="1"/>
  <c r="AT59" i="2" s="1"/>
  <c r="F61" i="1"/>
  <c r="AT60" i="2" s="1"/>
  <c r="F62" i="1"/>
  <c r="AT61" i="2" s="1"/>
  <c r="F63" i="1"/>
  <c r="AT62" i="2" s="1"/>
  <c r="F64" i="1"/>
  <c r="AT63" i="2" s="1"/>
  <c r="F65" i="1"/>
  <c r="AT64" i="2" s="1"/>
  <c r="F66" i="1"/>
  <c r="AT65" i="2" s="1"/>
  <c r="F67" i="1"/>
  <c r="AT66" i="2" s="1"/>
  <c r="F68" i="1"/>
  <c r="AT67" i="2" s="1"/>
  <c r="F69" i="1"/>
  <c r="AT68" i="2" s="1"/>
  <c r="F70" i="1"/>
  <c r="AT69" i="2" s="1"/>
  <c r="F71" i="1"/>
  <c r="AT70" i="2" s="1"/>
  <c r="F72" i="1"/>
  <c r="AT71" i="2" s="1"/>
  <c r="F73" i="1"/>
  <c r="AT72" i="2" s="1"/>
  <c r="F74" i="1"/>
  <c r="AT73" i="2" s="1"/>
  <c r="F75" i="1"/>
  <c r="AT74" i="2" s="1"/>
  <c r="F76" i="1"/>
  <c r="AT75" i="2" s="1"/>
  <c r="F77" i="1"/>
  <c r="AT76" i="2" s="1"/>
  <c r="F78" i="1"/>
  <c r="AT77" i="2" s="1"/>
  <c r="F79" i="1"/>
  <c r="AT78" i="2" s="1"/>
  <c r="F80" i="1"/>
  <c r="AT79" i="2" s="1"/>
  <c r="F81" i="1"/>
  <c r="AT80" i="2" s="1"/>
  <c r="F82" i="1"/>
  <c r="AT81" i="2" s="1"/>
  <c r="F83" i="1"/>
  <c r="AT82" i="2" s="1"/>
  <c r="F84" i="1"/>
  <c r="AT83" i="2" s="1"/>
  <c r="F85" i="1"/>
  <c r="AT84" i="2" s="1"/>
  <c r="F86" i="1"/>
  <c r="AT85" i="2" s="1"/>
  <c r="F87" i="1"/>
  <c r="AT86" i="2" s="1"/>
  <c r="F88" i="1"/>
  <c r="AT87" i="2" s="1"/>
  <c r="F89" i="1"/>
  <c r="AT88" i="2" s="1"/>
  <c r="F90" i="1"/>
  <c r="AT89" i="2" s="1"/>
  <c r="F91" i="1"/>
  <c r="AT90" i="2" s="1"/>
  <c r="F92" i="1"/>
  <c r="AT91" i="2" s="1"/>
  <c r="F93" i="1"/>
  <c r="AT92" i="2" s="1"/>
  <c r="F94" i="1"/>
  <c r="AT93" i="2" s="1"/>
  <c r="F95" i="1"/>
  <c r="AT94" i="2" s="1"/>
  <c r="F96" i="1"/>
  <c r="AT95" i="2" s="1"/>
  <c r="F97" i="1"/>
  <c r="AT96" i="2" s="1"/>
  <c r="F98" i="1"/>
  <c r="AT97" i="2" s="1"/>
  <c r="F99" i="1"/>
  <c r="AT98" i="2" s="1"/>
  <c r="F100" i="1"/>
  <c r="AT99" i="2" s="1"/>
  <c r="F101" i="1"/>
  <c r="AT100" i="2" s="1"/>
  <c r="F102" i="1"/>
  <c r="AT101" i="2" s="1"/>
  <c r="F103" i="1"/>
  <c r="AT102" i="2" s="1"/>
  <c r="F104" i="1"/>
  <c r="AT103" i="2" s="1"/>
  <c r="F105" i="1"/>
  <c r="AT104" i="2" s="1"/>
  <c r="F106" i="1"/>
  <c r="AT105" i="2" s="1"/>
  <c r="F107" i="1"/>
  <c r="AT106" i="2" s="1"/>
  <c r="F108" i="1"/>
  <c r="AT107" i="2" s="1"/>
  <c r="F109" i="1"/>
  <c r="AT108" i="2" s="1"/>
  <c r="F110" i="1"/>
  <c r="AT109" i="2" s="1"/>
  <c r="F111" i="1"/>
  <c r="AT110" i="2" s="1"/>
  <c r="IZ5" i="5"/>
  <c r="IZ6" i="5"/>
  <c r="IZ7" i="5"/>
  <c r="IZ8" i="5"/>
  <c r="IZ9" i="5"/>
  <c r="IZ10" i="5"/>
  <c r="IZ11" i="5"/>
  <c r="IZ12" i="5"/>
  <c r="IZ13" i="5"/>
  <c r="IZ14" i="5"/>
  <c r="IZ15" i="5"/>
  <c r="IZ16" i="5"/>
  <c r="IZ17" i="5"/>
  <c r="IZ18" i="5"/>
  <c r="IZ19" i="5"/>
  <c r="IZ20" i="5"/>
  <c r="IZ21" i="5"/>
  <c r="IZ22" i="5"/>
  <c r="IZ23" i="5"/>
  <c r="IZ24" i="5"/>
  <c r="IZ25" i="5"/>
  <c r="IZ26" i="5"/>
  <c r="IZ27" i="5"/>
  <c r="IZ28" i="5"/>
  <c r="IZ29" i="5"/>
  <c r="IZ30" i="5"/>
  <c r="IZ31" i="5"/>
  <c r="IZ32" i="5"/>
  <c r="IZ33" i="5"/>
  <c r="IZ34" i="5"/>
  <c r="IZ35" i="5"/>
  <c r="IZ36" i="5"/>
  <c r="IZ37" i="5"/>
  <c r="IZ38" i="5"/>
  <c r="IZ39" i="5"/>
  <c r="IZ40" i="5"/>
  <c r="IZ41" i="5"/>
  <c r="IZ42" i="5"/>
  <c r="IZ43" i="5"/>
  <c r="IZ44" i="5"/>
  <c r="IZ45" i="5"/>
  <c r="IZ46" i="5"/>
  <c r="IZ47" i="5"/>
  <c r="IZ48" i="5"/>
  <c r="IZ49" i="5"/>
  <c r="IZ50" i="5"/>
  <c r="IZ51" i="5"/>
  <c r="IZ52" i="5"/>
  <c r="IZ53" i="5"/>
  <c r="IZ54" i="5"/>
  <c r="IZ55" i="5"/>
  <c r="IZ56" i="5"/>
  <c r="IZ57" i="5"/>
  <c r="IZ58" i="5"/>
  <c r="IZ59" i="5"/>
  <c r="IZ60" i="5"/>
  <c r="IZ61" i="5"/>
  <c r="IZ62" i="5"/>
  <c r="IZ63" i="5"/>
  <c r="IZ64" i="5"/>
  <c r="IZ65" i="5"/>
  <c r="IZ66" i="5"/>
  <c r="IZ67" i="5"/>
  <c r="IZ68" i="5"/>
  <c r="IZ69" i="5"/>
  <c r="IZ70" i="5"/>
  <c r="IZ71" i="5"/>
  <c r="IZ72" i="5"/>
  <c r="IZ73" i="5"/>
  <c r="IZ74" i="5"/>
  <c r="IZ75" i="5"/>
  <c r="IZ76" i="5"/>
  <c r="IZ77" i="5"/>
  <c r="IZ78" i="5"/>
  <c r="IZ79" i="5"/>
  <c r="IZ80" i="5"/>
  <c r="IZ81" i="5"/>
  <c r="IZ82" i="5"/>
  <c r="IZ83" i="5"/>
  <c r="IZ84" i="5"/>
  <c r="IZ85" i="5"/>
  <c r="IZ86" i="5"/>
  <c r="IZ87" i="5"/>
  <c r="IZ88" i="5"/>
  <c r="IZ89" i="5"/>
  <c r="IZ90" i="5"/>
  <c r="IZ91" i="5"/>
  <c r="IZ92" i="5"/>
  <c r="IZ93" i="5"/>
  <c r="IZ94" i="5"/>
  <c r="IZ95" i="5"/>
  <c r="IZ96" i="5"/>
  <c r="IZ97" i="5"/>
  <c r="IZ98" i="5"/>
  <c r="IZ99" i="5"/>
  <c r="IZ100" i="5"/>
  <c r="IZ101" i="5"/>
  <c r="IZ102" i="5"/>
  <c r="IZ103" i="5"/>
  <c r="IZ104" i="5"/>
  <c r="IZ105" i="5"/>
  <c r="IZ106" i="5"/>
  <c r="IZ107" i="5"/>
  <c r="IZ108" i="5"/>
  <c r="IZ109" i="5"/>
  <c r="IZ110" i="5"/>
  <c r="IZ111" i="5"/>
  <c r="IZ4" i="5"/>
  <c r="JH108" i="5"/>
  <c r="JO108" i="5" s="1"/>
  <c r="JG108" i="5"/>
  <c r="JF108" i="5"/>
  <c r="JN108" i="5" s="1"/>
  <c r="JE108" i="5"/>
  <c r="JD108" i="5"/>
  <c r="JB108" i="5"/>
  <c r="JH107" i="5"/>
  <c r="JO107" i="5" s="1"/>
  <c r="JG107" i="5"/>
  <c r="JF107" i="5"/>
  <c r="JN107" i="5" s="1"/>
  <c r="JE107" i="5"/>
  <c r="JD107" i="5"/>
  <c r="JB107" i="5"/>
  <c r="JH106" i="5"/>
  <c r="JO106" i="5" s="1"/>
  <c r="JG106" i="5"/>
  <c r="JF106" i="5"/>
  <c r="JN106" i="5" s="1"/>
  <c r="JE106" i="5"/>
  <c r="JD106" i="5"/>
  <c r="JB106" i="5"/>
  <c r="JH105" i="5"/>
  <c r="JO105" i="5" s="1"/>
  <c r="JG105" i="5"/>
  <c r="JF105" i="5"/>
  <c r="JN105" i="5" s="1"/>
  <c r="JE105" i="5"/>
  <c r="JD105" i="5"/>
  <c r="JB105" i="5"/>
  <c r="JH104" i="5"/>
  <c r="JO104" i="5" s="1"/>
  <c r="JG104" i="5"/>
  <c r="JF104" i="5"/>
  <c r="JN104" i="5" s="1"/>
  <c r="JE104" i="5"/>
  <c r="JD104" i="5"/>
  <c r="JB104" i="5"/>
  <c r="JH103" i="5"/>
  <c r="JO103" i="5" s="1"/>
  <c r="JG103" i="5"/>
  <c r="JF103" i="5"/>
  <c r="JN103" i="5" s="1"/>
  <c r="JE103" i="5"/>
  <c r="JD103" i="5"/>
  <c r="JB103" i="5"/>
  <c r="JH102" i="5"/>
  <c r="JO102" i="5" s="1"/>
  <c r="JG102" i="5"/>
  <c r="JF102" i="5"/>
  <c r="JN102" i="5" s="1"/>
  <c r="JE102" i="5"/>
  <c r="JD102" i="5"/>
  <c r="JB102" i="5"/>
  <c r="JH101" i="5"/>
  <c r="JO101" i="5" s="1"/>
  <c r="JG101" i="5"/>
  <c r="JF101" i="5"/>
  <c r="JN101" i="5" s="1"/>
  <c r="JE101" i="5"/>
  <c r="JD101" i="5"/>
  <c r="JB101" i="5"/>
  <c r="JH100" i="5"/>
  <c r="JO100" i="5" s="1"/>
  <c r="JG100" i="5"/>
  <c r="JF100" i="5"/>
  <c r="JN100" i="5" s="1"/>
  <c r="JE100" i="5"/>
  <c r="JD100" i="5"/>
  <c r="JB100" i="5"/>
  <c r="JH99" i="5"/>
  <c r="JO99" i="5" s="1"/>
  <c r="JG99" i="5"/>
  <c r="JF99" i="5"/>
  <c r="JN99" i="5" s="1"/>
  <c r="JE99" i="5"/>
  <c r="JD99" i="5"/>
  <c r="JB99" i="5"/>
  <c r="JH98" i="5"/>
  <c r="JO98" i="5" s="1"/>
  <c r="JG98" i="5"/>
  <c r="JF98" i="5"/>
  <c r="JN98" i="5" s="1"/>
  <c r="JE98" i="5"/>
  <c r="JD98" i="5"/>
  <c r="JB98" i="5"/>
  <c r="JH97" i="5"/>
  <c r="JO97" i="5" s="1"/>
  <c r="JG97" i="5"/>
  <c r="JF97" i="5"/>
  <c r="JN97" i="5" s="1"/>
  <c r="JE97" i="5"/>
  <c r="JD97" i="5"/>
  <c r="JB97" i="5"/>
  <c r="JH96" i="5"/>
  <c r="JO96" i="5" s="1"/>
  <c r="JG96" i="5"/>
  <c r="JF96" i="5"/>
  <c r="JN96" i="5" s="1"/>
  <c r="JE96" i="5"/>
  <c r="JD96" i="5"/>
  <c r="JB96" i="5"/>
  <c r="JH95" i="5"/>
  <c r="JO95" i="5" s="1"/>
  <c r="JG95" i="5"/>
  <c r="JF95" i="5"/>
  <c r="JN95" i="5" s="1"/>
  <c r="JE95" i="5"/>
  <c r="JD95" i="5"/>
  <c r="JB95" i="5"/>
  <c r="JH94" i="5"/>
  <c r="JO94" i="5" s="1"/>
  <c r="JG94" i="5"/>
  <c r="JF94" i="5"/>
  <c r="JN94" i="5" s="1"/>
  <c r="JE94" i="5"/>
  <c r="JD94" i="5"/>
  <c r="JB94" i="5"/>
  <c r="JH93" i="5"/>
  <c r="JO93" i="5" s="1"/>
  <c r="JG93" i="5"/>
  <c r="JF93" i="5"/>
  <c r="JN93" i="5" s="1"/>
  <c r="JE93" i="5"/>
  <c r="JD93" i="5"/>
  <c r="JB93" i="5"/>
  <c r="JH92" i="5"/>
  <c r="JO92" i="5" s="1"/>
  <c r="JG92" i="5"/>
  <c r="JF92" i="5"/>
  <c r="JN92" i="5" s="1"/>
  <c r="JE92" i="5"/>
  <c r="JD92" i="5"/>
  <c r="JB92" i="5"/>
  <c r="JH91" i="5"/>
  <c r="JO91" i="5" s="1"/>
  <c r="JG91" i="5"/>
  <c r="JF91" i="5"/>
  <c r="JN91" i="5" s="1"/>
  <c r="JE91" i="5"/>
  <c r="JD91" i="5"/>
  <c r="JB91" i="5"/>
  <c r="JH90" i="5"/>
  <c r="JO90" i="5" s="1"/>
  <c r="JG90" i="5"/>
  <c r="JF90" i="5"/>
  <c r="JN90" i="5" s="1"/>
  <c r="JE90" i="5"/>
  <c r="JD90" i="5"/>
  <c r="JB90" i="5"/>
  <c r="JH89" i="5"/>
  <c r="JO89" i="5" s="1"/>
  <c r="JG89" i="5"/>
  <c r="JF89" i="5"/>
  <c r="JN89" i="5" s="1"/>
  <c r="JE89" i="5"/>
  <c r="JD89" i="5"/>
  <c r="JB89" i="5"/>
  <c r="JH88" i="5"/>
  <c r="JO88" i="5" s="1"/>
  <c r="JG88" i="5"/>
  <c r="JF88" i="5"/>
  <c r="JN88" i="5" s="1"/>
  <c r="JE88" i="5"/>
  <c r="JD88" i="5"/>
  <c r="JB88" i="5"/>
  <c r="JH87" i="5"/>
  <c r="JO87" i="5" s="1"/>
  <c r="JG87" i="5"/>
  <c r="JF87" i="5"/>
  <c r="JN87" i="5" s="1"/>
  <c r="JE87" i="5"/>
  <c r="JD87" i="5"/>
  <c r="JB87" i="5"/>
  <c r="JH86" i="5"/>
  <c r="JO86" i="5" s="1"/>
  <c r="JG86" i="5"/>
  <c r="JF86" i="5"/>
  <c r="JN86" i="5" s="1"/>
  <c r="JE86" i="5"/>
  <c r="JD86" i="5"/>
  <c r="JB86" i="5"/>
  <c r="JH85" i="5"/>
  <c r="JO85" i="5" s="1"/>
  <c r="JG85" i="5"/>
  <c r="JF85" i="5"/>
  <c r="JN85" i="5" s="1"/>
  <c r="JE85" i="5"/>
  <c r="JD85" i="5"/>
  <c r="JB85" i="5"/>
  <c r="JH84" i="5"/>
  <c r="JO84" i="5" s="1"/>
  <c r="JG84" i="5"/>
  <c r="JF84" i="5"/>
  <c r="JN84" i="5" s="1"/>
  <c r="JE84" i="5"/>
  <c r="JD84" i="5"/>
  <c r="JB84" i="5"/>
  <c r="JH83" i="5"/>
  <c r="JO83" i="5" s="1"/>
  <c r="JG83" i="5"/>
  <c r="JF83" i="5"/>
  <c r="JN83" i="5" s="1"/>
  <c r="JE83" i="5"/>
  <c r="JD83" i="5"/>
  <c r="JB83" i="5"/>
  <c r="JH82" i="5"/>
  <c r="JO82" i="5" s="1"/>
  <c r="JG82" i="5"/>
  <c r="JF82" i="5"/>
  <c r="JN82" i="5" s="1"/>
  <c r="JE82" i="5"/>
  <c r="JD82" i="5"/>
  <c r="JB82" i="5"/>
  <c r="JH81" i="5"/>
  <c r="JO81" i="5" s="1"/>
  <c r="JG81" i="5"/>
  <c r="JF81" i="5"/>
  <c r="JN81" i="5" s="1"/>
  <c r="JE81" i="5"/>
  <c r="JD81" i="5"/>
  <c r="JB81" i="5"/>
  <c r="JH80" i="5"/>
  <c r="JO80" i="5" s="1"/>
  <c r="JG80" i="5"/>
  <c r="JF80" i="5"/>
  <c r="JN80" i="5" s="1"/>
  <c r="JE80" i="5"/>
  <c r="JD80" i="5"/>
  <c r="JB80" i="5"/>
  <c r="JH79" i="5"/>
  <c r="JO79" i="5" s="1"/>
  <c r="JG79" i="5"/>
  <c r="JF79" i="5"/>
  <c r="JN79" i="5" s="1"/>
  <c r="JE79" i="5"/>
  <c r="JD79" i="5"/>
  <c r="JB79" i="5"/>
  <c r="JH78" i="5"/>
  <c r="JO78" i="5" s="1"/>
  <c r="JG78" i="5"/>
  <c r="JF78" i="5"/>
  <c r="JN78" i="5" s="1"/>
  <c r="JE78" i="5"/>
  <c r="JD78" i="5"/>
  <c r="JB78" i="5"/>
  <c r="JH77" i="5"/>
  <c r="JO77" i="5" s="1"/>
  <c r="JG77" i="5"/>
  <c r="JF77" i="5"/>
  <c r="JN77" i="5" s="1"/>
  <c r="JE77" i="5"/>
  <c r="JD77" i="5"/>
  <c r="JB77" i="5"/>
  <c r="JH76" i="5"/>
  <c r="JO76" i="5" s="1"/>
  <c r="JG76" i="5"/>
  <c r="JF76" i="5"/>
  <c r="JN76" i="5" s="1"/>
  <c r="JE76" i="5"/>
  <c r="JD76" i="5"/>
  <c r="JB76" i="5"/>
  <c r="JH75" i="5"/>
  <c r="JO75" i="5" s="1"/>
  <c r="JG75" i="5"/>
  <c r="JF75" i="5"/>
  <c r="JN75" i="5" s="1"/>
  <c r="JE75" i="5"/>
  <c r="JD75" i="5"/>
  <c r="JB75" i="5"/>
  <c r="JH74" i="5"/>
  <c r="JO74" i="5" s="1"/>
  <c r="JG74" i="5"/>
  <c r="JF74" i="5"/>
  <c r="JN74" i="5" s="1"/>
  <c r="JE74" i="5"/>
  <c r="JD74" i="5"/>
  <c r="JB74" i="5"/>
  <c r="JH73" i="5"/>
  <c r="JO73" i="5" s="1"/>
  <c r="JG73" i="5"/>
  <c r="JF73" i="5"/>
  <c r="JN73" i="5" s="1"/>
  <c r="JE73" i="5"/>
  <c r="JD73" i="5"/>
  <c r="JB73" i="5"/>
  <c r="JH72" i="5"/>
  <c r="JO72" i="5" s="1"/>
  <c r="JG72" i="5"/>
  <c r="JF72" i="5"/>
  <c r="JN72" i="5" s="1"/>
  <c r="JE72" i="5"/>
  <c r="JD72" i="5"/>
  <c r="JB72" i="5"/>
  <c r="JH71" i="5"/>
  <c r="JO71" i="5" s="1"/>
  <c r="JG71" i="5"/>
  <c r="JF71" i="5"/>
  <c r="JN71" i="5" s="1"/>
  <c r="JE71" i="5"/>
  <c r="JD71" i="5"/>
  <c r="JB71" i="5"/>
  <c r="JH70" i="5"/>
  <c r="JO70" i="5" s="1"/>
  <c r="JG70" i="5"/>
  <c r="JF70" i="5"/>
  <c r="JN70" i="5" s="1"/>
  <c r="JE70" i="5"/>
  <c r="JD70" i="5"/>
  <c r="JB70" i="5"/>
  <c r="JH69" i="5"/>
  <c r="JO69" i="5" s="1"/>
  <c r="JG69" i="5"/>
  <c r="JF69" i="5"/>
  <c r="JN69" i="5" s="1"/>
  <c r="JE69" i="5"/>
  <c r="JD69" i="5"/>
  <c r="JB69" i="5"/>
  <c r="JH68" i="5"/>
  <c r="JO68" i="5" s="1"/>
  <c r="JG68" i="5"/>
  <c r="JF68" i="5"/>
  <c r="JN68" i="5" s="1"/>
  <c r="JE68" i="5"/>
  <c r="JD68" i="5"/>
  <c r="JB68" i="5"/>
  <c r="JH67" i="5"/>
  <c r="JO67" i="5" s="1"/>
  <c r="JG67" i="5"/>
  <c r="JF67" i="5"/>
  <c r="JN67" i="5" s="1"/>
  <c r="JE67" i="5"/>
  <c r="JD67" i="5"/>
  <c r="JB67" i="5"/>
  <c r="JH66" i="5"/>
  <c r="JO66" i="5" s="1"/>
  <c r="JG66" i="5"/>
  <c r="JF66" i="5"/>
  <c r="JN66" i="5" s="1"/>
  <c r="JE66" i="5"/>
  <c r="JD66" i="5"/>
  <c r="JB66" i="5"/>
  <c r="JH65" i="5"/>
  <c r="JO65" i="5" s="1"/>
  <c r="JG65" i="5"/>
  <c r="JF65" i="5"/>
  <c r="JN65" i="5" s="1"/>
  <c r="JE65" i="5"/>
  <c r="JD65" i="5"/>
  <c r="JB65" i="5"/>
  <c r="JH64" i="5"/>
  <c r="JO64" i="5" s="1"/>
  <c r="JG64" i="5"/>
  <c r="JF64" i="5"/>
  <c r="JN64" i="5" s="1"/>
  <c r="JE64" i="5"/>
  <c r="JD64" i="5"/>
  <c r="JB64" i="5"/>
  <c r="JH63" i="5"/>
  <c r="JO63" i="5" s="1"/>
  <c r="JG63" i="5"/>
  <c r="JF63" i="5"/>
  <c r="JN63" i="5" s="1"/>
  <c r="JE63" i="5"/>
  <c r="JD63" i="5"/>
  <c r="JB63" i="5"/>
  <c r="JH62" i="5"/>
  <c r="JO62" i="5" s="1"/>
  <c r="JG62" i="5"/>
  <c r="JF62" i="5"/>
  <c r="JN62" i="5" s="1"/>
  <c r="JE62" i="5"/>
  <c r="JD62" i="5"/>
  <c r="JB62" i="5"/>
  <c r="JH61" i="5"/>
  <c r="JO61" i="5" s="1"/>
  <c r="JG61" i="5"/>
  <c r="JF61" i="5"/>
  <c r="JN61" i="5" s="1"/>
  <c r="JE61" i="5"/>
  <c r="JD61" i="5"/>
  <c r="JB61" i="5"/>
  <c r="JH60" i="5"/>
  <c r="JO60" i="5" s="1"/>
  <c r="JG60" i="5"/>
  <c r="JF60" i="5"/>
  <c r="JN60" i="5" s="1"/>
  <c r="JE60" i="5"/>
  <c r="JD60" i="5"/>
  <c r="JB60" i="5"/>
  <c r="JH59" i="5"/>
  <c r="JO59" i="5" s="1"/>
  <c r="JG59" i="5"/>
  <c r="JF59" i="5"/>
  <c r="JN59" i="5" s="1"/>
  <c r="JE59" i="5"/>
  <c r="JD59" i="5"/>
  <c r="JB59" i="5"/>
  <c r="JH58" i="5"/>
  <c r="JO58" i="5" s="1"/>
  <c r="JG58" i="5"/>
  <c r="JF58" i="5"/>
  <c r="JN58" i="5" s="1"/>
  <c r="JE58" i="5"/>
  <c r="JD58" i="5"/>
  <c r="JB58" i="5"/>
  <c r="JH57" i="5"/>
  <c r="JO57" i="5" s="1"/>
  <c r="JG57" i="5"/>
  <c r="JF57" i="5"/>
  <c r="JN57" i="5" s="1"/>
  <c r="JE57" i="5"/>
  <c r="JD57" i="5"/>
  <c r="JB57" i="5"/>
  <c r="JH56" i="5"/>
  <c r="JO56" i="5" s="1"/>
  <c r="JG56" i="5"/>
  <c r="JF56" i="5"/>
  <c r="JN56" i="5" s="1"/>
  <c r="JE56" i="5"/>
  <c r="JD56" i="5"/>
  <c r="JB56" i="5"/>
  <c r="JH55" i="5"/>
  <c r="JO55" i="5" s="1"/>
  <c r="JG55" i="5"/>
  <c r="JF55" i="5"/>
  <c r="JN55" i="5" s="1"/>
  <c r="JE55" i="5"/>
  <c r="JD55" i="5"/>
  <c r="JB55" i="5"/>
  <c r="JH54" i="5"/>
  <c r="JO54" i="5" s="1"/>
  <c r="JG54" i="5"/>
  <c r="JF54" i="5"/>
  <c r="JN54" i="5" s="1"/>
  <c r="JE54" i="5"/>
  <c r="JD54" i="5"/>
  <c r="JB54" i="5"/>
  <c r="JH53" i="5"/>
  <c r="JO53" i="5" s="1"/>
  <c r="JG53" i="5"/>
  <c r="JF53" i="5"/>
  <c r="JN53" i="5" s="1"/>
  <c r="JE53" i="5"/>
  <c r="JD53" i="5"/>
  <c r="JB53" i="5"/>
  <c r="JH52" i="5"/>
  <c r="JO52" i="5" s="1"/>
  <c r="JG52" i="5"/>
  <c r="JF52" i="5"/>
  <c r="JN52" i="5" s="1"/>
  <c r="JE52" i="5"/>
  <c r="JD52" i="5"/>
  <c r="JB52" i="5"/>
  <c r="JH51" i="5"/>
  <c r="JO51" i="5" s="1"/>
  <c r="JG51" i="5"/>
  <c r="JF51" i="5"/>
  <c r="JN51" i="5" s="1"/>
  <c r="JE51" i="5"/>
  <c r="JD51" i="5"/>
  <c r="JB51" i="5"/>
  <c r="JH50" i="5"/>
  <c r="JO50" i="5" s="1"/>
  <c r="JG50" i="5"/>
  <c r="JF50" i="5"/>
  <c r="JN50" i="5" s="1"/>
  <c r="JE50" i="5"/>
  <c r="JD50" i="5"/>
  <c r="JB50" i="5"/>
  <c r="JH49" i="5"/>
  <c r="JO49" i="5" s="1"/>
  <c r="JG49" i="5"/>
  <c r="JF49" i="5"/>
  <c r="JN49" i="5" s="1"/>
  <c r="JE49" i="5"/>
  <c r="JD49" i="5"/>
  <c r="JB49" i="5"/>
  <c r="JH48" i="5"/>
  <c r="JO48" i="5" s="1"/>
  <c r="JG48" i="5"/>
  <c r="JF48" i="5"/>
  <c r="JN48" i="5" s="1"/>
  <c r="JE48" i="5"/>
  <c r="JD48" i="5"/>
  <c r="JB48" i="5"/>
  <c r="JH47" i="5"/>
  <c r="JO47" i="5" s="1"/>
  <c r="JG47" i="5"/>
  <c r="JF47" i="5"/>
  <c r="JN47" i="5" s="1"/>
  <c r="JE47" i="5"/>
  <c r="JD47" i="5"/>
  <c r="JB47" i="5"/>
  <c r="JH46" i="5"/>
  <c r="JO46" i="5" s="1"/>
  <c r="JG46" i="5"/>
  <c r="JF46" i="5"/>
  <c r="JN46" i="5" s="1"/>
  <c r="JE46" i="5"/>
  <c r="JD46" i="5"/>
  <c r="JB46" i="5"/>
  <c r="JH45" i="5"/>
  <c r="JO45" i="5" s="1"/>
  <c r="JG45" i="5"/>
  <c r="JF45" i="5"/>
  <c r="JN45" i="5" s="1"/>
  <c r="JE45" i="5"/>
  <c r="JD45" i="5"/>
  <c r="JB45" i="5"/>
  <c r="JH44" i="5"/>
  <c r="JO44" i="5" s="1"/>
  <c r="JG44" i="5"/>
  <c r="JF44" i="5"/>
  <c r="JN44" i="5" s="1"/>
  <c r="JE44" i="5"/>
  <c r="JD44" i="5"/>
  <c r="JB44" i="5"/>
  <c r="JH43" i="5"/>
  <c r="JO43" i="5" s="1"/>
  <c r="JG43" i="5"/>
  <c r="JF43" i="5"/>
  <c r="JN43" i="5" s="1"/>
  <c r="JE43" i="5"/>
  <c r="JD43" i="5"/>
  <c r="JB43" i="5"/>
  <c r="JH42" i="5"/>
  <c r="JO42" i="5" s="1"/>
  <c r="JG42" i="5"/>
  <c r="JF42" i="5"/>
  <c r="JN42" i="5" s="1"/>
  <c r="JE42" i="5"/>
  <c r="JD42" i="5"/>
  <c r="JB42" i="5"/>
  <c r="JH41" i="5"/>
  <c r="JO41" i="5" s="1"/>
  <c r="JG41" i="5"/>
  <c r="JF41" i="5"/>
  <c r="JN41" i="5" s="1"/>
  <c r="JE41" i="5"/>
  <c r="JD41" i="5"/>
  <c r="JB41" i="5"/>
  <c r="JH40" i="5"/>
  <c r="JO40" i="5" s="1"/>
  <c r="JG40" i="5"/>
  <c r="JF40" i="5"/>
  <c r="JN40" i="5" s="1"/>
  <c r="JE40" i="5"/>
  <c r="JD40" i="5"/>
  <c r="JB40" i="5"/>
  <c r="JH39" i="5"/>
  <c r="JO39" i="5" s="1"/>
  <c r="JG39" i="5"/>
  <c r="JF39" i="5"/>
  <c r="JN39" i="5" s="1"/>
  <c r="JE39" i="5"/>
  <c r="JD39" i="5"/>
  <c r="JB39" i="5"/>
  <c r="JH38" i="5"/>
  <c r="JO38" i="5" s="1"/>
  <c r="JG38" i="5"/>
  <c r="JF38" i="5"/>
  <c r="JN38" i="5" s="1"/>
  <c r="JE38" i="5"/>
  <c r="JD38" i="5"/>
  <c r="JB38" i="5"/>
  <c r="JH37" i="5"/>
  <c r="JO37" i="5" s="1"/>
  <c r="JG37" i="5"/>
  <c r="JF37" i="5"/>
  <c r="JN37" i="5" s="1"/>
  <c r="JE37" i="5"/>
  <c r="JD37" i="5"/>
  <c r="JB37" i="5"/>
  <c r="JH36" i="5"/>
  <c r="JO36" i="5" s="1"/>
  <c r="JG36" i="5"/>
  <c r="JF36" i="5"/>
  <c r="JN36" i="5" s="1"/>
  <c r="JE36" i="5"/>
  <c r="JD36" i="5"/>
  <c r="JB36" i="5"/>
  <c r="JH35" i="5"/>
  <c r="JO35" i="5" s="1"/>
  <c r="JG35" i="5"/>
  <c r="JF35" i="5"/>
  <c r="JN35" i="5" s="1"/>
  <c r="JE35" i="5"/>
  <c r="JD35" i="5"/>
  <c r="JB35" i="5"/>
  <c r="JH34" i="5"/>
  <c r="JO34" i="5" s="1"/>
  <c r="JG34" i="5"/>
  <c r="JF34" i="5"/>
  <c r="JN34" i="5" s="1"/>
  <c r="JE34" i="5"/>
  <c r="JD34" i="5"/>
  <c r="JB34" i="5"/>
  <c r="JH33" i="5"/>
  <c r="JO33" i="5" s="1"/>
  <c r="JG33" i="5"/>
  <c r="JF33" i="5"/>
  <c r="JN33" i="5" s="1"/>
  <c r="JE33" i="5"/>
  <c r="JD33" i="5"/>
  <c r="JB33" i="5"/>
  <c r="JH32" i="5"/>
  <c r="JO32" i="5" s="1"/>
  <c r="JG32" i="5"/>
  <c r="JF32" i="5"/>
  <c r="JN32" i="5" s="1"/>
  <c r="JE32" i="5"/>
  <c r="JD32" i="5"/>
  <c r="JB32" i="5"/>
  <c r="JH31" i="5"/>
  <c r="JO31" i="5" s="1"/>
  <c r="JG31" i="5"/>
  <c r="JF31" i="5"/>
  <c r="JN31" i="5" s="1"/>
  <c r="JE31" i="5"/>
  <c r="JD31" i="5"/>
  <c r="JB31" i="5"/>
  <c r="JH30" i="5"/>
  <c r="JG30" i="5"/>
  <c r="JF30" i="5"/>
  <c r="JE30" i="5"/>
  <c r="JD30" i="5"/>
  <c r="JB30" i="5"/>
  <c r="JH29" i="5"/>
  <c r="JG29" i="5"/>
  <c r="JF29" i="5"/>
  <c r="JE29" i="5"/>
  <c r="JD29" i="5"/>
  <c r="JB29" i="5"/>
  <c r="JH28" i="5"/>
  <c r="JG28" i="5"/>
  <c r="JF28" i="5"/>
  <c r="JE28" i="5"/>
  <c r="JD28" i="5"/>
  <c r="JB28" i="5"/>
  <c r="JH27" i="5"/>
  <c r="JG27" i="5"/>
  <c r="JF27" i="5"/>
  <c r="JE27" i="5"/>
  <c r="JD27" i="5"/>
  <c r="JB27" i="5"/>
  <c r="JH26" i="5"/>
  <c r="JG26" i="5"/>
  <c r="JF26" i="5"/>
  <c r="JE26" i="5"/>
  <c r="JD26" i="5"/>
  <c r="JB26" i="5"/>
  <c r="JH25" i="5"/>
  <c r="JG25" i="5"/>
  <c r="JF25" i="5"/>
  <c r="JE25" i="5"/>
  <c r="JD25" i="5"/>
  <c r="JB25" i="5"/>
  <c r="JH24" i="5"/>
  <c r="JG24" i="5"/>
  <c r="JF24" i="5"/>
  <c r="JE24" i="5"/>
  <c r="JD24" i="5"/>
  <c r="JB24" i="5"/>
  <c r="JH23" i="5"/>
  <c r="JG23" i="5"/>
  <c r="JF23" i="5"/>
  <c r="JE23" i="5"/>
  <c r="JD23" i="5"/>
  <c r="JB23" i="5"/>
  <c r="JH22" i="5"/>
  <c r="JG22" i="5"/>
  <c r="JF22" i="5"/>
  <c r="JE22" i="5"/>
  <c r="JD22" i="5"/>
  <c r="JB22" i="5"/>
  <c r="JH21" i="5"/>
  <c r="JG21" i="5"/>
  <c r="JF21" i="5"/>
  <c r="JE21" i="5"/>
  <c r="JD21" i="5"/>
  <c r="JB21" i="5"/>
  <c r="JH20" i="5"/>
  <c r="JG20" i="5"/>
  <c r="JF20" i="5"/>
  <c r="JE20" i="5"/>
  <c r="JD20" i="5"/>
  <c r="JB20" i="5"/>
  <c r="JH19" i="5"/>
  <c r="JG19" i="5"/>
  <c r="JF19" i="5"/>
  <c r="JE19" i="5"/>
  <c r="JD19" i="5"/>
  <c r="JB19" i="5"/>
  <c r="JH18" i="5"/>
  <c r="JG18" i="5"/>
  <c r="JF18" i="5"/>
  <c r="JE18" i="5"/>
  <c r="JD18" i="5"/>
  <c r="JB18" i="5"/>
  <c r="JH17" i="5"/>
  <c r="JG17" i="5"/>
  <c r="JF17" i="5"/>
  <c r="JE17" i="5"/>
  <c r="JD17" i="5"/>
  <c r="JB17" i="5"/>
  <c r="JH16" i="5"/>
  <c r="JG16" i="5"/>
  <c r="JF16" i="5"/>
  <c r="JE16" i="5"/>
  <c r="JD16" i="5"/>
  <c r="JB16" i="5"/>
  <c r="JH15" i="5"/>
  <c r="JG15" i="5"/>
  <c r="JF15" i="5"/>
  <c r="JE15" i="5"/>
  <c r="JD15" i="5"/>
  <c r="JB15" i="5"/>
  <c r="JH14" i="5"/>
  <c r="JG14" i="5"/>
  <c r="JF14" i="5"/>
  <c r="JE14" i="5"/>
  <c r="JD14" i="5"/>
  <c r="JB14" i="5"/>
  <c r="JH13" i="5"/>
  <c r="JG13" i="5"/>
  <c r="JF13" i="5"/>
  <c r="JE13" i="5"/>
  <c r="JD13" i="5"/>
  <c r="JB13" i="5"/>
  <c r="JH12" i="5"/>
  <c r="JG12" i="5"/>
  <c r="JF12" i="5"/>
  <c r="JE12" i="5"/>
  <c r="JD12" i="5"/>
  <c r="JB12" i="5"/>
  <c r="JH11" i="5"/>
  <c r="JG11" i="5"/>
  <c r="JF11" i="5"/>
  <c r="JE11" i="5"/>
  <c r="JD11" i="5"/>
  <c r="JB11" i="5"/>
  <c r="JH10" i="5"/>
  <c r="JG10" i="5"/>
  <c r="JF10" i="5"/>
  <c r="JE10" i="5"/>
  <c r="JD10" i="5"/>
  <c r="JB10" i="5"/>
  <c r="JH9" i="5"/>
  <c r="JG9" i="5"/>
  <c r="JF9" i="5"/>
  <c r="JE9" i="5"/>
  <c r="JD9" i="5"/>
  <c r="JB9" i="5"/>
  <c r="JH8" i="5"/>
  <c r="JG8" i="5"/>
  <c r="JF8" i="5"/>
  <c r="JE8" i="5"/>
  <c r="JD8" i="5"/>
  <c r="JB8" i="5"/>
  <c r="JH7" i="5"/>
  <c r="JG7" i="5"/>
  <c r="JF7" i="5"/>
  <c r="JE7" i="5"/>
  <c r="JD7" i="5"/>
  <c r="JB7" i="5"/>
  <c r="JH6" i="5"/>
  <c r="JG6" i="5"/>
  <c r="JF6" i="5"/>
  <c r="JE6" i="5"/>
  <c r="JD6" i="5"/>
  <c r="JB6" i="5"/>
  <c r="JH5" i="5"/>
  <c r="JG5" i="5"/>
  <c r="JF5" i="5"/>
  <c r="JE5" i="5"/>
  <c r="JD5" i="5"/>
  <c r="JB5" i="5"/>
  <c r="JH4" i="5"/>
  <c r="JG4" i="5"/>
  <c r="JF4" i="5"/>
  <c r="JE4" i="5"/>
  <c r="JD4" i="5"/>
  <c r="JB4" i="5"/>
  <c r="DY108" i="5"/>
  <c r="EF108" i="5" s="1"/>
  <c r="DX108" i="5"/>
  <c r="DW108" i="5"/>
  <c r="EE108" i="5" s="1"/>
  <c r="DV108" i="5"/>
  <c r="DU108" i="5"/>
  <c r="DS108" i="5"/>
  <c r="DQ108" i="5"/>
  <c r="DY107" i="5"/>
  <c r="EF107" i="5" s="1"/>
  <c r="DX107" i="5"/>
  <c r="DW107" i="5"/>
  <c r="EE107" i="5" s="1"/>
  <c r="DV107" i="5"/>
  <c r="DU107" i="5"/>
  <c r="DS107" i="5"/>
  <c r="DQ107" i="5"/>
  <c r="DY106" i="5"/>
  <c r="EF106" i="5" s="1"/>
  <c r="DX106" i="5"/>
  <c r="DW106" i="5"/>
  <c r="EE106" i="5" s="1"/>
  <c r="DV106" i="5"/>
  <c r="DU106" i="5"/>
  <c r="DS106" i="5"/>
  <c r="DQ106" i="5"/>
  <c r="DY105" i="5"/>
  <c r="EF105" i="5" s="1"/>
  <c r="DX105" i="5"/>
  <c r="DW105" i="5"/>
  <c r="EE105" i="5" s="1"/>
  <c r="DV105" i="5"/>
  <c r="DU105" i="5"/>
  <c r="DS105" i="5"/>
  <c r="DQ105" i="5"/>
  <c r="DY104" i="5"/>
  <c r="EF104" i="5" s="1"/>
  <c r="DX104" i="5"/>
  <c r="DW104" i="5"/>
  <c r="EE104" i="5" s="1"/>
  <c r="DV104" i="5"/>
  <c r="DU104" i="5"/>
  <c r="DS104" i="5"/>
  <c r="DQ104" i="5"/>
  <c r="DY103" i="5"/>
  <c r="EF103" i="5" s="1"/>
  <c r="DX103" i="5"/>
  <c r="DW103" i="5"/>
  <c r="EE103" i="5" s="1"/>
  <c r="DV103" i="5"/>
  <c r="DU103" i="5"/>
  <c r="DS103" i="5"/>
  <c r="DQ103" i="5"/>
  <c r="DY102" i="5"/>
  <c r="EF102" i="5" s="1"/>
  <c r="DX102" i="5"/>
  <c r="DW102" i="5"/>
  <c r="EE102" i="5" s="1"/>
  <c r="DV102" i="5"/>
  <c r="DU102" i="5"/>
  <c r="DS102" i="5"/>
  <c r="DQ102" i="5"/>
  <c r="DY101" i="5"/>
  <c r="EF101" i="5" s="1"/>
  <c r="DX101" i="5"/>
  <c r="DW101" i="5"/>
  <c r="EE101" i="5" s="1"/>
  <c r="DV101" i="5"/>
  <c r="DU101" i="5"/>
  <c r="DS101" i="5"/>
  <c r="DQ101" i="5"/>
  <c r="DY100" i="5"/>
  <c r="EF100" i="5" s="1"/>
  <c r="DX100" i="5"/>
  <c r="DW100" i="5"/>
  <c r="EE100" i="5" s="1"/>
  <c r="DV100" i="5"/>
  <c r="DU100" i="5"/>
  <c r="DS100" i="5"/>
  <c r="DQ100" i="5"/>
  <c r="DY99" i="5"/>
  <c r="EF99" i="5" s="1"/>
  <c r="DX99" i="5"/>
  <c r="DW99" i="5"/>
  <c r="EE99" i="5" s="1"/>
  <c r="DV99" i="5"/>
  <c r="DU99" i="5"/>
  <c r="DS99" i="5"/>
  <c r="DQ99" i="5"/>
  <c r="DY98" i="5"/>
  <c r="EF98" i="5" s="1"/>
  <c r="DX98" i="5"/>
  <c r="DW98" i="5"/>
  <c r="EE98" i="5" s="1"/>
  <c r="DV98" i="5"/>
  <c r="DU98" i="5"/>
  <c r="DS98" i="5"/>
  <c r="DQ98" i="5"/>
  <c r="DY97" i="5"/>
  <c r="EF97" i="5" s="1"/>
  <c r="DX97" i="5"/>
  <c r="DW97" i="5"/>
  <c r="EE97" i="5" s="1"/>
  <c r="DV97" i="5"/>
  <c r="DU97" i="5"/>
  <c r="DS97" i="5"/>
  <c r="DQ97" i="5"/>
  <c r="DY96" i="5"/>
  <c r="EF96" i="5" s="1"/>
  <c r="DX96" i="5"/>
  <c r="DW96" i="5"/>
  <c r="EE96" i="5" s="1"/>
  <c r="DV96" i="5"/>
  <c r="DU96" i="5"/>
  <c r="DS96" i="5"/>
  <c r="DQ96" i="5"/>
  <c r="DY95" i="5"/>
  <c r="EF95" i="5" s="1"/>
  <c r="DX95" i="5"/>
  <c r="DW95" i="5"/>
  <c r="EE95" i="5" s="1"/>
  <c r="DV95" i="5"/>
  <c r="DU95" i="5"/>
  <c r="DS95" i="5"/>
  <c r="DQ95" i="5"/>
  <c r="DY94" i="5"/>
  <c r="EF94" i="5" s="1"/>
  <c r="DX94" i="5"/>
  <c r="DW94" i="5"/>
  <c r="EE94" i="5" s="1"/>
  <c r="DV94" i="5"/>
  <c r="DU94" i="5"/>
  <c r="DS94" i="5"/>
  <c r="DQ94" i="5"/>
  <c r="DY93" i="5"/>
  <c r="EF93" i="5" s="1"/>
  <c r="DX93" i="5"/>
  <c r="DW93" i="5"/>
  <c r="EE93" i="5" s="1"/>
  <c r="DV93" i="5"/>
  <c r="DU93" i="5"/>
  <c r="DS93" i="5"/>
  <c r="DQ93" i="5"/>
  <c r="DY92" i="5"/>
  <c r="EF92" i="5" s="1"/>
  <c r="DX92" i="5"/>
  <c r="DW92" i="5"/>
  <c r="EE92" i="5" s="1"/>
  <c r="DV92" i="5"/>
  <c r="DU92" i="5"/>
  <c r="DS92" i="5"/>
  <c r="DQ92" i="5"/>
  <c r="DY91" i="5"/>
  <c r="EF91" i="5" s="1"/>
  <c r="DX91" i="5"/>
  <c r="DW91" i="5"/>
  <c r="EE91" i="5" s="1"/>
  <c r="DV91" i="5"/>
  <c r="DU91" i="5"/>
  <c r="DS91" i="5"/>
  <c r="DQ91" i="5"/>
  <c r="DY90" i="5"/>
  <c r="EF90" i="5" s="1"/>
  <c r="DX90" i="5"/>
  <c r="DW90" i="5"/>
  <c r="EE90" i="5" s="1"/>
  <c r="DV90" i="5"/>
  <c r="DU90" i="5"/>
  <c r="DS90" i="5"/>
  <c r="DQ90" i="5"/>
  <c r="DY89" i="5"/>
  <c r="EF89" i="5" s="1"/>
  <c r="DX89" i="5"/>
  <c r="DW89" i="5"/>
  <c r="EE89" i="5" s="1"/>
  <c r="DV89" i="5"/>
  <c r="DU89" i="5"/>
  <c r="DS89" i="5"/>
  <c r="DQ89" i="5"/>
  <c r="DY88" i="5"/>
  <c r="EF88" i="5" s="1"/>
  <c r="DX88" i="5"/>
  <c r="DW88" i="5"/>
  <c r="EE88" i="5" s="1"/>
  <c r="DV88" i="5"/>
  <c r="DU88" i="5"/>
  <c r="DS88" i="5"/>
  <c r="DQ88" i="5"/>
  <c r="DY87" i="5"/>
  <c r="EF87" i="5" s="1"/>
  <c r="DX87" i="5"/>
  <c r="DW87" i="5"/>
  <c r="EE87" i="5" s="1"/>
  <c r="DV87" i="5"/>
  <c r="DU87" i="5"/>
  <c r="DS87" i="5"/>
  <c r="DQ87" i="5"/>
  <c r="DY86" i="5"/>
  <c r="EF86" i="5" s="1"/>
  <c r="DX86" i="5"/>
  <c r="DW86" i="5"/>
  <c r="EE86" i="5" s="1"/>
  <c r="DV86" i="5"/>
  <c r="DU86" i="5"/>
  <c r="DS86" i="5"/>
  <c r="DQ86" i="5"/>
  <c r="DY85" i="5"/>
  <c r="EF85" i="5" s="1"/>
  <c r="DX85" i="5"/>
  <c r="DW85" i="5"/>
  <c r="EE85" i="5" s="1"/>
  <c r="DV85" i="5"/>
  <c r="DU85" i="5"/>
  <c r="DS85" i="5"/>
  <c r="DQ85" i="5"/>
  <c r="DY84" i="5"/>
  <c r="EF84" i="5" s="1"/>
  <c r="DX84" i="5"/>
  <c r="DW84" i="5"/>
  <c r="EE84" i="5" s="1"/>
  <c r="DV84" i="5"/>
  <c r="DU84" i="5"/>
  <c r="DS84" i="5"/>
  <c r="DQ84" i="5"/>
  <c r="DY83" i="5"/>
  <c r="EF83" i="5" s="1"/>
  <c r="DX83" i="5"/>
  <c r="DW83" i="5"/>
  <c r="EE83" i="5" s="1"/>
  <c r="DV83" i="5"/>
  <c r="DU83" i="5"/>
  <c r="DS83" i="5"/>
  <c r="DQ83" i="5"/>
  <c r="DY82" i="5"/>
  <c r="EF82" i="5" s="1"/>
  <c r="DX82" i="5"/>
  <c r="DW82" i="5"/>
  <c r="EE82" i="5" s="1"/>
  <c r="DV82" i="5"/>
  <c r="DU82" i="5"/>
  <c r="DS82" i="5"/>
  <c r="DQ82" i="5"/>
  <c r="DY81" i="5"/>
  <c r="EF81" i="5" s="1"/>
  <c r="DX81" i="5"/>
  <c r="DW81" i="5"/>
  <c r="EE81" i="5" s="1"/>
  <c r="DV81" i="5"/>
  <c r="DU81" i="5"/>
  <c r="DS81" i="5"/>
  <c r="DQ81" i="5"/>
  <c r="DY80" i="5"/>
  <c r="EF80" i="5" s="1"/>
  <c r="DX80" i="5"/>
  <c r="DW80" i="5"/>
  <c r="EE80" i="5" s="1"/>
  <c r="DV80" i="5"/>
  <c r="DU80" i="5"/>
  <c r="DS80" i="5"/>
  <c r="DQ80" i="5"/>
  <c r="DY79" i="5"/>
  <c r="EF79" i="5" s="1"/>
  <c r="DX79" i="5"/>
  <c r="DW79" i="5"/>
  <c r="EE79" i="5" s="1"/>
  <c r="DV79" i="5"/>
  <c r="DU79" i="5"/>
  <c r="DS79" i="5"/>
  <c r="DQ79" i="5"/>
  <c r="DY78" i="5"/>
  <c r="EF78" i="5" s="1"/>
  <c r="DX78" i="5"/>
  <c r="DW78" i="5"/>
  <c r="EE78" i="5" s="1"/>
  <c r="DV78" i="5"/>
  <c r="DU78" i="5"/>
  <c r="DS78" i="5"/>
  <c r="DQ78" i="5"/>
  <c r="DY77" i="5"/>
  <c r="EF77" i="5" s="1"/>
  <c r="DX77" i="5"/>
  <c r="DW77" i="5"/>
  <c r="EE77" i="5" s="1"/>
  <c r="DV77" i="5"/>
  <c r="DU77" i="5"/>
  <c r="DS77" i="5"/>
  <c r="DQ77" i="5"/>
  <c r="DY76" i="5"/>
  <c r="EF76" i="5" s="1"/>
  <c r="DX76" i="5"/>
  <c r="DW76" i="5"/>
  <c r="EE76" i="5" s="1"/>
  <c r="DV76" i="5"/>
  <c r="DU76" i="5"/>
  <c r="DS76" i="5"/>
  <c r="DQ76" i="5"/>
  <c r="DY75" i="5"/>
  <c r="EF75" i="5" s="1"/>
  <c r="DX75" i="5"/>
  <c r="DW75" i="5"/>
  <c r="EE75" i="5" s="1"/>
  <c r="DV75" i="5"/>
  <c r="DU75" i="5"/>
  <c r="DS75" i="5"/>
  <c r="DQ75" i="5"/>
  <c r="DY74" i="5"/>
  <c r="EF74" i="5" s="1"/>
  <c r="DX74" i="5"/>
  <c r="DW74" i="5"/>
  <c r="EE74" i="5" s="1"/>
  <c r="DV74" i="5"/>
  <c r="DU74" i="5"/>
  <c r="DS74" i="5"/>
  <c r="DQ74" i="5"/>
  <c r="DY73" i="5"/>
  <c r="EF73" i="5" s="1"/>
  <c r="DX73" i="5"/>
  <c r="DW73" i="5"/>
  <c r="EE73" i="5" s="1"/>
  <c r="DV73" i="5"/>
  <c r="DU73" i="5"/>
  <c r="DS73" i="5"/>
  <c r="DQ73" i="5"/>
  <c r="DY72" i="5"/>
  <c r="EF72" i="5" s="1"/>
  <c r="DX72" i="5"/>
  <c r="DW72" i="5"/>
  <c r="EE72" i="5" s="1"/>
  <c r="DV72" i="5"/>
  <c r="DU72" i="5"/>
  <c r="DS72" i="5"/>
  <c r="DQ72" i="5"/>
  <c r="DY71" i="5"/>
  <c r="EF71" i="5" s="1"/>
  <c r="DX71" i="5"/>
  <c r="DW71" i="5"/>
  <c r="EE71" i="5" s="1"/>
  <c r="DV71" i="5"/>
  <c r="DU71" i="5"/>
  <c r="DS71" i="5"/>
  <c r="DQ71" i="5"/>
  <c r="DY70" i="5"/>
  <c r="EF70" i="5" s="1"/>
  <c r="DX70" i="5"/>
  <c r="DW70" i="5"/>
  <c r="EE70" i="5" s="1"/>
  <c r="DV70" i="5"/>
  <c r="DU70" i="5"/>
  <c r="DS70" i="5"/>
  <c r="DQ70" i="5"/>
  <c r="DY69" i="5"/>
  <c r="EF69" i="5" s="1"/>
  <c r="DX69" i="5"/>
  <c r="DW69" i="5"/>
  <c r="EE69" i="5" s="1"/>
  <c r="DV69" i="5"/>
  <c r="DU69" i="5"/>
  <c r="DS69" i="5"/>
  <c r="DQ69" i="5"/>
  <c r="DY68" i="5"/>
  <c r="EF68" i="5" s="1"/>
  <c r="DX68" i="5"/>
  <c r="DW68" i="5"/>
  <c r="EE68" i="5" s="1"/>
  <c r="DV68" i="5"/>
  <c r="DU68" i="5"/>
  <c r="DS68" i="5"/>
  <c r="DQ68" i="5"/>
  <c r="DY67" i="5"/>
  <c r="EF67" i="5" s="1"/>
  <c r="DX67" i="5"/>
  <c r="DW67" i="5"/>
  <c r="EE67" i="5" s="1"/>
  <c r="DV67" i="5"/>
  <c r="DU67" i="5"/>
  <c r="DS67" i="5"/>
  <c r="DQ67" i="5"/>
  <c r="DY66" i="5"/>
  <c r="EF66" i="5" s="1"/>
  <c r="DX66" i="5"/>
  <c r="DW66" i="5"/>
  <c r="EE66" i="5" s="1"/>
  <c r="DV66" i="5"/>
  <c r="DU66" i="5"/>
  <c r="DS66" i="5"/>
  <c r="DQ66" i="5"/>
  <c r="DY65" i="5"/>
  <c r="EF65" i="5" s="1"/>
  <c r="DX65" i="5"/>
  <c r="DW65" i="5"/>
  <c r="EE65" i="5" s="1"/>
  <c r="DV65" i="5"/>
  <c r="DU65" i="5"/>
  <c r="DS65" i="5"/>
  <c r="DQ65" i="5"/>
  <c r="DY64" i="5"/>
  <c r="EF64" i="5" s="1"/>
  <c r="DX64" i="5"/>
  <c r="DW64" i="5"/>
  <c r="EE64" i="5" s="1"/>
  <c r="DV64" i="5"/>
  <c r="DU64" i="5"/>
  <c r="DS64" i="5"/>
  <c r="DQ64" i="5"/>
  <c r="DY63" i="5"/>
  <c r="EF63" i="5" s="1"/>
  <c r="DX63" i="5"/>
  <c r="DW63" i="5"/>
  <c r="EE63" i="5" s="1"/>
  <c r="DV63" i="5"/>
  <c r="DU63" i="5"/>
  <c r="DT63" i="5"/>
  <c r="DS63" i="5"/>
  <c r="DY62" i="5"/>
  <c r="EF62" i="5" s="1"/>
  <c r="DX62" i="5"/>
  <c r="DW62" i="5"/>
  <c r="EE62" i="5" s="1"/>
  <c r="DV62" i="5"/>
  <c r="DU62" i="5"/>
  <c r="DT62" i="5"/>
  <c r="DS62" i="5"/>
  <c r="DY61" i="5"/>
  <c r="EF61" i="5" s="1"/>
  <c r="DX61" i="5"/>
  <c r="DW61" i="5"/>
  <c r="EE61" i="5" s="1"/>
  <c r="DV61" i="5"/>
  <c r="DU61" i="5"/>
  <c r="DT61" i="5"/>
  <c r="DS61" i="5"/>
  <c r="DY60" i="5"/>
  <c r="EF60" i="5" s="1"/>
  <c r="DX60" i="5"/>
  <c r="DW60" i="5"/>
  <c r="EE60" i="5" s="1"/>
  <c r="DV60" i="5"/>
  <c r="DU60" i="5"/>
  <c r="DT60" i="5"/>
  <c r="DS60" i="5"/>
  <c r="DY59" i="5"/>
  <c r="EF59" i="5" s="1"/>
  <c r="DX59" i="5"/>
  <c r="DW59" i="5"/>
  <c r="EE59" i="5" s="1"/>
  <c r="DV59" i="5"/>
  <c r="DU59" i="5"/>
  <c r="DT59" i="5"/>
  <c r="DS59" i="5"/>
  <c r="DY58" i="5"/>
  <c r="EF58" i="5" s="1"/>
  <c r="DX58" i="5"/>
  <c r="DW58" i="5"/>
  <c r="EE58" i="5" s="1"/>
  <c r="DV58" i="5"/>
  <c r="DU58" i="5"/>
  <c r="DT58" i="5"/>
  <c r="DS58" i="5"/>
  <c r="DY57" i="5"/>
  <c r="EF57" i="5" s="1"/>
  <c r="DX57" i="5"/>
  <c r="DW57" i="5"/>
  <c r="EE57" i="5" s="1"/>
  <c r="DV57" i="5"/>
  <c r="DU57" i="5"/>
  <c r="DT57" i="5"/>
  <c r="DS57" i="5"/>
  <c r="DY56" i="5"/>
  <c r="EF56" i="5" s="1"/>
  <c r="DX56" i="5"/>
  <c r="DW56" i="5"/>
  <c r="EE56" i="5" s="1"/>
  <c r="DV56" i="5"/>
  <c r="DU56" i="5"/>
  <c r="DT56" i="5"/>
  <c r="DS56" i="5"/>
  <c r="DY55" i="5"/>
  <c r="EF55" i="5" s="1"/>
  <c r="DX55" i="5"/>
  <c r="DW55" i="5"/>
  <c r="EE55" i="5" s="1"/>
  <c r="DV55" i="5"/>
  <c r="DU55" i="5"/>
  <c r="DT55" i="5"/>
  <c r="DS55" i="5"/>
  <c r="DY54" i="5"/>
  <c r="EF54" i="5" s="1"/>
  <c r="DX54" i="5"/>
  <c r="DW54" i="5"/>
  <c r="EE54" i="5" s="1"/>
  <c r="DV54" i="5"/>
  <c r="DU54" i="5"/>
  <c r="DT54" i="5"/>
  <c r="DS54" i="5"/>
  <c r="DY53" i="5"/>
  <c r="EF53" i="5" s="1"/>
  <c r="DX53" i="5"/>
  <c r="DW53" i="5"/>
  <c r="EE53" i="5" s="1"/>
  <c r="DV53" i="5"/>
  <c r="DU53" i="5"/>
  <c r="DT53" i="5"/>
  <c r="DS53" i="5"/>
  <c r="DY52" i="5"/>
  <c r="EF52" i="5" s="1"/>
  <c r="DX52" i="5"/>
  <c r="DW52" i="5"/>
  <c r="EE52" i="5" s="1"/>
  <c r="DV52" i="5"/>
  <c r="DU52" i="5"/>
  <c r="DT52" i="5"/>
  <c r="DS52" i="5"/>
  <c r="DY51" i="5"/>
  <c r="EF51" i="5" s="1"/>
  <c r="DX51" i="5"/>
  <c r="DW51" i="5"/>
  <c r="EE51" i="5" s="1"/>
  <c r="DV51" i="5"/>
  <c r="DU51" i="5"/>
  <c r="DS51" i="5"/>
  <c r="DQ51" i="5"/>
  <c r="DY50" i="5"/>
  <c r="EF50" i="5" s="1"/>
  <c r="DX50" i="5"/>
  <c r="DW50" i="5"/>
  <c r="EE50" i="5" s="1"/>
  <c r="DV50" i="5"/>
  <c r="DU50" i="5"/>
  <c r="DS50" i="5"/>
  <c r="DQ50" i="5"/>
  <c r="DY49" i="5"/>
  <c r="EF49" i="5" s="1"/>
  <c r="DX49" i="5"/>
  <c r="DW49" i="5"/>
  <c r="EE49" i="5" s="1"/>
  <c r="DV49" i="5"/>
  <c r="DU49" i="5"/>
  <c r="DS49" i="5"/>
  <c r="DQ49" i="5"/>
  <c r="DY48" i="5"/>
  <c r="EF48" i="5" s="1"/>
  <c r="DX48" i="5"/>
  <c r="DW48" i="5"/>
  <c r="EE48" i="5" s="1"/>
  <c r="DV48" i="5"/>
  <c r="DU48" i="5"/>
  <c r="DS48" i="5"/>
  <c r="DQ48" i="5"/>
  <c r="DY47" i="5"/>
  <c r="EF47" i="5" s="1"/>
  <c r="DX47" i="5"/>
  <c r="DW47" i="5"/>
  <c r="EE47" i="5" s="1"/>
  <c r="DV47" i="5"/>
  <c r="DU47" i="5"/>
  <c r="DS47" i="5"/>
  <c r="DQ47" i="5"/>
  <c r="DY46" i="5"/>
  <c r="EF46" i="5" s="1"/>
  <c r="DX46" i="5"/>
  <c r="DW46" i="5"/>
  <c r="EE46" i="5" s="1"/>
  <c r="DV46" i="5"/>
  <c r="DU46" i="5"/>
  <c r="DS46" i="5"/>
  <c r="DQ46" i="5"/>
  <c r="DY45" i="5"/>
  <c r="EF45" i="5" s="1"/>
  <c r="DX45" i="5"/>
  <c r="DW45" i="5"/>
  <c r="EE45" i="5" s="1"/>
  <c r="DV45" i="5"/>
  <c r="DU45" i="5"/>
  <c r="DS45" i="5"/>
  <c r="DQ45" i="5"/>
  <c r="DY44" i="5"/>
  <c r="EF44" i="5" s="1"/>
  <c r="DX44" i="5"/>
  <c r="DW44" i="5"/>
  <c r="EE44" i="5" s="1"/>
  <c r="DV44" i="5"/>
  <c r="DU44" i="5"/>
  <c r="DS44" i="5"/>
  <c r="DQ44" i="5"/>
  <c r="DY43" i="5"/>
  <c r="EF43" i="5" s="1"/>
  <c r="DX43" i="5"/>
  <c r="DW43" i="5"/>
  <c r="EE43" i="5" s="1"/>
  <c r="DV43" i="5"/>
  <c r="DU43" i="5"/>
  <c r="DS43" i="5"/>
  <c r="DQ43" i="5"/>
  <c r="DY42" i="5"/>
  <c r="EF42" i="5" s="1"/>
  <c r="DX42" i="5"/>
  <c r="DW42" i="5"/>
  <c r="EE42" i="5" s="1"/>
  <c r="DV42" i="5"/>
  <c r="DU42" i="5"/>
  <c r="DS42" i="5"/>
  <c r="DQ42" i="5"/>
  <c r="DY41" i="5"/>
  <c r="EF41" i="5" s="1"/>
  <c r="DX41" i="5"/>
  <c r="DW41" i="5"/>
  <c r="EE41" i="5" s="1"/>
  <c r="DV41" i="5"/>
  <c r="DU41" i="5"/>
  <c r="DS41" i="5"/>
  <c r="DQ41" i="5"/>
  <c r="DY40" i="5"/>
  <c r="EF40" i="5" s="1"/>
  <c r="DX40" i="5"/>
  <c r="DW40" i="5"/>
  <c r="EE40" i="5" s="1"/>
  <c r="DV40" i="5"/>
  <c r="DU40" i="5"/>
  <c r="DS40" i="5"/>
  <c r="DQ40" i="5"/>
  <c r="DY39" i="5"/>
  <c r="EF39" i="5" s="1"/>
  <c r="DX39" i="5"/>
  <c r="DW39" i="5"/>
  <c r="EE39" i="5" s="1"/>
  <c r="DV39" i="5"/>
  <c r="DU39" i="5"/>
  <c r="DS39" i="5"/>
  <c r="DQ39" i="5"/>
  <c r="DY38" i="5"/>
  <c r="EF38" i="5" s="1"/>
  <c r="DX38" i="5"/>
  <c r="DW38" i="5"/>
  <c r="EE38" i="5" s="1"/>
  <c r="DV38" i="5"/>
  <c r="DU38" i="5"/>
  <c r="DS38" i="5"/>
  <c r="DQ38" i="5"/>
  <c r="DY37" i="5"/>
  <c r="EF37" i="5" s="1"/>
  <c r="DX37" i="5"/>
  <c r="DW37" i="5"/>
  <c r="EE37" i="5" s="1"/>
  <c r="DV37" i="5"/>
  <c r="DU37" i="5"/>
  <c r="DS37" i="5"/>
  <c r="DQ37" i="5"/>
  <c r="DY36" i="5"/>
  <c r="EF36" i="5" s="1"/>
  <c r="DX36" i="5"/>
  <c r="DW36" i="5"/>
  <c r="EE36" i="5" s="1"/>
  <c r="DV36" i="5"/>
  <c r="DU36" i="5"/>
  <c r="DS36" i="5"/>
  <c r="DQ36" i="5"/>
  <c r="DY35" i="5"/>
  <c r="EF35" i="5" s="1"/>
  <c r="DX35" i="5"/>
  <c r="DW35" i="5"/>
  <c r="EE35" i="5" s="1"/>
  <c r="DV35" i="5"/>
  <c r="DU35" i="5"/>
  <c r="DS35" i="5"/>
  <c r="DQ35" i="5"/>
  <c r="DY34" i="5"/>
  <c r="EF34" i="5" s="1"/>
  <c r="DX34" i="5"/>
  <c r="DW34" i="5"/>
  <c r="EE34" i="5" s="1"/>
  <c r="DV34" i="5"/>
  <c r="DU34" i="5"/>
  <c r="DS34" i="5"/>
  <c r="DQ34" i="5"/>
  <c r="DY33" i="5"/>
  <c r="EF33" i="5" s="1"/>
  <c r="DX33" i="5"/>
  <c r="DW33" i="5"/>
  <c r="EE33" i="5" s="1"/>
  <c r="DV33" i="5"/>
  <c r="DU33" i="5"/>
  <c r="DS33" i="5"/>
  <c r="DQ33" i="5"/>
  <c r="DY32" i="5"/>
  <c r="EF32" i="5" s="1"/>
  <c r="DX32" i="5"/>
  <c r="DW32" i="5"/>
  <c r="EE32" i="5" s="1"/>
  <c r="DV32" i="5"/>
  <c r="DU32" i="5"/>
  <c r="DS32" i="5"/>
  <c r="DQ32" i="5"/>
  <c r="DY31" i="5"/>
  <c r="EF31" i="5" s="1"/>
  <c r="DX31" i="5"/>
  <c r="DW31" i="5"/>
  <c r="EE31" i="5" s="1"/>
  <c r="DV31" i="5"/>
  <c r="DU31" i="5"/>
  <c r="DS31" i="5"/>
  <c r="DQ31" i="5"/>
  <c r="DY30" i="5"/>
  <c r="DX30" i="5"/>
  <c r="DW30" i="5"/>
  <c r="DV30" i="5"/>
  <c r="DU30" i="5"/>
  <c r="DS30" i="5"/>
  <c r="DQ30" i="5"/>
  <c r="DY29" i="5"/>
  <c r="DX29" i="5"/>
  <c r="DW29" i="5"/>
  <c r="DV29" i="5"/>
  <c r="DU29" i="5"/>
  <c r="DS29" i="5"/>
  <c r="DQ29" i="5"/>
  <c r="DY28" i="5"/>
  <c r="DX28" i="5"/>
  <c r="DW28" i="5"/>
  <c r="DV28" i="5"/>
  <c r="DU28" i="5"/>
  <c r="DS28" i="5"/>
  <c r="DQ28" i="5"/>
  <c r="DY27" i="5"/>
  <c r="DX27" i="5"/>
  <c r="DW27" i="5"/>
  <c r="DV27" i="5"/>
  <c r="DU27" i="5"/>
  <c r="DS27" i="5"/>
  <c r="DQ27" i="5"/>
  <c r="DY26" i="5"/>
  <c r="DX26" i="5"/>
  <c r="DW26" i="5"/>
  <c r="DV26" i="5"/>
  <c r="DU26" i="5"/>
  <c r="DS26" i="5"/>
  <c r="DQ26" i="5"/>
  <c r="DY25" i="5"/>
  <c r="DX25" i="5"/>
  <c r="DW25" i="5"/>
  <c r="DV25" i="5"/>
  <c r="DU25" i="5"/>
  <c r="DS25" i="5"/>
  <c r="DQ25" i="5"/>
  <c r="DY24" i="5"/>
  <c r="DX24" i="5"/>
  <c r="DW24" i="5"/>
  <c r="DV24" i="5"/>
  <c r="DU24" i="5"/>
  <c r="DS24" i="5"/>
  <c r="DQ24" i="5"/>
  <c r="DY23" i="5"/>
  <c r="DX23" i="5"/>
  <c r="DW23" i="5"/>
  <c r="DV23" i="5"/>
  <c r="DU23" i="5"/>
  <c r="DS23" i="5"/>
  <c r="DQ23" i="5"/>
  <c r="DY22" i="5"/>
  <c r="DX22" i="5"/>
  <c r="DW22" i="5"/>
  <c r="DV22" i="5"/>
  <c r="DU22" i="5"/>
  <c r="DS22" i="5"/>
  <c r="DQ22" i="5"/>
  <c r="DY21" i="5"/>
  <c r="DX21" i="5"/>
  <c r="DW21" i="5"/>
  <c r="DV21" i="5"/>
  <c r="DU21" i="5"/>
  <c r="DS21" i="5"/>
  <c r="DQ21" i="5"/>
  <c r="DY20" i="5"/>
  <c r="DX20" i="5"/>
  <c r="DW20" i="5"/>
  <c r="DV20" i="5"/>
  <c r="DU20" i="5"/>
  <c r="DS20" i="5"/>
  <c r="DQ20" i="5"/>
  <c r="DY19" i="5"/>
  <c r="DX19" i="5"/>
  <c r="DW19" i="5"/>
  <c r="DV19" i="5"/>
  <c r="DU19" i="5"/>
  <c r="DS19" i="5"/>
  <c r="DQ19" i="5"/>
  <c r="DY18" i="5"/>
  <c r="DX18" i="5"/>
  <c r="DW18" i="5"/>
  <c r="DV18" i="5"/>
  <c r="DU18" i="5"/>
  <c r="DS18" i="5"/>
  <c r="DQ18" i="5"/>
  <c r="DY17" i="5"/>
  <c r="DX17" i="5"/>
  <c r="DW17" i="5"/>
  <c r="DV17" i="5"/>
  <c r="DU17" i="5"/>
  <c r="DS17" i="5"/>
  <c r="DQ17" i="5"/>
  <c r="DY16" i="5"/>
  <c r="DX16" i="5"/>
  <c r="DW16" i="5"/>
  <c r="DV16" i="5"/>
  <c r="DU16" i="5"/>
  <c r="DS16" i="5"/>
  <c r="DQ16" i="5"/>
  <c r="DY15" i="5"/>
  <c r="DX15" i="5"/>
  <c r="DW15" i="5"/>
  <c r="DV15" i="5"/>
  <c r="DU15" i="5"/>
  <c r="DS15" i="5"/>
  <c r="DQ15" i="5"/>
  <c r="DY14" i="5"/>
  <c r="DX14" i="5"/>
  <c r="DW14" i="5"/>
  <c r="DV14" i="5"/>
  <c r="DU14" i="5"/>
  <c r="DS14" i="5"/>
  <c r="DQ14" i="5"/>
  <c r="DY13" i="5"/>
  <c r="DX13" i="5"/>
  <c r="DW13" i="5"/>
  <c r="DV13" i="5"/>
  <c r="DU13" i="5"/>
  <c r="DS13" i="5"/>
  <c r="DQ13" i="5"/>
  <c r="DY12" i="5"/>
  <c r="DX12" i="5"/>
  <c r="DW12" i="5"/>
  <c r="DV12" i="5"/>
  <c r="DU12" i="5"/>
  <c r="DS12" i="5"/>
  <c r="DQ12" i="5"/>
  <c r="DY11" i="5"/>
  <c r="DX11" i="5"/>
  <c r="DW11" i="5"/>
  <c r="DV11" i="5"/>
  <c r="DU11" i="5"/>
  <c r="DS11" i="5"/>
  <c r="DQ11" i="5"/>
  <c r="DY10" i="5"/>
  <c r="DX10" i="5"/>
  <c r="DW10" i="5"/>
  <c r="DV10" i="5"/>
  <c r="DU10" i="5"/>
  <c r="DS10" i="5"/>
  <c r="DQ10" i="5"/>
  <c r="DY9" i="5"/>
  <c r="DX9" i="5"/>
  <c r="DW9" i="5"/>
  <c r="DV9" i="5"/>
  <c r="DU9" i="5"/>
  <c r="DS9" i="5"/>
  <c r="DQ9" i="5"/>
  <c r="DY8" i="5"/>
  <c r="DX8" i="5"/>
  <c r="DW8" i="5"/>
  <c r="DV8" i="5"/>
  <c r="DU8" i="5"/>
  <c r="DS8" i="5"/>
  <c r="DQ8" i="5"/>
  <c r="DY7" i="5"/>
  <c r="DX7" i="5"/>
  <c r="DW7" i="5"/>
  <c r="DV7" i="5"/>
  <c r="DU7" i="5"/>
  <c r="DS7" i="5"/>
  <c r="DQ7" i="5"/>
  <c r="DY6" i="5"/>
  <c r="DX6" i="5"/>
  <c r="DW6" i="5"/>
  <c r="DV6" i="5"/>
  <c r="DU6" i="5"/>
  <c r="DS6" i="5"/>
  <c r="DQ6" i="5"/>
  <c r="DY5" i="5"/>
  <c r="DX5" i="5"/>
  <c r="DW5" i="5"/>
  <c r="DV5" i="5"/>
  <c r="DU5" i="5"/>
  <c r="DS5" i="5"/>
  <c r="DQ5" i="5"/>
  <c r="DY4" i="5"/>
  <c r="DX4" i="5"/>
  <c r="DW4" i="5"/>
  <c r="DV4" i="5"/>
  <c r="DU4" i="5"/>
  <c r="DS4" i="5"/>
  <c r="DQ4" i="5"/>
  <c r="FA108" i="5"/>
  <c r="FA107" i="5"/>
  <c r="FA106" i="5"/>
  <c r="FA105" i="5"/>
  <c r="FA104" i="5"/>
  <c r="FA103" i="5"/>
  <c r="FA102" i="5"/>
  <c r="FA101" i="5"/>
  <c r="FA100" i="5"/>
  <c r="FA99" i="5"/>
  <c r="FA98" i="5"/>
  <c r="FA97" i="5"/>
  <c r="FA96" i="5"/>
  <c r="FA95" i="5"/>
  <c r="FA94" i="5"/>
  <c r="FA93" i="5"/>
  <c r="FA92" i="5"/>
  <c r="FA91" i="5"/>
  <c r="FA90" i="5"/>
  <c r="FA89" i="5"/>
  <c r="FA88" i="5"/>
  <c r="FA87" i="5"/>
  <c r="FA86" i="5"/>
  <c r="FA85" i="5"/>
  <c r="FA84" i="5"/>
  <c r="FA83" i="5"/>
  <c r="FA82" i="5"/>
  <c r="FA81" i="5"/>
  <c r="FA80" i="5"/>
  <c r="FA79" i="5"/>
  <c r="FA78" i="5"/>
  <c r="FA77" i="5"/>
  <c r="FA76" i="5"/>
  <c r="FA75" i="5"/>
  <c r="FA74" i="5"/>
  <c r="FA73" i="5"/>
  <c r="FA72" i="5"/>
  <c r="FA71" i="5"/>
  <c r="FA70" i="5"/>
  <c r="FA69" i="5"/>
  <c r="FA68" i="5"/>
  <c r="FA67" i="5"/>
  <c r="FA66" i="5"/>
  <c r="FA65" i="5"/>
  <c r="FA64" i="5"/>
  <c r="FA63" i="5"/>
  <c r="FA62" i="5"/>
  <c r="FA61" i="5"/>
  <c r="FA60" i="5"/>
  <c r="FA59" i="5"/>
  <c r="FA58" i="5"/>
  <c r="FA57" i="5"/>
  <c r="FA56" i="5"/>
  <c r="FA55" i="5"/>
  <c r="FA54" i="5"/>
  <c r="FA53" i="5"/>
  <c r="FA52" i="5"/>
  <c r="FA51" i="5"/>
  <c r="FA50" i="5"/>
  <c r="FA49" i="5"/>
  <c r="FA48" i="5"/>
  <c r="FA47" i="5"/>
  <c r="FA46" i="5"/>
  <c r="FA45" i="5"/>
  <c r="FA44" i="5"/>
  <c r="FA43" i="5"/>
  <c r="FA42" i="5"/>
  <c r="FA41" i="5"/>
  <c r="FA40" i="5"/>
  <c r="FA39" i="5"/>
  <c r="FA38" i="5"/>
  <c r="FA37" i="5"/>
  <c r="FA36" i="5"/>
  <c r="FA35" i="5"/>
  <c r="FA34" i="5"/>
  <c r="FA33" i="5"/>
  <c r="FA32" i="5"/>
  <c r="FA31" i="5"/>
  <c r="FA30" i="5"/>
  <c r="FA29" i="5"/>
  <c r="FA28" i="5"/>
  <c r="FA27" i="5"/>
  <c r="FA26" i="5"/>
  <c r="FA25" i="5"/>
  <c r="FA24" i="5"/>
  <c r="FA23" i="5"/>
  <c r="FA22" i="5"/>
  <c r="FA21" i="5"/>
  <c r="FA20" i="5"/>
  <c r="FA19" i="5"/>
  <c r="FA18" i="5"/>
  <c r="FA17" i="5"/>
  <c r="FA16" i="5"/>
  <c r="FA15" i="5"/>
  <c r="FA14" i="5"/>
  <c r="FA13" i="5"/>
  <c r="FA12" i="5"/>
  <c r="FA11" i="5"/>
  <c r="FA10" i="5"/>
  <c r="FA9" i="5"/>
  <c r="FA8" i="5"/>
  <c r="FA7" i="5"/>
  <c r="FA6" i="5"/>
  <c r="FA5" i="5"/>
  <c r="FA4" i="5"/>
  <c r="EZ108" i="5"/>
  <c r="EZ107" i="5"/>
  <c r="EZ106" i="5"/>
  <c r="EZ105" i="5"/>
  <c r="EZ104" i="5"/>
  <c r="EZ103" i="5"/>
  <c r="EZ102" i="5"/>
  <c r="EZ101" i="5"/>
  <c r="EZ100" i="5"/>
  <c r="EZ99" i="5"/>
  <c r="EZ98" i="5"/>
  <c r="EZ97" i="5"/>
  <c r="EZ96" i="5"/>
  <c r="EZ95" i="5"/>
  <c r="EZ94" i="5"/>
  <c r="EZ93" i="5"/>
  <c r="EZ92" i="5"/>
  <c r="EZ91" i="5"/>
  <c r="EZ90" i="5"/>
  <c r="EZ89" i="5"/>
  <c r="EZ88" i="5"/>
  <c r="EZ87" i="5"/>
  <c r="EZ86" i="5"/>
  <c r="EZ85" i="5"/>
  <c r="EZ84" i="5"/>
  <c r="EZ83" i="5"/>
  <c r="EZ82" i="5"/>
  <c r="EZ81" i="5"/>
  <c r="EZ80" i="5"/>
  <c r="EZ79" i="5"/>
  <c r="EZ78" i="5"/>
  <c r="EZ77" i="5"/>
  <c r="EZ76" i="5"/>
  <c r="EZ75" i="5"/>
  <c r="EZ74" i="5"/>
  <c r="EZ73" i="5"/>
  <c r="EZ72" i="5"/>
  <c r="EZ71" i="5"/>
  <c r="EZ70" i="5"/>
  <c r="EZ69" i="5"/>
  <c r="EZ68" i="5"/>
  <c r="EZ67" i="5"/>
  <c r="EZ66" i="5"/>
  <c r="EZ65" i="5"/>
  <c r="EZ64" i="5"/>
  <c r="EZ63" i="5"/>
  <c r="EZ62" i="5"/>
  <c r="EZ61" i="5"/>
  <c r="EZ60" i="5"/>
  <c r="EZ59" i="5"/>
  <c r="EZ58" i="5"/>
  <c r="EZ57" i="5"/>
  <c r="EZ56" i="5"/>
  <c r="EZ55" i="5"/>
  <c r="EZ54" i="5"/>
  <c r="EZ53" i="5"/>
  <c r="EZ52" i="5"/>
  <c r="EZ51" i="5"/>
  <c r="EZ50" i="5"/>
  <c r="EZ49" i="5"/>
  <c r="EZ48" i="5"/>
  <c r="EZ47" i="5"/>
  <c r="EZ46" i="5"/>
  <c r="EZ45" i="5"/>
  <c r="EZ44" i="5"/>
  <c r="EZ43" i="5"/>
  <c r="EZ42" i="5"/>
  <c r="EZ41" i="5"/>
  <c r="EZ40" i="5"/>
  <c r="EZ39" i="5"/>
  <c r="EZ38" i="5"/>
  <c r="EZ37" i="5"/>
  <c r="EZ36" i="5"/>
  <c r="EZ35" i="5"/>
  <c r="EZ34" i="5"/>
  <c r="EZ33" i="5"/>
  <c r="EZ32" i="5"/>
  <c r="EZ31" i="5"/>
  <c r="EZ30" i="5"/>
  <c r="EZ29" i="5"/>
  <c r="EZ28" i="5"/>
  <c r="EZ27" i="5"/>
  <c r="EZ26" i="5"/>
  <c r="EZ25" i="5"/>
  <c r="EZ24" i="5"/>
  <c r="EZ23" i="5"/>
  <c r="EZ22" i="5"/>
  <c r="EZ21" i="5"/>
  <c r="EZ20" i="5"/>
  <c r="EZ19" i="5"/>
  <c r="EZ18" i="5"/>
  <c r="EZ17" i="5"/>
  <c r="EZ16" i="5"/>
  <c r="EZ15" i="5"/>
  <c r="EZ14" i="5"/>
  <c r="EZ13" i="5"/>
  <c r="EZ12" i="5"/>
  <c r="EZ11" i="5"/>
  <c r="EZ10" i="5"/>
  <c r="EZ9" i="5"/>
  <c r="EZ8" i="5"/>
  <c r="EZ7" i="5"/>
  <c r="EZ6" i="5"/>
  <c r="EZ5" i="5"/>
  <c r="EZ4" i="5"/>
  <c r="GA4" i="5"/>
  <c r="EY108" i="5"/>
  <c r="FF108" i="5" s="1"/>
  <c r="EY107" i="5"/>
  <c r="FF107" i="5" s="1"/>
  <c r="EY106" i="5"/>
  <c r="FF106" i="5" s="1"/>
  <c r="EY105" i="5"/>
  <c r="FF105" i="5" s="1"/>
  <c r="EY104" i="5"/>
  <c r="FF104" i="5" s="1"/>
  <c r="EY103" i="5"/>
  <c r="FF103" i="5" s="1"/>
  <c r="EY102" i="5"/>
  <c r="FF102" i="5" s="1"/>
  <c r="EY101" i="5"/>
  <c r="FF101" i="5" s="1"/>
  <c r="EY100" i="5"/>
  <c r="FF100" i="5" s="1"/>
  <c r="EY99" i="5"/>
  <c r="FF99" i="5" s="1"/>
  <c r="EY98" i="5"/>
  <c r="FF98" i="5" s="1"/>
  <c r="EY97" i="5"/>
  <c r="FF97" i="5" s="1"/>
  <c r="EY96" i="5"/>
  <c r="FF96" i="5" s="1"/>
  <c r="EY95" i="5"/>
  <c r="FF95" i="5" s="1"/>
  <c r="EY94" i="5"/>
  <c r="FF94" i="5" s="1"/>
  <c r="EY93" i="5"/>
  <c r="FF93" i="5" s="1"/>
  <c r="EY92" i="5"/>
  <c r="FF92" i="5" s="1"/>
  <c r="EY91" i="5"/>
  <c r="FF91" i="5" s="1"/>
  <c r="EY90" i="5"/>
  <c r="FF90" i="5" s="1"/>
  <c r="EY89" i="5"/>
  <c r="FF89" i="5" s="1"/>
  <c r="EY88" i="5"/>
  <c r="FF88" i="5" s="1"/>
  <c r="EY87" i="5"/>
  <c r="FF87" i="5" s="1"/>
  <c r="EY86" i="5"/>
  <c r="FF86" i="5" s="1"/>
  <c r="EY85" i="5"/>
  <c r="FF85" i="5" s="1"/>
  <c r="EY84" i="5"/>
  <c r="FF84" i="5" s="1"/>
  <c r="EY83" i="5"/>
  <c r="FF83" i="5" s="1"/>
  <c r="EY82" i="5"/>
  <c r="FF82" i="5" s="1"/>
  <c r="EY81" i="5"/>
  <c r="FF81" i="5" s="1"/>
  <c r="EY80" i="5"/>
  <c r="FF80" i="5" s="1"/>
  <c r="EY79" i="5"/>
  <c r="FF79" i="5" s="1"/>
  <c r="EY78" i="5"/>
  <c r="FF78" i="5" s="1"/>
  <c r="EY77" i="5"/>
  <c r="FF77" i="5" s="1"/>
  <c r="EY76" i="5"/>
  <c r="FF76" i="5" s="1"/>
  <c r="EY75" i="5"/>
  <c r="FF75" i="5" s="1"/>
  <c r="EY74" i="5"/>
  <c r="FF74" i="5" s="1"/>
  <c r="EY73" i="5"/>
  <c r="FF73" i="5" s="1"/>
  <c r="EY72" i="5"/>
  <c r="FF72" i="5" s="1"/>
  <c r="EY71" i="5"/>
  <c r="FF71" i="5" s="1"/>
  <c r="EY70" i="5"/>
  <c r="FF70" i="5" s="1"/>
  <c r="EY69" i="5"/>
  <c r="FF69" i="5" s="1"/>
  <c r="EY68" i="5"/>
  <c r="FF68" i="5" s="1"/>
  <c r="EY67" i="5"/>
  <c r="FF67" i="5" s="1"/>
  <c r="EY66" i="5"/>
  <c r="FF66" i="5" s="1"/>
  <c r="EY65" i="5"/>
  <c r="FF65" i="5" s="1"/>
  <c r="EY64" i="5"/>
  <c r="FF64" i="5" s="1"/>
  <c r="EY63" i="5"/>
  <c r="FF63" i="5" s="1"/>
  <c r="EY62" i="5"/>
  <c r="FF62" i="5" s="1"/>
  <c r="EY61" i="5"/>
  <c r="FF61" i="5" s="1"/>
  <c r="EY60" i="5"/>
  <c r="FF60" i="5" s="1"/>
  <c r="EY59" i="5"/>
  <c r="FF59" i="5" s="1"/>
  <c r="EY58" i="5"/>
  <c r="FF58" i="5" s="1"/>
  <c r="EY57" i="5"/>
  <c r="FF57" i="5" s="1"/>
  <c r="EY56" i="5"/>
  <c r="FF56" i="5" s="1"/>
  <c r="EY55" i="5"/>
  <c r="FF55" i="5" s="1"/>
  <c r="EY54" i="5"/>
  <c r="FF54" i="5" s="1"/>
  <c r="EY53" i="5"/>
  <c r="FF53" i="5" s="1"/>
  <c r="EY52" i="5"/>
  <c r="FF52" i="5" s="1"/>
  <c r="EY51" i="5"/>
  <c r="FF51" i="5" s="1"/>
  <c r="EY50" i="5"/>
  <c r="FF50" i="5" s="1"/>
  <c r="EY49" i="5"/>
  <c r="FF49" i="5" s="1"/>
  <c r="EY48" i="5"/>
  <c r="FF48" i="5" s="1"/>
  <c r="EY47" i="5"/>
  <c r="FF47" i="5" s="1"/>
  <c r="EY46" i="5"/>
  <c r="FF46" i="5" s="1"/>
  <c r="EY45" i="5"/>
  <c r="FF45" i="5" s="1"/>
  <c r="EY44" i="5"/>
  <c r="FF44" i="5" s="1"/>
  <c r="EY43" i="5"/>
  <c r="FF43" i="5" s="1"/>
  <c r="EY42" i="5"/>
  <c r="FF42" i="5" s="1"/>
  <c r="EY41" i="5"/>
  <c r="FF41" i="5" s="1"/>
  <c r="EY40" i="5"/>
  <c r="FF40" i="5" s="1"/>
  <c r="EY39" i="5"/>
  <c r="FF39" i="5" s="1"/>
  <c r="EY38" i="5"/>
  <c r="FF38" i="5" s="1"/>
  <c r="EY37" i="5"/>
  <c r="FF37" i="5" s="1"/>
  <c r="EY36" i="5"/>
  <c r="FF36" i="5" s="1"/>
  <c r="EY35" i="5"/>
  <c r="FF35" i="5" s="1"/>
  <c r="EY34" i="5"/>
  <c r="FF34" i="5" s="1"/>
  <c r="EY33" i="5"/>
  <c r="FF33" i="5" s="1"/>
  <c r="EY32" i="5"/>
  <c r="FF32" i="5" s="1"/>
  <c r="EY31" i="5"/>
  <c r="FF31" i="5" s="1"/>
  <c r="EY30" i="5"/>
  <c r="FF30" i="5" s="1"/>
  <c r="EY29" i="5"/>
  <c r="FF29" i="5" s="1"/>
  <c r="EY28" i="5"/>
  <c r="FF28" i="5" s="1"/>
  <c r="EY27" i="5"/>
  <c r="FF27" i="5" s="1"/>
  <c r="EY26" i="5"/>
  <c r="FF26" i="5" s="1"/>
  <c r="EY25" i="5"/>
  <c r="FF25" i="5" s="1"/>
  <c r="EY24" i="5"/>
  <c r="FF24" i="5" s="1"/>
  <c r="EY23" i="5"/>
  <c r="FF23" i="5" s="1"/>
  <c r="EY22" i="5"/>
  <c r="FF22" i="5" s="1"/>
  <c r="EY21" i="5"/>
  <c r="FF21" i="5" s="1"/>
  <c r="EY20" i="5"/>
  <c r="FF20" i="5" s="1"/>
  <c r="EY19" i="5"/>
  <c r="FF19" i="5" s="1"/>
  <c r="EY18" i="5"/>
  <c r="FF18" i="5" s="1"/>
  <c r="EY17" i="5"/>
  <c r="FF17" i="5" s="1"/>
  <c r="EY16" i="5"/>
  <c r="FF16" i="5" s="1"/>
  <c r="EY15" i="5"/>
  <c r="FF15" i="5" s="1"/>
  <c r="EY14" i="5"/>
  <c r="FF14" i="5" s="1"/>
  <c r="EY13" i="5"/>
  <c r="FF13" i="5" s="1"/>
  <c r="EY12" i="5"/>
  <c r="FF12" i="5" s="1"/>
  <c r="EY11" i="5"/>
  <c r="FF11" i="5" s="1"/>
  <c r="EY10" i="5"/>
  <c r="FF10" i="5" s="1"/>
  <c r="EY9" i="5"/>
  <c r="FF9" i="5" s="1"/>
  <c r="EY8" i="5"/>
  <c r="FF8" i="5" s="1"/>
  <c r="EY7" i="5"/>
  <c r="FF7" i="5" s="1"/>
  <c r="EY6" i="5"/>
  <c r="FF6" i="5" s="1"/>
  <c r="EY5" i="5"/>
  <c r="FF5" i="5" s="1"/>
  <c r="EY4" i="5"/>
  <c r="FF4" i="5" s="1"/>
  <c r="EX108" i="5"/>
  <c r="EX107" i="5"/>
  <c r="EX106" i="5"/>
  <c r="EX105" i="5"/>
  <c r="EX104" i="5"/>
  <c r="EX103" i="5"/>
  <c r="EX102" i="5"/>
  <c r="EX101" i="5"/>
  <c r="EX100" i="5"/>
  <c r="EX99" i="5"/>
  <c r="EX98" i="5"/>
  <c r="EX97" i="5"/>
  <c r="EX96" i="5"/>
  <c r="EX95" i="5"/>
  <c r="EX94" i="5"/>
  <c r="EX93" i="5"/>
  <c r="EX92" i="5"/>
  <c r="EX91" i="5"/>
  <c r="EX90" i="5"/>
  <c r="EX89" i="5"/>
  <c r="EX88" i="5"/>
  <c r="EX87" i="5"/>
  <c r="EX86" i="5"/>
  <c r="EX85" i="5"/>
  <c r="EX84" i="5"/>
  <c r="EX83" i="5"/>
  <c r="EX82" i="5"/>
  <c r="EX81" i="5"/>
  <c r="EX80" i="5"/>
  <c r="EX79" i="5"/>
  <c r="EX78" i="5"/>
  <c r="EX77" i="5"/>
  <c r="EX76" i="5"/>
  <c r="EX75" i="5"/>
  <c r="EX74" i="5"/>
  <c r="EX73" i="5"/>
  <c r="EX72" i="5"/>
  <c r="EX71" i="5"/>
  <c r="EX70" i="5"/>
  <c r="EX69" i="5"/>
  <c r="EX68" i="5"/>
  <c r="EX67" i="5"/>
  <c r="EX66" i="5"/>
  <c r="EX65" i="5"/>
  <c r="EX64" i="5"/>
  <c r="EX63" i="5"/>
  <c r="EX62" i="5"/>
  <c r="EX61" i="5"/>
  <c r="EX60" i="5"/>
  <c r="EX59" i="5"/>
  <c r="EX58" i="5"/>
  <c r="EX57" i="5"/>
  <c r="EX56" i="5"/>
  <c r="EX55" i="5"/>
  <c r="EX54" i="5"/>
  <c r="EX53" i="5"/>
  <c r="EX52" i="5"/>
  <c r="EX51" i="5"/>
  <c r="EX50" i="5"/>
  <c r="EX49" i="5"/>
  <c r="EX48" i="5"/>
  <c r="EX47" i="5"/>
  <c r="EX46" i="5"/>
  <c r="EX45" i="5"/>
  <c r="EX44" i="5"/>
  <c r="EX43" i="5"/>
  <c r="EX42" i="5"/>
  <c r="EX41" i="5"/>
  <c r="EX40" i="5"/>
  <c r="EX39" i="5"/>
  <c r="EX38" i="5"/>
  <c r="EX37" i="5"/>
  <c r="EX36" i="5"/>
  <c r="EX35" i="5"/>
  <c r="EX34" i="5"/>
  <c r="EX33" i="5"/>
  <c r="EX32" i="5"/>
  <c r="EX31" i="5"/>
  <c r="EX30" i="5"/>
  <c r="EX29" i="5"/>
  <c r="EX28" i="5"/>
  <c r="EX27" i="5"/>
  <c r="EX26" i="5"/>
  <c r="EX25" i="5"/>
  <c r="EX24" i="5"/>
  <c r="EX23" i="5"/>
  <c r="EX22" i="5"/>
  <c r="EX21" i="5"/>
  <c r="EX20" i="5"/>
  <c r="EX19" i="5"/>
  <c r="EX18" i="5"/>
  <c r="EX17" i="5"/>
  <c r="EX16" i="5"/>
  <c r="EX15" i="5"/>
  <c r="EX14" i="5"/>
  <c r="EX13" i="5"/>
  <c r="EX12" i="5"/>
  <c r="EX11" i="5"/>
  <c r="EX10" i="5"/>
  <c r="EX9" i="5"/>
  <c r="EX8" i="5"/>
  <c r="EX7" i="5"/>
  <c r="EX6" i="5"/>
  <c r="EX5" i="5"/>
  <c r="EX4" i="5"/>
  <c r="EW108" i="5"/>
  <c r="EW107" i="5"/>
  <c r="EW106" i="5"/>
  <c r="EW105" i="5"/>
  <c r="EW104" i="5"/>
  <c r="EW103" i="5"/>
  <c r="EW102" i="5"/>
  <c r="EW101" i="5"/>
  <c r="EW100" i="5"/>
  <c r="EW99" i="5"/>
  <c r="EW98" i="5"/>
  <c r="EW97" i="5"/>
  <c r="EW96" i="5"/>
  <c r="EW95" i="5"/>
  <c r="EW94" i="5"/>
  <c r="EW93" i="5"/>
  <c r="EW92" i="5"/>
  <c r="EW91" i="5"/>
  <c r="EW90" i="5"/>
  <c r="EW89" i="5"/>
  <c r="EW88" i="5"/>
  <c r="EW87" i="5"/>
  <c r="EW86" i="5"/>
  <c r="EW85" i="5"/>
  <c r="EW84" i="5"/>
  <c r="EW83" i="5"/>
  <c r="EW82" i="5"/>
  <c r="EW81" i="5"/>
  <c r="EW80" i="5"/>
  <c r="EW79" i="5"/>
  <c r="EW78" i="5"/>
  <c r="EW77" i="5"/>
  <c r="EW76" i="5"/>
  <c r="EW75" i="5"/>
  <c r="EW74" i="5"/>
  <c r="EW73" i="5"/>
  <c r="EW72" i="5"/>
  <c r="EW71" i="5"/>
  <c r="EW70" i="5"/>
  <c r="EW69" i="5"/>
  <c r="EW68" i="5"/>
  <c r="EW67" i="5"/>
  <c r="EW66" i="5"/>
  <c r="EW65" i="5"/>
  <c r="EW64" i="5"/>
  <c r="EW63" i="5"/>
  <c r="EW62" i="5"/>
  <c r="EW61" i="5"/>
  <c r="EW60" i="5"/>
  <c r="EW59" i="5"/>
  <c r="EW58" i="5"/>
  <c r="EW57" i="5"/>
  <c r="EW56" i="5"/>
  <c r="EW55" i="5"/>
  <c r="EW54" i="5"/>
  <c r="EW53" i="5"/>
  <c r="EW52" i="5"/>
  <c r="EW51" i="5"/>
  <c r="EW50" i="5"/>
  <c r="EW49" i="5"/>
  <c r="EW48" i="5"/>
  <c r="EW47" i="5"/>
  <c r="EW46" i="5"/>
  <c r="EW45" i="5"/>
  <c r="EW44" i="5"/>
  <c r="EW43" i="5"/>
  <c r="EW42" i="5"/>
  <c r="EW41" i="5"/>
  <c r="EW40" i="5"/>
  <c r="EW39" i="5"/>
  <c r="EW38" i="5"/>
  <c r="EW37" i="5"/>
  <c r="EW36" i="5"/>
  <c r="EW35" i="5"/>
  <c r="EW34" i="5"/>
  <c r="EW33" i="5"/>
  <c r="EW32" i="5"/>
  <c r="EW31" i="5"/>
  <c r="EW30" i="5"/>
  <c r="EW29" i="5"/>
  <c r="EW28" i="5"/>
  <c r="EW27" i="5"/>
  <c r="EW26" i="5"/>
  <c r="EW25" i="5"/>
  <c r="EW24" i="5"/>
  <c r="EW23" i="5"/>
  <c r="EW22" i="5"/>
  <c r="EW21" i="5"/>
  <c r="EW20" i="5"/>
  <c r="EW19" i="5"/>
  <c r="EW18" i="5"/>
  <c r="EW17" i="5"/>
  <c r="EW16" i="5"/>
  <c r="EW15" i="5"/>
  <c r="EW14" i="5"/>
  <c r="EW13" i="5"/>
  <c r="EW12" i="5"/>
  <c r="EW11" i="5"/>
  <c r="EW10" i="5"/>
  <c r="EW9" i="5"/>
  <c r="EW8" i="5"/>
  <c r="EW7" i="5"/>
  <c r="EW6" i="5"/>
  <c r="EW5" i="5"/>
  <c r="EW4" i="5"/>
  <c r="FX4" i="5"/>
  <c r="ES109" i="5"/>
  <c r="ES110" i="5"/>
  <c r="ES111" i="5"/>
  <c r="ES5" i="5"/>
  <c r="ES6" i="5"/>
  <c r="ES7" i="5"/>
  <c r="ES8" i="5"/>
  <c r="ES9" i="5"/>
  <c r="ES10" i="5"/>
  <c r="ES11" i="5"/>
  <c r="ES12" i="5"/>
  <c r="ES13" i="5"/>
  <c r="ES14" i="5"/>
  <c r="ES15" i="5"/>
  <c r="ES16" i="5"/>
  <c r="ES17" i="5"/>
  <c r="ES18" i="5"/>
  <c r="ES19" i="5"/>
  <c r="ES20" i="5"/>
  <c r="ES21" i="5"/>
  <c r="ES22" i="5"/>
  <c r="ES23" i="5"/>
  <c r="ES24" i="5"/>
  <c r="ES25" i="5"/>
  <c r="ES26" i="5"/>
  <c r="ES27" i="5"/>
  <c r="ES28" i="5"/>
  <c r="ES29" i="5"/>
  <c r="ES30" i="5"/>
  <c r="ES31" i="5"/>
  <c r="ES32" i="5"/>
  <c r="ES33" i="5"/>
  <c r="ES34" i="5"/>
  <c r="ES35" i="5"/>
  <c r="ES36" i="5"/>
  <c r="ES37" i="5"/>
  <c r="ES38" i="5"/>
  <c r="ES39" i="5"/>
  <c r="ES40" i="5"/>
  <c r="ES41" i="5"/>
  <c r="ES42" i="5"/>
  <c r="ES43" i="5"/>
  <c r="ES44" i="5"/>
  <c r="ES45" i="5"/>
  <c r="ES46" i="5"/>
  <c r="ES47" i="5"/>
  <c r="ES48" i="5"/>
  <c r="ES49" i="5"/>
  <c r="ES50" i="5"/>
  <c r="ES51" i="5"/>
  <c r="ES52" i="5"/>
  <c r="ES53" i="5"/>
  <c r="ES54" i="5"/>
  <c r="ES55" i="5"/>
  <c r="ES56" i="5"/>
  <c r="ES57" i="5"/>
  <c r="ES58" i="5"/>
  <c r="ES59" i="5"/>
  <c r="ES60" i="5"/>
  <c r="ES61" i="5"/>
  <c r="ES62" i="5"/>
  <c r="ES63" i="5"/>
  <c r="ES64" i="5"/>
  <c r="ES65" i="5"/>
  <c r="ES66" i="5"/>
  <c r="ES67" i="5"/>
  <c r="ES68" i="5"/>
  <c r="ES69" i="5"/>
  <c r="ES70" i="5"/>
  <c r="ES71" i="5"/>
  <c r="ES72" i="5"/>
  <c r="ES73" i="5"/>
  <c r="ES74" i="5"/>
  <c r="ES75" i="5"/>
  <c r="ES76" i="5"/>
  <c r="ES77" i="5"/>
  <c r="ES78" i="5"/>
  <c r="ES79" i="5"/>
  <c r="ES80" i="5"/>
  <c r="ES81" i="5"/>
  <c r="ES82" i="5"/>
  <c r="ES83" i="5"/>
  <c r="ES84" i="5"/>
  <c r="ES85" i="5"/>
  <c r="ES86" i="5"/>
  <c r="ES87" i="5"/>
  <c r="ES88" i="5"/>
  <c r="ES89" i="5"/>
  <c r="ES90" i="5"/>
  <c r="ES91" i="5"/>
  <c r="ES92" i="5"/>
  <c r="ES93" i="5"/>
  <c r="ES94" i="5"/>
  <c r="ES95" i="5"/>
  <c r="ES96" i="5"/>
  <c r="ES97" i="5"/>
  <c r="ES98" i="5"/>
  <c r="ES99" i="5"/>
  <c r="ES100" i="5"/>
  <c r="ES101" i="5"/>
  <c r="ES102" i="5"/>
  <c r="ES103" i="5"/>
  <c r="ES104" i="5"/>
  <c r="ES105" i="5"/>
  <c r="ES106" i="5"/>
  <c r="ES107" i="5"/>
  <c r="ES108" i="5"/>
  <c r="ES4" i="5"/>
  <c r="EU108" i="5"/>
  <c r="EU107" i="5"/>
  <c r="EU106" i="5"/>
  <c r="EU105" i="5"/>
  <c r="EU104" i="5"/>
  <c r="EU103" i="5"/>
  <c r="EU102" i="5"/>
  <c r="EU101" i="5"/>
  <c r="EU100" i="5"/>
  <c r="EU99" i="5"/>
  <c r="EU98" i="5"/>
  <c r="EU97" i="5"/>
  <c r="EU96" i="5"/>
  <c r="EU95" i="5"/>
  <c r="EU94" i="5"/>
  <c r="EU93" i="5"/>
  <c r="EU92" i="5"/>
  <c r="EU91" i="5"/>
  <c r="EU90" i="5"/>
  <c r="EU89" i="5"/>
  <c r="EU88" i="5"/>
  <c r="EU87" i="5"/>
  <c r="EU86" i="5"/>
  <c r="EU85" i="5"/>
  <c r="EU84" i="5"/>
  <c r="EU83" i="5"/>
  <c r="EU82" i="5"/>
  <c r="EU81" i="5"/>
  <c r="EU80" i="5"/>
  <c r="EU79" i="5"/>
  <c r="EU78" i="5"/>
  <c r="EU77" i="5"/>
  <c r="EU76" i="5"/>
  <c r="EU75" i="5"/>
  <c r="EU74" i="5"/>
  <c r="EU73" i="5"/>
  <c r="EU72" i="5"/>
  <c r="EU71" i="5"/>
  <c r="EU70" i="5"/>
  <c r="EU69" i="5"/>
  <c r="EU68" i="5"/>
  <c r="EU67" i="5"/>
  <c r="EU66" i="5"/>
  <c r="EU65" i="5"/>
  <c r="EU64" i="5"/>
  <c r="EU63" i="5"/>
  <c r="EU62" i="5"/>
  <c r="EU61" i="5"/>
  <c r="EU60" i="5"/>
  <c r="EU59" i="5"/>
  <c r="EU58" i="5"/>
  <c r="EU57" i="5"/>
  <c r="EU56" i="5"/>
  <c r="EU55" i="5"/>
  <c r="EU54" i="5"/>
  <c r="EU53" i="5"/>
  <c r="EU52" i="5"/>
  <c r="EU51" i="5"/>
  <c r="EU50" i="5"/>
  <c r="EU49" i="5"/>
  <c r="EU48" i="5"/>
  <c r="EU47" i="5"/>
  <c r="EU46" i="5"/>
  <c r="EU45" i="5"/>
  <c r="EU44" i="5"/>
  <c r="EU43" i="5"/>
  <c r="EU42" i="5"/>
  <c r="EU41" i="5"/>
  <c r="EU40" i="5"/>
  <c r="EU39" i="5"/>
  <c r="EU38" i="5"/>
  <c r="EU37" i="5"/>
  <c r="EU36" i="5"/>
  <c r="EU35" i="5"/>
  <c r="EU34" i="5"/>
  <c r="EU33" i="5"/>
  <c r="EU32" i="5"/>
  <c r="EU31" i="5"/>
  <c r="EU30" i="5"/>
  <c r="EU29" i="5"/>
  <c r="EU28" i="5"/>
  <c r="EU27" i="5"/>
  <c r="EU26" i="5"/>
  <c r="EU25" i="5"/>
  <c r="EU24" i="5"/>
  <c r="EU23" i="5"/>
  <c r="EU22" i="5"/>
  <c r="EU21" i="5"/>
  <c r="EU20" i="5"/>
  <c r="EU19" i="5"/>
  <c r="EU18" i="5"/>
  <c r="EU17" i="5"/>
  <c r="EU16" i="5"/>
  <c r="EU15" i="5"/>
  <c r="EU14" i="5"/>
  <c r="EU13" i="5"/>
  <c r="EU12" i="5"/>
  <c r="EU11" i="5"/>
  <c r="EU10" i="5"/>
  <c r="EU9" i="5"/>
  <c r="EU8" i="5"/>
  <c r="EU7" i="5"/>
  <c r="EU6" i="5"/>
  <c r="EU5" i="5"/>
  <c r="EU4" i="5"/>
  <c r="R108" i="5"/>
  <c r="Y108" i="5" s="1"/>
  <c r="Q108" i="5"/>
  <c r="P108" i="5"/>
  <c r="X108" i="5" s="1"/>
  <c r="O108" i="5"/>
  <c r="N108" i="5"/>
  <c r="M108" i="5"/>
  <c r="L108" i="5"/>
  <c r="R107" i="5"/>
  <c r="Y107" i="5" s="1"/>
  <c r="Q107" i="5"/>
  <c r="P107" i="5"/>
  <c r="X107" i="5" s="1"/>
  <c r="O107" i="5"/>
  <c r="N107" i="5"/>
  <c r="M107" i="5"/>
  <c r="L107" i="5"/>
  <c r="R106" i="5"/>
  <c r="Y106" i="5" s="1"/>
  <c r="Q106" i="5"/>
  <c r="P106" i="5"/>
  <c r="X106" i="5" s="1"/>
  <c r="O106" i="5"/>
  <c r="N106" i="5"/>
  <c r="M106" i="5"/>
  <c r="L106" i="5"/>
  <c r="R105" i="5"/>
  <c r="Y105" i="5" s="1"/>
  <c r="Q105" i="5"/>
  <c r="P105" i="5"/>
  <c r="X105" i="5" s="1"/>
  <c r="O105" i="5"/>
  <c r="N105" i="5"/>
  <c r="M105" i="5"/>
  <c r="L105" i="5"/>
  <c r="R104" i="5"/>
  <c r="Y104" i="5" s="1"/>
  <c r="Q104" i="5"/>
  <c r="P104" i="5"/>
  <c r="X104" i="5" s="1"/>
  <c r="O104" i="5"/>
  <c r="N104" i="5"/>
  <c r="M104" i="5"/>
  <c r="L104" i="5"/>
  <c r="R103" i="5"/>
  <c r="Y103" i="5" s="1"/>
  <c r="Q103" i="5"/>
  <c r="P103" i="5"/>
  <c r="X103" i="5" s="1"/>
  <c r="O103" i="5"/>
  <c r="N103" i="5"/>
  <c r="M103" i="5"/>
  <c r="L103" i="5"/>
  <c r="R102" i="5"/>
  <c r="Y102" i="5" s="1"/>
  <c r="Q102" i="5"/>
  <c r="P102" i="5"/>
  <c r="X102" i="5" s="1"/>
  <c r="O102" i="5"/>
  <c r="N102" i="5"/>
  <c r="M102" i="5"/>
  <c r="L102" i="5"/>
  <c r="R101" i="5"/>
  <c r="Y101" i="5" s="1"/>
  <c r="Q101" i="5"/>
  <c r="P101" i="5"/>
  <c r="X101" i="5" s="1"/>
  <c r="O101" i="5"/>
  <c r="N101" i="5"/>
  <c r="M101" i="5"/>
  <c r="L101" i="5"/>
  <c r="R100" i="5"/>
  <c r="Y100" i="5" s="1"/>
  <c r="Q100" i="5"/>
  <c r="P100" i="5"/>
  <c r="X100" i="5" s="1"/>
  <c r="O100" i="5"/>
  <c r="N100" i="5"/>
  <c r="M100" i="5"/>
  <c r="L100" i="5"/>
  <c r="R99" i="5"/>
  <c r="Y99" i="5" s="1"/>
  <c r="Q99" i="5"/>
  <c r="P99" i="5"/>
  <c r="X99" i="5" s="1"/>
  <c r="O99" i="5"/>
  <c r="N99" i="5"/>
  <c r="M99" i="5"/>
  <c r="L99" i="5"/>
  <c r="R98" i="5"/>
  <c r="Y98" i="5" s="1"/>
  <c r="Q98" i="5"/>
  <c r="P98" i="5"/>
  <c r="X98" i="5" s="1"/>
  <c r="O98" i="5"/>
  <c r="N98" i="5"/>
  <c r="M98" i="5"/>
  <c r="L98" i="5"/>
  <c r="R97" i="5"/>
  <c r="Y97" i="5" s="1"/>
  <c r="Q97" i="5"/>
  <c r="P97" i="5"/>
  <c r="X97" i="5" s="1"/>
  <c r="O97" i="5"/>
  <c r="N97" i="5"/>
  <c r="M97" i="5"/>
  <c r="L97" i="5"/>
  <c r="R96" i="5"/>
  <c r="Y96" i="5" s="1"/>
  <c r="Q96" i="5"/>
  <c r="P96" i="5"/>
  <c r="X96" i="5" s="1"/>
  <c r="O96" i="5"/>
  <c r="N96" i="5"/>
  <c r="M96" i="5"/>
  <c r="L96" i="5"/>
  <c r="R95" i="5"/>
  <c r="Y95" i="5" s="1"/>
  <c r="Q95" i="5"/>
  <c r="P95" i="5"/>
  <c r="X95" i="5" s="1"/>
  <c r="O95" i="5"/>
  <c r="N95" i="5"/>
  <c r="M95" i="5"/>
  <c r="L95" i="5"/>
  <c r="R94" i="5"/>
  <c r="Y94" i="5" s="1"/>
  <c r="Q94" i="5"/>
  <c r="P94" i="5"/>
  <c r="X94" i="5" s="1"/>
  <c r="O94" i="5"/>
  <c r="N94" i="5"/>
  <c r="M94" i="5"/>
  <c r="L94" i="5"/>
  <c r="R93" i="5"/>
  <c r="Y93" i="5" s="1"/>
  <c r="Q93" i="5"/>
  <c r="P93" i="5"/>
  <c r="X93" i="5" s="1"/>
  <c r="O93" i="5"/>
  <c r="N93" i="5"/>
  <c r="M93" i="5"/>
  <c r="L93" i="5"/>
  <c r="R92" i="5"/>
  <c r="Y92" i="5" s="1"/>
  <c r="Q92" i="5"/>
  <c r="P92" i="5"/>
  <c r="X92" i="5" s="1"/>
  <c r="O92" i="5"/>
  <c r="N92" i="5"/>
  <c r="M92" i="5"/>
  <c r="L92" i="5"/>
  <c r="R91" i="5"/>
  <c r="Y91" i="5" s="1"/>
  <c r="Q91" i="5"/>
  <c r="P91" i="5"/>
  <c r="X91" i="5" s="1"/>
  <c r="O91" i="5"/>
  <c r="N91" i="5"/>
  <c r="M91" i="5"/>
  <c r="L91" i="5"/>
  <c r="R90" i="5"/>
  <c r="Y90" i="5" s="1"/>
  <c r="Q90" i="5"/>
  <c r="P90" i="5"/>
  <c r="X90" i="5" s="1"/>
  <c r="O90" i="5"/>
  <c r="N90" i="5"/>
  <c r="M90" i="5"/>
  <c r="L90" i="5"/>
  <c r="R89" i="5"/>
  <c r="Y89" i="5" s="1"/>
  <c r="Q89" i="5"/>
  <c r="P89" i="5"/>
  <c r="X89" i="5" s="1"/>
  <c r="O89" i="5"/>
  <c r="N89" i="5"/>
  <c r="M89" i="5"/>
  <c r="L89" i="5"/>
  <c r="R88" i="5"/>
  <c r="Y88" i="5" s="1"/>
  <c r="Q88" i="5"/>
  <c r="P88" i="5"/>
  <c r="X88" i="5" s="1"/>
  <c r="O88" i="5"/>
  <c r="N88" i="5"/>
  <c r="M88" i="5"/>
  <c r="L88" i="5"/>
  <c r="R87" i="5"/>
  <c r="Y87" i="5" s="1"/>
  <c r="Q87" i="5"/>
  <c r="P87" i="5"/>
  <c r="X87" i="5" s="1"/>
  <c r="O87" i="5"/>
  <c r="N87" i="5"/>
  <c r="M87" i="5"/>
  <c r="L87" i="5"/>
  <c r="R86" i="5"/>
  <c r="Y86" i="5" s="1"/>
  <c r="Q86" i="5"/>
  <c r="P86" i="5"/>
  <c r="X86" i="5" s="1"/>
  <c r="O86" i="5"/>
  <c r="N86" i="5"/>
  <c r="M86" i="5"/>
  <c r="L86" i="5"/>
  <c r="R85" i="5"/>
  <c r="Y85" i="5" s="1"/>
  <c r="Q85" i="5"/>
  <c r="P85" i="5"/>
  <c r="X85" i="5" s="1"/>
  <c r="O85" i="5"/>
  <c r="N85" i="5"/>
  <c r="M85" i="5"/>
  <c r="L85" i="5"/>
  <c r="R84" i="5"/>
  <c r="Y84" i="5" s="1"/>
  <c r="Q84" i="5"/>
  <c r="P84" i="5"/>
  <c r="X84" i="5" s="1"/>
  <c r="O84" i="5"/>
  <c r="N84" i="5"/>
  <c r="M84" i="5"/>
  <c r="L84" i="5"/>
  <c r="R83" i="5"/>
  <c r="Y83" i="5" s="1"/>
  <c r="Q83" i="5"/>
  <c r="P83" i="5"/>
  <c r="X83" i="5" s="1"/>
  <c r="O83" i="5"/>
  <c r="N83" i="5"/>
  <c r="M83" i="5"/>
  <c r="L83" i="5"/>
  <c r="R82" i="5"/>
  <c r="Y82" i="5" s="1"/>
  <c r="Q82" i="5"/>
  <c r="P82" i="5"/>
  <c r="X82" i="5" s="1"/>
  <c r="O82" i="5"/>
  <c r="N82" i="5"/>
  <c r="M82" i="5"/>
  <c r="L82" i="5"/>
  <c r="R81" i="5"/>
  <c r="Y81" i="5" s="1"/>
  <c r="Q81" i="5"/>
  <c r="P81" i="5"/>
  <c r="X81" i="5" s="1"/>
  <c r="O81" i="5"/>
  <c r="N81" i="5"/>
  <c r="M81" i="5"/>
  <c r="L81" i="5"/>
  <c r="R80" i="5"/>
  <c r="Y80" i="5" s="1"/>
  <c r="Q80" i="5"/>
  <c r="P80" i="5"/>
  <c r="X80" i="5" s="1"/>
  <c r="O80" i="5"/>
  <c r="N80" i="5"/>
  <c r="M80" i="5"/>
  <c r="L80" i="5"/>
  <c r="R79" i="5"/>
  <c r="Y79" i="5" s="1"/>
  <c r="Q79" i="5"/>
  <c r="P79" i="5"/>
  <c r="X79" i="5" s="1"/>
  <c r="O79" i="5"/>
  <c r="N79" i="5"/>
  <c r="M79" i="5"/>
  <c r="L79" i="5"/>
  <c r="R78" i="5"/>
  <c r="Y78" i="5" s="1"/>
  <c r="Q78" i="5"/>
  <c r="P78" i="5"/>
  <c r="X78" i="5" s="1"/>
  <c r="O78" i="5"/>
  <c r="N78" i="5"/>
  <c r="M78" i="5"/>
  <c r="L78" i="5"/>
  <c r="R77" i="5"/>
  <c r="Y77" i="5" s="1"/>
  <c r="Q77" i="5"/>
  <c r="P77" i="5"/>
  <c r="X77" i="5" s="1"/>
  <c r="O77" i="5"/>
  <c r="N77" i="5"/>
  <c r="M77" i="5"/>
  <c r="L77" i="5"/>
  <c r="R76" i="5"/>
  <c r="Y76" i="5" s="1"/>
  <c r="Q76" i="5"/>
  <c r="P76" i="5"/>
  <c r="X76" i="5" s="1"/>
  <c r="O76" i="5"/>
  <c r="N76" i="5"/>
  <c r="M76" i="5"/>
  <c r="L76" i="5"/>
  <c r="R75" i="5"/>
  <c r="Y75" i="5" s="1"/>
  <c r="Q75" i="5"/>
  <c r="P75" i="5"/>
  <c r="X75" i="5" s="1"/>
  <c r="O75" i="5"/>
  <c r="N75" i="5"/>
  <c r="M75" i="5"/>
  <c r="L75" i="5"/>
  <c r="R74" i="5"/>
  <c r="Y74" i="5" s="1"/>
  <c r="Q74" i="5"/>
  <c r="P74" i="5"/>
  <c r="X74" i="5" s="1"/>
  <c r="O74" i="5"/>
  <c r="N74" i="5"/>
  <c r="M74" i="5"/>
  <c r="L74" i="5"/>
  <c r="R73" i="5"/>
  <c r="Y73" i="5" s="1"/>
  <c r="Q73" i="5"/>
  <c r="P73" i="5"/>
  <c r="X73" i="5" s="1"/>
  <c r="O73" i="5"/>
  <c r="N73" i="5"/>
  <c r="M73" i="5"/>
  <c r="L73" i="5"/>
  <c r="R72" i="5"/>
  <c r="Y72" i="5" s="1"/>
  <c r="Q72" i="5"/>
  <c r="P72" i="5"/>
  <c r="X72" i="5" s="1"/>
  <c r="O72" i="5"/>
  <c r="N72" i="5"/>
  <c r="M72" i="5"/>
  <c r="L72" i="5"/>
  <c r="R71" i="5"/>
  <c r="Y71" i="5" s="1"/>
  <c r="Q71" i="5"/>
  <c r="P71" i="5"/>
  <c r="X71" i="5" s="1"/>
  <c r="O71" i="5"/>
  <c r="N71" i="5"/>
  <c r="M71" i="5"/>
  <c r="L71" i="5"/>
  <c r="R70" i="5"/>
  <c r="Y70" i="5" s="1"/>
  <c r="Q70" i="5"/>
  <c r="P70" i="5"/>
  <c r="X70" i="5" s="1"/>
  <c r="O70" i="5"/>
  <c r="N70" i="5"/>
  <c r="M70" i="5"/>
  <c r="L70" i="5"/>
  <c r="R69" i="5"/>
  <c r="Y69" i="5" s="1"/>
  <c r="Q69" i="5"/>
  <c r="P69" i="5"/>
  <c r="X69" i="5" s="1"/>
  <c r="O69" i="5"/>
  <c r="N69" i="5"/>
  <c r="M69" i="5"/>
  <c r="L69" i="5"/>
  <c r="R68" i="5"/>
  <c r="Y68" i="5" s="1"/>
  <c r="Q68" i="5"/>
  <c r="P68" i="5"/>
  <c r="X68" i="5" s="1"/>
  <c r="O68" i="5"/>
  <c r="N68" i="5"/>
  <c r="M68" i="5"/>
  <c r="L68" i="5"/>
  <c r="R67" i="5"/>
  <c r="Y67" i="5" s="1"/>
  <c r="Q67" i="5"/>
  <c r="P67" i="5"/>
  <c r="X67" i="5" s="1"/>
  <c r="O67" i="5"/>
  <c r="N67" i="5"/>
  <c r="M67" i="5"/>
  <c r="L67" i="5"/>
  <c r="R66" i="5"/>
  <c r="Y66" i="5" s="1"/>
  <c r="Q66" i="5"/>
  <c r="P66" i="5"/>
  <c r="X66" i="5" s="1"/>
  <c r="O66" i="5"/>
  <c r="N66" i="5"/>
  <c r="M66" i="5"/>
  <c r="L66" i="5"/>
  <c r="R65" i="5"/>
  <c r="Y65" i="5" s="1"/>
  <c r="Q65" i="5"/>
  <c r="P65" i="5"/>
  <c r="X65" i="5" s="1"/>
  <c r="O65" i="5"/>
  <c r="N65" i="5"/>
  <c r="M65" i="5"/>
  <c r="L65" i="5"/>
  <c r="R64" i="5"/>
  <c r="Y64" i="5" s="1"/>
  <c r="Q64" i="5"/>
  <c r="P64" i="5"/>
  <c r="X64" i="5" s="1"/>
  <c r="O64" i="5"/>
  <c r="N64" i="5"/>
  <c r="M64" i="5"/>
  <c r="L64" i="5"/>
  <c r="R63" i="5"/>
  <c r="Y63" i="5" s="1"/>
  <c r="Q63" i="5"/>
  <c r="P63" i="5"/>
  <c r="X63" i="5" s="1"/>
  <c r="O63" i="5"/>
  <c r="N63" i="5"/>
  <c r="M63" i="5"/>
  <c r="L63" i="5"/>
  <c r="R62" i="5"/>
  <c r="Y62" i="5" s="1"/>
  <c r="Q62" i="5"/>
  <c r="P62" i="5"/>
  <c r="X62" i="5" s="1"/>
  <c r="O62" i="5"/>
  <c r="N62" i="5"/>
  <c r="M62" i="5"/>
  <c r="L62" i="5"/>
  <c r="R61" i="5"/>
  <c r="Y61" i="5" s="1"/>
  <c r="Q61" i="5"/>
  <c r="P61" i="5"/>
  <c r="X61" i="5" s="1"/>
  <c r="O61" i="5"/>
  <c r="N61" i="5"/>
  <c r="M61" i="5"/>
  <c r="L61" i="5"/>
  <c r="R60" i="5"/>
  <c r="Y60" i="5" s="1"/>
  <c r="Q60" i="5"/>
  <c r="P60" i="5"/>
  <c r="X60" i="5" s="1"/>
  <c r="O60" i="5"/>
  <c r="N60" i="5"/>
  <c r="M60" i="5"/>
  <c r="L60" i="5"/>
  <c r="R59" i="5"/>
  <c r="Y59" i="5" s="1"/>
  <c r="Q59" i="5"/>
  <c r="P59" i="5"/>
  <c r="X59" i="5" s="1"/>
  <c r="O59" i="5"/>
  <c r="N59" i="5"/>
  <c r="M59" i="5"/>
  <c r="L59" i="5"/>
  <c r="R58" i="5"/>
  <c r="Y58" i="5" s="1"/>
  <c r="Q58" i="5"/>
  <c r="P58" i="5"/>
  <c r="X58" i="5" s="1"/>
  <c r="O58" i="5"/>
  <c r="N58" i="5"/>
  <c r="M58" i="5"/>
  <c r="L58" i="5"/>
  <c r="R57" i="5"/>
  <c r="Y57" i="5" s="1"/>
  <c r="Q57" i="5"/>
  <c r="P57" i="5"/>
  <c r="X57" i="5" s="1"/>
  <c r="O57" i="5"/>
  <c r="N57" i="5"/>
  <c r="M57" i="5"/>
  <c r="L57" i="5"/>
  <c r="R56" i="5"/>
  <c r="Y56" i="5" s="1"/>
  <c r="Q56" i="5"/>
  <c r="P56" i="5"/>
  <c r="X56" i="5" s="1"/>
  <c r="O56" i="5"/>
  <c r="N56" i="5"/>
  <c r="M56" i="5"/>
  <c r="L56" i="5"/>
  <c r="R55" i="5"/>
  <c r="Y55" i="5" s="1"/>
  <c r="Q55" i="5"/>
  <c r="P55" i="5"/>
  <c r="X55" i="5" s="1"/>
  <c r="O55" i="5"/>
  <c r="N55" i="5"/>
  <c r="M55" i="5"/>
  <c r="L55" i="5"/>
  <c r="R54" i="5"/>
  <c r="Y54" i="5" s="1"/>
  <c r="Q54" i="5"/>
  <c r="P54" i="5"/>
  <c r="X54" i="5" s="1"/>
  <c r="O54" i="5"/>
  <c r="N54" i="5"/>
  <c r="M54" i="5"/>
  <c r="L54" i="5"/>
  <c r="R53" i="5"/>
  <c r="Y53" i="5" s="1"/>
  <c r="Q53" i="5"/>
  <c r="P53" i="5"/>
  <c r="X53" i="5" s="1"/>
  <c r="O53" i="5"/>
  <c r="N53" i="5"/>
  <c r="M53" i="5"/>
  <c r="L53" i="5"/>
  <c r="R52" i="5"/>
  <c r="Y52" i="5" s="1"/>
  <c r="Q52" i="5"/>
  <c r="P52" i="5"/>
  <c r="X52" i="5" s="1"/>
  <c r="O52" i="5"/>
  <c r="N52" i="5"/>
  <c r="M52" i="5"/>
  <c r="L52" i="5"/>
  <c r="R51" i="5"/>
  <c r="Y51" i="5" s="1"/>
  <c r="Q51" i="5"/>
  <c r="P51" i="5"/>
  <c r="X51" i="5" s="1"/>
  <c r="O51" i="5"/>
  <c r="N51" i="5"/>
  <c r="M51" i="5"/>
  <c r="L51" i="5"/>
  <c r="R50" i="5"/>
  <c r="Y50" i="5" s="1"/>
  <c r="Q50" i="5"/>
  <c r="P50" i="5"/>
  <c r="X50" i="5" s="1"/>
  <c r="O50" i="5"/>
  <c r="N50" i="5"/>
  <c r="M50" i="5"/>
  <c r="L50" i="5"/>
  <c r="R49" i="5"/>
  <c r="Y49" i="5" s="1"/>
  <c r="Q49" i="5"/>
  <c r="P49" i="5"/>
  <c r="X49" i="5" s="1"/>
  <c r="O49" i="5"/>
  <c r="N49" i="5"/>
  <c r="M49" i="5"/>
  <c r="L49" i="5"/>
  <c r="R48" i="5"/>
  <c r="Y48" i="5" s="1"/>
  <c r="Q48" i="5"/>
  <c r="P48" i="5"/>
  <c r="X48" i="5" s="1"/>
  <c r="O48" i="5"/>
  <c r="N48" i="5"/>
  <c r="M48" i="5"/>
  <c r="L48" i="5"/>
  <c r="R47" i="5"/>
  <c r="Y47" i="5" s="1"/>
  <c r="Q47" i="5"/>
  <c r="P47" i="5"/>
  <c r="X47" i="5" s="1"/>
  <c r="O47" i="5"/>
  <c r="N47" i="5"/>
  <c r="M47" i="5"/>
  <c r="L47" i="5"/>
  <c r="R46" i="5"/>
  <c r="Y46" i="5" s="1"/>
  <c r="Q46" i="5"/>
  <c r="P46" i="5"/>
  <c r="X46" i="5" s="1"/>
  <c r="O46" i="5"/>
  <c r="N46" i="5"/>
  <c r="M46" i="5"/>
  <c r="L46" i="5"/>
  <c r="R45" i="5"/>
  <c r="Y45" i="5" s="1"/>
  <c r="Q45" i="5"/>
  <c r="P45" i="5"/>
  <c r="X45" i="5" s="1"/>
  <c r="O45" i="5"/>
  <c r="N45" i="5"/>
  <c r="M45" i="5"/>
  <c r="L45" i="5"/>
  <c r="R44" i="5"/>
  <c r="Y44" i="5" s="1"/>
  <c r="Q44" i="5"/>
  <c r="P44" i="5"/>
  <c r="X44" i="5" s="1"/>
  <c r="O44" i="5"/>
  <c r="N44" i="5"/>
  <c r="M44" i="5"/>
  <c r="L44" i="5"/>
  <c r="R43" i="5"/>
  <c r="Y43" i="5" s="1"/>
  <c r="Q43" i="5"/>
  <c r="P43" i="5"/>
  <c r="X43" i="5" s="1"/>
  <c r="O43" i="5"/>
  <c r="N43" i="5"/>
  <c r="M43" i="5"/>
  <c r="L43" i="5"/>
  <c r="R42" i="5"/>
  <c r="Y42" i="5" s="1"/>
  <c r="Q42" i="5"/>
  <c r="P42" i="5"/>
  <c r="X42" i="5" s="1"/>
  <c r="O42" i="5"/>
  <c r="N42" i="5"/>
  <c r="M42" i="5"/>
  <c r="L42" i="5"/>
  <c r="R41" i="5"/>
  <c r="Y41" i="5" s="1"/>
  <c r="Q41" i="5"/>
  <c r="P41" i="5"/>
  <c r="X41" i="5" s="1"/>
  <c r="O41" i="5"/>
  <c r="N41" i="5"/>
  <c r="M41" i="5"/>
  <c r="L41" i="5"/>
  <c r="R40" i="5"/>
  <c r="Y40" i="5" s="1"/>
  <c r="Q40" i="5"/>
  <c r="P40" i="5"/>
  <c r="X40" i="5" s="1"/>
  <c r="O40" i="5"/>
  <c r="N40" i="5"/>
  <c r="M40" i="5"/>
  <c r="L40" i="5"/>
  <c r="R39" i="5"/>
  <c r="Y39" i="5" s="1"/>
  <c r="Q39" i="5"/>
  <c r="P39" i="5"/>
  <c r="X39" i="5" s="1"/>
  <c r="O39" i="5"/>
  <c r="N39" i="5"/>
  <c r="M39" i="5"/>
  <c r="L39" i="5"/>
  <c r="R38" i="5"/>
  <c r="Y38" i="5" s="1"/>
  <c r="Q38" i="5"/>
  <c r="P38" i="5"/>
  <c r="X38" i="5" s="1"/>
  <c r="O38" i="5"/>
  <c r="N38" i="5"/>
  <c r="M38" i="5"/>
  <c r="L38" i="5"/>
  <c r="R37" i="5"/>
  <c r="Y37" i="5" s="1"/>
  <c r="Q37" i="5"/>
  <c r="P37" i="5"/>
  <c r="X37" i="5" s="1"/>
  <c r="O37" i="5"/>
  <c r="N37" i="5"/>
  <c r="M37" i="5"/>
  <c r="L37" i="5"/>
  <c r="R36" i="5"/>
  <c r="Y36" i="5" s="1"/>
  <c r="Q36" i="5"/>
  <c r="P36" i="5"/>
  <c r="X36" i="5" s="1"/>
  <c r="O36" i="5"/>
  <c r="N36" i="5"/>
  <c r="M36" i="5"/>
  <c r="L36" i="5"/>
  <c r="R35" i="5"/>
  <c r="Y35" i="5" s="1"/>
  <c r="Q35" i="5"/>
  <c r="P35" i="5"/>
  <c r="X35" i="5" s="1"/>
  <c r="O35" i="5"/>
  <c r="N35" i="5"/>
  <c r="M35" i="5"/>
  <c r="L35" i="5"/>
  <c r="R34" i="5"/>
  <c r="Y34" i="5" s="1"/>
  <c r="Q34" i="5"/>
  <c r="P34" i="5"/>
  <c r="X34" i="5" s="1"/>
  <c r="O34" i="5"/>
  <c r="N34" i="5"/>
  <c r="M34" i="5"/>
  <c r="L34" i="5"/>
  <c r="R33" i="5"/>
  <c r="Y33" i="5" s="1"/>
  <c r="Q33" i="5"/>
  <c r="P33" i="5"/>
  <c r="X33" i="5" s="1"/>
  <c r="O33" i="5"/>
  <c r="N33" i="5"/>
  <c r="M33" i="5"/>
  <c r="L33" i="5"/>
  <c r="R32" i="5"/>
  <c r="Y32" i="5" s="1"/>
  <c r="Q32" i="5"/>
  <c r="P32" i="5"/>
  <c r="X32" i="5" s="1"/>
  <c r="O32" i="5"/>
  <c r="N32" i="5"/>
  <c r="M32" i="5"/>
  <c r="L32" i="5"/>
  <c r="R31" i="5"/>
  <c r="Y31" i="5" s="1"/>
  <c r="Q31" i="5"/>
  <c r="P31" i="5"/>
  <c r="X31" i="5" s="1"/>
  <c r="O31" i="5"/>
  <c r="N31" i="5"/>
  <c r="M31" i="5"/>
  <c r="L31" i="5"/>
  <c r="R30" i="5"/>
  <c r="Q30" i="5"/>
  <c r="P30" i="5"/>
  <c r="O30" i="5"/>
  <c r="N30" i="5"/>
  <c r="M30" i="5"/>
  <c r="L30" i="5"/>
  <c r="R29" i="5"/>
  <c r="Q29" i="5"/>
  <c r="P29" i="5"/>
  <c r="O29" i="5"/>
  <c r="N29" i="5"/>
  <c r="M29" i="5"/>
  <c r="L29" i="5"/>
  <c r="R28" i="5"/>
  <c r="Q28" i="5"/>
  <c r="P28" i="5"/>
  <c r="O28" i="5"/>
  <c r="N28" i="5"/>
  <c r="M28" i="5"/>
  <c r="L28" i="5"/>
  <c r="R27" i="5"/>
  <c r="Q27" i="5"/>
  <c r="P27" i="5"/>
  <c r="O27" i="5"/>
  <c r="N27" i="5"/>
  <c r="M27" i="5"/>
  <c r="L27" i="5"/>
  <c r="R26" i="5"/>
  <c r="Q26" i="5"/>
  <c r="P26" i="5"/>
  <c r="O26" i="5"/>
  <c r="N26" i="5"/>
  <c r="M26" i="5"/>
  <c r="L26" i="5"/>
  <c r="R25" i="5"/>
  <c r="Q25" i="5"/>
  <c r="P25" i="5"/>
  <c r="O25" i="5"/>
  <c r="N25" i="5"/>
  <c r="M25" i="5"/>
  <c r="L25" i="5"/>
  <c r="R24" i="5"/>
  <c r="Q24" i="5"/>
  <c r="P24" i="5"/>
  <c r="O24" i="5"/>
  <c r="N24" i="5"/>
  <c r="M24" i="5"/>
  <c r="L24" i="5"/>
  <c r="R23" i="5"/>
  <c r="Q23" i="5"/>
  <c r="P23" i="5"/>
  <c r="O23" i="5"/>
  <c r="N23" i="5"/>
  <c r="M23" i="5"/>
  <c r="L23" i="5"/>
  <c r="R22" i="5"/>
  <c r="Q22" i="5"/>
  <c r="P22" i="5"/>
  <c r="O22" i="5"/>
  <c r="N22" i="5"/>
  <c r="M22" i="5"/>
  <c r="L22" i="5"/>
  <c r="R21" i="5"/>
  <c r="Q21" i="5"/>
  <c r="P21" i="5"/>
  <c r="O21" i="5"/>
  <c r="N21" i="5"/>
  <c r="M21" i="5"/>
  <c r="L21" i="5"/>
  <c r="R20" i="5"/>
  <c r="Q20" i="5"/>
  <c r="P20" i="5"/>
  <c r="O20" i="5"/>
  <c r="N20" i="5"/>
  <c r="M20" i="5"/>
  <c r="L20" i="5"/>
  <c r="R19" i="5"/>
  <c r="Q19" i="5"/>
  <c r="P19" i="5"/>
  <c r="O19" i="5"/>
  <c r="N19" i="5"/>
  <c r="M19" i="5"/>
  <c r="L19" i="5"/>
  <c r="R18" i="5"/>
  <c r="Q18" i="5"/>
  <c r="P18" i="5"/>
  <c r="O18" i="5"/>
  <c r="N18" i="5"/>
  <c r="M18" i="5"/>
  <c r="L18" i="5"/>
  <c r="R17" i="5"/>
  <c r="Q17" i="5"/>
  <c r="P17" i="5"/>
  <c r="O17" i="5"/>
  <c r="N17" i="5"/>
  <c r="M17" i="5"/>
  <c r="L17" i="5"/>
  <c r="R16" i="5"/>
  <c r="Q16" i="5"/>
  <c r="P16" i="5"/>
  <c r="O16" i="5"/>
  <c r="N16" i="5"/>
  <c r="M16" i="5"/>
  <c r="L16" i="5"/>
  <c r="R15" i="5"/>
  <c r="Q15" i="5"/>
  <c r="P15" i="5"/>
  <c r="O15" i="5"/>
  <c r="N15" i="5"/>
  <c r="M15" i="5"/>
  <c r="L15" i="5"/>
  <c r="R14" i="5"/>
  <c r="Q14" i="5"/>
  <c r="P14" i="5"/>
  <c r="O14" i="5"/>
  <c r="N14" i="5"/>
  <c r="M14" i="5"/>
  <c r="L14" i="5"/>
  <c r="R13" i="5"/>
  <c r="Q13" i="5"/>
  <c r="P13" i="5"/>
  <c r="O13" i="5"/>
  <c r="N13" i="5"/>
  <c r="M13" i="5"/>
  <c r="L13" i="5"/>
  <c r="R12" i="5"/>
  <c r="Q12" i="5"/>
  <c r="P12" i="5"/>
  <c r="O12" i="5"/>
  <c r="N12" i="5"/>
  <c r="M12" i="5"/>
  <c r="L12" i="5"/>
  <c r="R11" i="5"/>
  <c r="Q11" i="5"/>
  <c r="P11" i="5"/>
  <c r="O11" i="5"/>
  <c r="N11" i="5"/>
  <c r="M11" i="5"/>
  <c r="L11" i="5"/>
  <c r="R10" i="5"/>
  <c r="Q10" i="5"/>
  <c r="P10" i="5"/>
  <c r="O10" i="5"/>
  <c r="N10" i="5"/>
  <c r="M10" i="5"/>
  <c r="L10" i="5"/>
  <c r="R9" i="5"/>
  <c r="Q9" i="5"/>
  <c r="P9" i="5"/>
  <c r="O9" i="5"/>
  <c r="N9" i="5"/>
  <c r="M9" i="5"/>
  <c r="L9" i="5"/>
  <c r="R8" i="5"/>
  <c r="Q8" i="5"/>
  <c r="P8" i="5"/>
  <c r="O8" i="5"/>
  <c r="N8" i="5"/>
  <c r="M8" i="5"/>
  <c r="L8" i="5"/>
  <c r="R7" i="5"/>
  <c r="Q7" i="5"/>
  <c r="P7" i="5"/>
  <c r="O7" i="5"/>
  <c r="N7" i="5"/>
  <c r="M7" i="5"/>
  <c r="L7" i="5"/>
  <c r="R6" i="5"/>
  <c r="Q6" i="5"/>
  <c r="P6" i="5"/>
  <c r="O6" i="5"/>
  <c r="N6" i="5"/>
  <c r="M6" i="5"/>
  <c r="L6" i="5"/>
  <c r="R5" i="5"/>
  <c r="Q5" i="5"/>
  <c r="P5" i="5"/>
  <c r="O5" i="5"/>
  <c r="N5" i="5"/>
  <c r="M5" i="5"/>
  <c r="L5" i="5"/>
  <c r="R4" i="5"/>
  <c r="Q4" i="5"/>
  <c r="P4" i="5"/>
  <c r="O4" i="5"/>
  <c r="N4" i="5"/>
  <c r="M4" i="5"/>
  <c r="L4" i="5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JC73" i="5" l="1"/>
  <c r="JC15" i="5"/>
  <c r="JC44" i="5"/>
  <c r="DP67" i="7"/>
  <c r="AI18" i="4"/>
  <c r="AI42" i="4"/>
  <c r="AI82" i="4"/>
  <c r="AI35" i="4"/>
  <c r="AI83" i="4"/>
  <c r="AI4" i="4"/>
  <c r="AI20" i="4"/>
  <c r="AI44" i="4"/>
  <c r="AI84" i="4"/>
  <c r="AI21" i="4"/>
  <c r="AI45" i="4"/>
  <c r="AI85" i="4"/>
  <c r="AI9" i="4"/>
  <c r="AI17" i="4"/>
  <c r="AI25" i="4"/>
  <c r="AI33" i="4"/>
  <c r="AI41" i="4"/>
  <c r="AI49" i="4"/>
  <c r="AI65" i="4"/>
  <c r="AI81" i="4"/>
  <c r="AI89" i="4"/>
  <c r="AI97" i="4"/>
  <c r="AI105" i="4"/>
  <c r="AU104" i="2"/>
  <c r="E86" i="14"/>
  <c r="I86" i="14" s="1"/>
  <c r="AU96" i="2"/>
  <c r="E78" i="14"/>
  <c r="I78" i="14" s="1"/>
  <c r="AU88" i="2"/>
  <c r="E70" i="14"/>
  <c r="I70" i="14" s="1"/>
  <c r="AU80" i="2"/>
  <c r="E62" i="14"/>
  <c r="I62" i="14" s="1"/>
  <c r="AU64" i="2"/>
  <c r="E52" i="14"/>
  <c r="I52" i="14" s="1"/>
  <c r="AU48" i="2"/>
  <c r="E48" i="14"/>
  <c r="AU40" i="2"/>
  <c r="E40" i="14"/>
  <c r="I40" i="14" s="1"/>
  <c r="AU32" i="2"/>
  <c r="E32" i="14"/>
  <c r="AV106" i="2"/>
  <c r="F88" i="14"/>
  <c r="J88" i="14" s="1"/>
  <c r="AV98" i="2"/>
  <c r="F80" i="14"/>
  <c r="J80" i="14" s="1"/>
  <c r="AV90" i="2"/>
  <c r="F72" i="14"/>
  <c r="J72" i="14" s="1"/>
  <c r="AV82" i="2"/>
  <c r="F64" i="14"/>
  <c r="J64" i="14" s="1"/>
  <c r="AV66" i="2"/>
  <c r="F54" i="14"/>
  <c r="J54" i="14" s="1"/>
  <c r="AV50" i="2"/>
  <c r="F50" i="14"/>
  <c r="AV42" i="2"/>
  <c r="F42" i="14"/>
  <c r="AV34" i="2"/>
  <c r="F34" i="14"/>
  <c r="J34" i="14" s="1"/>
  <c r="AI66" i="4"/>
  <c r="AU103" i="2"/>
  <c r="E85" i="14"/>
  <c r="I85" i="14" s="1"/>
  <c r="AU95" i="2"/>
  <c r="E77" i="14"/>
  <c r="I77" i="14" s="1"/>
  <c r="AU87" i="2"/>
  <c r="E69" i="14"/>
  <c r="I69" i="14" s="1"/>
  <c r="AU79" i="2"/>
  <c r="E61" i="14"/>
  <c r="I61" i="14" s="1"/>
  <c r="AU71" i="2"/>
  <c r="E59" i="14"/>
  <c r="I59" i="14" s="1"/>
  <c r="AU63" i="2"/>
  <c r="E51" i="14"/>
  <c r="I51" i="14" s="1"/>
  <c r="AU47" i="2"/>
  <c r="E47" i="14"/>
  <c r="AU39" i="2"/>
  <c r="E39" i="14"/>
  <c r="AU31" i="2"/>
  <c r="E31" i="14"/>
  <c r="I31" i="14" s="1"/>
  <c r="AV105" i="2"/>
  <c r="F87" i="14"/>
  <c r="J87" i="14" s="1"/>
  <c r="AV97" i="2"/>
  <c r="F79" i="14"/>
  <c r="J79" i="14" s="1"/>
  <c r="AV89" i="2"/>
  <c r="F71" i="14"/>
  <c r="J71" i="14" s="1"/>
  <c r="AV81" i="2"/>
  <c r="F63" i="14"/>
  <c r="J63" i="14" s="1"/>
  <c r="AV65" i="2"/>
  <c r="F53" i="14"/>
  <c r="J53" i="14" s="1"/>
  <c r="AV49" i="2"/>
  <c r="F49" i="14"/>
  <c r="J49" i="14" s="1"/>
  <c r="AV41" i="2"/>
  <c r="F41" i="14"/>
  <c r="AV33" i="2"/>
  <c r="F33" i="14"/>
  <c r="AU110" i="2"/>
  <c r="E92" i="14"/>
  <c r="I92" i="14" s="1"/>
  <c r="AU102" i="2"/>
  <c r="E84" i="14"/>
  <c r="I84" i="14" s="1"/>
  <c r="AU94" i="2"/>
  <c r="E76" i="14"/>
  <c r="I76" i="14" s="1"/>
  <c r="AU86" i="2"/>
  <c r="E68" i="14"/>
  <c r="I68" i="14" s="1"/>
  <c r="AU78" i="2"/>
  <c r="E60" i="14"/>
  <c r="I60" i="14" s="1"/>
  <c r="AU70" i="2"/>
  <c r="E58" i="14"/>
  <c r="I58" i="14" s="1"/>
  <c r="AU46" i="2"/>
  <c r="E46" i="14"/>
  <c r="I46" i="14" s="1"/>
  <c r="AU38" i="2"/>
  <c r="E38" i="14"/>
  <c r="AU30" i="2"/>
  <c r="E30" i="14"/>
  <c r="AV104" i="2"/>
  <c r="F86" i="14"/>
  <c r="J86" i="14" s="1"/>
  <c r="AV96" i="2"/>
  <c r="F78" i="14"/>
  <c r="J78" i="14" s="1"/>
  <c r="AV88" i="2"/>
  <c r="F70" i="14"/>
  <c r="J70" i="14" s="1"/>
  <c r="AV80" i="2"/>
  <c r="F62" i="14"/>
  <c r="J62" i="14" s="1"/>
  <c r="AV64" i="2"/>
  <c r="F52" i="14"/>
  <c r="J52" i="14" s="1"/>
  <c r="AV48" i="2"/>
  <c r="F48" i="14"/>
  <c r="AV40" i="2"/>
  <c r="F40" i="14"/>
  <c r="J40" i="14" s="1"/>
  <c r="AV32" i="2"/>
  <c r="F32" i="14"/>
  <c r="AU109" i="2"/>
  <c r="E91" i="14"/>
  <c r="I91" i="14" s="1"/>
  <c r="AU101" i="2"/>
  <c r="E83" i="14"/>
  <c r="I83" i="14" s="1"/>
  <c r="AU93" i="2"/>
  <c r="E75" i="14"/>
  <c r="I75" i="14" s="1"/>
  <c r="AU85" i="2"/>
  <c r="E67" i="14"/>
  <c r="I67" i="14" s="1"/>
  <c r="AU69" i="2"/>
  <c r="E57" i="14"/>
  <c r="I57" i="14" s="1"/>
  <c r="AU45" i="2"/>
  <c r="E45" i="14"/>
  <c r="AU37" i="2"/>
  <c r="E37" i="14"/>
  <c r="I37" i="14" s="1"/>
  <c r="AV103" i="2"/>
  <c r="F85" i="14"/>
  <c r="J85" i="14" s="1"/>
  <c r="AV95" i="2"/>
  <c r="F77" i="14"/>
  <c r="J77" i="14" s="1"/>
  <c r="AV87" i="2"/>
  <c r="F69" i="14"/>
  <c r="J69" i="14" s="1"/>
  <c r="AV79" i="2"/>
  <c r="F61" i="14"/>
  <c r="J61" i="14" s="1"/>
  <c r="AV71" i="2"/>
  <c r="F59" i="14"/>
  <c r="J59" i="14" s="1"/>
  <c r="AV63" i="2"/>
  <c r="F51" i="14"/>
  <c r="J51" i="14" s="1"/>
  <c r="AV47" i="2"/>
  <c r="F47" i="14"/>
  <c r="AV39" i="2"/>
  <c r="F39" i="14"/>
  <c r="AV31" i="2"/>
  <c r="F31" i="14"/>
  <c r="J31" i="14" s="1"/>
  <c r="AU108" i="2"/>
  <c r="E90" i="14"/>
  <c r="I90" i="14" s="1"/>
  <c r="AU100" i="2"/>
  <c r="E82" i="14"/>
  <c r="I82" i="14" s="1"/>
  <c r="AU92" i="2"/>
  <c r="E74" i="14"/>
  <c r="I74" i="14" s="1"/>
  <c r="AU84" i="2"/>
  <c r="E66" i="14"/>
  <c r="I66" i="14" s="1"/>
  <c r="AU68" i="2"/>
  <c r="E56" i="14"/>
  <c r="I56" i="14" s="1"/>
  <c r="AU44" i="2"/>
  <c r="E44" i="14"/>
  <c r="AU36" i="2"/>
  <c r="E36" i="14"/>
  <c r="AV110" i="2"/>
  <c r="F92" i="14"/>
  <c r="J92" i="14" s="1"/>
  <c r="K92" i="14" s="1"/>
  <c r="AV102" i="2"/>
  <c r="F84" i="14"/>
  <c r="J84" i="14" s="1"/>
  <c r="K84" i="14" s="1"/>
  <c r="AV94" i="2"/>
  <c r="F76" i="14"/>
  <c r="J76" i="14" s="1"/>
  <c r="K76" i="14" s="1"/>
  <c r="AV86" i="2"/>
  <c r="F68" i="14"/>
  <c r="J68" i="14" s="1"/>
  <c r="K68" i="14" s="1"/>
  <c r="AV78" i="2"/>
  <c r="F60" i="14"/>
  <c r="J60" i="14" s="1"/>
  <c r="K60" i="14" s="1"/>
  <c r="AV70" i="2"/>
  <c r="F58" i="14"/>
  <c r="J58" i="14" s="1"/>
  <c r="K58" i="14" s="1"/>
  <c r="AV46" i="2"/>
  <c r="F46" i="14"/>
  <c r="J46" i="14" s="1"/>
  <c r="K46" i="14" s="1"/>
  <c r="AV38" i="2"/>
  <c r="F38" i="14"/>
  <c r="AV30" i="2"/>
  <c r="F30" i="14"/>
  <c r="AI10" i="4"/>
  <c r="AI98" i="4"/>
  <c r="AI3" i="4"/>
  <c r="AI27" i="4"/>
  <c r="AI43" i="4"/>
  <c r="AI67" i="4"/>
  <c r="AI107" i="4"/>
  <c r="AI28" i="4"/>
  <c r="AI29" i="4"/>
  <c r="AI69" i="4"/>
  <c r="AI93" i="4"/>
  <c r="AI6" i="4"/>
  <c r="AI14" i="4"/>
  <c r="AI22" i="4"/>
  <c r="AI30" i="4"/>
  <c r="AI38" i="4"/>
  <c r="AI46" i="4"/>
  <c r="AI70" i="4"/>
  <c r="AI78" i="4"/>
  <c r="AI86" i="4"/>
  <c r="AI94" i="4"/>
  <c r="AI102" i="4"/>
  <c r="AU107" i="2"/>
  <c r="E89" i="14"/>
  <c r="I89" i="14" s="1"/>
  <c r="AU99" i="2"/>
  <c r="E81" i="14"/>
  <c r="I81" i="14" s="1"/>
  <c r="AU91" i="2"/>
  <c r="E73" i="14"/>
  <c r="I73" i="14" s="1"/>
  <c r="AU83" i="2"/>
  <c r="E65" i="14"/>
  <c r="I65" i="14" s="1"/>
  <c r="AU67" i="2"/>
  <c r="E55" i="14"/>
  <c r="I55" i="14" s="1"/>
  <c r="AU43" i="2"/>
  <c r="E43" i="14"/>
  <c r="I43" i="14" s="1"/>
  <c r="AU35" i="2"/>
  <c r="E35" i="14"/>
  <c r="AV109" i="2"/>
  <c r="F91" i="14"/>
  <c r="J91" i="14" s="1"/>
  <c r="AV101" i="2"/>
  <c r="F83" i="14"/>
  <c r="J83" i="14" s="1"/>
  <c r="AV93" i="2"/>
  <c r="F75" i="14"/>
  <c r="J75" i="14" s="1"/>
  <c r="AV85" i="2"/>
  <c r="F67" i="14"/>
  <c r="J67" i="14" s="1"/>
  <c r="AV69" i="2"/>
  <c r="F57" i="14"/>
  <c r="J57" i="14" s="1"/>
  <c r="AV45" i="2"/>
  <c r="F45" i="14"/>
  <c r="AV37" i="2"/>
  <c r="F37" i="14"/>
  <c r="J37" i="14" s="1"/>
  <c r="AI26" i="4"/>
  <c r="AI106" i="4"/>
  <c r="AI11" i="4"/>
  <c r="AI99" i="4"/>
  <c r="AI12" i="4"/>
  <c r="AI92" i="4"/>
  <c r="AI13" i="4"/>
  <c r="AI101" i="4"/>
  <c r="AI7" i="4"/>
  <c r="AI15" i="4"/>
  <c r="AI23" i="4"/>
  <c r="AI31" i="4"/>
  <c r="AI39" i="4"/>
  <c r="AI47" i="4"/>
  <c r="AI63" i="4"/>
  <c r="AI71" i="4"/>
  <c r="AI79" i="4"/>
  <c r="AI87" i="4"/>
  <c r="AI95" i="4"/>
  <c r="AI103" i="4"/>
  <c r="AU106" i="2"/>
  <c r="E88" i="14"/>
  <c r="I88" i="14" s="1"/>
  <c r="AU98" i="2"/>
  <c r="E80" i="14"/>
  <c r="I80" i="14" s="1"/>
  <c r="AU90" i="2"/>
  <c r="E72" i="14"/>
  <c r="I72" i="14" s="1"/>
  <c r="AU82" i="2"/>
  <c r="E64" i="14"/>
  <c r="I64" i="14" s="1"/>
  <c r="AU66" i="2"/>
  <c r="E54" i="14"/>
  <c r="I54" i="14" s="1"/>
  <c r="AU50" i="2"/>
  <c r="E50" i="14"/>
  <c r="AU42" i="2"/>
  <c r="E42" i="14"/>
  <c r="AU34" i="2"/>
  <c r="E34" i="14"/>
  <c r="I34" i="14" s="1"/>
  <c r="AV108" i="2"/>
  <c r="F90" i="14"/>
  <c r="J90" i="14" s="1"/>
  <c r="AV100" i="2"/>
  <c r="F82" i="14"/>
  <c r="J82" i="14" s="1"/>
  <c r="AV92" i="2"/>
  <c r="F74" i="14"/>
  <c r="J74" i="14" s="1"/>
  <c r="AV84" i="2"/>
  <c r="F66" i="14"/>
  <c r="J66" i="14" s="1"/>
  <c r="AV68" i="2"/>
  <c r="F56" i="14"/>
  <c r="J56" i="14" s="1"/>
  <c r="AV44" i="2"/>
  <c r="F44" i="14"/>
  <c r="AV36" i="2"/>
  <c r="F36" i="14"/>
  <c r="AI34" i="4"/>
  <c r="AI50" i="4"/>
  <c r="AI90" i="4"/>
  <c r="AI19" i="4"/>
  <c r="AI91" i="4"/>
  <c r="AI36" i="4"/>
  <c r="AI68" i="4"/>
  <c r="AI100" i="4"/>
  <c r="AI5" i="4"/>
  <c r="AI37" i="4"/>
  <c r="AI8" i="4"/>
  <c r="AI16" i="4"/>
  <c r="AI24" i="4"/>
  <c r="AI32" i="4"/>
  <c r="AI40" i="4"/>
  <c r="AI48" i="4"/>
  <c r="AI64" i="4"/>
  <c r="AI80" i="4"/>
  <c r="AI88" i="4"/>
  <c r="AI96" i="4"/>
  <c r="AI104" i="4"/>
  <c r="AU105" i="2"/>
  <c r="E87" i="14"/>
  <c r="I87" i="14" s="1"/>
  <c r="AU97" i="2"/>
  <c r="E79" i="14"/>
  <c r="I79" i="14" s="1"/>
  <c r="AU89" i="2"/>
  <c r="E71" i="14"/>
  <c r="I71" i="14" s="1"/>
  <c r="AU81" i="2"/>
  <c r="E63" i="14"/>
  <c r="I63" i="14" s="1"/>
  <c r="AU65" i="2"/>
  <c r="E53" i="14"/>
  <c r="I53" i="14" s="1"/>
  <c r="AU49" i="2"/>
  <c r="E49" i="14"/>
  <c r="I49" i="14" s="1"/>
  <c r="AU41" i="2"/>
  <c r="E41" i="14"/>
  <c r="AU33" i="2"/>
  <c r="E33" i="14"/>
  <c r="AV107" i="2"/>
  <c r="F89" i="14"/>
  <c r="J89" i="14" s="1"/>
  <c r="AV99" i="2"/>
  <c r="F81" i="14"/>
  <c r="J81" i="14" s="1"/>
  <c r="AV91" i="2"/>
  <c r="F73" i="14"/>
  <c r="J73" i="14" s="1"/>
  <c r="AV83" i="2"/>
  <c r="F65" i="14"/>
  <c r="J65" i="14" s="1"/>
  <c r="AV67" i="2"/>
  <c r="F55" i="14"/>
  <c r="J55" i="14" s="1"/>
  <c r="AV43" i="2"/>
  <c r="F43" i="14"/>
  <c r="J43" i="14" s="1"/>
  <c r="AV35" i="2"/>
  <c r="F35" i="14"/>
  <c r="JC98" i="5"/>
  <c r="JC76" i="5"/>
  <c r="JC87" i="5"/>
  <c r="JC31" i="5"/>
  <c r="JC50" i="5"/>
  <c r="JC26" i="5"/>
  <c r="JC64" i="5"/>
  <c r="JC16" i="5"/>
  <c r="T15" i="7"/>
  <c r="PU16" i="5"/>
  <c r="FG16" i="5"/>
  <c r="T24" i="7"/>
  <c r="PU25" i="5"/>
  <c r="FG25" i="5"/>
  <c r="PU41" i="5"/>
  <c r="FG41" i="5"/>
  <c r="PU65" i="5"/>
  <c r="FG65" i="5"/>
  <c r="PU97" i="5"/>
  <c r="FG97" i="5"/>
  <c r="T4" i="7"/>
  <c r="PU5" i="5"/>
  <c r="FG5" i="5"/>
  <c r="T12" i="7"/>
  <c r="PU13" i="5"/>
  <c r="FG13" i="5"/>
  <c r="T20" i="7"/>
  <c r="PU21" i="5"/>
  <c r="FG21" i="5"/>
  <c r="T28" i="7"/>
  <c r="PU29" i="5"/>
  <c r="FG29" i="5"/>
  <c r="PU37" i="5"/>
  <c r="FG37" i="5"/>
  <c r="PU45" i="5"/>
  <c r="FG45" i="5"/>
  <c r="PU53" i="5"/>
  <c r="FG53" i="5"/>
  <c r="PU61" i="5"/>
  <c r="FG61" i="5"/>
  <c r="PU69" i="5"/>
  <c r="FG69" i="5"/>
  <c r="PU77" i="5"/>
  <c r="FG77" i="5"/>
  <c r="PU85" i="5"/>
  <c r="FG85" i="5"/>
  <c r="PU93" i="5"/>
  <c r="FG93" i="5"/>
  <c r="PU101" i="5"/>
  <c r="FG101" i="5"/>
  <c r="T5" i="7"/>
  <c r="PU6" i="5"/>
  <c r="FG6" i="5"/>
  <c r="T13" i="7"/>
  <c r="PU14" i="5"/>
  <c r="FG14" i="5"/>
  <c r="T21" i="7"/>
  <c r="PU22" i="5"/>
  <c r="FG22" i="5"/>
  <c r="T29" i="7"/>
  <c r="PU30" i="5"/>
  <c r="FG30" i="5"/>
  <c r="PU38" i="5"/>
  <c r="FG38" i="5"/>
  <c r="PU46" i="5"/>
  <c r="FG46" i="5"/>
  <c r="PU54" i="5"/>
  <c r="FG54" i="5"/>
  <c r="PU62" i="5"/>
  <c r="FG62" i="5"/>
  <c r="PU70" i="5"/>
  <c r="FG70" i="5"/>
  <c r="PU78" i="5"/>
  <c r="FG78" i="5"/>
  <c r="PU86" i="5"/>
  <c r="FG86" i="5"/>
  <c r="PU94" i="5"/>
  <c r="FG94" i="5"/>
  <c r="PU102" i="5"/>
  <c r="FG102" i="5"/>
  <c r="T6" i="7"/>
  <c r="PU7" i="5"/>
  <c r="FG7" i="5"/>
  <c r="T14" i="7"/>
  <c r="PU15" i="5"/>
  <c r="FG15" i="5"/>
  <c r="T22" i="7"/>
  <c r="PU23" i="5"/>
  <c r="FG23" i="5"/>
  <c r="PU31" i="5"/>
  <c r="FG31" i="5"/>
  <c r="PU39" i="5"/>
  <c r="FG39" i="5"/>
  <c r="PU47" i="5"/>
  <c r="FG47" i="5"/>
  <c r="PU55" i="5"/>
  <c r="FG55" i="5"/>
  <c r="PU63" i="5"/>
  <c r="FG63" i="5"/>
  <c r="PU71" i="5"/>
  <c r="FG71" i="5"/>
  <c r="PU79" i="5"/>
  <c r="FG79" i="5"/>
  <c r="PU87" i="5"/>
  <c r="FG87" i="5"/>
  <c r="PU95" i="5"/>
  <c r="FG95" i="5"/>
  <c r="PU103" i="5"/>
  <c r="FG103" i="5"/>
  <c r="JC9" i="5"/>
  <c r="T23" i="7"/>
  <c r="PU24" i="5"/>
  <c r="FG24" i="5"/>
  <c r="PU48" i="5"/>
  <c r="FG48" i="5"/>
  <c r="PU56" i="5"/>
  <c r="FG56" i="5"/>
  <c r="PU64" i="5"/>
  <c r="FG64" i="5"/>
  <c r="PU72" i="5"/>
  <c r="FG72" i="5"/>
  <c r="PU80" i="5"/>
  <c r="FG80" i="5"/>
  <c r="PU88" i="5"/>
  <c r="FG88" i="5"/>
  <c r="PU96" i="5"/>
  <c r="FG96" i="5"/>
  <c r="PU104" i="5"/>
  <c r="FG104" i="5"/>
  <c r="JC28" i="5"/>
  <c r="JC4" i="5"/>
  <c r="T7" i="7"/>
  <c r="PU8" i="5"/>
  <c r="FG8" i="5"/>
  <c r="PU57" i="5"/>
  <c r="FG57" i="5"/>
  <c r="PU89" i="5"/>
  <c r="FG89" i="5"/>
  <c r="T9" i="7"/>
  <c r="PU10" i="5"/>
  <c r="FG10" i="5"/>
  <c r="T17" i="7"/>
  <c r="PU18" i="5"/>
  <c r="FG18" i="5"/>
  <c r="T25" i="7"/>
  <c r="PU26" i="5"/>
  <c r="FG26" i="5"/>
  <c r="PU34" i="5"/>
  <c r="FG34" i="5"/>
  <c r="PU42" i="5"/>
  <c r="FG42" i="5"/>
  <c r="PU50" i="5"/>
  <c r="FG50" i="5"/>
  <c r="PU58" i="5"/>
  <c r="FG58" i="5"/>
  <c r="PU66" i="5"/>
  <c r="FG66" i="5"/>
  <c r="PU74" i="5"/>
  <c r="FG74" i="5"/>
  <c r="PU82" i="5"/>
  <c r="FG82" i="5"/>
  <c r="PU90" i="5"/>
  <c r="FG90" i="5"/>
  <c r="PU98" i="5"/>
  <c r="FG98" i="5"/>
  <c r="PU106" i="5"/>
  <c r="FG106" i="5"/>
  <c r="PU32" i="5"/>
  <c r="FG32" i="5"/>
  <c r="T8" i="7"/>
  <c r="PU9" i="5"/>
  <c r="FG9" i="5"/>
  <c r="T16" i="7"/>
  <c r="PU17" i="5"/>
  <c r="FG17" i="5"/>
  <c r="PU49" i="5"/>
  <c r="FG49" i="5"/>
  <c r="PU81" i="5"/>
  <c r="FG81" i="5"/>
  <c r="T10" i="7"/>
  <c r="PU11" i="5"/>
  <c r="FG11" i="5"/>
  <c r="T18" i="7"/>
  <c r="PU19" i="5"/>
  <c r="FG19" i="5"/>
  <c r="T26" i="7"/>
  <c r="PU27" i="5"/>
  <c r="FG27" i="5"/>
  <c r="PU35" i="5"/>
  <c r="FG35" i="5"/>
  <c r="PU43" i="5"/>
  <c r="FG43" i="5"/>
  <c r="PU51" i="5"/>
  <c r="FG51" i="5"/>
  <c r="PU59" i="5"/>
  <c r="FG59" i="5"/>
  <c r="PU67" i="5"/>
  <c r="FG67" i="5"/>
  <c r="PU75" i="5"/>
  <c r="FG75" i="5"/>
  <c r="PU83" i="5"/>
  <c r="FG83" i="5"/>
  <c r="PU91" i="5"/>
  <c r="FG91" i="5"/>
  <c r="PU99" i="5"/>
  <c r="FG99" i="5"/>
  <c r="PU107" i="5"/>
  <c r="FG107" i="5"/>
  <c r="PU40" i="5"/>
  <c r="FG40" i="5"/>
  <c r="PU33" i="5"/>
  <c r="FG33" i="5"/>
  <c r="PU73" i="5"/>
  <c r="FG73" i="5"/>
  <c r="PU105" i="5"/>
  <c r="FG105" i="5"/>
  <c r="T3" i="7"/>
  <c r="PU4" i="5"/>
  <c r="FG4" i="5"/>
  <c r="T11" i="7"/>
  <c r="PU12" i="5"/>
  <c r="FG12" i="5"/>
  <c r="T19" i="7"/>
  <c r="PU20" i="5"/>
  <c r="FG20" i="5"/>
  <c r="T27" i="7"/>
  <c r="PU28" i="5"/>
  <c r="FG28" i="5"/>
  <c r="PU36" i="5"/>
  <c r="FG36" i="5"/>
  <c r="PU44" i="5"/>
  <c r="FG44" i="5"/>
  <c r="PU52" i="5"/>
  <c r="FG52" i="5"/>
  <c r="PU60" i="5"/>
  <c r="FG60" i="5"/>
  <c r="PU68" i="5"/>
  <c r="FG68" i="5"/>
  <c r="PU76" i="5"/>
  <c r="FG76" i="5"/>
  <c r="PU84" i="5"/>
  <c r="FG84" i="5"/>
  <c r="PU92" i="5"/>
  <c r="FG92" i="5"/>
  <c r="PU100" i="5"/>
  <c r="FG100" i="5"/>
  <c r="PU108" i="5"/>
  <c r="FG108" i="5"/>
  <c r="JI74" i="5"/>
  <c r="JC23" i="5"/>
  <c r="JC69" i="5"/>
  <c r="JC34" i="5"/>
  <c r="T33" i="7"/>
  <c r="T37" i="7"/>
  <c r="T41" i="7"/>
  <c r="T45" i="7"/>
  <c r="T49" i="7"/>
  <c r="T53" i="7"/>
  <c r="T57" i="7"/>
  <c r="T61" i="7"/>
  <c r="T65" i="7"/>
  <c r="T69" i="7"/>
  <c r="T73" i="7"/>
  <c r="T77" i="7"/>
  <c r="T81" i="7"/>
  <c r="T85" i="7"/>
  <c r="T89" i="7"/>
  <c r="T93" i="7"/>
  <c r="T97" i="7"/>
  <c r="T101" i="7"/>
  <c r="T105" i="7"/>
  <c r="T30" i="7"/>
  <c r="T34" i="7"/>
  <c r="T38" i="7"/>
  <c r="T42" i="7"/>
  <c r="T46" i="7"/>
  <c r="T50" i="7"/>
  <c r="T54" i="7"/>
  <c r="T58" i="7"/>
  <c r="T62" i="7"/>
  <c r="T66" i="7"/>
  <c r="T70" i="7"/>
  <c r="T74" i="7"/>
  <c r="T78" i="7"/>
  <c r="T82" i="7"/>
  <c r="T86" i="7"/>
  <c r="T90" i="7"/>
  <c r="T94" i="7"/>
  <c r="T98" i="7"/>
  <c r="T102" i="7"/>
  <c r="T106" i="7"/>
  <c r="T31" i="7"/>
  <c r="T35" i="7"/>
  <c r="T39" i="7"/>
  <c r="T43" i="7"/>
  <c r="T47" i="7"/>
  <c r="T51" i="7"/>
  <c r="T55" i="7"/>
  <c r="T59" i="7"/>
  <c r="T63" i="7"/>
  <c r="T67" i="7"/>
  <c r="T71" i="7"/>
  <c r="T75" i="7"/>
  <c r="T79" i="7"/>
  <c r="T83" i="7"/>
  <c r="T87" i="7"/>
  <c r="T91" i="7"/>
  <c r="T95" i="7"/>
  <c r="T99" i="7"/>
  <c r="T103" i="7"/>
  <c r="T107" i="7"/>
  <c r="T32" i="7"/>
  <c r="T36" i="7"/>
  <c r="T40" i="7"/>
  <c r="T44" i="7"/>
  <c r="T48" i="7"/>
  <c r="T52" i="7"/>
  <c r="T56" i="7"/>
  <c r="T60" i="7"/>
  <c r="T64" i="7"/>
  <c r="T68" i="7"/>
  <c r="T72" i="7"/>
  <c r="T76" i="7"/>
  <c r="T80" i="7"/>
  <c r="T84" i="7"/>
  <c r="T88" i="7"/>
  <c r="T92" i="7"/>
  <c r="T96" i="7"/>
  <c r="T100" i="7"/>
  <c r="T104" i="7"/>
  <c r="JC97" i="5"/>
  <c r="JC84" i="5"/>
  <c r="JC18" i="5"/>
  <c r="JC86" i="5"/>
  <c r="JC37" i="5"/>
  <c r="JC39" i="5"/>
  <c r="JC63" i="5"/>
  <c r="JC43" i="5"/>
  <c r="JC11" i="5"/>
  <c r="JC100" i="5"/>
  <c r="JC72" i="5"/>
  <c r="JC52" i="5"/>
  <c r="JC13" i="5"/>
  <c r="JC30" i="5"/>
  <c r="JC40" i="5"/>
  <c r="JC85" i="5"/>
  <c r="JC96" i="5"/>
  <c r="JI90" i="5"/>
  <c r="JC49" i="5"/>
  <c r="JC62" i="5"/>
  <c r="JC32" i="5"/>
  <c r="JC91" i="5"/>
  <c r="JC12" i="5"/>
  <c r="JC56" i="5"/>
  <c r="JC22" i="5"/>
  <c r="AE108" i="1"/>
  <c r="AA105" i="2"/>
  <c r="DP40" i="7"/>
  <c r="DO40" i="7"/>
  <c r="DT77" i="5"/>
  <c r="AF49" i="1"/>
  <c r="AB49" i="2"/>
  <c r="DP33" i="7"/>
  <c r="DO33" i="7"/>
  <c r="DP103" i="7"/>
  <c r="DO103" i="7"/>
  <c r="JC33" i="5"/>
  <c r="JC59" i="5"/>
  <c r="DP31" i="7"/>
  <c r="DO31" i="7"/>
  <c r="DP45" i="7"/>
  <c r="DO45" i="7"/>
  <c r="JC61" i="5"/>
  <c r="JJ40" i="5"/>
  <c r="JC108" i="5"/>
  <c r="JC88" i="5"/>
  <c r="AE92" i="1"/>
  <c r="AA90" i="2"/>
  <c r="JC57" i="5"/>
  <c r="JC42" i="5"/>
  <c r="DP81" i="7"/>
  <c r="DO81" i="7"/>
  <c r="DP16" i="7"/>
  <c r="DO16" i="7"/>
  <c r="JC14" i="5"/>
  <c r="DP69" i="7"/>
  <c r="DO69" i="7"/>
  <c r="DP12" i="7"/>
  <c r="DO12" i="7"/>
  <c r="DT28" i="5"/>
  <c r="AE66" i="1"/>
  <c r="AA63" i="2"/>
  <c r="AF66" i="1"/>
  <c r="AB63" i="2"/>
  <c r="JC54" i="5"/>
  <c r="JC19" i="5"/>
  <c r="JI98" i="5"/>
  <c r="DP43" i="7"/>
  <c r="DP93" i="7"/>
  <c r="DO93" i="7"/>
  <c r="JC80" i="5"/>
  <c r="DP90" i="7"/>
  <c r="DO90" i="7"/>
  <c r="EV6" i="5"/>
  <c r="JC81" i="5"/>
  <c r="JC46" i="5"/>
  <c r="JC17" i="5"/>
  <c r="AG18" i="4"/>
  <c r="AG34" i="4"/>
  <c r="AG42" i="4"/>
  <c r="AG50" i="4"/>
  <c r="AG58" i="4"/>
  <c r="AG74" i="4"/>
  <c r="AG82" i="4"/>
  <c r="AG90" i="4"/>
  <c r="AH105" i="4"/>
  <c r="FH90" i="5"/>
  <c r="FH98" i="5"/>
  <c r="FH106" i="5"/>
  <c r="AG17" i="4"/>
  <c r="AG57" i="4"/>
  <c r="AG81" i="4"/>
  <c r="AH18" i="4"/>
  <c r="AH26" i="4"/>
  <c r="AH42" i="4"/>
  <c r="AH50" i="4"/>
  <c r="AH74" i="4"/>
  <c r="AH82" i="4"/>
  <c r="AH90" i="4"/>
  <c r="AH106" i="4"/>
  <c r="DP105" i="7"/>
  <c r="DP48" i="7"/>
  <c r="DP84" i="7"/>
  <c r="DP21" i="7"/>
  <c r="DP19" i="7"/>
  <c r="DP88" i="7"/>
  <c r="DP64" i="7"/>
  <c r="DP9" i="7"/>
  <c r="DP100" i="7"/>
  <c r="DP28" i="7"/>
  <c r="JI48" i="5"/>
  <c r="JC5" i="5"/>
  <c r="JC6" i="5"/>
  <c r="JC103" i="5"/>
  <c r="JC105" i="5"/>
  <c r="JI29" i="5"/>
  <c r="JI88" i="5"/>
  <c r="FH87" i="5"/>
  <c r="FH103" i="5"/>
  <c r="JJ32" i="5"/>
  <c r="JJ49" i="5"/>
  <c r="JJ58" i="5"/>
  <c r="JJ78" i="5"/>
  <c r="JC41" i="5"/>
  <c r="EV86" i="5"/>
  <c r="EV38" i="5"/>
  <c r="FH8" i="5"/>
  <c r="FH12" i="5"/>
  <c r="FH16" i="5"/>
  <c r="FH20" i="5"/>
  <c r="FH24" i="5"/>
  <c r="FH28" i="5"/>
  <c r="FH32" i="5"/>
  <c r="FH36" i="5"/>
  <c r="FH40" i="5"/>
  <c r="FH44" i="5"/>
  <c r="FH48" i="5"/>
  <c r="FH52" i="5"/>
  <c r="FH56" i="5"/>
  <c r="FH60" i="5"/>
  <c r="FH64" i="5"/>
  <c r="FH68" i="5"/>
  <c r="FH72" i="5"/>
  <c r="FH76" i="5"/>
  <c r="FH80" i="5"/>
  <c r="FH84" i="5"/>
  <c r="FH88" i="5"/>
  <c r="FH92" i="5"/>
  <c r="FH96" i="5"/>
  <c r="FH100" i="5"/>
  <c r="FH104" i="5"/>
  <c r="FH108" i="5"/>
  <c r="JI6" i="5"/>
  <c r="JC99" i="5"/>
  <c r="JC75" i="5"/>
  <c r="JC55" i="5"/>
  <c r="JC51" i="5"/>
  <c r="JC7" i="5"/>
  <c r="JC27" i="5"/>
  <c r="AE60" i="1"/>
  <c r="AE82" i="1"/>
  <c r="AE106" i="1"/>
  <c r="N67" i="1"/>
  <c r="AE45" i="1"/>
  <c r="AE58" i="1"/>
  <c r="AF45" i="1"/>
  <c r="AE34" i="1"/>
  <c r="N43" i="1"/>
  <c r="AF58" i="1"/>
  <c r="AG60" i="1"/>
  <c r="AG63" i="1"/>
  <c r="AG72" i="1"/>
  <c r="AG75" i="1"/>
  <c r="AG73" i="1"/>
  <c r="AG76" i="1"/>
  <c r="AG81" i="1"/>
  <c r="AG79" i="1"/>
  <c r="AF87" i="1"/>
  <c r="AF90" i="1"/>
  <c r="AF35" i="1"/>
  <c r="AE42" i="1"/>
  <c r="AE50" i="1"/>
  <c r="AE67" i="1"/>
  <c r="AE70" i="1"/>
  <c r="AE75" i="1"/>
  <c r="AE78" i="1"/>
  <c r="AE81" i="1"/>
  <c r="AE90" i="1"/>
  <c r="AE94" i="1"/>
  <c r="AE99" i="1"/>
  <c r="AF93" i="1"/>
  <c r="AF97" i="1"/>
  <c r="AF106" i="1"/>
  <c r="AF33" i="1"/>
  <c r="AG33" i="1"/>
  <c r="AG31" i="1"/>
  <c r="AF39" i="1"/>
  <c r="AF44" i="1"/>
  <c r="AF75" i="1"/>
  <c r="AF78" i="1"/>
  <c r="AF81" i="1"/>
  <c r="AF36" i="1"/>
  <c r="AE35" i="1"/>
  <c r="AE41" i="1"/>
  <c r="AG48" i="1"/>
  <c r="AG51" i="1"/>
  <c r="AF54" i="1"/>
  <c r="AF57" i="1"/>
  <c r="AE89" i="1"/>
  <c r="AG97" i="1"/>
  <c r="AG100" i="1"/>
  <c r="AG105" i="1"/>
  <c r="AG103" i="1"/>
  <c r="AF108" i="1"/>
  <c r="AF42" i="1"/>
  <c r="AE43" i="1"/>
  <c r="AG49" i="1"/>
  <c r="AG52" i="1"/>
  <c r="AG57" i="1"/>
  <c r="AG55" i="1"/>
  <c r="AF63" i="1"/>
  <c r="AE68" i="1"/>
  <c r="AF82" i="1"/>
  <c r="AE93" i="1"/>
  <c r="AG41" i="1"/>
  <c r="AE74" i="1"/>
  <c r="AG89" i="1"/>
  <c r="AE32" i="1"/>
  <c r="AF68" i="1"/>
  <c r="AE80" i="1"/>
  <c r="AE65" i="1"/>
  <c r="AF74" i="1"/>
  <c r="AE98" i="1"/>
  <c r="AG36" i="1"/>
  <c r="AG39" i="1"/>
  <c r="AE46" i="1"/>
  <c r="AE51" i="1"/>
  <c r="AG65" i="1"/>
  <c r="AE69" i="1"/>
  <c r="AG84" i="1"/>
  <c r="AG87" i="1"/>
  <c r="AF92" i="1"/>
  <c r="AF99" i="1"/>
  <c r="AE102" i="1"/>
  <c r="AE105" i="1"/>
  <c r="AE104" i="1"/>
  <c r="AE36" i="1"/>
  <c r="AF51" i="1"/>
  <c r="AE54" i="1"/>
  <c r="AE57" i="1"/>
  <c r="AE56" i="1"/>
  <c r="AF69" i="1"/>
  <c r="AF73" i="1"/>
  <c r="AE84" i="1"/>
  <c r="AG96" i="1"/>
  <c r="AG99" i="1"/>
  <c r="AF102" i="1"/>
  <c r="AF105" i="1"/>
  <c r="N103" i="1"/>
  <c r="N55" i="1"/>
  <c r="N31" i="1"/>
  <c r="AE33" i="1"/>
  <c r="AG32" i="1"/>
  <c r="AE38" i="1"/>
  <c r="AG40" i="1"/>
  <c r="AF40" i="1"/>
  <c r="AG44" i="1"/>
  <c r="AG56" i="1"/>
  <c r="AF59" i="1"/>
  <c r="AE62" i="1"/>
  <c r="AG64" i="1"/>
  <c r="AF64" i="1"/>
  <c r="AG68" i="1"/>
  <c r="AG80" i="1"/>
  <c r="AF83" i="1"/>
  <c r="AE86" i="1"/>
  <c r="AG88" i="1"/>
  <c r="AF88" i="1"/>
  <c r="AG92" i="1"/>
  <c r="AH92" i="1" s="1"/>
  <c r="AG104" i="1"/>
  <c r="AF107" i="1"/>
  <c r="AG108" i="1"/>
  <c r="AE59" i="1"/>
  <c r="AE83" i="1"/>
  <c r="AE91" i="1"/>
  <c r="AE107" i="1"/>
  <c r="M93" i="1"/>
  <c r="M69" i="1"/>
  <c r="M45" i="1"/>
  <c r="M21" i="1"/>
  <c r="N105" i="1"/>
  <c r="N81" i="1"/>
  <c r="AF32" i="1"/>
  <c r="AG38" i="1"/>
  <c r="AF56" i="1"/>
  <c r="AG62" i="1"/>
  <c r="AF80" i="1"/>
  <c r="AG86" i="1"/>
  <c r="AF104" i="1"/>
  <c r="AF34" i="1"/>
  <c r="AG35" i="1"/>
  <c r="AE39" i="1"/>
  <c r="AG45" i="1"/>
  <c r="AE48" i="1"/>
  <c r="AF50" i="1"/>
  <c r="AF53" i="1"/>
  <c r="AG59" i="1"/>
  <c r="AE63" i="1"/>
  <c r="AG69" i="1"/>
  <c r="AE72" i="1"/>
  <c r="AF77" i="1"/>
  <c r="AG83" i="1"/>
  <c r="AE87" i="1"/>
  <c r="AG93" i="1"/>
  <c r="AE96" i="1"/>
  <c r="AF98" i="1"/>
  <c r="AF101" i="1"/>
  <c r="AG107" i="1"/>
  <c r="AF37" i="1"/>
  <c r="AF41" i="1"/>
  <c r="AF48" i="1"/>
  <c r="AF47" i="1"/>
  <c r="AE49" i="1"/>
  <c r="AG54" i="1"/>
  <c r="AF61" i="1"/>
  <c r="AF65" i="1"/>
  <c r="AF72" i="1"/>
  <c r="AF71" i="1"/>
  <c r="AE73" i="1"/>
  <c r="AG78" i="1"/>
  <c r="AF85" i="1"/>
  <c r="AF89" i="1"/>
  <c r="AF96" i="1"/>
  <c r="AF95" i="1"/>
  <c r="AE97" i="1"/>
  <c r="AG102" i="1"/>
  <c r="AG50" i="1"/>
  <c r="AE53" i="1"/>
  <c r="AG74" i="1"/>
  <c r="AE77" i="1"/>
  <c r="AG98" i="1"/>
  <c r="AE101" i="1"/>
  <c r="N84" i="1"/>
  <c r="N12" i="1"/>
  <c r="O96" i="1"/>
  <c r="O48" i="1"/>
  <c r="AG42" i="1"/>
  <c r="AE44" i="1"/>
  <c r="AG47" i="1"/>
  <c r="AF60" i="1"/>
  <c r="AG66" i="1"/>
  <c r="AG71" i="1"/>
  <c r="AF84" i="1"/>
  <c r="AG90" i="1"/>
  <c r="AG95" i="1"/>
  <c r="AG34" i="1"/>
  <c r="AF43" i="1"/>
  <c r="AE52" i="1"/>
  <c r="AG58" i="1"/>
  <c r="AF67" i="1"/>
  <c r="AE76" i="1"/>
  <c r="AG82" i="1"/>
  <c r="AF91" i="1"/>
  <c r="AE100" i="1"/>
  <c r="AG106" i="1"/>
  <c r="AE37" i="1"/>
  <c r="AG43" i="1"/>
  <c r="AF52" i="1"/>
  <c r="AE61" i="1"/>
  <c r="AG67" i="1"/>
  <c r="AF76" i="1"/>
  <c r="AE85" i="1"/>
  <c r="AG91" i="1"/>
  <c r="AF100" i="1"/>
  <c r="AE31" i="1"/>
  <c r="AG37" i="1"/>
  <c r="AF38" i="1"/>
  <c r="AF46" i="1"/>
  <c r="AE47" i="1"/>
  <c r="AG53" i="1"/>
  <c r="AE55" i="1"/>
  <c r="AH55" i="1" s="1"/>
  <c r="AG61" i="1"/>
  <c r="AF62" i="1"/>
  <c r="AF70" i="1"/>
  <c r="AE71" i="1"/>
  <c r="AG77" i="1"/>
  <c r="AE79" i="1"/>
  <c r="AG85" i="1"/>
  <c r="AF86" i="1"/>
  <c r="AF94" i="1"/>
  <c r="AE95" i="1"/>
  <c r="AG101" i="1"/>
  <c r="AE103" i="1"/>
  <c r="AF31" i="1"/>
  <c r="AE40" i="1"/>
  <c r="AG46" i="1"/>
  <c r="AF55" i="1"/>
  <c r="AE64" i="1"/>
  <c r="AG70" i="1"/>
  <c r="AF79" i="1"/>
  <c r="AE88" i="1"/>
  <c r="AG94" i="1"/>
  <c r="AF103" i="1"/>
  <c r="O77" i="1"/>
  <c r="O72" i="1"/>
  <c r="N92" i="1"/>
  <c r="O104" i="1"/>
  <c r="O80" i="1"/>
  <c r="N99" i="1"/>
  <c r="N75" i="1"/>
  <c r="N64" i="1"/>
  <c r="N51" i="1"/>
  <c r="O87" i="1"/>
  <c r="O39" i="1"/>
  <c r="O15" i="1"/>
  <c r="N101" i="1"/>
  <c r="N77" i="1"/>
  <c r="N52" i="1"/>
  <c r="N24" i="1"/>
  <c r="O89" i="1"/>
  <c r="O65" i="1"/>
  <c r="O41" i="1"/>
  <c r="O36" i="1"/>
  <c r="O12" i="1"/>
  <c r="N80" i="1"/>
  <c r="O92" i="1"/>
  <c r="O68" i="1"/>
  <c r="O44" i="1"/>
  <c r="O20" i="1"/>
  <c r="M105" i="1"/>
  <c r="M81" i="1"/>
  <c r="M33" i="1"/>
  <c r="N106" i="1"/>
  <c r="N93" i="1"/>
  <c r="N21" i="1"/>
  <c r="O105" i="1"/>
  <c r="O81" i="1"/>
  <c r="N86" i="1"/>
  <c r="N14" i="1"/>
  <c r="O98" i="1"/>
  <c r="O74" i="1"/>
  <c r="O50" i="1"/>
  <c r="N90" i="1"/>
  <c r="N70" i="1"/>
  <c r="N66" i="1"/>
  <c r="N47" i="1"/>
  <c r="N23" i="1"/>
  <c r="O83" i="1"/>
  <c r="O59" i="1"/>
  <c r="O35" i="1"/>
  <c r="O11" i="1"/>
  <c r="N96" i="1"/>
  <c r="N48" i="1"/>
  <c r="N44" i="1"/>
  <c r="M100" i="1"/>
  <c r="M87" i="1"/>
  <c r="M76" i="1"/>
  <c r="M52" i="1"/>
  <c r="N108" i="1"/>
  <c r="N89" i="1"/>
  <c r="N65" i="1"/>
  <c r="O100" i="1"/>
  <c r="O76" i="1"/>
  <c r="O52" i="1"/>
  <c r="O73" i="1"/>
  <c r="M102" i="1"/>
  <c r="M78" i="1"/>
  <c r="N95" i="1"/>
  <c r="O107" i="1"/>
  <c r="O102" i="1"/>
  <c r="O78" i="1"/>
  <c r="O54" i="1"/>
  <c r="N62" i="1"/>
  <c r="N57" i="1"/>
  <c r="N22" i="1"/>
  <c r="O93" i="1"/>
  <c r="O69" i="1"/>
  <c r="O45" i="1"/>
  <c r="O21" i="1"/>
  <c r="N53" i="1"/>
  <c r="O108" i="1"/>
  <c r="O84" i="1"/>
  <c r="O60" i="1"/>
  <c r="O97" i="1"/>
  <c r="N87" i="1"/>
  <c r="N76" i="1"/>
  <c r="N63" i="1"/>
  <c r="N15" i="1"/>
  <c r="O99" i="1"/>
  <c r="O88" i="1"/>
  <c r="O75" i="1"/>
  <c r="O64" i="1"/>
  <c r="O56" i="1"/>
  <c r="O51" i="1"/>
  <c r="O40" i="1"/>
  <c r="O32" i="1"/>
  <c r="N79" i="1"/>
  <c r="O101" i="1"/>
  <c r="M103" i="1"/>
  <c r="M95" i="1"/>
  <c r="M89" i="1"/>
  <c r="M79" i="1"/>
  <c r="M71" i="1"/>
  <c r="M65" i="1"/>
  <c r="M55" i="1"/>
  <c r="M47" i="1"/>
  <c r="M31" i="1"/>
  <c r="M23" i="1"/>
  <c r="N107" i="1"/>
  <c r="N102" i="1"/>
  <c r="N83" i="1"/>
  <c r="N78" i="1"/>
  <c r="N59" i="1"/>
  <c r="N54" i="1"/>
  <c r="N11" i="1"/>
  <c r="O95" i="1"/>
  <c r="O90" i="1"/>
  <c r="O71" i="1"/>
  <c r="O66" i="1"/>
  <c r="O47" i="1"/>
  <c r="O42" i="1"/>
  <c r="O23" i="1"/>
  <c r="O49" i="1"/>
  <c r="M86" i="1"/>
  <c r="M14" i="1"/>
  <c r="N98" i="1"/>
  <c r="N74" i="1"/>
  <c r="N60" i="1"/>
  <c r="N50" i="1"/>
  <c r="O63" i="1"/>
  <c r="O86" i="1"/>
  <c r="O62" i="1"/>
  <c r="O57" i="1"/>
  <c r="O38" i="1"/>
  <c r="O33" i="1"/>
  <c r="O24" i="1"/>
  <c r="O14" i="1"/>
  <c r="M98" i="1"/>
  <c r="M74" i="1"/>
  <c r="M50" i="1"/>
  <c r="N20" i="1"/>
  <c r="N56" i="1"/>
  <c r="N94" i="1"/>
  <c r="O13" i="1"/>
  <c r="O37" i="1"/>
  <c r="O53" i="1"/>
  <c r="O61" i="1"/>
  <c r="O85" i="1"/>
  <c r="M88" i="1"/>
  <c r="M64" i="1"/>
  <c r="N72" i="1"/>
  <c r="N13" i="1"/>
  <c r="N49" i="1"/>
  <c r="N85" i="1"/>
  <c r="O22" i="1"/>
  <c r="O46" i="1"/>
  <c r="O70" i="1"/>
  <c r="O94" i="1"/>
  <c r="N58" i="1"/>
  <c r="N104" i="1"/>
  <c r="O31" i="1"/>
  <c r="O55" i="1"/>
  <c r="O79" i="1"/>
  <c r="O103" i="1"/>
  <c r="N97" i="1"/>
  <c r="N35" i="1"/>
  <c r="N45" i="1"/>
  <c r="N61" i="1"/>
  <c r="N73" i="1"/>
  <c r="N91" i="1"/>
  <c r="O10" i="1"/>
  <c r="O34" i="1"/>
  <c r="O58" i="1"/>
  <c r="O82" i="1"/>
  <c r="O106" i="1"/>
  <c r="N10" i="1"/>
  <c r="N46" i="1"/>
  <c r="N82" i="1"/>
  <c r="N100" i="1"/>
  <c r="O19" i="1"/>
  <c r="O43" i="1"/>
  <c r="O67" i="1"/>
  <c r="O91" i="1"/>
  <c r="M38" i="1"/>
  <c r="N40" i="1"/>
  <c r="N39" i="1"/>
  <c r="N34" i="1"/>
  <c r="N36" i="1"/>
  <c r="N33" i="1"/>
  <c r="N32" i="1"/>
  <c r="N88" i="1"/>
  <c r="N71" i="1"/>
  <c r="N69" i="1"/>
  <c r="N68" i="1"/>
  <c r="M41" i="1"/>
  <c r="M40" i="1"/>
  <c r="N42" i="1"/>
  <c r="N41" i="1"/>
  <c r="N37" i="1"/>
  <c r="N38" i="1"/>
  <c r="M108" i="1"/>
  <c r="M84" i="1"/>
  <c r="M60" i="1"/>
  <c r="M36" i="1"/>
  <c r="M12" i="1"/>
  <c r="M99" i="1"/>
  <c r="M75" i="1"/>
  <c r="M51" i="1"/>
  <c r="M49" i="1"/>
  <c r="M96" i="1"/>
  <c r="M72" i="1"/>
  <c r="M63" i="1"/>
  <c r="M48" i="1"/>
  <c r="M39" i="1"/>
  <c r="M24" i="1"/>
  <c r="M15" i="1"/>
  <c r="M73" i="1"/>
  <c r="M62" i="1"/>
  <c r="M92" i="1"/>
  <c r="M68" i="1"/>
  <c r="M44" i="1"/>
  <c r="M20" i="1"/>
  <c r="M57" i="1"/>
  <c r="M107" i="1"/>
  <c r="M83" i="1"/>
  <c r="M59" i="1"/>
  <c r="M54" i="1"/>
  <c r="M35" i="1"/>
  <c r="M11" i="1"/>
  <c r="M97" i="1"/>
  <c r="M13" i="1"/>
  <c r="M37" i="1"/>
  <c r="M53" i="1"/>
  <c r="M61" i="1"/>
  <c r="M77" i="1"/>
  <c r="M85" i="1"/>
  <c r="M101" i="1"/>
  <c r="M22" i="1"/>
  <c r="M46" i="1"/>
  <c r="M70" i="1"/>
  <c r="M94" i="1"/>
  <c r="M32" i="1"/>
  <c r="M56" i="1"/>
  <c r="M80" i="1"/>
  <c r="M104" i="1"/>
  <c r="M10" i="1"/>
  <c r="M34" i="1"/>
  <c r="M42" i="1"/>
  <c r="M58" i="1"/>
  <c r="M66" i="1"/>
  <c r="M82" i="1"/>
  <c r="M90" i="1"/>
  <c r="M106" i="1"/>
  <c r="M19" i="1"/>
  <c r="M43" i="1"/>
  <c r="M67" i="1"/>
  <c r="M91" i="1"/>
  <c r="JC10" i="5"/>
  <c r="JC21" i="5"/>
  <c r="JC79" i="5"/>
  <c r="JC58" i="5"/>
  <c r="JC93" i="5"/>
  <c r="JC67" i="5"/>
  <c r="JC74" i="5"/>
  <c r="JI39" i="5"/>
  <c r="JJ20" i="5"/>
  <c r="JJ22" i="5"/>
  <c r="JJ72" i="5"/>
  <c r="JJ102" i="5"/>
  <c r="JJ12" i="5"/>
  <c r="JJ14" i="5"/>
  <c r="JI56" i="5"/>
  <c r="JI106" i="5"/>
  <c r="JI19" i="5"/>
  <c r="JJ28" i="5"/>
  <c r="JI94" i="5"/>
  <c r="JJ5" i="5"/>
  <c r="JI11" i="5"/>
  <c r="JJ70" i="5"/>
  <c r="JI102" i="5"/>
  <c r="JI25" i="5"/>
  <c r="JJ52" i="5"/>
  <c r="JI60" i="5"/>
  <c r="JJ95" i="5"/>
  <c r="JI14" i="5"/>
  <c r="JI22" i="5"/>
  <c r="JI68" i="5"/>
  <c r="JJ86" i="5"/>
  <c r="JJ4" i="5"/>
  <c r="JJ27" i="5"/>
  <c r="JJ43" i="5"/>
  <c r="JJ68" i="5"/>
  <c r="JI23" i="5"/>
  <c r="JJ48" i="5"/>
  <c r="JJ59" i="5"/>
  <c r="JJ6" i="5"/>
  <c r="JJ9" i="5"/>
  <c r="JJ17" i="5"/>
  <c r="JI24" i="5"/>
  <c r="JI82" i="5"/>
  <c r="JI86" i="5"/>
  <c r="JJ8" i="5"/>
  <c r="JI15" i="5"/>
  <c r="JJ16" i="5"/>
  <c r="JJ31" i="5"/>
  <c r="JJ90" i="5"/>
  <c r="JJ108" i="5"/>
  <c r="JI10" i="5"/>
  <c r="JI18" i="5"/>
  <c r="JJ35" i="5"/>
  <c r="JI36" i="5"/>
  <c r="JJ66" i="5"/>
  <c r="JJ74" i="5"/>
  <c r="JJ98" i="5"/>
  <c r="JI7" i="5"/>
  <c r="JJ10" i="5"/>
  <c r="JJ13" i="5"/>
  <c r="JJ18" i="5"/>
  <c r="JJ21" i="5"/>
  <c r="JJ63" i="5"/>
  <c r="JJ64" i="5"/>
  <c r="JI78" i="5"/>
  <c r="JJ60" i="5"/>
  <c r="JJ81" i="5"/>
  <c r="JI81" i="5"/>
  <c r="JI107" i="5"/>
  <c r="JC70" i="5"/>
  <c r="JC71" i="5"/>
  <c r="JI95" i="5"/>
  <c r="JI100" i="5"/>
  <c r="JI103" i="5"/>
  <c r="JJ103" i="5"/>
  <c r="JJ107" i="5"/>
  <c r="JJ7" i="5"/>
  <c r="JJ11" i="5"/>
  <c r="JJ15" i="5"/>
  <c r="JJ19" i="5"/>
  <c r="JJ23" i="5"/>
  <c r="JJ24" i="5"/>
  <c r="JJ25" i="5"/>
  <c r="JI26" i="5"/>
  <c r="JI37" i="5"/>
  <c r="JI38" i="5"/>
  <c r="JJ39" i="5"/>
  <c r="JI47" i="5"/>
  <c r="JI52" i="5"/>
  <c r="JJ54" i="5"/>
  <c r="JI54" i="5"/>
  <c r="JJ56" i="5"/>
  <c r="JC65" i="5"/>
  <c r="JC66" i="5"/>
  <c r="JI83" i="5"/>
  <c r="JI91" i="5"/>
  <c r="JJ91" i="5"/>
  <c r="JC101" i="5"/>
  <c r="JC102" i="5"/>
  <c r="JJ100" i="5"/>
  <c r="JI4" i="5"/>
  <c r="JI8" i="5"/>
  <c r="JI12" i="5"/>
  <c r="JI16" i="5"/>
  <c r="JI20" i="5"/>
  <c r="JJ26" i="5"/>
  <c r="JI27" i="5"/>
  <c r="JI28" i="5"/>
  <c r="JJ37" i="5"/>
  <c r="JJ38" i="5"/>
  <c r="JI45" i="5"/>
  <c r="JC48" i="5"/>
  <c r="JC47" i="5"/>
  <c r="JI46" i="5"/>
  <c r="JJ47" i="5"/>
  <c r="JJ62" i="5"/>
  <c r="JJ65" i="5"/>
  <c r="JI65" i="5"/>
  <c r="JJ69" i="5"/>
  <c r="JI69" i="5"/>
  <c r="JI79" i="5"/>
  <c r="JJ79" i="5"/>
  <c r="JJ83" i="5"/>
  <c r="JC89" i="5"/>
  <c r="JC90" i="5"/>
  <c r="JJ88" i="5"/>
  <c r="JJ96" i="5"/>
  <c r="JJ101" i="5"/>
  <c r="JI101" i="5"/>
  <c r="JJ104" i="5"/>
  <c r="JI104" i="5"/>
  <c r="JC106" i="5"/>
  <c r="JC107" i="5"/>
  <c r="JC25" i="5"/>
  <c r="JJ29" i="5"/>
  <c r="JI30" i="5"/>
  <c r="JJ36" i="5"/>
  <c r="JC38" i="5"/>
  <c r="JI44" i="5"/>
  <c r="JJ45" i="5"/>
  <c r="JJ46" i="5"/>
  <c r="JI51" i="5"/>
  <c r="JJ76" i="5"/>
  <c r="JJ84" i="5"/>
  <c r="JJ89" i="5"/>
  <c r="JI89" i="5"/>
  <c r="JJ92" i="5"/>
  <c r="JI92" i="5"/>
  <c r="JC94" i="5"/>
  <c r="JC95" i="5"/>
  <c r="JI5" i="5"/>
  <c r="JC8" i="5"/>
  <c r="JI9" i="5"/>
  <c r="JI13" i="5"/>
  <c r="JI17" i="5"/>
  <c r="JC20" i="5"/>
  <c r="JI21" i="5"/>
  <c r="JJ30" i="5"/>
  <c r="JI31" i="5"/>
  <c r="JI32" i="5"/>
  <c r="JI33" i="5"/>
  <c r="JI35" i="5"/>
  <c r="JJ44" i="5"/>
  <c r="JJ51" i="5"/>
  <c r="JI67" i="5"/>
  <c r="JC77" i="5"/>
  <c r="JC78" i="5"/>
  <c r="JI76" i="5"/>
  <c r="JJ77" i="5"/>
  <c r="JI77" i="5"/>
  <c r="JJ80" i="5"/>
  <c r="JI80" i="5"/>
  <c r="JC82" i="5"/>
  <c r="JC83" i="5"/>
  <c r="JJ106" i="5"/>
  <c r="JC29" i="5"/>
  <c r="JJ33" i="5"/>
  <c r="JC36" i="5"/>
  <c r="JC35" i="5"/>
  <c r="JI34" i="5"/>
  <c r="JI41" i="5"/>
  <c r="JI42" i="5"/>
  <c r="JI43" i="5"/>
  <c r="JC45" i="5"/>
  <c r="JI50" i="5"/>
  <c r="JI53" i="5"/>
  <c r="JJ53" i="5"/>
  <c r="JJ55" i="5"/>
  <c r="JJ67" i="5"/>
  <c r="JJ94" i="5"/>
  <c r="JJ105" i="5"/>
  <c r="JI105" i="5"/>
  <c r="JC24" i="5"/>
  <c r="JJ34" i="5"/>
  <c r="JI40" i="5"/>
  <c r="JJ41" i="5"/>
  <c r="JJ42" i="5"/>
  <c r="JI49" i="5"/>
  <c r="JJ50" i="5"/>
  <c r="JI63" i="5"/>
  <c r="JI71" i="5"/>
  <c r="JJ71" i="5"/>
  <c r="JI72" i="5"/>
  <c r="JJ82" i="5"/>
  <c r="JJ93" i="5"/>
  <c r="JI93" i="5"/>
  <c r="JJ61" i="5"/>
  <c r="JI61" i="5"/>
  <c r="JI62" i="5"/>
  <c r="JJ85" i="5"/>
  <c r="JI85" i="5"/>
  <c r="JJ97" i="5"/>
  <c r="JI97" i="5"/>
  <c r="JI55" i="5"/>
  <c r="JI57" i="5"/>
  <c r="JI66" i="5"/>
  <c r="JJ73" i="5"/>
  <c r="JI73" i="5"/>
  <c r="JI75" i="5"/>
  <c r="JI87" i="5"/>
  <c r="JI99" i="5"/>
  <c r="JC53" i="5"/>
  <c r="JJ57" i="5"/>
  <c r="JC60" i="5"/>
  <c r="JI58" i="5"/>
  <c r="JI59" i="5"/>
  <c r="JI64" i="5"/>
  <c r="JI70" i="5"/>
  <c r="JJ75" i="5"/>
  <c r="JI84" i="5"/>
  <c r="JJ87" i="5"/>
  <c r="JI96" i="5"/>
  <c r="JJ99" i="5"/>
  <c r="JI108" i="5"/>
  <c r="JC68" i="5"/>
  <c r="JC92" i="5"/>
  <c r="JC104" i="5"/>
  <c r="EA80" i="5"/>
  <c r="DT17" i="5"/>
  <c r="DT12" i="5"/>
  <c r="DT27" i="5"/>
  <c r="EA25" i="5"/>
  <c r="EV80" i="5"/>
  <c r="FC33" i="5"/>
  <c r="DT34" i="5"/>
  <c r="DT82" i="5"/>
  <c r="DT93" i="5"/>
  <c r="FB68" i="5"/>
  <c r="FB100" i="5"/>
  <c r="DT16" i="5"/>
  <c r="DT65" i="5"/>
  <c r="EV108" i="5"/>
  <c r="FC84" i="5"/>
  <c r="DT80" i="5"/>
  <c r="DZ37" i="5"/>
  <c r="DT68" i="5"/>
  <c r="DT106" i="5"/>
  <c r="DT9" i="5"/>
  <c r="EA13" i="5"/>
  <c r="DT42" i="5"/>
  <c r="DT84" i="5"/>
  <c r="DT13" i="5"/>
  <c r="DZ16" i="5"/>
  <c r="DT48" i="5"/>
  <c r="EA61" i="5"/>
  <c r="DT70" i="5"/>
  <c r="DT11" i="5"/>
  <c r="DZ64" i="5"/>
  <c r="DT105" i="5"/>
  <c r="EA15" i="5"/>
  <c r="DT4" i="5"/>
  <c r="EA41" i="5"/>
  <c r="EA68" i="5"/>
  <c r="DZ33" i="5"/>
  <c r="DT45" i="5"/>
  <c r="EA12" i="5"/>
  <c r="DT81" i="5"/>
  <c r="DT14" i="5"/>
  <c r="DT22" i="5"/>
  <c r="EA65" i="5"/>
  <c r="DT69" i="5"/>
  <c r="DZ94" i="5"/>
  <c r="DT94" i="5"/>
  <c r="DT30" i="5"/>
  <c r="DT7" i="5"/>
  <c r="EA20" i="5"/>
  <c r="EA26" i="5"/>
  <c r="EA38" i="5"/>
  <c r="DZ74" i="5"/>
  <c r="DZ80" i="5"/>
  <c r="DZ11" i="5"/>
  <c r="DT19" i="5"/>
  <c r="DZ41" i="5"/>
  <c r="DZ68" i="5"/>
  <c r="DZ88" i="5"/>
  <c r="DZ101" i="5"/>
  <c r="DT10" i="5"/>
  <c r="DT38" i="5"/>
  <c r="DT41" i="5"/>
  <c r="DT40" i="5"/>
  <c r="DZ48" i="5"/>
  <c r="EA58" i="5"/>
  <c r="EA59" i="5"/>
  <c r="DZ61" i="5"/>
  <c r="DT24" i="5"/>
  <c r="DT32" i="5"/>
  <c r="EA33" i="5"/>
  <c r="DT96" i="5"/>
  <c r="EA103" i="5"/>
  <c r="EA44" i="5"/>
  <c r="EA102" i="5"/>
  <c r="EA106" i="5"/>
  <c r="DZ15" i="5"/>
  <c r="DT35" i="5"/>
  <c r="EA101" i="5"/>
  <c r="DT107" i="5"/>
  <c r="EA14" i="5"/>
  <c r="DT18" i="5"/>
  <c r="DT31" i="5"/>
  <c r="DT72" i="5"/>
  <c r="DT26" i="5"/>
  <c r="DZ49" i="5"/>
  <c r="DT66" i="5"/>
  <c r="EA66" i="5"/>
  <c r="DT67" i="5"/>
  <c r="EA78" i="5"/>
  <c r="DT79" i="5"/>
  <c r="DZ45" i="5"/>
  <c r="DT47" i="5"/>
  <c r="DT51" i="5"/>
  <c r="DZ65" i="5"/>
  <c r="DZ66" i="5"/>
  <c r="DT73" i="5"/>
  <c r="EA74" i="5"/>
  <c r="DZ76" i="5"/>
  <c r="EA77" i="5"/>
  <c r="EA105" i="5"/>
  <c r="DZ21" i="5"/>
  <c r="DT102" i="5"/>
  <c r="EA21" i="5"/>
  <c r="EA22" i="5"/>
  <c r="EA23" i="5"/>
  <c r="EA24" i="5"/>
  <c r="EA29" i="5"/>
  <c r="EA34" i="5"/>
  <c r="EA35" i="5"/>
  <c r="DZ39" i="5"/>
  <c r="DT44" i="5"/>
  <c r="EA56" i="5"/>
  <c r="DZ85" i="5"/>
  <c r="DZ93" i="5"/>
  <c r="DT101" i="5"/>
  <c r="EA107" i="5"/>
  <c r="EA8" i="5"/>
  <c r="EA9" i="5"/>
  <c r="EA10" i="5"/>
  <c r="EA18" i="5"/>
  <c r="DZ27" i="5"/>
  <c r="DZ34" i="5"/>
  <c r="EA40" i="5"/>
  <c r="DZ42" i="5"/>
  <c r="EA69" i="5"/>
  <c r="EA81" i="5"/>
  <c r="EA85" i="5"/>
  <c r="DZ86" i="5"/>
  <c r="EA89" i="5"/>
  <c r="EA93" i="5"/>
  <c r="DZ97" i="5"/>
  <c r="EA98" i="5"/>
  <c r="EA104" i="5"/>
  <c r="DZ7" i="5"/>
  <c r="DZ17" i="5"/>
  <c r="DT23" i="5"/>
  <c r="DZ25" i="5"/>
  <c r="DT29" i="5"/>
  <c r="EA30" i="5"/>
  <c r="EA42" i="5"/>
  <c r="DT43" i="5"/>
  <c r="EA45" i="5"/>
  <c r="DZ51" i="5"/>
  <c r="DZ72" i="5"/>
  <c r="EA73" i="5"/>
  <c r="DT85" i="5"/>
  <c r="EA86" i="5"/>
  <c r="DT90" i="5"/>
  <c r="DT95" i="5"/>
  <c r="EA94" i="5"/>
  <c r="EA97" i="5"/>
  <c r="DZ98" i="5"/>
  <c r="EA108" i="5"/>
  <c r="DT8" i="5"/>
  <c r="DT21" i="5"/>
  <c r="DZ19" i="5"/>
  <c r="EA32" i="5"/>
  <c r="EA37" i="5"/>
  <c r="DZ47" i="5"/>
  <c r="EA51" i="5"/>
  <c r="EA52" i="5"/>
  <c r="DZ53" i="5"/>
  <c r="DT97" i="5"/>
  <c r="EA99" i="5"/>
  <c r="DT6" i="5"/>
  <c r="EA4" i="5"/>
  <c r="EA5" i="5"/>
  <c r="EA6" i="5"/>
  <c r="EA19" i="5"/>
  <c r="DT25" i="5"/>
  <c r="DZ26" i="5"/>
  <c r="EA28" i="5"/>
  <c r="DT33" i="5"/>
  <c r="DT39" i="5"/>
  <c r="EA43" i="5"/>
  <c r="EA47" i="5"/>
  <c r="EA53" i="5"/>
  <c r="DZ58" i="5"/>
  <c r="DT71" i="5"/>
  <c r="EA72" i="5"/>
  <c r="DT78" i="5"/>
  <c r="DZ77" i="5"/>
  <c r="DZ78" i="5"/>
  <c r="DT83" i="5"/>
  <c r="EA88" i="5"/>
  <c r="DT89" i="5"/>
  <c r="EA100" i="5"/>
  <c r="DZ105" i="5"/>
  <c r="EA7" i="5"/>
  <c r="EA11" i="5"/>
  <c r="DT15" i="5"/>
  <c r="EA17" i="5"/>
  <c r="DZ18" i="5"/>
  <c r="EA27" i="5"/>
  <c r="DZ28" i="5"/>
  <c r="DZ29" i="5"/>
  <c r="DT36" i="5"/>
  <c r="DT37" i="5"/>
  <c r="EA79" i="5"/>
  <c r="DZ79" i="5"/>
  <c r="EA87" i="5"/>
  <c r="DZ87" i="5"/>
  <c r="DZ4" i="5"/>
  <c r="DZ8" i="5"/>
  <c r="DZ12" i="5"/>
  <c r="DZ30" i="5"/>
  <c r="DZ59" i="5"/>
  <c r="EA67" i="5"/>
  <c r="DZ67" i="5"/>
  <c r="EA71" i="5"/>
  <c r="DZ71" i="5"/>
  <c r="DZ89" i="5"/>
  <c r="EA95" i="5"/>
  <c r="DZ95" i="5"/>
  <c r="DZ20" i="5"/>
  <c r="DZ31" i="5"/>
  <c r="DZ60" i="5"/>
  <c r="DZ90" i="5"/>
  <c r="DT91" i="5"/>
  <c r="DT92" i="5"/>
  <c r="DZ5" i="5"/>
  <c r="DZ9" i="5"/>
  <c r="DZ13" i="5"/>
  <c r="DZ22" i="5"/>
  <c r="EA31" i="5"/>
  <c r="DZ32" i="5"/>
  <c r="EA39" i="5"/>
  <c r="EA60" i="5"/>
  <c r="EA90" i="5"/>
  <c r="DT20" i="5"/>
  <c r="DZ23" i="5"/>
  <c r="EA54" i="5"/>
  <c r="DZ81" i="5"/>
  <c r="DT88" i="5"/>
  <c r="DT5" i="5"/>
  <c r="DZ6" i="5"/>
  <c r="DZ10" i="5"/>
  <c r="DZ14" i="5"/>
  <c r="DZ24" i="5"/>
  <c r="DZ35" i="5"/>
  <c r="EA36" i="5"/>
  <c r="DZ43" i="5"/>
  <c r="DZ46" i="5"/>
  <c r="EA48" i="5"/>
  <c r="DT49" i="5"/>
  <c r="DT50" i="5"/>
  <c r="DZ54" i="5"/>
  <c r="DZ69" i="5"/>
  <c r="EA82" i="5"/>
  <c r="DZ82" i="5"/>
  <c r="DT87" i="5"/>
  <c r="DT86" i="5"/>
  <c r="EA92" i="5"/>
  <c r="EA16" i="5"/>
  <c r="DZ36" i="5"/>
  <c r="DZ38" i="5"/>
  <c r="EA46" i="5"/>
  <c r="DZ52" i="5"/>
  <c r="EA62" i="5"/>
  <c r="DZ62" i="5"/>
  <c r="EA70" i="5"/>
  <c r="DZ70" i="5"/>
  <c r="EA76" i="5"/>
  <c r="DT76" i="5"/>
  <c r="EA83" i="5"/>
  <c r="DZ83" i="5"/>
  <c r="DT103" i="5"/>
  <c r="DT104" i="5"/>
  <c r="DT46" i="5"/>
  <c r="EA64" i="5"/>
  <c r="DT64" i="5"/>
  <c r="DT100" i="5"/>
  <c r="EA63" i="5"/>
  <c r="DZ63" i="5"/>
  <c r="EA50" i="5"/>
  <c r="EA57" i="5"/>
  <c r="DT75" i="5"/>
  <c r="DT74" i="5"/>
  <c r="DZ73" i="5"/>
  <c r="EA84" i="5"/>
  <c r="DT99" i="5"/>
  <c r="DT98" i="5"/>
  <c r="DZ40" i="5"/>
  <c r="DZ44" i="5"/>
  <c r="DZ106" i="5"/>
  <c r="DT108" i="5"/>
  <c r="EA49" i="5"/>
  <c r="EA55" i="5"/>
  <c r="DZ55" i="5"/>
  <c r="EA75" i="5"/>
  <c r="DZ75" i="5"/>
  <c r="EA91" i="5"/>
  <c r="DZ91" i="5"/>
  <c r="EA96" i="5"/>
  <c r="DZ102" i="5"/>
  <c r="DZ99" i="5"/>
  <c r="DZ103" i="5"/>
  <c r="DZ107" i="5"/>
  <c r="DZ56" i="5"/>
  <c r="DZ50" i="5"/>
  <c r="DZ57" i="5"/>
  <c r="DZ84" i="5"/>
  <c r="DZ92" i="5"/>
  <c r="DZ96" i="5"/>
  <c r="DZ100" i="5"/>
  <c r="DZ104" i="5"/>
  <c r="DZ108" i="5"/>
  <c r="EV99" i="5"/>
  <c r="EV88" i="5"/>
  <c r="EV75" i="5"/>
  <c r="EV51" i="5"/>
  <c r="EV27" i="5"/>
  <c r="EV16" i="5"/>
  <c r="EV70" i="5"/>
  <c r="EV18" i="5"/>
  <c r="EV14" i="5"/>
  <c r="EV53" i="5"/>
  <c r="EV89" i="5"/>
  <c r="EV64" i="5"/>
  <c r="EV40" i="5"/>
  <c r="EV17" i="5"/>
  <c r="EV8" i="5"/>
  <c r="EV69" i="5"/>
  <c r="EV58" i="5"/>
  <c r="EV10" i="5"/>
  <c r="EV107" i="5"/>
  <c r="EV83" i="5"/>
  <c r="EV35" i="5"/>
  <c r="EV98" i="5"/>
  <c r="EV74" i="5"/>
  <c r="EV49" i="5"/>
  <c r="EV36" i="5"/>
  <c r="EV26" i="5"/>
  <c r="EV21" i="5"/>
  <c r="EV90" i="5"/>
  <c r="EV42" i="5"/>
  <c r="EV105" i="5"/>
  <c r="EV81" i="5"/>
  <c r="EV57" i="5"/>
  <c r="EV32" i="5"/>
  <c r="EV9" i="5"/>
  <c r="EV72" i="5"/>
  <c r="FH97" i="5"/>
  <c r="EV92" i="5"/>
  <c r="EV67" i="5"/>
  <c r="EV43" i="5"/>
  <c r="EV20" i="5"/>
  <c r="FH81" i="5"/>
  <c r="EV101" i="5"/>
  <c r="EV96" i="5"/>
  <c r="EV85" i="5"/>
  <c r="EV76" i="5"/>
  <c r="EV61" i="5"/>
  <c r="EV52" i="5"/>
  <c r="EV48" i="5"/>
  <c r="EV29" i="5"/>
  <c r="EV24" i="5"/>
  <c r="EV13" i="5"/>
  <c r="EV5" i="5"/>
  <c r="FH89" i="5"/>
  <c r="EV44" i="5"/>
  <c r="EV102" i="5"/>
  <c r="EV78" i="5"/>
  <c r="EV30" i="5"/>
  <c r="EV60" i="5"/>
  <c r="FH73" i="5"/>
  <c r="EV45" i="5"/>
  <c r="EV25" i="5"/>
  <c r="EV97" i="5"/>
  <c r="FH65" i="5"/>
  <c r="EV93" i="5"/>
  <c r="FC27" i="5"/>
  <c r="EV84" i="5"/>
  <c r="EV65" i="5"/>
  <c r="EV41" i="5"/>
  <c r="EV12" i="5"/>
  <c r="FH49" i="5"/>
  <c r="FB57" i="5"/>
  <c r="EV56" i="5"/>
  <c r="EV7" i="5"/>
  <c r="FH33" i="5"/>
  <c r="EV66" i="5"/>
  <c r="EV46" i="5"/>
  <c r="EV22" i="5"/>
  <c r="EV33" i="5"/>
  <c r="FH105" i="5"/>
  <c r="FH17" i="5"/>
  <c r="EV62" i="5"/>
  <c r="FH23" i="5"/>
  <c r="FH63" i="5"/>
  <c r="FH79" i="5"/>
  <c r="FC82" i="5"/>
  <c r="FB11" i="5"/>
  <c r="FB106" i="5"/>
  <c r="EV50" i="5"/>
  <c r="EV59" i="5"/>
  <c r="EV68" i="5"/>
  <c r="EV77" i="5"/>
  <c r="EV106" i="5"/>
  <c r="EV15" i="5"/>
  <c r="FH5" i="5"/>
  <c r="FH13" i="5"/>
  <c r="FH21" i="5"/>
  <c r="FH29" i="5"/>
  <c r="FH37" i="5"/>
  <c r="FH45" i="5"/>
  <c r="FH53" i="5"/>
  <c r="FH61" i="5"/>
  <c r="FH69" i="5"/>
  <c r="FH77" i="5"/>
  <c r="FH85" i="5"/>
  <c r="FH93" i="5"/>
  <c r="FH101" i="5"/>
  <c r="EV87" i="5"/>
  <c r="EV63" i="5"/>
  <c r="EV39" i="5"/>
  <c r="EV34" i="5"/>
  <c r="FH6" i="5"/>
  <c r="FH14" i="5"/>
  <c r="FH22" i="5"/>
  <c r="FH30" i="5"/>
  <c r="FH38" i="5"/>
  <c r="FH46" i="5"/>
  <c r="FH54" i="5"/>
  <c r="FH62" i="5"/>
  <c r="FH70" i="5"/>
  <c r="FH78" i="5"/>
  <c r="FH86" i="5"/>
  <c r="FH94" i="5"/>
  <c r="FH102" i="5"/>
  <c r="EV54" i="5"/>
  <c r="EV73" i="5"/>
  <c r="EV82" i="5"/>
  <c r="EV91" i="5"/>
  <c r="EV100" i="5"/>
  <c r="FH15" i="5"/>
  <c r="FH39" i="5"/>
  <c r="EV11" i="5"/>
  <c r="EV19" i="5"/>
  <c r="EV28" i="5"/>
  <c r="EV37" i="5"/>
  <c r="FH7" i="5"/>
  <c r="FH55" i="5"/>
  <c r="FH71" i="5"/>
  <c r="FH95" i="5"/>
  <c r="FB98" i="5"/>
  <c r="EV104" i="5"/>
  <c r="EV103" i="5"/>
  <c r="EV79" i="5"/>
  <c r="EV55" i="5"/>
  <c r="EV31" i="5"/>
  <c r="EV4" i="5"/>
  <c r="FH31" i="5"/>
  <c r="FH47" i="5"/>
  <c r="EV95" i="5"/>
  <c r="EV71" i="5"/>
  <c r="EV47" i="5"/>
  <c r="EV23" i="5"/>
  <c r="EV94" i="5"/>
  <c r="FH11" i="5"/>
  <c r="FH19" i="5"/>
  <c r="FH27" i="5"/>
  <c r="FH35" i="5"/>
  <c r="FH43" i="5"/>
  <c r="FH51" i="5"/>
  <c r="FH59" i="5"/>
  <c r="FH67" i="5"/>
  <c r="FH75" i="5"/>
  <c r="FH83" i="5"/>
  <c r="FH91" i="5"/>
  <c r="FH99" i="5"/>
  <c r="FH107" i="5"/>
  <c r="FH4" i="5"/>
  <c r="FH57" i="5"/>
  <c r="FH41" i="5"/>
  <c r="FH25" i="5"/>
  <c r="FH9" i="5"/>
  <c r="FB62" i="5"/>
  <c r="FH10" i="5"/>
  <c r="FH18" i="5"/>
  <c r="FH26" i="5"/>
  <c r="FH34" i="5"/>
  <c r="FH42" i="5"/>
  <c r="FH50" i="5"/>
  <c r="FH58" i="5"/>
  <c r="FH66" i="5"/>
  <c r="FH74" i="5"/>
  <c r="FH82" i="5"/>
  <c r="FB65" i="5"/>
  <c r="FC77" i="5"/>
  <c r="FC11" i="5"/>
  <c r="FB60" i="5"/>
  <c r="FC80" i="5"/>
  <c r="FC100" i="5"/>
  <c r="FC17" i="5"/>
  <c r="FC19" i="5"/>
  <c r="FC29" i="5"/>
  <c r="FC5" i="5"/>
  <c r="FC4" i="5"/>
  <c r="FC44" i="5"/>
  <c r="FB48" i="5"/>
  <c r="FB7" i="5"/>
  <c r="FB17" i="5"/>
  <c r="FC60" i="5"/>
  <c r="FB73" i="5"/>
  <c r="FC92" i="5"/>
  <c r="FB64" i="5"/>
  <c r="FB72" i="5"/>
  <c r="FB94" i="5"/>
  <c r="FB76" i="5"/>
  <c r="FB78" i="5"/>
  <c r="FC79" i="5"/>
  <c r="FC23" i="5"/>
  <c r="FB80" i="5"/>
  <c r="FC88" i="5"/>
  <c r="FB96" i="5"/>
  <c r="FB97" i="5"/>
  <c r="FC6" i="5"/>
  <c r="FB23" i="5"/>
  <c r="FC50" i="5"/>
  <c r="FB88" i="5"/>
  <c r="FC97" i="5"/>
  <c r="FB101" i="5"/>
  <c r="FC85" i="5"/>
  <c r="FC35" i="5"/>
  <c r="FC41" i="5"/>
  <c r="FB56" i="5"/>
  <c r="FC64" i="5"/>
  <c r="FC76" i="5"/>
  <c r="FB85" i="5"/>
  <c r="FB86" i="5"/>
  <c r="FB92" i="5"/>
  <c r="FC8" i="5"/>
  <c r="FC9" i="5"/>
  <c r="FB10" i="5"/>
  <c r="FC65" i="5"/>
  <c r="FC69" i="5"/>
  <c r="FB104" i="5"/>
  <c r="FC30" i="5"/>
  <c r="FC10" i="5"/>
  <c r="FC14" i="5"/>
  <c r="FB18" i="5"/>
  <c r="FB34" i="5"/>
  <c r="FB35" i="5"/>
  <c r="FC39" i="5"/>
  <c r="FC47" i="5"/>
  <c r="FB53" i="5"/>
  <c r="FC55" i="5"/>
  <c r="FB82" i="5"/>
  <c r="FC93" i="5"/>
  <c r="FC106" i="5"/>
  <c r="FC53" i="5"/>
  <c r="FB26" i="5"/>
  <c r="FC72" i="5"/>
  <c r="FC95" i="5"/>
  <c r="FC25" i="5"/>
  <c r="FB27" i="5"/>
  <c r="FB31" i="5"/>
  <c r="FB12" i="5"/>
  <c r="FC31" i="5"/>
  <c r="FB52" i="5"/>
  <c r="FB61" i="5"/>
  <c r="FC68" i="5"/>
  <c r="FB81" i="5"/>
  <c r="FB84" i="5"/>
  <c r="FC98" i="5"/>
  <c r="FC101" i="5"/>
  <c r="FB102" i="5"/>
  <c r="FC108" i="5"/>
  <c r="FC24" i="5"/>
  <c r="FB6" i="5"/>
  <c r="FC12" i="5"/>
  <c r="FC13" i="5"/>
  <c r="FB15" i="5"/>
  <c r="FB22" i="5"/>
  <c r="FB38" i="5"/>
  <c r="FC52" i="5"/>
  <c r="FC61" i="5"/>
  <c r="FC81" i="5"/>
  <c r="FC103" i="5"/>
  <c r="FB13" i="5"/>
  <c r="FB16" i="5"/>
  <c r="FC22" i="5"/>
  <c r="FB33" i="5"/>
  <c r="FC38" i="5"/>
  <c r="FC49" i="5"/>
  <c r="FC73" i="5"/>
  <c r="FC96" i="5"/>
  <c r="FC104" i="5"/>
  <c r="FC7" i="5"/>
  <c r="FB8" i="5"/>
  <c r="FC15" i="5"/>
  <c r="FC16" i="5"/>
  <c r="FC18" i="5"/>
  <c r="FB39" i="5"/>
  <c r="FB41" i="5"/>
  <c r="FC54" i="5"/>
  <c r="FB54" i="5"/>
  <c r="FB63" i="5"/>
  <c r="FC63" i="5"/>
  <c r="FB9" i="5"/>
  <c r="FC20" i="5"/>
  <c r="FB20" i="5"/>
  <c r="FB32" i="5"/>
  <c r="FC57" i="5"/>
  <c r="FC32" i="5"/>
  <c r="FB44" i="5"/>
  <c r="FC46" i="5"/>
  <c r="FB46" i="5"/>
  <c r="FC90" i="5"/>
  <c r="FB90" i="5"/>
  <c r="FC36" i="5"/>
  <c r="FB36" i="5"/>
  <c r="FB42" i="5"/>
  <c r="FC56" i="5"/>
  <c r="FC66" i="5"/>
  <c r="FB66" i="5"/>
  <c r="FB93" i="5"/>
  <c r="FB4" i="5"/>
  <c r="FC26" i="5"/>
  <c r="FC34" i="5"/>
  <c r="FC42" i="5"/>
  <c r="FC48" i="5"/>
  <c r="FC58" i="5"/>
  <c r="FC74" i="5"/>
  <c r="FB74" i="5"/>
  <c r="FB5" i="5"/>
  <c r="FB19" i="5"/>
  <c r="FC21" i="5"/>
  <c r="FB25" i="5"/>
  <c r="FC28" i="5"/>
  <c r="FB28" i="5"/>
  <c r="FB30" i="5"/>
  <c r="FB40" i="5"/>
  <c r="FB58" i="5"/>
  <c r="FB87" i="5"/>
  <c r="FC87" i="5"/>
  <c r="FC37" i="5"/>
  <c r="FC40" i="5"/>
  <c r="JK40" i="5" s="1"/>
  <c r="FB43" i="5"/>
  <c r="FB45" i="5"/>
  <c r="FB14" i="5"/>
  <c r="FB24" i="5"/>
  <c r="FC43" i="5"/>
  <c r="FC45" i="5"/>
  <c r="FB51" i="5"/>
  <c r="FC51" i="5"/>
  <c r="FC59" i="5"/>
  <c r="FB59" i="5"/>
  <c r="FB69" i="5"/>
  <c r="FC75" i="5"/>
  <c r="FB75" i="5"/>
  <c r="FC91" i="5"/>
  <c r="FB91" i="5"/>
  <c r="FC107" i="5"/>
  <c r="FB107" i="5"/>
  <c r="FB70" i="5"/>
  <c r="FB103" i="5"/>
  <c r="FB71" i="5"/>
  <c r="FC83" i="5"/>
  <c r="FB83" i="5"/>
  <c r="FC99" i="5"/>
  <c r="FB99" i="5"/>
  <c r="FC67" i="5"/>
  <c r="FB67" i="5"/>
  <c r="FC71" i="5"/>
  <c r="FB21" i="5"/>
  <c r="FB29" i="5"/>
  <c r="FB37" i="5"/>
  <c r="FB55" i="5"/>
  <c r="FB89" i="5"/>
  <c r="FB105" i="5"/>
  <c r="FB47" i="5"/>
  <c r="FB49" i="5"/>
  <c r="FB50" i="5"/>
  <c r="FB77" i="5"/>
  <c r="FB79" i="5"/>
  <c r="FC89" i="5"/>
  <c r="FB95" i="5"/>
  <c r="FC105" i="5"/>
  <c r="FC62" i="5"/>
  <c r="FC70" i="5"/>
  <c r="FC78" i="5"/>
  <c r="FC86" i="5"/>
  <c r="FC94" i="5"/>
  <c r="FC102" i="5"/>
  <c r="FB108" i="5"/>
  <c r="T43" i="5"/>
  <c r="S50" i="5"/>
  <c r="T34" i="5"/>
  <c r="S78" i="5"/>
  <c r="S62" i="5"/>
  <c r="S61" i="5"/>
  <c r="S10" i="5"/>
  <c r="S75" i="5"/>
  <c r="S6" i="5"/>
  <c r="S65" i="5"/>
  <c r="S74" i="5"/>
  <c r="T10" i="5"/>
  <c r="T39" i="5"/>
  <c r="T46" i="5"/>
  <c r="S60" i="5"/>
  <c r="T21" i="5"/>
  <c r="S22" i="5"/>
  <c r="T44" i="5"/>
  <c r="S58" i="5"/>
  <c r="S59" i="5"/>
  <c r="S71" i="5"/>
  <c r="S69" i="5"/>
  <c r="S34" i="5"/>
  <c r="T40" i="5"/>
  <c r="S54" i="5"/>
  <c r="S26" i="5"/>
  <c r="T26" i="5"/>
  <c r="S41" i="5"/>
  <c r="S89" i="5"/>
  <c r="S80" i="5"/>
  <c r="S83" i="5"/>
  <c r="S87" i="5"/>
  <c r="S91" i="5"/>
  <c r="S79" i="5"/>
  <c r="S68" i="5"/>
  <c r="T18" i="5"/>
  <c r="S46" i="5"/>
  <c r="S88" i="5"/>
  <c r="T23" i="5"/>
  <c r="S13" i="5"/>
  <c r="T14" i="5"/>
  <c r="S17" i="5"/>
  <c r="S36" i="5"/>
  <c r="S25" i="5"/>
  <c r="T30" i="5"/>
  <c r="T32" i="5"/>
  <c r="S95" i="5"/>
  <c r="T7" i="5"/>
  <c r="S9" i="5"/>
  <c r="S18" i="5"/>
  <c r="S33" i="5"/>
  <c r="S63" i="5"/>
  <c r="T42" i="5"/>
  <c r="S64" i="5"/>
  <c r="S67" i="5"/>
  <c r="S77" i="5"/>
  <c r="T6" i="5"/>
  <c r="T13" i="5"/>
  <c r="S14" i="5"/>
  <c r="T22" i="5"/>
  <c r="T31" i="5"/>
  <c r="S81" i="5"/>
  <c r="S97" i="5"/>
  <c r="T15" i="5"/>
  <c r="T16" i="5"/>
  <c r="T25" i="5"/>
  <c r="S72" i="5"/>
  <c r="T4" i="5"/>
  <c r="T28" i="5"/>
  <c r="T35" i="5"/>
  <c r="T37" i="5"/>
  <c r="S38" i="5"/>
  <c r="S48" i="5"/>
  <c r="S52" i="5"/>
  <c r="S56" i="5"/>
  <c r="S66" i="5"/>
  <c r="S76" i="5"/>
  <c r="T47" i="5"/>
  <c r="S5" i="5"/>
  <c r="T12" i="5"/>
  <c r="T20" i="5"/>
  <c r="T27" i="5"/>
  <c r="S28" i="5"/>
  <c r="S29" i="5"/>
  <c r="T38" i="5"/>
  <c r="S42" i="5"/>
  <c r="S96" i="5"/>
  <c r="T24" i="5"/>
  <c r="S4" i="5"/>
  <c r="T8" i="5"/>
  <c r="T36" i="5"/>
  <c r="T5" i="5"/>
  <c r="T11" i="5"/>
  <c r="S12" i="5"/>
  <c r="T19" i="5"/>
  <c r="S20" i="5"/>
  <c r="S21" i="5"/>
  <c r="T29" i="5"/>
  <c r="S30" i="5"/>
  <c r="S70" i="5"/>
  <c r="S73" i="5"/>
  <c r="S8" i="5"/>
  <c r="T9" i="5"/>
  <c r="S16" i="5"/>
  <c r="T17" i="5"/>
  <c r="S24" i="5"/>
  <c r="S32" i="5"/>
  <c r="T33" i="5"/>
  <c r="S40" i="5"/>
  <c r="T41" i="5"/>
  <c r="T80" i="5"/>
  <c r="T88" i="5"/>
  <c r="T96" i="5"/>
  <c r="S7" i="5"/>
  <c r="S15" i="5"/>
  <c r="S23" i="5"/>
  <c r="S31" i="5"/>
  <c r="S39" i="5"/>
  <c r="S47" i="5"/>
  <c r="T85" i="5"/>
  <c r="T93" i="5"/>
  <c r="T82" i="5"/>
  <c r="S85" i="5"/>
  <c r="T90" i="5"/>
  <c r="S93" i="5"/>
  <c r="T98" i="5"/>
  <c r="T100" i="5"/>
  <c r="T102" i="5"/>
  <c r="T104" i="5"/>
  <c r="T106" i="5"/>
  <c r="T108" i="5"/>
  <c r="S37" i="5"/>
  <c r="S45" i="5"/>
  <c r="T49" i="5"/>
  <c r="T51" i="5"/>
  <c r="T53" i="5"/>
  <c r="T55" i="5"/>
  <c r="T57" i="5"/>
  <c r="T59" i="5"/>
  <c r="T61" i="5"/>
  <c r="T63" i="5"/>
  <c r="T65" i="5"/>
  <c r="T67" i="5"/>
  <c r="T69" i="5"/>
  <c r="T71" i="5"/>
  <c r="T73" i="5"/>
  <c r="T75" i="5"/>
  <c r="T77" i="5"/>
  <c r="T79" i="5"/>
  <c r="S82" i="5"/>
  <c r="T87" i="5"/>
  <c r="S90" i="5"/>
  <c r="T95" i="5"/>
  <c r="S98" i="5"/>
  <c r="S100" i="5"/>
  <c r="S102" i="5"/>
  <c r="S104" i="5"/>
  <c r="S106" i="5"/>
  <c r="S108" i="5"/>
  <c r="S44" i="5"/>
  <c r="T45" i="5"/>
  <c r="S49" i="5"/>
  <c r="S51" i="5"/>
  <c r="S53" i="5"/>
  <c r="S55" i="5"/>
  <c r="S57" i="5"/>
  <c r="T84" i="5"/>
  <c r="T92" i="5"/>
  <c r="S11" i="5"/>
  <c r="S19" i="5"/>
  <c r="S27" i="5"/>
  <c r="S35" i="5"/>
  <c r="S43" i="5"/>
  <c r="T81" i="5"/>
  <c r="S84" i="5"/>
  <c r="T89" i="5"/>
  <c r="S92" i="5"/>
  <c r="T97" i="5"/>
  <c r="T86" i="5"/>
  <c r="T94" i="5"/>
  <c r="T99" i="5"/>
  <c r="T101" i="5"/>
  <c r="T103" i="5"/>
  <c r="T105" i="5"/>
  <c r="T107" i="5"/>
  <c r="T48" i="5"/>
  <c r="T50" i="5"/>
  <c r="T52" i="5"/>
  <c r="T54" i="5"/>
  <c r="T56" i="5"/>
  <c r="T58" i="5"/>
  <c r="T60" i="5"/>
  <c r="T62" i="5"/>
  <c r="T64" i="5"/>
  <c r="T66" i="5"/>
  <c r="T68" i="5"/>
  <c r="T70" i="5"/>
  <c r="T72" i="5"/>
  <c r="T74" i="5"/>
  <c r="T76" i="5"/>
  <c r="T78" i="5"/>
  <c r="T83" i="5"/>
  <c r="S86" i="5"/>
  <c r="T91" i="5"/>
  <c r="S94" i="5"/>
  <c r="S99" i="5"/>
  <c r="S101" i="5"/>
  <c r="S103" i="5"/>
  <c r="S105" i="5"/>
  <c r="S107" i="5"/>
  <c r="AG80" i="4"/>
  <c r="AH6" i="4"/>
  <c r="AG86" i="4"/>
  <c r="AG78" i="4"/>
  <c r="AH38" i="4"/>
  <c r="AH86" i="4"/>
  <c r="AH94" i="4"/>
  <c r="AG47" i="4"/>
  <c r="AG104" i="4"/>
  <c r="AG26" i="4"/>
  <c r="AH58" i="4"/>
  <c r="AH66" i="4"/>
  <c r="AH98" i="4"/>
  <c r="AG14" i="4"/>
  <c r="AG22" i="4"/>
  <c r="AH46" i="4"/>
  <c r="AH54" i="4"/>
  <c r="AG25" i="4"/>
  <c r="AH81" i="4"/>
  <c r="AG16" i="4"/>
  <c r="AG49" i="4"/>
  <c r="AG105" i="4"/>
  <c r="AG94" i="4"/>
  <c r="AH102" i="4"/>
  <c r="AH73" i="4"/>
  <c r="AG9" i="4"/>
  <c r="AH32" i="4"/>
  <c r="AH48" i="4"/>
  <c r="AG33" i="4"/>
  <c r="AH57" i="4"/>
  <c r="AG10" i="4"/>
  <c r="AG66" i="4"/>
  <c r="AH97" i="4"/>
  <c r="AH65" i="4"/>
  <c r="AH25" i="4"/>
  <c r="AH10" i="4"/>
  <c r="AG39" i="4"/>
  <c r="AG95" i="4"/>
  <c r="AH30" i="4"/>
  <c r="AH62" i="4"/>
  <c r="AH70" i="4"/>
  <c r="AG5" i="4"/>
  <c r="AG85" i="4"/>
  <c r="AH93" i="4"/>
  <c r="AG101" i="4"/>
  <c r="AG87" i="4"/>
  <c r="AG89" i="4"/>
  <c r="AH89" i="4"/>
  <c r="AH41" i="4"/>
  <c r="AH34" i="4"/>
  <c r="AH15" i="4"/>
  <c r="AH9" i="4"/>
  <c r="AH17" i="4"/>
  <c r="AG41" i="4"/>
  <c r="AH49" i="4"/>
  <c r="AG70" i="4"/>
  <c r="AH78" i="4"/>
  <c r="AG97" i="4"/>
  <c r="AH8" i="4"/>
  <c r="AH24" i="4"/>
  <c r="AH40" i="4"/>
  <c r="AH56" i="4"/>
  <c r="AH64" i="4"/>
  <c r="AH88" i="4"/>
  <c r="AH96" i="4"/>
  <c r="AH104" i="4"/>
  <c r="AH39" i="4"/>
  <c r="AH47" i="4"/>
  <c r="AH63" i="4"/>
  <c r="AH71" i="4"/>
  <c r="AG79" i="4"/>
  <c r="AG103" i="4"/>
  <c r="AG72" i="4"/>
  <c r="AH14" i="4"/>
  <c r="AH22" i="4"/>
  <c r="AH33" i="4"/>
  <c r="AH53" i="4"/>
  <c r="AG64" i="4"/>
  <c r="AG73" i="4"/>
  <c r="AG102" i="4"/>
  <c r="AG24" i="4"/>
  <c r="AH45" i="4"/>
  <c r="AG54" i="4"/>
  <c r="AG65" i="4"/>
  <c r="AG6" i="4"/>
  <c r="AG30" i="4"/>
  <c r="AG38" i="4"/>
  <c r="AG46" i="4"/>
  <c r="AG62" i="4"/>
  <c r="AG63" i="4"/>
  <c r="AG71" i="4"/>
  <c r="AH7" i="4"/>
  <c r="AH23" i="4"/>
  <c r="AH31" i="4"/>
  <c r="AH55" i="4"/>
  <c r="AH79" i="4"/>
  <c r="AH87" i="4"/>
  <c r="AH95" i="4"/>
  <c r="AH103" i="4"/>
  <c r="AH72" i="4"/>
  <c r="AH80" i="4"/>
  <c r="AG88" i="4"/>
  <c r="AG96" i="4"/>
  <c r="AG32" i="4"/>
  <c r="AG40" i="4"/>
  <c r="AG48" i="4"/>
  <c r="AG56" i="4"/>
  <c r="AH16" i="4"/>
  <c r="AG8" i="4"/>
  <c r="AH29" i="4"/>
  <c r="AH69" i="4"/>
  <c r="AH21" i="4"/>
  <c r="AH37" i="4"/>
  <c r="AH61" i="4"/>
  <c r="AH77" i="4"/>
  <c r="AG60" i="4"/>
  <c r="AG13" i="4"/>
  <c r="AG20" i="4"/>
  <c r="AG55" i="4"/>
  <c r="AG12" i="4"/>
  <c r="AG28" i="4"/>
  <c r="AG31" i="4"/>
  <c r="AG7" i="4"/>
  <c r="AG15" i="4"/>
  <c r="AG23" i="4"/>
  <c r="AG61" i="4"/>
  <c r="AG93" i="4"/>
  <c r="AH5" i="4"/>
  <c r="AH13" i="4"/>
  <c r="AG36" i="4"/>
  <c r="AG52" i="4"/>
  <c r="AG68" i="4"/>
  <c r="AG76" i="4"/>
  <c r="AG84" i="4"/>
  <c r="AH85" i="4"/>
  <c r="AG92" i="4"/>
  <c r="AG100" i="4"/>
  <c r="AH101" i="4"/>
  <c r="AG3" i="4"/>
  <c r="AH4" i="4"/>
  <c r="AG11" i="4"/>
  <c r="AH12" i="4"/>
  <c r="AG19" i="4"/>
  <c r="AH20" i="4"/>
  <c r="AG27" i="4"/>
  <c r="AH28" i="4"/>
  <c r="AG35" i="4"/>
  <c r="AH36" i="4"/>
  <c r="AG43" i="4"/>
  <c r="AH44" i="4"/>
  <c r="AG51" i="4"/>
  <c r="AH52" i="4"/>
  <c r="AG59" i="4"/>
  <c r="AH60" i="4"/>
  <c r="AG67" i="4"/>
  <c r="AH68" i="4"/>
  <c r="AG75" i="4"/>
  <c r="AH76" i="4"/>
  <c r="AG83" i="4"/>
  <c r="AH84" i="4"/>
  <c r="AG91" i="4"/>
  <c r="AH92" i="4"/>
  <c r="AG99" i="4"/>
  <c r="AH100" i="4"/>
  <c r="AG107" i="4"/>
  <c r="AG37" i="4"/>
  <c r="AG45" i="4"/>
  <c r="AG53" i="4"/>
  <c r="AG77" i="4"/>
  <c r="AG4" i="4"/>
  <c r="AG44" i="4"/>
  <c r="AH3" i="4"/>
  <c r="AH11" i="4"/>
  <c r="AH19" i="4"/>
  <c r="AH27" i="4"/>
  <c r="AH35" i="4"/>
  <c r="AH43" i="4"/>
  <c r="AH51" i="4"/>
  <c r="AH59" i="4"/>
  <c r="AH67" i="4"/>
  <c r="AH75" i="4"/>
  <c r="AH83" i="4"/>
  <c r="AH91" i="4"/>
  <c r="AG98" i="4"/>
  <c r="AH99" i="4"/>
  <c r="AG106" i="4"/>
  <c r="AH107" i="4"/>
  <c r="AG21" i="4"/>
  <c r="AG29" i="4"/>
  <c r="AG69" i="4"/>
  <c r="T214" i="2"/>
  <c r="Z214" i="2" s="1"/>
  <c r="S214" i="2"/>
  <c r="Y214" i="2" s="1"/>
  <c r="R214" i="2"/>
  <c r="X214" i="2" s="1"/>
  <c r="Q214" i="2"/>
  <c r="W214" i="2" s="1"/>
  <c r="P214" i="2"/>
  <c r="V214" i="2" s="1"/>
  <c r="T213" i="2"/>
  <c r="Z213" i="2" s="1"/>
  <c r="S213" i="2"/>
  <c r="Y213" i="2" s="1"/>
  <c r="R213" i="2"/>
  <c r="X213" i="2" s="1"/>
  <c r="Q213" i="2"/>
  <c r="W213" i="2" s="1"/>
  <c r="P213" i="2"/>
  <c r="V213" i="2" s="1"/>
  <c r="T212" i="2"/>
  <c r="Z212" i="2" s="1"/>
  <c r="S212" i="2"/>
  <c r="Y212" i="2" s="1"/>
  <c r="R212" i="2"/>
  <c r="X212" i="2" s="1"/>
  <c r="Q212" i="2"/>
  <c r="W212" i="2" s="1"/>
  <c r="P212" i="2"/>
  <c r="V212" i="2" s="1"/>
  <c r="T211" i="2"/>
  <c r="Z211" i="2" s="1"/>
  <c r="S211" i="2"/>
  <c r="Y211" i="2" s="1"/>
  <c r="R211" i="2"/>
  <c r="X211" i="2" s="1"/>
  <c r="Q211" i="2"/>
  <c r="W211" i="2" s="1"/>
  <c r="P211" i="2"/>
  <c r="V211" i="2" s="1"/>
  <c r="T210" i="2"/>
  <c r="Z210" i="2" s="1"/>
  <c r="S210" i="2"/>
  <c r="Y210" i="2" s="1"/>
  <c r="R210" i="2"/>
  <c r="X210" i="2" s="1"/>
  <c r="Q210" i="2"/>
  <c r="W210" i="2" s="1"/>
  <c r="P210" i="2"/>
  <c r="V210" i="2" s="1"/>
  <c r="I210" i="2"/>
  <c r="H210" i="2"/>
  <c r="T209" i="2"/>
  <c r="Z209" i="2" s="1"/>
  <c r="S209" i="2"/>
  <c r="Y209" i="2" s="1"/>
  <c r="R209" i="2"/>
  <c r="X209" i="2" s="1"/>
  <c r="Q209" i="2"/>
  <c r="W209" i="2" s="1"/>
  <c r="P209" i="2"/>
  <c r="V209" i="2" s="1"/>
  <c r="I209" i="2"/>
  <c r="H209" i="2"/>
  <c r="AF208" i="2"/>
  <c r="T208" i="2"/>
  <c r="Z208" i="2" s="1"/>
  <c r="S208" i="2"/>
  <c r="Y208" i="2" s="1"/>
  <c r="R208" i="2"/>
  <c r="X208" i="2" s="1"/>
  <c r="Q208" i="2"/>
  <c r="W208" i="2" s="1"/>
  <c r="P208" i="2"/>
  <c r="V208" i="2" s="1"/>
  <c r="I208" i="2"/>
  <c r="H208" i="2"/>
  <c r="T207" i="2"/>
  <c r="Z207" i="2" s="1"/>
  <c r="S207" i="2"/>
  <c r="Y207" i="2" s="1"/>
  <c r="R207" i="2"/>
  <c r="X207" i="2" s="1"/>
  <c r="Q207" i="2"/>
  <c r="W207" i="2" s="1"/>
  <c r="P207" i="2"/>
  <c r="V207" i="2" s="1"/>
  <c r="I207" i="2"/>
  <c r="H207" i="2"/>
  <c r="T206" i="2"/>
  <c r="Z206" i="2" s="1"/>
  <c r="S206" i="2"/>
  <c r="Y206" i="2" s="1"/>
  <c r="R206" i="2"/>
  <c r="X206" i="2" s="1"/>
  <c r="Q206" i="2"/>
  <c r="W206" i="2" s="1"/>
  <c r="P206" i="2"/>
  <c r="V206" i="2" s="1"/>
  <c r="I206" i="2"/>
  <c r="H206" i="2"/>
  <c r="K206" i="2" s="1"/>
  <c r="AF205" i="2"/>
  <c r="T205" i="2"/>
  <c r="Z205" i="2" s="1"/>
  <c r="S205" i="2"/>
  <c r="Y205" i="2" s="1"/>
  <c r="R205" i="2"/>
  <c r="X205" i="2" s="1"/>
  <c r="Q205" i="2"/>
  <c r="W205" i="2" s="1"/>
  <c r="P205" i="2"/>
  <c r="V205" i="2" s="1"/>
  <c r="I205" i="2"/>
  <c r="H205" i="2"/>
  <c r="T204" i="2"/>
  <c r="Z204" i="2" s="1"/>
  <c r="S204" i="2"/>
  <c r="Y204" i="2" s="1"/>
  <c r="R204" i="2"/>
  <c r="X204" i="2" s="1"/>
  <c r="Q204" i="2"/>
  <c r="W204" i="2" s="1"/>
  <c r="P204" i="2"/>
  <c r="V204" i="2" s="1"/>
  <c r="I204" i="2"/>
  <c r="H204" i="2"/>
  <c r="T203" i="2"/>
  <c r="Z203" i="2" s="1"/>
  <c r="S203" i="2"/>
  <c r="Y203" i="2" s="1"/>
  <c r="R203" i="2"/>
  <c r="X203" i="2" s="1"/>
  <c r="Q203" i="2"/>
  <c r="W203" i="2" s="1"/>
  <c r="P203" i="2"/>
  <c r="V203" i="2" s="1"/>
  <c r="I203" i="2"/>
  <c r="H203" i="2"/>
  <c r="AF202" i="2"/>
  <c r="T202" i="2"/>
  <c r="Z202" i="2" s="1"/>
  <c r="S202" i="2"/>
  <c r="Y202" i="2" s="1"/>
  <c r="R202" i="2"/>
  <c r="X202" i="2" s="1"/>
  <c r="Q202" i="2"/>
  <c r="W202" i="2" s="1"/>
  <c r="P202" i="2"/>
  <c r="V202" i="2" s="1"/>
  <c r="I202" i="2"/>
  <c r="H202" i="2"/>
  <c r="T201" i="2"/>
  <c r="Z201" i="2" s="1"/>
  <c r="S201" i="2"/>
  <c r="Y201" i="2" s="1"/>
  <c r="R201" i="2"/>
  <c r="X201" i="2" s="1"/>
  <c r="Q201" i="2"/>
  <c r="W201" i="2" s="1"/>
  <c r="P201" i="2"/>
  <c r="V201" i="2" s="1"/>
  <c r="I201" i="2"/>
  <c r="H201" i="2"/>
  <c r="T200" i="2"/>
  <c r="Z200" i="2" s="1"/>
  <c r="S200" i="2"/>
  <c r="Y200" i="2" s="1"/>
  <c r="R200" i="2"/>
  <c r="X200" i="2" s="1"/>
  <c r="Q200" i="2"/>
  <c r="W200" i="2" s="1"/>
  <c r="P200" i="2"/>
  <c r="V200" i="2" s="1"/>
  <c r="I200" i="2"/>
  <c r="H200" i="2"/>
  <c r="AF199" i="2"/>
  <c r="T199" i="2"/>
  <c r="Z199" i="2" s="1"/>
  <c r="S199" i="2"/>
  <c r="Y199" i="2" s="1"/>
  <c r="R199" i="2"/>
  <c r="X199" i="2" s="1"/>
  <c r="Q199" i="2"/>
  <c r="W199" i="2" s="1"/>
  <c r="P199" i="2"/>
  <c r="V199" i="2" s="1"/>
  <c r="I199" i="2"/>
  <c r="H199" i="2"/>
  <c r="T198" i="2"/>
  <c r="Z198" i="2" s="1"/>
  <c r="S198" i="2"/>
  <c r="Y198" i="2" s="1"/>
  <c r="R198" i="2"/>
  <c r="X198" i="2" s="1"/>
  <c r="Q198" i="2"/>
  <c r="W198" i="2" s="1"/>
  <c r="P198" i="2"/>
  <c r="V198" i="2" s="1"/>
  <c r="I198" i="2"/>
  <c r="H198" i="2"/>
  <c r="T197" i="2"/>
  <c r="Z197" i="2" s="1"/>
  <c r="S197" i="2"/>
  <c r="Y197" i="2" s="1"/>
  <c r="R197" i="2"/>
  <c r="X197" i="2" s="1"/>
  <c r="Q197" i="2"/>
  <c r="W197" i="2" s="1"/>
  <c r="P197" i="2"/>
  <c r="V197" i="2" s="1"/>
  <c r="I197" i="2"/>
  <c r="H197" i="2"/>
  <c r="AF196" i="2"/>
  <c r="T196" i="2"/>
  <c r="Z196" i="2" s="1"/>
  <c r="S196" i="2"/>
  <c r="Y196" i="2" s="1"/>
  <c r="R196" i="2"/>
  <c r="X196" i="2" s="1"/>
  <c r="Q196" i="2"/>
  <c r="W196" i="2" s="1"/>
  <c r="P196" i="2"/>
  <c r="V196" i="2" s="1"/>
  <c r="I196" i="2"/>
  <c r="H196" i="2"/>
  <c r="T195" i="2"/>
  <c r="Z195" i="2" s="1"/>
  <c r="S195" i="2"/>
  <c r="Y195" i="2" s="1"/>
  <c r="R195" i="2"/>
  <c r="X195" i="2" s="1"/>
  <c r="Q195" i="2"/>
  <c r="W195" i="2" s="1"/>
  <c r="P195" i="2"/>
  <c r="V195" i="2" s="1"/>
  <c r="I195" i="2"/>
  <c r="H195" i="2"/>
  <c r="T194" i="2"/>
  <c r="Z194" i="2" s="1"/>
  <c r="S194" i="2"/>
  <c r="Y194" i="2" s="1"/>
  <c r="R194" i="2"/>
  <c r="X194" i="2" s="1"/>
  <c r="Q194" i="2"/>
  <c r="W194" i="2" s="1"/>
  <c r="P194" i="2"/>
  <c r="V194" i="2" s="1"/>
  <c r="I194" i="2"/>
  <c r="H194" i="2"/>
  <c r="AF193" i="2"/>
  <c r="T193" i="2"/>
  <c r="Z193" i="2" s="1"/>
  <c r="S193" i="2"/>
  <c r="Y193" i="2" s="1"/>
  <c r="R193" i="2"/>
  <c r="X193" i="2" s="1"/>
  <c r="Q193" i="2"/>
  <c r="W193" i="2" s="1"/>
  <c r="P193" i="2"/>
  <c r="V193" i="2" s="1"/>
  <c r="I193" i="2"/>
  <c r="H193" i="2"/>
  <c r="T192" i="2"/>
  <c r="Z192" i="2" s="1"/>
  <c r="S192" i="2"/>
  <c r="Y192" i="2" s="1"/>
  <c r="R192" i="2"/>
  <c r="X192" i="2" s="1"/>
  <c r="Q192" i="2"/>
  <c r="W192" i="2" s="1"/>
  <c r="P192" i="2"/>
  <c r="V192" i="2" s="1"/>
  <c r="I192" i="2"/>
  <c r="H192" i="2"/>
  <c r="T191" i="2"/>
  <c r="Z191" i="2" s="1"/>
  <c r="S191" i="2"/>
  <c r="Y191" i="2" s="1"/>
  <c r="R191" i="2"/>
  <c r="X191" i="2" s="1"/>
  <c r="Q191" i="2"/>
  <c r="W191" i="2" s="1"/>
  <c r="P191" i="2"/>
  <c r="V191" i="2" s="1"/>
  <c r="I191" i="2"/>
  <c r="H191" i="2"/>
  <c r="AF190" i="2"/>
  <c r="T190" i="2"/>
  <c r="Z190" i="2" s="1"/>
  <c r="S190" i="2"/>
  <c r="Y190" i="2" s="1"/>
  <c r="R190" i="2"/>
  <c r="X190" i="2" s="1"/>
  <c r="Q190" i="2"/>
  <c r="W190" i="2" s="1"/>
  <c r="P190" i="2"/>
  <c r="V190" i="2" s="1"/>
  <c r="I190" i="2"/>
  <c r="H190" i="2"/>
  <c r="T189" i="2"/>
  <c r="Z189" i="2" s="1"/>
  <c r="S189" i="2"/>
  <c r="Y189" i="2" s="1"/>
  <c r="R189" i="2"/>
  <c r="X189" i="2" s="1"/>
  <c r="Q189" i="2"/>
  <c r="W189" i="2" s="1"/>
  <c r="P189" i="2"/>
  <c r="V189" i="2" s="1"/>
  <c r="I189" i="2"/>
  <c r="H189" i="2"/>
  <c r="T188" i="2"/>
  <c r="Z188" i="2" s="1"/>
  <c r="S188" i="2"/>
  <c r="Y188" i="2" s="1"/>
  <c r="R188" i="2"/>
  <c r="X188" i="2" s="1"/>
  <c r="Q188" i="2"/>
  <c r="W188" i="2" s="1"/>
  <c r="P188" i="2"/>
  <c r="V188" i="2" s="1"/>
  <c r="I188" i="2"/>
  <c r="H188" i="2"/>
  <c r="AF187" i="2"/>
  <c r="T187" i="2"/>
  <c r="Z187" i="2" s="1"/>
  <c r="S187" i="2"/>
  <c r="Y187" i="2" s="1"/>
  <c r="R187" i="2"/>
  <c r="X187" i="2" s="1"/>
  <c r="Q187" i="2"/>
  <c r="W187" i="2" s="1"/>
  <c r="P187" i="2"/>
  <c r="V187" i="2" s="1"/>
  <c r="I187" i="2"/>
  <c r="H187" i="2"/>
  <c r="T186" i="2"/>
  <c r="Z186" i="2" s="1"/>
  <c r="S186" i="2"/>
  <c r="Y186" i="2" s="1"/>
  <c r="R186" i="2"/>
  <c r="X186" i="2" s="1"/>
  <c r="Q186" i="2"/>
  <c r="W186" i="2" s="1"/>
  <c r="P186" i="2"/>
  <c r="V186" i="2" s="1"/>
  <c r="I186" i="2"/>
  <c r="H186" i="2"/>
  <c r="T185" i="2"/>
  <c r="Z185" i="2" s="1"/>
  <c r="S185" i="2"/>
  <c r="Y185" i="2" s="1"/>
  <c r="R185" i="2"/>
  <c r="X185" i="2" s="1"/>
  <c r="Q185" i="2"/>
  <c r="W185" i="2" s="1"/>
  <c r="P185" i="2"/>
  <c r="V185" i="2" s="1"/>
  <c r="I185" i="2"/>
  <c r="H185" i="2"/>
  <c r="AF184" i="2"/>
  <c r="T184" i="2"/>
  <c r="Z184" i="2" s="1"/>
  <c r="S184" i="2"/>
  <c r="Y184" i="2" s="1"/>
  <c r="R184" i="2"/>
  <c r="X184" i="2" s="1"/>
  <c r="Q184" i="2"/>
  <c r="W184" i="2" s="1"/>
  <c r="P184" i="2"/>
  <c r="V184" i="2" s="1"/>
  <c r="I184" i="2"/>
  <c r="H184" i="2"/>
  <c r="T183" i="2"/>
  <c r="Z183" i="2" s="1"/>
  <c r="S183" i="2"/>
  <c r="Y183" i="2" s="1"/>
  <c r="R183" i="2"/>
  <c r="X183" i="2" s="1"/>
  <c r="Q183" i="2"/>
  <c r="W183" i="2" s="1"/>
  <c r="P183" i="2"/>
  <c r="V183" i="2" s="1"/>
  <c r="I183" i="2"/>
  <c r="H183" i="2"/>
  <c r="T182" i="2"/>
  <c r="Z182" i="2" s="1"/>
  <c r="S182" i="2"/>
  <c r="Y182" i="2" s="1"/>
  <c r="R182" i="2"/>
  <c r="X182" i="2" s="1"/>
  <c r="Q182" i="2"/>
  <c r="W182" i="2" s="1"/>
  <c r="P182" i="2"/>
  <c r="V182" i="2" s="1"/>
  <c r="I182" i="2"/>
  <c r="H182" i="2"/>
  <c r="AF181" i="2"/>
  <c r="T181" i="2"/>
  <c r="Z181" i="2" s="1"/>
  <c r="S181" i="2"/>
  <c r="Y181" i="2" s="1"/>
  <c r="R181" i="2"/>
  <c r="X181" i="2" s="1"/>
  <c r="Q181" i="2"/>
  <c r="W181" i="2" s="1"/>
  <c r="P181" i="2"/>
  <c r="V181" i="2" s="1"/>
  <c r="I181" i="2"/>
  <c r="H181" i="2"/>
  <c r="T180" i="2"/>
  <c r="Z180" i="2" s="1"/>
  <c r="S180" i="2"/>
  <c r="Y180" i="2" s="1"/>
  <c r="R180" i="2"/>
  <c r="X180" i="2" s="1"/>
  <c r="Q180" i="2"/>
  <c r="W180" i="2" s="1"/>
  <c r="P180" i="2"/>
  <c r="V180" i="2" s="1"/>
  <c r="I180" i="2"/>
  <c r="H180" i="2"/>
  <c r="T179" i="2"/>
  <c r="Z179" i="2" s="1"/>
  <c r="S179" i="2"/>
  <c r="Y179" i="2" s="1"/>
  <c r="R179" i="2"/>
  <c r="X179" i="2" s="1"/>
  <c r="Q179" i="2"/>
  <c r="W179" i="2" s="1"/>
  <c r="P179" i="2"/>
  <c r="V179" i="2" s="1"/>
  <c r="I179" i="2"/>
  <c r="H179" i="2"/>
  <c r="AF178" i="2"/>
  <c r="T178" i="2"/>
  <c r="Z178" i="2" s="1"/>
  <c r="S178" i="2"/>
  <c r="Y178" i="2" s="1"/>
  <c r="R178" i="2"/>
  <c r="X178" i="2" s="1"/>
  <c r="Q178" i="2"/>
  <c r="W178" i="2" s="1"/>
  <c r="P178" i="2"/>
  <c r="V178" i="2" s="1"/>
  <c r="I178" i="2"/>
  <c r="H178" i="2"/>
  <c r="K178" i="2" s="1"/>
  <c r="T177" i="2"/>
  <c r="Z177" i="2" s="1"/>
  <c r="S177" i="2"/>
  <c r="Y177" i="2" s="1"/>
  <c r="R177" i="2"/>
  <c r="X177" i="2" s="1"/>
  <c r="Q177" i="2"/>
  <c r="W177" i="2" s="1"/>
  <c r="P177" i="2"/>
  <c r="V177" i="2" s="1"/>
  <c r="I177" i="2"/>
  <c r="H177" i="2"/>
  <c r="T176" i="2"/>
  <c r="Z176" i="2" s="1"/>
  <c r="S176" i="2"/>
  <c r="Y176" i="2" s="1"/>
  <c r="R176" i="2"/>
  <c r="X176" i="2" s="1"/>
  <c r="Q176" i="2"/>
  <c r="W176" i="2" s="1"/>
  <c r="P176" i="2"/>
  <c r="V176" i="2" s="1"/>
  <c r="I176" i="2"/>
  <c r="H176" i="2"/>
  <c r="AF175" i="2"/>
  <c r="T175" i="2"/>
  <c r="Z175" i="2" s="1"/>
  <c r="S175" i="2"/>
  <c r="Y175" i="2" s="1"/>
  <c r="R175" i="2"/>
  <c r="X175" i="2" s="1"/>
  <c r="Q175" i="2"/>
  <c r="W175" i="2" s="1"/>
  <c r="P175" i="2"/>
  <c r="V175" i="2" s="1"/>
  <c r="I175" i="2"/>
  <c r="H175" i="2"/>
  <c r="AG174" i="2"/>
  <c r="Q174" i="2"/>
  <c r="W174" i="2" s="1"/>
  <c r="P174" i="2"/>
  <c r="V174" i="2" s="1"/>
  <c r="I174" i="2"/>
  <c r="H174" i="2"/>
  <c r="AG173" i="2"/>
  <c r="Q173" i="2"/>
  <c r="W173" i="2" s="1"/>
  <c r="P173" i="2"/>
  <c r="V173" i="2" s="1"/>
  <c r="I173" i="2"/>
  <c r="H173" i="2"/>
  <c r="AG172" i="2"/>
  <c r="AF172" i="2"/>
  <c r="Q172" i="2"/>
  <c r="W172" i="2" s="1"/>
  <c r="P172" i="2"/>
  <c r="V172" i="2" s="1"/>
  <c r="I172" i="2"/>
  <c r="H172" i="2"/>
  <c r="T171" i="2"/>
  <c r="Z171" i="2" s="1"/>
  <c r="S171" i="2"/>
  <c r="Y171" i="2" s="1"/>
  <c r="R171" i="2"/>
  <c r="X171" i="2" s="1"/>
  <c r="Q171" i="2"/>
  <c r="W171" i="2" s="1"/>
  <c r="P171" i="2"/>
  <c r="V171" i="2" s="1"/>
  <c r="I171" i="2"/>
  <c r="H171" i="2"/>
  <c r="T170" i="2"/>
  <c r="Z170" i="2" s="1"/>
  <c r="S170" i="2"/>
  <c r="Y170" i="2" s="1"/>
  <c r="R170" i="2"/>
  <c r="X170" i="2" s="1"/>
  <c r="Q170" i="2"/>
  <c r="W170" i="2" s="1"/>
  <c r="P170" i="2"/>
  <c r="V170" i="2" s="1"/>
  <c r="I170" i="2"/>
  <c r="H170" i="2"/>
  <c r="AF169" i="2"/>
  <c r="T169" i="2"/>
  <c r="Z169" i="2" s="1"/>
  <c r="S169" i="2"/>
  <c r="Y169" i="2" s="1"/>
  <c r="R169" i="2"/>
  <c r="X169" i="2" s="1"/>
  <c r="Q169" i="2"/>
  <c r="W169" i="2" s="1"/>
  <c r="P169" i="2"/>
  <c r="V169" i="2" s="1"/>
  <c r="I169" i="2"/>
  <c r="H169" i="2"/>
  <c r="T168" i="2"/>
  <c r="Z168" i="2" s="1"/>
  <c r="S168" i="2"/>
  <c r="Y168" i="2" s="1"/>
  <c r="R168" i="2"/>
  <c r="X168" i="2" s="1"/>
  <c r="Q168" i="2"/>
  <c r="W168" i="2" s="1"/>
  <c r="P168" i="2"/>
  <c r="V168" i="2" s="1"/>
  <c r="I168" i="2"/>
  <c r="H168" i="2"/>
  <c r="T167" i="2"/>
  <c r="Z167" i="2" s="1"/>
  <c r="S167" i="2"/>
  <c r="Y167" i="2" s="1"/>
  <c r="R167" i="2"/>
  <c r="X167" i="2" s="1"/>
  <c r="Q167" i="2"/>
  <c r="W167" i="2" s="1"/>
  <c r="P167" i="2"/>
  <c r="V167" i="2" s="1"/>
  <c r="I167" i="2"/>
  <c r="H167" i="2"/>
  <c r="AF166" i="2"/>
  <c r="T166" i="2"/>
  <c r="Z166" i="2" s="1"/>
  <c r="S166" i="2"/>
  <c r="Y166" i="2" s="1"/>
  <c r="R166" i="2"/>
  <c r="X166" i="2" s="1"/>
  <c r="Q166" i="2"/>
  <c r="W166" i="2" s="1"/>
  <c r="P166" i="2"/>
  <c r="V166" i="2" s="1"/>
  <c r="I166" i="2"/>
  <c r="H166" i="2"/>
  <c r="T165" i="2"/>
  <c r="Z165" i="2" s="1"/>
  <c r="S165" i="2"/>
  <c r="Y165" i="2" s="1"/>
  <c r="R165" i="2"/>
  <c r="X165" i="2" s="1"/>
  <c r="Q165" i="2"/>
  <c r="W165" i="2" s="1"/>
  <c r="P165" i="2"/>
  <c r="V165" i="2" s="1"/>
  <c r="I165" i="2"/>
  <c r="H165" i="2"/>
  <c r="T164" i="2"/>
  <c r="Z164" i="2" s="1"/>
  <c r="S164" i="2"/>
  <c r="Y164" i="2" s="1"/>
  <c r="R164" i="2"/>
  <c r="X164" i="2" s="1"/>
  <c r="Q164" i="2"/>
  <c r="W164" i="2" s="1"/>
  <c r="P164" i="2"/>
  <c r="V164" i="2" s="1"/>
  <c r="I164" i="2"/>
  <c r="H164" i="2"/>
  <c r="AF163" i="2"/>
  <c r="T163" i="2"/>
  <c r="Z163" i="2" s="1"/>
  <c r="S163" i="2"/>
  <c r="Y163" i="2" s="1"/>
  <c r="R163" i="2"/>
  <c r="X163" i="2" s="1"/>
  <c r="Q163" i="2"/>
  <c r="W163" i="2" s="1"/>
  <c r="P163" i="2"/>
  <c r="V163" i="2" s="1"/>
  <c r="I163" i="2"/>
  <c r="H163" i="2"/>
  <c r="K163" i="2" s="1"/>
  <c r="T162" i="2"/>
  <c r="Z162" i="2" s="1"/>
  <c r="S162" i="2"/>
  <c r="Y162" i="2" s="1"/>
  <c r="R162" i="2"/>
  <c r="X162" i="2" s="1"/>
  <c r="Q162" i="2"/>
  <c r="W162" i="2" s="1"/>
  <c r="P162" i="2"/>
  <c r="V162" i="2" s="1"/>
  <c r="I162" i="2"/>
  <c r="H162" i="2"/>
  <c r="T161" i="2"/>
  <c r="Z161" i="2" s="1"/>
  <c r="S161" i="2"/>
  <c r="Y161" i="2" s="1"/>
  <c r="R161" i="2"/>
  <c r="X161" i="2" s="1"/>
  <c r="Q161" i="2"/>
  <c r="W161" i="2" s="1"/>
  <c r="P161" i="2"/>
  <c r="V161" i="2" s="1"/>
  <c r="I161" i="2"/>
  <c r="H161" i="2"/>
  <c r="AF160" i="2"/>
  <c r="T160" i="2"/>
  <c r="Z160" i="2" s="1"/>
  <c r="S160" i="2"/>
  <c r="Y160" i="2" s="1"/>
  <c r="R160" i="2"/>
  <c r="X160" i="2" s="1"/>
  <c r="Q160" i="2"/>
  <c r="W160" i="2" s="1"/>
  <c r="P160" i="2"/>
  <c r="V160" i="2" s="1"/>
  <c r="I160" i="2"/>
  <c r="H160" i="2"/>
  <c r="T159" i="2"/>
  <c r="Z159" i="2" s="1"/>
  <c r="S159" i="2"/>
  <c r="Y159" i="2" s="1"/>
  <c r="R159" i="2"/>
  <c r="X159" i="2" s="1"/>
  <c r="Q159" i="2"/>
  <c r="W159" i="2" s="1"/>
  <c r="P159" i="2"/>
  <c r="V159" i="2" s="1"/>
  <c r="I159" i="2"/>
  <c r="H159" i="2"/>
  <c r="T158" i="2"/>
  <c r="Z158" i="2" s="1"/>
  <c r="S158" i="2"/>
  <c r="Y158" i="2" s="1"/>
  <c r="R158" i="2"/>
  <c r="X158" i="2" s="1"/>
  <c r="Q158" i="2"/>
  <c r="W158" i="2" s="1"/>
  <c r="P158" i="2"/>
  <c r="V158" i="2" s="1"/>
  <c r="I158" i="2"/>
  <c r="H158" i="2"/>
  <c r="AF157" i="2"/>
  <c r="T157" i="2"/>
  <c r="Z157" i="2" s="1"/>
  <c r="S157" i="2"/>
  <c r="Y157" i="2" s="1"/>
  <c r="R157" i="2"/>
  <c r="X157" i="2" s="1"/>
  <c r="Q157" i="2"/>
  <c r="W157" i="2" s="1"/>
  <c r="P157" i="2"/>
  <c r="V157" i="2" s="1"/>
  <c r="I157" i="2"/>
  <c r="H157" i="2"/>
  <c r="T156" i="2"/>
  <c r="Z156" i="2" s="1"/>
  <c r="S156" i="2"/>
  <c r="Y156" i="2" s="1"/>
  <c r="R156" i="2"/>
  <c r="X156" i="2" s="1"/>
  <c r="Q156" i="2"/>
  <c r="W156" i="2" s="1"/>
  <c r="P156" i="2"/>
  <c r="V156" i="2" s="1"/>
  <c r="I156" i="2"/>
  <c r="H156" i="2"/>
  <c r="T155" i="2"/>
  <c r="Z155" i="2" s="1"/>
  <c r="S155" i="2"/>
  <c r="Y155" i="2" s="1"/>
  <c r="R155" i="2"/>
  <c r="X155" i="2" s="1"/>
  <c r="Q155" i="2"/>
  <c r="W155" i="2" s="1"/>
  <c r="P155" i="2"/>
  <c r="V155" i="2" s="1"/>
  <c r="I155" i="2"/>
  <c r="H155" i="2"/>
  <c r="AF154" i="2"/>
  <c r="T154" i="2"/>
  <c r="Z154" i="2" s="1"/>
  <c r="S154" i="2"/>
  <c r="Y154" i="2" s="1"/>
  <c r="R154" i="2"/>
  <c r="X154" i="2" s="1"/>
  <c r="Q154" i="2"/>
  <c r="W154" i="2" s="1"/>
  <c r="P154" i="2"/>
  <c r="V154" i="2" s="1"/>
  <c r="I154" i="2"/>
  <c r="H154" i="2"/>
  <c r="T153" i="2"/>
  <c r="Z153" i="2" s="1"/>
  <c r="S153" i="2"/>
  <c r="Y153" i="2" s="1"/>
  <c r="R153" i="2"/>
  <c r="X153" i="2" s="1"/>
  <c r="Q153" i="2"/>
  <c r="W153" i="2" s="1"/>
  <c r="P153" i="2"/>
  <c r="V153" i="2" s="1"/>
  <c r="I153" i="2"/>
  <c r="H153" i="2"/>
  <c r="T152" i="2"/>
  <c r="Z152" i="2" s="1"/>
  <c r="S152" i="2"/>
  <c r="Y152" i="2" s="1"/>
  <c r="R152" i="2"/>
  <c r="X152" i="2" s="1"/>
  <c r="Q152" i="2"/>
  <c r="W152" i="2" s="1"/>
  <c r="P152" i="2"/>
  <c r="V152" i="2" s="1"/>
  <c r="I152" i="2"/>
  <c r="H152" i="2"/>
  <c r="AF151" i="2"/>
  <c r="T151" i="2"/>
  <c r="Z151" i="2" s="1"/>
  <c r="S151" i="2"/>
  <c r="Y151" i="2" s="1"/>
  <c r="R151" i="2"/>
  <c r="X151" i="2" s="1"/>
  <c r="Q151" i="2"/>
  <c r="W151" i="2" s="1"/>
  <c r="P151" i="2"/>
  <c r="V151" i="2" s="1"/>
  <c r="I151" i="2"/>
  <c r="H151" i="2"/>
  <c r="T150" i="2"/>
  <c r="Z150" i="2" s="1"/>
  <c r="S150" i="2"/>
  <c r="Y150" i="2" s="1"/>
  <c r="R150" i="2"/>
  <c r="X150" i="2" s="1"/>
  <c r="Q150" i="2"/>
  <c r="W150" i="2" s="1"/>
  <c r="P150" i="2"/>
  <c r="V150" i="2" s="1"/>
  <c r="I150" i="2"/>
  <c r="H150" i="2"/>
  <c r="T149" i="2"/>
  <c r="Z149" i="2" s="1"/>
  <c r="S149" i="2"/>
  <c r="Y149" i="2" s="1"/>
  <c r="R149" i="2"/>
  <c r="X149" i="2" s="1"/>
  <c r="Q149" i="2"/>
  <c r="W149" i="2" s="1"/>
  <c r="P149" i="2"/>
  <c r="V149" i="2" s="1"/>
  <c r="I149" i="2"/>
  <c r="H149" i="2"/>
  <c r="AF148" i="2"/>
  <c r="T148" i="2"/>
  <c r="Z148" i="2" s="1"/>
  <c r="S148" i="2"/>
  <c r="Y148" i="2" s="1"/>
  <c r="R148" i="2"/>
  <c r="X148" i="2" s="1"/>
  <c r="Q148" i="2"/>
  <c r="W148" i="2" s="1"/>
  <c r="P148" i="2"/>
  <c r="V148" i="2" s="1"/>
  <c r="I148" i="2"/>
  <c r="H148" i="2"/>
  <c r="K148" i="2" s="1"/>
  <c r="T147" i="2"/>
  <c r="Z147" i="2" s="1"/>
  <c r="S147" i="2"/>
  <c r="Y147" i="2" s="1"/>
  <c r="R147" i="2"/>
  <c r="X147" i="2" s="1"/>
  <c r="Q147" i="2"/>
  <c r="W147" i="2" s="1"/>
  <c r="P147" i="2"/>
  <c r="V147" i="2" s="1"/>
  <c r="I147" i="2"/>
  <c r="H147" i="2"/>
  <c r="T146" i="2"/>
  <c r="Z146" i="2" s="1"/>
  <c r="S146" i="2"/>
  <c r="Y146" i="2" s="1"/>
  <c r="R146" i="2"/>
  <c r="X146" i="2" s="1"/>
  <c r="Q146" i="2"/>
  <c r="W146" i="2" s="1"/>
  <c r="P146" i="2"/>
  <c r="V146" i="2" s="1"/>
  <c r="I146" i="2"/>
  <c r="H146" i="2"/>
  <c r="AF145" i="2"/>
  <c r="T145" i="2"/>
  <c r="Z145" i="2" s="1"/>
  <c r="S145" i="2"/>
  <c r="Y145" i="2" s="1"/>
  <c r="R145" i="2"/>
  <c r="X145" i="2" s="1"/>
  <c r="Q145" i="2"/>
  <c r="W145" i="2" s="1"/>
  <c r="P145" i="2"/>
  <c r="V145" i="2" s="1"/>
  <c r="I145" i="2"/>
  <c r="H145" i="2"/>
  <c r="T144" i="2"/>
  <c r="Z144" i="2" s="1"/>
  <c r="S144" i="2"/>
  <c r="Y144" i="2" s="1"/>
  <c r="R144" i="2"/>
  <c r="X144" i="2" s="1"/>
  <c r="Q144" i="2"/>
  <c r="W144" i="2" s="1"/>
  <c r="P144" i="2"/>
  <c r="V144" i="2" s="1"/>
  <c r="I144" i="2"/>
  <c r="H144" i="2"/>
  <c r="T143" i="2"/>
  <c r="Z143" i="2" s="1"/>
  <c r="S143" i="2"/>
  <c r="Y143" i="2" s="1"/>
  <c r="R143" i="2"/>
  <c r="X143" i="2" s="1"/>
  <c r="Q143" i="2"/>
  <c r="W143" i="2" s="1"/>
  <c r="P143" i="2"/>
  <c r="V143" i="2" s="1"/>
  <c r="I143" i="2"/>
  <c r="H143" i="2"/>
  <c r="AF142" i="2"/>
  <c r="T142" i="2"/>
  <c r="Z142" i="2" s="1"/>
  <c r="S142" i="2"/>
  <c r="Y142" i="2" s="1"/>
  <c r="R142" i="2"/>
  <c r="X142" i="2" s="1"/>
  <c r="Q142" i="2"/>
  <c r="W142" i="2" s="1"/>
  <c r="P142" i="2"/>
  <c r="V142" i="2" s="1"/>
  <c r="I142" i="2"/>
  <c r="H142" i="2"/>
  <c r="T141" i="2"/>
  <c r="Z141" i="2" s="1"/>
  <c r="S141" i="2"/>
  <c r="Y141" i="2" s="1"/>
  <c r="R141" i="2"/>
  <c r="X141" i="2" s="1"/>
  <c r="Q141" i="2"/>
  <c r="W141" i="2" s="1"/>
  <c r="P141" i="2"/>
  <c r="V141" i="2" s="1"/>
  <c r="I141" i="2"/>
  <c r="H141" i="2"/>
  <c r="AP140" i="2"/>
  <c r="T124" i="2" s="1"/>
  <c r="Z124" i="2" s="1"/>
  <c r="T140" i="2"/>
  <c r="Z140" i="2" s="1"/>
  <c r="S140" i="2"/>
  <c r="Y140" i="2" s="1"/>
  <c r="R140" i="2"/>
  <c r="X140" i="2" s="1"/>
  <c r="Q140" i="2"/>
  <c r="W140" i="2" s="1"/>
  <c r="P140" i="2"/>
  <c r="V140" i="2" s="1"/>
  <c r="I140" i="2"/>
  <c r="H140" i="2"/>
  <c r="AF139" i="2"/>
  <c r="T139" i="2"/>
  <c r="Z139" i="2" s="1"/>
  <c r="S139" i="2"/>
  <c r="Y139" i="2" s="1"/>
  <c r="R139" i="2"/>
  <c r="X139" i="2" s="1"/>
  <c r="Q139" i="2"/>
  <c r="W139" i="2" s="1"/>
  <c r="P139" i="2"/>
  <c r="V139" i="2" s="1"/>
  <c r="I139" i="2"/>
  <c r="H139" i="2"/>
  <c r="T138" i="2"/>
  <c r="Z138" i="2" s="1"/>
  <c r="S138" i="2"/>
  <c r="Y138" i="2" s="1"/>
  <c r="R138" i="2"/>
  <c r="X138" i="2" s="1"/>
  <c r="Q138" i="2"/>
  <c r="W138" i="2" s="1"/>
  <c r="P138" i="2"/>
  <c r="V138" i="2" s="1"/>
  <c r="I138" i="2"/>
  <c r="H138" i="2"/>
  <c r="T137" i="2"/>
  <c r="Z137" i="2" s="1"/>
  <c r="S137" i="2"/>
  <c r="Y137" i="2" s="1"/>
  <c r="R137" i="2"/>
  <c r="X137" i="2" s="1"/>
  <c r="Q137" i="2"/>
  <c r="W137" i="2" s="1"/>
  <c r="P137" i="2"/>
  <c r="V137" i="2" s="1"/>
  <c r="I137" i="2"/>
  <c r="H137" i="2"/>
  <c r="AF136" i="2"/>
  <c r="T136" i="2"/>
  <c r="Z136" i="2" s="1"/>
  <c r="S136" i="2"/>
  <c r="Y136" i="2" s="1"/>
  <c r="R136" i="2"/>
  <c r="X136" i="2" s="1"/>
  <c r="Q136" i="2"/>
  <c r="W136" i="2" s="1"/>
  <c r="P136" i="2"/>
  <c r="V136" i="2" s="1"/>
  <c r="I136" i="2"/>
  <c r="H136" i="2"/>
  <c r="T135" i="2"/>
  <c r="Z135" i="2" s="1"/>
  <c r="S135" i="2"/>
  <c r="Y135" i="2" s="1"/>
  <c r="R135" i="2"/>
  <c r="X135" i="2" s="1"/>
  <c r="Q135" i="2"/>
  <c r="W135" i="2" s="1"/>
  <c r="P135" i="2"/>
  <c r="V135" i="2" s="1"/>
  <c r="I135" i="2"/>
  <c r="H135" i="2"/>
  <c r="T134" i="2"/>
  <c r="Z134" i="2" s="1"/>
  <c r="S134" i="2"/>
  <c r="Y134" i="2" s="1"/>
  <c r="R134" i="2"/>
  <c r="X134" i="2" s="1"/>
  <c r="Q134" i="2"/>
  <c r="W134" i="2" s="1"/>
  <c r="P134" i="2"/>
  <c r="V134" i="2" s="1"/>
  <c r="I134" i="2"/>
  <c r="H134" i="2"/>
  <c r="AF133" i="2"/>
  <c r="T133" i="2"/>
  <c r="Z133" i="2" s="1"/>
  <c r="S133" i="2"/>
  <c r="Y133" i="2" s="1"/>
  <c r="R133" i="2"/>
  <c r="X133" i="2" s="1"/>
  <c r="Q133" i="2"/>
  <c r="W133" i="2" s="1"/>
  <c r="P133" i="2"/>
  <c r="V133" i="2" s="1"/>
  <c r="I133" i="2"/>
  <c r="H133" i="2"/>
  <c r="T132" i="2"/>
  <c r="Z132" i="2" s="1"/>
  <c r="S132" i="2"/>
  <c r="Y132" i="2" s="1"/>
  <c r="R132" i="2"/>
  <c r="X132" i="2" s="1"/>
  <c r="Q132" i="2"/>
  <c r="W132" i="2" s="1"/>
  <c r="P132" i="2"/>
  <c r="V132" i="2" s="1"/>
  <c r="I132" i="2"/>
  <c r="H132" i="2"/>
  <c r="T131" i="2"/>
  <c r="Z131" i="2" s="1"/>
  <c r="S131" i="2"/>
  <c r="Y131" i="2" s="1"/>
  <c r="R131" i="2"/>
  <c r="X131" i="2" s="1"/>
  <c r="Q131" i="2"/>
  <c r="W131" i="2" s="1"/>
  <c r="P131" i="2"/>
  <c r="V131" i="2" s="1"/>
  <c r="I131" i="2"/>
  <c r="H131" i="2"/>
  <c r="AF130" i="2"/>
  <c r="T130" i="2"/>
  <c r="Z130" i="2" s="1"/>
  <c r="S130" i="2"/>
  <c r="Y130" i="2" s="1"/>
  <c r="R130" i="2"/>
  <c r="X130" i="2" s="1"/>
  <c r="Q130" i="2"/>
  <c r="W130" i="2" s="1"/>
  <c r="P130" i="2"/>
  <c r="V130" i="2" s="1"/>
  <c r="I130" i="2"/>
  <c r="H130" i="2"/>
  <c r="S129" i="2"/>
  <c r="Y129" i="2" s="1"/>
  <c r="R129" i="2"/>
  <c r="X129" i="2" s="1"/>
  <c r="Q129" i="2"/>
  <c r="W129" i="2" s="1"/>
  <c r="P129" i="2"/>
  <c r="V129" i="2" s="1"/>
  <c r="I129" i="2"/>
  <c r="H129" i="2"/>
  <c r="S128" i="2"/>
  <c r="Y128" i="2" s="1"/>
  <c r="R128" i="2"/>
  <c r="X128" i="2" s="1"/>
  <c r="Q128" i="2"/>
  <c r="W128" i="2" s="1"/>
  <c r="P128" i="2"/>
  <c r="V128" i="2" s="1"/>
  <c r="I128" i="2"/>
  <c r="H128" i="2"/>
  <c r="AF127" i="2"/>
  <c r="S127" i="2"/>
  <c r="Y127" i="2" s="1"/>
  <c r="R127" i="2"/>
  <c r="X127" i="2" s="1"/>
  <c r="Q127" i="2"/>
  <c r="W127" i="2" s="1"/>
  <c r="P127" i="2"/>
  <c r="V127" i="2" s="1"/>
  <c r="I127" i="2"/>
  <c r="H127" i="2"/>
  <c r="S126" i="2"/>
  <c r="Y126" i="2" s="1"/>
  <c r="R126" i="2"/>
  <c r="X126" i="2" s="1"/>
  <c r="Q126" i="2"/>
  <c r="W126" i="2" s="1"/>
  <c r="P126" i="2"/>
  <c r="V126" i="2" s="1"/>
  <c r="I126" i="2"/>
  <c r="H126" i="2"/>
  <c r="S125" i="2"/>
  <c r="Y125" i="2" s="1"/>
  <c r="R125" i="2"/>
  <c r="X125" i="2" s="1"/>
  <c r="Q125" i="2"/>
  <c r="W125" i="2" s="1"/>
  <c r="P125" i="2"/>
  <c r="V125" i="2" s="1"/>
  <c r="I125" i="2"/>
  <c r="H125" i="2"/>
  <c r="AF124" i="2"/>
  <c r="S124" i="2"/>
  <c r="Y124" i="2" s="1"/>
  <c r="R124" i="2"/>
  <c r="X124" i="2" s="1"/>
  <c r="Q124" i="2"/>
  <c r="W124" i="2" s="1"/>
  <c r="P124" i="2"/>
  <c r="V124" i="2" s="1"/>
  <c r="I124" i="2"/>
  <c r="H124" i="2"/>
  <c r="K124" i="2" s="1"/>
  <c r="T123" i="2"/>
  <c r="Z123" i="2" s="1"/>
  <c r="S123" i="2"/>
  <c r="Y123" i="2" s="1"/>
  <c r="R123" i="2"/>
  <c r="X123" i="2" s="1"/>
  <c r="Q123" i="2"/>
  <c r="W123" i="2" s="1"/>
  <c r="P123" i="2"/>
  <c r="V123" i="2" s="1"/>
  <c r="I123" i="2"/>
  <c r="H123" i="2"/>
  <c r="T122" i="2"/>
  <c r="Z122" i="2" s="1"/>
  <c r="S122" i="2"/>
  <c r="Y122" i="2" s="1"/>
  <c r="R122" i="2"/>
  <c r="X122" i="2" s="1"/>
  <c r="Q122" i="2"/>
  <c r="W122" i="2" s="1"/>
  <c r="P122" i="2"/>
  <c r="V122" i="2" s="1"/>
  <c r="I122" i="2"/>
  <c r="H122" i="2"/>
  <c r="AF121" i="2"/>
  <c r="T121" i="2"/>
  <c r="Z121" i="2" s="1"/>
  <c r="S121" i="2"/>
  <c r="Y121" i="2" s="1"/>
  <c r="R121" i="2"/>
  <c r="X121" i="2" s="1"/>
  <c r="Q121" i="2"/>
  <c r="W121" i="2" s="1"/>
  <c r="P121" i="2"/>
  <c r="V121" i="2" s="1"/>
  <c r="I121" i="2"/>
  <c r="H121" i="2"/>
  <c r="T120" i="2"/>
  <c r="Z120" i="2" s="1"/>
  <c r="S120" i="2"/>
  <c r="Y120" i="2" s="1"/>
  <c r="R120" i="2"/>
  <c r="X120" i="2" s="1"/>
  <c r="Q120" i="2"/>
  <c r="W120" i="2" s="1"/>
  <c r="P120" i="2"/>
  <c r="V120" i="2" s="1"/>
  <c r="I120" i="2"/>
  <c r="H120" i="2"/>
  <c r="T119" i="2"/>
  <c r="Z119" i="2" s="1"/>
  <c r="S119" i="2"/>
  <c r="Y119" i="2" s="1"/>
  <c r="R119" i="2"/>
  <c r="X119" i="2" s="1"/>
  <c r="Q119" i="2"/>
  <c r="W119" i="2" s="1"/>
  <c r="P119" i="2"/>
  <c r="V119" i="2" s="1"/>
  <c r="I119" i="2"/>
  <c r="H119" i="2"/>
  <c r="AF118" i="2"/>
  <c r="T118" i="2"/>
  <c r="Z118" i="2" s="1"/>
  <c r="S118" i="2"/>
  <c r="Y118" i="2" s="1"/>
  <c r="R118" i="2"/>
  <c r="X118" i="2" s="1"/>
  <c r="Q118" i="2"/>
  <c r="W118" i="2" s="1"/>
  <c r="P118" i="2"/>
  <c r="V118" i="2" s="1"/>
  <c r="I118" i="2"/>
  <c r="H118" i="2"/>
  <c r="BB32" i="1"/>
  <c r="DL31" i="7" s="1"/>
  <c r="AH72" i="1" l="1"/>
  <c r="K149" i="2"/>
  <c r="J122" i="2"/>
  <c r="K187" i="2"/>
  <c r="AH89" i="1"/>
  <c r="K37" i="14"/>
  <c r="K75" i="14"/>
  <c r="K142" i="2"/>
  <c r="Q83" i="1"/>
  <c r="K90" i="14"/>
  <c r="K59" i="14"/>
  <c r="K85" i="14"/>
  <c r="AB197" i="2"/>
  <c r="Q92" i="1"/>
  <c r="AH96" i="1"/>
  <c r="K78" i="14"/>
  <c r="K55" i="14"/>
  <c r="K89" i="14"/>
  <c r="K87" i="14"/>
  <c r="K54" i="14"/>
  <c r="K67" i="14"/>
  <c r="K51" i="14"/>
  <c r="K77" i="14"/>
  <c r="K91" i="14"/>
  <c r="K52" i="14"/>
  <c r="K86" i="14"/>
  <c r="K49" i="14"/>
  <c r="K64" i="14"/>
  <c r="K65" i="14"/>
  <c r="K83" i="14"/>
  <c r="K61" i="14"/>
  <c r="K70" i="14"/>
  <c r="K43" i="14"/>
  <c r="K81" i="14"/>
  <c r="K79" i="14"/>
  <c r="W43" i="14"/>
  <c r="Z43" i="14" s="1"/>
  <c r="W42" i="14"/>
  <c r="Z42" i="14" s="1"/>
  <c r="J44" i="14"/>
  <c r="V48" i="14"/>
  <c r="V49" i="14"/>
  <c r="I50" i="14"/>
  <c r="K57" i="14"/>
  <c r="V42" i="14"/>
  <c r="V43" i="14"/>
  <c r="I44" i="14"/>
  <c r="K82" i="14"/>
  <c r="W46" i="14"/>
  <c r="Z46" i="14" s="1"/>
  <c r="W45" i="14"/>
  <c r="Z45" i="14" s="1"/>
  <c r="J47" i="14"/>
  <c r="K69" i="14"/>
  <c r="V47" i="14"/>
  <c r="I45" i="14"/>
  <c r="W50" i="14"/>
  <c r="Z50" i="14" s="1"/>
  <c r="J48" i="14"/>
  <c r="W39" i="14"/>
  <c r="Z39" i="14" s="1"/>
  <c r="W40" i="14"/>
  <c r="Z40" i="14" s="1"/>
  <c r="J41" i="14"/>
  <c r="K71" i="14"/>
  <c r="V41" i="14"/>
  <c r="I39" i="14"/>
  <c r="K88" i="14"/>
  <c r="V33" i="14"/>
  <c r="V34" i="14"/>
  <c r="I35" i="14"/>
  <c r="K56" i="14"/>
  <c r="V45" i="14"/>
  <c r="V46" i="14"/>
  <c r="I47" i="14"/>
  <c r="I32" i="14"/>
  <c r="V30" i="14"/>
  <c r="V31" i="14"/>
  <c r="V35" i="14"/>
  <c r="I33" i="14"/>
  <c r="K34" i="14"/>
  <c r="W32" i="14"/>
  <c r="Z32" i="14" s="1"/>
  <c r="J30" i="14"/>
  <c r="K66" i="14"/>
  <c r="W30" i="14"/>
  <c r="Z30" i="14" s="1"/>
  <c r="W31" i="14"/>
  <c r="Z31" i="14" s="1"/>
  <c r="J32" i="14"/>
  <c r="K62" i="14"/>
  <c r="V32" i="14"/>
  <c r="I30" i="14"/>
  <c r="K53" i="14"/>
  <c r="W44" i="14"/>
  <c r="Z44" i="14" s="1"/>
  <c r="J42" i="14"/>
  <c r="K72" i="14"/>
  <c r="K40" i="14"/>
  <c r="J123" i="2"/>
  <c r="AH39" i="1"/>
  <c r="W33" i="14"/>
  <c r="Z33" i="14" s="1"/>
  <c r="W34" i="14"/>
  <c r="Z34" i="14" s="1"/>
  <c r="J35" i="14"/>
  <c r="K73" i="14"/>
  <c r="V39" i="14"/>
  <c r="V40" i="14"/>
  <c r="I41" i="14"/>
  <c r="W38" i="14"/>
  <c r="Z38" i="14" s="1"/>
  <c r="J36" i="14"/>
  <c r="V44" i="14"/>
  <c r="I42" i="14"/>
  <c r="J45" i="14"/>
  <c r="W47" i="14"/>
  <c r="Z47" i="14" s="1"/>
  <c r="J38" i="14"/>
  <c r="W36" i="14"/>
  <c r="Z36" i="14" s="1"/>
  <c r="W37" i="14"/>
  <c r="Z37" i="14" s="1"/>
  <c r="V38" i="14"/>
  <c r="I36" i="14"/>
  <c r="K74" i="14"/>
  <c r="W41" i="14"/>
  <c r="Z41" i="14" s="1"/>
  <c r="J39" i="14"/>
  <c r="V36" i="14"/>
  <c r="I38" i="14"/>
  <c r="V37" i="14"/>
  <c r="W35" i="14"/>
  <c r="Z35" i="14" s="1"/>
  <c r="J33" i="14"/>
  <c r="K63" i="14"/>
  <c r="K31" i="14"/>
  <c r="W49" i="14"/>
  <c r="Z49" i="14" s="1"/>
  <c r="W48" i="14"/>
  <c r="Z48" i="14" s="1"/>
  <c r="J50" i="14"/>
  <c r="K50" i="14" s="1"/>
  <c r="K80" i="14"/>
  <c r="V50" i="14"/>
  <c r="I48" i="14"/>
  <c r="AC153" i="2"/>
  <c r="K119" i="2"/>
  <c r="AC121" i="2"/>
  <c r="J135" i="2"/>
  <c r="P36" i="1"/>
  <c r="AC119" i="2"/>
  <c r="AA164" i="2"/>
  <c r="K176" i="2"/>
  <c r="K203" i="2"/>
  <c r="AI39" i="1"/>
  <c r="AB184" i="2"/>
  <c r="AA202" i="2"/>
  <c r="Q72" i="1"/>
  <c r="AB159" i="2"/>
  <c r="J164" i="2"/>
  <c r="AH88" i="1"/>
  <c r="AH48" i="1"/>
  <c r="JK91" i="5"/>
  <c r="JK37" i="5"/>
  <c r="JK7" i="5"/>
  <c r="JK12" i="5"/>
  <c r="JK42" i="5"/>
  <c r="JK35" i="5"/>
  <c r="JK33" i="5"/>
  <c r="JK89" i="5"/>
  <c r="JK23" i="5"/>
  <c r="JK90" i="5"/>
  <c r="JK27" i="5"/>
  <c r="JK65" i="5"/>
  <c r="JK93" i="5"/>
  <c r="JK67" i="5"/>
  <c r="JK46" i="5"/>
  <c r="JK18" i="5"/>
  <c r="JK8" i="5"/>
  <c r="K118" i="2"/>
  <c r="AC129" i="2"/>
  <c r="K190" i="2"/>
  <c r="EB80" i="5"/>
  <c r="P74" i="1"/>
  <c r="J134" i="2"/>
  <c r="K188" i="2"/>
  <c r="AC158" i="2"/>
  <c r="JK99" i="5"/>
  <c r="JK77" i="5"/>
  <c r="JK36" i="5"/>
  <c r="JK98" i="5"/>
  <c r="JK52" i="5"/>
  <c r="JK20" i="5"/>
  <c r="K162" i="2"/>
  <c r="AH103" i="1"/>
  <c r="K208" i="2"/>
  <c r="AB212" i="2"/>
  <c r="K180" i="2"/>
  <c r="JK58" i="5"/>
  <c r="Q12" i="1"/>
  <c r="AA169" i="2"/>
  <c r="JK73" i="5"/>
  <c r="JK17" i="5"/>
  <c r="K125" i="2"/>
  <c r="K130" i="2"/>
  <c r="AC136" i="2"/>
  <c r="AA139" i="2"/>
  <c r="AC140" i="2"/>
  <c r="AC142" i="2"/>
  <c r="J143" i="2"/>
  <c r="AE149" i="2"/>
  <c r="AC152" i="2"/>
  <c r="AB155" i="2"/>
  <c r="AB158" i="2"/>
  <c r="K166" i="2"/>
  <c r="AA167" i="2"/>
  <c r="K177" i="2"/>
  <c r="AB178" i="2"/>
  <c r="AC190" i="2"/>
  <c r="K201" i="2"/>
  <c r="K202" i="2"/>
  <c r="AC205" i="2"/>
  <c r="AC212" i="2"/>
  <c r="JK97" i="5"/>
  <c r="JK82" i="5"/>
  <c r="JK41" i="5"/>
  <c r="JK55" i="5"/>
  <c r="JK51" i="5"/>
  <c r="JK84" i="5"/>
  <c r="JK45" i="5"/>
  <c r="JK101" i="5"/>
  <c r="JK62" i="5"/>
  <c r="JK100" i="5"/>
  <c r="JK56" i="5"/>
  <c r="JK19" i="5"/>
  <c r="JK107" i="5"/>
  <c r="JK64" i="5"/>
  <c r="JK13" i="5"/>
  <c r="JK74" i="5"/>
  <c r="JK31" i="5"/>
  <c r="JK9" i="5"/>
  <c r="JK4" i="5"/>
  <c r="JK5" i="5"/>
  <c r="JK102" i="5"/>
  <c r="JK49" i="5"/>
  <c r="AA159" i="2"/>
  <c r="AA161" i="2"/>
  <c r="AA200" i="2"/>
  <c r="AA212" i="2"/>
  <c r="JK87" i="5"/>
  <c r="JK57" i="5"/>
  <c r="JK61" i="5"/>
  <c r="JK50" i="5"/>
  <c r="JK105" i="5"/>
  <c r="JK53" i="5"/>
  <c r="JK106" i="5"/>
  <c r="JK80" i="5"/>
  <c r="JK44" i="5"/>
  <c r="JK92" i="5"/>
  <c r="JK76" i="5"/>
  <c r="JK29" i="5"/>
  <c r="JK96" i="5"/>
  <c r="JK83" i="5"/>
  <c r="JK69" i="5"/>
  <c r="JK47" i="5"/>
  <c r="JK39" i="5"/>
  <c r="JK25" i="5"/>
  <c r="JK15" i="5"/>
  <c r="JK103" i="5"/>
  <c r="JK81" i="5"/>
  <c r="JK63" i="5"/>
  <c r="JK10" i="5"/>
  <c r="JK66" i="5"/>
  <c r="JK16" i="5"/>
  <c r="JK6" i="5"/>
  <c r="JK68" i="5"/>
  <c r="JK86" i="5"/>
  <c r="JK95" i="5"/>
  <c r="JK72" i="5"/>
  <c r="P104" i="1"/>
  <c r="P96" i="1"/>
  <c r="JK32" i="5"/>
  <c r="JK75" i="5"/>
  <c r="JK48" i="5"/>
  <c r="AA136" i="2"/>
  <c r="AC120" i="2"/>
  <c r="AH118" i="2" s="1"/>
  <c r="K123" i="2"/>
  <c r="K129" i="2"/>
  <c r="K141" i="2"/>
  <c r="K144" i="2"/>
  <c r="AC148" i="2"/>
  <c r="AC154" i="2"/>
  <c r="K157" i="2"/>
  <c r="K158" i="2"/>
  <c r="J163" i="2"/>
  <c r="AB168" i="2"/>
  <c r="K173" i="2"/>
  <c r="AB176" i="2"/>
  <c r="J185" i="2"/>
  <c r="J198" i="2"/>
  <c r="K200" i="2"/>
  <c r="JK85" i="5"/>
  <c r="JK71" i="5"/>
  <c r="JK34" i="5"/>
  <c r="JK94" i="5"/>
  <c r="JK30" i="5"/>
  <c r="JK104" i="5"/>
  <c r="JK88" i="5"/>
  <c r="JK79" i="5"/>
  <c r="JK38" i="5"/>
  <c r="JK26" i="5"/>
  <c r="JK54" i="5"/>
  <c r="JK24" i="5"/>
  <c r="JK11" i="5"/>
  <c r="JK60" i="5"/>
  <c r="JK21" i="5"/>
  <c r="JK108" i="5"/>
  <c r="JK59" i="5"/>
  <c r="JK43" i="5"/>
  <c r="JK70" i="5"/>
  <c r="JK28" i="5"/>
  <c r="JK14" i="5"/>
  <c r="JK22" i="5"/>
  <c r="JK78" i="5"/>
  <c r="EB25" i="5"/>
  <c r="AH51" i="1"/>
  <c r="AI72" i="1"/>
  <c r="AH80" i="1"/>
  <c r="P15" i="1"/>
  <c r="AH78" i="1"/>
  <c r="AH107" i="1"/>
  <c r="AI93" i="1"/>
  <c r="AH84" i="1"/>
  <c r="AI81" i="1"/>
  <c r="AH108" i="1"/>
  <c r="Q96" i="1"/>
  <c r="Q81" i="1"/>
  <c r="Q77" i="1"/>
  <c r="AH40" i="1"/>
  <c r="AI90" i="1"/>
  <c r="AI97" i="1"/>
  <c r="AH87" i="1"/>
  <c r="P77" i="1"/>
  <c r="P83" i="1"/>
  <c r="P72" i="1"/>
  <c r="Q104" i="1"/>
  <c r="Q105" i="1"/>
  <c r="AI63" i="1"/>
  <c r="AH68" i="1"/>
  <c r="AI84" i="1"/>
  <c r="AH102" i="1"/>
  <c r="AI89" i="1"/>
  <c r="AI92" i="1"/>
  <c r="AI51" i="1"/>
  <c r="AH60" i="1"/>
  <c r="AI103" i="1"/>
  <c r="P50" i="1"/>
  <c r="AI60" i="1"/>
  <c r="AI48" i="1"/>
  <c r="AI50" i="1"/>
  <c r="AI45" i="1"/>
  <c r="AI66" i="1"/>
  <c r="AH38" i="1"/>
  <c r="AI69" i="1"/>
  <c r="AI49" i="1"/>
  <c r="AH36" i="1"/>
  <c r="AI35" i="1"/>
  <c r="AI36" i="1"/>
  <c r="Q36" i="1"/>
  <c r="P41" i="1"/>
  <c r="AH75" i="1"/>
  <c r="AI55" i="1"/>
  <c r="AH63" i="1"/>
  <c r="AI54" i="1"/>
  <c r="AI57" i="1"/>
  <c r="AI40" i="1"/>
  <c r="AI75" i="1"/>
  <c r="AH97" i="1"/>
  <c r="AI100" i="1"/>
  <c r="AH69" i="1"/>
  <c r="AI31" i="1"/>
  <c r="AH56" i="1"/>
  <c r="AI33" i="1"/>
  <c r="AH31" i="1"/>
  <c r="AI76" i="1"/>
  <c r="AI79" i="1"/>
  <c r="AH79" i="1"/>
  <c r="AH50" i="1"/>
  <c r="AH45" i="1"/>
  <c r="AI87" i="1"/>
  <c r="AI104" i="1"/>
  <c r="AH105" i="1"/>
  <c r="AH86" i="1"/>
  <c r="AH62" i="1"/>
  <c r="AH44" i="1"/>
  <c r="AH99" i="1"/>
  <c r="AH65" i="1"/>
  <c r="AH33" i="1"/>
  <c r="AH73" i="1"/>
  <c r="AH83" i="1"/>
  <c r="AH32" i="1"/>
  <c r="AH41" i="1"/>
  <c r="AI71" i="1"/>
  <c r="AI98" i="1"/>
  <c r="AH59" i="1"/>
  <c r="AH81" i="1"/>
  <c r="AI65" i="1"/>
  <c r="AH76" i="1"/>
  <c r="AI74" i="1"/>
  <c r="AI73" i="1"/>
  <c r="AI52" i="1"/>
  <c r="AI62" i="1"/>
  <c r="AH100" i="1"/>
  <c r="AI83" i="1"/>
  <c r="AI102" i="1"/>
  <c r="AI56" i="1"/>
  <c r="AH57" i="1"/>
  <c r="AH90" i="1"/>
  <c r="AH35" i="1"/>
  <c r="AI108" i="1"/>
  <c r="AI96" i="1"/>
  <c r="AI99" i="1"/>
  <c r="AI41" i="1"/>
  <c r="AH54" i="1"/>
  <c r="AH98" i="1"/>
  <c r="AH52" i="1"/>
  <c r="AH49" i="1"/>
  <c r="AH104" i="1"/>
  <c r="AH93" i="1"/>
  <c r="AI32" i="1"/>
  <c r="AI95" i="1"/>
  <c r="AI42" i="1"/>
  <c r="AI86" i="1"/>
  <c r="AI80" i="1"/>
  <c r="AI105" i="1"/>
  <c r="AI107" i="1"/>
  <c r="AI68" i="1"/>
  <c r="AH66" i="1"/>
  <c r="AI78" i="1"/>
  <c r="AI47" i="1"/>
  <c r="AI64" i="1"/>
  <c r="AH95" i="1"/>
  <c r="AH42" i="1"/>
  <c r="AI44" i="1"/>
  <c r="P48" i="1"/>
  <c r="AI38" i="1"/>
  <c r="AI59" i="1"/>
  <c r="P44" i="1"/>
  <c r="AH64" i="1"/>
  <c r="AH47" i="1"/>
  <c r="AH74" i="1"/>
  <c r="AI88" i="1"/>
  <c r="Q48" i="1"/>
  <c r="AH71" i="1"/>
  <c r="AI85" i="1"/>
  <c r="AH85" i="1"/>
  <c r="AI43" i="1"/>
  <c r="AH43" i="1"/>
  <c r="AH70" i="1"/>
  <c r="AI70" i="1"/>
  <c r="AI53" i="1"/>
  <c r="AH53" i="1"/>
  <c r="AI91" i="1"/>
  <c r="AH91" i="1"/>
  <c r="AI58" i="1"/>
  <c r="AH58" i="1"/>
  <c r="AI34" i="1"/>
  <c r="AH34" i="1"/>
  <c r="AI77" i="1"/>
  <c r="AH77" i="1"/>
  <c r="AI101" i="1"/>
  <c r="AH101" i="1"/>
  <c r="AI82" i="1"/>
  <c r="AH82" i="1"/>
  <c r="AI37" i="1"/>
  <c r="AH37" i="1"/>
  <c r="AI106" i="1"/>
  <c r="AH106" i="1"/>
  <c r="AH46" i="1"/>
  <c r="AI46" i="1"/>
  <c r="AI67" i="1"/>
  <c r="AH67" i="1"/>
  <c r="AH94" i="1"/>
  <c r="AI94" i="1"/>
  <c r="AI61" i="1"/>
  <c r="AH61" i="1"/>
  <c r="P20" i="1"/>
  <c r="Q15" i="1"/>
  <c r="Q98" i="1"/>
  <c r="P80" i="1"/>
  <c r="P98" i="1"/>
  <c r="P39" i="1"/>
  <c r="Q80" i="1"/>
  <c r="Q50" i="1"/>
  <c r="Q20" i="1"/>
  <c r="Q74" i="1"/>
  <c r="P12" i="1"/>
  <c r="Q59" i="1"/>
  <c r="P65" i="1"/>
  <c r="Q68" i="1"/>
  <c r="Q39" i="1"/>
  <c r="P87" i="1"/>
  <c r="P11" i="1"/>
  <c r="Q11" i="1"/>
  <c r="P89" i="1"/>
  <c r="Q89" i="1"/>
  <c r="Q87" i="1"/>
  <c r="Q44" i="1"/>
  <c r="P35" i="1"/>
  <c r="P68" i="1"/>
  <c r="P92" i="1"/>
  <c r="Q41" i="1"/>
  <c r="Q35" i="1"/>
  <c r="Q65" i="1"/>
  <c r="P81" i="1"/>
  <c r="P105" i="1"/>
  <c r="P59" i="1"/>
  <c r="Q67" i="1"/>
  <c r="P67" i="1"/>
  <c r="P82" i="1"/>
  <c r="Q82" i="1"/>
  <c r="Q53" i="1"/>
  <c r="P53" i="1"/>
  <c r="Q57" i="1"/>
  <c r="P57" i="1"/>
  <c r="Q47" i="1"/>
  <c r="P47" i="1"/>
  <c r="Q40" i="1"/>
  <c r="P40" i="1"/>
  <c r="P108" i="1"/>
  <c r="Q108" i="1"/>
  <c r="Q93" i="1"/>
  <c r="P93" i="1"/>
  <c r="Q54" i="1"/>
  <c r="P54" i="1"/>
  <c r="Q43" i="1"/>
  <c r="P43" i="1"/>
  <c r="P58" i="1"/>
  <c r="Q58" i="1"/>
  <c r="Q37" i="1"/>
  <c r="P37" i="1"/>
  <c r="Q62" i="1"/>
  <c r="P62" i="1"/>
  <c r="P66" i="1"/>
  <c r="Q66" i="1"/>
  <c r="Q51" i="1"/>
  <c r="P51" i="1"/>
  <c r="Q78" i="1"/>
  <c r="P78" i="1"/>
  <c r="Q19" i="1"/>
  <c r="P19" i="1"/>
  <c r="P34" i="1"/>
  <c r="Q34" i="1"/>
  <c r="Q13" i="1"/>
  <c r="P13" i="1"/>
  <c r="Q86" i="1"/>
  <c r="P86" i="1"/>
  <c r="Q71" i="1"/>
  <c r="P71" i="1"/>
  <c r="Q101" i="1"/>
  <c r="P101" i="1"/>
  <c r="Q56" i="1"/>
  <c r="P56" i="1"/>
  <c r="Q102" i="1"/>
  <c r="P102" i="1"/>
  <c r="P52" i="1"/>
  <c r="Q52" i="1"/>
  <c r="P10" i="1"/>
  <c r="Q10" i="1"/>
  <c r="Q94" i="1"/>
  <c r="P94" i="1"/>
  <c r="Q63" i="1"/>
  <c r="P63" i="1"/>
  <c r="P90" i="1"/>
  <c r="Q90" i="1"/>
  <c r="Q64" i="1"/>
  <c r="P64" i="1"/>
  <c r="Q107" i="1"/>
  <c r="P107" i="1"/>
  <c r="P76" i="1"/>
  <c r="Q76" i="1"/>
  <c r="Q103" i="1"/>
  <c r="P103" i="1"/>
  <c r="Q70" i="1"/>
  <c r="P70" i="1"/>
  <c r="Q14" i="1"/>
  <c r="P14" i="1"/>
  <c r="Q49" i="1"/>
  <c r="P49" i="1"/>
  <c r="Q95" i="1"/>
  <c r="P95" i="1"/>
  <c r="Q75" i="1"/>
  <c r="P75" i="1"/>
  <c r="P100" i="1"/>
  <c r="Q100" i="1"/>
  <c r="Q79" i="1"/>
  <c r="P79" i="1"/>
  <c r="Q46" i="1"/>
  <c r="P46" i="1"/>
  <c r="Q24" i="1"/>
  <c r="P24" i="1"/>
  <c r="Q88" i="1"/>
  <c r="P88" i="1"/>
  <c r="Q97" i="1"/>
  <c r="P97" i="1"/>
  <c r="Q21" i="1"/>
  <c r="P21" i="1"/>
  <c r="Q55" i="1"/>
  <c r="P55" i="1"/>
  <c r="Q22" i="1"/>
  <c r="P22" i="1"/>
  <c r="Q85" i="1"/>
  <c r="P85" i="1"/>
  <c r="Q33" i="1"/>
  <c r="P33" i="1"/>
  <c r="Q23" i="1"/>
  <c r="P23" i="1"/>
  <c r="Q99" i="1"/>
  <c r="P99" i="1"/>
  <c r="P60" i="1"/>
  <c r="Q60" i="1"/>
  <c r="Q45" i="1"/>
  <c r="P45" i="1"/>
  <c r="Q91" i="1"/>
  <c r="P91" i="1"/>
  <c r="P106" i="1"/>
  <c r="Q106" i="1"/>
  <c r="Q31" i="1"/>
  <c r="P31" i="1"/>
  <c r="Q61" i="1"/>
  <c r="P61" i="1"/>
  <c r="Q38" i="1"/>
  <c r="P38" i="1"/>
  <c r="P42" i="1"/>
  <c r="Q42" i="1"/>
  <c r="Q32" i="1"/>
  <c r="P32" i="1"/>
  <c r="P84" i="1"/>
  <c r="Q84" i="1"/>
  <c r="Q69" i="1"/>
  <c r="P69" i="1"/>
  <c r="Q73" i="1"/>
  <c r="P73" i="1"/>
  <c r="JL32" i="5"/>
  <c r="FD32" i="5"/>
  <c r="EB43" i="5"/>
  <c r="EB35" i="5"/>
  <c r="EB14" i="5"/>
  <c r="EB44" i="5"/>
  <c r="EB15" i="5"/>
  <c r="EB60" i="5"/>
  <c r="EB89" i="5"/>
  <c r="EB34" i="5"/>
  <c r="EB101" i="5"/>
  <c r="EB92" i="5"/>
  <c r="EB54" i="5"/>
  <c r="EB47" i="5"/>
  <c r="EB76" i="5"/>
  <c r="EB19" i="5"/>
  <c r="EB37" i="5"/>
  <c r="EB85" i="5"/>
  <c r="EB40" i="5"/>
  <c r="EB9" i="5"/>
  <c r="EB24" i="5"/>
  <c r="EB84" i="5"/>
  <c r="EB104" i="5"/>
  <c r="EB81" i="5"/>
  <c r="EB7" i="5"/>
  <c r="EB100" i="5"/>
  <c r="EB72" i="5"/>
  <c r="EB6" i="5"/>
  <c r="EB57" i="5"/>
  <c r="EB62" i="5"/>
  <c r="EB16" i="5"/>
  <c r="EB82" i="5"/>
  <c r="EB90" i="5"/>
  <c r="EB95" i="5"/>
  <c r="EB67" i="5"/>
  <c r="EB53" i="5"/>
  <c r="EB99" i="5"/>
  <c r="EB93" i="5"/>
  <c r="EB18" i="5"/>
  <c r="EB105" i="5"/>
  <c r="EB102" i="5"/>
  <c r="EB26" i="5"/>
  <c r="EB13" i="5"/>
  <c r="EB91" i="5"/>
  <c r="EB50" i="5"/>
  <c r="EB11" i="5"/>
  <c r="EB42" i="5"/>
  <c r="EB20" i="5"/>
  <c r="EB61" i="5"/>
  <c r="EB39" i="5"/>
  <c r="EB79" i="5"/>
  <c r="EB108" i="5"/>
  <c r="EB30" i="5"/>
  <c r="EB77" i="5"/>
  <c r="EB78" i="5"/>
  <c r="EB12" i="5"/>
  <c r="EB75" i="5"/>
  <c r="EB36" i="5"/>
  <c r="EB32" i="5"/>
  <c r="EB10" i="5"/>
  <c r="EB29" i="5"/>
  <c r="EB65" i="5"/>
  <c r="EB46" i="5"/>
  <c r="EB27" i="5"/>
  <c r="EB86" i="5"/>
  <c r="EB66" i="5"/>
  <c r="EB33" i="5"/>
  <c r="EB68" i="5"/>
  <c r="EB70" i="5"/>
  <c r="EB31" i="5"/>
  <c r="EB71" i="5"/>
  <c r="EB5" i="5"/>
  <c r="EB97" i="5"/>
  <c r="EB8" i="5"/>
  <c r="EB56" i="5"/>
  <c r="EB23" i="5"/>
  <c r="EB74" i="5"/>
  <c r="EB59" i="5"/>
  <c r="EB41" i="5"/>
  <c r="EB55" i="5"/>
  <c r="EB63" i="5"/>
  <c r="EB64" i="5"/>
  <c r="EB48" i="5"/>
  <c r="EB87" i="5"/>
  <c r="EB28" i="5"/>
  <c r="EB4" i="5"/>
  <c r="EB52" i="5"/>
  <c r="EB73" i="5"/>
  <c r="EB45" i="5"/>
  <c r="EB98" i="5"/>
  <c r="EB22" i="5"/>
  <c r="EB58" i="5"/>
  <c r="EB96" i="5"/>
  <c r="EB49" i="5"/>
  <c r="EB83" i="5"/>
  <c r="EB17" i="5"/>
  <c r="EB88" i="5"/>
  <c r="EB51" i="5"/>
  <c r="EB94" i="5"/>
  <c r="EB69" i="5"/>
  <c r="EB107" i="5"/>
  <c r="EB21" i="5"/>
  <c r="EB106" i="5"/>
  <c r="EB103" i="5"/>
  <c r="EB38" i="5"/>
  <c r="AE137" i="2"/>
  <c r="AA142" i="2"/>
  <c r="J151" i="2"/>
  <c r="AB161" i="2"/>
  <c r="AB124" i="2"/>
  <c r="K126" i="2"/>
  <c r="AA150" i="2"/>
  <c r="AA154" i="2"/>
  <c r="AC156" i="2"/>
  <c r="AC159" i="2"/>
  <c r="AC161" i="2"/>
  <c r="AB167" i="2"/>
  <c r="AA176" i="2"/>
  <c r="AA178" i="2"/>
  <c r="AA181" i="2"/>
  <c r="AE184" i="2"/>
  <c r="AA188" i="2"/>
  <c r="AA190" i="2"/>
  <c r="AA191" i="2"/>
  <c r="AA205" i="2"/>
  <c r="AA209" i="2"/>
  <c r="AA213" i="2"/>
  <c r="AC138" i="2"/>
  <c r="AC165" i="2"/>
  <c r="AE193" i="2"/>
  <c r="AA179" i="2"/>
  <c r="AB182" i="2"/>
  <c r="J124" i="2"/>
  <c r="AA138" i="2"/>
  <c r="K143" i="2"/>
  <c r="J145" i="2"/>
  <c r="AA165" i="2"/>
  <c r="AC169" i="2"/>
  <c r="J170" i="2"/>
  <c r="J171" i="2"/>
  <c r="AC173" i="2"/>
  <c r="K175" i="2"/>
  <c r="K189" i="2"/>
  <c r="K197" i="2"/>
  <c r="J199" i="2"/>
  <c r="AB206" i="2"/>
  <c r="K210" i="2"/>
  <c r="AE192" i="2"/>
  <c r="J188" i="2"/>
  <c r="J190" i="2"/>
  <c r="AE163" i="2"/>
  <c r="K181" i="2"/>
  <c r="J195" i="2"/>
  <c r="J200" i="2"/>
  <c r="J202" i="2"/>
  <c r="K209" i="2"/>
  <c r="J119" i="2"/>
  <c r="AC123" i="2"/>
  <c r="AC124" i="2"/>
  <c r="K128" i="2"/>
  <c r="K135" i="2"/>
  <c r="K136" i="2"/>
  <c r="AB142" i="2"/>
  <c r="AA145" i="2"/>
  <c r="AC147" i="2"/>
  <c r="J152" i="2"/>
  <c r="K159" i="2"/>
  <c r="K161" i="2"/>
  <c r="AA170" i="2"/>
  <c r="AA171" i="2"/>
  <c r="K179" i="2"/>
  <c r="J203" i="2"/>
  <c r="J204" i="2"/>
  <c r="AE146" i="2"/>
  <c r="AC122" i="2"/>
  <c r="AA123" i="2"/>
  <c r="AC130" i="2"/>
  <c r="K134" i="2"/>
  <c r="AA143" i="2"/>
  <c r="AA147" i="2"/>
  <c r="J158" i="2"/>
  <c r="AC176" i="2"/>
  <c r="AC178" i="2"/>
  <c r="AB187" i="2"/>
  <c r="AC191" i="2"/>
  <c r="AC128" i="2"/>
  <c r="AC125" i="2"/>
  <c r="J126" i="2"/>
  <c r="AC127" i="2"/>
  <c r="AC134" i="2"/>
  <c r="AA141" i="2"/>
  <c r="AA137" i="2"/>
  <c r="AC175" i="2"/>
  <c r="J125" i="2"/>
  <c r="AC126" i="2"/>
  <c r="AC141" i="2"/>
  <c r="AB148" i="2"/>
  <c r="AC172" i="2"/>
  <c r="J208" i="2"/>
  <c r="AB119" i="2"/>
  <c r="AA122" i="2"/>
  <c r="K127" i="2"/>
  <c r="J128" i="2"/>
  <c r="J129" i="2"/>
  <c r="J130" i="2"/>
  <c r="AC131" i="2"/>
  <c r="AC132" i="2"/>
  <c r="AC133" i="2"/>
  <c r="AA134" i="2"/>
  <c r="AC137" i="2"/>
  <c r="AC139" i="2"/>
  <c r="AA140" i="2"/>
  <c r="J141" i="2"/>
  <c r="AA144" i="2"/>
  <c r="AA146" i="2"/>
  <c r="AA149" i="2"/>
  <c r="AB152" i="2"/>
  <c r="J159" i="2"/>
  <c r="J161" i="2"/>
  <c r="AC166" i="2"/>
  <c r="AC168" i="2"/>
  <c r="J174" i="2"/>
  <c r="AA177" i="2"/>
  <c r="J179" i="2"/>
  <c r="J180" i="2"/>
  <c r="AC182" i="2"/>
  <c r="AA184" i="2"/>
  <c r="AB185" i="2"/>
  <c r="J189" i="2"/>
  <c r="AE191" i="2"/>
  <c r="AC196" i="2"/>
  <c r="J201" i="2"/>
  <c r="J118" i="2"/>
  <c r="J120" i="2"/>
  <c r="J121" i="2"/>
  <c r="AC135" i="2"/>
  <c r="J142" i="2"/>
  <c r="AC149" i="2"/>
  <c r="AA151" i="2"/>
  <c r="J153" i="2"/>
  <c r="J173" i="2"/>
  <c r="AC177" i="2"/>
  <c r="K198" i="2"/>
  <c r="K204" i="2"/>
  <c r="K122" i="2"/>
  <c r="AA124" i="2"/>
  <c r="K131" i="2"/>
  <c r="K132" i="2"/>
  <c r="K133" i="2"/>
  <c r="AB134" i="2"/>
  <c r="AA135" i="2"/>
  <c r="AB141" i="2"/>
  <c r="AB143" i="2"/>
  <c r="J144" i="2"/>
  <c r="K145" i="2"/>
  <c r="J148" i="2"/>
  <c r="AC150" i="2"/>
  <c r="K151" i="2"/>
  <c r="K155" i="2"/>
  <c r="K156" i="2"/>
  <c r="AC157" i="2"/>
  <c r="AA158" i="2"/>
  <c r="AA160" i="2"/>
  <c r="AA162" i="2"/>
  <c r="AC163" i="2"/>
  <c r="AA168" i="2"/>
  <c r="K170" i="2"/>
  <c r="J175" i="2"/>
  <c r="J178" i="2"/>
  <c r="J181" i="2"/>
  <c r="AA193" i="2"/>
  <c r="AB194" i="2"/>
  <c r="K199" i="2"/>
  <c r="K205" i="2"/>
  <c r="AC207" i="2"/>
  <c r="J209" i="2"/>
  <c r="AC164" i="2"/>
  <c r="AC171" i="2"/>
  <c r="AA175" i="2"/>
  <c r="J176" i="2"/>
  <c r="J177" i="2"/>
  <c r="AA182" i="2"/>
  <c r="AC183" i="2"/>
  <c r="AC185" i="2"/>
  <c r="AC192" i="2"/>
  <c r="AC195" i="2"/>
  <c r="J197" i="2"/>
  <c r="AA201" i="2"/>
  <c r="AB204" i="2"/>
  <c r="AB205" i="2"/>
  <c r="AA207" i="2"/>
  <c r="AA208" i="2"/>
  <c r="J210" i="2"/>
  <c r="AB211" i="2"/>
  <c r="AC214" i="2"/>
  <c r="AB145" i="2"/>
  <c r="AC146" i="2"/>
  <c r="AA148" i="2"/>
  <c r="J149" i="2"/>
  <c r="AB150" i="2"/>
  <c r="AG149" i="2" s="1"/>
  <c r="AC151" i="2"/>
  <c r="AA152" i="2"/>
  <c r="J154" i="2"/>
  <c r="AC155" i="2"/>
  <c r="AB157" i="2"/>
  <c r="AC162" i="2"/>
  <c r="AH160" i="2" s="1"/>
  <c r="AA163" i="2"/>
  <c r="K164" i="2"/>
  <c r="AC167" i="2"/>
  <c r="J168" i="2"/>
  <c r="AC170" i="2"/>
  <c r="AB170" i="2"/>
  <c r="K171" i="2"/>
  <c r="AC174" i="2"/>
  <c r="AB177" i="2"/>
  <c r="AB179" i="2"/>
  <c r="AA183" i="2"/>
  <c r="AC184" i="2"/>
  <c r="K185" i="2"/>
  <c r="K186" i="2"/>
  <c r="AA186" i="2"/>
  <c r="AC187" i="2"/>
  <c r="AA192" i="2"/>
  <c r="AC193" i="2"/>
  <c r="K194" i="2"/>
  <c r="K195" i="2"/>
  <c r="K196" i="2"/>
  <c r="AA196" i="2"/>
  <c r="AA203" i="2"/>
  <c r="AA214" i="2"/>
  <c r="AB120" i="2"/>
  <c r="AE118" i="2"/>
  <c r="AE119" i="2"/>
  <c r="AE123" i="2"/>
  <c r="AB121" i="2"/>
  <c r="AE120" i="2"/>
  <c r="AB118" i="2"/>
  <c r="AB130" i="2"/>
  <c r="AE132" i="2"/>
  <c r="AA130" i="2"/>
  <c r="AC118" i="2"/>
  <c r="AH120" i="2" s="1"/>
  <c r="AA118" i="2"/>
  <c r="AB122" i="2"/>
  <c r="AE121" i="2"/>
  <c r="AB131" i="2"/>
  <c r="AE131" i="2"/>
  <c r="AE130" i="2"/>
  <c r="AB132" i="2"/>
  <c r="AE135" i="2"/>
  <c r="AB133" i="2"/>
  <c r="AA121" i="2"/>
  <c r="K140" i="2"/>
  <c r="J140" i="2"/>
  <c r="AE155" i="2"/>
  <c r="AE154" i="2"/>
  <c r="K172" i="2"/>
  <c r="J172" i="2"/>
  <c r="K121" i="2"/>
  <c r="K139" i="2"/>
  <c r="J139" i="2"/>
  <c r="AE141" i="2"/>
  <c r="AB139" i="2"/>
  <c r="AE140" i="2"/>
  <c r="AE143" i="2"/>
  <c r="AE142" i="2"/>
  <c r="AB144" i="2"/>
  <c r="AB153" i="2"/>
  <c r="AE152" i="2"/>
  <c r="AE162" i="2"/>
  <c r="AB160" i="2"/>
  <c r="K165" i="2"/>
  <c r="J165" i="2"/>
  <c r="AB166" i="2"/>
  <c r="AE167" i="2"/>
  <c r="AE168" i="2"/>
  <c r="J169" i="2"/>
  <c r="K169" i="2"/>
  <c r="AE179" i="2"/>
  <c r="AE178" i="2"/>
  <c r="AB180" i="2"/>
  <c r="AA119" i="2"/>
  <c r="J127" i="2"/>
  <c r="J131" i="2"/>
  <c r="AA131" i="2"/>
  <c r="J132" i="2"/>
  <c r="AA132" i="2"/>
  <c r="J133" i="2"/>
  <c r="AA133" i="2"/>
  <c r="AE134" i="2"/>
  <c r="AB135" i="2"/>
  <c r="J136" i="2"/>
  <c r="K138" i="2"/>
  <c r="J138" i="2"/>
  <c r="AE136" i="2"/>
  <c r="AB138" i="2"/>
  <c r="AE139" i="2"/>
  <c r="AB140" i="2"/>
  <c r="T127" i="2"/>
  <c r="Z127" i="2" s="1"/>
  <c r="AA127" i="2" s="1"/>
  <c r="T126" i="2"/>
  <c r="Z126" i="2" s="1"/>
  <c r="T125" i="2"/>
  <c r="Z125" i="2" s="1"/>
  <c r="AE144" i="2"/>
  <c r="AC143" i="2"/>
  <c r="AC144" i="2"/>
  <c r="AC145" i="2"/>
  <c r="K147" i="2"/>
  <c r="J147" i="2"/>
  <c r="AE145" i="2"/>
  <c r="AB147" i="2"/>
  <c r="K150" i="2"/>
  <c r="J150" i="2"/>
  <c r="AB151" i="2"/>
  <c r="AE159" i="2"/>
  <c r="AC160" i="2"/>
  <c r="AH162" i="2" s="1"/>
  <c r="AE175" i="2"/>
  <c r="AA120" i="2"/>
  <c r="K120" i="2"/>
  <c r="AE122" i="2"/>
  <c r="AB123" i="2"/>
  <c r="T128" i="2"/>
  <c r="Z128" i="2" s="1"/>
  <c r="T129" i="2"/>
  <c r="Z129" i="2" s="1"/>
  <c r="AE133" i="2"/>
  <c r="AB136" i="2"/>
  <c r="K137" i="2"/>
  <c r="J137" i="2"/>
  <c r="AB137" i="2"/>
  <c r="AE138" i="2"/>
  <c r="AH139" i="2"/>
  <c r="K146" i="2"/>
  <c r="J146" i="2"/>
  <c r="AB146" i="2"/>
  <c r="AE147" i="2"/>
  <c r="AB149" i="2"/>
  <c r="AE151" i="2"/>
  <c r="AA153" i="2"/>
  <c r="AB154" i="2"/>
  <c r="AE156" i="2"/>
  <c r="AB156" i="2"/>
  <c r="AE157" i="2"/>
  <c r="K160" i="2"/>
  <c r="J160" i="2"/>
  <c r="AE160" i="2"/>
  <c r="AB162" i="2"/>
  <c r="AE161" i="2"/>
  <c r="AA166" i="2"/>
  <c r="J167" i="2"/>
  <c r="K167" i="2"/>
  <c r="AA180" i="2"/>
  <c r="AB181" i="2"/>
  <c r="AG183" i="2" s="1"/>
  <c r="AE183" i="2"/>
  <c r="AE182" i="2"/>
  <c r="AE186" i="2"/>
  <c r="AE188" i="2"/>
  <c r="AE187" i="2"/>
  <c r="AE153" i="2"/>
  <c r="J155" i="2"/>
  <c r="AA155" i="2"/>
  <c r="J156" i="2"/>
  <c r="AA156" i="2"/>
  <c r="J157" i="2"/>
  <c r="AA157" i="2"/>
  <c r="AE171" i="2"/>
  <c r="AE180" i="2"/>
  <c r="AC179" i="2"/>
  <c r="AC180" i="2"/>
  <c r="AC181" i="2"/>
  <c r="K182" i="2"/>
  <c r="J182" i="2"/>
  <c r="K184" i="2"/>
  <c r="J184" i="2"/>
  <c r="J186" i="2"/>
  <c r="AB188" i="2"/>
  <c r="AE201" i="2"/>
  <c r="AB199" i="2"/>
  <c r="K207" i="2"/>
  <c r="J207" i="2"/>
  <c r="AE150" i="2"/>
  <c r="J162" i="2"/>
  <c r="AE165" i="2"/>
  <c r="AB164" i="2"/>
  <c r="AB169" i="2"/>
  <c r="AE170" i="2"/>
  <c r="AB171" i="2"/>
  <c r="K174" i="2"/>
  <c r="AB175" i="2"/>
  <c r="AE177" i="2"/>
  <c r="AE176" i="2"/>
  <c r="AE181" i="2"/>
  <c r="AB183" i="2"/>
  <c r="AB186" i="2"/>
  <c r="AE185" i="2"/>
  <c r="AA189" i="2"/>
  <c r="AB189" i="2"/>
  <c r="K193" i="2"/>
  <c r="J193" i="2"/>
  <c r="AC211" i="2"/>
  <c r="AE148" i="2"/>
  <c r="K152" i="2"/>
  <c r="K153" i="2"/>
  <c r="K154" i="2"/>
  <c r="AE158" i="2"/>
  <c r="AB163" i="2"/>
  <c r="AB165" i="2"/>
  <c r="AE164" i="2"/>
  <c r="J166" i="2"/>
  <c r="K168" i="2"/>
  <c r="AE166" i="2"/>
  <c r="AE169" i="2"/>
  <c r="K183" i="2"/>
  <c r="J183" i="2"/>
  <c r="AA185" i="2"/>
  <c r="AC186" i="2"/>
  <c r="K191" i="2"/>
  <c r="J191" i="2"/>
  <c r="AC194" i="2"/>
  <c r="AC206" i="2"/>
  <c r="AB210" i="2"/>
  <c r="AE189" i="2"/>
  <c r="AC189" i="2"/>
  <c r="AE190" i="2"/>
  <c r="AB192" i="2"/>
  <c r="AB195" i="2"/>
  <c r="AE194" i="2"/>
  <c r="J196" i="2"/>
  <c r="AE197" i="2"/>
  <c r="AE196" i="2"/>
  <c r="AC199" i="2"/>
  <c r="AA199" i="2"/>
  <c r="AB200" i="2"/>
  <c r="AE200" i="2"/>
  <c r="AE199" i="2"/>
  <c r="AB201" i="2"/>
  <c r="AB202" i="2"/>
  <c r="J205" i="2"/>
  <c r="AB208" i="2"/>
  <c r="AA187" i="2"/>
  <c r="AC188" i="2"/>
  <c r="K192" i="2"/>
  <c r="J192" i="2"/>
  <c r="AA194" i="2"/>
  <c r="AB196" i="2"/>
  <c r="AE198" i="2"/>
  <c r="AC198" i="2"/>
  <c r="AA198" i="2"/>
  <c r="AC200" i="2"/>
  <c r="AC201" i="2"/>
  <c r="AC202" i="2"/>
  <c r="AB203" i="2"/>
  <c r="AC204" i="2"/>
  <c r="AA204" i="2"/>
  <c r="AA206" i="2"/>
  <c r="AH206" i="2"/>
  <c r="AC208" i="2"/>
  <c r="AB209" i="2"/>
  <c r="AC210" i="2"/>
  <c r="AA210" i="2"/>
  <c r="AA211" i="2"/>
  <c r="AB213" i="2"/>
  <c r="J187" i="2"/>
  <c r="AB190" i="2"/>
  <c r="AB191" i="2"/>
  <c r="AB193" i="2"/>
  <c r="AE195" i="2"/>
  <c r="J194" i="2"/>
  <c r="AA195" i="2"/>
  <c r="AC197" i="2"/>
  <c r="AA197" i="2"/>
  <c r="AB198" i="2"/>
  <c r="AC203" i="2"/>
  <c r="J206" i="2"/>
  <c r="AB207" i="2"/>
  <c r="AC209" i="2"/>
  <c r="AC213" i="2"/>
  <c r="AB214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3" i="2"/>
  <c r="AH192" i="2" l="1"/>
  <c r="AH140" i="2"/>
  <c r="AH137" i="2"/>
  <c r="AH207" i="2"/>
  <c r="AH138" i="2"/>
  <c r="AG159" i="2"/>
  <c r="AH151" i="2"/>
  <c r="AG198" i="2"/>
  <c r="K44" i="14"/>
  <c r="AG157" i="2"/>
  <c r="K42" i="14"/>
  <c r="K36" i="14"/>
  <c r="K38" i="14"/>
  <c r="K35" i="14"/>
  <c r="K32" i="14"/>
  <c r="K33" i="14"/>
  <c r="AH150" i="2"/>
  <c r="AH127" i="2"/>
  <c r="K48" i="14"/>
  <c r="K30" i="14"/>
  <c r="K39" i="14"/>
  <c r="K45" i="14"/>
  <c r="AH156" i="2"/>
  <c r="AH147" i="2"/>
  <c r="AH123" i="2"/>
  <c r="AH152" i="2"/>
  <c r="AH191" i="2"/>
  <c r="AH159" i="2"/>
  <c r="AH130" i="2"/>
  <c r="AH153" i="2"/>
  <c r="AH157" i="2"/>
  <c r="K41" i="14"/>
  <c r="K47" i="14"/>
  <c r="AH132" i="2"/>
  <c r="AH155" i="2"/>
  <c r="AH144" i="2"/>
  <c r="AH169" i="2"/>
  <c r="AH170" i="2"/>
  <c r="AG177" i="2"/>
  <c r="AG180" i="2"/>
  <c r="AG148" i="2"/>
  <c r="AH134" i="2"/>
  <c r="AG186" i="2"/>
  <c r="AH145" i="2"/>
  <c r="AG166" i="2"/>
  <c r="AH177" i="2"/>
  <c r="AH190" i="2"/>
  <c r="AG175" i="2"/>
  <c r="AG202" i="2"/>
  <c r="AH128" i="2"/>
  <c r="AG156" i="2"/>
  <c r="AG207" i="2"/>
  <c r="AG138" i="2"/>
  <c r="AH175" i="2"/>
  <c r="AH180" i="2"/>
  <c r="AG168" i="2"/>
  <c r="AG150" i="2"/>
  <c r="AG144" i="2"/>
  <c r="AH126" i="2"/>
  <c r="AH172" i="2"/>
  <c r="AH165" i="2"/>
  <c r="AH164" i="2"/>
  <c r="AG147" i="2"/>
  <c r="AH133" i="2"/>
  <c r="AH135" i="2"/>
  <c r="AG189" i="2"/>
  <c r="AH136" i="2"/>
  <c r="AH186" i="2"/>
  <c r="AH194" i="2"/>
  <c r="AH141" i="2"/>
  <c r="AH195" i="2"/>
  <c r="AG171" i="2"/>
  <c r="AG162" i="2"/>
  <c r="AH124" i="2"/>
  <c r="AH121" i="2"/>
  <c r="AH125" i="2"/>
  <c r="AH131" i="2"/>
  <c r="AH176" i="2"/>
  <c r="AH205" i="2"/>
  <c r="AG158" i="2"/>
  <c r="AH174" i="2"/>
  <c r="AH158" i="2"/>
  <c r="AH163" i="2"/>
  <c r="AH122" i="2"/>
  <c r="AG120" i="2"/>
  <c r="AH181" i="2"/>
  <c r="AG140" i="2"/>
  <c r="AH168" i="2"/>
  <c r="AG135" i="2"/>
  <c r="AH171" i="2"/>
  <c r="AG167" i="2"/>
  <c r="AH183" i="2"/>
  <c r="AG153" i="2"/>
  <c r="AH154" i="2"/>
  <c r="AH189" i="2"/>
  <c r="AH173" i="2"/>
  <c r="AH161" i="2"/>
  <c r="AH129" i="2"/>
  <c r="AH198" i="2"/>
  <c r="AG195" i="2"/>
  <c r="AG210" i="2"/>
  <c r="AH201" i="2"/>
  <c r="AH193" i="2"/>
  <c r="AG165" i="2"/>
  <c r="AG176" i="2"/>
  <c r="AH167" i="2"/>
  <c r="AH210" i="2"/>
  <c r="AG139" i="2"/>
  <c r="AH149" i="2"/>
  <c r="AH148" i="2"/>
  <c r="AH166" i="2"/>
  <c r="AG134" i="2"/>
  <c r="AG133" i="2"/>
  <c r="AG131" i="2"/>
  <c r="AG130" i="2"/>
  <c r="AH202" i="2"/>
  <c r="AH203" i="2"/>
  <c r="AB128" i="2"/>
  <c r="AA128" i="2"/>
  <c r="AG152" i="2"/>
  <c r="AG151" i="2"/>
  <c r="AH188" i="2"/>
  <c r="AH187" i="2"/>
  <c r="AG161" i="2"/>
  <c r="AG160" i="2"/>
  <c r="AB129" i="2"/>
  <c r="AE128" i="2"/>
  <c r="AE127" i="2"/>
  <c r="AA129" i="2"/>
  <c r="AG192" i="2"/>
  <c r="AG170" i="2"/>
  <c r="AG169" i="2"/>
  <c r="AG205" i="2"/>
  <c r="AG206" i="2"/>
  <c r="AH208" i="2"/>
  <c r="AH209" i="2"/>
  <c r="AG204" i="2"/>
  <c r="AG191" i="2"/>
  <c r="AG190" i="2"/>
  <c r="AG209" i="2"/>
  <c r="AG208" i="2"/>
  <c r="AG187" i="2"/>
  <c r="AG188" i="2"/>
  <c r="AG185" i="2"/>
  <c r="AG184" i="2"/>
  <c r="AG201" i="2"/>
  <c r="AH182" i="2"/>
  <c r="AH179" i="2"/>
  <c r="AH178" i="2"/>
  <c r="AG203" i="2"/>
  <c r="AG155" i="2"/>
  <c r="AG154" i="2"/>
  <c r="AG121" i="2"/>
  <c r="AG122" i="2"/>
  <c r="AG146" i="2"/>
  <c r="AG145" i="2"/>
  <c r="AB125" i="2"/>
  <c r="AG126" i="2" s="1"/>
  <c r="AE126" i="2"/>
  <c r="AG179" i="2"/>
  <c r="AG178" i="2"/>
  <c r="AH146" i="2"/>
  <c r="AG123" i="2"/>
  <c r="AG119" i="2"/>
  <c r="AG118" i="2"/>
  <c r="AH200" i="2"/>
  <c r="AH199" i="2"/>
  <c r="AE129" i="2"/>
  <c r="AB127" i="2"/>
  <c r="AH119" i="2"/>
  <c r="AG197" i="2"/>
  <c r="AG196" i="2"/>
  <c r="AG194" i="2"/>
  <c r="AG193" i="2"/>
  <c r="AH204" i="2"/>
  <c r="AH196" i="2"/>
  <c r="AH197" i="2"/>
  <c r="AG200" i="2"/>
  <c r="AG199" i="2"/>
  <c r="AH185" i="2"/>
  <c r="AH184" i="2"/>
  <c r="AG164" i="2"/>
  <c r="AG163" i="2"/>
  <c r="AG182" i="2"/>
  <c r="AG181" i="2"/>
  <c r="AH143" i="2"/>
  <c r="AH142" i="2"/>
  <c r="AE124" i="2"/>
  <c r="AB126" i="2"/>
  <c r="AE125" i="2"/>
  <c r="AG137" i="2"/>
  <c r="AG136" i="2"/>
  <c r="AG143" i="2"/>
  <c r="AG142" i="2"/>
  <c r="AG141" i="2"/>
  <c r="AA125" i="2"/>
  <c r="AG132" i="2"/>
  <c r="AA126" i="2"/>
  <c r="AG128" i="2" l="1"/>
  <c r="AG127" i="2"/>
  <c r="AG124" i="2"/>
  <c r="AG125" i="2"/>
  <c r="AG129" i="2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73" i="13"/>
  <c r="AA74" i="13"/>
  <c r="AA75" i="13"/>
  <c r="AA76" i="13"/>
  <c r="AA77" i="13"/>
  <c r="AA78" i="13"/>
  <c r="A108" i="13"/>
  <c r="A102" i="13"/>
  <c r="A103" i="13"/>
  <c r="A104" i="13"/>
  <c r="A105" i="13"/>
  <c r="A106" i="13"/>
  <c r="A10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4" i="13"/>
  <c r="MR94" i="5" l="1"/>
  <c r="MR93" i="5"/>
  <c r="NU108" i="5"/>
  <c r="NU107" i="5"/>
  <c r="NU106" i="5"/>
  <c r="NU105" i="5"/>
  <c r="NU104" i="5"/>
  <c r="NU103" i="5"/>
  <c r="NU102" i="5"/>
  <c r="NU101" i="5"/>
  <c r="NU100" i="5"/>
  <c r="NU99" i="5"/>
  <c r="NU98" i="5"/>
  <c r="NU97" i="5"/>
  <c r="NU96" i="5"/>
  <c r="NU95" i="5"/>
  <c r="NU94" i="5"/>
  <c r="NU93" i="5"/>
  <c r="NU92" i="5"/>
  <c r="NU91" i="5"/>
  <c r="NU90" i="5"/>
  <c r="NU89" i="5"/>
  <c r="NU88" i="5"/>
  <c r="NU87" i="5"/>
  <c r="NU86" i="5"/>
  <c r="NU85" i="5"/>
  <c r="NU84" i="5"/>
  <c r="NU83" i="5"/>
  <c r="NU82" i="5"/>
  <c r="NU81" i="5"/>
  <c r="NU80" i="5"/>
  <c r="NU79" i="5"/>
  <c r="NU78" i="5"/>
  <c r="NU77" i="5"/>
  <c r="NU76" i="5"/>
  <c r="NU75" i="5"/>
  <c r="NU74" i="5"/>
  <c r="NU73" i="5"/>
  <c r="NU72" i="5"/>
  <c r="NU71" i="5"/>
  <c r="NU70" i="5"/>
  <c r="NU69" i="5"/>
  <c r="NU68" i="5"/>
  <c r="NU67" i="5"/>
  <c r="NU66" i="5"/>
  <c r="NU65" i="5"/>
  <c r="NU64" i="5"/>
  <c r="NU63" i="5"/>
  <c r="NU62" i="5"/>
  <c r="NU61" i="5"/>
  <c r="NU60" i="5"/>
  <c r="NU59" i="5"/>
  <c r="NU58" i="5"/>
  <c r="NU57" i="5"/>
  <c r="NU56" i="5"/>
  <c r="NU55" i="5"/>
  <c r="NU54" i="5"/>
  <c r="NU53" i="5"/>
  <c r="NU52" i="5"/>
  <c r="NU51" i="5"/>
  <c r="NU50" i="5"/>
  <c r="NU49" i="5"/>
  <c r="NU48" i="5"/>
  <c r="NU47" i="5"/>
  <c r="NU46" i="5"/>
  <c r="NU45" i="5"/>
  <c r="NU44" i="5"/>
  <c r="NU43" i="5"/>
  <c r="NU42" i="5"/>
  <c r="NU41" i="5"/>
  <c r="NU40" i="5"/>
  <c r="NU39" i="5"/>
  <c r="NU38" i="5"/>
  <c r="NU37" i="5"/>
  <c r="NU36" i="5"/>
  <c r="NU35" i="5"/>
  <c r="NU34" i="5"/>
  <c r="NU33" i="5"/>
  <c r="NU32" i="5"/>
  <c r="NU31" i="5"/>
  <c r="NU30" i="5"/>
  <c r="NU29" i="5"/>
  <c r="NU28" i="5"/>
  <c r="NU27" i="5"/>
  <c r="NU26" i="5"/>
  <c r="NU25" i="5"/>
  <c r="NU24" i="5"/>
  <c r="NU23" i="5"/>
  <c r="NU22" i="5"/>
  <c r="NU21" i="5"/>
  <c r="NU20" i="5"/>
  <c r="NU19" i="5"/>
  <c r="NU18" i="5"/>
  <c r="NU17" i="5"/>
  <c r="NU16" i="5"/>
  <c r="NU15" i="5"/>
  <c r="NU14" i="5"/>
  <c r="NU13" i="5"/>
  <c r="NU12" i="5"/>
  <c r="NU11" i="5"/>
  <c r="NU10" i="5"/>
  <c r="NU9" i="5"/>
  <c r="NU8" i="5"/>
  <c r="NU7" i="5"/>
  <c r="NU6" i="5"/>
  <c r="NU5" i="5"/>
  <c r="NU4" i="5"/>
  <c r="NT108" i="5"/>
  <c r="NS108" i="5"/>
  <c r="NR108" i="5"/>
  <c r="L108" i="13" s="1"/>
  <c r="NQ108" i="5"/>
  <c r="NO108" i="5"/>
  <c r="NT107" i="5"/>
  <c r="NS107" i="5"/>
  <c r="NR107" i="5"/>
  <c r="L107" i="13" s="1"/>
  <c r="NQ107" i="5"/>
  <c r="NO107" i="5"/>
  <c r="NT106" i="5"/>
  <c r="NS106" i="5"/>
  <c r="NR106" i="5"/>
  <c r="L106" i="13" s="1"/>
  <c r="NQ106" i="5"/>
  <c r="NO106" i="5"/>
  <c r="NT105" i="5"/>
  <c r="NS105" i="5"/>
  <c r="NR105" i="5"/>
  <c r="L105" i="13" s="1"/>
  <c r="NQ105" i="5"/>
  <c r="NO105" i="5"/>
  <c r="NT104" i="5"/>
  <c r="NS104" i="5"/>
  <c r="NR104" i="5"/>
  <c r="L104" i="13" s="1"/>
  <c r="NQ104" i="5"/>
  <c r="NO104" i="5"/>
  <c r="NT103" i="5"/>
  <c r="NS103" i="5"/>
  <c r="NR103" i="5"/>
  <c r="L103" i="13" s="1"/>
  <c r="NQ103" i="5"/>
  <c r="NO103" i="5"/>
  <c r="NT102" i="5"/>
  <c r="NS102" i="5"/>
  <c r="NR102" i="5"/>
  <c r="L102" i="13" s="1"/>
  <c r="NQ102" i="5"/>
  <c r="NO102" i="5"/>
  <c r="NT101" i="5"/>
  <c r="NS101" i="5"/>
  <c r="NR101" i="5"/>
  <c r="L101" i="13" s="1"/>
  <c r="NQ101" i="5"/>
  <c r="NO101" i="5"/>
  <c r="NT100" i="5"/>
  <c r="NS100" i="5"/>
  <c r="NR100" i="5"/>
  <c r="L100" i="13" s="1"/>
  <c r="NQ100" i="5"/>
  <c r="NO100" i="5"/>
  <c r="NT99" i="5"/>
  <c r="NS99" i="5"/>
  <c r="NR99" i="5"/>
  <c r="L99" i="13" s="1"/>
  <c r="NQ99" i="5"/>
  <c r="NO99" i="5"/>
  <c r="NT98" i="5"/>
  <c r="NS98" i="5"/>
  <c r="NR98" i="5"/>
  <c r="L98" i="13" s="1"/>
  <c r="NQ98" i="5"/>
  <c r="NO98" i="5"/>
  <c r="NT97" i="5"/>
  <c r="NS97" i="5"/>
  <c r="NR97" i="5"/>
  <c r="L97" i="13" s="1"/>
  <c r="NQ97" i="5"/>
  <c r="NO97" i="5"/>
  <c r="NT96" i="5"/>
  <c r="NS96" i="5"/>
  <c r="NR96" i="5"/>
  <c r="L96" i="13" s="1"/>
  <c r="NQ96" i="5"/>
  <c r="NO96" i="5"/>
  <c r="NT95" i="5"/>
  <c r="NS95" i="5"/>
  <c r="NR95" i="5"/>
  <c r="L95" i="13" s="1"/>
  <c r="NQ95" i="5"/>
  <c r="NO95" i="5"/>
  <c r="NT94" i="5"/>
  <c r="NS94" i="5"/>
  <c r="NR94" i="5"/>
  <c r="L94" i="13" s="1"/>
  <c r="NQ94" i="5"/>
  <c r="NO94" i="5"/>
  <c r="NT93" i="5"/>
  <c r="NS93" i="5"/>
  <c r="NR93" i="5"/>
  <c r="L93" i="13" s="1"/>
  <c r="NQ93" i="5"/>
  <c r="NO93" i="5"/>
  <c r="NT92" i="5"/>
  <c r="NS92" i="5"/>
  <c r="NR92" i="5"/>
  <c r="L92" i="13" s="1"/>
  <c r="NQ92" i="5"/>
  <c r="NO92" i="5"/>
  <c r="NT91" i="5"/>
  <c r="NS91" i="5"/>
  <c r="NR91" i="5"/>
  <c r="L91" i="13" s="1"/>
  <c r="NQ91" i="5"/>
  <c r="NO91" i="5"/>
  <c r="NT90" i="5"/>
  <c r="NS90" i="5"/>
  <c r="NR90" i="5"/>
  <c r="L90" i="13" s="1"/>
  <c r="NQ90" i="5"/>
  <c r="NO90" i="5"/>
  <c r="NT89" i="5"/>
  <c r="NS89" i="5"/>
  <c r="NR89" i="5"/>
  <c r="L89" i="13" s="1"/>
  <c r="NQ89" i="5"/>
  <c r="NO89" i="5"/>
  <c r="NT88" i="5"/>
  <c r="NS88" i="5"/>
  <c r="NR88" i="5"/>
  <c r="L88" i="13" s="1"/>
  <c r="NQ88" i="5"/>
  <c r="NO88" i="5"/>
  <c r="NT87" i="5"/>
  <c r="NS87" i="5"/>
  <c r="NR87" i="5"/>
  <c r="L87" i="13" s="1"/>
  <c r="NQ87" i="5"/>
  <c r="NO87" i="5"/>
  <c r="NT86" i="5"/>
  <c r="NS86" i="5"/>
  <c r="NR86" i="5"/>
  <c r="L86" i="13" s="1"/>
  <c r="NQ86" i="5"/>
  <c r="NO86" i="5"/>
  <c r="NT85" i="5"/>
  <c r="NS85" i="5"/>
  <c r="NR85" i="5"/>
  <c r="L85" i="13" s="1"/>
  <c r="NQ85" i="5"/>
  <c r="NO85" i="5"/>
  <c r="NT84" i="5"/>
  <c r="NS84" i="5"/>
  <c r="NR84" i="5"/>
  <c r="L84" i="13" s="1"/>
  <c r="NQ84" i="5"/>
  <c r="NO84" i="5"/>
  <c r="NT83" i="5"/>
  <c r="NS83" i="5"/>
  <c r="NR83" i="5"/>
  <c r="L83" i="13" s="1"/>
  <c r="NQ83" i="5"/>
  <c r="NO83" i="5"/>
  <c r="NT82" i="5"/>
  <c r="NS82" i="5"/>
  <c r="NR82" i="5"/>
  <c r="L82" i="13" s="1"/>
  <c r="NQ82" i="5"/>
  <c r="NO82" i="5"/>
  <c r="NT81" i="5"/>
  <c r="NS81" i="5"/>
  <c r="NR81" i="5"/>
  <c r="L81" i="13" s="1"/>
  <c r="NQ81" i="5"/>
  <c r="NO81" i="5"/>
  <c r="NT80" i="5"/>
  <c r="NS80" i="5"/>
  <c r="NR80" i="5"/>
  <c r="L80" i="13" s="1"/>
  <c r="NQ80" i="5"/>
  <c r="NO80" i="5"/>
  <c r="NT79" i="5"/>
  <c r="NS79" i="5"/>
  <c r="NR79" i="5"/>
  <c r="L79" i="13" s="1"/>
  <c r="NQ79" i="5"/>
  <c r="NO79" i="5"/>
  <c r="NT78" i="5"/>
  <c r="NS78" i="5"/>
  <c r="NR78" i="5"/>
  <c r="L78" i="13" s="1"/>
  <c r="NQ78" i="5"/>
  <c r="NO78" i="5"/>
  <c r="NT77" i="5"/>
  <c r="NS77" i="5"/>
  <c r="NR77" i="5"/>
  <c r="L77" i="13" s="1"/>
  <c r="NQ77" i="5"/>
  <c r="NO77" i="5"/>
  <c r="NT76" i="5"/>
  <c r="NS76" i="5"/>
  <c r="NR76" i="5"/>
  <c r="L76" i="13" s="1"/>
  <c r="NQ76" i="5"/>
  <c r="NO76" i="5"/>
  <c r="NT75" i="5"/>
  <c r="NS75" i="5"/>
  <c r="NR75" i="5"/>
  <c r="L75" i="13" s="1"/>
  <c r="NQ75" i="5"/>
  <c r="NO75" i="5"/>
  <c r="NT74" i="5"/>
  <c r="NS74" i="5"/>
  <c r="NR74" i="5"/>
  <c r="L74" i="13" s="1"/>
  <c r="NQ74" i="5"/>
  <c r="NO74" i="5"/>
  <c r="NT73" i="5"/>
  <c r="NS73" i="5"/>
  <c r="NR73" i="5"/>
  <c r="L73" i="13" s="1"/>
  <c r="NQ73" i="5"/>
  <c r="NO73" i="5"/>
  <c r="NT72" i="5"/>
  <c r="NS72" i="5"/>
  <c r="NR72" i="5"/>
  <c r="L72" i="13" s="1"/>
  <c r="NQ72" i="5"/>
  <c r="NO72" i="5"/>
  <c r="NT71" i="5"/>
  <c r="NS71" i="5"/>
  <c r="NR71" i="5"/>
  <c r="L71" i="13" s="1"/>
  <c r="NQ71" i="5"/>
  <c r="NO71" i="5"/>
  <c r="NT70" i="5"/>
  <c r="NS70" i="5"/>
  <c r="NR70" i="5"/>
  <c r="L70" i="13" s="1"/>
  <c r="NQ70" i="5"/>
  <c r="NO70" i="5"/>
  <c r="NT69" i="5"/>
  <c r="NS69" i="5"/>
  <c r="NR69" i="5"/>
  <c r="L69" i="13" s="1"/>
  <c r="NQ69" i="5"/>
  <c r="NO69" i="5"/>
  <c r="NT68" i="5"/>
  <c r="NS68" i="5"/>
  <c r="NR68" i="5"/>
  <c r="L68" i="13" s="1"/>
  <c r="NQ68" i="5"/>
  <c r="NO68" i="5"/>
  <c r="NT67" i="5"/>
  <c r="NS67" i="5"/>
  <c r="NR67" i="5"/>
  <c r="L67" i="13" s="1"/>
  <c r="NQ67" i="5"/>
  <c r="NO67" i="5"/>
  <c r="NT66" i="5"/>
  <c r="NS66" i="5"/>
  <c r="NR66" i="5"/>
  <c r="L66" i="13" s="1"/>
  <c r="NQ66" i="5"/>
  <c r="NO66" i="5"/>
  <c r="NT65" i="5"/>
  <c r="NS65" i="5"/>
  <c r="NR65" i="5"/>
  <c r="L65" i="13" s="1"/>
  <c r="NQ65" i="5"/>
  <c r="NO65" i="5"/>
  <c r="NT64" i="5"/>
  <c r="NS64" i="5"/>
  <c r="NR64" i="5"/>
  <c r="L64" i="13" s="1"/>
  <c r="NQ64" i="5"/>
  <c r="NO64" i="5"/>
  <c r="NT63" i="5"/>
  <c r="NS63" i="5"/>
  <c r="NR63" i="5"/>
  <c r="L63" i="13" s="1"/>
  <c r="NQ63" i="5"/>
  <c r="NO63" i="5"/>
  <c r="NT62" i="5"/>
  <c r="NS62" i="5"/>
  <c r="NR62" i="5"/>
  <c r="L62" i="13" s="1"/>
  <c r="NQ62" i="5"/>
  <c r="NO62" i="5"/>
  <c r="NT61" i="5"/>
  <c r="NS61" i="5"/>
  <c r="NR61" i="5"/>
  <c r="L61" i="13" s="1"/>
  <c r="NQ61" i="5"/>
  <c r="NO61" i="5"/>
  <c r="NT60" i="5"/>
  <c r="NS60" i="5"/>
  <c r="NR60" i="5"/>
  <c r="L60" i="13" s="1"/>
  <c r="NQ60" i="5"/>
  <c r="NO60" i="5"/>
  <c r="NT59" i="5"/>
  <c r="NS59" i="5"/>
  <c r="NR59" i="5"/>
  <c r="L59" i="13" s="1"/>
  <c r="NQ59" i="5"/>
  <c r="NO59" i="5"/>
  <c r="NT58" i="5"/>
  <c r="NS58" i="5"/>
  <c r="NR58" i="5"/>
  <c r="L58" i="13" s="1"/>
  <c r="NQ58" i="5"/>
  <c r="NO58" i="5"/>
  <c r="NT57" i="5"/>
  <c r="NS57" i="5"/>
  <c r="NR57" i="5"/>
  <c r="L57" i="13" s="1"/>
  <c r="NQ57" i="5"/>
  <c r="NO57" i="5"/>
  <c r="NT56" i="5"/>
  <c r="NS56" i="5"/>
  <c r="NR56" i="5"/>
  <c r="L56" i="13" s="1"/>
  <c r="NQ56" i="5"/>
  <c r="NO56" i="5"/>
  <c r="NT55" i="5"/>
  <c r="NS55" i="5"/>
  <c r="NR55" i="5"/>
  <c r="L55" i="13" s="1"/>
  <c r="NQ55" i="5"/>
  <c r="NO55" i="5"/>
  <c r="NT54" i="5"/>
  <c r="NS54" i="5"/>
  <c r="NR54" i="5"/>
  <c r="L54" i="13" s="1"/>
  <c r="NQ54" i="5"/>
  <c r="NO54" i="5"/>
  <c r="NT53" i="5"/>
  <c r="NS53" i="5"/>
  <c r="NR53" i="5"/>
  <c r="L53" i="13" s="1"/>
  <c r="NQ53" i="5"/>
  <c r="NO53" i="5"/>
  <c r="NT52" i="5"/>
  <c r="NS52" i="5"/>
  <c r="NR52" i="5"/>
  <c r="L52" i="13" s="1"/>
  <c r="NQ52" i="5"/>
  <c r="NO52" i="5"/>
  <c r="NT51" i="5"/>
  <c r="NS51" i="5"/>
  <c r="NR51" i="5"/>
  <c r="L51" i="13" s="1"/>
  <c r="NQ51" i="5"/>
  <c r="NO51" i="5"/>
  <c r="NT50" i="5"/>
  <c r="NS50" i="5"/>
  <c r="NR50" i="5"/>
  <c r="L50" i="13" s="1"/>
  <c r="NQ50" i="5"/>
  <c r="NO50" i="5"/>
  <c r="NT49" i="5"/>
  <c r="NS49" i="5"/>
  <c r="NR49" i="5"/>
  <c r="L49" i="13" s="1"/>
  <c r="NQ49" i="5"/>
  <c r="NO49" i="5"/>
  <c r="NT48" i="5"/>
  <c r="NS48" i="5"/>
  <c r="NR48" i="5"/>
  <c r="L48" i="13" s="1"/>
  <c r="NQ48" i="5"/>
  <c r="NO48" i="5"/>
  <c r="NT47" i="5"/>
  <c r="NS47" i="5"/>
  <c r="NR47" i="5"/>
  <c r="L47" i="13" s="1"/>
  <c r="NQ47" i="5"/>
  <c r="NO47" i="5"/>
  <c r="NT46" i="5"/>
  <c r="NS46" i="5"/>
  <c r="NR46" i="5"/>
  <c r="L46" i="13" s="1"/>
  <c r="NQ46" i="5"/>
  <c r="NO46" i="5"/>
  <c r="NT45" i="5"/>
  <c r="NS45" i="5"/>
  <c r="NR45" i="5"/>
  <c r="L45" i="13" s="1"/>
  <c r="NQ45" i="5"/>
  <c r="NO45" i="5"/>
  <c r="NT44" i="5"/>
  <c r="NS44" i="5"/>
  <c r="NR44" i="5"/>
  <c r="L44" i="13" s="1"/>
  <c r="NQ44" i="5"/>
  <c r="NO44" i="5"/>
  <c r="NT43" i="5"/>
  <c r="NS43" i="5"/>
  <c r="NR43" i="5"/>
  <c r="L43" i="13" s="1"/>
  <c r="NQ43" i="5"/>
  <c r="NO43" i="5"/>
  <c r="NT42" i="5"/>
  <c r="NS42" i="5"/>
  <c r="NR42" i="5"/>
  <c r="L42" i="13" s="1"/>
  <c r="NQ42" i="5"/>
  <c r="NO42" i="5"/>
  <c r="NT41" i="5"/>
  <c r="NS41" i="5"/>
  <c r="NR41" i="5"/>
  <c r="L41" i="13" s="1"/>
  <c r="NQ41" i="5"/>
  <c r="NO41" i="5"/>
  <c r="NT40" i="5"/>
  <c r="NS40" i="5"/>
  <c r="NR40" i="5"/>
  <c r="L40" i="13" s="1"/>
  <c r="NQ40" i="5"/>
  <c r="NO40" i="5"/>
  <c r="NT39" i="5"/>
  <c r="NS39" i="5"/>
  <c r="NR39" i="5"/>
  <c r="L39" i="13" s="1"/>
  <c r="NQ39" i="5"/>
  <c r="NO39" i="5"/>
  <c r="NT38" i="5"/>
  <c r="NS38" i="5"/>
  <c r="NR38" i="5"/>
  <c r="L38" i="13" s="1"/>
  <c r="NQ38" i="5"/>
  <c r="NO38" i="5"/>
  <c r="NT37" i="5"/>
  <c r="NS37" i="5"/>
  <c r="NR37" i="5"/>
  <c r="L37" i="13" s="1"/>
  <c r="NQ37" i="5"/>
  <c r="NO37" i="5"/>
  <c r="NT36" i="5"/>
  <c r="NS36" i="5"/>
  <c r="NR36" i="5"/>
  <c r="L36" i="13" s="1"/>
  <c r="NQ36" i="5"/>
  <c r="NO36" i="5"/>
  <c r="NT35" i="5"/>
  <c r="NS35" i="5"/>
  <c r="NR35" i="5"/>
  <c r="L35" i="13" s="1"/>
  <c r="NQ35" i="5"/>
  <c r="NO35" i="5"/>
  <c r="NT34" i="5"/>
  <c r="NS34" i="5"/>
  <c r="NR34" i="5"/>
  <c r="L34" i="13" s="1"/>
  <c r="NQ34" i="5"/>
  <c r="NO34" i="5"/>
  <c r="NT33" i="5"/>
  <c r="NS33" i="5"/>
  <c r="NR33" i="5"/>
  <c r="L33" i="13" s="1"/>
  <c r="NQ33" i="5"/>
  <c r="NO33" i="5"/>
  <c r="NT32" i="5"/>
  <c r="NS32" i="5"/>
  <c r="NR32" i="5"/>
  <c r="L32" i="13" s="1"/>
  <c r="NQ32" i="5"/>
  <c r="NO32" i="5"/>
  <c r="NT31" i="5"/>
  <c r="NS31" i="5"/>
  <c r="NR31" i="5"/>
  <c r="L31" i="13" s="1"/>
  <c r="NQ31" i="5"/>
  <c r="NO31" i="5"/>
  <c r="NT30" i="5"/>
  <c r="NS30" i="5"/>
  <c r="NR30" i="5"/>
  <c r="L30" i="13" s="1"/>
  <c r="NQ30" i="5"/>
  <c r="NO30" i="5"/>
  <c r="NT29" i="5"/>
  <c r="NS29" i="5"/>
  <c r="NR29" i="5"/>
  <c r="L29" i="13" s="1"/>
  <c r="NQ29" i="5"/>
  <c r="NO29" i="5"/>
  <c r="NT28" i="5"/>
  <c r="NS28" i="5"/>
  <c r="NR28" i="5"/>
  <c r="L28" i="13" s="1"/>
  <c r="NQ28" i="5"/>
  <c r="NO28" i="5"/>
  <c r="NT27" i="5"/>
  <c r="NS27" i="5"/>
  <c r="NR27" i="5"/>
  <c r="L27" i="13" s="1"/>
  <c r="NQ27" i="5"/>
  <c r="NO27" i="5"/>
  <c r="NT26" i="5"/>
  <c r="NS26" i="5"/>
  <c r="NR26" i="5"/>
  <c r="L26" i="13" s="1"/>
  <c r="NQ26" i="5"/>
  <c r="NO26" i="5"/>
  <c r="NT25" i="5"/>
  <c r="NS25" i="5"/>
  <c r="NR25" i="5"/>
  <c r="L25" i="13" s="1"/>
  <c r="NQ25" i="5"/>
  <c r="NO25" i="5"/>
  <c r="NT24" i="5"/>
  <c r="NS24" i="5"/>
  <c r="NR24" i="5"/>
  <c r="L24" i="13" s="1"/>
  <c r="NQ24" i="5"/>
  <c r="NO24" i="5"/>
  <c r="NT23" i="5"/>
  <c r="NS23" i="5"/>
  <c r="NR23" i="5"/>
  <c r="L23" i="13" s="1"/>
  <c r="NQ23" i="5"/>
  <c r="NO23" i="5"/>
  <c r="NT22" i="5"/>
  <c r="NS22" i="5"/>
  <c r="NR22" i="5"/>
  <c r="L22" i="13" s="1"/>
  <c r="NQ22" i="5"/>
  <c r="NO22" i="5"/>
  <c r="NT21" i="5"/>
  <c r="NS21" i="5"/>
  <c r="NR21" i="5"/>
  <c r="L21" i="13" s="1"/>
  <c r="NQ21" i="5"/>
  <c r="NO21" i="5"/>
  <c r="NT20" i="5"/>
  <c r="NS20" i="5"/>
  <c r="NR20" i="5"/>
  <c r="L20" i="13" s="1"/>
  <c r="NQ20" i="5"/>
  <c r="NO20" i="5"/>
  <c r="NT19" i="5"/>
  <c r="NS19" i="5"/>
  <c r="NR19" i="5"/>
  <c r="L19" i="13" s="1"/>
  <c r="NQ19" i="5"/>
  <c r="NO19" i="5"/>
  <c r="NT18" i="5"/>
  <c r="NS18" i="5"/>
  <c r="NR18" i="5"/>
  <c r="L18" i="13" s="1"/>
  <c r="NQ18" i="5"/>
  <c r="NO18" i="5"/>
  <c r="NT17" i="5"/>
  <c r="NS17" i="5"/>
  <c r="NR17" i="5"/>
  <c r="L17" i="13" s="1"/>
  <c r="NQ17" i="5"/>
  <c r="NO17" i="5"/>
  <c r="NT16" i="5"/>
  <c r="NS16" i="5"/>
  <c r="NR16" i="5"/>
  <c r="L16" i="13" s="1"/>
  <c r="NQ16" i="5"/>
  <c r="NO16" i="5"/>
  <c r="NT15" i="5"/>
  <c r="NS15" i="5"/>
  <c r="NR15" i="5"/>
  <c r="L15" i="13" s="1"/>
  <c r="NQ15" i="5"/>
  <c r="NO15" i="5"/>
  <c r="NT14" i="5"/>
  <c r="NS14" i="5"/>
  <c r="NR14" i="5"/>
  <c r="L14" i="13" s="1"/>
  <c r="NQ14" i="5"/>
  <c r="NO14" i="5"/>
  <c r="NT13" i="5"/>
  <c r="NS13" i="5"/>
  <c r="NR13" i="5"/>
  <c r="L13" i="13" s="1"/>
  <c r="NQ13" i="5"/>
  <c r="NO13" i="5"/>
  <c r="NT12" i="5"/>
  <c r="NS12" i="5"/>
  <c r="NR12" i="5"/>
  <c r="L12" i="13" s="1"/>
  <c r="NQ12" i="5"/>
  <c r="NO12" i="5"/>
  <c r="NT11" i="5"/>
  <c r="NS11" i="5"/>
  <c r="NR11" i="5"/>
  <c r="L11" i="13" s="1"/>
  <c r="NQ11" i="5"/>
  <c r="NO11" i="5"/>
  <c r="NT10" i="5"/>
  <c r="NS10" i="5"/>
  <c r="NR10" i="5"/>
  <c r="L10" i="13" s="1"/>
  <c r="NQ10" i="5"/>
  <c r="NO10" i="5"/>
  <c r="NT9" i="5"/>
  <c r="NS9" i="5"/>
  <c r="NR9" i="5"/>
  <c r="L9" i="13" s="1"/>
  <c r="NQ9" i="5"/>
  <c r="NO9" i="5"/>
  <c r="NT8" i="5"/>
  <c r="NS8" i="5"/>
  <c r="NR8" i="5"/>
  <c r="L8" i="13" s="1"/>
  <c r="NQ8" i="5"/>
  <c r="NO8" i="5"/>
  <c r="NT7" i="5"/>
  <c r="NS7" i="5"/>
  <c r="NR7" i="5"/>
  <c r="L7" i="13" s="1"/>
  <c r="NQ7" i="5"/>
  <c r="NO7" i="5"/>
  <c r="NT6" i="5"/>
  <c r="NS6" i="5"/>
  <c r="NR6" i="5"/>
  <c r="L6" i="13" s="1"/>
  <c r="NQ6" i="5"/>
  <c r="NO6" i="5"/>
  <c r="NT5" i="5"/>
  <c r="NS5" i="5"/>
  <c r="NR5" i="5"/>
  <c r="L5" i="13" s="1"/>
  <c r="NQ5" i="5"/>
  <c r="NO5" i="5"/>
  <c r="NT4" i="5"/>
  <c r="NS4" i="5"/>
  <c r="NR4" i="5"/>
  <c r="L4" i="13" s="1"/>
  <c r="NQ4" i="5"/>
  <c r="NO4" i="5"/>
  <c r="NM5" i="5"/>
  <c r="NM6" i="5"/>
  <c r="NM7" i="5"/>
  <c r="NM8" i="5"/>
  <c r="NM9" i="5"/>
  <c r="NM10" i="5"/>
  <c r="NM11" i="5"/>
  <c r="NM12" i="5"/>
  <c r="NM13" i="5"/>
  <c r="NM14" i="5"/>
  <c r="NM15" i="5"/>
  <c r="NM16" i="5"/>
  <c r="NM17" i="5"/>
  <c r="NM18" i="5"/>
  <c r="NM19" i="5"/>
  <c r="NM20" i="5"/>
  <c r="NM21" i="5"/>
  <c r="NM22" i="5"/>
  <c r="NM23" i="5"/>
  <c r="NM24" i="5"/>
  <c r="NM25" i="5"/>
  <c r="NM26" i="5"/>
  <c r="NM27" i="5"/>
  <c r="NM28" i="5"/>
  <c r="NM29" i="5"/>
  <c r="NM30" i="5"/>
  <c r="NM31" i="5"/>
  <c r="NM32" i="5"/>
  <c r="NM33" i="5"/>
  <c r="NM34" i="5"/>
  <c r="NM35" i="5"/>
  <c r="NM36" i="5"/>
  <c r="NM37" i="5"/>
  <c r="NM38" i="5"/>
  <c r="NM39" i="5"/>
  <c r="NM40" i="5"/>
  <c r="NM41" i="5"/>
  <c r="NM42" i="5"/>
  <c r="NM43" i="5"/>
  <c r="NM44" i="5"/>
  <c r="NM45" i="5"/>
  <c r="NM46" i="5"/>
  <c r="NM47" i="5"/>
  <c r="NM48" i="5"/>
  <c r="NM49" i="5"/>
  <c r="NM50" i="5"/>
  <c r="NM51" i="5"/>
  <c r="NM52" i="5"/>
  <c r="NM53" i="5"/>
  <c r="NM54" i="5"/>
  <c r="NM55" i="5"/>
  <c r="NM56" i="5"/>
  <c r="NM57" i="5"/>
  <c r="NM58" i="5"/>
  <c r="NM59" i="5"/>
  <c r="NM60" i="5"/>
  <c r="NM61" i="5"/>
  <c r="NM62" i="5"/>
  <c r="NM63" i="5"/>
  <c r="NM64" i="5"/>
  <c r="NM65" i="5"/>
  <c r="NM66" i="5"/>
  <c r="NM67" i="5"/>
  <c r="NM68" i="5"/>
  <c r="NM69" i="5"/>
  <c r="NM70" i="5"/>
  <c r="NM71" i="5"/>
  <c r="NM72" i="5"/>
  <c r="NM73" i="5"/>
  <c r="NM74" i="5"/>
  <c r="NM75" i="5"/>
  <c r="NM76" i="5"/>
  <c r="NM77" i="5"/>
  <c r="NM78" i="5"/>
  <c r="NM79" i="5"/>
  <c r="NM80" i="5"/>
  <c r="NM81" i="5"/>
  <c r="NM82" i="5"/>
  <c r="NM83" i="5"/>
  <c r="NM84" i="5"/>
  <c r="NM85" i="5"/>
  <c r="NM86" i="5"/>
  <c r="NM87" i="5"/>
  <c r="NM88" i="5"/>
  <c r="NM89" i="5"/>
  <c r="NM90" i="5"/>
  <c r="NM91" i="5"/>
  <c r="NM92" i="5"/>
  <c r="NM93" i="5"/>
  <c r="NM94" i="5"/>
  <c r="NM95" i="5"/>
  <c r="NM96" i="5"/>
  <c r="NM97" i="5"/>
  <c r="NM98" i="5"/>
  <c r="NM99" i="5"/>
  <c r="NM100" i="5"/>
  <c r="NM101" i="5"/>
  <c r="NM102" i="5"/>
  <c r="NM103" i="5"/>
  <c r="NM104" i="5"/>
  <c r="NM105" i="5"/>
  <c r="NM106" i="5"/>
  <c r="NM107" i="5"/>
  <c r="NM108" i="5"/>
  <c r="NM109" i="5"/>
  <c r="NM110" i="5"/>
  <c r="NM111" i="5"/>
  <c r="NM4" i="5"/>
  <c r="Z15" i="13" l="1"/>
  <c r="Z19" i="13"/>
  <c r="Z23" i="13"/>
  <c r="Z27" i="13"/>
  <c r="Z31" i="13"/>
  <c r="Z35" i="13"/>
  <c r="Z39" i="13"/>
  <c r="Z43" i="13"/>
  <c r="Z47" i="13"/>
  <c r="Z51" i="13"/>
  <c r="Z55" i="13"/>
  <c r="Z59" i="13"/>
  <c r="Z63" i="13"/>
  <c r="Z67" i="13"/>
  <c r="Z71" i="13"/>
  <c r="Z75" i="13"/>
  <c r="Z79" i="13"/>
  <c r="Z83" i="13"/>
  <c r="Z87" i="13"/>
  <c r="Z91" i="13"/>
  <c r="Z95" i="13"/>
  <c r="Z99" i="13"/>
  <c r="Z103" i="13"/>
  <c r="Z107" i="13"/>
  <c r="Z4" i="13"/>
  <c r="Z8" i="13"/>
  <c r="Z12" i="13"/>
  <c r="Z16" i="13"/>
  <c r="Z20" i="13"/>
  <c r="Z24" i="13"/>
  <c r="Z28" i="13"/>
  <c r="Z32" i="13"/>
  <c r="Z36" i="13"/>
  <c r="Z40" i="13"/>
  <c r="Z44" i="13"/>
  <c r="Z48" i="13"/>
  <c r="Z52" i="13"/>
  <c r="Z56" i="13"/>
  <c r="Z60" i="13"/>
  <c r="Z64" i="13"/>
  <c r="Z68" i="13"/>
  <c r="Z72" i="13"/>
  <c r="Z76" i="13"/>
  <c r="Z80" i="13"/>
  <c r="Z84" i="13"/>
  <c r="Z88" i="13"/>
  <c r="Z92" i="13"/>
  <c r="Z96" i="13"/>
  <c r="Z100" i="13"/>
  <c r="Z104" i="13"/>
  <c r="Z108" i="13"/>
  <c r="Z5" i="13"/>
  <c r="Z9" i="13"/>
  <c r="Z13" i="13"/>
  <c r="Z17" i="13"/>
  <c r="Z21" i="13"/>
  <c r="Z25" i="13"/>
  <c r="Z29" i="13"/>
  <c r="Z33" i="13"/>
  <c r="Z37" i="13"/>
  <c r="Z41" i="13"/>
  <c r="Z45" i="13"/>
  <c r="Z49" i="13"/>
  <c r="Z53" i="13"/>
  <c r="Z57" i="13"/>
  <c r="Z61" i="13"/>
  <c r="Z65" i="13"/>
  <c r="Z69" i="13"/>
  <c r="Z73" i="13"/>
  <c r="Z77" i="13"/>
  <c r="Z81" i="13"/>
  <c r="Z85" i="13"/>
  <c r="Z89" i="13"/>
  <c r="Z93" i="13"/>
  <c r="Z97" i="13"/>
  <c r="Z101" i="13"/>
  <c r="Z105" i="13"/>
  <c r="Z18" i="13"/>
  <c r="Z22" i="13"/>
  <c r="Z26" i="13"/>
  <c r="Z30" i="13"/>
  <c r="Z34" i="13"/>
  <c r="Z38" i="13"/>
  <c r="Z42" i="13"/>
  <c r="Z46" i="13"/>
  <c r="Z50" i="13"/>
  <c r="Z54" i="13"/>
  <c r="Z58" i="13"/>
  <c r="Z62" i="13"/>
  <c r="Z66" i="13"/>
  <c r="Z70" i="13"/>
  <c r="Z74" i="13"/>
  <c r="Z78" i="13"/>
  <c r="Z82" i="13"/>
  <c r="Z86" i="13"/>
  <c r="Z90" i="13"/>
  <c r="Z94" i="13"/>
  <c r="Z98" i="13"/>
  <c r="Z102" i="13"/>
  <c r="Z106" i="13"/>
  <c r="NW98" i="5"/>
  <c r="NW106" i="5"/>
  <c r="NW87" i="5"/>
  <c r="NW59" i="5"/>
  <c r="NW67" i="5"/>
  <c r="NW75" i="5"/>
  <c r="NW83" i="5"/>
  <c r="NW99" i="5"/>
  <c r="NW96" i="5"/>
  <c r="NW63" i="5"/>
  <c r="NW79" i="5"/>
  <c r="NW71" i="5"/>
  <c r="NW89" i="5"/>
  <c r="NW102" i="5"/>
  <c r="NW84" i="5"/>
  <c r="NW80" i="5"/>
  <c r="NW76" i="5"/>
  <c r="NW72" i="5"/>
  <c r="NW68" i="5"/>
  <c r="NW64" i="5"/>
  <c r="NW60" i="5"/>
  <c r="NW56" i="5"/>
  <c r="NW52" i="5"/>
  <c r="NW48" i="5"/>
  <c r="NW44" i="5"/>
  <c r="NW40" i="5"/>
  <c r="NW36" i="5"/>
  <c r="NW32" i="5"/>
  <c r="NW28" i="5"/>
  <c r="NW24" i="5"/>
  <c r="NW20" i="5"/>
  <c r="NW16" i="5"/>
  <c r="NW9" i="5"/>
  <c r="NW4" i="5"/>
  <c r="NW55" i="5"/>
  <c r="NW51" i="5"/>
  <c r="NW47" i="5"/>
  <c r="NW43" i="5"/>
  <c r="NW39" i="5"/>
  <c r="NW35" i="5"/>
  <c r="NW31" i="5"/>
  <c r="NW27" i="5"/>
  <c r="NW23" i="5"/>
  <c r="NW19" i="5"/>
  <c r="NW15" i="5"/>
  <c r="NW8" i="5"/>
  <c r="Z6" i="13"/>
  <c r="NW6" i="5"/>
  <c r="Z10" i="13"/>
  <c r="NW10" i="5"/>
  <c r="Z14" i="13"/>
  <c r="NW14" i="5"/>
  <c r="NW108" i="5"/>
  <c r="NW101" i="5"/>
  <c r="NW97" i="5"/>
  <c r="NW86" i="5"/>
  <c r="NW82" i="5"/>
  <c r="NW78" i="5"/>
  <c r="NW74" i="5"/>
  <c r="NW70" i="5"/>
  <c r="NW66" i="5"/>
  <c r="NW62" i="5"/>
  <c r="NW58" i="5"/>
  <c r="NW54" i="5"/>
  <c r="NW50" i="5"/>
  <c r="NW46" i="5"/>
  <c r="NW42" i="5"/>
  <c r="NW38" i="5"/>
  <c r="NW34" i="5"/>
  <c r="NW30" i="5"/>
  <c r="NW26" i="5"/>
  <c r="NW22" i="5"/>
  <c r="NW18" i="5"/>
  <c r="NW13" i="5"/>
  <c r="NW5" i="5"/>
  <c r="Z7" i="13"/>
  <c r="NW7" i="5"/>
  <c r="Z11" i="13"/>
  <c r="NW11" i="5"/>
  <c r="NW107" i="5"/>
  <c r="NW100" i="5"/>
  <c r="NW93" i="5"/>
  <c r="NW85" i="5"/>
  <c r="NW81" i="5"/>
  <c r="NW77" i="5"/>
  <c r="NW73" i="5"/>
  <c r="NW69" i="5"/>
  <c r="NW65" i="5"/>
  <c r="NW61" i="5"/>
  <c r="NW57" i="5"/>
  <c r="NW53" i="5"/>
  <c r="NW49" i="5"/>
  <c r="NW45" i="5"/>
  <c r="NW41" i="5"/>
  <c r="NW37" i="5"/>
  <c r="NW33" i="5"/>
  <c r="NW29" i="5"/>
  <c r="NW25" i="5"/>
  <c r="NW21" i="5"/>
  <c r="NW17" i="5"/>
  <c r="NW12" i="5"/>
  <c r="NW103" i="5"/>
  <c r="NW105" i="5"/>
  <c r="NW104" i="5"/>
  <c r="NW94" i="5"/>
  <c r="NW95" i="5"/>
  <c r="NW92" i="5"/>
  <c r="NW91" i="5"/>
  <c r="NW90" i="5"/>
  <c r="NW88" i="5"/>
  <c r="NP100" i="5"/>
  <c r="NP4" i="5"/>
  <c r="NP96" i="5"/>
  <c r="NP84" i="5"/>
  <c r="NP73" i="5"/>
  <c r="NP72" i="5"/>
  <c r="NP61" i="5"/>
  <c r="NP49" i="5"/>
  <c r="NP48" i="5"/>
  <c r="NP37" i="5"/>
  <c r="NP36" i="5"/>
  <c r="NP25" i="5"/>
  <c r="NP24" i="5"/>
  <c r="NP13" i="5"/>
  <c r="NP12" i="5"/>
  <c r="NV68" i="5"/>
  <c r="NV19" i="5"/>
  <c r="NV23" i="5"/>
  <c r="NV27" i="5"/>
  <c r="NV31" i="5"/>
  <c r="NV35" i="5"/>
  <c r="NV39" i="5"/>
  <c r="NV43" i="5"/>
  <c r="NV47" i="5"/>
  <c r="NV51" i="5"/>
  <c r="NV67" i="5"/>
  <c r="NV71" i="5"/>
  <c r="NV75" i="5"/>
  <c r="NV79" i="5"/>
  <c r="NV83" i="5"/>
  <c r="NV87" i="5"/>
  <c r="NV91" i="5"/>
  <c r="NV95" i="5"/>
  <c r="NV99" i="5"/>
  <c r="NV8" i="5"/>
  <c r="NV12" i="5"/>
  <c r="NV16" i="5"/>
  <c r="NV20" i="5"/>
  <c r="NV24" i="5"/>
  <c r="NV28" i="5"/>
  <c r="NV32" i="5"/>
  <c r="NV36" i="5"/>
  <c r="NV40" i="5"/>
  <c r="NV44" i="5"/>
  <c r="NV48" i="5"/>
  <c r="NV52" i="5"/>
  <c r="NV84" i="5"/>
  <c r="NV100" i="5"/>
  <c r="NP52" i="5"/>
  <c r="NV56" i="5"/>
  <c r="NV60" i="5"/>
  <c r="NV64" i="5"/>
  <c r="NV72" i="5"/>
  <c r="NV76" i="5"/>
  <c r="NV80" i="5"/>
  <c r="NV88" i="5"/>
  <c r="NV92" i="5"/>
  <c r="NV96" i="5"/>
  <c r="NV104" i="5"/>
  <c r="NV108" i="5"/>
  <c r="NP108" i="5"/>
  <c r="NP81" i="5"/>
  <c r="NP69" i="5"/>
  <c r="NP45" i="5"/>
  <c r="NP33" i="5"/>
  <c r="NP21" i="5"/>
  <c r="NP9" i="5"/>
  <c r="NP88" i="5"/>
  <c r="NP76" i="5"/>
  <c r="NP64" i="5"/>
  <c r="NP40" i="5"/>
  <c r="NP28" i="5"/>
  <c r="NP16" i="5"/>
  <c r="NV7" i="5"/>
  <c r="NV11" i="5"/>
  <c r="NV63" i="5"/>
  <c r="NP60" i="5"/>
  <c r="NV15" i="5"/>
  <c r="NV55" i="5"/>
  <c r="NV59" i="5"/>
  <c r="NV4" i="5"/>
  <c r="NP99" i="5"/>
  <c r="NP87" i="5"/>
  <c r="NP75" i="5"/>
  <c r="NP51" i="5"/>
  <c r="NP39" i="5"/>
  <c r="NP27" i="5"/>
  <c r="NP15" i="5"/>
  <c r="NP5" i="5"/>
  <c r="NP102" i="5"/>
  <c r="NP90" i="5"/>
  <c r="NP78" i="5"/>
  <c r="NP71" i="5"/>
  <c r="NP66" i="5"/>
  <c r="NP58" i="5"/>
  <c r="NP54" i="5"/>
  <c r="NP47" i="5"/>
  <c r="NP42" i="5"/>
  <c r="NP35" i="5"/>
  <c r="NP30" i="5"/>
  <c r="NP23" i="5"/>
  <c r="NP18" i="5"/>
  <c r="NP11" i="5"/>
  <c r="NV6" i="5"/>
  <c r="NV10" i="5"/>
  <c r="NV14" i="5"/>
  <c r="NV18" i="5"/>
  <c r="NV22" i="5"/>
  <c r="NV26" i="5"/>
  <c r="NV30" i="5"/>
  <c r="NV34" i="5"/>
  <c r="NV38" i="5"/>
  <c r="NV42" i="5"/>
  <c r="NV46" i="5"/>
  <c r="NV50" i="5"/>
  <c r="NV54" i="5"/>
  <c r="NV58" i="5"/>
  <c r="NV62" i="5"/>
  <c r="NV66" i="5"/>
  <c r="NV70" i="5"/>
  <c r="NV74" i="5"/>
  <c r="NV78" i="5"/>
  <c r="NV82" i="5"/>
  <c r="NV86" i="5"/>
  <c r="NV90" i="5"/>
  <c r="NV94" i="5"/>
  <c r="NV98" i="5"/>
  <c r="NV102" i="5"/>
  <c r="NV106" i="5"/>
  <c r="NP93" i="5"/>
  <c r="NP92" i="5"/>
  <c r="NP68" i="5"/>
  <c r="NV107" i="5"/>
  <c r="NP101" i="5"/>
  <c r="NP89" i="5"/>
  <c r="NP77" i="5"/>
  <c r="NP65" i="5"/>
  <c r="NP53" i="5"/>
  <c r="NP41" i="5"/>
  <c r="NP29" i="5"/>
  <c r="NP17" i="5"/>
  <c r="NP10" i="5"/>
  <c r="NP26" i="5"/>
  <c r="NP34" i="5"/>
  <c r="NP50" i="5"/>
  <c r="NP74" i="5"/>
  <c r="NP85" i="5"/>
  <c r="NP86" i="5"/>
  <c r="NP57" i="5"/>
  <c r="NP20" i="5"/>
  <c r="NP44" i="5"/>
  <c r="NV103" i="5"/>
  <c r="NP103" i="5"/>
  <c r="NP91" i="5"/>
  <c r="NP79" i="5"/>
  <c r="NP67" i="5"/>
  <c r="NP63" i="5"/>
  <c r="NP55" i="5"/>
  <c r="NP43" i="5"/>
  <c r="NP31" i="5"/>
  <c r="NP19" i="5"/>
  <c r="NP7" i="5"/>
  <c r="NP8" i="5"/>
  <c r="NP32" i="5"/>
  <c r="NP56" i="5"/>
  <c r="NP80" i="5"/>
  <c r="NV5" i="5"/>
  <c r="NV9" i="5"/>
  <c r="NV13" i="5"/>
  <c r="NV17" i="5"/>
  <c r="NV21" i="5"/>
  <c r="NV25" i="5"/>
  <c r="NV29" i="5"/>
  <c r="NV33" i="5"/>
  <c r="NV37" i="5"/>
  <c r="NV41" i="5"/>
  <c r="NV45" i="5"/>
  <c r="NV49" i="5"/>
  <c r="NV53" i="5"/>
  <c r="NV57" i="5"/>
  <c r="NV61" i="5"/>
  <c r="NV65" i="5"/>
  <c r="NV69" i="5"/>
  <c r="NV73" i="5"/>
  <c r="NV77" i="5"/>
  <c r="NV81" i="5"/>
  <c r="NV85" i="5"/>
  <c r="NV89" i="5"/>
  <c r="NV93" i="5"/>
  <c r="NV97" i="5"/>
  <c r="NV101" i="5"/>
  <c r="NV105" i="5"/>
  <c r="NP105" i="5"/>
  <c r="NP104" i="5"/>
  <c r="NP97" i="5"/>
  <c r="NP98" i="5"/>
  <c r="NP107" i="5"/>
  <c r="NP106" i="5"/>
  <c r="NP95" i="5"/>
  <c r="NP94" i="5"/>
  <c r="NP83" i="5"/>
  <c r="NP82" i="5"/>
  <c r="NP59" i="5"/>
  <c r="NP6" i="5"/>
  <c r="NP14" i="5"/>
  <c r="NP22" i="5"/>
  <c r="NP38" i="5"/>
  <c r="NP46" i="5"/>
  <c r="NP62" i="5"/>
  <c r="NP70" i="5"/>
  <c r="MZ108" i="5"/>
  <c r="Y108" i="13" s="1"/>
  <c r="MZ107" i="5"/>
  <c r="Y107" i="13" s="1"/>
  <c r="MZ106" i="5"/>
  <c r="Y106" i="13" s="1"/>
  <c r="MZ105" i="5"/>
  <c r="Y105" i="13" s="1"/>
  <c r="MZ104" i="5"/>
  <c r="Y104" i="13" s="1"/>
  <c r="MZ103" i="5"/>
  <c r="Y103" i="13" s="1"/>
  <c r="MZ102" i="5"/>
  <c r="Y102" i="13" s="1"/>
  <c r="AC102" i="13" s="1"/>
  <c r="MZ101" i="5"/>
  <c r="Y101" i="13" s="1"/>
  <c r="AC101" i="13" s="1"/>
  <c r="MZ100" i="5"/>
  <c r="Y100" i="13" s="1"/>
  <c r="AC100" i="13" s="1"/>
  <c r="MZ99" i="5"/>
  <c r="Y99" i="13" s="1"/>
  <c r="AC99" i="13" s="1"/>
  <c r="MZ98" i="5"/>
  <c r="Y98" i="13" s="1"/>
  <c r="AC98" i="13" s="1"/>
  <c r="MZ97" i="5"/>
  <c r="Y97" i="13" s="1"/>
  <c r="MZ96" i="5"/>
  <c r="Y96" i="13" s="1"/>
  <c r="MZ95" i="5"/>
  <c r="Y95" i="13" s="1"/>
  <c r="MZ94" i="5"/>
  <c r="Y94" i="13" s="1"/>
  <c r="MZ93" i="5"/>
  <c r="Y93" i="13" s="1"/>
  <c r="AC93" i="13" s="1"/>
  <c r="MZ92" i="5"/>
  <c r="Y92" i="13" s="1"/>
  <c r="MZ91" i="5"/>
  <c r="Y91" i="13" s="1"/>
  <c r="MZ90" i="5"/>
  <c r="Y90" i="13" s="1"/>
  <c r="MZ89" i="5"/>
  <c r="Y89" i="13" s="1"/>
  <c r="AC89" i="13" s="1"/>
  <c r="MZ88" i="5"/>
  <c r="Y88" i="13" s="1"/>
  <c r="MZ87" i="5"/>
  <c r="Y87" i="13" s="1"/>
  <c r="MZ86" i="5"/>
  <c r="Y86" i="13" s="1"/>
  <c r="MZ85" i="5"/>
  <c r="Y85" i="13" s="1"/>
  <c r="MZ84" i="5"/>
  <c r="Y84" i="13" s="1"/>
  <c r="AC84" i="13" s="1"/>
  <c r="MZ83" i="5"/>
  <c r="Y83" i="13" s="1"/>
  <c r="AC83" i="13" s="1"/>
  <c r="MZ82" i="5"/>
  <c r="Y82" i="13" s="1"/>
  <c r="MZ81" i="5"/>
  <c r="Y81" i="13" s="1"/>
  <c r="MZ80" i="5"/>
  <c r="Y80" i="13" s="1"/>
  <c r="MZ79" i="5"/>
  <c r="Y79" i="13" s="1"/>
  <c r="AC79" i="13" s="1"/>
  <c r="MZ78" i="5"/>
  <c r="Y78" i="13" s="1"/>
  <c r="MZ77" i="5"/>
  <c r="Y77" i="13" s="1"/>
  <c r="MZ76" i="5"/>
  <c r="Y76" i="13" s="1"/>
  <c r="MZ75" i="5"/>
  <c r="Y75" i="13" s="1"/>
  <c r="MZ74" i="5"/>
  <c r="Y74" i="13" s="1"/>
  <c r="MZ73" i="5"/>
  <c r="Y73" i="13" s="1"/>
  <c r="MZ72" i="5"/>
  <c r="Y72" i="13" s="1"/>
  <c r="MZ71" i="5"/>
  <c r="Y71" i="13" s="1"/>
  <c r="MZ70" i="5"/>
  <c r="Y70" i="13" s="1"/>
  <c r="AC70" i="13" s="1"/>
  <c r="MZ69" i="5"/>
  <c r="Y69" i="13" s="1"/>
  <c r="AC69" i="13" s="1"/>
  <c r="MZ68" i="5"/>
  <c r="Y68" i="13" s="1"/>
  <c r="AC68" i="13" s="1"/>
  <c r="MZ67" i="5"/>
  <c r="Y67" i="13" s="1"/>
  <c r="AC67" i="13" s="1"/>
  <c r="MZ66" i="5"/>
  <c r="Y66" i="13" s="1"/>
  <c r="AC66" i="13" s="1"/>
  <c r="MZ65" i="5"/>
  <c r="Y65" i="13" s="1"/>
  <c r="MZ64" i="5"/>
  <c r="Y64" i="13" s="1"/>
  <c r="MZ63" i="5"/>
  <c r="Y63" i="13" s="1"/>
  <c r="MZ62" i="5"/>
  <c r="Y62" i="13" s="1"/>
  <c r="MZ61" i="5"/>
  <c r="Y61" i="13" s="1"/>
  <c r="MZ60" i="5"/>
  <c r="Y60" i="13" s="1"/>
  <c r="MZ59" i="5"/>
  <c r="Y59" i="13" s="1"/>
  <c r="MZ58" i="5"/>
  <c r="Y58" i="13" s="1"/>
  <c r="MZ57" i="5"/>
  <c r="Y57" i="13" s="1"/>
  <c r="MZ56" i="5"/>
  <c r="Y56" i="13" s="1"/>
  <c r="MZ55" i="5"/>
  <c r="Y55" i="13" s="1"/>
  <c r="MZ54" i="5"/>
  <c r="Y54" i="13" s="1"/>
  <c r="MZ53" i="5"/>
  <c r="Y53" i="13" s="1"/>
  <c r="MZ52" i="5"/>
  <c r="Y52" i="13" s="1"/>
  <c r="MZ51" i="5"/>
  <c r="Y51" i="13" s="1"/>
  <c r="AC51" i="13" s="1"/>
  <c r="MZ50" i="5"/>
  <c r="Y50" i="13" s="1"/>
  <c r="MZ49" i="5"/>
  <c r="Y49" i="13" s="1"/>
  <c r="MZ48" i="5"/>
  <c r="Y48" i="13" s="1"/>
  <c r="MZ47" i="5"/>
  <c r="Y47" i="13" s="1"/>
  <c r="AC47" i="13" s="1"/>
  <c r="MZ46" i="5"/>
  <c r="Y46" i="13" s="1"/>
  <c r="MZ45" i="5"/>
  <c r="Y45" i="13" s="1"/>
  <c r="MZ44" i="5"/>
  <c r="Y44" i="13" s="1"/>
  <c r="MZ43" i="5"/>
  <c r="Y43" i="13" s="1"/>
  <c r="MZ42" i="5"/>
  <c r="Y42" i="13" s="1"/>
  <c r="MZ41" i="5"/>
  <c r="Y41" i="13" s="1"/>
  <c r="MZ40" i="5"/>
  <c r="Y40" i="13" s="1"/>
  <c r="MZ39" i="5"/>
  <c r="Y39" i="13" s="1"/>
  <c r="MZ38" i="5"/>
  <c r="Y38" i="13" s="1"/>
  <c r="AC38" i="13" s="1"/>
  <c r="MZ37" i="5"/>
  <c r="Y37" i="13" s="1"/>
  <c r="AC37" i="13" s="1"/>
  <c r="MZ36" i="5"/>
  <c r="Y36" i="13" s="1"/>
  <c r="AC36" i="13" s="1"/>
  <c r="MZ35" i="5"/>
  <c r="Y35" i="13" s="1"/>
  <c r="AC35" i="13" s="1"/>
  <c r="MZ34" i="5"/>
  <c r="Y34" i="13" s="1"/>
  <c r="AC34" i="13" s="1"/>
  <c r="MZ33" i="5"/>
  <c r="Y33" i="13" s="1"/>
  <c r="AC33" i="13" s="1"/>
  <c r="MZ32" i="5"/>
  <c r="Y32" i="13" s="1"/>
  <c r="MZ31" i="5"/>
  <c r="Y31" i="13" s="1"/>
  <c r="MZ30" i="5"/>
  <c r="Y30" i="13" s="1"/>
  <c r="AC30" i="13" s="1"/>
  <c r="MZ29" i="5"/>
  <c r="Y29" i="13" s="1"/>
  <c r="AC29" i="13" s="1"/>
  <c r="MZ28" i="5"/>
  <c r="Y28" i="13" s="1"/>
  <c r="MZ27" i="5"/>
  <c r="Y27" i="13" s="1"/>
  <c r="MZ26" i="5"/>
  <c r="Y26" i="13" s="1"/>
  <c r="MZ25" i="5"/>
  <c r="Y25" i="13" s="1"/>
  <c r="AC25" i="13" s="1"/>
  <c r="MZ24" i="5"/>
  <c r="Y24" i="13" s="1"/>
  <c r="MZ23" i="5"/>
  <c r="Y23" i="13" s="1"/>
  <c r="MZ22" i="5"/>
  <c r="Y22" i="13" s="1"/>
  <c r="MZ21" i="5"/>
  <c r="Y21" i="13" s="1"/>
  <c r="MZ20" i="5"/>
  <c r="Y20" i="13" s="1"/>
  <c r="AC20" i="13" s="1"/>
  <c r="MZ19" i="5"/>
  <c r="Y19" i="13" s="1"/>
  <c r="AC19" i="13" s="1"/>
  <c r="MZ18" i="5"/>
  <c r="Y18" i="13" s="1"/>
  <c r="MZ17" i="5"/>
  <c r="Y17" i="13" s="1"/>
  <c r="MZ16" i="5"/>
  <c r="Y16" i="13" s="1"/>
  <c r="MZ15" i="5"/>
  <c r="Y15" i="13" s="1"/>
  <c r="AC15" i="13" s="1"/>
  <c r="MZ14" i="5"/>
  <c r="Y14" i="13" s="1"/>
  <c r="MZ13" i="5"/>
  <c r="Y13" i="13" s="1"/>
  <c r="MZ12" i="5"/>
  <c r="Y12" i="13" s="1"/>
  <c r="MZ11" i="5"/>
  <c r="Y11" i="13" s="1"/>
  <c r="MZ10" i="5"/>
  <c r="Y10" i="13" s="1"/>
  <c r="MZ9" i="5"/>
  <c r="Y9" i="13" s="1"/>
  <c r="MZ8" i="5"/>
  <c r="Y8" i="13" s="1"/>
  <c r="MZ7" i="5"/>
  <c r="Y7" i="13" s="1"/>
  <c r="MZ6" i="5"/>
  <c r="Y6" i="13" s="1"/>
  <c r="MZ5" i="5"/>
  <c r="Y5" i="13" s="1"/>
  <c r="AC5" i="13" s="1"/>
  <c r="MZ4" i="5"/>
  <c r="Y4" i="13" s="1"/>
  <c r="AC4" i="13" s="1"/>
  <c r="MY108" i="5"/>
  <c r="MY107" i="5"/>
  <c r="MY106" i="5"/>
  <c r="MY105" i="5"/>
  <c r="MY104" i="5"/>
  <c r="MY103" i="5"/>
  <c r="MY102" i="5"/>
  <c r="MY101" i="5"/>
  <c r="MY100" i="5"/>
  <c r="MY99" i="5"/>
  <c r="MY98" i="5"/>
  <c r="MY97" i="5"/>
  <c r="MY96" i="5"/>
  <c r="MY95" i="5"/>
  <c r="MY94" i="5"/>
  <c r="MY93" i="5"/>
  <c r="MY92" i="5"/>
  <c r="MY91" i="5"/>
  <c r="MY90" i="5"/>
  <c r="MY89" i="5"/>
  <c r="MY88" i="5"/>
  <c r="MY87" i="5"/>
  <c r="MY86" i="5"/>
  <c r="MY85" i="5"/>
  <c r="MY84" i="5"/>
  <c r="MY83" i="5"/>
  <c r="MY82" i="5"/>
  <c r="MY81" i="5"/>
  <c r="MY80" i="5"/>
  <c r="MY79" i="5"/>
  <c r="MY78" i="5"/>
  <c r="MY77" i="5"/>
  <c r="MY76" i="5"/>
  <c r="MY75" i="5"/>
  <c r="MY74" i="5"/>
  <c r="MY73" i="5"/>
  <c r="MY72" i="5"/>
  <c r="MY71" i="5"/>
  <c r="MY70" i="5"/>
  <c r="MY69" i="5"/>
  <c r="MY68" i="5"/>
  <c r="MY67" i="5"/>
  <c r="MY66" i="5"/>
  <c r="MY65" i="5"/>
  <c r="MY64" i="5"/>
  <c r="MY63" i="5"/>
  <c r="MY62" i="5"/>
  <c r="MY61" i="5"/>
  <c r="MY60" i="5"/>
  <c r="MY59" i="5"/>
  <c r="MY58" i="5"/>
  <c r="MY57" i="5"/>
  <c r="MY56" i="5"/>
  <c r="MY55" i="5"/>
  <c r="MY54" i="5"/>
  <c r="MY53" i="5"/>
  <c r="MY52" i="5"/>
  <c r="MY51" i="5"/>
  <c r="MY50" i="5"/>
  <c r="MY49" i="5"/>
  <c r="MY48" i="5"/>
  <c r="MY47" i="5"/>
  <c r="MY46" i="5"/>
  <c r="MY45" i="5"/>
  <c r="MY44" i="5"/>
  <c r="MY43" i="5"/>
  <c r="MY42" i="5"/>
  <c r="MY41" i="5"/>
  <c r="MY40" i="5"/>
  <c r="MY39" i="5"/>
  <c r="MY38" i="5"/>
  <c r="MY37" i="5"/>
  <c r="MY36" i="5"/>
  <c r="MY35" i="5"/>
  <c r="MY34" i="5"/>
  <c r="MY33" i="5"/>
  <c r="MY32" i="5"/>
  <c r="MY31" i="5"/>
  <c r="MY30" i="5"/>
  <c r="MY29" i="5"/>
  <c r="MY28" i="5"/>
  <c r="MY27" i="5"/>
  <c r="MY26" i="5"/>
  <c r="MY25" i="5"/>
  <c r="MY24" i="5"/>
  <c r="MY23" i="5"/>
  <c r="MY22" i="5"/>
  <c r="MY21" i="5"/>
  <c r="MY20" i="5"/>
  <c r="MY19" i="5"/>
  <c r="MY18" i="5"/>
  <c r="MY17" i="5"/>
  <c r="MY16" i="5"/>
  <c r="MY15" i="5"/>
  <c r="MY14" i="5"/>
  <c r="MY13" i="5"/>
  <c r="MY12" i="5"/>
  <c r="MY11" i="5"/>
  <c r="MY10" i="5"/>
  <c r="MY9" i="5"/>
  <c r="MY8" i="5"/>
  <c r="MY7" i="5"/>
  <c r="MY6" i="5"/>
  <c r="MY5" i="5"/>
  <c r="MY4" i="5"/>
  <c r="MX108" i="5"/>
  <c r="PP108" i="5" s="1"/>
  <c r="MX107" i="5"/>
  <c r="PP107" i="5" s="1"/>
  <c r="MX106" i="5"/>
  <c r="PP106" i="5" s="1"/>
  <c r="MX105" i="5"/>
  <c r="PP105" i="5" s="1"/>
  <c r="MX104" i="5"/>
  <c r="PP104" i="5" s="1"/>
  <c r="MX103" i="5"/>
  <c r="PP103" i="5" s="1"/>
  <c r="MX102" i="5"/>
  <c r="PP102" i="5" s="1"/>
  <c r="MX101" i="5"/>
  <c r="PP101" i="5" s="1"/>
  <c r="MX100" i="5"/>
  <c r="PP100" i="5" s="1"/>
  <c r="MX99" i="5"/>
  <c r="PP99" i="5" s="1"/>
  <c r="MX98" i="5"/>
  <c r="PP98" i="5" s="1"/>
  <c r="MX97" i="5"/>
  <c r="PP97" i="5" s="1"/>
  <c r="MX96" i="5"/>
  <c r="PP96" i="5" s="1"/>
  <c r="MX95" i="5"/>
  <c r="PP95" i="5" s="1"/>
  <c r="MX94" i="5"/>
  <c r="PP94" i="5" s="1"/>
  <c r="MX93" i="5"/>
  <c r="PP93" i="5" s="1"/>
  <c r="MX92" i="5"/>
  <c r="PP92" i="5" s="1"/>
  <c r="MX91" i="5"/>
  <c r="PP91" i="5" s="1"/>
  <c r="MX90" i="5"/>
  <c r="PP90" i="5" s="1"/>
  <c r="MX89" i="5"/>
  <c r="PP89" i="5" s="1"/>
  <c r="MX88" i="5"/>
  <c r="PP88" i="5" s="1"/>
  <c r="MX87" i="5"/>
  <c r="PP87" i="5" s="1"/>
  <c r="MX86" i="5"/>
  <c r="PP86" i="5" s="1"/>
  <c r="MX85" i="5"/>
  <c r="PP85" i="5" s="1"/>
  <c r="MX84" i="5"/>
  <c r="PP84" i="5" s="1"/>
  <c r="MX83" i="5"/>
  <c r="PP83" i="5" s="1"/>
  <c r="MX82" i="5"/>
  <c r="PP82" i="5" s="1"/>
  <c r="MX81" i="5"/>
  <c r="PP81" i="5" s="1"/>
  <c r="MX80" i="5"/>
  <c r="PP80" i="5" s="1"/>
  <c r="MX79" i="5"/>
  <c r="PP79" i="5" s="1"/>
  <c r="MX78" i="5"/>
  <c r="PP78" i="5" s="1"/>
  <c r="MX77" i="5"/>
  <c r="PP77" i="5" s="1"/>
  <c r="MX76" i="5"/>
  <c r="PP76" i="5" s="1"/>
  <c r="MX75" i="5"/>
  <c r="PP75" i="5" s="1"/>
  <c r="MX74" i="5"/>
  <c r="PP74" i="5" s="1"/>
  <c r="MX73" i="5"/>
  <c r="PP73" i="5" s="1"/>
  <c r="MX72" i="5"/>
  <c r="PP72" i="5" s="1"/>
  <c r="MX71" i="5"/>
  <c r="PP71" i="5" s="1"/>
  <c r="MX70" i="5"/>
  <c r="PP70" i="5" s="1"/>
  <c r="MX69" i="5"/>
  <c r="PP69" i="5" s="1"/>
  <c r="MX68" i="5"/>
  <c r="PP68" i="5" s="1"/>
  <c r="MX67" i="5"/>
  <c r="PP67" i="5" s="1"/>
  <c r="MX66" i="5"/>
  <c r="PP66" i="5" s="1"/>
  <c r="MX65" i="5"/>
  <c r="PP65" i="5" s="1"/>
  <c r="MX64" i="5"/>
  <c r="PP64" i="5" s="1"/>
  <c r="MX63" i="5"/>
  <c r="PP63" i="5" s="1"/>
  <c r="MX62" i="5"/>
  <c r="PP62" i="5" s="1"/>
  <c r="MX61" i="5"/>
  <c r="PP61" i="5" s="1"/>
  <c r="MX60" i="5"/>
  <c r="PP60" i="5" s="1"/>
  <c r="MX59" i="5"/>
  <c r="PP59" i="5" s="1"/>
  <c r="MX58" i="5"/>
  <c r="PP58" i="5" s="1"/>
  <c r="MX57" i="5"/>
  <c r="PP57" i="5" s="1"/>
  <c r="MX56" i="5"/>
  <c r="PP56" i="5" s="1"/>
  <c r="MX55" i="5"/>
  <c r="PP55" i="5" s="1"/>
  <c r="MX54" i="5"/>
  <c r="PP54" i="5" s="1"/>
  <c r="MX53" i="5"/>
  <c r="PP53" i="5" s="1"/>
  <c r="MX52" i="5"/>
  <c r="PP52" i="5" s="1"/>
  <c r="MX51" i="5"/>
  <c r="PP51" i="5" s="1"/>
  <c r="MX50" i="5"/>
  <c r="PP50" i="5" s="1"/>
  <c r="MX49" i="5"/>
  <c r="PP49" i="5" s="1"/>
  <c r="MX48" i="5"/>
  <c r="PP48" i="5" s="1"/>
  <c r="MX47" i="5"/>
  <c r="PP47" i="5" s="1"/>
  <c r="MX46" i="5"/>
  <c r="PP46" i="5" s="1"/>
  <c r="MX45" i="5"/>
  <c r="PP45" i="5" s="1"/>
  <c r="MX44" i="5"/>
  <c r="PP44" i="5" s="1"/>
  <c r="MX43" i="5"/>
  <c r="PP43" i="5" s="1"/>
  <c r="MX42" i="5"/>
  <c r="PP42" i="5" s="1"/>
  <c r="MX41" i="5"/>
  <c r="PP41" i="5" s="1"/>
  <c r="MX40" i="5"/>
  <c r="PP40" i="5" s="1"/>
  <c r="MX39" i="5"/>
  <c r="PP39" i="5" s="1"/>
  <c r="MX38" i="5"/>
  <c r="PP38" i="5" s="1"/>
  <c r="MX37" i="5"/>
  <c r="PP37" i="5" s="1"/>
  <c r="MX36" i="5"/>
  <c r="PP36" i="5" s="1"/>
  <c r="MX35" i="5"/>
  <c r="PP35" i="5" s="1"/>
  <c r="MX34" i="5"/>
  <c r="PP34" i="5" s="1"/>
  <c r="MX33" i="5"/>
  <c r="PP33" i="5" s="1"/>
  <c r="MX32" i="5"/>
  <c r="PP32" i="5" s="1"/>
  <c r="MX31" i="5"/>
  <c r="PP31" i="5" s="1"/>
  <c r="MX30" i="5"/>
  <c r="PP30" i="5" s="1"/>
  <c r="MX29" i="5"/>
  <c r="PP29" i="5" s="1"/>
  <c r="MX28" i="5"/>
  <c r="PP28" i="5" s="1"/>
  <c r="MX27" i="5"/>
  <c r="PP27" i="5" s="1"/>
  <c r="MX26" i="5"/>
  <c r="PP26" i="5" s="1"/>
  <c r="MX25" i="5"/>
  <c r="PP25" i="5" s="1"/>
  <c r="MX24" i="5"/>
  <c r="PP24" i="5" s="1"/>
  <c r="MX23" i="5"/>
  <c r="PP23" i="5" s="1"/>
  <c r="MX22" i="5"/>
  <c r="PP22" i="5" s="1"/>
  <c r="MX21" i="5"/>
  <c r="PP21" i="5" s="1"/>
  <c r="MX20" i="5"/>
  <c r="PP20" i="5" s="1"/>
  <c r="MX19" i="5"/>
  <c r="PP19" i="5" s="1"/>
  <c r="MX18" i="5"/>
  <c r="PP18" i="5" s="1"/>
  <c r="MX17" i="5"/>
  <c r="PP17" i="5" s="1"/>
  <c r="MX16" i="5"/>
  <c r="PP16" i="5" s="1"/>
  <c r="MX15" i="5"/>
  <c r="PP15" i="5" s="1"/>
  <c r="MX14" i="5"/>
  <c r="PP14" i="5" s="1"/>
  <c r="MX13" i="5"/>
  <c r="PP13" i="5" s="1"/>
  <c r="MX12" i="5"/>
  <c r="PP12" i="5" s="1"/>
  <c r="MX11" i="5"/>
  <c r="PP11" i="5" s="1"/>
  <c r="MX10" i="5"/>
  <c r="PP10" i="5" s="1"/>
  <c r="MX9" i="5"/>
  <c r="PP9" i="5" s="1"/>
  <c r="MX8" i="5"/>
  <c r="PP8" i="5" s="1"/>
  <c r="MX7" i="5"/>
  <c r="PP7" i="5" s="1"/>
  <c r="MX6" i="5"/>
  <c r="PP6" i="5" s="1"/>
  <c r="MX5" i="5"/>
  <c r="PP5" i="5" s="1"/>
  <c r="MX4" i="5"/>
  <c r="PP4" i="5" s="1"/>
  <c r="MW108" i="5"/>
  <c r="K108" i="13" s="1"/>
  <c r="O108" i="13" s="1"/>
  <c r="MW107" i="5"/>
  <c r="K107" i="13" s="1"/>
  <c r="O107" i="13" s="1"/>
  <c r="MW106" i="5"/>
  <c r="K106" i="13" s="1"/>
  <c r="O106" i="13" s="1"/>
  <c r="MW105" i="5"/>
  <c r="K105" i="13" s="1"/>
  <c r="O105" i="13" s="1"/>
  <c r="MW104" i="5"/>
  <c r="K104" i="13" s="1"/>
  <c r="O104" i="13" s="1"/>
  <c r="MW103" i="5"/>
  <c r="K103" i="13" s="1"/>
  <c r="O103" i="13" s="1"/>
  <c r="MW102" i="5"/>
  <c r="K102" i="13" s="1"/>
  <c r="O102" i="13" s="1"/>
  <c r="MW101" i="5"/>
  <c r="K101" i="13" s="1"/>
  <c r="O101" i="13" s="1"/>
  <c r="MW100" i="5"/>
  <c r="K100" i="13" s="1"/>
  <c r="O100" i="13" s="1"/>
  <c r="MW99" i="5"/>
  <c r="K99" i="13" s="1"/>
  <c r="O99" i="13" s="1"/>
  <c r="MW98" i="5"/>
  <c r="K98" i="13" s="1"/>
  <c r="O98" i="13" s="1"/>
  <c r="MW97" i="5"/>
  <c r="K97" i="13" s="1"/>
  <c r="O97" i="13" s="1"/>
  <c r="MW96" i="5"/>
  <c r="K96" i="13" s="1"/>
  <c r="O96" i="13" s="1"/>
  <c r="MW95" i="5"/>
  <c r="K95" i="13" s="1"/>
  <c r="O95" i="13" s="1"/>
  <c r="MW94" i="5"/>
  <c r="K94" i="13" s="1"/>
  <c r="O94" i="13" s="1"/>
  <c r="MW93" i="5"/>
  <c r="K93" i="13" s="1"/>
  <c r="O93" i="13" s="1"/>
  <c r="MW92" i="5"/>
  <c r="K92" i="13" s="1"/>
  <c r="O92" i="13" s="1"/>
  <c r="MW91" i="5"/>
  <c r="K91" i="13" s="1"/>
  <c r="O91" i="13" s="1"/>
  <c r="MW90" i="5"/>
  <c r="K90" i="13" s="1"/>
  <c r="O90" i="13" s="1"/>
  <c r="MW89" i="5"/>
  <c r="K89" i="13" s="1"/>
  <c r="O89" i="13" s="1"/>
  <c r="MW88" i="5"/>
  <c r="K88" i="13" s="1"/>
  <c r="O88" i="13" s="1"/>
  <c r="MW87" i="5"/>
  <c r="K87" i="13" s="1"/>
  <c r="O87" i="13" s="1"/>
  <c r="MW86" i="5"/>
  <c r="K86" i="13" s="1"/>
  <c r="O86" i="13" s="1"/>
  <c r="MW85" i="5"/>
  <c r="K85" i="13" s="1"/>
  <c r="O85" i="13" s="1"/>
  <c r="MW84" i="5"/>
  <c r="K84" i="13" s="1"/>
  <c r="O84" i="13" s="1"/>
  <c r="MW83" i="5"/>
  <c r="K83" i="13" s="1"/>
  <c r="O83" i="13" s="1"/>
  <c r="MW82" i="5"/>
  <c r="K82" i="13" s="1"/>
  <c r="O82" i="13" s="1"/>
  <c r="MW81" i="5"/>
  <c r="K81" i="13" s="1"/>
  <c r="O81" i="13" s="1"/>
  <c r="MW80" i="5"/>
  <c r="K80" i="13" s="1"/>
  <c r="O80" i="13" s="1"/>
  <c r="MW79" i="5"/>
  <c r="K79" i="13" s="1"/>
  <c r="O79" i="13" s="1"/>
  <c r="MW78" i="5"/>
  <c r="K78" i="13" s="1"/>
  <c r="O78" i="13" s="1"/>
  <c r="MW77" i="5"/>
  <c r="K77" i="13" s="1"/>
  <c r="O77" i="13" s="1"/>
  <c r="MW76" i="5"/>
  <c r="K76" i="13" s="1"/>
  <c r="O76" i="13" s="1"/>
  <c r="MW75" i="5"/>
  <c r="K75" i="13" s="1"/>
  <c r="O75" i="13" s="1"/>
  <c r="MW74" i="5"/>
  <c r="K74" i="13" s="1"/>
  <c r="O74" i="13" s="1"/>
  <c r="MW73" i="5"/>
  <c r="K73" i="13" s="1"/>
  <c r="O73" i="13" s="1"/>
  <c r="MW72" i="5"/>
  <c r="K72" i="13" s="1"/>
  <c r="O72" i="13" s="1"/>
  <c r="MW71" i="5"/>
  <c r="K71" i="13" s="1"/>
  <c r="O71" i="13" s="1"/>
  <c r="MW70" i="5"/>
  <c r="K70" i="13" s="1"/>
  <c r="O70" i="13" s="1"/>
  <c r="MW69" i="5"/>
  <c r="K69" i="13" s="1"/>
  <c r="O69" i="13" s="1"/>
  <c r="MW68" i="5"/>
  <c r="K68" i="13" s="1"/>
  <c r="O68" i="13" s="1"/>
  <c r="MW67" i="5"/>
  <c r="K67" i="13" s="1"/>
  <c r="O67" i="13" s="1"/>
  <c r="MW66" i="5"/>
  <c r="K66" i="13" s="1"/>
  <c r="O66" i="13" s="1"/>
  <c r="MW65" i="5"/>
  <c r="K65" i="13" s="1"/>
  <c r="O65" i="13" s="1"/>
  <c r="MW64" i="5"/>
  <c r="K64" i="13" s="1"/>
  <c r="O64" i="13" s="1"/>
  <c r="MW63" i="5"/>
  <c r="K63" i="13" s="1"/>
  <c r="O63" i="13" s="1"/>
  <c r="MW62" i="5"/>
  <c r="K62" i="13" s="1"/>
  <c r="O62" i="13" s="1"/>
  <c r="MW61" i="5"/>
  <c r="K61" i="13" s="1"/>
  <c r="O61" i="13" s="1"/>
  <c r="MW60" i="5"/>
  <c r="K60" i="13" s="1"/>
  <c r="O60" i="13" s="1"/>
  <c r="MW59" i="5"/>
  <c r="K59" i="13" s="1"/>
  <c r="O59" i="13" s="1"/>
  <c r="MW58" i="5"/>
  <c r="K58" i="13" s="1"/>
  <c r="O58" i="13" s="1"/>
  <c r="MW57" i="5"/>
  <c r="K57" i="13" s="1"/>
  <c r="O57" i="13" s="1"/>
  <c r="MW56" i="5"/>
  <c r="K56" i="13" s="1"/>
  <c r="O56" i="13" s="1"/>
  <c r="MW55" i="5"/>
  <c r="K55" i="13" s="1"/>
  <c r="O55" i="13" s="1"/>
  <c r="MW54" i="5"/>
  <c r="K54" i="13" s="1"/>
  <c r="O54" i="13" s="1"/>
  <c r="MW53" i="5"/>
  <c r="K53" i="13" s="1"/>
  <c r="O53" i="13" s="1"/>
  <c r="MW52" i="5"/>
  <c r="K52" i="13" s="1"/>
  <c r="O52" i="13" s="1"/>
  <c r="MW51" i="5"/>
  <c r="K51" i="13" s="1"/>
  <c r="O51" i="13" s="1"/>
  <c r="MW50" i="5"/>
  <c r="K50" i="13" s="1"/>
  <c r="O50" i="13" s="1"/>
  <c r="MW49" i="5"/>
  <c r="K49" i="13" s="1"/>
  <c r="O49" i="13" s="1"/>
  <c r="MW48" i="5"/>
  <c r="K48" i="13" s="1"/>
  <c r="O48" i="13" s="1"/>
  <c r="MW47" i="5"/>
  <c r="K47" i="13" s="1"/>
  <c r="O47" i="13" s="1"/>
  <c r="MW46" i="5"/>
  <c r="K46" i="13" s="1"/>
  <c r="O46" i="13" s="1"/>
  <c r="MW45" i="5"/>
  <c r="K45" i="13" s="1"/>
  <c r="O45" i="13" s="1"/>
  <c r="MW44" i="5"/>
  <c r="K44" i="13" s="1"/>
  <c r="O44" i="13" s="1"/>
  <c r="MW43" i="5"/>
  <c r="K43" i="13" s="1"/>
  <c r="O43" i="13" s="1"/>
  <c r="MW42" i="5"/>
  <c r="K42" i="13" s="1"/>
  <c r="O42" i="13" s="1"/>
  <c r="MW41" i="5"/>
  <c r="K41" i="13" s="1"/>
  <c r="O41" i="13" s="1"/>
  <c r="MW40" i="5"/>
  <c r="K40" i="13" s="1"/>
  <c r="O40" i="13" s="1"/>
  <c r="MW39" i="5"/>
  <c r="K39" i="13" s="1"/>
  <c r="O39" i="13" s="1"/>
  <c r="MW38" i="5"/>
  <c r="K38" i="13" s="1"/>
  <c r="O38" i="13" s="1"/>
  <c r="MW37" i="5"/>
  <c r="K37" i="13" s="1"/>
  <c r="O37" i="13" s="1"/>
  <c r="MW36" i="5"/>
  <c r="K36" i="13" s="1"/>
  <c r="O36" i="13" s="1"/>
  <c r="MW35" i="5"/>
  <c r="K35" i="13" s="1"/>
  <c r="O35" i="13" s="1"/>
  <c r="MW34" i="5"/>
  <c r="K34" i="13" s="1"/>
  <c r="O34" i="13" s="1"/>
  <c r="MW33" i="5"/>
  <c r="K33" i="13" s="1"/>
  <c r="O33" i="13" s="1"/>
  <c r="MW32" i="5"/>
  <c r="K32" i="13" s="1"/>
  <c r="O32" i="13" s="1"/>
  <c r="MW31" i="5"/>
  <c r="K31" i="13" s="1"/>
  <c r="O31" i="13" s="1"/>
  <c r="MW30" i="5"/>
  <c r="K30" i="13" s="1"/>
  <c r="O30" i="13" s="1"/>
  <c r="MW29" i="5"/>
  <c r="K29" i="13" s="1"/>
  <c r="O29" i="13" s="1"/>
  <c r="MW28" i="5"/>
  <c r="K28" i="13" s="1"/>
  <c r="O28" i="13" s="1"/>
  <c r="MW27" i="5"/>
  <c r="K27" i="13" s="1"/>
  <c r="O27" i="13" s="1"/>
  <c r="MW26" i="5"/>
  <c r="K26" i="13" s="1"/>
  <c r="O26" i="13" s="1"/>
  <c r="MW25" i="5"/>
  <c r="K25" i="13" s="1"/>
  <c r="O25" i="13" s="1"/>
  <c r="MW24" i="5"/>
  <c r="K24" i="13" s="1"/>
  <c r="O24" i="13" s="1"/>
  <c r="MW23" i="5"/>
  <c r="K23" i="13" s="1"/>
  <c r="O23" i="13" s="1"/>
  <c r="MW22" i="5"/>
  <c r="K22" i="13" s="1"/>
  <c r="O22" i="13" s="1"/>
  <c r="MW21" i="5"/>
  <c r="K21" i="13" s="1"/>
  <c r="O21" i="13" s="1"/>
  <c r="MW20" i="5"/>
  <c r="K20" i="13" s="1"/>
  <c r="O20" i="13" s="1"/>
  <c r="MW19" i="5"/>
  <c r="K19" i="13" s="1"/>
  <c r="O19" i="13" s="1"/>
  <c r="MW18" i="5"/>
  <c r="K18" i="13" s="1"/>
  <c r="O18" i="13" s="1"/>
  <c r="MW17" i="5"/>
  <c r="K17" i="13" s="1"/>
  <c r="O17" i="13" s="1"/>
  <c r="MW16" i="5"/>
  <c r="K16" i="13" s="1"/>
  <c r="O16" i="13" s="1"/>
  <c r="MW15" i="5"/>
  <c r="K15" i="13" s="1"/>
  <c r="O15" i="13" s="1"/>
  <c r="MW14" i="5"/>
  <c r="K14" i="13" s="1"/>
  <c r="O14" i="13" s="1"/>
  <c r="MW13" i="5"/>
  <c r="K13" i="13" s="1"/>
  <c r="O13" i="13" s="1"/>
  <c r="MW12" i="5"/>
  <c r="K12" i="13" s="1"/>
  <c r="O12" i="13" s="1"/>
  <c r="MW11" i="5"/>
  <c r="K11" i="13" s="1"/>
  <c r="O11" i="13" s="1"/>
  <c r="MW10" i="5"/>
  <c r="K10" i="13" s="1"/>
  <c r="O10" i="13" s="1"/>
  <c r="MW9" i="5"/>
  <c r="K9" i="13" s="1"/>
  <c r="O9" i="13" s="1"/>
  <c r="MW8" i="5"/>
  <c r="K8" i="13" s="1"/>
  <c r="O8" i="13" s="1"/>
  <c r="MW7" i="5"/>
  <c r="K7" i="13" s="1"/>
  <c r="O7" i="13" s="1"/>
  <c r="MW6" i="5"/>
  <c r="K6" i="13" s="1"/>
  <c r="O6" i="13" s="1"/>
  <c r="MW5" i="5"/>
  <c r="K5" i="13" s="1"/>
  <c r="O5" i="13" s="1"/>
  <c r="MW4" i="5"/>
  <c r="K4" i="13" s="1"/>
  <c r="O4" i="13" s="1"/>
  <c r="MV108" i="5"/>
  <c r="MV107" i="5"/>
  <c r="MV106" i="5"/>
  <c r="MV105" i="5"/>
  <c r="MV104" i="5"/>
  <c r="MV103" i="5"/>
  <c r="MV102" i="5"/>
  <c r="MV101" i="5"/>
  <c r="MV100" i="5"/>
  <c r="MV99" i="5"/>
  <c r="MV98" i="5"/>
  <c r="MV97" i="5"/>
  <c r="MV96" i="5"/>
  <c r="MV95" i="5"/>
  <c r="MV94" i="5"/>
  <c r="MV93" i="5"/>
  <c r="MV92" i="5"/>
  <c r="MV91" i="5"/>
  <c r="MV90" i="5"/>
  <c r="MV89" i="5"/>
  <c r="MV88" i="5"/>
  <c r="MV87" i="5"/>
  <c r="MV86" i="5"/>
  <c r="MV85" i="5"/>
  <c r="MV84" i="5"/>
  <c r="MV83" i="5"/>
  <c r="MV82" i="5"/>
  <c r="MV81" i="5"/>
  <c r="MV80" i="5"/>
  <c r="MV79" i="5"/>
  <c r="MV78" i="5"/>
  <c r="MV77" i="5"/>
  <c r="MV76" i="5"/>
  <c r="MV75" i="5"/>
  <c r="MV74" i="5"/>
  <c r="MV73" i="5"/>
  <c r="MV72" i="5"/>
  <c r="MV71" i="5"/>
  <c r="MV70" i="5"/>
  <c r="MV69" i="5"/>
  <c r="MV68" i="5"/>
  <c r="MV67" i="5"/>
  <c r="MV66" i="5"/>
  <c r="MV65" i="5"/>
  <c r="MV64" i="5"/>
  <c r="MV63" i="5"/>
  <c r="MV62" i="5"/>
  <c r="MV61" i="5"/>
  <c r="MV60" i="5"/>
  <c r="MV59" i="5"/>
  <c r="MV58" i="5"/>
  <c r="MV57" i="5"/>
  <c r="MV56" i="5"/>
  <c r="MV55" i="5"/>
  <c r="MV54" i="5"/>
  <c r="MV53" i="5"/>
  <c r="MV52" i="5"/>
  <c r="MV51" i="5"/>
  <c r="MV50" i="5"/>
  <c r="MV49" i="5"/>
  <c r="MV48" i="5"/>
  <c r="MV47" i="5"/>
  <c r="MV46" i="5"/>
  <c r="MV45" i="5"/>
  <c r="MV44" i="5"/>
  <c r="MV43" i="5"/>
  <c r="MV42" i="5"/>
  <c r="MV41" i="5"/>
  <c r="MV40" i="5"/>
  <c r="MV39" i="5"/>
  <c r="MV38" i="5"/>
  <c r="MV37" i="5"/>
  <c r="MV36" i="5"/>
  <c r="MV35" i="5"/>
  <c r="MV34" i="5"/>
  <c r="MV33" i="5"/>
  <c r="MV32" i="5"/>
  <c r="MV31" i="5"/>
  <c r="MV30" i="5"/>
  <c r="MV29" i="5"/>
  <c r="MV28" i="5"/>
  <c r="MV27" i="5"/>
  <c r="MV26" i="5"/>
  <c r="MV25" i="5"/>
  <c r="MV24" i="5"/>
  <c r="MV23" i="5"/>
  <c r="MV22" i="5"/>
  <c r="MV21" i="5"/>
  <c r="MV20" i="5"/>
  <c r="MV19" i="5"/>
  <c r="MV18" i="5"/>
  <c r="MV17" i="5"/>
  <c r="MV16" i="5"/>
  <c r="MV15" i="5"/>
  <c r="MV14" i="5"/>
  <c r="MV13" i="5"/>
  <c r="MV12" i="5"/>
  <c r="MV11" i="5"/>
  <c r="MV10" i="5"/>
  <c r="MV9" i="5"/>
  <c r="MV8" i="5"/>
  <c r="MV7" i="5"/>
  <c r="MV6" i="5"/>
  <c r="MV5" i="5"/>
  <c r="MV4" i="5"/>
  <c r="MT108" i="5"/>
  <c r="PO108" i="5" s="1"/>
  <c r="MT107" i="5"/>
  <c r="PO107" i="5" s="1"/>
  <c r="MT106" i="5"/>
  <c r="PO106" i="5" s="1"/>
  <c r="MT105" i="5"/>
  <c r="PO105" i="5" s="1"/>
  <c r="MT104" i="5"/>
  <c r="PO104" i="5" s="1"/>
  <c r="MT103" i="5"/>
  <c r="PO103" i="5" s="1"/>
  <c r="MT102" i="5"/>
  <c r="PO102" i="5" s="1"/>
  <c r="MT101" i="5"/>
  <c r="PO101" i="5" s="1"/>
  <c r="MT100" i="5"/>
  <c r="PO100" i="5" s="1"/>
  <c r="MT99" i="5"/>
  <c r="PO99" i="5" s="1"/>
  <c r="MT98" i="5"/>
  <c r="PO98" i="5" s="1"/>
  <c r="MT97" i="5"/>
  <c r="PO97" i="5" s="1"/>
  <c r="MT96" i="5"/>
  <c r="PO96" i="5" s="1"/>
  <c r="MT95" i="5"/>
  <c r="PO95" i="5" s="1"/>
  <c r="MT94" i="5"/>
  <c r="PO94" i="5" s="1"/>
  <c r="MT93" i="5"/>
  <c r="PO93" i="5" s="1"/>
  <c r="MT92" i="5"/>
  <c r="PO92" i="5" s="1"/>
  <c r="MT91" i="5"/>
  <c r="PO91" i="5" s="1"/>
  <c r="MT90" i="5"/>
  <c r="PO90" i="5" s="1"/>
  <c r="MT89" i="5"/>
  <c r="PO89" i="5" s="1"/>
  <c r="MT88" i="5"/>
  <c r="PO88" i="5" s="1"/>
  <c r="MT87" i="5"/>
  <c r="PO87" i="5" s="1"/>
  <c r="MT86" i="5"/>
  <c r="PO86" i="5" s="1"/>
  <c r="MT85" i="5"/>
  <c r="PO85" i="5" s="1"/>
  <c r="MT84" i="5"/>
  <c r="PO84" i="5" s="1"/>
  <c r="MT83" i="5"/>
  <c r="PO83" i="5" s="1"/>
  <c r="MT82" i="5"/>
  <c r="PO82" i="5" s="1"/>
  <c r="MT81" i="5"/>
  <c r="PO81" i="5" s="1"/>
  <c r="MT80" i="5"/>
  <c r="PO80" i="5" s="1"/>
  <c r="MT79" i="5"/>
  <c r="PO79" i="5" s="1"/>
  <c r="MT78" i="5"/>
  <c r="PO78" i="5" s="1"/>
  <c r="MT77" i="5"/>
  <c r="PO77" i="5" s="1"/>
  <c r="MT76" i="5"/>
  <c r="PO76" i="5" s="1"/>
  <c r="MT75" i="5"/>
  <c r="PO75" i="5" s="1"/>
  <c r="MT74" i="5"/>
  <c r="PO74" i="5" s="1"/>
  <c r="MT73" i="5"/>
  <c r="PO73" i="5" s="1"/>
  <c r="MT72" i="5"/>
  <c r="PO72" i="5" s="1"/>
  <c r="MT71" i="5"/>
  <c r="PO71" i="5" s="1"/>
  <c r="MT70" i="5"/>
  <c r="PO70" i="5" s="1"/>
  <c r="MT69" i="5"/>
  <c r="PO69" i="5" s="1"/>
  <c r="MT68" i="5"/>
  <c r="PO68" i="5" s="1"/>
  <c r="MT67" i="5"/>
  <c r="PO67" i="5" s="1"/>
  <c r="MT66" i="5"/>
  <c r="PO66" i="5" s="1"/>
  <c r="MT65" i="5"/>
  <c r="PO65" i="5" s="1"/>
  <c r="MT64" i="5"/>
  <c r="PO64" i="5" s="1"/>
  <c r="MT63" i="5"/>
  <c r="PO63" i="5" s="1"/>
  <c r="MT62" i="5"/>
  <c r="PO62" i="5" s="1"/>
  <c r="MT61" i="5"/>
  <c r="PO61" i="5" s="1"/>
  <c r="MT60" i="5"/>
  <c r="PO60" i="5" s="1"/>
  <c r="MT59" i="5"/>
  <c r="PO59" i="5" s="1"/>
  <c r="MT58" i="5"/>
  <c r="PO58" i="5" s="1"/>
  <c r="MT57" i="5"/>
  <c r="PO57" i="5" s="1"/>
  <c r="MT56" i="5"/>
  <c r="PO56" i="5" s="1"/>
  <c r="MT55" i="5"/>
  <c r="PO55" i="5" s="1"/>
  <c r="MT54" i="5"/>
  <c r="PO54" i="5" s="1"/>
  <c r="MT53" i="5"/>
  <c r="PO53" i="5" s="1"/>
  <c r="MT52" i="5"/>
  <c r="PO52" i="5" s="1"/>
  <c r="MT51" i="5"/>
  <c r="PO51" i="5" s="1"/>
  <c r="MT50" i="5"/>
  <c r="PO50" i="5" s="1"/>
  <c r="MT49" i="5"/>
  <c r="PO49" i="5" s="1"/>
  <c r="MT48" i="5"/>
  <c r="PO48" i="5" s="1"/>
  <c r="MT47" i="5"/>
  <c r="PO47" i="5" s="1"/>
  <c r="MT46" i="5"/>
  <c r="PO46" i="5" s="1"/>
  <c r="MT45" i="5"/>
  <c r="PO45" i="5" s="1"/>
  <c r="MT44" i="5"/>
  <c r="PO44" i="5" s="1"/>
  <c r="MT43" i="5"/>
  <c r="PO43" i="5" s="1"/>
  <c r="MT42" i="5"/>
  <c r="PO42" i="5" s="1"/>
  <c r="MT41" i="5"/>
  <c r="PO41" i="5" s="1"/>
  <c r="MT40" i="5"/>
  <c r="PO40" i="5" s="1"/>
  <c r="MT39" i="5"/>
  <c r="PO39" i="5" s="1"/>
  <c r="MT38" i="5"/>
  <c r="PO38" i="5" s="1"/>
  <c r="MT37" i="5"/>
  <c r="PO37" i="5" s="1"/>
  <c r="MT36" i="5"/>
  <c r="PO36" i="5" s="1"/>
  <c r="MT35" i="5"/>
  <c r="PO35" i="5" s="1"/>
  <c r="MT34" i="5"/>
  <c r="PO34" i="5" s="1"/>
  <c r="MT33" i="5"/>
  <c r="PO33" i="5" s="1"/>
  <c r="MT32" i="5"/>
  <c r="PO32" i="5" s="1"/>
  <c r="MT31" i="5"/>
  <c r="PO31" i="5" s="1"/>
  <c r="MT30" i="5"/>
  <c r="PO30" i="5" s="1"/>
  <c r="MT29" i="5"/>
  <c r="PO29" i="5" s="1"/>
  <c r="MT28" i="5"/>
  <c r="PO28" i="5" s="1"/>
  <c r="MT27" i="5"/>
  <c r="PO27" i="5" s="1"/>
  <c r="MT26" i="5"/>
  <c r="PO26" i="5" s="1"/>
  <c r="MT25" i="5"/>
  <c r="PO25" i="5" s="1"/>
  <c r="MT24" i="5"/>
  <c r="PO24" i="5" s="1"/>
  <c r="MT23" i="5"/>
  <c r="PO23" i="5" s="1"/>
  <c r="MT22" i="5"/>
  <c r="PO22" i="5" s="1"/>
  <c r="MT21" i="5"/>
  <c r="PO21" i="5" s="1"/>
  <c r="MT20" i="5"/>
  <c r="PO20" i="5" s="1"/>
  <c r="MT19" i="5"/>
  <c r="PO19" i="5" s="1"/>
  <c r="MT18" i="5"/>
  <c r="PO18" i="5" s="1"/>
  <c r="MT17" i="5"/>
  <c r="PO17" i="5" s="1"/>
  <c r="MT16" i="5"/>
  <c r="PO16" i="5" s="1"/>
  <c r="MT15" i="5"/>
  <c r="PO15" i="5" s="1"/>
  <c r="MT14" i="5"/>
  <c r="PO14" i="5" s="1"/>
  <c r="MT13" i="5"/>
  <c r="PO13" i="5" s="1"/>
  <c r="MT12" i="5"/>
  <c r="PO12" i="5" s="1"/>
  <c r="MT11" i="5"/>
  <c r="PO11" i="5" s="1"/>
  <c r="MT10" i="5"/>
  <c r="PO10" i="5" s="1"/>
  <c r="MT9" i="5"/>
  <c r="PO9" i="5" s="1"/>
  <c r="MT8" i="5"/>
  <c r="PO8" i="5" s="1"/>
  <c r="MT7" i="5"/>
  <c r="PO7" i="5" s="1"/>
  <c r="MT6" i="5"/>
  <c r="PO6" i="5" s="1"/>
  <c r="MT5" i="5"/>
  <c r="PO5" i="5" s="1"/>
  <c r="MT4" i="5"/>
  <c r="PO4" i="5" s="1"/>
  <c r="MR5" i="5"/>
  <c r="MR6" i="5"/>
  <c r="MR7" i="5"/>
  <c r="MR8" i="5"/>
  <c r="MR9" i="5"/>
  <c r="MR10" i="5"/>
  <c r="MR11" i="5"/>
  <c r="MR12" i="5"/>
  <c r="MR13" i="5"/>
  <c r="MR14" i="5"/>
  <c r="MR15" i="5"/>
  <c r="MR16" i="5"/>
  <c r="MR17" i="5"/>
  <c r="MR18" i="5"/>
  <c r="MR19" i="5"/>
  <c r="MR20" i="5"/>
  <c r="MR21" i="5"/>
  <c r="MR22" i="5"/>
  <c r="MR23" i="5"/>
  <c r="MR24" i="5"/>
  <c r="MR25" i="5"/>
  <c r="MR26" i="5"/>
  <c r="MR27" i="5"/>
  <c r="MR28" i="5"/>
  <c r="MR29" i="5"/>
  <c r="MR30" i="5"/>
  <c r="MR31" i="5"/>
  <c r="MR32" i="5"/>
  <c r="MR33" i="5"/>
  <c r="MR34" i="5"/>
  <c r="MR35" i="5"/>
  <c r="MR36" i="5"/>
  <c r="MR37" i="5"/>
  <c r="MR38" i="5"/>
  <c r="MR39" i="5"/>
  <c r="MR40" i="5"/>
  <c r="MR41" i="5"/>
  <c r="MR42" i="5"/>
  <c r="MR43" i="5"/>
  <c r="MR44" i="5"/>
  <c r="MR45" i="5"/>
  <c r="MR46" i="5"/>
  <c r="MR47" i="5"/>
  <c r="MR48" i="5"/>
  <c r="MR49" i="5"/>
  <c r="MR50" i="5"/>
  <c r="MR51" i="5"/>
  <c r="MR52" i="5"/>
  <c r="MR53" i="5"/>
  <c r="MR54" i="5"/>
  <c r="MR55" i="5"/>
  <c r="MR56" i="5"/>
  <c r="MR57" i="5"/>
  <c r="MR58" i="5"/>
  <c r="MR59" i="5"/>
  <c r="MR60" i="5"/>
  <c r="MR61" i="5"/>
  <c r="MR62" i="5"/>
  <c r="MR63" i="5"/>
  <c r="MR64" i="5"/>
  <c r="MR65" i="5"/>
  <c r="MR66" i="5"/>
  <c r="MR67" i="5"/>
  <c r="MR68" i="5"/>
  <c r="MR69" i="5"/>
  <c r="MR70" i="5"/>
  <c r="MR71" i="5"/>
  <c r="MR72" i="5"/>
  <c r="MR73" i="5"/>
  <c r="MR74" i="5"/>
  <c r="MR75" i="5"/>
  <c r="MR76" i="5"/>
  <c r="MR77" i="5"/>
  <c r="MR78" i="5"/>
  <c r="MR79" i="5"/>
  <c r="MR80" i="5"/>
  <c r="MR81" i="5"/>
  <c r="MR82" i="5"/>
  <c r="MR83" i="5"/>
  <c r="MR84" i="5"/>
  <c r="MR85" i="5"/>
  <c r="MR86" i="5"/>
  <c r="MR87" i="5"/>
  <c r="MR88" i="5"/>
  <c r="MR89" i="5"/>
  <c r="MR90" i="5"/>
  <c r="MR91" i="5"/>
  <c r="MR92" i="5"/>
  <c r="MR95" i="5"/>
  <c r="MR96" i="5"/>
  <c r="MR97" i="5"/>
  <c r="MR98" i="5"/>
  <c r="MR99" i="5"/>
  <c r="MR100" i="5"/>
  <c r="MR101" i="5"/>
  <c r="MR102" i="5"/>
  <c r="MR103" i="5"/>
  <c r="MR104" i="5"/>
  <c r="MR105" i="5"/>
  <c r="MR106" i="5"/>
  <c r="MR107" i="5"/>
  <c r="MR108" i="5"/>
  <c r="MR109" i="5"/>
  <c r="MR110" i="5"/>
  <c r="MR111" i="5"/>
  <c r="MR4" i="5"/>
  <c r="AC18" i="13" l="1"/>
  <c r="AC50" i="13"/>
  <c r="AC82" i="13"/>
  <c r="AC65" i="13"/>
  <c r="AC97" i="13"/>
  <c r="AC9" i="13"/>
  <c r="AC17" i="13"/>
  <c r="AC41" i="13"/>
  <c r="AC49" i="13"/>
  <c r="AC81" i="13"/>
  <c r="AC105" i="13"/>
  <c r="AC13" i="13"/>
  <c r="AC45" i="13"/>
  <c r="AC8" i="13"/>
  <c r="AC24" i="13"/>
  <c r="AC40" i="13"/>
  <c r="AC72" i="13"/>
  <c r="AC88" i="13"/>
  <c r="AC104" i="13"/>
  <c r="AC23" i="13"/>
  <c r="AC12" i="13"/>
  <c r="AC28" i="13"/>
  <c r="AC44" i="13"/>
  <c r="AC94" i="13"/>
  <c r="AC87" i="13"/>
  <c r="AC92" i="13"/>
  <c r="PQ11" i="5"/>
  <c r="PS11" i="5" s="1"/>
  <c r="PQ19" i="5"/>
  <c r="PS19" i="5" s="1"/>
  <c r="PQ27" i="5"/>
  <c r="PS27" i="5" s="1"/>
  <c r="PQ35" i="5"/>
  <c r="PS35" i="5" s="1"/>
  <c r="PQ43" i="5"/>
  <c r="PS43" i="5" s="1"/>
  <c r="PQ51" i="5"/>
  <c r="PS51" i="5" s="1"/>
  <c r="PQ59" i="5"/>
  <c r="PS59" i="5" s="1"/>
  <c r="PQ67" i="5"/>
  <c r="PS67" i="5" s="1"/>
  <c r="PQ75" i="5"/>
  <c r="PS75" i="5" s="1"/>
  <c r="PQ83" i="5"/>
  <c r="PS83" i="5" s="1"/>
  <c r="PQ91" i="5"/>
  <c r="PS91" i="5" s="1"/>
  <c r="PQ99" i="5"/>
  <c r="PS99" i="5" s="1"/>
  <c r="PQ107" i="5"/>
  <c r="PS107" i="5" s="1"/>
  <c r="PQ4" i="5"/>
  <c r="PS4" i="5" s="1"/>
  <c r="PQ12" i="5"/>
  <c r="PS12" i="5" s="1"/>
  <c r="PQ20" i="5"/>
  <c r="PS20" i="5" s="1"/>
  <c r="PQ28" i="5"/>
  <c r="PS28" i="5" s="1"/>
  <c r="PQ36" i="5"/>
  <c r="PS36" i="5" s="1"/>
  <c r="PQ44" i="5"/>
  <c r="PS44" i="5" s="1"/>
  <c r="PQ52" i="5"/>
  <c r="PS52" i="5" s="1"/>
  <c r="PQ60" i="5"/>
  <c r="PS60" i="5" s="1"/>
  <c r="PQ68" i="5"/>
  <c r="PS68" i="5" s="1"/>
  <c r="PQ76" i="5"/>
  <c r="PS76" i="5" s="1"/>
  <c r="PQ84" i="5"/>
  <c r="PS84" i="5" s="1"/>
  <c r="PQ92" i="5"/>
  <c r="PS92" i="5" s="1"/>
  <c r="PQ100" i="5"/>
  <c r="PS100" i="5" s="1"/>
  <c r="PQ108" i="5"/>
  <c r="PS108" i="5" s="1"/>
  <c r="PQ5" i="5"/>
  <c r="PS5" i="5" s="1"/>
  <c r="PQ13" i="5"/>
  <c r="PS13" i="5" s="1"/>
  <c r="PQ21" i="5"/>
  <c r="PS21" i="5" s="1"/>
  <c r="PQ29" i="5"/>
  <c r="PS29" i="5" s="1"/>
  <c r="PQ37" i="5"/>
  <c r="PS37" i="5" s="1"/>
  <c r="PQ45" i="5"/>
  <c r="PS45" i="5" s="1"/>
  <c r="PQ53" i="5"/>
  <c r="PS53" i="5" s="1"/>
  <c r="PQ61" i="5"/>
  <c r="PS61" i="5" s="1"/>
  <c r="PQ69" i="5"/>
  <c r="PS69" i="5" s="1"/>
  <c r="PQ77" i="5"/>
  <c r="PS77" i="5" s="1"/>
  <c r="PQ85" i="5"/>
  <c r="PS85" i="5" s="1"/>
  <c r="PQ93" i="5"/>
  <c r="PS93" i="5" s="1"/>
  <c r="PQ101" i="5"/>
  <c r="PS101" i="5" s="1"/>
  <c r="PQ6" i="5"/>
  <c r="PS6" i="5" s="1"/>
  <c r="PQ30" i="5"/>
  <c r="PS30" i="5" s="1"/>
  <c r="PQ46" i="5"/>
  <c r="PS46" i="5" s="1"/>
  <c r="PQ70" i="5"/>
  <c r="PS70" i="5" s="1"/>
  <c r="PQ94" i="5"/>
  <c r="PS94" i="5" s="1"/>
  <c r="PQ7" i="5"/>
  <c r="PS7" i="5" s="1"/>
  <c r="PQ31" i="5"/>
  <c r="PS31" i="5" s="1"/>
  <c r="PQ63" i="5"/>
  <c r="PS63" i="5" s="1"/>
  <c r="PQ87" i="5"/>
  <c r="PS87" i="5" s="1"/>
  <c r="PQ8" i="5"/>
  <c r="PS8" i="5" s="1"/>
  <c r="PQ16" i="5"/>
  <c r="PS16" i="5" s="1"/>
  <c r="PQ24" i="5"/>
  <c r="PS24" i="5" s="1"/>
  <c r="PQ32" i="5"/>
  <c r="PS32" i="5" s="1"/>
  <c r="PQ40" i="5"/>
  <c r="PS40" i="5" s="1"/>
  <c r="PQ48" i="5"/>
  <c r="PS48" i="5" s="1"/>
  <c r="PQ56" i="5"/>
  <c r="PS56" i="5" s="1"/>
  <c r="PQ64" i="5"/>
  <c r="PS64" i="5" s="1"/>
  <c r="PQ72" i="5"/>
  <c r="PS72" i="5" s="1"/>
  <c r="PQ80" i="5"/>
  <c r="PS80" i="5" s="1"/>
  <c r="PQ88" i="5"/>
  <c r="PS88" i="5" s="1"/>
  <c r="PQ96" i="5"/>
  <c r="PS96" i="5" s="1"/>
  <c r="PQ104" i="5"/>
  <c r="PS104" i="5" s="1"/>
  <c r="AC22" i="13"/>
  <c r="AC46" i="13"/>
  <c r="AC86" i="13"/>
  <c r="PQ22" i="5"/>
  <c r="PS22" i="5" s="1"/>
  <c r="PQ38" i="5"/>
  <c r="PS38" i="5" s="1"/>
  <c r="PQ62" i="5"/>
  <c r="PS62" i="5" s="1"/>
  <c r="PQ86" i="5"/>
  <c r="PS86" i="5" s="1"/>
  <c r="PQ15" i="5"/>
  <c r="PS15" i="5" s="1"/>
  <c r="PQ39" i="5"/>
  <c r="PS39" i="5" s="1"/>
  <c r="PQ47" i="5"/>
  <c r="PS47" i="5" s="1"/>
  <c r="PQ71" i="5"/>
  <c r="PS71" i="5" s="1"/>
  <c r="PQ95" i="5"/>
  <c r="PS95" i="5" s="1"/>
  <c r="PQ9" i="5"/>
  <c r="PS9" i="5" s="1"/>
  <c r="PQ17" i="5"/>
  <c r="PS17" i="5" s="1"/>
  <c r="PQ25" i="5"/>
  <c r="PS25" i="5" s="1"/>
  <c r="PQ33" i="5"/>
  <c r="PS33" i="5" s="1"/>
  <c r="PQ41" i="5"/>
  <c r="PS41" i="5" s="1"/>
  <c r="PQ49" i="5"/>
  <c r="PS49" i="5" s="1"/>
  <c r="PQ57" i="5"/>
  <c r="PS57" i="5" s="1"/>
  <c r="PQ65" i="5"/>
  <c r="PS65" i="5" s="1"/>
  <c r="PQ73" i="5"/>
  <c r="PS73" i="5" s="1"/>
  <c r="PQ81" i="5"/>
  <c r="PS81" i="5" s="1"/>
  <c r="PQ89" i="5"/>
  <c r="PS89" i="5" s="1"/>
  <c r="PQ97" i="5"/>
  <c r="PS97" i="5" s="1"/>
  <c r="PQ105" i="5"/>
  <c r="PS105" i="5" s="1"/>
  <c r="AC31" i="13"/>
  <c r="AC39" i="13"/>
  <c r="AC71" i="13"/>
  <c r="AC95" i="13"/>
  <c r="AC103" i="13"/>
  <c r="PQ14" i="5"/>
  <c r="PS14" i="5" s="1"/>
  <c r="PQ54" i="5"/>
  <c r="PS54" i="5" s="1"/>
  <c r="PQ78" i="5"/>
  <c r="PS78" i="5" s="1"/>
  <c r="PQ102" i="5"/>
  <c r="PS102" i="5" s="1"/>
  <c r="PQ23" i="5"/>
  <c r="PS23" i="5" s="1"/>
  <c r="PQ55" i="5"/>
  <c r="PS55" i="5" s="1"/>
  <c r="PQ79" i="5"/>
  <c r="PS79" i="5" s="1"/>
  <c r="PQ103" i="5"/>
  <c r="PS103" i="5" s="1"/>
  <c r="AC21" i="13"/>
  <c r="AC85" i="13"/>
  <c r="PQ10" i="5"/>
  <c r="PS10" i="5" s="1"/>
  <c r="PQ18" i="5"/>
  <c r="PS18" i="5" s="1"/>
  <c r="PQ26" i="5"/>
  <c r="PS26" i="5" s="1"/>
  <c r="PQ34" i="5"/>
  <c r="PS34" i="5" s="1"/>
  <c r="PQ42" i="5"/>
  <c r="PS42" i="5" s="1"/>
  <c r="PQ50" i="5"/>
  <c r="PS50" i="5" s="1"/>
  <c r="PQ58" i="5"/>
  <c r="PS58" i="5" s="1"/>
  <c r="PQ66" i="5"/>
  <c r="PS66" i="5" s="1"/>
  <c r="PQ74" i="5"/>
  <c r="PS74" i="5" s="1"/>
  <c r="PQ82" i="5"/>
  <c r="PS82" i="5" s="1"/>
  <c r="PQ90" i="5"/>
  <c r="PS90" i="5" s="1"/>
  <c r="PQ98" i="5"/>
  <c r="PS98" i="5" s="1"/>
  <c r="PQ106" i="5"/>
  <c r="PS106" i="5" s="1"/>
  <c r="AC108" i="13"/>
  <c r="AC27" i="13"/>
  <c r="AC16" i="13"/>
  <c r="AC26" i="13"/>
  <c r="AC42" i="13"/>
  <c r="AC90" i="13"/>
  <c r="AC106" i="13"/>
  <c r="AC43" i="13"/>
  <c r="AC91" i="13"/>
  <c r="AC107" i="13"/>
  <c r="AC32" i="13"/>
  <c r="AC48" i="13"/>
  <c r="AC64" i="13"/>
  <c r="AC80" i="13"/>
  <c r="AC96" i="13"/>
  <c r="AC14" i="13"/>
  <c r="AC6" i="13"/>
  <c r="AC7" i="13"/>
  <c r="AC10" i="13"/>
  <c r="AC11" i="13"/>
  <c r="MU45" i="5"/>
  <c r="NA14" i="5"/>
  <c r="NA30" i="5"/>
  <c r="NA42" i="5"/>
  <c r="NA62" i="5"/>
  <c r="NA78" i="5"/>
  <c r="NA94" i="5"/>
  <c r="NA10" i="5"/>
  <c r="NA26" i="5"/>
  <c r="NA46" i="5"/>
  <c r="NA58" i="5"/>
  <c r="NA74" i="5"/>
  <c r="NA90" i="5"/>
  <c r="NA106" i="5"/>
  <c r="MU61" i="5"/>
  <c r="NA6" i="5"/>
  <c r="NA22" i="5"/>
  <c r="NA34" i="5"/>
  <c r="NA54" i="5"/>
  <c r="NA70" i="5"/>
  <c r="NA98" i="5"/>
  <c r="MU93" i="5"/>
  <c r="MU69" i="5"/>
  <c r="MU21" i="5"/>
  <c r="MU108" i="5"/>
  <c r="MU101" i="5"/>
  <c r="MU84" i="5"/>
  <c r="MU76" i="5"/>
  <c r="MU60" i="5"/>
  <c r="MU53" i="5"/>
  <c r="MU36" i="5"/>
  <c r="MU29" i="5"/>
  <c r="MU13" i="5"/>
  <c r="MU12" i="5"/>
  <c r="MU5" i="5"/>
  <c r="NB40" i="5"/>
  <c r="NB48" i="5"/>
  <c r="NB80" i="5"/>
  <c r="NB88" i="5"/>
  <c r="NB92" i="5"/>
  <c r="NB96" i="5"/>
  <c r="NB104" i="5"/>
  <c r="NA18" i="5"/>
  <c r="NA38" i="5"/>
  <c r="NA50" i="5"/>
  <c r="NA66" i="5"/>
  <c r="NA82" i="5"/>
  <c r="NA86" i="5"/>
  <c r="NA102" i="5"/>
  <c r="MU103" i="5"/>
  <c r="MU91" i="5"/>
  <c r="MU79" i="5"/>
  <c r="MU67" i="5"/>
  <c r="MU55" i="5"/>
  <c r="MU43" i="5"/>
  <c r="MU31" i="5"/>
  <c r="MU19" i="5"/>
  <c r="MU7" i="5"/>
  <c r="MU77" i="5"/>
  <c r="MU28" i="5"/>
  <c r="MU92" i="5"/>
  <c r="MU102" i="5"/>
  <c r="MU90" i="5"/>
  <c r="MU78" i="5"/>
  <c r="MU66" i="5"/>
  <c r="MU42" i="5"/>
  <c r="MU30" i="5"/>
  <c r="MU18" i="5"/>
  <c r="MU6" i="5"/>
  <c r="MU86" i="5"/>
  <c r="MU62" i="5"/>
  <c r="MU38" i="5"/>
  <c r="MU14" i="5"/>
  <c r="MU44" i="5"/>
  <c r="NB7" i="5"/>
  <c r="NB15" i="5"/>
  <c r="NB23" i="5"/>
  <c r="NB31" i="5"/>
  <c r="NB39" i="5"/>
  <c r="NB47" i="5"/>
  <c r="NB55" i="5"/>
  <c r="NB63" i="5"/>
  <c r="NB71" i="5"/>
  <c r="NB79" i="5"/>
  <c r="NB87" i="5"/>
  <c r="NB95" i="5"/>
  <c r="NB103" i="5"/>
  <c r="NB75" i="5"/>
  <c r="NA75" i="5"/>
  <c r="NB83" i="5"/>
  <c r="NA83" i="5"/>
  <c r="NB91" i="5"/>
  <c r="NA91" i="5"/>
  <c r="NA79" i="5"/>
  <c r="NB4" i="5"/>
  <c r="NA4" i="5"/>
  <c r="NA8" i="5"/>
  <c r="NB8" i="5"/>
  <c r="NA12" i="5"/>
  <c r="NB12" i="5"/>
  <c r="NA20" i="5"/>
  <c r="NB20" i="5"/>
  <c r="NA32" i="5"/>
  <c r="NA36" i="5"/>
  <c r="NB36" i="5"/>
  <c r="NA44" i="5"/>
  <c r="NB44" i="5"/>
  <c r="NA48" i="5"/>
  <c r="NA56" i="5"/>
  <c r="NA64" i="5"/>
  <c r="NA68" i="5"/>
  <c r="NB68" i="5"/>
  <c r="NA76" i="5"/>
  <c r="NB76" i="5"/>
  <c r="NA80" i="5"/>
  <c r="NA84" i="5"/>
  <c r="NB84" i="5"/>
  <c r="NA88" i="5"/>
  <c r="NA87" i="5"/>
  <c r="NA55" i="5"/>
  <c r="NA23" i="5"/>
  <c r="MU105" i="5"/>
  <c r="MU104" i="5"/>
  <c r="MU98" i="5"/>
  <c r="MU97" i="5"/>
  <c r="MU81" i="5"/>
  <c r="MU80" i="5"/>
  <c r="MU74" i="5"/>
  <c r="MU73" i="5"/>
  <c r="MU57" i="5"/>
  <c r="MU56" i="5"/>
  <c r="MU50" i="5"/>
  <c r="MU49" i="5"/>
  <c r="MU33" i="5"/>
  <c r="MU32" i="5"/>
  <c r="MU26" i="5"/>
  <c r="MU25" i="5"/>
  <c r="MU9" i="5"/>
  <c r="MU8" i="5"/>
  <c r="MU4" i="5"/>
  <c r="MU20" i="5"/>
  <c r="MU52" i="5"/>
  <c r="MU68" i="5"/>
  <c r="MU100" i="5"/>
  <c r="NA95" i="5"/>
  <c r="NA63" i="5"/>
  <c r="NA31" i="5"/>
  <c r="NB64" i="5"/>
  <c r="NB32" i="5"/>
  <c r="NB11" i="5"/>
  <c r="NA11" i="5"/>
  <c r="NB19" i="5"/>
  <c r="NA19" i="5"/>
  <c r="NB27" i="5"/>
  <c r="NA27" i="5"/>
  <c r="NB35" i="5"/>
  <c r="NA35" i="5"/>
  <c r="NB43" i="5"/>
  <c r="NA43" i="5"/>
  <c r="NB51" i="5"/>
  <c r="NA51" i="5"/>
  <c r="NB59" i="5"/>
  <c r="NA59" i="5"/>
  <c r="NB67" i="5"/>
  <c r="NA67" i="5"/>
  <c r="NB99" i="5"/>
  <c r="NA99" i="5"/>
  <c r="NB107" i="5"/>
  <c r="NA107" i="5"/>
  <c r="NA47" i="5"/>
  <c r="NA15" i="5"/>
  <c r="NA16" i="5"/>
  <c r="NA24" i="5"/>
  <c r="NB24" i="5"/>
  <c r="NA28" i="5"/>
  <c r="NB28" i="5"/>
  <c r="NA40" i="5"/>
  <c r="NA52" i="5"/>
  <c r="NB52" i="5"/>
  <c r="NA60" i="5"/>
  <c r="NB60" i="5"/>
  <c r="NA72" i="5"/>
  <c r="NB72" i="5"/>
  <c r="MU96" i="5"/>
  <c r="MU89" i="5"/>
  <c r="MU88" i="5"/>
  <c r="MU72" i="5"/>
  <c r="MU65" i="5"/>
  <c r="MU64" i="5"/>
  <c r="MU48" i="5"/>
  <c r="MU41" i="5"/>
  <c r="MU40" i="5"/>
  <c r="MU24" i="5"/>
  <c r="MU17" i="5"/>
  <c r="MU16" i="5"/>
  <c r="MU37" i="5"/>
  <c r="MU85" i="5"/>
  <c r="NA103" i="5"/>
  <c r="NA71" i="5"/>
  <c r="NA39" i="5"/>
  <c r="NA7" i="5"/>
  <c r="NB56" i="5"/>
  <c r="NB16" i="5"/>
  <c r="NA96" i="5"/>
  <c r="NA100" i="5"/>
  <c r="NA108" i="5"/>
  <c r="MU99" i="5"/>
  <c r="MU63" i="5"/>
  <c r="NB5" i="5"/>
  <c r="NB9" i="5"/>
  <c r="NB13" i="5"/>
  <c r="NB17" i="5"/>
  <c r="NB21" i="5"/>
  <c r="NB25" i="5"/>
  <c r="NB29" i="5"/>
  <c r="NB33" i="5"/>
  <c r="NB37" i="5"/>
  <c r="NB41" i="5"/>
  <c r="NB45" i="5"/>
  <c r="NB49" i="5"/>
  <c r="NB53" i="5"/>
  <c r="NB57" i="5"/>
  <c r="NB61" i="5"/>
  <c r="NB65" i="5"/>
  <c r="NB69" i="5"/>
  <c r="NB73" i="5"/>
  <c r="NB77" i="5"/>
  <c r="NB81" i="5"/>
  <c r="NB85" i="5"/>
  <c r="NB89" i="5"/>
  <c r="NB93" i="5"/>
  <c r="NB97" i="5"/>
  <c r="NB101" i="5"/>
  <c r="NB105" i="5"/>
  <c r="NB108" i="5"/>
  <c r="NB100" i="5"/>
  <c r="NA92" i="5"/>
  <c r="NA104" i="5"/>
  <c r="MU87" i="5"/>
  <c r="MU75" i="5"/>
  <c r="MU51" i="5"/>
  <c r="MU39" i="5"/>
  <c r="MU27" i="5"/>
  <c r="MU15" i="5"/>
  <c r="MU107" i="5"/>
  <c r="MU95" i="5"/>
  <c r="MU83" i="5"/>
  <c r="MU71" i="5"/>
  <c r="MU59" i="5"/>
  <c r="MU54" i="5"/>
  <c r="MU47" i="5"/>
  <c r="MU35" i="5"/>
  <c r="MU23" i="5"/>
  <c r="MU11" i="5"/>
  <c r="NB6" i="5"/>
  <c r="NB10" i="5"/>
  <c r="NB14" i="5"/>
  <c r="NB18" i="5"/>
  <c r="NB22" i="5"/>
  <c r="NB26" i="5"/>
  <c r="NB30" i="5"/>
  <c r="NB34" i="5"/>
  <c r="NB38" i="5"/>
  <c r="NB42" i="5"/>
  <c r="NB46" i="5"/>
  <c r="NB50" i="5"/>
  <c r="NB54" i="5"/>
  <c r="NB58" i="5"/>
  <c r="NB62" i="5"/>
  <c r="NB66" i="5"/>
  <c r="NB70" i="5"/>
  <c r="NB74" i="5"/>
  <c r="NB78" i="5"/>
  <c r="NB82" i="5"/>
  <c r="NB86" i="5"/>
  <c r="NB90" i="5"/>
  <c r="NB94" i="5"/>
  <c r="NB98" i="5"/>
  <c r="NB102" i="5"/>
  <c r="NB106" i="5"/>
  <c r="MU10" i="5"/>
  <c r="MU22" i="5"/>
  <c r="MU34" i="5"/>
  <c r="MU46" i="5"/>
  <c r="MU58" i="5"/>
  <c r="MU70" i="5"/>
  <c r="MU82" i="5"/>
  <c r="MU94" i="5"/>
  <c r="MU106" i="5"/>
  <c r="NA105" i="5"/>
  <c r="NA101" i="5"/>
  <c r="NA97" i="5"/>
  <c r="NA93" i="5"/>
  <c r="NA89" i="5"/>
  <c r="NA85" i="5"/>
  <c r="NA81" i="5"/>
  <c r="NA77" i="5"/>
  <c r="NA73" i="5"/>
  <c r="NA69" i="5"/>
  <c r="NA65" i="5"/>
  <c r="NA61" i="5"/>
  <c r="NA57" i="5"/>
  <c r="NA53" i="5"/>
  <c r="NA49" i="5"/>
  <c r="NA45" i="5"/>
  <c r="NA41" i="5"/>
  <c r="NA37" i="5"/>
  <c r="NA33" i="5"/>
  <c r="NA29" i="5"/>
  <c r="NA25" i="5"/>
  <c r="NA21" i="5"/>
  <c r="NA17" i="5"/>
  <c r="NA13" i="5"/>
  <c r="NA9" i="5"/>
  <c r="NA5" i="5"/>
  <c r="HA4" i="5"/>
  <c r="B4" i="13" s="1"/>
  <c r="HD108" i="5"/>
  <c r="HK108" i="5" s="1"/>
  <c r="HC108" i="5"/>
  <c r="HB108" i="5"/>
  <c r="HJ108" i="5" s="1"/>
  <c r="HA108" i="5"/>
  <c r="B108" i="13" s="1"/>
  <c r="GZ108" i="5"/>
  <c r="GX108" i="5"/>
  <c r="HD107" i="5"/>
  <c r="HK107" i="5" s="1"/>
  <c r="HC107" i="5"/>
  <c r="HB107" i="5"/>
  <c r="HJ107" i="5" s="1"/>
  <c r="HA107" i="5"/>
  <c r="B107" i="13" s="1"/>
  <c r="GZ107" i="5"/>
  <c r="GX107" i="5"/>
  <c r="HD106" i="5"/>
  <c r="HK106" i="5" s="1"/>
  <c r="HC106" i="5"/>
  <c r="HB106" i="5"/>
  <c r="HJ106" i="5" s="1"/>
  <c r="HA106" i="5"/>
  <c r="B106" i="13" s="1"/>
  <c r="GZ106" i="5"/>
  <c r="GX106" i="5"/>
  <c r="HD105" i="5"/>
  <c r="HK105" i="5" s="1"/>
  <c r="HC105" i="5"/>
  <c r="HB105" i="5"/>
  <c r="HJ105" i="5" s="1"/>
  <c r="HA105" i="5"/>
  <c r="B105" i="13" s="1"/>
  <c r="GZ105" i="5"/>
  <c r="GX105" i="5"/>
  <c r="HD104" i="5"/>
  <c r="HK104" i="5" s="1"/>
  <c r="HC104" i="5"/>
  <c r="HB104" i="5"/>
  <c r="HJ104" i="5" s="1"/>
  <c r="HA104" i="5"/>
  <c r="B104" i="13" s="1"/>
  <c r="GZ104" i="5"/>
  <c r="GX104" i="5"/>
  <c r="HD103" i="5"/>
  <c r="HK103" i="5" s="1"/>
  <c r="HC103" i="5"/>
  <c r="HB103" i="5"/>
  <c r="HJ103" i="5" s="1"/>
  <c r="HA103" i="5"/>
  <c r="B103" i="13" s="1"/>
  <c r="GZ103" i="5"/>
  <c r="GX103" i="5"/>
  <c r="HD102" i="5"/>
  <c r="HK102" i="5" s="1"/>
  <c r="HC102" i="5"/>
  <c r="HB102" i="5"/>
  <c r="HJ102" i="5" s="1"/>
  <c r="HA102" i="5"/>
  <c r="B102" i="13" s="1"/>
  <c r="GZ102" i="5"/>
  <c r="GX102" i="5"/>
  <c r="HD101" i="5"/>
  <c r="HK101" i="5" s="1"/>
  <c r="HC101" i="5"/>
  <c r="HB101" i="5"/>
  <c r="HJ101" i="5" s="1"/>
  <c r="HA101" i="5"/>
  <c r="B101" i="13" s="1"/>
  <c r="GZ101" i="5"/>
  <c r="GX101" i="5"/>
  <c r="HD100" i="5"/>
  <c r="HK100" i="5" s="1"/>
  <c r="HC100" i="5"/>
  <c r="HB100" i="5"/>
  <c r="HJ100" i="5" s="1"/>
  <c r="HA100" i="5"/>
  <c r="B100" i="13" s="1"/>
  <c r="GZ100" i="5"/>
  <c r="GX100" i="5"/>
  <c r="HD99" i="5"/>
  <c r="HK99" i="5" s="1"/>
  <c r="HC99" i="5"/>
  <c r="HB99" i="5"/>
  <c r="HJ99" i="5" s="1"/>
  <c r="HA99" i="5"/>
  <c r="B99" i="13" s="1"/>
  <c r="GZ99" i="5"/>
  <c r="GX99" i="5"/>
  <c r="HD98" i="5"/>
  <c r="HK98" i="5" s="1"/>
  <c r="HC98" i="5"/>
  <c r="HB98" i="5"/>
  <c r="HJ98" i="5" s="1"/>
  <c r="HA98" i="5"/>
  <c r="B98" i="13" s="1"/>
  <c r="GZ98" i="5"/>
  <c r="GX98" i="5"/>
  <c r="HD97" i="5"/>
  <c r="HC97" i="5"/>
  <c r="HB97" i="5"/>
  <c r="HJ97" i="5" s="1"/>
  <c r="HA97" i="5"/>
  <c r="B97" i="13" s="1"/>
  <c r="GZ97" i="5"/>
  <c r="GX97" i="5"/>
  <c r="HD96" i="5"/>
  <c r="HK96" i="5" s="1"/>
  <c r="HC96" i="5"/>
  <c r="HB96" i="5"/>
  <c r="HJ96" i="5" s="1"/>
  <c r="HA96" i="5"/>
  <c r="B96" i="13" s="1"/>
  <c r="GZ96" i="5"/>
  <c r="GX96" i="5"/>
  <c r="HD95" i="5"/>
  <c r="HK95" i="5" s="1"/>
  <c r="HC95" i="5"/>
  <c r="HB95" i="5"/>
  <c r="HJ95" i="5" s="1"/>
  <c r="HA95" i="5"/>
  <c r="B95" i="13" s="1"/>
  <c r="GZ95" i="5"/>
  <c r="GX95" i="5"/>
  <c r="HD94" i="5"/>
  <c r="HC94" i="5"/>
  <c r="HB94" i="5"/>
  <c r="HJ94" i="5" s="1"/>
  <c r="HA94" i="5"/>
  <c r="B94" i="13" s="1"/>
  <c r="GZ94" i="5"/>
  <c r="GX94" i="5"/>
  <c r="HD93" i="5"/>
  <c r="HC93" i="5"/>
  <c r="HB93" i="5"/>
  <c r="HJ93" i="5" s="1"/>
  <c r="HA93" i="5"/>
  <c r="B93" i="13" s="1"/>
  <c r="GZ93" i="5"/>
  <c r="GX93" i="5"/>
  <c r="HD92" i="5"/>
  <c r="HK92" i="5" s="1"/>
  <c r="HC92" i="5"/>
  <c r="HB92" i="5"/>
  <c r="HJ92" i="5" s="1"/>
  <c r="HA92" i="5"/>
  <c r="B92" i="13" s="1"/>
  <c r="GZ92" i="5"/>
  <c r="GX92" i="5"/>
  <c r="HD91" i="5"/>
  <c r="HC91" i="5"/>
  <c r="HB91" i="5"/>
  <c r="HJ91" i="5" s="1"/>
  <c r="HA91" i="5"/>
  <c r="B91" i="13" s="1"/>
  <c r="GZ91" i="5"/>
  <c r="GX91" i="5"/>
  <c r="HD90" i="5"/>
  <c r="HC90" i="5"/>
  <c r="HB90" i="5"/>
  <c r="HJ90" i="5" s="1"/>
  <c r="HA90" i="5"/>
  <c r="B90" i="13" s="1"/>
  <c r="GZ90" i="5"/>
  <c r="GX90" i="5"/>
  <c r="HD89" i="5"/>
  <c r="HK89" i="5" s="1"/>
  <c r="HC89" i="5"/>
  <c r="HB89" i="5"/>
  <c r="HJ89" i="5" s="1"/>
  <c r="HA89" i="5"/>
  <c r="B89" i="13" s="1"/>
  <c r="GZ89" i="5"/>
  <c r="GX89" i="5"/>
  <c r="HD88" i="5"/>
  <c r="HC88" i="5"/>
  <c r="HB88" i="5"/>
  <c r="HJ88" i="5" s="1"/>
  <c r="HA88" i="5"/>
  <c r="B88" i="13" s="1"/>
  <c r="GZ88" i="5"/>
  <c r="GX88" i="5"/>
  <c r="HD87" i="5"/>
  <c r="HC87" i="5"/>
  <c r="HB87" i="5"/>
  <c r="HJ87" i="5" s="1"/>
  <c r="HA87" i="5"/>
  <c r="B87" i="13" s="1"/>
  <c r="GZ87" i="5"/>
  <c r="GX87" i="5"/>
  <c r="HD86" i="5"/>
  <c r="HK86" i="5" s="1"/>
  <c r="HC86" i="5"/>
  <c r="HB86" i="5"/>
  <c r="HJ86" i="5" s="1"/>
  <c r="HA86" i="5"/>
  <c r="B86" i="13" s="1"/>
  <c r="GZ86" i="5"/>
  <c r="GX86" i="5"/>
  <c r="HD85" i="5"/>
  <c r="HK85" i="5" s="1"/>
  <c r="HC85" i="5"/>
  <c r="HB85" i="5"/>
  <c r="HJ85" i="5" s="1"/>
  <c r="HA85" i="5"/>
  <c r="B85" i="13" s="1"/>
  <c r="GZ85" i="5"/>
  <c r="GX85" i="5"/>
  <c r="HD84" i="5"/>
  <c r="HC84" i="5"/>
  <c r="HB84" i="5"/>
  <c r="HJ84" i="5" s="1"/>
  <c r="HA84" i="5"/>
  <c r="B84" i="13" s="1"/>
  <c r="GZ84" i="5"/>
  <c r="GX84" i="5"/>
  <c r="HD83" i="5"/>
  <c r="HK83" i="5" s="1"/>
  <c r="HC83" i="5"/>
  <c r="HB83" i="5"/>
  <c r="HJ83" i="5" s="1"/>
  <c r="HA83" i="5"/>
  <c r="B83" i="13" s="1"/>
  <c r="GZ83" i="5"/>
  <c r="GX83" i="5"/>
  <c r="HD82" i="5"/>
  <c r="HK82" i="5" s="1"/>
  <c r="HC82" i="5"/>
  <c r="HB82" i="5"/>
  <c r="HJ82" i="5" s="1"/>
  <c r="HA82" i="5"/>
  <c r="B82" i="13" s="1"/>
  <c r="GZ82" i="5"/>
  <c r="GX82" i="5"/>
  <c r="HD81" i="5"/>
  <c r="HC81" i="5"/>
  <c r="HB81" i="5"/>
  <c r="HJ81" i="5" s="1"/>
  <c r="HA81" i="5"/>
  <c r="B81" i="13" s="1"/>
  <c r="GZ81" i="5"/>
  <c r="GX81" i="5"/>
  <c r="HD80" i="5"/>
  <c r="HC80" i="5"/>
  <c r="HB80" i="5"/>
  <c r="HJ80" i="5" s="1"/>
  <c r="HA80" i="5"/>
  <c r="B80" i="13" s="1"/>
  <c r="GZ80" i="5"/>
  <c r="GX80" i="5"/>
  <c r="HD79" i="5"/>
  <c r="HK79" i="5" s="1"/>
  <c r="HC79" i="5"/>
  <c r="HB79" i="5"/>
  <c r="HJ79" i="5" s="1"/>
  <c r="HA79" i="5"/>
  <c r="B79" i="13" s="1"/>
  <c r="GZ79" i="5"/>
  <c r="GX79" i="5"/>
  <c r="HD78" i="5"/>
  <c r="HC78" i="5"/>
  <c r="HB78" i="5"/>
  <c r="HJ78" i="5" s="1"/>
  <c r="HA78" i="5"/>
  <c r="B78" i="13" s="1"/>
  <c r="GZ78" i="5"/>
  <c r="GX78" i="5"/>
  <c r="HD77" i="5"/>
  <c r="HC77" i="5"/>
  <c r="HB77" i="5"/>
  <c r="HJ77" i="5" s="1"/>
  <c r="HA77" i="5"/>
  <c r="B77" i="13" s="1"/>
  <c r="GZ77" i="5"/>
  <c r="GX77" i="5"/>
  <c r="HD76" i="5"/>
  <c r="HK76" i="5" s="1"/>
  <c r="HC76" i="5"/>
  <c r="HB76" i="5"/>
  <c r="HJ76" i="5" s="1"/>
  <c r="HA76" i="5"/>
  <c r="B76" i="13" s="1"/>
  <c r="GZ76" i="5"/>
  <c r="GX76" i="5"/>
  <c r="HD75" i="5"/>
  <c r="HK75" i="5" s="1"/>
  <c r="HC75" i="5"/>
  <c r="HB75" i="5"/>
  <c r="HJ75" i="5" s="1"/>
  <c r="HA75" i="5"/>
  <c r="B75" i="13" s="1"/>
  <c r="GZ75" i="5"/>
  <c r="GX75" i="5"/>
  <c r="HD74" i="5"/>
  <c r="HC74" i="5"/>
  <c r="HB74" i="5"/>
  <c r="HJ74" i="5" s="1"/>
  <c r="HA74" i="5"/>
  <c r="B74" i="13" s="1"/>
  <c r="GZ74" i="5"/>
  <c r="GX74" i="5"/>
  <c r="HD73" i="5"/>
  <c r="HK73" i="5" s="1"/>
  <c r="HC73" i="5"/>
  <c r="HB73" i="5"/>
  <c r="HJ73" i="5" s="1"/>
  <c r="HA73" i="5"/>
  <c r="B73" i="13" s="1"/>
  <c r="GZ73" i="5"/>
  <c r="GX73" i="5"/>
  <c r="HD72" i="5"/>
  <c r="HK72" i="5" s="1"/>
  <c r="HC72" i="5"/>
  <c r="HB72" i="5"/>
  <c r="HJ72" i="5" s="1"/>
  <c r="HA72" i="5"/>
  <c r="B72" i="13" s="1"/>
  <c r="GZ72" i="5"/>
  <c r="GX72" i="5"/>
  <c r="HD71" i="5"/>
  <c r="HC71" i="5"/>
  <c r="HB71" i="5"/>
  <c r="HJ71" i="5" s="1"/>
  <c r="HA71" i="5"/>
  <c r="B71" i="13" s="1"/>
  <c r="GZ71" i="5"/>
  <c r="GX71" i="5"/>
  <c r="HD70" i="5"/>
  <c r="HC70" i="5"/>
  <c r="HB70" i="5"/>
  <c r="HJ70" i="5" s="1"/>
  <c r="HA70" i="5"/>
  <c r="B70" i="13" s="1"/>
  <c r="GZ70" i="5"/>
  <c r="GX70" i="5"/>
  <c r="HD69" i="5"/>
  <c r="HC69" i="5"/>
  <c r="HB69" i="5"/>
  <c r="HJ69" i="5" s="1"/>
  <c r="HA69" i="5"/>
  <c r="B69" i="13" s="1"/>
  <c r="GZ69" i="5"/>
  <c r="GX69" i="5"/>
  <c r="HD68" i="5"/>
  <c r="HC68" i="5"/>
  <c r="HB68" i="5"/>
  <c r="HJ68" i="5" s="1"/>
  <c r="HA68" i="5"/>
  <c r="B68" i="13" s="1"/>
  <c r="GZ68" i="5"/>
  <c r="GX68" i="5"/>
  <c r="HD67" i="5"/>
  <c r="HC67" i="5"/>
  <c r="HB67" i="5"/>
  <c r="HJ67" i="5" s="1"/>
  <c r="HA67" i="5"/>
  <c r="B67" i="13" s="1"/>
  <c r="GZ67" i="5"/>
  <c r="GX67" i="5"/>
  <c r="HD66" i="5"/>
  <c r="HC66" i="5"/>
  <c r="HB66" i="5"/>
  <c r="HJ66" i="5" s="1"/>
  <c r="HA66" i="5"/>
  <c r="B66" i="13" s="1"/>
  <c r="GZ66" i="5"/>
  <c r="GX66" i="5"/>
  <c r="HD65" i="5"/>
  <c r="HC65" i="5"/>
  <c r="HB65" i="5"/>
  <c r="HJ65" i="5" s="1"/>
  <c r="HA65" i="5"/>
  <c r="B65" i="13" s="1"/>
  <c r="GZ65" i="5"/>
  <c r="GX65" i="5"/>
  <c r="HD64" i="5"/>
  <c r="HC64" i="5"/>
  <c r="HB64" i="5"/>
  <c r="HJ64" i="5" s="1"/>
  <c r="HA64" i="5"/>
  <c r="B64" i="13" s="1"/>
  <c r="GZ64" i="5"/>
  <c r="GX64" i="5"/>
  <c r="HD63" i="5"/>
  <c r="HC63" i="5"/>
  <c r="HB63" i="5"/>
  <c r="HJ63" i="5" s="1"/>
  <c r="HA63" i="5"/>
  <c r="B63" i="13" s="1"/>
  <c r="GZ63" i="5"/>
  <c r="GX63" i="5"/>
  <c r="HD62" i="5"/>
  <c r="HC62" i="5"/>
  <c r="HB62" i="5"/>
  <c r="HJ62" i="5" s="1"/>
  <c r="HA62" i="5"/>
  <c r="B62" i="13" s="1"/>
  <c r="GZ62" i="5"/>
  <c r="GX62" i="5"/>
  <c r="HD61" i="5"/>
  <c r="HC61" i="5"/>
  <c r="HB61" i="5"/>
  <c r="HJ61" i="5" s="1"/>
  <c r="HA61" i="5"/>
  <c r="B61" i="13" s="1"/>
  <c r="GZ61" i="5"/>
  <c r="GX61" i="5"/>
  <c r="HD60" i="5"/>
  <c r="HK60" i="5" s="1"/>
  <c r="HC60" i="5"/>
  <c r="HB60" i="5"/>
  <c r="HJ60" i="5" s="1"/>
  <c r="HA60" i="5"/>
  <c r="B60" i="13" s="1"/>
  <c r="GZ60" i="5"/>
  <c r="GX60" i="5"/>
  <c r="HD59" i="5"/>
  <c r="HC59" i="5"/>
  <c r="HB59" i="5"/>
  <c r="HJ59" i="5" s="1"/>
  <c r="HA59" i="5"/>
  <c r="B59" i="13" s="1"/>
  <c r="GZ59" i="5"/>
  <c r="GX59" i="5"/>
  <c r="HD58" i="5"/>
  <c r="HC58" i="5"/>
  <c r="HB58" i="5"/>
  <c r="HJ58" i="5" s="1"/>
  <c r="HA58" i="5"/>
  <c r="B58" i="13" s="1"/>
  <c r="GZ58" i="5"/>
  <c r="GX58" i="5"/>
  <c r="HD57" i="5"/>
  <c r="HK57" i="5" s="1"/>
  <c r="HC57" i="5"/>
  <c r="HB57" i="5"/>
  <c r="HJ57" i="5" s="1"/>
  <c r="HA57" i="5"/>
  <c r="B57" i="13" s="1"/>
  <c r="GZ57" i="5"/>
  <c r="GX57" i="5"/>
  <c r="HD56" i="5"/>
  <c r="HC56" i="5"/>
  <c r="HB56" i="5"/>
  <c r="HJ56" i="5" s="1"/>
  <c r="HA56" i="5"/>
  <c r="B56" i="13" s="1"/>
  <c r="GZ56" i="5"/>
  <c r="GX56" i="5"/>
  <c r="HD55" i="5"/>
  <c r="HC55" i="5"/>
  <c r="HB55" i="5"/>
  <c r="HJ55" i="5" s="1"/>
  <c r="HA55" i="5"/>
  <c r="B55" i="13" s="1"/>
  <c r="GZ55" i="5"/>
  <c r="GX55" i="5"/>
  <c r="HD54" i="5"/>
  <c r="HK54" i="5" s="1"/>
  <c r="HC54" i="5"/>
  <c r="HB54" i="5"/>
  <c r="HJ54" i="5" s="1"/>
  <c r="HA54" i="5"/>
  <c r="B54" i="13" s="1"/>
  <c r="GZ54" i="5"/>
  <c r="GX54" i="5"/>
  <c r="HD53" i="5"/>
  <c r="HC53" i="5"/>
  <c r="HB53" i="5"/>
  <c r="HJ53" i="5" s="1"/>
  <c r="HA53" i="5"/>
  <c r="B53" i="13" s="1"/>
  <c r="GZ53" i="5"/>
  <c r="GX53" i="5"/>
  <c r="HD52" i="5"/>
  <c r="HC52" i="5"/>
  <c r="HB52" i="5"/>
  <c r="HJ52" i="5" s="1"/>
  <c r="HA52" i="5"/>
  <c r="B52" i="13" s="1"/>
  <c r="GZ52" i="5"/>
  <c r="GX52" i="5"/>
  <c r="HD51" i="5"/>
  <c r="HC51" i="5"/>
  <c r="HB51" i="5"/>
  <c r="HJ51" i="5" s="1"/>
  <c r="HA51" i="5"/>
  <c r="B51" i="13" s="1"/>
  <c r="GZ51" i="5"/>
  <c r="GX51" i="5"/>
  <c r="HD50" i="5"/>
  <c r="HC50" i="5"/>
  <c r="HB50" i="5"/>
  <c r="HJ50" i="5" s="1"/>
  <c r="HA50" i="5"/>
  <c r="B50" i="13" s="1"/>
  <c r="GZ50" i="5"/>
  <c r="GX50" i="5"/>
  <c r="HD49" i="5"/>
  <c r="HK49" i="5" s="1"/>
  <c r="HC49" i="5"/>
  <c r="HB49" i="5"/>
  <c r="HJ49" i="5" s="1"/>
  <c r="HA49" i="5"/>
  <c r="B49" i="13" s="1"/>
  <c r="GZ49" i="5"/>
  <c r="GX49" i="5"/>
  <c r="HD48" i="5"/>
  <c r="HC48" i="5"/>
  <c r="HB48" i="5"/>
  <c r="HJ48" i="5" s="1"/>
  <c r="HA48" i="5"/>
  <c r="B48" i="13" s="1"/>
  <c r="GZ48" i="5"/>
  <c r="GX48" i="5"/>
  <c r="HD47" i="5"/>
  <c r="HC47" i="5"/>
  <c r="HB47" i="5"/>
  <c r="HJ47" i="5" s="1"/>
  <c r="HA47" i="5"/>
  <c r="B47" i="13" s="1"/>
  <c r="GZ47" i="5"/>
  <c r="GX47" i="5"/>
  <c r="HD46" i="5"/>
  <c r="HK46" i="5" s="1"/>
  <c r="HC46" i="5"/>
  <c r="HB46" i="5"/>
  <c r="HJ46" i="5" s="1"/>
  <c r="HA46" i="5"/>
  <c r="B46" i="13" s="1"/>
  <c r="GZ46" i="5"/>
  <c r="GX46" i="5"/>
  <c r="HD45" i="5"/>
  <c r="HC45" i="5"/>
  <c r="HB45" i="5"/>
  <c r="HJ45" i="5" s="1"/>
  <c r="HA45" i="5"/>
  <c r="B45" i="13" s="1"/>
  <c r="GZ45" i="5"/>
  <c r="GX45" i="5"/>
  <c r="HD44" i="5"/>
  <c r="HC44" i="5"/>
  <c r="HB44" i="5"/>
  <c r="HJ44" i="5" s="1"/>
  <c r="HA44" i="5"/>
  <c r="B44" i="13" s="1"/>
  <c r="GZ44" i="5"/>
  <c r="GX44" i="5"/>
  <c r="HD43" i="5"/>
  <c r="HK43" i="5" s="1"/>
  <c r="HC43" i="5"/>
  <c r="HB43" i="5"/>
  <c r="HJ43" i="5" s="1"/>
  <c r="HA43" i="5"/>
  <c r="B43" i="13" s="1"/>
  <c r="GZ43" i="5"/>
  <c r="GX43" i="5"/>
  <c r="HD42" i="5"/>
  <c r="HC42" i="5"/>
  <c r="HB42" i="5"/>
  <c r="HJ42" i="5" s="1"/>
  <c r="HA42" i="5"/>
  <c r="B42" i="13" s="1"/>
  <c r="GZ42" i="5"/>
  <c r="GX42" i="5"/>
  <c r="HD41" i="5"/>
  <c r="HC41" i="5"/>
  <c r="HB41" i="5"/>
  <c r="HJ41" i="5" s="1"/>
  <c r="HA41" i="5"/>
  <c r="B41" i="13" s="1"/>
  <c r="GZ41" i="5"/>
  <c r="GX41" i="5"/>
  <c r="HD40" i="5"/>
  <c r="HK40" i="5" s="1"/>
  <c r="HC40" i="5"/>
  <c r="HB40" i="5"/>
  <c r="HJ40" i="5" s="1"/>
  <c r="HA40" i="5"/>
  <c r="B40" i="13" s="1"/>
  <c r="GZ40" i="5"/>
  <c r="GX40" i="5"/>
  <c r="HD39" i="5"/>
  <c r="HC39" i="5"/>
  <c r="HB39" i="5"/>
  <c r="HJ39" i="5" s="1"/>
  <c r="HA39" i="5"/>
  <c r="B39" i="13" s="1"/>
  <c r="GZ39" i="5"/>
  <c r="GX39" i="5"/>
  <c r="HD38" i="5"/>
  <c r="HC38" i="5"/>
  <c r="HB38" i="5"/>
  <c r="HJ38" i="5" s="1"/>
  <c r="HA38" i="5"/>
  <c r="B38" i="13" s="1"/>
  <c r="GZ38" i="5"/>
  <c r="GX38" i="5"/>
  <c r="HD37" i="5"/>
  <c r="HC37" i="5"/>
  <c r="HB37" i="5"/>
  <c r="HJ37" i="5" s="1"/>
  <c r="HA37" i="5"/>
  <c r="B37" i="13" s="1"/>
  <c r="GZ37" i="5"/>
  <c r="GX37" i="5"/>
  <c r="HD36" i="5"/>
  <c r="HC36" i="5"/>
  <c r="HB36" i="5"/>
  <c r="HJ36" i="5" s="1"/>
  <c r="HA36" i="5"/>
  <c r="B36" i="13" s="1"/>
  <c r="GZ36" i="5"/>
  <c r="GX36" i="5"/>
  <c r="HD35" i="5"/>
  <c r="HC35" i="5"/>
  <c r="HB35" i="5"/>
  <c r="HJ35" i="5" s="1"/>
  <c r="HA35" i="5"/>
  <c r="B35" i="13" s="1"/>
  <c r="GZ35" i="5"/>
  <c r="GX35" i="5"/>
  <c r="HD34" i="5"/>
  <c r="HC34" i="5"/>
  <c r="HB34" i="5"/>
  <c r="HJ34" i="5" s="1"/>
  <c r="HA34" i="5"/>
  <c r="B34" i="13" s="1"/>
  <c r="GZ34" i="5"/>
  <c r="GX34" i="5"/>
  <c r="HD33" i="5"/>
  <c r="HC33" i="5"/>
  <c r="HB33" i="5"/>
  <c r="HJ33" i="5" s="1"/>
  <c r="HA33" i="5"/>
  <c r="B33" i="13" s="1"/>
  <c r="GZ33" i="5"/>
  <c r="GX33" i="5"/>
  <c r="HD32" i="5"/>
  <c r="HK32" i="5" s="1"/>
  <c r="HC32" i="5"/>
  <c r="HB32" i="5"/>
  <c r="HJ32" i="5" s="1"/>
  <c r="HA32" i="5"/>
  <c r="B32" i="13" s="1"/>
  <c r="GZ32" i="5"/>
  <c r="GX32" i="5"/>
  <c r="HH32" i="5" s="1"/>
  <c r="HD31" i="5"/>
  <c r="HC31" i="5"/>
  <c r="HB31" i="5"/>
  <c r="HJ31" i="5" s="1"/>
  <c r="HA31" i="5"/>
  <c r="B31" i="13" s="1"/>
  <c r="GZ31" i="5"/>
  <c r="GX31" i="5"/>
  <c r="HD30" i="5"/>
  <c r="R30" i="13" s="1"/>
  <c r="HC30" i="5"/>
  <c r="HB30" i="5"/>
  <c r="HA30" i="5"/>
  <c r="B30" i="13" s="1"/>
  <c r="GZ30" i="5"/>
  <c r="GX30" i="5"/>
  <c r="HD29" i="5"/>
  <c r="HC29" i="5"/>
  <c r="HB29" i="5"/>
  <c r="HA29" i="5"/>
  <c r="B29" i="13" s="1"/>
  <c r="GZ29" i="5"/>
  <c r="GX29" i="5"/>
  <c r="HD28" i="5"/>
  <c r="R28" i="13" s="1"/>
  <c r="HC28" i="5"/>
  <c r="HB28" i="5"/>
  <c r="HA28" i="5"/>
  <c r="B28" i="13" s="1"/>
  <c r="GZ28" i="5"/>
  <c r="GX28" i="5"/>
  <c r="HD27" i="5"/>
  <c r="R27" i="13" s="1"/>
  <c r="HC27" i="5"/>
  <c r="HB27" i="5"/>
  <c r="HA27" i="5"/>
  <c r="B27" i="13" s="1"/>
  <c r="GZ27" i="5"/>
  <c r="GX27" i="5"/>
  <c r="HD26" i="5"/>
  <c r="HC26" i="5"/>
  <c r="HB26" i="5"/>
  <c r="HA26" i="5"/>
  <c r="B26" i="13" s="1"/>
  <c r="GZ26" i="5"/>
  <c r="GX26" i="5"/>
  <c r="HD25" i="5"/>
  <c r="R25" i="13" s="1"/>
  <c r="HC25" i="5"/>
  <c r="HB25" i="5"/>
  <c r="HA25" i="5"/>
  <c r="B25" i="13" s="1"/>
  <c r="GZ25" i="5"/>
  <c r="GX25" i="5"/>
  <c r="HD24" i="5"/>
  <c r="R24" i="13" s="1"/>
  <c r="HC24" i="5"/>
  <c r="HB24" i="5"/>
  <c r="HA24" i="5"/>
  <c r="B24" i="13" s="1"/>
  <c r="GZ24" i="5"/>
  <c r="GX24" i="5"/>
  <c r="HD23" i="5"/>
  <c r="R23" i="13" s="1"/>
  <c r="HC23" i="5"/>
  <c r="HB23" i="5"/>
  <c r="HA23" i="5"/>
  <c r="B23" i="13" s="1"/>
  <c r="GZ23" i="5"/>
  <c r="GX23" i="5"/>
  <c r="HD22" i="5"/>
  <c r="R22" i="13" s="1"/>
  <c r="HC22" i="5"/>
  <c r="HB22" i="5"/>
  <c r="HA22" i="5"/>
  <c r="B22" i="13" s="1"/>
  <c r="GZ22" i="5"/>
  <c r="GX22" i="5"/>
  <c r="HD21" i="5"/>
  <c r="HC21" i="5"/>
  <c r="HB21" i="5"/>
  <c r="HA21" i="5"/>
  <c r="B21" i="13" s="1"/>
  <c r="GZ21" i="5"/>
  <c r="GX21" i="5"/>
  <c r="HD20" i="5"/>
  <c r="R20" i="13" s="1"/>
  <c r="HC20" i="5"/>
  <c r="HB20" i="5"/>
  <c r="HA20" i="5"/>
  <c r="B20" i="13" s="1"/>
  <c r="GZ20" i="5"/>
  <c r="GX20" i="5"/>
  <c r="HD19" i="5"/>
  <c r="R19" i="13" s="1"/>
  <c r="HC19" i="5"/>
  <c r="HB19" i="5"/>
  <c r="HA19" i="5"/>
  <c r="B19" i="13" s="1"/>
  <c r="GZ19" i="5"/>
  <c r="GX19" i="5"/>
  <c r="HD18" i="5"/>
  <c r="HC18" i="5"/>
  <c r="HB18" i="5"/>
  <c r="HA18" i="5"/>
  <c r="B18" i="13" s="1"/>
  <c r="GZ18" i="5"/>
  <c r="GX18" i="5"/>
  <c r="HD17" i="5"/>
  <c r="R17" i="13" s="1"/>
  <c r="HC17" i="5"/>
  <c r="HB17" i="5"/>
  <c r="HA17" i="5"/>
  <c r="B17" i="13" s="1"/>
  <c r="GZ17" i="5"/>
  <c r="GX17" i="5"/>
  <c r="HD16" i="5"/>
  <c r="R16" i="13" s="1"/>
  <c r="HC16" i="5"/>
  <c r="HB16" i="5"/>
  <c r="HA16" i="5"/>
  <c r="B16" i="13" s="1"/>
  <c r="GZ16" i="5"/>
  <c r="GX16" i="5"/>
  <c r="HD15" i="5"/>
  <c r="HC15" i="5"/>
  <c r="HB15" i="5"/>
  <c r="HA15" i="5"/>
  <c r="B15" i="13" s="1"/>
  <c r="GZ15" i="5"/>
  <c r="GX15" i="5"/>
  <c r="HD14" i="5"/>
  <c r="R14" i="13" s="1"/>
  <c r="HC14" i="5"/>
  <c r="HB14" i="5"/>
  <c r="HA14" i="5"/>
  <c r="B14" i="13" s="1"/>
  <c r="GZ14" i="5"/>
  <c r="GX14" i="5"/>
  <c r="HD13" i="5"/>
  <c r="R13" i="13" s="1"/>
  <c r="HC13" i="5"/>
  <c r="HB13" i="5"/>
  <c r="HA13" i="5"/>
  <c r="B13" i="13" s="1"/>
  <c r="GZ13" i="5"/>
  <c r="GX13" i="5"/>
  <c r="HD12" i="5"/>
  <c r="R12" i="13" s="1"/>
  <c r="HC12" i="5"/>
  <c r="HB12" i="5"/>
  <c r="HA12" i="5"/>
  <c r="B12" i="13" s="1"/>
  <c r="GZ12" i="5"/>
  <c r="GX12" i="5"/>
  <c r="HD11" i="5"/>
  <c r="R11" i="13" s="1"/>
  <c r="HC11" i="5"/>
  <c r="HB11" i="5"/>
  <c r="HA11" i="5"/>
  <c r="B11" i="13" s="1"/>
  <c r="GZ11" i="5"/>
  <c r="GX11" i="5"/>
  <c r="HD10" i="5"/>
  <c r="HC10" i="5"/>
  <c r="HB10" i="5"/>
  <c r="HA10" i="5"/>
  <c r="B10" i="13" s="1"/>
  <c r="GZ10" i="5"/>
  <c r="GX10" i="5"/>
  <c r="HD9" i="5"/>
  <c r="R9" i="13" s="1"/>
  <c r="HC9" i="5"/>
  <c r="HB9" i="5"/>
  <c r="HA9" i="5"/>
  <c r="B9" i="13" s="1"/>
  <c r="GZ9" i="5"/>
  <c r="GX9" i="5"/>
  <c r="HD8" i="5"/>
  <c r="R8" i="13" s="1"/>
  <c r="HC8" i="5"/>
  <c r="HB8" i="5"/>
  <c r="HA8" i="5"/>
  <c r="B8" i="13" s="1"/>
  <c r="GZ8" i="5"/>
  <c r="GX8" i="5"/>
  <c r="HD7" i="5"/>
  <c r="HC7" i="5"/>
  <c r="HB7" i="5"/>
  <c r="HA7" i="5"/>
  <c r="B7" i="13" s="1"/>
  <c r="GZ7" i="5"/>
  <c r="GX7" i="5"/>
  <c r="HD6" i="5"/>
  <c r="R6" i="13" s="1"/>
  <c r="HC6" i="5"/>
  <c r="HB6" i="5"/>
  <c r="HA6" i="5"/>
  <c r="B6" i="13" s="1"/>
  <c r="GZ6" i="5"/>
  <c r="GX6" i="5"/>
  <c r="HD5" i="5"/>
  <c r="R5" i="13" s="1"/>
  <c r="HC5" i="5"/>
  <c r="HB5" i="5"/>
  <c r="HA5" i="5"/>
  <c r="B5" i="13" s="1"/>
  <c r="GZ5" i="5"/>
  <c r="GX5" i="5"/>
  <c r="HD4" i="5"/>
  <c r="HC4" i="5"/>
  <c r="HB4" i="5"/>
  <c r="GZ4" i="5"/>
  <c r="GX4" i="5"/>
  <c r="GV5" i="5"/>
  <c r="GV6" i="5"/>
  <c r="GV7" i="5"/>
  <c r="GV8" i="5"/>
  <c r="GV9" i="5"/>
  <c r="GV10" i="5"/>
  <c r="GV11" i="5"/>
  <c r="GV12" i="5"/>
  <c r="GV13" i="5"/>
  <c r="GV14" i="5"/>
  <c r="GV15" i="5"/>
  <c r="GV16" i="5"/>
  <c r="GV17" i="5"/>
  <c r="GV18" i="5"/>
  <c r="GV19" i="5"/>
  <c r="GV20" i="5"/>
  <c r="GV21" i="5"/>
  <c r="GV22" i="5"/>
  <c r="GV23" i="5"/>
  <c r="GV24" i="5"/>
  <c r="GV25" i="5"/>
  <c r="GV26" i="5"/>
  <c r="GV27" i="5"/>
  <c r="GV28" i="5"/>
  <c r="GV29" i="5"/>
  <c r="GV30" i="5"/>
  <c r="GV31" i="5"/>
  <c r="GV32" i="5"/>
  <c r="GV33" i="5"/>
  <c r="GV34" i="5"/>
  <c r="GV35" i="5"/>
  <c r="GV36" i="5"/>
  <c r="GV37" i="5"/>
  <c r="GV38" i="5"/>
  <c r="GV39" i="5"/>
  <c r="GV40" i="5"/>
  <c r="GV41" i="5"/>
  <c r="GV42" i="5"/>
  <c r="GV43" i="5"/>
  <c r="GV44" i="5"/>
  <c r="GV45" i="5"/>
  <c r="GV46" i="5"/>
  <c r="GV47" i="5"/>
  <c r="GV48" i="5"/>
  <c r="GV49" i="5"/>
  <c r="GV50" i="5"/>
  <c r="GV51" i="5"/>
  <c r="GV52" i="5"/>
  <c r="GV53" i="5"/>
  <c r="GV54" i="5"/>
  <c r="GV55" i="5"/>
  <c r="GV56" i="5"/>
  <c r="GV57" i="5"/>
  <c r="GV58" i="5"/>
  <c r="GV59" i="5"/>
  <c r="GV60" i="5"/>
  <c r="GV61" i="5"/>
  <c r="GV62" i="5"/>
  <c r="GV63" i="5"/>
  <c r="GV64" i="5"/>
  <c r="GV65" i="5"/>
  <c r="GV66" i="5"/>
  <c r="GV67" i="5"/>
  <c r="GV68" i="5"/>
  <c r="GV69" i="5"/>
  <c r="GV70" i="5"/>
  <c r="GV71" i="5"/>
  <c r="GV72" i="5"/>
  <c r="GV73" i="5"/>
  <c r="GV74" i="5"/>
  <c r="GV75" i="5"/>
  <c r="GV76" i="5"/>
  <c r="GV77" i="5"/>
  <c r="GV78" i="5"/>
  <c r="GV79" i="5"/>
  <c r="GV80" i="5"/>
  <c r="GV81" i="5"/>
  <c r="GV82" i="5"/>
  <c r="GV83" i="5"/>
  <c r="GV84" i="5"/>
  <c r="GV85" i="5"/>
  <c r="GV86" i="5"/>
  <c r="GV87" i="5"/>
  <c r="GV88" i="5"/>
  <c r="GV89" i="5"/>
  <c r="GV90" i="5"/>
  <c r="GV91" i="5"/>
  <c r="GV92" i="5"/>
  <c r="GV93" i="5"/>
  <c r="GV94" i="5"/>
  <c r="GV95" i="5"/>
  <c r="GV96" i="5"/>
  <c r="GV97" i="5"/>
  <c r="GV98" i="5"/>
  <c r="GV99" i="5"/>
  <c r="GV100" i="5"/>
  <c r="GV101" i="5"/>
  <c r="GV102" i="5"/>
  <c r="GV103" i="5"/>
  <c r="GV104" i="5"/>
  <c r="GV105" i="5"/>
  <c r="GV106" i="5"/>
  <c r="GV107" i="5"/>
  <c r="GV108" i="5"/>
  <c r="GV109" i="5"/>
  <c r="GV110" i="5"/>
  <c r="GV111" i="5"/>
  <c r="GV4" i="5"/>
  <c r="CO77" i="5"/>
  <c r="CO76" i="5"/>
  <c r="R71" i="13" l="1"/>
  <c r="HK71" i="5"/>
  <c r="R58" i="13"/>
  <c r="HK58" i="5"/>
  <c r="R66" i="13"/>
  <c r="HK66" i="5"/>
  <c r="R74" i="13"/>
  <c r="HK74" i="5"/>
  <c r="R90" i="13"/>
  <c r="HK90" i="5"/>
  <c r="R47" i="13"/>
  <c r="HK47" i="5"/>
  <c r="R31" i="13"/>
  <c r="HK31" i="5"/>
  <c r="R42" i="13"/>
  <c r="HK42" i="5"/>
  <c r="R37" i="13"/>
  <c r="HK37" i="5"/>
  <c r="R45" i="13"/>
  <c r="HK45" i="5"/>
  <c r="R53" i="13"/>
  <c r="HK53" i="5"/>
  <c r="R61" i="13"/>
  <c r="HK61" i="5"/>
  <c r="R69" i="13"/>
  <c r="HK69" i="5"/>
  <c r="R77" i="13"/>
  <c r="HK77" i="5"/>
  <c r="R93" i="13"/>
  <c r="HK93" i="5"/>
  <c r="R50" i="13"/>
  <c r="HK50" i="5"/>
  <c r="R48" i="13"/>
  <c r="HK48" i="5"/>
  <c r="R56" i="13"/>
  <c r="HK56" i="5"/>
  <c r="R64" i="13"/>
  <c r="HK64" i="5"/>
  <c r="R80" i="13"/>
  <c r="HK80" i="5"/>
  <c r="R88" i="13"/>
  <c r="HK88" i="5"/>
  <c r="R39" i="13"/>
  <c r="HK39" i="5"/>
  <c r="R34" i="13"/>
  <c r="HK34" i="5"/>
  <c r="R35" i="13"/>
  <c r="HK35" i="5"/>
  <c r="R51" i="13"/>
  <c r="HK51" i="5"/>
  <c r="R59" i="13"/>
  <c r="HK59" i="5"/>
  <c r="R67" i="13"/>
  <c r="HK67" i="5"/>
  <c r="R91" i="13"/>
  <c r="HK91" i="5"/>
  <c r="R38" i="13"/>
  <c r="HK38" i="5"/>
  <c r="R62" i="13"/>
  <c r="HK62" i="5"/>
  <c r="R70" i="13"/>
  <c r="HK70" i="5"/>
  <c r="R78" i="13"/>
  <c r="HK78" i="5"/>
  <c r="R94" i="13"/>
  <c r="HK94" i="5"/>
  <c r="R33" i="13"/>
  <c r="HK33" i="5"/>
  <c r="R41" i="13"/>
  <c r="HK41" i="5"/>
  <c r="R65" i="13"/>
  <c r="HK65" i="5"/>
  <c r="R81" i="13"/>
  <c r="HK81" i="5"/>
  <c r="R97" i="13"/>
  <c r="HK97" i="5"/>
  <c r="R55" i="13"/>
  <c r="HK55" i="5"/>
  <c r="R36" i="13"/>
  <c r="HK36" i="5"/>
  <c r="R44" i="13"/>
  <c r="HK44" i="5"/>
  <c r="R52" i="13"/>
  <c r="HK52" i="5"/>
  <c r="R68" i="13"/>
  <c r="HK68" i="5"/>
  <c r="R84" i="13"/>
  <c r="HK84" i="5"/>
  <c r="R63" i="13"/>
  <c r="HK63" i="5"/>
  <c r="R87" i="13"/>
  <c r="HK87" i="5"/>
  <c r="R43" i="13"/>
  <c r="R75" i="13"/>
  <c r="R79" i="13"/>
  <c r="R83" i="13"/>
  <c r="R95" i="13"/>
  <c r="R99" i="13"/>
  <c r="R103" i="13"/>
  <c r="R107" i="13"/>
  <c r="R7" i="13"/>
  <c r="R15" i="13"/>
  <c r="R4" i="13"/>
  <c r="R32" i="13"/>
  <c r="R40" i="13"/>
  <c r="R60" i="13"/>
  <c r="R72" i="13"/>
  <c r="R76" i="13"/>
  <c r="R92" i="13"/>
  <c r="R96" i="13"/>
  <c r="R100" i="13"/>
  <c r="R104" i="13"/>
  <c r="R108" i="13"/>
  <c r="R10" i="13"/>
  <c r="R26" i="13"/>
  <c r="R82" i="13"/>
  <c r="R86" i="13"/>
  <c r="R98" i="13"/>
  <c r="R102" i="13"/>
  <c r="R106" i="13"/>
  <c r="R18" i="13"/>
  <c r="R46" i="13"/>
  <c r="R54" i="13"/>
  <c r="R21" i="13"/>
  <c r="R29" i="13"/>
  <c r="R49" i="13"/>
  <c r="R57" i="13"/>
  <c r="R73" i="13"/>
  <c r="R85" i="13"/>
  <c r="R89" i="13"/>
  <c r="R101" i="13"/>
  <c r="R105" i="13"/>
  <c r="AC2" i="13"/>
  <c r="NX5" i="5"/>
  <c r="NX56" i="5"/>
  <c r="NX95" i="5"/>
  <c r="NX31" i="5"/>
  <c r="NX48" i="5"/>
  <c r="NX76" i="5"/>
  <c r="NX11" i="5"/>
  <c r="NX55" i="5"/>
  <c r="NX25" i="5"/>
  <c r="NX37" i="5"/>
  <c r="NX106" i="5"/>
  <c r="NX67" i="5"/>
  <c r="NX75" i="5"/>
  <c r="NX79" i="5"/>
  <c r="NX64" i="5"/>
  <c r="NX74" i="5"/>
  <c r="NX61" i="5"/>
  <c r="NX28" i="5"/>
  <c r="NX19" i="5"/>
  <c r="NX70" i="5"/>
  <c r="NX93" i="5"/>
  <c r="NX66" i="5"/>
  <c r="NX68" i="5"/>
  <c r="NX4" i="5"/>
  <c r="NX10" i="5"/>
  <c r="NX46" i="5"/>
  <c r="NX81" i="5"/>
  <c r="NX17" i="5"/>
  <c r="NX102" i="5"/>
  <c r="NX71" i="5"/>
  <c r="NX39" i="5"/>
  <c r="NX58" i="5"/>
  <c r="NX7" i="5"/>
  <c r="NX45" i="5"/>
  <c r="NX9" i="5"/>
  <c r="NX6" i="5"/>
  <c r="NX54" i="5"/>
  <c r="NX73" i="5"/>
  <c r="NX105" i="5"/>
  <c r="NX40" i="5"/>
  <c r="NX15" i="5"/>
  <c r="NX50" i="5"/>
  <c r="NX85" i="5"/>
  <c r="NX21" i="5"/>
  <c r="NX52" i="5"/>
  <c r="NX43" i="5"/>
  <c r="NX101" i="5"/>
  <c r="NX30" i="5"/>
  <c r="NX65" i="5"/>
  <c r="NX103" i="5"/>
  <c r="NX98" i="5"/>
  <c r="NX89" i="5"/>
  <c r="NX99" i="5"/>
  <c r="NX59" i="5"/>
  <c r="NX83" i="5"/>
  <c r="NX63" i="5"/>
  <c r="NX32" i="5"/>
  <c r="NX23" i="5"/>
  <c r="NX42" i="5"/>
  <c r="NX100" i="5"/>
  <c r="NX29" i="5"/>
  <c r="NX60" i="5"/>
  <c r="NX51" i="5"/>
  <c r="NX14" i="5"/>
  <c r="NX38" i="5"/>
  <c r="NX57" i="5"/>
  <c r="NX92" i="5"/>
  <c r="NX24" i="5"/>
  <c r="NX108" i="5"/>
  <c r="NX34" i="5"/>
  <c r="NX69" i="5"/>
  <c r="NX104" i="5"/>
  <c r="NX36" i="5"/>
  <c r="NX27" i="5"/>
  <c r="NX78" i="5"/>
  <c r="NX13" i="5"/>
  <c r="NX49" i="5"/>
  <c r="NX94" i="5"/>
  <c r="NX87" i="5"/>
  <c r="NX96" i="5"/>
  <c r="NX80" i="5"/>
  <c r="NX16" i="5"/>
  <c r="NX97" i="5"/>
  <c r="NX26" i="5"/>
  <c r="NX77" i="5"/>
  <c r="NX12" i="5"/>
  <c r="NX44" i="5"/>
  <c r="NX35" i="5"/>
  <c r="NX86" i="5"/>
  <c r="NX22" i="5"/>
  <c r="NX41" i="5"/>
  <c r="NX72" i="5"/>
  <c r="NX47" i="5"/>
  <c r="NX82" i="5"/>
  <c r="NX18" i="5"/>
  <c r="NX53" i="5"/>
  <c r="NX84" i="5"/>
  <c r="NX20" i="5"/>
  <c r="NX8" i="5"/>
  <c r="NX62" i="5"/>
  <c r="NX107" i="5"/>
  <c r="NX33" i="5"/>
  <c r="NX91" i="5"/>
  <c r="NX90" i="5"/>
  <c r="NX88" i="5"/>
  <c r="HE86" i="5"/>
  <c r="HF101" i="5"/>
  <c r="GY105" i="5"/>
  <c r="GY93" i="5"/>
  <c r="GY10" i="5"/>
  <c r="HE99" i="5"/>
  <c r="GY96" i="5"/>
  <c r="GY85" i="5"/>
  <c r="GY84" i="5"/>
  <c r="GY72" i="5"/>
  <c r="GY61" i="5"/>
  <c r="HE49" i="5"/>
  <c r="GY56" i="5"/>
  <c r="GY20" i="5"/>
  <c r="HE83" i="5"/>
  <c r="GY69" i="5"/>
  <c r="GY21" i="5"/>
  <c r="HE57" i="5"/>
  <c r="HF85" i="5"/>
  <c r="HE107" i="5"/>
  <c r="HE91" i="5"/>
  <c r="GY33" i="5"/>
  <c r="GY108" i="5"/>
  <c r="GY100" i="5"/>
  <c r="GY77" i="5"/>
  <c r="GY64" i="5"/>
  <c r="GY60" i="5"/>
  <c r="GY49" i="5"/>
  <c r="GY48" i="5"/>
  <c r="GY39" i="5"/>
  <c r="GY36" i="5"/>
  <c r="GY27" i="5"/>
  <c r="GY24" i="5"/>
  <c r="GY16" i="5"/>
  <c r="GY13" i="5"/>
  <c r="GY11" i="5"/>
  <c r="GY5" i="5"/>
  <c r="HF63" i="5"/>
  <c r="HE38" i="5"/>
  <c r="GY70" i="5"/>
  <c r="GY42" i="5"/>
  <c r="GY30" i="5"/>
  <c r="GY18" i="5"/>
  <c r="GY9" i="5"/>
  <c r="HF11" i="5"/>
  <c r="HF35" i="5"/>
  <c r="HF46" i="5"/>
  <c r="HE94" i="5"/>
  <c r="HE106" i="5"/>
  <c r="HE58" i="5"/>
  <c r="HE74" i="5"/>
  <c r="GY14" i="5"/>
  <c r="HE9" i="5"/>
  <c r="HF15" i="5"/>
  <c r="HF102" i="5"/>
  <c r="GY23" i="5"/>
  <c r="HF8" i="5"/>
  <c r="GY25" i="5"/>
  <c r="HE4" i="5"/>
  <c r="HE29" i="5"/>
  <c r="HE45" i="5"/>
  <c r="HE60" i="5"/>
  <c r="HE64" i="5"/>
  <c r="GY103" i="5"/>
  <c r="GY32" i="5"/>
  <c r="GY26" i="5"/>
  <c r="GY19" i="5"/>
  <c r="GY15" i="5"/>
  <c r="GY7" i="5"/>
  <c r="GY6" i="5"/>
  <c r="HF9" i="5"/>
  <c r="HE41" i="5"/>
  <c r="HF47" i="5"/>
  <c r="HF51" i="5"/>
  <c r="HE54" i="5"/>
  <c r="HE68" i="5"/>
  <c r="HF93" i="5"/>
  <c r="HE102" i="5"/>
  <c r="GY29" i="5"/>
  <c r="GY28" i="5"/>
  <c r="GY17" i="5"/>
  <c r="HE53" i="5"/>
  <c r="HE79" i="5"/>
  <c r="HE90" i="5"/>
  <c r="GY87" i="5"/>
  <c r="GY79" i="5"/>
  <c r="GY80" i="5"/>
  <c r="GY63" i="5"/>
  <c r="GY51" i="5"/>
  <c r="HE5" i="5"/>
  <c r="HE25" i="5"/>
  <c r="HE95" i="5"/>
  <c r="HE98" i="5"/>
  <c r="GY104" i="5"/>
  <c r="GY53" i="5"/>
  <c r="GY52" i="5"/>
  <c r="GY41" i="5"/>
  <c r="GY40" i="5"/>
  <c r="HF45" i="5"/>
  <c r="HE66" i="5"/>
  <c r="HE82" i="5"/>
  <c r="GY92" i="5"/>
  <c r="GY91" i="5"/>
  <c r="GY75" i="5"/>
  <c r="GY68" i="5"/>
  <c r="GY67" i="5"/>
  <c r="GY12" i="5"/>
  <c r="HE16" i="5"/>
  <c r="HE37" i="5"/>
  <c r="HF56" i="5"/>
  <c r="GY65" i="5"/>
  <c r="GY102" i="5"/>
  <c r="GY78" i="5"/>
  <c r="GY59" i="5"/>
  <c r="GY58" i="5"/>
  <c r="GY54" i="5"/>
  <c r="GY47" i="5"/>
  <c r="GY35" i="5"/>
  <c r="GY34" i="5"/>
  <c r="HF4" i="5"/>
  <c r="HF5" i="5"/>
  <c r="HF7" i="5"/>
  <c r="GY8" i="5"/>
  <c r="HE12" i="5"/>
  <c r="HE17" i="5"/>
  <c r="HE21" i="5"/>
  <c r="GY22" i="5"/>
  <c r="HF24" i="5"/>
  <c r="GY31" i="5"/>
  <c r="GY46" i="5"/>
  <c r="GY89" i="5"/>
  <c r="GY88" i="5"/>
  <c r="HE24" i="5"/>
  <c r="HE87" i="5"/>
  <c r="GY101" i="5"/>
  <c r="GY99" i="5"/>
  <c r="GY44" i="5"/>
  <c r="GY43" i="5"/>
  <c r="HE20" i="5"/>
  <c r="GY107" i="5"/>
  <c r="GY106" i="5"/>
  <c r="GY95" i="5"/>
  <c r="GY94" i="5"/>
  <c r="GY90" i="5"/>
  <c r="GY82" i="5"/>
  <c r="GY83" i="5"/>
  <c r="GY71" i="5"/>
  <c r="GY66" i="5"/>
  <c r="GY98" i="5"/>
  <c r="GY97" i="5"/>
  <c r="GY86" i="5"/>
  <c r="GY81" i="5"/>
  <c r="GY74" i="5"/>
  <c r="GY73" i="5"/>
  <c r="GY62" i="5"/>
  <c r="GY57" i="5"/>
  <c r="GY50" i="5"/>
  <c r="GY45" i="5"/>
  <c r="GY37" i="5"/>
  <c r="GY38" i="5"/>
  <c r="GY4" i="5"/>
  <c r="HE8" i="5"/>
  <c r="HE13" i="5"/>
  <c r="HF17" i="5"/>
  <c r="HF19" i="5"/>
  <c r="HF23" i="5"/>
  <c r="GY55" i="5"/>
  <c r="GY76" i="5"/>
  <c r="HF78" i="5"/>
  <c r="HF86" i="5"/>
  <c r="HF94" i="5"/>
  <c r="HE103" i="5"/>
  <c r="HF27" i="5"/>
  <c r="HE32" i="5"/>
  <c r="HF38" i="5"/>
  <c r="HF39" i="5"/>
  <c r="HE48" i="5"/>
  <c r="HF54" i="5"/>
  <c r="HF57" i="5"/>
  <c r="HE69" i="5"/>
  <c r="HF73" i="5"/>
  <c r="HF81" i="5"/>
  <c r="HE85" i="5"/>
  <c r="HF89" i="5"/>
  <c r="HE93" i="5"/>
  <c r="HF97" i="5"/>
  <c r="HE28" i="5"/>
  <c r="HE33" i="5"/>
  <c r="HF37" i="5"/>
  <c r="HF43" i="5"/>
  <c r="HE46" i="5"/>
  <c r="HF53" i="5"/>
  <c r="HE56" i="5"/>
  <c r="HF58" i="5"/>
  <c r="HF61" i="5"/>
  <c r="HF69" i="5"/>
  <c r="HE70" i="5"/>
  <c r="HE72" i="5"/>
  <c r="HE77" i="5"/>
  <c r="HF82" i="5"/>
  <c r="HF90" i="5"/>
  <c r="HF98" i="5"/>
  <c r="HE101" i="5"/>
  <c r="HE105" i="5"/>
  <c r="HE73" i="5"/>
  <c r="HE78" i="5"/>
  <c r="HE81" i="5"/>
  <c r="HE89" i="5"/>
  <c r="HE97" i="5"/>
  <c r="HF105" i="5"/>
  <c r="HF12" i="5"/>
  <c r="HF20" i="5"/>
  <c r="HF28" i="5"/>
  <c r="HF41" i="5"/>
  <c r="HF13" i="5"/>
  <c r="HE18" i="5"/>
  <c r="HF21" i="5"/>
  <c r="HE22" i="5"/>
  <c r="HF25" i="5"/>
  <c r="HE26" i="5"/>
  <c r="HF29" i="5"/>
  <c r="HE30" i="5"/>
  <c r="HF32" i="5"/>
  <c r="HE35" i="5"/>
  <c r="HF40" i="5"/>
  <c r="HE43" i="5"/>
  <c r="HF48" i="5"/>
  <c r="HE51" i="5"/>
  <c r="HF55" i="5"/>
  <c r="HE55" i="5"/>
  <c r="HE59" i="5"/>
  <c r="HF59" i="5"/>
  <c r="HF60" i="5"/>
  <c r="HF67" i="5"/>
  <c r="HE67" i="5"/>
  <c r="HF75" i="5"/>
  <c r="HE75" i="5"/>
  <c r="HF16" i="5"/>
  <c r="HF49" i="5"/>
  <c r="HE10" i="5"/>
  <c r="HF10" i="5"/>
  <c r="HE11" i="5"/>
  <c r="HF14" i="5"/>
  <c r="HE15" i="5"/>
  <c r="HF18" i="5"/>
  <c r="HE19" i="5"/>
  <c r="HF22" i="5"/>
  <c r="HE23" i="5"/>
  <c r="HF26" i="5"/>
  <c r="HE27" i="5"/>
  <c r="HF30" i="5"/>
  <c r="HE31" i="5"/>
  <c r="HE34" i="5"/>
  <c r="HE36" i="5"/>
  <c r="HE42" i="5"/>
  <c r="HE44" i="5"/>
  <c r="HE50" i="5"/>
  <c r="HE52" i="5"/>
  <c r="HF62" i="5"/>
  <c r="HE62" i="5"/>
  <c r="HF33" i="5"/>
  <c r="HE40" i="5"/>
  <c r="HE6" i="5"/>
  <c r="HE14" i="5"/>
  <c r="HF6" i="5"/>
  <c r="HE7" i="5"/>
  <c r="HF31" i="5"/>
  <c r="HF34" i="5"/>
  <c r="HF36" i="5"/>
  <c r="HE39" i="5"/>
  <c r="HF42" i="5"/>
  <c r="HF44" i="5"/>
  <c r="HE47" i="5"/>
  <c r="HF50" i="5"/>
  <c r="HF52" i="5"/>
  <c r="HF65" i="5"/>
  <c r="HF106" i="5"/>
  <c r="HF71" i="5"/>
  <c r="HE71" i="5"/>
  <c r="HE61" i="5"/>
  <c r="HE63" i="5"/>
  <c r="HE65" i="5"/>
  <c r="HF66" i="5"/>
  <c r="HF70" i="5"/>
  <c r="HF74" i="5"/>
  <c r="HF76" i="5"/>
  <c r="HE76" i="5"/>
  <c r="HF77" i="5"/>
  <c r="HF79" i="5"/>
  <c r="HF80" i="5"/>
  <c r="HE80" i="5"/>
  <c r="HF83" i="5"/>
  <c r="HF84" i="5"/>
  <c r="HE84" i="5"/>
  <c r="HF87" i="5"/>
  <c r="HF88" i="5"/>
  <c r="HE88" i="5"/>
  <c r="HF91" i="5"/>
  <c r="HF92" i="5"/>
  <c r="HE92" i="5"/>
  <c r="HF95" i="5"/>
  <c r="HF96" i="5"/>
  <c r="HE96" i="5"/>
  <c r="HF99" i="5"/>
  <c r="HF100" i="5"/>
  <c r="HE100" i="5"/>
  <c r="HF103" i="5"/>
  <c r="HF104" i="5"/>
  <c r="HE104" i="5"/>
  <c r="HF64" i="5"/>
  <c r="HF68" i="5"/>
  <c r="HF72" i="5"/>
  <c r="HF107" i="5"/>
  <c r="HF108" i="5"/>
  <c r="HE108" i="5"/>
  <c r="CW108" i="5"/>
  <c r="DD108" i="5" s="1"/>
  <c r="CV108" i="5"/>
  <c r="CU108" i="5"/>
  <c r="DC108" i="5" s="1"/>
  <c r="CT108" i="5"/>
  <c r="CS108" i="5"/>
  <c r="CQ108" i="5"/>
  <c r="CW107" i="5"/>
  <c r="DD107" i="5" s="1"/>
  <c r="CV107" i="5"/>
  <c r="CU107" i="5"/>
  <c r="DC107" i="5" s="1"/>
  <c r="CT107" i="5"/>
  <c r="CS107" i="5"/>
  <c r="CQ107" i="5"/>
  <c r="CW106" i="5"/>
  <c r="DD106" i="5" s="1"/>
  <c r="CV106" i="5"/>
  <c r="CU106" i="5"/>
  <c r="DC106" i="5" s="1"/>
  <c r="CT106" i="5"/>
  <c r="CS106" i="5"/>
  <c r="CQ106" i="5"/>
  <c r="CW105" i="5"/>
  <c r="DD105" i="5" s="1"/>
  <c r="CV105" i="5"/>
  <c r="CU105" i="5"/>
  <c r="DC105" i="5" s="1"/>
  <c r="CT105" i="5"/>
  <c r="CS105" i="5"/>
  <c r="CQ105" i="5"/>
  <c r="CW104" i="5"/>
  <c r="DD104" i="5" s="1"/>
  <c r="CV104" i="5"/>
  <c r="CU104" i="5"/>
  <c r="DC104" i="5" s="1"/>
  <c r="CT104" i="5"/>
  <c r="CS104" i="5"/>
  <c r="CQ104" i="5"/>
  <c r="CW103" i="5"/>
  <c r="DD103" i="5" s="1"/>
  <c r="CV103" i="5"/>
  <c r="CU103" i="5"/>
  <c r="DC103" i="5" s="1"/>
  <c r="CT103" i="5"/>
  <c r="CS103" i="5"/>
  <c r="CQ103" i="5"/>
  <c r="CW102" i="5"/>
  <c r="DD102" i="5" s="1"/>
  <c r="CV102" i="5"/>
  <c r="CU102" i="5"/>
  <c r="DC102" i="5" s="1"/>
  <c r="CT102" i="5"/>
  <c r="CS102" i="5"/>
  <c r="CQ102" i="5"/>
  <c r="CW101" i="5"/>
  <c r="DD101" i="5" s="1"/>
  <c r="CV101" i="5"/>
  <c r="CU101" i="5"/>
  <c r="DC101" i="5" s="1"/>
  <c r="CT101" i="5"/>
  <c r="CS101" i="5"/>
  <c r="CQ101" i="5"/>
  <c r="CW100" i="5"/>
  <c r="DD100" i="5" s="1"/>
  <c r="CV100" i="5"/>
  <c r="CU100" i="5"/>
  <c r="DC100" i="5" s="1"/>
  <c r="CT100" i="5"/>
  <c r="CS100" i="5"/>
  <c r="CQ100" i="5"/>
  <c r="CW99" i="5"/>
  <c r="DD99" i="5" s="1"/>
  <c r="CV99" i="5"/>
  <c r="CU99" i="5"/>
  <c r="DC99" i="5" s="1"/>
  <c r="CT99" i="5"/>
  <c r="CS99" i="5"/>
  <c r="CQ99" i="5"/>
  <c r="CW98" i="5"/>
  <c r="DD98" i="5" s="1"/>
  <c r="CV98" i="5"/>
  <c r="CU98" i="5"/>
  <c r="DC98" i="5" s="1"/>
  <c r="CT98" i="5"/>
  <c r="CS98" i="5"/>
  <c r="CQ98" i="5"/>
  <c r="CW97" i="5"/>
  <c r="DD97" i="5" s="1"/>
  <c r="CV97" i="5"/>
  <c r="CU97" i="5"/>
  <c r="DC97" i="5" s="1"/>
  <c r="CT97" i="5"/>
  <c r="CS97" i="5"/>
  <c r="CQ97" i="5"/>
  <c r="CW96" i="5"/>
  <c r="DD96" i="5" s="1"/>
  <c r="CV96" i="5"/>
  <c r="CU96" i="5"/>
  <c r="DC96" i="5" s="1"/>
  <c r="CT96" i="5"/>
  <c r="CS96" i="5"/>
  <c r="CQ96" i="5"/>
  <c r="CW95" i="5"/>
  <c r="DD95" i="5" s="1"/>
  <c r="CV95" i="5"/>
  <c r="CU95" i="5"/>
  <c r="DC95" i="5" s="1"/>
  <c r="CT95" i="5"/>
  <c r="CS95" i="5"/>
  <c r="CQ95" i="5"/>
  <c r="CW94" i="5"/>
  <c r="DD94" i="5" s="1"/>
  <c r="CV94" i="5"/>
  <c r="CU94" i="5"/>
  <c r="DC94" i="5" s="1"/>
  <c r="CT94" i="5"/>
  <c r="CS94" i="5"/>
  <c r="CQ94" i="5"/>
  <c r="CW93" i="5"/>
  <c r="DD93" i="5" s="1"/>
  <c r="CV93" i="5"/>
  <c r="CU93" i="5"/>
  <c r="DC93" i="5" s="1"/>
  <c r="CT93" i="5"/>
  <c r="CS93" i="5"/>
  <c r="CQ93" i="5"/>
  <c r="CW92" i="5"/>
  <c r="DD92" i="5" s="1"/>
  <c r="CV92" i="5"/>
  <c r="CU92" i="5"/>
  <c r="DC92" i="5" s="1"/>
  <c r="CT92" i="5"/>
  <c r="CS92" i="5"/>
  <c r="CQ92" i="5"/>
  <c r="CW91" i="5"/>
  <c r="DD91" i="5" s="1"/>
  <c r="CV91" i="5"/>
  <c r="CU91" i="5"/>
  <c r="DC91" i="5" s="1"/>
  <c r="CT91" i="5"/>
  <c r="CS91" i="5"/>
  <c r="CQ91" i="5"/>
  <c r="CW90" i="5"/>
  <c r="DD90" i="5" s="1"/>
  <c r="CV90" i="5"/>
  <c r="CU90" i="5"/>
  <c r="DC90" i="5" s="1"/>
  <c r="CT90" i="5"/>
  <c r="CS90" i="5"/>
  <c r="CQ90" i="5"/>
  <c r="CW89" i="5"/>
  <c r="DD89" i="5" s="1"/>
  <c r="CV89" i="5"/>
  <c r="CU89" i="5"/>
  <c r="DC89" i="5" s="1"/>
  <c r="CT89" i="5"/>
  <c r="CS89" i="5"/>
  <c r="CQ89" i="5"/>
  <c r="CW88" i="5"/>
  <c r="DD88" i="5" s="1"/>
  <c r="CV88" i="5"/>
  <c r="CU88" i="5"/>
  <c r="DC88" i="5" s="1"/>
  <c r="CT88" i="5"/>
  <c r="CS88" i="5"/>
  <c r="CQ88" i="5"/>
  <c r="CW87" i="5"/>
  <c r="DD87" i="5" s="1"/>
  <c r="CV87" i="5"/>
  <c r="CU87" i="5"/>
  <c r="DC87" i="5" s="1"/>
  <c r="CT87" i="5"/>
  <c r="CS87" i="5"/>
  <c r="CQ87" i="5"/>
  <c r="CW86" i="5"/>
  <c r="DD86" i="5" s="1"/>
  <c r="CV86" i="5"/>
  <c r="CU86" i="5"/>
  <c r="DC86" i="5" s="1"/>
  <c r="CT86" i="5"/>
  <c r="CS86" i="5"/>
  <c r="CQ86" i="5"/>
  <c r="CW85" i="5"/>
  <c r="DD85" i="5" s="1"/>
  <c r="CV85" i="5"/>
  <c r="CU85" i="5"/>
  <c r="DC85" i="5" s="1"/>
  <c r="CT85" i="5"/>
  <c r="CS85" i="5"/>
  <c r="CQ85" i="5"/>
  <c r="CW84" i="5"/>
  <c r="DD84" i="5" s="1"/>
  <c r="CV84" i="5"/>
  <c r="CU84" i="5"/>
  <c r="DC84" i="5" s="1"/>
  <c r="CT84" i="5"/>
  <c r="CS84" i="5"/>
  <c r="CQ84" i="5"/>
  <c r="CW83" i="5"/>
  <c r="DD83" i="5" s="1"/>
  <c r="CV83" i="5"/>
  <c r="CU83" i="5"/>
  <c r="DC83" i="5" s="1"/>
  <c r="CT83" i="5"/>
  <c r="CS83" i="5"/>
  <c r="CQ83" i="5"/>
  <c r="CW82" i="5"/>
  <c r="DD82" i="5" s="1"/>
  <c r="CV82" i="5"/>
  <c r="CU82" i="5"/>
  <c r="DC82" i="5" s="1"/>
  <c r="CT82" i="5"/>
  <c r="CS82" i="5"/>
  <c r="CQ82" i="5"/>
  <c r="CW81" i="5"/>
  <c r="DD81" i="5" s="1"/>
  <c r="CV81" i="5"/>
  <c r="CU81" i="5"/>
  <c r="DC81" i="5" s="1"/>
  <c r="CT81" i="5"/>
  <c r="CS81" i="5"/>
  <c r="CQ81" i="5"/>
  <c r="CW80" i="5"/>
  <c r="DD80" i="5" s="1"/>
  <c r="CV80" i="5"/>
  <c r="CU80" i="5"/>
  <c r="DC80" i="5" s="1"/>
  <c r="CT80" i="5"/>
  <c r="CS80" i="5"/>
  <c r="CQ80" i="5"/>
  <c r="CW79" i="5"/>
  <c r="DD79" i="5" s="1"/>
  <c r="CV79" i="5"/>
  <c r="CU79" i="5"/>
  <c r="DC79" i="5" s="1"/>
  <c r="CT79" i="5"/>
  <c r="CS79" i="5"/>
  <c r="CQ79" i="5"/>
  <c r="CW78" i="5"/>
  <c r="DD78" i="5" s="1"/>
  <c r="CV78" i="5"/>
  <c r="CU78" i="5"/>
  <c r="DC78" i="5" s="1"/>
  <c r="CT78" i="5"/>
  <c r="CS78" i="5"/>
  <c r="CR78" i="5"/>
  <c r="CQ78" i="5"/>
  <c r="CW77" i="5"/>
  <c r="DD77" i="5" s="1"/>
  <c r="CV77" i="5"/>
  <c r="CU77" i="5"/>
  <c r="DC77" i="5" s="1"/>
  <c r="CT77" i="5"/>
  <c r="CS77" i="5"/>
  <c r="CQ77" i="5"/>
  <c r="CW76" i="5"/>
  <c r="DD76" i="5" s="1"/>
  <c r="CV76" i="5"/>
  <c r="CU76" i="5"/>
  <c r="DC76" i="5" s="1"/>
  <c r="CT76" i="5"/>
  <c r="CS76" i="5"/>
  <c r="CQ76" i="5"/>
  <c r="CW75" i="5"/>
  <c r="DD75" i="5" s="1"/>
  <c r="CV75" i="5"/>
  <c r="CU75" i="5"/>
  <c r="DC75" i="5" s="1"/>
  <c r="CT75" i="5"/>
  <c r="CS75" i="5"/>
  <c r="CQ75" i="5"/>
  <c r="CW74" i="5"/>
  <c r="DD74" i="5" s="1"/>
  <c r="CV74" i="5"/>
  <c r="CU74" i="5"/>
  <c r="DC74" i="5" s="1"/>
  <c r="CT74" i="5"/>
  <c r="CS74" i="5"/>
  <c r="CQ74" i="5"/>
  <c r="CW73" i="5"/>
  <c r="DD73" i="5" s="1"/>
  <c r="CV73" i="5"/>
  <c r="CU73" i="5"/>
  <c r="DC73" i="5" s="1"/>
  <c r="CT73" i="5"/>
  <c r="CS73" i="5"/>
  <c r="CQ73" i="5"/>
  <c r="CW72" i="5"/>
  <c r="DD72" i="5" s="1"/>
  <c r="CV72" i="5"/>
  <c r="CU72" i="5"/>
  <c r="DC72" i="5" s="1"/>
  <c r="CT72" i="5"/>
  <c r="CS72" i="5"/>
  <c r="CQ72" i="5"/>
  <c r="CW71" i="5"/>
  <c r="DD71" i="5" s="1"/>
  <c r="CV71" i="5"/>
  <c r="CU71" i="5"/>
  <c r="DC71" i="5" s="1"/>
  <c r="CT71" i="5"/>
  <c r="CS71" i="5"/>
  <c r="CQ71" i="5"/>
  <c r="CW70" i="5"/>
  <c r="DD70" i="5" s="1"/>
  <c r="CV70" i="5"/>
  <c r="CU70" i="5"/>
  <c r="DC70" i="5" s="1"/>
  <c r="CT70" i="5"/>
  <c r="CS70" i="5"/>
  <c r="CQ70" i="5"/>
  <c r="CW69" i="5"/>
  <c r="DD69" i="5" s="1"/>
  <c r="CV69" i="5"/>
  <c r="CU69" i="5"/>
  <c r="DC69" i="5" s="1"/>
  <c r="CT69" i="5"/>
  <c r="CS69" i="5"/>
  <c r="CQ69" i="5"/>
  <c r="CW68" i="5"/>
  <c r="DD68" i="5" s="1"/>
  <c r="CV68" i="5"/>
  <c r="CU68" i="5"/>
  <c r="DC68" i="5" s="1"/>
  <c r="CT68" i="5"/>
  <c r="CS68" i="5"/>
  <c r="CQ68" i="5"/>
  <c r="CW67" i="5"/>
  <c r="DD67" i="5" s="1"/>
  <c r="CV67" i="5"/>
  <c r="CU67" i="5"/>
  <c r="DC67" i="5" s="1"/>
  <c r="CT67" i="5"/>
  <c r="CS67" i="5"/>
  <c r="CQ67" i="5"/>
  <c r="CW66" i="5"/>
  <c r="DD66" i="5" s="1"/>
  <c r="CV66" i="5"/>
  <c r="CU66" i="5"/>
  <c r="DC66" i="5" s="1"/>
  <c r="CT66" i="5"/>
  <c r="CS66" i="5"/>
  <c r="CQ66" i="5"/>
  <c r="CW65" i="5"/>
  <c r="DD65" i="5" s="1"/>
  <c r="CV65" i="5"/>
  <c r="CU65" i="5"/>
  <c r="DC65" i="5" s="1"/>
  <c r="CT65" i="5"/>
  <c r="CS65" i="5"/>
  <c r="CQ65" i="5"/>
  <c r="CW64" i="5"/>
  <c r="DD64" i="5" s="1"/>
  <c r="CV64" i="5"/>
  <c r="CU64" i="5"/>
  <c r="DC64" i="5" s="1"/>
  <c r="CT64" i="5"/>
  <c r="CS64" i="5"/>
  <c r="CQ64" i="5"/>
  <c r="CW63" i="5"/>
  <c r="DD63" i="5" s="1"/>
  <c r="CV63" i="5"/>
  <c r="CU63" i="5"/>
  <c r="DC63" i="5" s="1"/>
  <c r="CT63" i="5"/>
  <c r="CS63" i="5"/>
  <c r="CQ63" i="5"/>
  <c r="CW62" i="5"/>
  <c r="DD62" i="5" s="1"/>
  <c r="CV62" i="5"/>
  <c r="CU62" i="5"/>
  <c r="DC62" i="5" s="1"/>
  <c r="CT62" i="5"/>
  <c r="CS62" i="5"/>
  <c r="CQ62" i="5"/>
  <c r="CW61" i="5"/>
  <c r="DD61" i="5" s="1"/>
  <c r="CV61" i="5"/>
  <c r="CU61" i="5"/>
  <c r="DC61" i="5" s="1"/>
  <c r="CT61" i="5"/>
  <c r="CS61" i="5"/>
  <c r="CR61" i="5"/>
  <c r="CQ61" i="5"/>
  <c r="CW60" i="5"/>
  <c r="DD60" i="5" s="1"/>
  <c r="CV60" i="5"/>
  <c r="CU60" i="5"/>
  <c r="DC60" i="5" s="1"/>
  <c r="CT60" i="5"/>
  <c r="CS60" i="5"/>
  <c r="CQ60" i="5"/>
  <c r="CW59" i="5"/>
  <c r="DD59" i="5" s="1"/>
  <c r="CV59" i="5"/>
  <c r="CU59" i="5"/>
  <c r="DC59" i="5" s="1"/>
  <c r="CT59" i="5"/>
  <c r="CS59" i="5"/>
  <c r="CQ59" i="5"/>
  <c r="CW58" i="5"/>
  <c r="DD58" i="5" s="1"/>
  <c r="CV58" i="5"/>
  <c r="CU58" i="5"/>
  <c r="DC58" i="5" s="1"/>
  <c r="CT58" i="5"/>
  <c r="CS58" i="5"/>
  <c r="CR58" i="5"/>
  <c r="CQ58" i="5"/>
  <c r="CW57" i="5"/>
  <c r="DD57" i="5" s="1"/>
  <c r="CV57" i="5"/>
  <c r="CU57" i="5"/>
  <c r="DC57" i="5" s="1"/>
  <c r="CT57" i="5"/>
  <c r="CS57" i="5"/>
  <c r="CQ57" i="5"/>
  <c r="CW56" i="5"/>
  <c r="DD56" i="5" s="1"/>
  <c r="CV56" i="5"/>
  <c r="CU56" i="5"/>
  <c r="DC56" i="5" s="1"/>
  <c r="CT56" i="5"/>
  <c r="CS56" i="5"/>
  <c r="CQ56" i="5"/>
  <c r="CW55" i="5"/>
  <c r="DD55" i="5" s="1"/>
  <c r="CV55" i="5"/>
  <c r="CU55" i="5"/>
  <c r="DC55" i="5" s="1"/>
  <c r="CT55" i="5"/>
  <c r="CS55" i="5"/>
  <c r="CR55" i="5"/>
  <c r="CQ55" i="5"/>
  <c r="CW54" i="5"/>
  <c r="DD54" i="5" s="1"/>
  <c r="CV54" i="5"/>
  <c r="CU54" i="5"/>
  <c r="DC54" i="5" s="1"/>
  <c r="CT54" i="5"/>
  <c r="CS54" i="5"/>
  <c r="CQ54" i="5"/>
  <c r="CW53" i="5"/>
  <c r="DD53" i="5" s="1"/>
  <c r="CV53" i="5"/>
  <c r="CU53" i="5"/>
  <c r="DC53" i="5" s="1"/>
  <c r="CT53" i="5"/>
  <c r="CS53" i="5"/>
  <c r="CQ53" i="5"/>
  <c r="CW52" i="5"/>
  <c r="DD52" i="5" s="1"/>
  <c r="CV52" i="5"/>
  <c r="CU52" i="5"/>
  <c r="DC52" i="5" s="1"/>
  <c r="CT52" i="5"/>
  <c r="CS52" i="5"/>
  <c r="CR52" i="5"/>
  <c r="CQ52" i="5"/>
  <c r="CW51" i="5"/>
  <c r="DD51" i="5" s="1"/>
  <c r="CV51" i="5"/>
  <c r="CU51" i="5"/>
  <c r="DC51" i="5" s="1"/>
  <c r="CT51" i="5"/>
  <c r="CS51" i="5"/>
  <c r="CQ51" i="5"/>
  <c r="CW50" i="5"/>
  <c r="DD50" i="5" s="1"/>
  <c r="CV50" i="5"/>
  <c r="CU50" i="5"/>
  <c r="DC50" i="5" s="1"/>
  <c r="CT50" i="5"/>
  <c r="CS50" i="5"/>
  <c r="CQ50" i="5"/>
  <c r="CW49" i="5"/>
  <c r="DD49" i="5" s="1"/>
  <c r="CV49" i="5"/>
  <c r="CU49" i="5"/>
  <c r="DC49" i="5" s="1"/>
  <c r="CT49" i="5"/>
  <c r="CS49" i="5"/>
  <c r="CQ49" i="5"/>
  <c r="CW48" i="5"/>
  <c r="DD48" i="5" s="1"/>
  <c r="CV48" i="5"/>
  <c r="CU48" i="5"/>
  <c r="DC48" i="5" s="1"/>
  <c r="CT48" i="5"/>
  <c r="CS48" i="5"/>
  <c r="CQ48" i="5"/>
  <c r="CW47" i="5"/>
  <c r="DD47" i="5" s="1"/>
  <c r="CV47" i="5"/>
  <c r="CU47" i="5"/>
  <c r="DC47" i="5" s="1"/>
  <c r="CT47" i="5"/>
  <c r="CS47" i="5"/>
  <c r="CQ47" i="5"/>
  <c r="CW46" i="5"/>
  <c r="DD46" i="5" s="1"/>
  <c r="CV46" i="5"/>
  <c r="CU46" i="5"/>
  <c r="DC46" i="5" s="1"/>
  <c r="CT46" i="5"/>
  <c r="CS46" i="5"/>
  <c r="CQ46" i="5"/>
  <c r="CW45" i="5"/>
  <c r="DD45" i="5" s="1"/>
  <c r="CV45" i="5"/>
  <c r="CU45" i="5"/>
  <c r="DC45" i="5" s="1"/>
  <c r="CT45" i="5"/>
  <c r="CS45" i="5"/>
  <c r="CQ45" i="5"/>
  <c r="CW44" i="5"/>
  <c r="DD44" i="5" s="1"/>
  <c r="CV44" i="5"/>
  <c r="CU44" i="5"/>
  <c r="DC44" i="5" s="1"/>
  <c r="CT44" i="5"/>
  <c r="CS44" i="5"/>
  <c r="CQ44" i="5"/>
  <c r="CW43" i="5"/>
  <c r="DD43" i="5" s="1"/>
  <c r="CV43" i="5"/>
  <c r="CU43" i="5"/>
  <c r="DC43" i="5" s="1"/>
  <c r="CT43" i="5"/>
  <c r="CS43" i="5"/>
  <c r="CQ43" i="5"/>
  <c r="CW42" i="5"/>
  <c r="DD42" i="5" s="1"/>
  <c r="CV42" i="5"/>
  <c r="CU42" i="5"/>
  <c r="DC42" i="5" s="1"/>
  <c r="CT42" i="5"/>
  <c r="CS42" i="5"/>
  <c r="CQ42" i="5"/>
  <c r="CW41" i="5"/>
  <c r="DD41" i="5" s="1"/>
  <c r="CV41" i="5"/>
  <c r="CU41" i="5"/>
  <c r="DC41" i="5" s="1"/>
  <c r="CT41" i="5"/>
  <c r="CS41" i="5"/>
  <c r="CQ41" i="5"/>
  <c r="CW40" i="5"/>
  <c r="DD40" i="5" s="1"/>
  <c r="CV40" i="5"/>
  <c r="CU40" i="5"/>
  <c r="DC40" i="5" s="1"/>
  <c r="CT40" i="5"/>
  <c r="CS40" i="5"/>
  <c r="CQ40" i="5"/>
  <c r="CW39" i="5"/>
  <c r="DD39" i="5" s="1"/>
  <c r="CV39" i="5"/>
  <c r="CU39" i="5"/>
  <c r="DC39" i="5" s="1"/>
  <c r="CT39" i="5"/>
  <c r="CS39" i="5"/>
  <c r="CQ39" i="5"/>
  <c r="CW38" i="5"/>
  <c r="DD38" i="5" s="1"/>
  <c r="CV38" i="5"/>
  <c r="CU38" i="5"/>
  <c r="DC38" i="5" s="1"/>
  <c r="CT38" i="5"/>
  <c r="CS38" i="5"/>
  <c r="CQ38" i="5"/>
  <c r="CW37" i="5"/>
  <c r="DD37" i="5" s="1"/>
  <c r="CV37" i="5"/>
  <c r="CU37" i="5"/>
  <c r="DC37" i="5" s="1"/>
  <c r="CT37" i="5"/>
  <c r="CS37" i="5"/>
  <c r="CQ37" i="5"/>
  <c r="CW36" i="5"/>
  <c r="DD36" i="5" s="1"/>
  <c r="CV36" i="5"/>
  <c r="CU36" i="5"/>
  <c r="DC36" i="5" s="1"/>
  <c r="CT36" i="5"/>
  <c r="CS36" i="5"/>
  <c r="CQ36" i="5"/>
  <c r="CW35" i="5"/>
  <c r="DD35" i="5" s="1"/>
  <c r="CV35" i="5"/>
  <c r="CU35" i="5"/>
  <c r="DC35" i="5" s="1"/>
  <c r="CT35" i="5"/>
  <c r="CS35" i="5"/>
  <c r="CQ35" i="5"/>
  <c r="CW34" i="5"/>
  <c r="DD34" i="5" s="1"/>
  <c r="CV34" i="5"/>
  <c r="CU34" i="5"/>
  <c r="DC34" i="5" s="1"/>
  <c r="CT34" i="5"/>
  <c r="CS34" i="5"/>
  <c r="CQ34" i="5"/>
  <c r="CW33" i="5"/>
  <c r="DD33" i="5" s="1"/>
  <c r="CV33" i="5"/>
  <c r="CU33" i="5"/>
  <c r="DC33" i="5" s="1"/>
  <c r="CT33" i="5"/>
  <c r="CS33" i="5"/>
  <c r="CQ33" i="5"/>
  <c r="CW32" i="5"/>
  <c r="DD32" i="5" s="1"/>
  <c r="CV32" i="5"/>
  <c r="CU32" i="5"/>
  <c r="DC32" i="5" s="1"/>
  <c r="CT32" i="5"/>
  <c r="CS32" i="5"/>
  <c r="CQ32" i="5"/>
  <c r="CW31" i="5"/>
  <c r="DD31" i="5" s="1"/>
  <c r="CV31" i="5"/>
  <c r="CU31" i="5"/>
  <c r="DC31" i="5" s="1"/>
  <c r="CT31" i="5"/>
  <c r="CS31" i="5"/>
  <c r="CQ31" i="5"/>
  <c r="CW30" i="5"/>
  <c r="CV30" i="5"/>
  <c r="CU30" i="5"/>
  <c r="CT30" i="5"/>
  <c r="CS30" i="5"/>
  <c r="CQ30" i="5"/>
  <c r="CW29" i="5"/>
  <c r="CV29" i="5"/>
  <c r="CU29" i="5"/>
  <c r="CT29" i="5"/>
  <c r="CS29" i="5"/>
  <c r="CQ29" i="5"/>
  <c r="CW28" i="5"/>
  <c r="CV28" i="5"/>
  <c r="CU28" i="5"/>
  <c r="CT28" i="5"/>
  <c r="CS28" i="5"/>
  <c r="CQ28" i="5"/>
  <c r="CW27" i="5"/>
  <c r="CV27" i="5"/>
  <c r="CU27" i="5"/>
  <c r="CT27" i="5"/>
  <c r="CS27" i="5"/>
  <c r="CQ27" i="5"/>
  <c r="CW26" i="5"/>
  <c r="CV26" i="5"/>
  <c r="CU26" i="5"/>
  <c r="CT26" i="5"/>
  <c r="CS26" i="5"/>
  <c r="CQ26" i="5"/>
  <c r="CW25" i="5"/>
  <c r="CV25" i="5"/>
  <c r="CU25" i="5"/>
  <c r="CT25" i="5"/>
  <c r="CS25" i="5"/>
  <c r="CQ25" i="5"/>
  <c r="CW24" i="5"/>
  <c r="CV24" i="5"/>
  <c r="CU24" i="5"/>
  <c r="CT24" i="5"/>
  <c r="CS24" i="5"/>
  <c r="CQ24" i="5"/>
  <c r="CW23" i="5"/>
  <c r="CV23" i="5"/>
  <c r="CU23" i="5"/>
  <c r="CT23" i="5"/>
  <c r="CS23" i="5"/>
  <c r="CQ23" i="5"/>
  <c r="CW22" i="5"/>
  <c r="CV22" i="5"/>
  <c r="CU22" i="5"/>
  <c r="CT22" i="5"/>
  <c r="CS22" i="5"/>
  <c r="CQ22" i="5"/>
  <c r="CW21" i="5"/>
  <c r="CV21" i="5"/>
  <c r="CU21" i="5"/>
  <c r="CT21" i="5"/>
  <c r="CS21" i="5"/>
  <c r="CQ21" i="5"/>
  <c r="CW20" i="5"/>
  <c r="CV20" i="5"/>
  <c r="CU20" i="5"/>
  <c r="CT20" i="5"/>
  <c r="CS20" i="5"/>
  <c r="CQ20" i="5"/>
  <c r="CW19" i="5"/>
  <c r="CV19" i="5"/>
  <c r="CU19" i="5"/>
  <c r="CT19" i="5"/>
  <c r="CS19" i="5"/>
  <c r="CQ19" i="5"/>
  <c r="CW18" i="5"/>
  <c r="CV18" i="5"/>
  <c r="CU18" i="5"/>
  <c r="CT18" i="5"/>
  <c r="CS18" i="5"/>
  <c r="CQ18" i="5"/>
  <c r="CW17" i="5"/>
  <c r="CV17" i="5"/>
  <c r="CU17" i="5"/>
  <c r="CT17" i="5"/>
  <c r="CS17" i="5"/>
  <c r="CQ17" i="5"/>
  <c r="CW16" i="5"/>
  <c r="CV16" i="5"/>
  <c r="CU16" i="5"/>
  <c r="CT16" i="5"/>
  <c r="CS16" i="5"/>
  <c r="CQ16" i="5"/>
  <c r="CW15" i="5"/>
  <c r="CV15" i="5"/>
  <c r="CU15" i="5"/>
  <c r="CT15" i="5"/>
  <c r="CS15" i="5"/>
  <c r="CQ15" i="5"/>
  <c r="CW14" i="5"/>
  <c r="CV14" i="5"/>
  <c r="CU14" i="5"/>
  <c r="CT14" i="5"/>
  <c r="CS14" i="5"/>
  <c r="CQ14" i="5"/>
  <c r="CW13" i="5"/>
  <c r="CV13" i="5"/>
  <c r="CU13" i="5"/>
  <c r="CT13" i="5"/>
  <c r="CS13" i="5"/>
  <c r="CQ13" i="5"/>
  <c r="CW12" i="5"/>
  <c r="CV12" i="5"/>
  <c r="CU12" i="5"/>
  <c r="CT12" i="5"/>
  <c r="CS12" i="5"/>
  <c r="CQ12" i="5"/>
  <c r="CW11" i="5"/>
  <c r="CV11" i="5"/>
  <c r="CU11" i="5"/>
  <c r="CT11" i="5"/>
  <c r="CS11" i="5"/>
  <c r="CQ11" i="5"/>
  <c r="CW10" i="5"/>
  <c r="CV10" i="5"/>
  <c r="CU10" i="5"/>
  <c r="CT10" i="5"/>
  <c r="CS10" i="5"/>
  <c r="CQ10" i="5"/>
  <c r="CW9" i="5"/>
  <c r="CV9" i="5"/>
  <c r="CU9" i="5"/>
  <c r="CT9" i="5"/>
  <c r="CS9" i="5"/>
  <c r="CQ9" i="5"/>
  <c r="CW8" i="5"/>
  <c r="CV8" i="5"/>
  <c r="CU8" i="5"/>
  <c r="CT8" i="5"/>
  <c r="CS8" i="5"/>
  <c r="CQ8" i="5"/>
  <c r="CW7" i="5"/>
  <c r="CV7" i="5"/>
  <c r="CU7" i="5"/>
  <c r="CT7" i="5"/>
  <c r="CS7" i="5"/>
  <c r="CQ7" i="5"/>
  <c r="CW6" i="5"/>
  <c r="CV6" i="5"/>
  <c r="CU6" i="5"/>
  <c r="CT6" i="5"/>
  <c r="CS6" i="5"/>
  <c r="CQ6" i="5"/>
  <c r="CW5" i="5"/>
  <c r="CV5" i="5"/>
  <c r="CU5" i="5"/>
  <c r="CT5" i="5"/>
  <c r="CS5" i="5"/>
  <c r="CQ5" i="5"/>
  <c r="CW4" i="5"/>
  <c r="CV4" i="5"/>
  <c r="CU4" i="5"/>
  <c r="CT4" i="5"/>
  <c r="CS4" i="5"/>
  <c r="CQ4" i="5"/>
  <c r="CO5" i="5"/>
  <c r="CO6" i="5"/>
  <c r="CO7" i="5"/>
  <c r="CO8" i="5"/>
  <c r="CO9" i="5"/>
  <c r="CO10" i="5"/>
  <c r="CO11" i="5"/>
  <c r="CO12" i="5"/>
  <c r="CO13" i="5"/>
  <c r="CO14" i="5"/>
  <c r="CO15" i="5"/>
  <c r="CO16" i="5"/>
  <c r="CO17" i="5"/>
  <c r="CO18" i="5"/>
  <c r="CO19" i="5"/>
  <c r="CO20" i="5"/>
  <c r="CO21" i="5"/>
  <c r="CO22" i="5"/>
  <c r="CO23" i="5"/>
  <c r="CO24" i="5"/>
  <c r="CO25" i="5"/>
  <c r="CO26" i="5"/>
  <c r="CO27" i="5"/>
  <c r="CO28" i="5"/>
  <c r="CO29" i="5"/>
  <c r="CO30" i="5"/>
  <c r="CO31" i="5"/>
  <c r="CO32" i="5"/>
  <c r="CO33" i="5"/>
  <c r="CO34" i="5"/>
  <c r="CO35" i="5"/>
  <c r="CO36" i="5"/>
  <c r="CO37" i="5"/>
  <c r="CO38" i="5"/>
  <c r="CO39" i="5"/>
  <c r="CO40" i="5"/>
  <c r="CO41" i="5"/>
  <c r="CO42" i="5"/>
  <c r="CO43" i="5"/>
  <c r="CO44" i="5"/>
  <c r="CO45" i="5"/>
  <c r="CO46" i="5"/>
  <c r="CO47" i="5"/>
  <c r="CO48" i="5"/>
  <c r="CO49" i="5"/>
  <c r="CO50" i="5"/>
  <c r="CO51" i="5"/>
  <c r="CO64" i="5"/>
  <c r="CO65" i="5"/>
  <c r="CO66" i="5"/>
  <c r="CO67" i="5"/>
  <c r="CO68" i="5"/>
  <c r="CO69" i="5"/>
  <c r="CO70" i="5"/>
  <c r="CO71" i="5"/>
  <c r="CO72" i="5"/>
  <c r="CO73" i="5"/>
  <c r="CO74" i="5"/>
  <c r="CO75" i="5"/>
  <c r="CO78" i="5"/>
  <c r="CR76" i="5" s="1"/>
  <c r="CO79" i="5"/>
  <c r="CO80" i="5"/>
  <c r="CO81" i="5"/>
  <c r="CO82" i="5"/>
  <c r="CO83" i="5"/>
  <c r="CO84" i="5"/>
  <c r="CO85" i="5"/>
  <c r="CO86" i="5"/>
  <c r="CO87" i="5"/>
  <c r="CO88" i="5"/>
  <c r="CO89" i="5"/>
  <c r="CO90" i="5"/>
  <c r="CO91" i="5"/>
  <c r="CO92" i="5"/>
  <c r="CO93" i="5"/>
  <c r="CO94" i="5"/>
  <c r="CO95" i="5"/>
  <c r="CO96" i="5"/>
  <c r="CO97" i="5"/>
  <c r="CO98" i="5"/>
  <c r="CO99" i="5"/>
  <c r="CO100" i="5"/>
  <c r="CO101" i="5"/>
  <c r="CO102" i="5"/>
  <c r="CO103" i="5"/>
  <c r="CO104" i="5"/>
  <c r="CO105" i="5"/>
  <c r="CO106" i="5"/>
  <c r="CO107" i="5"/>
  <c r="CO108" i="5"/>
  <c r="CO109" i="5"/>
  <c r="CO110" i="5"/>
  <c r="CO111" i="5"/>
  <c r="CR57" i="5" s="1"/>
  <c r="CO4" i="5"/>
  <c r="CR98" i="5" l="1"/>
  <c r="CR86" i="5"/>
  <c r="CR105" i="5"/>
  <c r="CR93" i="5"/>
  <c r="CR81" i="5"/>
  <c r="CR75" i="5"/>
  <c r="CR51" i="5"/>
  <c r="CR39" i="5"/>
  <c r="CR27" i="5"/>
  <c r="CR15" i="5"/>
  <c r="CR67" i="5"/>
  <c r="CR43" i="5"/>
  <c r="CR19" i="5"/>
  <c r="CY18" i="5"/>
  <c r="CY26" i="5"/>
  <c r="CY41" i="5"/>
  <c r="CY42" i="5"/>
  <c r="CY49" i="5"/>
  <c r="CY50" i="5"/>
  <c r="CY67" i="5"/>
  <c r="CY70" i="5"/>
  <c r="CX58" i="5"/>
  <c r="CY99" i="5"/>
  <c r="CY102" i="5"/>
  <c r="CY107" i="5"/>
  <c r="CX62" i="5"/>
  <c r="CX102" i="5"/>
  <c r="CR32" i="5"/>
  <c r="CR8" i="5"/>
  <c r="CY75" i="5"/>
  <c r="CX4" i="5"/>
  <c r="CX67" i="5"/>
  <c r="CR99" i="5"/>
  <c r="CR87" i="5"/>
  <c r="CR69" i="5"/>
  <c r="CR45" i="5"/>
  <c r="CR21" i="5"/>
  <c r="CR9" i="5"/>
  <c r="CR29" i="5"/>
  <c r="CY54" i="5"/>
  <c r="CY81" i="5"/>
  <c r="CY86" i="5"/>
  <c r="CY91" i="5"/>
  <c r="CY94" i="5"/>
  <c r="CR95" i="5"/>
  <c r="CR83" i="5"/>
  <c r="CR107" i="5"/>
  <c r="CR102" i="5"/>
  <c r="CR90" i="5"/>
  <c r="CR72" i="5"/>
  <c r="CR48" i="5"/>
  <c r="CR24" i="5"/>
  <c r="CY6" i="5"/>
  <c r="CY8" i="5"/>
  <c r="CY12" i="5"/>
  <c r="CY14" i="5"/>
  <c r="CY30" i="5"/>
  <c r="CY32" i="5"/>
  <c r="CY38" i="5"/>
  <c r="CY57" i="5"/>
  <c r="CY62" i="5"/>
  <c r="CR4" i="5"/>
  <c r="CX10" i="5"/>
  <c r="CX34" i="5"/>
  <c r="CR56" i="5"/>
  <c r="CR108" i="5"/>
  <c r="CR100" i="5"/>
  <c r="CR96" i="5"/>
  <c r="CR88" i="5"/>
  <c r="CR84" i="5"/>
  <c r="CR71" i="5"/>
  <c r="CR66" i="5"/>
  <c r="CR46" i="5"/>
  <c r="CR42" i="5"/>
  <c r="CR35" i="5"/>
  <c r="CR30" i="5"/>
  <c r="CR22" i="5"/>
  <c r="CR18" i="5"/>
  <c r="CR11" i="5"/>
  <c r="CX5" i="5"/>
  <c r="CR7" i="5"/>
  <c r="CY16" i="5"/>
  <c r="CX18" i="5"/>
  <c r="CY20" i="5"/>
  <c r="CY22" i="5"/>
  <c r="CY29" i="5"/>
  <c r="CR31" i="5"/>
  <c r="CY40" i="5"/>
  <c r="CX42" i="5"/>
  <c r="CY46" i="5"/>
  <c r="CY83" i="5"/>
  <c r="CR103" i="5"/>
  <c r="CR91" i="5"/>
  <c r="CR79" i="5"/>
  <c r="CR74" i="5"/>
  <c r="CR49" i="5"/>
  <c r="CR38" i="5"/>
  <c r="CR36" i="5"/>
  <c r="CR33" i="5"/>
  <c r="CR25" i="5"/>
  <c r="CR14" i="5"/>
  <c r="CR12" i="5"/>
  <c r="CY9" i="5"/>
  <c r="CY10" i="5"/>
  <c r="CY24" i="5"/>
  <c r="CX26" i="5"/>
  <c r="CR28" i="5"/>
  <c r="CY33" i="5"/>
  <c r="CY34" i="5"/>
  <c r="CX37" i="5"/>
  <c r="CY48" i="5"/>
  <c r="CX50" i="5"/>
  <c r="CR60" i="5"/>
  <c r="CX66" i="5"/>
  <c r="CY68" i="5"/>
  <c r="CX70" i="5"/>
  <c r="CX74" i="5"/>
  <c r="CR6" i="5"/>
  <c r="CR64" i="5"/>
  <c r="CR40" i="5"/>
  <c r="CR16" i="5"/>
  <c r="CR5" i="5"/>
  <c r="CX21" i="5"/>
  <c r="CR23" i="5"/>
  <c r="CX45" i="5"/>
  <c r="CR47" i="5"/>
  <c r="CR65" i="5"/>
  <c r="CX82" i="5"/>
  <c r="CX86" i="5"/>
  <c r="CX90" i="5"/>
  <c r="CX94" i="5"/>
  <c r="CX98" i="5"/>
  <c r="CY100" i="5"/>
  <c r="CY101" i="5"/>
  <c r="CX106" i="5"/>
  <c r="CX13" i="5"/>
  <c r="CR44" i="5"/>
  <c r="CR73" i="5"/>
  <c r="CY4" i="5"/>
  <c r="CY5" i="5"/>
  <c r="CX6" i="5"/>
  <c r="CY7" i="5"/>
  <c r="CR10" i="5"/>
  <c r="CY13" i="5"/>
  <c r="CX14" i="5"/>
  <c r="CX15" i="5"/>
  <c r="CY21" i="5"/>
  <c r="CX22" i="5"/>
  <c r="CX23" i="5"/>
  <c r="CR26" i="5"/>
  <c r="CY28" i="5"/>
  <c r="CX30" i="5"/>
  <c r="CX31" i="5"/>
  <c r="CR34" i="5"/>
  <c r="CY36" i="5"/>
  <c r="CY37" i="5"/>
  <c r="CX38" i="5"/>
  <c r="CX39" i="5"/>
  <c r="CY44" i="5"/>
  <c r="CY45" i="5"/>
  <c r="CX46" i="5"/>
  <c r="CX47" i="5"/>
  <c r="CR50" i="5"/>
  <c r="CR59" i="5"/>
  <c r="CY65" i="5"/>
  <c r="CR70" i="5"/>
  <c r="CY73" i="5"/>
  <c r="CR77" i="5"/>
  <c r="CX78" i="5"/>
  <c r="CR89" i="5"/>
  <c r="CR97" i="5"/>
  <c r="CR20" i="5"/>
  <c r="CX11" i="5"/>
  <c r="CR17" i="5"/>
  <c r="CX19" i="5"/>
  <c r="CY27" i="5"/>
  <c r="CX35" i="5"/>
  <c r="CR41" i="5"/>
  <c r="CX43" i="5"/>
  <c r="CY51" i="5"/>
  <c r="CR54" i="5"/>
  <c r="CY59" i="5"/>
  <c r="CY61" i="5"/>
  <c r="CR62" i="5"/>
  <c r="CR63" i="5"/>
  <c r="CY64" i="5"/>
  <c r="CY66" i="5"/>
  <c r="CR68" i="5"/>
  <c r="CX69" i="5"/>
  <c r="CY72" i="5"/>
  <c r="CY74" i="5"/>
  <c r="CR80" i="5"/>
  <c r="CR85" i="5"/>
  <c r="CY89" i="5"/>
  <c r="CR94" i="5"/>
  <c r="CY97" i="5"/>
  <c r="CR101" i="5"/>
  <c r="CR104" i="5"/>
  <c r="CY105" i="5"/>
  <c r="CX29" i="5"/>
  <c r="CR13" i="5"/>
  <c r="CY17" i="5"/>
  <c r="CY25" i="5"/>
  <c r="CR37" i="5"/>
  <c r="CR53" i="5"/>
  <c r="CY69" i="5"/>
  <c r="CX71" i="5"/>
  <c r="CY78" i="5"/>
  <c r="CY80" i="5"/>
  <c r="CY82" i="5"/>
  <c r="CX85" i="5"/>
  <c r="CY88" i="5"/>
  <c r="CY90" i="5"/>
  <c r="CR92" i="5"/>
  <c r="CX93" i="5"/>
  <c r="CY96" i="5"/>
  <c r="CY98" i="5"/>
  <c r="CX101" i="5"/>
  <c r="CY104" i="5"/>
  <c r="CY106" i="5"/>
  <c r="CX79" i="5"/>
  <c r="CR82" i="5"/>
  <c r="CY84" i="5"/>
  <c r="CY85" i="5"/>
  <c r="CX87" i="5"/>
  <c r="CY92" i="5"/>
  <c r="CY93" i="5"/>
  <c r="CX95" i="5"/>
  <c r="CX103" i="5"/>
  <c r="CR106" i="5"/>
  <c r="CY108" i="5"/>
  <c r="CX77" i="5"/>
  <c r="CY76" i="5"/>
  <c r="CY77" i="5"/>
  <c r="CX55" i="5"/>
  <c r="CX53" i="5"/>
  <c r="CX61" i="5"/>
  <c r="CX63" i="5"/>
  <c r="CY56" i="5"/>
  <c r="CY52" i="5"/>
  <c r="CY60" i="5"/>
  <c r="CY53" i="5"/>
  <c r="CX54" i="5"/>
  <c r="CY58" i="5"/>
  <c r="CY15" i="5"/>
  <c r="CY23" i="5"/>
  <c r="CY31" i="5"/>
  <c r="CX40" i="5"/>
  <c r="CY47" i="5"/>
  <c r="CX48" i="5"/>
  <c r="CY55" i="5"/>
  <c r="CX56" i="5"/>
  <c r="CY63" i="5"/>
  <c r="CX64" i="5"/>
  <c r="CY71" i="5"/>
  <c r="CX72" i="5"/>
  <c r="CY79" i="5"/>
  <c r="CX80" i="5"/>
  <c r="CY87" i="5"/>
  <c r="CX88" i="5"/>
  <c r="CY95" i="5"/>
  <c r="CX96" i="5"/>
  <c r="CY103" i="5"/>
  <c r="CX104" i="5"/>
  <c r="CX7" i="5"/>
  <c r="CX8" i="5"/>
  <c r="CX16" i="5"/>
  <c r="CX24" i="5"/>
  <c r="CX32" i="5"/>
  <c r="CY39" i="5"/>
  <c r="CX9" i="5"/>
  <c r="CX17" i="5"/>
  <c r="CX25" i="5"/>
  <c r="CX33" i="5"/>
  <c r="CX41" i="5"/>
  <c r="CX49" i="5"/>
  <c r="CX57" i="5"/>
  <c r="CX65" i="5"/>
  <c r="CX73" i="5"/>
  <c r="CX81" i="5"/>
  <c r="CX89" i="5"/>
  <c r="CX97" i="5"/>
  <c r="CX105" i="5"/>
  <c r="CX51" i="5"/>
  <c r="CX59" i="5"/>
  <c r="CX75" i="5"/>
  <c r="CX83" i="5"/>
  <c r="CX91" i="5"/>
  <c r="CX99" i="5"/>
  <c r="CX107" i="5"/>
  <c r="CX27" i="5"/>
  <c r="CY11" i="5"/>
  <c r="CX12" i="5"/>
  <c r="CY19" i="5"/>
  <c r="CX20" i="5"/>
  <c r="CX28" i="5"/>
  <c r="CY35" i="5"/>
  <c r="CX36" i="5"/>
  <c r="CY43" i="5"/>
  <c r="CX44" i="5"/>
  <c r="CX52" i="5"/>
  <c r="CX60" i="5"/>
  <c r="CX68" i="5"/>
  <c r="CX76" i="5"/>
  <c r="CX84" i="5"/>
  <c r="CX92" i="5"/>
  <c r="CX100" i="5"/>
  <c r="CX108" i="5"/>
  <c r="KM5" i="5"/>
  <c r="KM6" i="5"/>
  <c r="KM7" i="5"/>
  <c r="KM8" i="5"/>
  <c r="KM9" i="5"/>
  <c r="KM10" i="5"/>
  <c r="KM11" i="5"/>
  <c r="KM12" i="5"/>
  <c r="KM13" i="5"/>
  <c r="KM14" i="5"/>
  <c r="KM15" i="5"/>
  <c r="KM16" i="5"/>
  <c r="KM17" i="5"/>
  <c r="KM18" i="5"/>
  <c r="KM19" i="5"/>
  <c r="KM20" i="5"/>
  <c r="KM21" i="5"/>
  <c r="KM22" i="5"/>
  <c r="KM23" i="5"/>
  <c r="KM24" i="5"/>
  <c r="KM25" i="5"/>
  <c r="KM26" i="5"/>
  <c r="KM27" i="5"/>
  <c r="KM28" i="5"/>
  <c r="KM29" i="5"/>
  <c r="KM30" i="5"/>
  <c r="KM31" i="5"/>
  <c r="KM32" i="5"/>
  <c r="KM33" i="5"/>
  <c r="KM34" i="5"/>
  <c r="KM35" i="5"/>
  <c r="KM36" i="5"/>
  <c r="KM37" i="5"/>
  <c r="KM38" i="5"/>
  <c r="KM39" i="5"/>
  <c r="KM40" i="5"/>
  <c r="KM41" i="5"/>
  <c r="KM42" i="5"/>
  <c r="KM43" i="5"/>
  <c r="KM44" i="5"/>
  <c r="KM45" i="5"/>
  <c r="KM46" i="5"/>
  <c r="KM47" i="5"/>
  <c r="KM48" i="5"/>
  <c r="KM49" i="5"/>
  <c r="KM50" i="5"/>
  <c r="KM51" i="5"/>
  <c r="KM52" i="5"/>
  <c r="KM53" i="5"/>
  <c r="KM54" i="5"/>
  <c r="KM55" i="5"/>
  <c r="KM56" i="5"/>
  <c r="KM57" i="5"/>
  <c r="KM58" i="5"/>
  <c r="KM59" i="5"/>
  <c r="KM60" i="5"/>
  <c r="KM61" i="5"/>
  <c r="KM62" i="5"/>
  <c r="KM63" i="5"/>
  <c r="KM64" i="5"/>
  <c r="KM65" i="5"/>
  <c r="KM66" i="5"/>
  <c r="KM67" i="5"/>
  <c r="KM68" i="5"/>
  <c r="KM69" i="5"/>
  <c r="KM70" i="5"/>
  <c r="KM71" i="5"/>
  <c r="KM72" i="5"/>
  <c r="KM73" i="5"/>
  <c r="KM74" i="5"/>
  <c r="KM75" i="5"/>
  <c r="KM76" i="5"/>
  <c r="KM77" i="5"/>
  <c r="KM78" i="5"/>
  <c r="KM79" i="5"/>
  <c r="KM80" i="5"/>
  <c r="KM81" i="5"/>
  <c r="KM82" i="5"/>
  <c r="KM83" i="5"/>
  <c r="KM84" i="5"/>
  <c r="KM85" i="5"/>
  <c r="KM86" i="5"/>
  <c r="KM87" i="5"/>
  <c r="KM88" i="5"/>
  <c r="KM89" i="5"/>
  <c r="KM90" i="5"/>
  <c r="KM91" i="5"/>
  <c r="KM92" i="5"/>
  <c r="KM93" i="5"/>
  <c r="KM94" i="5"/>
  <c r="KM95" i="5"/>
  <c r="KM96" i="5"/>
  <c r="KM97" i="5"/>
  <c r="KM98" i="5"/>
  <c r="KM99" i="5"/>
  <c r="KM100" i="5"/>
  <c r="KM101" i="5"/>
  <c r="KM102" i="5"/>
  <c r="KM103" i="5"/>
  <c r="KM104" i="5"/>
  <c r="KM105" i="5"/>
  <c r="KM106" i="5"/>
  <c r="KM107" i="5"/>
  <c r="KM108" i="5"/>
  <c r="KM109" i="5"/>
  <c r="KM110" i="5"/>
  <c r="KM111" i="5"/>
  <c r="KM4" i="5"/>
  <c r="KL5" i="5"/>
  <c r="KL6" i="5"/>
  <c r="KL7" i="5"/>
  <c r="KL8" i="5"/>
  <c r="KL9" i="5"/>
  <c r="KL10" i="5"/>
  <c r="KL11" i="5"/>
  <c r="KL12" i="5"/>
  <c r="KL13" i="5"/>
  <c r="KL14" i="5"/>
  <c r="KL15" i="5"/>
  <c r="KL16" i="5"/>
  <c r="KL17" i="5"/>
  <c r="KL18" i="5"/>
  <c r="KL19" i="5"/>
  <c r="KL20" i="5"/>
  <c r="KL21" i="5"/>
  <c r="KL22" i="5"/>
  <c r="KL23" i="5"/>
  <c r="KL24" i="5"/>
  <c r="KL25" i="5"/>
  <c r="KL26" i="5"/>
  <c r="KL27" i="5"/>
  <c r="KL28" i="5"/>
  <c r="KL29" i="5"/>
  <c r="KL30" i="5"/>
  <c r="KL31" i="5"/>
  <c r="KL32" i="5"/>
  <c r="KL33" i="5"/>
  <c r="KL34" i="5"/>
  <c r="KL35" i="5"/>
  <c r="KL36" i="5"/>
  <c r="KL37" i="5"/>
  <c r="KL38" i="5"/>
  <c r="KL39" i="5"/>
  <c r="KL40" i="5"/>
  <c r="KL41" i="5"/>
  <c r="KL42" i="5"/>
  <c r="KL43" i="5"/>
  <c r="KL44" i="5"/>
  <c r="KL45" i="5"/>
  <c r="KL46" i="5"/>
  <c r="KL47" i="5"/>
  <c r="KL48" i="5"/>
  <c r="KL49" i="5"/>
  <c r="KL50" i="5"/>
  <c r="KL51" i="5"/>
  <c r="KL52" i="5"/>
  <c r="KL53" i="5"/>
  <c r="KL54" i="5"/>
  <c r="KL55" i="5"/>
  <c r="KL56" i="5"/>
  <c r="KL57" i="5"/>
  <c r="KL58" i="5"/>
  <c r="KL59" i="5"/>
  <c r="KL60" i="5"/>
  <c r="KL61" i="5"/>
  <c r="KL62" i="5"/>
  <c r="KL63" i="5"/>
  <c r="KL64" i="5"/>
  <c r="KL65" i="5"/>
  <c r="KL66" i="5"/>
  <c r="KL67" i="5"/>
  <c r="KL68" i="5"/>
  <c r="KL69" i="5"/>
  <c r="KL70" i="5"/>
  <c r="KL71" i="5"/>
  <c r="KL72" i="5"/>
  <c r="KL73" i="5"/>
  <c r="KL74" i="5"/>
  <c r="KL75" i="5"/>
  <c r="KL76" i="5"/>
  <c r="KL77" i="5"/>
  <c r="KL78" i="5"/>
  <c r="KL79" i="5"/>
  <c r="KL80" i="5"/>
  <c r="KL81" i="5"/>
  <c r="KL82" i="5"/>
  <c r="KL83" i="5"/>
  <c r="KL84" i="5"/>
  <c r="KL85" i="5"/>
  <c r="KL86" i="5"/>
  <c r="KL87" i="5"/>
  <c r="KL88" i="5"/>
  <c r="KL89" i="5"/>
  <c r="KL90" i="5"/>
  <c r="KL91" i="5"/>
  <c r="KL92" i="5"/>
  <c r="KL93" i="5"/>
  <c r="KL94" i="5"/>
  <c r="KL95" i="5"/>
  <c r="KL96" i="5"/>
  <c r="KL97" i="5"/>
  <c r="KL98" i="5"/>
  <c r="KL99" i="5"/>
  <c r="KL100" i="5"/>
  <c r="KL101" i="5"/>
  <c r="KL102" i="5"/>
  <c r="KL103" i="5"/>
  <c r="KL104" i="5"/>
  <c r="KL105" i="5"/>
  <c r="KL106" i="5"/>
  <c r="KL107" i="5"/>
  <c r="KL108" i="5"/>
  <c r="KL109" i="5"/>
  <c r="KL110" i="5"/>
  <c r="KL111" i="5"/>
  <c r="KL4" i="5"/>
  <c r="KQ10" i="5" l="1"/>
  <c r="KQ82" i="5"/>
  <c r="KQ100" i="5"/>
  <c r="KQ28" i="5"/>
  <c r="KQ4" i="5"/>
  <c r="KQ104" i="5"/>
  <c r="KQ99" i="5"/>
  <c r="KQ64" i="5"/>
  <c r="KQ51" i="5"/>
  <c r="KQ40" i="5"/>
  <c r="KQ27" i="5"/>
  <c r="KQ16" i="5"/>
  <c r="KQ96" i="5"/>
  <c r="KQ86" i="5"/>
  <c r="KQ80" i="5"/>
  <c r="KQ48" i="5"/>
  <c r="KQ37" i="5"/>
  <c r="KQ24" i="5"/>
  <c r="KQ13" i="5"/>
  <c r="KQ35" i="5"/>
  <c r="KQ49" i="5"/>
  <c r="KQ36" i="5"/>
  <c r="KQ25" i="5"/>
  <c r="KQ12" i="5"/>
  <c r="KP92" i="5"/>
  <c r="KP16" i="5"/>
  <c r="KP48" i="5"/>
  <c r="KP96" i="5"/>
  <c r="KP65" i="5"/>
  <c r="KP41" i="5"/>
  <c r="KP103" i="5"/>
  <c r="KP7" i="5"/>
  <c r="KP28" i="5"/>
  <c r="KQ26" i="5"/>
  <c r="KP12" i="5"/>
  <c r="KP6" i="5"/>
  <c r="KP95" i="5"/>
  <c r="KP71" i="5"/>
  <c r="KP47" i="5"/>
  <c r="KP23" i="5"/>
  <c r="KP8" i="5"/>
  <c r="KP98" i="5"/>
  <c r="KP93" i="5"/>
  <c r="KP69" i="5"/>
  <c r="KP50" i="5"/>
  <c r="KP45" i="5"/>
  <c r="KP26" i="5"/>
  <c r="KP21" i="5"/>
  <c r="KQ6" i="5"/>
  <c r="KQ103" i="5"/>
  <c r="KQ95" i="5"/>
  <c r="KQ90" i="5"/>
  <c r="KQ79" i="5"/>
  <c r="KQ66" i="5"/>
  <c r="KQ46" i="5"/>
  <c r="KQ42" i="5"/>
  <c r="KQ31" i="5"/>
  <c r="KQ22" i="5"/>
  <c r="KQ18" i="5"/>
  <c r="KQ7" i="5"/>
  <c r="KP64" i="5"/>
  <c r="KQ87" i="5"/>
  <c r="KQ39" i="5"/>
  <c r="KQ15" i="5"/>
  <c r="KQ50" i="5"/>
  <c r="KP101" i="5"/>
  <c r="KP24" i="5"/>
  <c r="KP100" i="5"/>
  <c r="KP91" i="5"/>
  <c r="KP87" i="5"/>
  <c r="KP67" i="5"/>
  <c r="KP43" i="5"/>
  <c r="KP39" i="5"/>
  <c r="KP19" i="5"/>
  <c r="KP15" i="5"/>
  <c r="KP4" i="5"/>
  <c r="KQ65" i="5"/>
  <c r="KP79" i="5"/>
  <c r="KP80" i="5"/>
  <c r="KP51" i="5"/>
  <c r="KP31" i="5"/>
  <c r="KP32" i="5"/>
  <c r="KP27" i="5"/>
  <c r="KP20" i="5"/>
  <c r="KP104" i="5"/>
  <c r="KQ38" i="5"/>
  <c r="KQ85" i="5"/>
  <c r="KQ33" i="5"/>
  <c r="KP108" i="5"/>
  <c r="KP89" i="5"/>
  <c r="KP88" i="5"/>
  <c r="KP99" i="5"/>
  <c r="KQ8" i="5"/>
  <c r="KQ9" i="5"/>
  <c r="KP84" i="5"/>
  <c r="KP36" i="5"/>
  <c r="KP90" i="5"/>
  <c r="KP66" i="5"/>
  <c r="KP42" i="5"/>
  <c r="KP18" i="5"/>
  <c r="KP40" i="5"/>
  <c r="KQ14" i="5"/>
  <c r="KP44" i="5"/>
  <c r="KQ89" i="5"/>
  <c r="KP107" i="5"/>
  <c r="KP102" i="5"/>
  <c r="KP83" i="5"/>
  <c r="KP35" i="5"/>
  <c r="KP30" i="5"/>
  <c r="KP11" i="5"/>
  <c r="KP105" i="5"/>
  <c r="KP86" i="5"/>
  <c r="KP81" i="5"/>
  <c r="KP38" i="5"/>
  <c r="KP33" i="5"/>
  <c r="KP14" i="5"/>
  <c r="KP9" i="5"/>
  <c r="KP68" i="5"/>
  <c r="KQ88" i="5"/>
  <c r="KQ107" i="5"/>
  <c r="KQ102" i="5"/>
  <c r="KQ91" i="5"/>
  <c r="KQ67" i="5"/>
  <c r="KQ43" i="5"/>
  <c r="KQ30" i="5"/>
  <c r="KQ19" i="5"/>
  <c r="KQ108" i="5"/>
  <c r="KQ98" i="5"/>
  <c r="KQ92" i="5"/>
  <c r="KQ84" i="5"/>
  <c r="KQ68" i="5"/>
  <c r="KQ44" i="5"/>
  <c r="KQ20" i="5"/>
  <c r="KP5" i="5"/>
  <c r="KP13" i="5"/>
  <c r="KP17" i="5"/>
  <c r="KP25" i="5"/>
  <c r="KP29" i="5"/>
  <c r="KP37" i="5"/>
  <c r="KP49" i="5"/>
  <c r="KP85" i="5"/>
  <c r="KP97" i="5"/>
  <c r="KQ17" i="5"/>
  <c r="KQ41" i="5"/>
  <c r="KQ69" i="5"/>
  <c r="KQ93" i="5"/>
  <c r="KQ32" i="5"/>
  <c r="KP10" i="5"/>
  <c r="KP22" i="5"/>
  <c r="KP34" i="5"/>
  <c r="KP46" i="5"/>
  <c r="KP82" i="5"/>
  <c r="KP94" i="5"/>
  <c r="KP106" i="5"/>
  <c r="KQ5" i="5"/>
  <c r="KQ21" i="5"/>
  <c r="KQ45" i="5"/>
  <c r="KQ97" i="5"/>
  <c r="KQ101" i="5"/>
  <c r="KQ29" i="5"/>
  <c r="KQ81" i="5"/>
  <c r="KQ105" i="5"/>
  <c r="KQ34" i="5"/>
  <c r="KQ94" i="5"/>
  <c r="KQ106" i="5"/>
  <c r="KQ11" i="5"/>
  <c r="KQ23" i="5"/>
  <c r="KQ47" i="5"/>
  <c r="KQ71" i="5"/>
  <c r="KQ83" i="5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Z4" i="1"/>
  <c r="AY4" i="1"/>
  <c r="BI31" i="1" l="1"/>
  <c r="BI7" i="1"/>
  <c r="BJ69" i="1"/>
  <c r="BI105" i="1"/>
  <c r="BI81" i="1"/>
  <c r="BI57" i="1"/>
  <c r="BI23" i="1"/>
  <c r="BJ73" i="1"/>
  <c r="BJ49" i="1"/>
  <c r="BJ25" i="1"/>
  <c r="BJ95" i="1"/>
  <c r="BJ71" i="1"/>
  <c r="BJ23" i="1"/>
  <c r="BI24" i="1"/>
  <c r="BI89" i="1"/>
  <c r="BI65" i="1"/>
  <c r="BI41" i="1"/>
  <c r="BI17" i="1"/>
  <c r="BJ92" i="1"/>
  <c r="BJ68" i="1"/>
  <c r="BJ44" i="1"/>
  <c r="BJ20" i="1"/>
  <c r="BI104" i="1"/>
  <c r="BI80" i="1"/>
  <c r="BI56" i="1"/>
  <c r="BJ83" i="1"/>
  <c r="BJ35" i="1"/>
  <c r="BJ11" i="1"/>
  <c r="BJ94" i="1"/>
  <c r="BJ70" i="1"/>
  <c r="BI69" i="1"/>
  <c r="BI21" i="1"/>
  <c r="BJ59" i="1"/>
  <c r="BI93" i="1"/>
  <c r="BI45" i="1"/>
  <c r="BJ98" i="1"/>
  <c r="BI47" i="1"/>
  <c r="BI63" i="1"/>
  <c r="BI85" i="1"/>
  <c r="BI61" i="1"/>
  <c r="BI37" i="1"/>
  <c r="BI13" i="1"/>
  <c r="BI98" i="1"/>
  <c r="BI74" i="1"/>
  <c r="BI50" i="1"/>
  <c r="BJ100" i="1"/>
  <c r="BJ76" i="1"/>
  <c r="BJ63" i="1"/>
  <c r="BJ52" i="1"/>
  <c r="BJ28" i="1"/>
  <c r="BJ4" i="1"/>
  <c r="BI103" i="1"/>
  <c r="BI96" i="1"/>
  <c r="BI87" i="1"/>
  <c r="BI102" i="1"/>
  <c r="BI78" i="1"/>
  <c r="BI30" i="1"/>
  <c r="BJ105" i="1"/>
  <c r="BJ81" i="1"/>
  <c r="BJ9" i="1"/>
  <c r="BJ15" i="1"/>
  <c r="BJ30" i="1"/>
  <c r="BJ45" i="1"/>
  <c r="BI54" i="1"/>
  <c r="BI26" i="1"/>
  <c r="BJ39" i="1"/>
  <c r="BI66" i="1"/>
  <c r="BI9" i="1"/>
  <c r="BI55" i="1"/>
  <c r="BJ87" i="1"/>
  <c r="BJ102" i="1"/>
  <c r="BJ78" i="1"/>
  <c r="BI42" i="1"/>
  <c r="BI79" i="1"/>
  <c r="BJ97" i="1"/>
  <c r="BJ6" i="1"/>
  <c r="BI90" i="1"/>
  <c r="BI18" i="1"/>
  <c r="BJ93" i="1"/>
  <c r="BJ21" i="1"/>
  <c r="BJ47" i="1"/>
  <c r="BI84" i="1"/>
  <c r="BI27" i="1"/>
  <c r="BI25" i="1"/>
  <c r="BI8" i="1"/>
  <c r="BJ54" i="1"/>
  <c r="BJ96" i="1"/>
  <c r="BJ85" i="1"/>
  <c r="BJ72" i="1"/>
  <c r="BJ61" i="1"/>
  <c r="BJ48" i="1"/>
  <c r="BJ37" i="1"/>
  <c r="BJ33" i="1"/>
  <c r="BJ24" i="1"/>
  <c r="BJ13" i="1"/>
  <c r="BJ22" i="1"/>
  <c r="BI60" i="1"/>
  <c r="BI73" i="1"/>
  <c r="BI108" i="1"/>
  <c r="BJ107" i="1"/>
  <c r="BJ12" i="1"/>
  <c r="BI49" i="1"/>
  <c r="BI12" i="1"/>
  <c r="BJ84" i="1"/>
  <c r="BI40" i="1"/>
  <c r="BI95" i="1"/>
  <c r="BI48" i="1"/>
  <c r="BJ16" i="1"/>
  <c r="BI88" i="1"/>
  <c r="BI36" i="1"/>
  <c r="BI99" i="1"/>
  <c r="BI75" i="1"/>
  <c r="BI51" i="1"/>
  <c r="BI94" i="1"/>
  <c r="BI70" i="1"/>
  <c r="BI46" i="1"/>
  <c r="BI22" i="1"/>
  <c r="BJ108" i="1"/>
  <c r="BJ36" i="1"/>
  <c r="BI33" i="1"/>
  <c r="BI72" i="1"/>
  <c r="BJ99" i="1"/>
  <c r="BJ88" i="1"/>
  <c r="BJ64" i="1"/>
  <c r="BJ40" i="1"/>
  <c r="BI16" i="1"/>
  <c r="BI64" i="1"/>
  <c r="BJ46" i="1"/>
  <c r="BI39" i="1"/>
  <c r="BI15" i="1"/>
  <c r="BI6" i="1"/>
  <c r="BJ31" i="1"/>
  <c r="BJ7" i="1"/>
  <c r="BI107" i="1"/>
  <c r="BI106" i="1"/>
  <c r="BI83" i="1"/>
  <c r="BI82" i="1"/>
  <c r="BI58" i="1"/>
  <c r="BI59" i="1"/>
  <c r="BI34" i="1"/>
  <c r="BI35" i="1"/>
  <c r="BI10" i="1"/>
  <c r="BI11" i="1"/>
  <c r="BJ57" i="1"/>
  <c r="BJ14" i="1"/>
  <c r="BJ38" i="1"/>
  <c r="BJ62" i="1"/>
  <c r="BJ86" i="1"/>
  <c r="BJ60" i="1"/>
  <c r="BI97" i="1"/>
  <c r="BI101" i="1"/>
  <c r="BI100" i="1"/>
  <c r="BI77" i="1"/>
  <c r="BI76" i="1"/>
  <c r="BI53" i="1"/>
  <c r="BI52" i="1"/>
  <c r="BI29" i="1"/>
  <c r="BI28" i="1"/>
  <c r="BI5" i="1"/>
  <c r="BI4" i="1"/>
  <c r="BJ104" i="1"/>
  <c r="BJ80" i="1"/>
  <c r="BJ75" i="1"/>
  <c r="BJ74" i="1"/>
  <c r="BJ56" i="1"/>
  <c r="BJ51" i="1"/>
  <c r="BJ50" i="1"/>
  <c r="BJ32" i="1"/>
  <c r="BJ27" i="1"/>
  <c r="BJ26" i="1"/>
  <c r="BJ8" i="1"/>
  <c r="BI32" i="1"/>
  <c r="BI71" i="1"/>
  <c r="BI92" i="1"/>
  <c r="BI91" i="1"/>
  <c r="BI68" i="1"/>
  <c r="BI67" i="1"/>
  <c r="BI44" i="1"/>
  <c r="BI43" i="1"/>
  <c r="BI20" i="1"/>
  <c r="BI19" i="1"/>
  <c r="BJ89" i="1"/>
  <c r="BJ90" i="1"/>
  <c r="BJ66" i="1"/>
  <c r="BJ65" i="1"/>
  <c r="BJ42" i="1"/>
  <c r="BJ41" i="1"/>
  <c r="BJ17" i="1"/>
  <c r="BJ18" i="1"/>
  <c r="BJ55" i="1"/>
  <c r="BJ79" i="1"/>
  <c r="BJ103" i="1"/>
  <c r="BI14" i="1"/>
  <c r="BI38" i="1"/>
  <c r="BI62" i="1"/>
  <c r="BI86" i="1"/>
  <c r="BJ5" i="1"/>
  <c r="BJ29" i="1"/>
  <c r="BJ53" i="1"/>
  <c r="BJ77" i="1"/>
  <c r="BJ101" i="1"/>
  <c r="BJ10" i="1"/>
  <c r="BJ34" i="1"/>
  <c r="BJ58" i="1"/>
  <c r="BJ82" i="1"/>
  <c r="BJ106" i="1"/>
  <c r="BJ19" i="1"/>
  <c r="BJ43" i="1"/>
  <c r="BJ67" i="1"/>
  <c r="BJ91" i="1"/>
  <c r="I3" i="7"/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3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3" i="2"/>
  <c r="BR3" i="4"/>
  <c r="CC3" i="4" s="1"/>
  <c r="LG5" i="5" l="1"/>
  <c r="LG6" i="5"/>
  <c r="LG7" i="5"/>
  <c r="LG8" i="5"/>
  <c r="LG9" i="5"/>
  <c r="LG10" i="5"/>
  <c r="LG11" i="5"/>
  <c r="LG12" i="5"/>
  <c r="LG13" i="5"/>
  <c r="LG14" i="5"/>
  <c r="LG15" i="5"/>
  <c r="LG16" i="5"/>
  <c r="LG17" i="5"/>
  <c r="LG18" i="5"/>
  <c r="LG19" i="5"/>
  <c r="LG20" i="5"/>
  <c r="LG21" i="5"/>
  <c r="LG22" i="5"/>
  <c r="LG23" i="5"/>
  <c r="LG24" i="5"/>
  <c r="LG25" i="5"/>
  <c r="LG26" i="5"/>
  <c r="LG27" i="5"/>
  <c r="LG28" i="5"/>
  <c r="LG29" i="5"/>
  <c r="LG30" i="5"/>
  <c r="LG31" i="5"/>
  <c r="LG32" i="5"/>
  <c r="LG33" i="5"/>
  <c r="LG34" i="5"/>
  <c r="LG35" i="5"/>
  <c r="LG36" i="5"/>
  <c r="LG37" i="5"/>
  <c r="LG38" i="5"/>
  <c r="LG39" i="5"/>
  <c r="LG40" i="5"/>
  <c r="LG41" i="5"/>
  <c r="LG42" i="5"/>
  <c r="LG43" i="5"/>
  <c r="LG44" i="5"/>
  <c r="LG45" i="5"/>
  <c r="LG46" i="5"/>
  <c r="LG47" i="5"/>
  <c r="LG48" i="5"/>
  <c r="LG49" i="5"/>
  <c r="LG50" i="5"/>
  <c r="LG51" i="5"/>
  <c r="LG52" i="5"/>
  <c r="LG53" i="5"/>
  <c r="LG54" i="5"/>
  <c r="LG55" i="5"/>
  <c r="LG56" i="5"/>
  <c r="LG57" i="5"/>
  <c r="LG58" i="5"/>
  <c r="LG59" i="5"/>
  <c r="LG60" i="5"/>
  <c r="LG61" i="5"/>
  <c r="LG62" i="5"/>
  <c r="LG63" i="5"/>
  <c r="LG64" i="5"/>
  <c r="LG65" i="5"/>
  <c r="LG66" i="5"/>
  <c r="LG67" i="5"/>
  <c r="LG68" i="5"/>
  <c r="LG69" i="5"/>
  <c r="LG70" i="5"/>
  <c r="LG71" i="5"/>
  <c r="LG72" i="5"/>
  <c r="LG73" i="5"/>
  <c r="LG74" i="5"/>
  <c r="LG75" i="5"/>
  <c r="LG76" i="5"/>
  <c r="LG77" i="5"/>
  <c r="LG78" i="5"/>
  <c r="LG79" i="5"/>
  <c r="LG80" i="5"/>
  <c r="LG81" i="5"/>
  <c r="LG82" i="5"/>
  <c r="LG83" i="5"/>
  <c r="LG84" i="5"/>
  <c r="LG85" i="5"/>
  <c r="LG86" i="5"/>
  <c r="LG87" i="5"/>
  <c r="LG88" i="5"/>
  <c r="LG89" i="5"/>
  <c r="LG90" i="5"/>
  <c r="LG91" i="5"/>
  <c r="LG92" i="5"/>
  <c r="LG93" i="5"/>
  <c r="LG94" i="5"/>
  <c r="LG95" i="5"/>
  <c r="LG96" i="5"/>
  <c r="LG97" i="5"/>
  <c r="LG98" i="5"/>
  <c r="LG99" i="5"/>
  <c r="LG100" i="5"/>
  <c r="LG101" i="5"/>
  <c r="LG102" i="5"/>
  <c r="LG103" i="5"/>
  <c r="LG104" i="5"/>
  <c r="LG105" i="5"/>
  <c r="LG106" i="5"/>
  <c r="LG107" i="5"/>
  <c r="LG108" i="5"/>
  <c r="LG4" i="5"/>
  <c r="T51" i="2"/>
  <c r="T52" i="2"/>
  <c r="T53" i="2"/>
  <c r="T54" i="2"/>
  <c r="T55" i="2"/>
  <c r="T56" i="2"/>
  <c r="T57" i="2"/>
  <c r="T58" i="2"/>
  <c r="T59" i="2"/>
  <c r="T60" i="2"/>
  <c r="T61" i="2"/>
  <c r="T62" i="2"/>
  <c r="T72" i="2"/>
  <c r="T73" i="2"/>
  <c r="T74" i="2"/>
  <c r="T75" i="2"/>
  <c r="T76" i="2"/>
  <c r="T77" i="2"/>
  <c r="BU77" i="7"/>
  <c r="BY77" i="7" s="1"/>
  <c r="BV77" i="7"/>
  <c r="BZ77" i="7" s="1"/>
  <c r="BW77" i="7"/>
  <c r="CA77" i="7" s="1"/>
  <c r="BU76" i="7"/>
  <c r="BY76" i="7" s="1"/>
  <c r="BV76" i="7"/>
  <c r="BZ76" i="7" s="1"/>
  <c r="BW76" i="7"/>
  <c r="CA76" i="7" s="1"/>
  <c r="BU75" i="7"/>
  <c r="BY75" i="7" s="1"/>
  <c r="BV75" i="7"/>
  <c r="BZ75" i="7" s="1"/>
  <c r="BW75" i="7"/>
  <c r="CA75" i="7" s="1"/>
  <c r="BU74" i="7"/>
  <c r="BY74" i="7" s="1"/>
  <c r="BV74" i="7"/>
  <c r="BZ74" i="7" s="1"/>
  <c r="BW74" i="7"/>
  <c r="CA74" i="7" s="1"/>
  <c r="BU73" i="7"/>
  <c r="BY73" i="7" s="1"/>
  <c r="BV73" i="7"/>
  <c r="BZ73" i="7" s="1"/>
  <c r="BW73" i="7"/>
  <c r="CA73" i="7" s="1"/>
  <c r="BU72" i="7"/>
  <c r="BY72" i="7" s="1"/>
  <c r="BV72" i="7"/>
  <c r="BZ72" i="7" s="1"/>
  <c r="BW72" i="7"/>
  <c r="CA72" i="7" s="1"/>
  <c r="BT77" i="7"/>
  <c r="BT76" i="7"/>
  <c r="BT75" i="7"/>
  <c r="BT74" i="7"/>
  <c r="BT73" i="7"/>
  <c r="BT72" i="7"/>
  <c r="IF87" i="5" l="1"/>
  <c r="IF88" i="5"/>
  <c r="IF89" i="5"/>
  <c r="IF90" i="5"/>
  <c r="IF91" i="5"/>
  <c r="IF92" i="5"/>
  <c r="IF93" i="5"/>
  <c r="IF94" i="5"/>
  <c r="IF95" i="5"/>
  <c r="IF96" i="5"/>
  <c r="IF97" i="5"/>
  <c r="IF98" i="5"/>
  <c r="IF99" i="5"/>
  <c r="IF100" i="5"/>
  <c r="IF101" i="5"/>
  <c r="IF102" i="5"/>
  <c r="IF103" i="5"/>
  <c r="IF104" i="5"/>
  <c r="IF105" i="5"/>
  <c r="IF106" i="5"/>
  <c r="IF107" i="5"/>
  <c r="IF108" i="5"/>
  <c r="S100" i="13" l="1"/>
  <c r="V100" i="13" s="1"/>
  <c r="IM100" i="5"/>
  <c r="S97" i="13"/>
  <c r="V97" i="13" s="1"/>
  <c r="IM97" i="5"/>
  <c r="S91" i="13"/>
  <c r="V91" i="13" s="1"/>
  <c r="IM91" i="5"/>
  <c r="S101" i="13"/>
  <c r="V101" i="13" s="1"/>
  <c r="IM101" i="5"/>
  <c r="S98" i="13"/>
  <c r="V98" i="13" s="1"/>
  <c r="IM98" i="5"/>
  <c r="S95" i="13"/>
  <c r="V95" i="13" s="1"/>
  <c r="IM95" i="5"/>
  <c r="S94" i="13"/>
  <c r="V94" i="13" s="1"/>
  <c r="IM94" i="5"/>
  <c r="S92" i="13"/>
  <c r="V92" i="13" s="1"/>
  <c r="IM92" i="5"/>
  <c r="S88" i="13"/>
  <c r="V88" i="13" s="1"/>
  <c r="IM88" i="5"/>
  <c r="S102" i="13"/>
  <c r="V102" i="13" s="1"/>
  <c r="IM102" i="5"/>
  <c r="S99" i="13"/>
  <c r="V99" i="13" s="1"/>
  <c r="IM99" i="5"/>
  <c r="S96" i="13"/>
  <c r="V96" i="13" s="1"/>
  <c r="IM96" i="5"/>
  <c r="S93" i="13"/>
  <c r="V93" i="13" s="1"/>
  <c r="IM93" i="5"/>
  <c r="S108" i="13"/>
  <c r="V108" i="13" s="1"/>
  <c r="IM108" i="5"/>
  <c r="S107" i="13"/>
  <c r="V107" i="13" s="1"/>
  <c r="IM107" i="5"/>
  <c r="S106" i="13"/>
  <c r="V106" i="13" s="1"/>
  <c r="IM106" i="5"/>
  <c r="S90" i="13"/>
  <c r="V90" i="13" s="1"/>
  <c r="IM90" i="5"/>
  <c r="S105" i="13"/>
  <c r="V105" i="13" s="1"/>
  <c r="IM105" i="5"/>
  <c r="S89" i="13"/>
  <c r="V89" i="13" s="1"/>
  <c r="IM89" i="5"/>
  <c r="S104" i="13"/>
  <c r="V104" i="13" s="1"/>
  <c r="IM104" i="5"/>
  <c r="S103" i="13"/>
  <c r="V103" i="13" s="1"/>
  <c r="IM103" i="5"/>
  <c r="S87" i="13"/>
  <c r="V87" i="13" s="1"/>
  <c r="IM87" i="5"/>
  <c r="BG77" i="7"/>
  <c r="BH77" i="7"/>
  <c r="BL77" i="7" s="1"/>
  <c r="BI77" i="7"/>
  <c r="BM77" i="7" s="1"/>
  <c r="BG76" i="7"/>
  <c r="BH76" i="7"/>
  <c r="BL76" i="7" s="1"/>
  <c r="BI76" i="7"/>
  <c r="BM76" i="7" s="1"/>
  <c r="BG75" i="7"/>
  <c r="BH75" i="7"/>
  <c r="BL75" i="7" s="1"/>
  <c r="BI75" i="7"/>
  <c r="BM75" i="7" s="1"/>
  <c r="BG74" i="7"/>
  <c r="BH74" i="7"/>
  <c r="BL74" i="7" s="1"/>
  <c r="BI74" i="7"/>
  <c r="BM74" i="7" s="1"/>
  <c r="BG73" i="7"/>
  <c r="BH73" i="7"/>
  <c r="BL73" i="7" s="1"/>
  <c r="BI73" i="7"/>
  <c r="BM73" i="7" s="1"/>
  <c r="BG72" i="7"/>
  <c r="BH72" i="7"/>
  <c r="BL72" i="7" s="1"/>
  <c r="BI72" i="7"/>
  <c r="BM72" i="7" s="1"/>
  <c r="BF77" i="7"/>
  <c r="BF76" i="7"/>
  <c r="BF75" i="7"/>
  <c r="BF74" i="7"/>
  <c r="BF73" i="7"/>
  <c r="BF72" i="7"/>
  <c r="I26" i="7"/>
  <c r="P1" i="7" l="1"/>
  <c r="HX111" i="5"/>
  <c r="HX110" i="5"/>
  <c r="HX109" i="5"/>
  <c r="HX108" i="5"/>
  <c r="HX107" i="5"/>
  <c r="HX106" i="5"/>
  <c r="HX105" i="5"/>
  <c r="HX104" i="5"/>
  <c r="HX103" i="5"/>
  <c r="HX102" i="5"/>
  <c r="HX101" i="5"/>
  <c r="HX100" i="5"/>
  <c r="HX99" i="5"/>
  <c r="HX98" i="5"/>
  <c r="HX97" i="5"/>
  <c r="HX96" i="5"/>
  <c r="HX95" i="5"/>
  <c r="HX94" i="5"/>
  <c r="HX93" i="5"/>
  <c r="HX92" i="5"/>
  <c r="HX91" i="5"/>
  <c r="HX90" i="5"/>
  <c r="HX89" i="5"/>
  <c r="HX88" i="5"/>
  <c r="HX87" i="5"/>
  <c r="HX86" i="5"/>
  <c r="HX85" i="5"/>
  <c r="HX84" i="5"/>
  <c r="HX83" i="5"/>
  <c r="HX82" i="5"/>
  <c r="HX81" i="5"/>
  <c r="HX80" i="5"/>
  <c r="HX79" i="5"/>
  <c r="HX78" i="5"/>
  <c r="HX77" i="5"/>
  <c r="HX76" i="5"/>
  <c r="HX75" i="5"/>
  <c r="HX74" i="5"/>
  <c r="HX73" i="5"/>
  <c r="HX72" i="5"/>
  <c r="HX71" i="5"/>
  <c r="HX70" i="5"/>
  <c r="HX69" i="5"/>
  <c r="HX68" i="5"/>
  <c r="HX67" i="5"/>
  <c r="HX66" i="5"/>
  <c r="HX65" i="5"/>
  <c r="HX64" i="5"/>
  <c r="HX63" i="5"/>
  <c r="HX62" i="5"/>
  <c r="HX61" i="5"/>
  <c r="HX60" i="5"/>
  <c r="HX59" i="5"/>
  <c r="HX58" i="5"/>
  <c r="HX57" i="5"/>
  <c r="HX56" i="5"/>
  <c r="HX55" i="5"/>
  <c r="HX54" i="5"/>
  <c r="HX53" i="5"/>
  <c r="HX52" i="5"/>
  <c r="HX51" i="5"/>
  <c r="HX50" i="5"/>
  <c r="HX49" i="5"/>
  <c r="HX48" i="5"/>
  <c r="HX47" i="5"/>
  <c r="HX46" i="5"/>
  <c r="HX45" i="5"/>
  <c r="HX44" i="5"/>
  <c r="HX43" i="5"/>
  <c r="HX42" i="5"/>
  <c r="HX41" i="5"/>
  <c r="HX40" i="5"/>
  <c r="HX39" i="5"/>
  <c r="HX38" i="5"/>
  <c r="HX37" i="5"/>
  <c r="HX36" i="5"/>
  <c r="HX35" i="5"/>
  <c r="HX34" i="5"/>
  <c r="HX33" i="5"/>
  <c r="HX32" i="5"/>
  <c r="HX31" i="5"/>
  <c r="HX30" i="5"/>
  <c r="HX29" i="5"/>
  <c r="HX28" i="5"/>
  <c r="HX27" i="5"/>
  <c r="HX26" i="5"/>
  <c r="HX25" i="5"/>
  <c r="HX24" i="5"/>
  <c r="HX23" i="5"/>
  <c r="HX22" i="5"/>
  <c r="HX21" i="5"/>
  <c r="HX20" i="5"/>
  <c r="HX19" i="5"/>
  <c r="HX18" i="5"/>
  <c r="HX17" i="5"/>
  <c r="HX16" i="5"/>
  <c r="HX15" i="5"/>
  <c r="HX14" i="5"/>
  <c r="HX13" i="5"/>
  <c r="HX12" i="5"/>
  <c r="HX11" i="5"/>
  <c r="HX10" i="5"/>
  <c r="HX9" i="5"/>
  <c r="HX8" i="5"/>
  <c r="HX7" i="5"/>
  <c r="HX6" i="5"/>
  <c r="HX5" i="5"/>
  <c r="HX4" i="5"/>
  <c r="FT111" i="5"/>
  <c r="FT110" i="5"/>
  <c r="FT109" i="5"/>
  <c r="FT108" i="5"/>
  <c r="FT107" i="5"/>
  <c r="FT106" i="5"/>
  <c r="FT105" i="5"/>
  <c r="FT104" i="5"/>
  <c r="FT103" i="5"/>
  <c r="FT102" i="5"/>
  <c r="FT101" i="5"/>
  <c r="FT100" i="5"/>
  <c r="FT99" i="5"/>
  <c r="FT98" i="5"/>
  <c r="FT97" i="5"/>
  <c r="FT96" i="5"/>
  <c r="FT95" i="5"/>
  <c r="FT94" i="5"/>
  <c r="FT93" i="5"/>
  <c r="FT92" i="5"/>
  <c r="FT91" i="5"/>
  <c r="FT90" i="5"/>
  <c r="FT89" i="5"/>
  <c r="FT88" i="5"/>
  <c r="FT87" i="5"/>
  <c r="FT86" i="5"/>
  <c r="FT85" i="5"/>
  <c r="FT84" i="5"/>
  <c r="FT83" i="5"/>
  <c r="FT82" i="5"/>
  <c r="FT81" i="5"/>
  <c r="FT80" i="5"/>
  <c r="FT79" i="5"/>
  <c r="FT78" i="5"/>
  <c r="FT77" i="5"/>
  <c r="FT76" i="5"/>
  <c r="FT75" i="5"/>
  <c r="FT74" i="5"/>
  <c r="FT73" i="5"/>
  <c r="FT72" i="5"/>
  <c r="FT71" i="5"/>
  <c r="FT70" i="5"/>
  <c r="FT69" i="5"/>
  <c r="FT68" i="5"/>
  <c r="FT67" i="5"/>
  <c r="FT66" i="5"/>
  <c r="FT65" i="5"/>
  <c r="FT64" i="5"/>
  <c r="FT63" i="5"/>
  <c r="FT62" i="5"/>
  <c r="FT61" i="5"/>
  <c r="FT60" i="5"/>
  <c r="FT59" i="5"/>
  <c r="FT58" i="5"/>
  <c r="FT57" i="5"/>
  <c r="FT56" i="5"/>
  <c r="FT55" i="5"/>
  <c r="FT54" i="5"/>
  <c r="FT53" i="5"/>
  <c r="FT52" i="5"/>
  <c r="FT51" i="5"/>
  <c r="FT50" i="5"/>
  <c r="FT49" i="5"/>
  <c r="FT48" i="5"/>
  <c r="FT47" i="5"/>
  <c r="FT46" i="5"/>
  <c r="FT45" i="5"/>
  <c r="FT44" i="5"/>
  <c r="FT43" i="5"/>
  <c r="FT42" i="5"/>
  <c r="FT41" i="5"/>
  <c r="FT40" i="5"/>
  <c r="FT39" i="5"/>
  <c r="FT38" i="5"/>
  <c r="FT37" i="5"/>
  <c r="FT36" i="5"/>
  <c r="FT35" i="5"/>
  <c r="FT34" i="5"/>
  <c r="FT33" i="5"/>
  <c r="FT32" i="5"/>
  <c r="FT31" i="5"/>
  <c r="FT30" i="5"/>
  <c r="FT29" i="5"/>
  <c r="FT28" i="5"/>
  <c r="FT27" i="5"/>
  <c r="FT26" i="5"/>
  <c r="FT25" i="5"/>
  <c r="FT24" i="5"/>
  <c r="FT23" i="5"/>
  <c r="FT22" i="5"/>
  <c r="FT21" i="5"/>
  <c r="FT20" i="5"/>
  <c r="FT19" i="5"/>
  <c r="FT18" i="5"/>
  <c r="FT17" i="5"/>
  <c r="FT16" i="5"/>
  <c r="FT15" i="5"/>
  <c r="FT14" i="5"/>
  <c r="FT13" i="5"/>
  <c r="FT12" i="5"/>
  <c r="FT11" i="5"/>
  <c r="FT10" i="5"/>
  <c r="FT9" i="5"/>
  <c r="FT8" i="5"/>
  <c r="FT7" i="5"/>
  <c r="FT6" i="5"/>
  <c r="FT5" i="5"/>
  <c r="FT4" i="5"/>
  <c r="CZ4" i="7" l="1"/>
  <c r="CZ5" i="7"/>
  <c r="CZ6" i="7"/>
  <c r="CZ7" i="7"/>
  <c r="CZ8" i="7"/>
  <c r="CZ9" i="7"/>
  <c r="CZ10" i="7"/>
  <c r="CZ11" i="7"/>
  <c r="CZ12" i="7"/>
  <c r="CZ13" i="7"/>
  <c r="CZ14" i="7"/>
  <c r="CZ15" i="7"/>
  <c r="CZ16" i="7"/>
  <c r="CZ17" i="7"/>
  <c r="CZ18" i="7"/>
  <c r="CZ19" i="7"/>
  <c r="CZ20" i="7"/>
  <c r="CZ21" i="7"/>
  <c r="CZ22" i="7"/>
  <c r="CZ23" i="7"/>
  <c r="CZ24" i="7"/>
  <c r="CZ25" i="7"/>
  <c r="CZ26" i="7"/>
  <c r="CZ27" i="7"/>
  <c r="CZ28" i="7"/>
  <c r="CZ29" i="7"/>
  <c r="CZ30" i="7"/>
  <c r="CZ31" i="7"/>
  <c r="CZ32" i="7"/>
  <c r="CZ33" i="7"/>
  <c r="CZ34" i="7"/>
  <c r="CZ35" i="7"/>
  <c r="CZ36" i="7"/>
  <c r="CZ37" i="7"/>
  <c r="CZ38" i="7"/>
  <c r="CZ39" i="7"/>
  <c r="CZ40" i="7"/>
  <c r="CZ41" i="7"/>
  <c r="CZ42" i="7"/>
  <c r="CZ43" i="7"/>
  <c r="CZ44" i="7"/>
  <c r="CZ45" i="7"/>
  <c r="CZ46" i="7"/>
  <c r="CZ47" i="7"/>
  <c r="CZ48" i="7"/>
  <c r="CZ49" i="7"/>
  <c r="CZ50" i="7"/>
  <c r="CZ63" i="7"/>
  <c r="CZ64" i="7"/>
  <c r="CZ65" i="7"/>
  <c r="CZ66" i="7"/>
  <c r="CZ67" i="7"/>
  <c r="CZ68" i="7"/>
  <c r="CZ69" i="7"/>
  <c r="CZ70" i="7"/>
  <c r="CZ71" i="7"/>
  <c r="CZ72" i="7"/>
  <c r="CZ73" i="7"/>
  <c r="CZ74" i="7"/>
  <c r="CZ75" i="7"/>
  <c r="CZ76" i="7"/>
  <c r="CZ77" i="7"/>
  <c r="CZ78" i="7"/>
  <c r="CZ79" i="7"/>
  <c r="CZ80" i="7"/>
  <c r="CZ81" i="7"/>
  <c r="CZ82" i="7"/>
  <c r="CZ83" i="7"/>
  <c r="CZ84" i="7"/>
  <c r="CZ85" i="7"/>
  <c r="CZ86" i="7"/>
  <c r="CZ87" i="7"/>
  <c r="CZ88" i="7"/>
  <c r="CZ89" i="7"/>
  <c r="CZ90" i="7"/>
  <c r="CZ91" i="7"/>
  <c r="CZ92" i="7"/>
  <c r="CZ93" i="7"/>
  <c r="CZ94" i="7"/>
  <c r="CZ95" i="7"/>
  <c r="CZ96" i="7"/>
  <c r="CZ97" i="7"/>
  <c r="CZ98" i="7"/>
  <c r="CZ99" i="7"/>
  <c r="CZ100" i="7"/>
  <c r="CZ101" i="7"/>
  <c r="CZ102" i="7"/>
  <c r="CZ103" i="7"/>
  <c r="CZ104" i="7"/>
  <c r="CZ105" i="7"/>
  <c r="CZ106" i="7"/>
  <c r="CZ107" i="7"/>
  <c r="CY4" i="7"/>
  <c r="CY5" i="7"/>
  <c r="CY6" i="7"/>
  <c r="CY7" i="7"/>
  <c r="CY8" i="7"/>
  <c r="CY9" i="7"/>
  <c r="CY10" i="7"/>
  <c r="CY11" i="7"/>
  <c r="CY12" i="7"/>
  <c r="CY13" i="7"/>
  <c r="CY14" i="7"/>
  <c r="CY15" i="7"/>
  <c r="CY16" i="7"/>
  <c r="CY17" i="7"/>
  <c r="CY18" i="7"/>
  <c r="CY19" i="7"/>
  <c r="CY20" i="7"/>
  <c r="CY21" i="7"/>
  <c r="CY22" i="7"/>
  <c r="CY23" i="7"/>
  <c r="CY24" i="7"/>
  <c r="CY25" i="7"/>
  <c r="CY26" i="7"/>
  <c r="CY27" i="7"/>
  <c r="CY28" i="7"/>
  <c r="CY29" i="7"/>
  <c r="CY30" i="7"/>
  <c r="CY31" i="7"/>
  <c r="CY32" i="7"/>
  <c r="CY33" i="7"/>
  <c r="CY34" i="7"/>
  <c r="CY35" i="7"/>
  <c r="CY36" i="7"/>
  <c r="CY37" i="7"/>
  <c r="CY38" i="7"/>
  <c r="CY39" i="7"/>
  <c r="CY40" i="7"/>
  <c r="CY41" i="7"/>
  <c r="CY42" i="7"/>
  <c r="CY43" i="7"/>
  <c r="CY44" i="7"/>
  <c r="CY45" i="7"/>
  <c r="CY46" i="7"/>
  <c r="CY47" i="7"/>
  <c r="CY48" i="7"/>
  <c r="CY49" i="7"/>
  <c r="CY50" i="7"/>
  <c r="CY63" i="7"/>
  <c r="CY64" i="7"/>
  <c r="CY65" i="7"/>
  <c r="CY66" i="7"/>
  <c r="CY67" i="7"/>
  <c r="CY68" i="7"/>
  <c r="CY69" i="7"/>
  <c r="CY70" i="7"/>
  <c r="CY71" i="7"/>
  <c r="CY72" i="7"/>
  <c r="CY73" i="7"/>
  <c r="CY74" i="7"/>
  <c r="CY75" i="7"/>
  <c r="CY76" i="7"/>
  <c r="CY77" i="7"/>
  <c r="CY78" i="7"/>
  <c r="CY79" i="7"/>
  <c r="CY80" i="7"/>
  <c r="CY81" i="7"/>
  <c r="CY82" i="7"/>
  <c r="CY83" i="7"/>
  <c r="CY84" i="7"/>
  <c r="CY85" i="7"/>
  <c r="CY86" i="7"/>
  <c r="CY87" i="7"/>
  <c r="CY88" i="7"/>
  <c r="CY89" i="7"/>
  <c r="CY90" i="7"/>
  <c r="CY91" i="7"/>
  <c r="CY92" i="7"/>
  <c r="CY93" i="7"/>
  <c r="CY94" i="7"/>
  <c r="CY95" i="7"/>
  <c r="CY96" i="7"/>
  <c r="CY97" i="7"/>
  <c r="CY98" i="7"/>
  <c r="CY99" i="7"/>
  <c r="CY100" i="7"/>
  <c r="CY101" i="7"/>
  <c r="CY102" i="7"/>
  <c r="CY103" i="7"/>
  <c r="CY104" i="7"/>
  <c r="CY105" i="7"/>
  <c r="CY106" i="7"/>
  <c r="CY107" i="7"/>
  <c r="CZ3" i="7"/>
  <c r="CY3" i="7"/>
  <c r="CI46" i="7" l="1"/>
  <c r="CW72" i="7" l="1"/>
  <c r="CW73" i="7"/>
  <c r="CW74" i="7"/>
  <c r="CW75" i="7"/>
  <c r="CW76" i="7"/>
  <c r="CW77" i="7"/>
  <c r="CU72" i="7"/>
  <c r="CU73" i="7"/>
  <c r="CU74" i="7"/>
  <c r="CU75" i="7"/>
  <c r="CU76" i="7"/>
  <c r="CU77" i="7"/>
  <c r="CL107" i="7"/>
  <c r="CP107" i="7" s="1"/>
  <c r="CK107" i="7"/>
  <c r="CO107" i="7" s="1"/>
  <c r="CJ107" i="7"/>
  <c r="CN107" i="7" s="1"/>
  <c r="CI107" i="7"/>
  <c r="CL106" i="7"/>
  <c r="CP106" i="7" s="1"/>
  <c r="CK106" i="7"/>
  <c r="CO106" i="7" s="1"/>
  <c r="CJ106" i="7"/>
  <c r="CN106" i="7" s="1"/>
  <c r="CI106" i="7"/>
  <c r="CL105" i="7"/>
  <c r="CP105" i="7" s="1"/>
  <c r="CK105" i="7"/>
  <c r="CO105" i="7" s="1"/>
  <c r="CJ105" i="7"/>
  <c r="CN105" i="7" s="1"/>
  <c r="CI105" i="7"/>
  <c r="CL104" i="7"/>
  <c r="CP104" i="7" s="1"/>
  <c r="CK104" i="7"/>
  <c r="CO104" i="7" s="1"/>
  <c r="CJ104" i="7"/>
  <c r="CN104" i="7" s="1"/>
  <c r="CI104" i="7"/>
  <c r="CL103" i="7"/>
  <c r="CP103" i="7" s="1"/>
  <c r="CK103" i="7"/>
  <c r="CO103" i="7" s="1"/>
  <c r="CJ103" i="7"/>
  <c r="CN103" i="7" s="1"/>
  <c r="CI103" i="7"/>
  <c r="CL102" i="7"/>
  <c r="CP102" i="7" s="1"/>
  <c r="CK102" i="7"/>
  <c r="CO102" i="7" s="1"/>
  <c r="CJ102" i="7"/>
  <c r="CN102" i="7" s="1"/>
  <c r="CI102" i="7"/>
  <c r="CL101" i="7"/>
  <c r="CP101" i="7" s="1"/>
  <c r="CK101" i="7"/>
  <c r="CO101" i="7" s="1"/>
  <c r="CJ101" i="7"/>
  <c r="CN101" i="7" s="1"/>
  <c r="CI101" i="7"/>
  <c r="CL100" i="7"/>
  <c r="CP100" i="7" s="1"/>
  <c r="CK100" i="7"/>
  <c r="CO100" i="7" s="1"/>
  <c r="CJ100" i="7"/>
  <c r="CN100" i="7" s="1"/>
  <c r="CI100" i="7"/>
  <c r="CL99" i="7"/>
  <c r="CP99" i="7" s="1"/>
  <c r="CK99" i="7"/>
  <c r="CO99" i="7" s="1"/>
  <c r="CJ99" i="7"/>
  <c r="CN99" i="7" s="1"/>
  <c r="CI99" i="7"/>
  <c r="CL98" i="7"/>
  <c r="CP98" i="7" s="1"/>
  <c r="CK98" i="7"/>
  <c r="CO98" i="7" s="1"/>
  <c r="CJ98" i="7"/>
  <c r="CN98" i="7" s="1"/>
  <c r="CI98" i="7"/>
  <c r="CL97" i="7"/>
  <c r="CP97" i="7" s="1"/>
  <c r="CK97" i="7"/>
  <c r="CO97" i="7" s="1"/>
  <c r="CJ97" i="7"/>
  <c r="CN97" i="7" s="1"/>
  <c r="CI97" i="7"/>
  <c r="CL96" i="7"/>
  <c r="CP96" i="7" s="1"/>
  <c r="CK96" i="7"/>
  <c r="CO96" i="7" s="1"/>
  <c r="CJ96" i="7"/>
  <c r="CN96" i="7" s="1"/>
  <c r="CI96" i="7"/>
  <c r="CL95" i="7"/>
  <c r="CP95" i="7" s="1"/>
  <c r="CK95" i="7"/>
  <c r="CO95" i="7" s="1"/>
  <c r="CJ95" i="7"/>
  <c r="CN95" i="7" s="1"/>
  <c r="CI95" i="7"/>
  <c r="CL94" i="7"/>
  <c r="CP94" i="7" s="1"/>
  <c r="CK94" i="7"/>
  <c r="CO94" i="7" s="1"/>
  <c r="CJ94" i="7"/>
  <c r="CN94" i="7" s="1"/>
  <c r="CI94" i="7"/>
  <c r="CL93" i="7"/>
  <c r="CP93" i="7" s="1"/>
  <c r="CK93" i="7"/>
  <c r="CO93" i="7" s="1"/>
  <c r="CJ93" i="7"/>
  <c r="CN93" i="7" s="1"/>
  <c r="CI93" i="7"/>
  <c r="CL92" i="7"/>
  <c r="CP92" i="7" s="1"/>
  <c r="CK92" i="7"/>
  <c r="CO92" i="7" s="1"/>
  <c r="CJ92" i="7"/>
  <c r="CN92" i="7" s="1"/>
  <c r="CI92" i="7"/>
  <c r="CL91" i="7"/>
  <c r="CP91" i="7" s="1"/>
  <c r="CK91" i="7"/>
  <c r="CO91" i="7" s="1"/>
  <c r="CJ91" i="7"/>
  <c r="CN91" i="7" s="1"/>
  <c r="CI91" i="7"/>
  <c r="CL90" i="7"/>
  <c r="CP90" i="7" s="1"/>
  <c r="CK90" i="7"/>
  <c r="CO90" i="7" s="1"/>
  <c r="CJ90" i="7"/>
  <c r="CN90" i="7" s="1"/>
  <c r="CI90" i="7"/>
  <c r="CL89" i="7"/>
  <c r="CP89" i="7" s="1"/>
  <c r="CK89" i="7"/>
  <c r="CO89" i="7" s="1"/>
  <c r="CJ89" i="7"/>
  <c r="CN89" i="7" s="1"/>
  <c r="CI89" i="7"/>
  <c r="CL88" i="7"/>
  <c r="CP88" i="7" s="1"/>
  <c r="CK88" i="7"/>
  <c r="CO88" i="7" s="1"/>
  <c r="CJ88" i="7"/>
  <c r="CN88" i="7" s="1"/>
  <c r="CI88" i="7"/>
  <c r="CL87" i="7"/>
  <c r="CP87" i="7" s="1"/>
  <c r="CK87" i="7"/>
  <c r="CO87" i="7" s="1"/>
  <c r="CJ87" i="7"/>
  <c r="CN87" i="7" s="1"/>
  <c r="CI87" i="7"/>
  <c r="CL86" i="7"/>
  <c r="CP86" i="7" s="1"/>
  <c r="CK86" i="7"/>
  <c r="CO86" i="7" s="1"/>
  <c r="CJ86" i="7"/>
  <c r="CN86" i="7" s="1"/>
  <c r="CI86" i="7"/>
  <c r="CL85" i="7"/>
  <c r="CP85" i="7" s="1"/>
  <c r="CK85" i="7"/>
  <c r="CO85" i="7" s="1"/>
  <c r="CJ85" i="7"/>
  <c r="CN85" i="7" s="1"/>
  <c r="CI85" i="7"/>
  <c r="CL84" i="7"/>
  <c r="CP84" i="7" s="1"/>
  <c r="CK84" i="7"/>
  <c r="CO84" i="7" s="1"/>
  <c r="CJ84" i="7"/>
  <c r="CN84" i="7" s="1"/>
  <c r="CI84" i="7"/>
  <c r="CL83" i="7"/>
  <c r="CP83" i="7" s="1"/>
  <c r="CK83" i="7"/>
  <c r="CO83" i="7" s="1"/>
  <c r="CJ83" i="7"/>
  <c r="CN83" i="7" s="1"/>
  <c r="CI83" i="7"/>
  <c r="CL82" i="7"/>
  <c r="CP82" i="7" s="1"/>
  <c r="CK82" i="7"/>
  <c r="CO82" i="7" s="1"/>
  <c r="CJ82" i="7"/>
  <c r="CN82" i="7" s="1"/>
  <c r="CI82" i="7"/>
  <c r="CL81" i="7"/>
  <c r="CP81" i="7" s="1"/>
  <c r="CK81" i="7"/>
  <c r="CO81" i="7" s="1"/>
  <c r="CJ81" i="7"/>
  <c r="CN81" i="7" s="1"/>
  <c r="CI81" i="7"/>
  <c r="CL80" i="7"/>
  <c r="CP80" i="7" s="1"/>
  <c r="CK80" i="7"/>
  <c r="CO80" i="7" s="1"/>
  <c r="CJ80" i="7"/>
  <c r="CN80" i="7" s="1"/>
  <c r="CI80" i="7"/>
  <c r="CL79" i="7"/>
  <c r="CP79" i="7" s="1"/>
  <c r="CK79" i="7"/>
  <c r="CO79" i="7" s="1"/>
  <c r="CJ79" i="7"/>
  <c r="CN79" i="7" s="1"/>
  <c r="CI79" i="7"/>
  <c r="CL78" i="7"/>
  <c r="CP78" i="7" s="1"/>
  <c r="CK78" i="7"/>
  <c r="CO78" i="7" s="1"/>
  <c r="CJ78" i="7"/>
  <c r="CN78" i="7" s="1"/>
  <c r="CI78" i="7"/>
  <c r="CQ77" i="7"/>
  <c r="CQ76" i="7"/>
  <c r="CQ75" i="7"/>
  <c r="CQ74" i="7"/>
  <c r="CQ73" i="7"/>
  <c r="CQ72" i="7"/>
  <c r="CL71" i="7"/>
  <c r="CP71" i="7" s="1"/>
  <c r="CK71" i="7"/>
  <c r="CO71" i="7" s="1"/>
  <c r="CJ71" i="7"/>
  <c r="CN71" i="7" s="1"/>
  <c r="CI71" i="7"/>
  <c r="CL70" i="7"/>
  <c r="CP70" i="7" s="1"/>
  <c r="CK70" i="7"/>
  <c r="CO70" i="7" s="1"/>
  <c r="CJ70" i="7"/>
  <c r="CN70" i="7" s="1"/>
  <c r="CI70" i="7"/>
  <c r="CL69" i="7"/>
  <c r="CP69" i="7" s="1"/>
  <c r="CK69" i="7"/>
  <c r="CO69" i="7" s="1"/>
  <c r="CJ69" i="7"/>
  <c r="CN69" i="7" s="1"/>
  <c r="CI69" i="7"/>
  <c r="CL68" i="7"/>
  <c r="CP68" i="7" s="1"/>
  <c r="CK68" i="7"/>
  <c r="CO68" i="7" s="1"/>
  <c r="CJ68" i="7"/>
  <c r="CN68" i="7" s="1"/>
  <c r="CI68" i="7"/>
  <c r="CL67" i="7"/>
  <c r="CP67" i="7" s="1"/>
  <c r="CK67" i="7"/>
  <c r="CO67" i="7" s="1"/>
  <c r="CJ67" i="7"/>
  <c r="CN67" i="7" s="1"/>
  <c r="CI67" i="7"/>
  <c r="CL66" i="7"/>
  <c r="CP66" i="7" s="1"/>
  <c r="CK66" i="7"/>
  <c r="CO66" i="7" s="1"/>
  <c r="CJ66" i="7"/>
  <c r="CN66" i="7" s="1"/>
  <c r="CI66" i="7"/>
  <c r="CL65" i="7"/>
  <c r="CP65" i="7" s="1"/>
  <c r="CK65" i="7"/>
  <c r="CO65" i="7" s="1"/>
  <c r="CJ65" i="7"/>
  <c r="CN65" i="7" s="1"/>
  <c r="CI65" i="7"/>
  <c r="CL64" i="7"/>
  <c r="CP64" i="7" s="1"/>
  <c r="CK64" i="7"/>
  <c r="CO64" i="7" s="1"/>
  <c r="CJ64" i="7"/>
  <c r="CN64" i="7" s="1"/>
  <c r="CI64" i="7"/>
  <c r="CL63" i="7"/>
  <c r="CP63" i="7" s="1"/>
  <c r="CK63" i="7"/>
  <c r="CO63" i="7" s="1"/>
  <c r="CJ63" i="7"/>
  <c r="CN63" i="7" s="1"/>
  <c r="CI63" i="7"/>
  <c r="CL50" i="7"/>
  <c r="CP50" i="7" s="1"/>
  <c r="CK50" i="7"/>
  <c r="CO50" i="7" s="1"/>
  <c r="CJ50" i="7"/>
  <c r="CN50" i="7" s="1"/>
  <c r="CI50" i="7"/>
  <c r="CL49" i="7"/>
  <c r="CP49" i="7" s="1"/>
  <c r="CK49" i="7"/>
  <c r="CO49" i="7" s="1"/>
  <c r="CJ49" i="7"/>
  <c r="CN49" i="7" s="1"/>
  <c r="CI49" i="7"/>
  <c r="CL48" i="7"/>
  <c r="CP48" i="7" s="1"/>
  <c r="CK48" i="7"/>
  <c r="CO48" i="7" s="1"/>
  <c r="CJ48" i="7"/>
  <c r="CN48" i="7" s="1"/>
  <c r="CI48" i="7"/>
  <c r="CL47" i="7"/>
  <c r="CP47" i="7" s="1"/>
  <c r="CK47" i="7"/>
  <c r="CO47" i="7" s="1"/>
  <c r="CJ47" i="7"/>
  <c r="CN47" i="7" s="1"/>
  <c r="CI47" i="7"/>
  <c r="CL46" i="7"/>
  <c r="CP46" i="7" s="1"/>
  <c r="CK46" i="7"/>
  <c r="CO46" i="7" s="1"/>
  <c r="CJ46" i="7"/>
  <c r="CN46" i="7" s="1"/>
  <c r="CL45" i="7"/>
  <c r="CP45" i="7" s="1"/>
  <c r="CK45" i="7"/>
  <c r="CO45" i="7" s="1"/>
  <c r="CJ45" i="7"/>
  <c r="CN45" i="7" s="1"/>
  <c r="CI45" i="7"/>
  <c r="CL44" i="7"/>
  <c r="CP44" i="7" s="1"/>
  <c r="CK44" i="7"/>
  <c r="CO44" i="7" s="1"/>
  <c r="CJ44" i="7"/>
  <c r="CN44" i="7" s="1"/>
  <c r="CI44" i="7"/>
  <c r="CL43" i="7"/>
  <c r="CP43" i="7" s="1"/>
  <c r="CK43" i="7"/>
  <c r="CO43" i="7" s="1"/>
  <c r="CJ43" i="7"/>
  <c r="CN43" i="7" s="1"/>
  <c r="CI43" i="7"/>
  <c r="CL42" i="7"/>
  <c r="CP42" i="7" s="1"/>
  <c r="CK42" i="7"/>
  <c r="CO42" i="7" s="1"/>
  <c r="CJ42" i="7"/>
  <c r="CN42" i="7" s="1"/>
  <c r="CI42" i="7"/>
  <c r="CL41" i="7"/>
  <c r="CP41" i="7" s="1"/>
  <c r="CK41" i="7"/>
  <c r="CO41" i="7" s="1"/>
  <c r="CJ41" i="7"/>
  <c r="CN41" i="7" s="1"/>
  <c r="CI41" i="7"/>
  <c r="CL40" i="7"/>
  <c r="CP40" i="7" s="1"/>
  <c r="CK40" i="7"/>
  <c r="CO40" i="7" s="1"/>
  <c r="CJ40" i="7"/>
  <c r="CN40" i="7" s="1"/>
  <c r="CI40" i="7"/>
  <c r="CL39" i="7"/>
  <c r="CP39" i="7" s="1"/>
  <c r="CK39" i="7"/>
  <c r="CO39" i="7" s="1"/>
  <c r="CJ39" i="7"/>
  <c r="CN39" i="7" s="1"/>
  <c r="CI39" i="7"/>
  <c r="CL38" i="7"/>
  <c r="CP38" i="7" s="1"/>
  <c r="CK38" i="7"/>
  <c r="CO38" i="7" s="1"/>
  <c r="CJ38" i="7"/>
  <c r="CN38" i="7" s="1"/>
  <c r="CI38" i="7"/>
  <c r="CL37" i="7"/>
  <c r="CP37" i="7" s="1"/>
  <c r="CK37" i="7"/>
  <c r="CO37" i="7" s="1"/>
  <c r="CJ37" i="7"/>
  <c r="CN37" i="7" s="1"/>
  <c r="CI37" i="7"/>
  <c r="CL36" i="7"/>
  <c r="CP36" i="7" s="1"/>
  <c r="CK36" i="7"/>
  <c r="CO36" i="7" s="1"/>
  <c r="CJ36" i="7"/>
  <c r="CN36" i="7" s="1"/>
  <c r="CI36" i="7"/>
  <c r="CL35" i="7"/>
  <c r="CP35" i="7" s="1"/>
  <c r="CK35" i="7"/>
  <c r="CO35" i="7" s="1"/>
  <c r="CJ35" i="7"/>
  <c r="CN35" i="7" s="1"/>
  <c r="CI35" i="7"/>
  <c r="CL34" i="7"/>
  <c r="CP34" i="7" s="1"/>
  <c r="CK34" i="7"/>
  <c r="CO34" i="7" s="1"/>
  <c r="CJ34" i="7"/>
  <c r="CN34" i="7" s="1"/>
  <c r="CI34" i="7"/>
  <c r="CL33" i="7"/>
  <c r="CP33" i="7" s="1"/>
  <c r="CK33" i="7"/>
  <c r="CO33" i="7" s="1"/>
  <c r="CJ33" i="7"/>
  <c r="CN33" i="7" s="1"/>
  <c r="CI33" i="7"/>
  <c r="CL32" i="7"/>
  <c r="CP32" i="7" s="1"/>
  <c r="CK32" i="7"/>
  <c r="CO32" i="7" s="1"/>
  <c r="CJ32" i="7"/>
  <c r="CN32" i="7" s="1"/>
  <c r="CI32" i="7"/>
  <c r="CL31" i="7"/>
  <c r="CP31" i="7" s="1"/>
  <c r="CK31" i="7"/>
  <c r="CO31" i="7" s="1"/>
  <c r="CJ31" i="7"/>
  <c r="CN31" i="7" s="1"/>
  <c r="CI31" i="7"/>
  <c r="CL30" i="7"/>
  <c r="CP30" i="7" s="1"/>
  <c r="CK30" i="7"/>
  <c r="CO30" i="7" s="1"/>
  <c r="CJ30" i="7"/>
  <c r="CN30" i="7" s="1"/>
  <c r="CI30" i="7"/>
  <c r="CL29" i="7"/>
  <c r="CP29" i="7" s="1"/>
  <c r="CK29" i="7"/>
  <c r="CO29" i="7" s="1"/>
  <c r="CJ29" i="7"/>
  <c r="CN29" i="7" s="1"/>
  <c r="CI29" i="7"/>
  <c r="CL28" i="7"/>
  <c r="CP28" i="7" s="1"/>
  <c r="CK28" i="7"/>
  <c r="CO28" i="7" s="1"/>
  <c r="CJ28" i="7"/>
  <c r="CN28" i="7" s="1"/>
  <c r="CI28" i="7"/>
  <c r="CL27" i="7"/>
  <c r="CP27" i="7" s="1"/>
  <c r="CK27" i="7"/>
  <c r="CO27" i="7" s="1"/>
  <c r="CJ27" i="7"/>
  <c r="CN27" i="7" s="1"/>
  <c r="CI27" i="7"/>
  <c r="CL26" i="7"/>
  <c r="CP26" i="7" s="1"/>
  <c r="CK26" i="7"/>
  <c r="CO26" i="7" s="1"/>
  <c r="CJ26" i="7"/>
  <c r="CN26" i="7" s="1"/>
  <c r="CI26" i="7"/>
  <c r="CL25" i="7"/>
  <c r="CP25" i="7" s="1"/>
  <c r="CK25" i="7"/>
  <c r="CO25" i="7" s="1"/>
  <c r="CJ25" i="7"/>
  <c r="CN25" i="7" s="1"/>
  <c r="CI25" i="7"/>
  <c r="CL24" i="7"/>
  <c r="CP24" i="7" s="1"/>
  <c r="CK24" i="7"/>
  <c r="CO24" i="7" s="1"/>
  <c r="CJ24" i="7"/>
  <c r="CN24" i="7" s="1"/>
  <c r="CI24" i="7"/>
  <c r="CL23" i="7"/>
  <c r="CP23" i="7" s="1"/>
  <c r="CK23" i="7"/>
  <c r="CO23" i="7" s="1"/>
  <c r="CJ23" i="7"/>
  <c r="CN23" i="7" s="1"/>
  <c r="CI23" i="7"/>
  <c r="CL22" i="7"/>
  <c r="CP22" i="7" s="1"/>
  <c r="CK22" i="7"/>
  <c r="CO22" i="7" s="1"/>
  <c r="CJ22" i="7"/>
  <c r="CN22" i="7" s="1"/>
  <c r="CI22" i="7"/>
  <c r="CL21" i="7"/>
  <c r="CP21" i="7" s="1"/>
  <c r="CK21" i="7"/>
  <c r="CO21" i="7" s="1"/>
  <c r="CJ21" i="7"/>
  <c r="CN21" i="7" s="1"/>
  <c r="CI21" i="7"/>
  <c r="CL20" i="7"/>
  <c r="CP20" i="7" s="1"/>
  <c r="CK20" i="7"/>
  <c r="CO20" i="7" s="1"/>
  <c r="CJ20" i="7"/>
  <c r="CN20" i="7" s="1"/>
  <c r="CI20" i="7"/>
  <c r="CL19" i="7"/>
  <c r="CP19" i="7" s="1"/>
  <c r="CK19" i="7"/>
  <c r="CO19" i="7" s="1"/>
  <c r="CJ19" i="7"/>
  <c r="CN19" i="7" s="1"/>
  <c r="CI19" i="7"/>
  <c r="CL18" i="7"/>
  <c r="CP18" i="7" s="1"/>
  <c r="CK18" i="7"/>
  <c r="CO18" i="7" s="1"/>
  <c r="CJ18" i="7"/>
  <c r="CN18" i="7" s="1"/>
  <c r="CI18" i="7"/>
  <c r="CL17" i="7"/>
  <c r="CP17" i="7" s="1"/>
  <c r="CK17" i="7"/>
  <c r="CO17" i="7" s="1"/>
  <c r="CJ17" i="7"/>
  <c r="CN17" i="7" s="1"/>
  <c r="CI17" i="7"/>
  <c r="CL16" i="7"/>
  <c r="CP16" i="7" s="1"/>
  <c r="CK16" i="7"/>
  <c r="CO16" i="7" s="1"/>
  <c r="CJ16" i="7"/>
  <c r="CN16" i="7" s="1"/>
  <c r="CI16" i="7"/>
  <c r="CL15" i="7"/>
  <c r="CP15" i="7" s="1"/>
  <c r="CK15" i="7"/>
  <c r="CO15" i="7" s="1"/>
  <c r="CJ15" i="7"/>
  <c r="CN15" i="7" s="1"/>
  <c r="CI15" i="7"/>
  <c r="CL14" i="7"/>
  <c r="CP14" i="7" s="1"/>
  <c r="CK14" i="7"/>
  <c r="CO14" i="7" s="1"/>
  <c r="CJ14" i="7"/>
  <c r="CN14" i="7" s="1"/>
  <c r="CI14" i="7"/>
  <c r="CL13" i="7"/>
  <c r="CP13" i="7" s="1"/>
  <c r="CK13" i="7"/>
  <c r="CO13" i="7" s="1"/>
  <c r="CJ13" i="7"/>
  <c r="CN13" i="7" s="1"/>
  <c r="CI13" i="7"/>
  <c r="CL12" i="7"/>
  <c r="CP12" i="7" s="1"/>
  <c r="CK12" i="7"/>
  <c r="CO12" i="7" s="1"/>
  <c r="CJ12" i="7"/>
  <c r="CN12" i="7" s="1"/>
  <c r="CI12" i="7"/>
  <c r="CL11" i="7"/>
  <c r="CP11" i="7" s="1"/>
  <c r="CK11" i="7"/>
  <c r="CO11" i="7" s="1"/>
  <c r="CJ11" i="7"/>
  <c r="CN11" i="7" s="1"/>
  <c r="CI11" i="7"/>
  <c r="CL10" i="7"/>
  <c r="CP10" i="7" s="1"/>
  <c r="CK10" i="7"/>
  <c r="CO10" i="7" s="1"/>
  <c r="CJ10" i="7"/>
  <c r="CN10" i="7" s="1"/>
  <c r="CI10" i="7"/>
  <c r="CL9" i="7"/>
  <c r="CP9" i="7" s="1"/>
  <c r="CK9" i="7"/>
  <c r="CO9" i="7" s="1"/>
  <c r="CJ9" i="7"/>
  <c r="CN9" i="7" s="1"/>
  <c r="CI9" i="7"/>
  <c r="CL8" i="7"/>
  <c r="CP8" i="7" s="1"/>
  <c r="CK8" i="7"/>
  <c r="CO8" i="7" s="1"/>
  <c r="CJ8" i="7"/>
  <c r="CN8" i="7" s="1"/>
  <c r="CI8" i="7"/>
  <c r="CL7" i="7"/>
  <c r="CP7" i="7" s="1"/>
  <c r="CK7" i="7"/>
  <c r="CO7" i="7" s="1"/>
  <c r="CJ7" i="7"/>
  <c r="CN7" i="7" s="1"/>
  <c r="CI7" i="7"/>
  <c r="CL6" i="7"/>
  <c r="CP6" i="7" s="1"/>
  <c r="CK6" i="7"/>
  <c r="CO6" i="7" s="1"/>
  <c r="CJ6" i="7"/>
  <c r="CN6" i="7" s="1"/>
  <c r="CI6" i="7"/>
  <c r="CL5" i="7"/>
  <c r="CP5" i="7" s="1"/>
  <c r="CK5" i="7"/>
  <c r="CO5" i="7" s="1"/>
  <c r="CJ5" i="7"/>
  <c r="CN5" i="7" s="1"/>
  <c r="CI5" i="7"/>
  <c r="CL4" i="7"/>
  <c r="CP4" i="7" s="1"/>
  <c r="CK4" i="7"/>
  <c r="CO4" i="7" s="1"/>
  <c r="CJ4" i="7"/>
  <c r="CN4" i="7" s="1"/>
  <c r="CI4" i="7"/>
  <c r="CL3" i="7"/>
  <c r="CP3" i="7" s="1"/>
  <c r="CK3" i="7"/>
  <c r="CO3" i="7" s="1"/>
  <c r="CJ3" i="7"/>
  <c r="CN3" i="7" s="1"/>
  <c r="CI3" i="7"/>
  <c r="IA9" i="5"/>
  <c r="IA10" i="5"/>
  <c r="IA13" i="5"/>
  <c r="IA22" i="5"/>
  <c r="IA25" i="5"/>
  <c r="IA28" i="5"/>
  <c r="IA36" i="5"/>
  <c r="IA34" i="5"/>
  <c r="IA37" i="5"/>
  <c r="IA46" i="5"/>
  <c r="IA51" i="5"/>
  <c r="IA58" i="5"/>
  <c r="IA64" i="5"/>
  <c r="IA67" i="5"/>
  <c r="IA72" i="5"/>
  <c r="IA77" i="5"/>
  <c r="IA79" i="5"/>
  <c r="IA84" i="5"/>
  <c r="IA82" i="5"/>
  <c r="IA87" i="5"/>
  <c r="IA89" i="5"/>
  <c r="IA100" i="5"/>
  <c r="IA32" i="5"/>
  <c r="FW4" i="5"/>
  <c r="FW7" i="5"/>
  <c r="FW11" i="5"/>
  <c r="FW16" i="5"/>
  <c r="FW24" i="5"/>
  <c r="FW22" i="5"/>
  <c r="FW34" i="5"/>
  <c r="FW38" i="5"/>
  <c r="FW39" i="5"/>
  <c r="FW42" i="5"/>
  <c r="FW41" i="5"/>
  <c r="FW52" i="5"/>
  <c r="FW55" i="5"/>
  <c r="FW61" i="5"/>
  <c r="FW64" i="5"/>
  <c r="FW69" i="5"/>
  <c r="FW72" i="5"/>
  <c r="FW70" i="5"/>
  <c r="FW75" i="5"/>
  <c r="FW87" i="5"/>
  <c r="FW90" i="5"/>
  <c r="FW88" i="5"/>
  <c r="FW92" i="5"/>
  <c r="FW97" i="5"/>
  <c r="FW102" i="5"/>
  <c r="FW100" i="5"/>
  <c r="FW104" i="5"/>
  <c r="FW103" i="5"/>
  <c r="FW6" i="5"/>
  <c r="FW98" i="5"/>
  <c r="FW93" i="5"/>
  <c r="FW77" i="5"/>
  <c r="FW74" i="5"/>
  <c r="FW68" i="5"/>
  <c r="FW67" i="5"/>
  <c r="FW65" i="5"/>
  <c r="FW62" i="5"/>
  <c r="FW49" i="5"/>
  <c r="FW47" i="5"/>
  <c r="FW45" i="5"/>
  <c r="FW44" i="5"/>
  <c r="FW43" i="5"/>
  <c r="FW29" i="5"/>
  <c r="FW27" i="5"/>
  <c r="FW26" i="5"/>
  <c r="FW25" i="5"/>
  <c r="FW20" i="5"/>
  <c r="FW19" i="5"/>
  <c r="FW17" i="5"/>
  <c r="FW15" i="5"/>
  <c r="FW14" i="5"/>
  <c r="FW13" i="5"/>
  <c r="FW9" i="5"/>
  <c r="IE108" i="5"/>
  <c r="ID108" i="5"/>
  <c r="IC108" i="5"/>
  <c r="C108" i="13" s="1"/>
  <c r="G108" i="13" s="1"/>
  <c r="IB108" i="5"/>
  <c r="HZ108" i="5"/>
  <c r="IE107" i="5"/>
  <c r="ID107" i="5"/>
  <c r="IC107" i="5"/>
  <c r="C107" i="13" s="1"/>
  <c r="G107" i="13" s="1"/>
  <c r="IB107" i="5"/>
  <c r="HZ107" i="5"/>
  <c r="IE106" i="5"/>
  <c r="ID106" i="5"/>
  <c r="IC106" i="5"/>
  <c r="C106" i="13" s="1"/>
  <c r="G106" i="13" s="1"/>
  <c r="IB106" i="5"/>
  <c r="IA106" i="5"/>
  <c r="HZ106" i="5"/>
  <c r="IE105" i="5"/>
  <c r="ID105" i="5"/>
  <c r="IC105" i="5"/>
  <c r="C105" i="13" s="1"/>
  <c r="G105" i="13" s="1"/>
  <c r="IB105" i="5"/>
  <c r="HZ105" i="5"/>
  <c r="IE104" i="5"/>
  <c r="ID104" i="5"/>
  <c r="IC104" i="5"/>
  <c r="C104" i="13" s="1"/>
  <c r="G104" i="13" s="1"/>
  <c r="IB104" i="5"/>
  <c r="HZ104" i="5"/>
  <c r="IE103" i="5"/>
  <c r="ID103" i="5"/>
  <c r="IC103" i="5"/>
  <c r="C103" i="13" s="1"/>
  <c r="G103" i="13" s="1"/>
  <c r="IB103" i="5"/>
  <c r="HZ103" i="5"/>
  <c r="IE102" i="5"/>
  <c r="ID102" i="5"/>
  <c r="IC102" i="5"/>
  <c r="C102" i="13" s="1"/>
  <c r="G102" i="13" s="1"/>
  <c r="IB102" i="5"/>
  <c r="IA102" i="5"/>
  <c r="HZ102" i="5"/>
  <c r="IE101" i="5"/>
  <c r="ID101" i="5"/>
  <c r="IC101" i="5"/>
  <c r="C101" i="13" s="1"/>
  <c r="G101" i="13" s="1"/>
  <c r="IB101" i="5"/>
  <c r="HZ101" i="5"/>
  <c r="IE100" i="5"/>
  <c r="ID100" i="5"/>
  <c r="IC100" i="5"/>
  <c r="C100" i="13" s="1"/>
  <c r="G100" i="13" s="1"/>
  <c r="IB100" i="5"/>
  <c r="HZ100" i="5"/>
  <c r="IE99" i="5"/>
  <c r="ID99" i="5"/>
  <c r="IC99" i="5"/>
  <c r="C99" i="13" s="1"/>
  <c r="G99" i="13" s="1"/>
  <c r="IB99" i="5"/>
  <c r="HZ99" i="5"/>
  <c r="IE98" i="5"/>
  <c r="ID98" i="5"/>
  <c r="IC98" i="5"/>
  <c r="C98" i="13" s="1"/>
  <c r="G98" i="13" s="1"/>
  <c r="IB98" i="5"/>
  <c r="IA98" i="5"/>
  <c r="HZ98" i="5"/>
  <c r="IE97" i="5"/>
  <c r="ID97" i="5"/>
  <c r="IC97" i="5"/>
  <c r="C97" i="13" s="1"/>
  <c r="G97" i="13" s="1"/>
  <c r="IB97" i="5"/>
  <c r="HZ97" i="5"/>
  <c r="IE96" i="5"/>
  <c r="ID96" i="5"/>
  <c r="IC96" i="5"/>
  <c r="C96" i="13" s="1"/>
  <c r="G96" i="13" s="1"/>
  <c r="IB96" i="5"/>
  <c r="HZ96" i="5"/>
  <c r="IE95" i="5"/>
  <c r="ID95" i="5"/>
  <c r="IC95" i="5"/>
  <c r="C95" i="13" s="1"/>
  <c r="G95" i="13" s="1"/>
  <c r="IB95" i="5"/>
  <c r="HZ95" i="5"/>
  <c r="IE94" i="5"/>
  <c r="ID94" i="5"/>
  <c r="IC94" i="5"/>
  <c r="C94" i="13" s="1"/>
  <c r="G94" i="13" s="1"/>
  <c r="IB94" i="5"/>
  <c r="HZ94" i="5"/>
  <c r="IE93" i="5"/>
  <c r="ID93" i="5"/>
  <c r="IC93" i="5"/>
  <c r="C93" i="13" s="1"/>
  <c r="G93" i="13" s="1"/>
  <c r="IB93" i="5"/>
  <c r="HZ93" i="5"/>
  <c r="IE92" i="5"/>
  <c r="ID92" i="5"/>
  <c r="IC92" i="5"/>
  <c r="C92" i="13" s="1"/>
  <c r="G92" i="13" s="1"/>
  <c r="IB92" i="5"/>
  <c r="HZ92" i="5"/>
  <c r="IE91" i="5"/>
  <c r="ID91" i="5"/>
  <c r="IC91" i="5"/>
  <c r="C91" i="13" s="1"/>
  <c r="G91" i="13" s="1"/>
  <c r="IB91" i="5"/>
  <c r="HZ91" i="5"/>
  <c r="IE90" i="5"/>
  <c r="ID90" i="5"/>
  <c r="IC90" i="5"/>
  <c r="C90" i="13" s="1"/>
  <c r="G90" i="13" s="1"/>
  <c r="IB90" i="5"/>
  <c r="HZ90" i="5"/>
  <c r="IE89" i="5"/>
  <c r="ID89" i="5"/>
  <c r="IC89" i="5"/>
  <c r="C89" i="13" s="1"/>
  <c r="G89" i="13" s="1"/>
  <c r="IB89" i="5"/>
  <c r="HZ89" i="5"/>
  <c r="IE88" i="5"/>
  <c r="ID88" i="5"/>
  <c r="IC88" i="5"/>
  <c r="C88" i="13" s="1"/>
  <c r="G88" i="13" s="1"/>
  <c r="IB88" i="5"/>
  <c r="IA88" i="5"/>
  <c r="HZ88" i="5"/>
  <c r="IE87" i="5"/>
  <c r="ID87" i="5"/>
  <c r="IC87" i="5"/>
  <c r="C87" i="13" s="1"/>
  <c r="G87" i="13" s="1"/>
  <c r="IB87" i="5"/>
  <c r="HZ87" i="5"/>
  <c r="IF86" i="5"/>
  <c r="IE86" i="5"/>
  <c r="ID86" i="5"/>
  <c r="IL86" i="5" s="1"/>
  <c r="IC86" i="5"/>
  <c r="C86" i="13" s="1"/>
  <c r="G86" i="13" s="1"/>
  <c r="IB86" i="5"/>
  <c r="HZ86" i="5"/>
  <c r="IF85" i="5"/>
  <c r="IE85" i="5"/>
  <c r="ID85" i="5"/>
  <c r="IL85" i="5" s="1"/>
  <c r="IC85" i="5"/>
  <c r="C85" i="13" s="1"/>
  <c r="G85" i="13" s="1"/>
  <c r="IB85" i="5"/>
  <c r="IA85" i="5"/>
  <c r="HZ85" i="5"/>
  <c r="IF84" i="5"/>
  <c r="IE84" i="5"/>
  <c r="ID84" i="5"/>
  <c r="IL84" i="5" s="1"/>
  <c r="IC84" i="5"/>
  <c r="C84" i="13" s="1"/>
  <c r="G84" i="13" s="1"/>
  <c r="IB84" i="5"/>
  <c r="HZ84" i="5"/>
  <c r="IF83" i="5"/>
  <c r="IE83" i="5"/>
  <c r="ID83" i="5"/>
  <c r="IL83" i="5" s="1"/>
  <c r="IC83" i="5"/>
  <c r="C83" i="13" s="1"/>
  <c r="G83" i="13" s="1"/>
  <c r="IB83" i="5"/>
  <c r="HZ83" i="5"/>
  <c r="IF82" i="5"/>
  <c r="IE82" i="5"/>
  <c r="ID82" i="5"/>
  <c r="IL82" i="5" s="1"/>
  <c r="IC82" i="5"/>
  <c r="C82" i="13" s="1"/>
  <c r="G82" i="13" s="1"/>
  <c r="IB82" i="5"/>
  <c r="HZ82" i="5"/>
  <c r="IF81" i="5"/>
  <c r="IE81" i="5"/>
  <c r="ID81" i="5"/>
  <c r="IL81" i="5" s="1"/>
  <c r="IC81" i="5"/>
  <c r="C81" i="13" s="1"/>
  <c r="G81" i="13" s="1"/>
  <c r="IB81" i="5"/>
  <c r="IA81" i="5"/>
  <c r="HZ81" i="5"/>
  <c r="IF80" i="5"/>
  <c r="IE80" i="5"/>
  <c r="ID80" i="5"/>
  <c r="IL80" i="5" s="1"/>
  <c r="IC80" i="5"/>
  <c r="C80" i="13" s="1"/>
  <c r="G80" i="13" s="1"/>
  <c r="IB80" i="5"/>
  <c r="IA80" i="5"/>
  <c r="HZ80" i="5"/>
  <c r="IF79" i="5"/>
  <c r="IE79" i="5"/>
  <c r="ID79" i="5"/>
  <c r="IL79" i="5" s="1"/>
  <c r="IC79" i="5"/>
  <c r="C79" i="13" s="1"/>
  <c r="G79" i="13" s="1"/>
  <c r="IB79" i="5"/>
  <c r="HZ79" i="5"/>
  <c r="IF78" i="5"/>
  <c r="IE78" i="5"/>
  <c r="ID78" i="5"/>
  <c r="IL78" i="5" s="1"/>
  <c r="IC78" i="5"/>
  <c r="C78" i="13" s="1"/>
  <c r="IB78" i="5"/>
  <c r="HZ78" i="5"/>
  <c r="IF77" i="5"/>
  <c r="IE77" i="5"/>
  <c r="ID77" i="5"/>
  <c r="IL77" i="5" s="1"/>
  <c r="IC77" i="5"/>
  <c r="C77" i="13" s="1"/>
  <c r="IB77" i="5"/>
  <c r="HZ77" i="5"/>
  <c r="IF76" i="5"/>
  <c r="IE76" i="5"/>
  <c r="ID76" i="5"/>
  <c r="IL76" i="5" s="1"/>
  <c r="IC76" i="5"/>
  <c r="C76" i="13" s="1"/>
  <c r="IB76" i="5"/>
  <c r="HZ76" i="5"/>
  <c r="IF75" i="5"/>
  <c r="IE75" i="5"/>
  <c r="ID75" i="5"/>
  <c r="IL75" i="5" s="1"/>
  <c r="IC75" i="5"/>
  <c r="C75" i="13" s="1"/>
  <c r="IB75" i="5"/>
  <c r="IA75" i="5"/>
  <c r="HZ75" i="5"/>
  <c r="IF74" i="5"/>
  <c r="IE74" i="5"/>
  <c r="ID74" i="5"/>
  <c r="IL74" i="5" s="1"/>
  <c r="IC74" i="5"/>
  <c r="C74" i="13" s="1"/>
  <c r="IB74" i="5"/>
  <c r="HZ74" i="5"/>
  <c r="IF73" i="5"/>
  <c r="IE73" i="5"/>
  <c r="ID73" i="5"/>
  <c r="IL73" i="5" s="1"/>
  <c r="IC73" i="5"/>
  <c r="C73" i="13" s="1"/>
  <c r="IB73" i="5"/>
  <c r="HZ73" i="5"/>
  <c r="IF72" i="5"/>
  <c r="IE72" i="5"/>
  <c r="ID72" i="5"/>
  <c r="IL72" i="5" s="1"/>
  <c r="IC72" i="5"/>
  <c r="C72" i="13" s="1"/>
  <c r="G72" i="13" s="1"/>
  <c r="IB72" i="5"/>
  <c r="HZ72" i="5"/>
  <c r="IF71" i="5"/>
  <c r="IE71" i="5"/>
  <c r="ID71" i="5"/>
  <c r="IL71" i="5" s="1"/>
  <c r="IC71" i="5"/>
  <c r="C71" i="13" s="1"/>
  <c r="G71" i="13" s="1"/>
  <c r="IB71" i="5"/>
  <c r="HZ71" i="5"/>
  <c r="IF70" i="5"/>
  <c r="IE70" i="5"/>
  <c r="ID70" i="5"/>
  <c r="IL70" i="5" s="1"/>
  <c r="IC70" i="5"/>
  <c r="C70" i="13" s="1"/>
  <c r="G70" i="13" s="1"/>
  <c r="IB70" i="5"/>
  <c r="HZ70" i="5"/>
  <c r="IF69" i="5"/>
  <c r="IE69" i="5"/>
  <c r="ID69" i="5"/>
  <c r="IL69" i="5" s="1"/>
  <c r="IC69" i="5"/>
  <c r="C69" i="13" s="1"/>
  <c r="G69" i="13" s="1"/>
  <c r="IB69" i="5"/>
  <c r="HZ69" i="5"/>
  <c r="IF68" i="5"/>
  <c r="IE68" i="5"/>
  <c r="ID68" i="5"/>
  <c r="IL68" i="5" s="1"/>
  <c r="IC68" i="5"/>
  <c r="C68" i="13" s="1"/>
  <c r="G68" i="13" s="1"/>
  <c r="IB68" i="5"/>
  <c r="IA68" i="5"/>
  <c r="HZ68" i="5"/>
  <c r="IF67" i="5"/>
  <c r="IE67" i="5"/>
  <c r="ID67" i="5"/>
  <c r="IL67" i="5" s="1"/>
  <c r="IC67" i="5"/>
  <c r="C67" i="13" s="1"/>
  <c r="G67" i="13" s="1"/>
  <c r="IB67" i="5"/>
  <c r="HZ67" i="5"/>
  <c r="IF66" i="5"/>
  <c r="IE66" i="5"/>
  <c r="ID66" i="5"/>
  <c r="IL66" i="5" s="1"/>
  <c r="IC66" i="5"/>
  <c r="C66" i="13" s="1"/>
  <c r="G66" i="13" s="1"/>
  <c r="IB66" i="5"/>
  <c r="HZ66" i="5"/>
  <c r="IF65" i="5"/>
  <c r="IE65" i="5"/>
  <c r="ID65" i="5"/>
  <c r="IL65" i="5" s="1"/>
  <c r="IC65" i="5"/>
  <c r="C65" i="13" s="1"/>
  <c r="G65" i="13" s="1"/>
  <c r="IB65" i="5"/>
  <c r="HZ65" i="5"/>
  <c r="IF64" i="5"/>
  <c r="IE64" i="5"/>
  <c r="ID64" i="5"/>
  <c r="IL64" i="5" s="1"/>
  <c r="IC64" i="5"/>
  <c r="C64" i="13" s="1"/>
  <c r="G64" i="13" s="1"/>
  <c r="IB64" i="5"/>
  <c r="HZ64" i="5"/>
  <c r="IF63" i="5"/>
  <c r="IE63" i="5"/>
  <c r="ID63" i="5"/>
  <c r="IL63" i="5" s="1"/>
  <c r="IC63" i="5"/>
  <c r="C63" i="13" s="1"/>
  <c r="IB63" i="5"/>
  <c r="IA63" i="5"/>
  <c r="HZ63" i="5"/>
  <c r="IF62" i="5"/>
  <c r="IE62" i="5"/>
  <c r="ID62" i="5"/>
  <c r="IL62" i="5" s="1"/>
  <c r="IC62" i="5"/>
  <c r="C62" i="13" s="1"/>
  <c r="IB62" i="5"/>
  <c r="HZ62" i="5"/>
  <c r="IF61" i="5"/>
  <c r="IE61" i="5"/>
  <c r="ID61" i="5"/>
  <c r="IL61" i="5" s="1"/>
  <c r="IC61" i="5"/>
  <c r="C61" i="13" s="1"/>
  <c r="IB61" i="5"/>
  <c r="HZ61" i="5"/>
  <c r="IF60" i="5"/>
  <c r="IE60" i="5"/>
  <c r="ID60" i="5"/>
  <c r="IL60" i="5" s="1"/>
  <c r="IC60" i="5"/>
  <c r="C60" i="13" s="1"/>
  <c r="IB60" i="5"/>
  <c r="HZ60" i="5"/>
  <c r="IF59" i="5"/>
  <c r="IE59" i="5"/>
  <c r="ID59" i="5"/>
  <c r="IL59" i="5" s="1"/>
  <c r="IC59" i="5"/>
  <c r="C59" i="13" s="1"/>
  <c r="IB59" i="5"/>
  <c r="HZ59" i="5"/>
  <c r="IF58" i="5"/>
  <c r="IE58" i="5"/>
  <c r="ID58" i="5"/>
  <c r="IL58" i="5" s="1"/>
  <c r="IC58" i="5"/>
  <c r="C58" i="13" s="1"/>
  <c r="IB58" i="5"/>
  <c r="HZ58" i="5"/>
  <c r="IF57" i="5"/>
  <c r="IE57" i="5"/>
  <c r="ID57" i="5"/>
  <c r="IL57" i="5" s="1"/>
  <c r="IC57" i="5"/>
  <c r="C57" i="13" s="1"/>
  <c r="IB57" i="5"/>
  <c r="HZ57" i="5"/>
  <c r="IF56" i="5"/>
  <c r="IE56" i="5"/>
  <c r="ID56" i="5"/>
  <c r="IL56" i="5" s="1"/>
  <c r="IC56" i="5"/>
  <c r="C56" i="13" s="1"/>
  <c r="IB56" i="5"/>
  <c r="IA56" i="5"/>
  <c r="HZ56" i="5"/>
  <c r="IF55" i="5"/>
  <c r="IE55" i="5"/>
  <c r="ID55" i="5"/>
  <c r="IL55" i="5" s="1"/>
  <c r="IC55" i="5"/>
  <c r="C55" i="13" s="1"/>
  <c r="IB55" i="5"/>
  <c r="HZ55" i="5"/>
  <c r="IF54" i="5"/>
  <c r="IE54" i="5"/>
  <c r="ID54" i="5"/>
  <c r="IL54" i="5" s="1"/>
  <c r="IC54" i="5"/>
  <c r="C54" i="13" s="1"/>
  <c r="IB54" i="5"/>
  <c r="HZ54" i="5"/>
  <c r="IF53" i="5"/>
  <c r="IE53" i="5"/>
  <c r="ID53" i="5"/>
  <c r="IL53" i="5" s="1"/>
  <c r="IC53" i="5"/>
  <c r="C53" i="13" s="1"/>
  <c r="IB53" i="5"/>
  <c r="HZ53" i="5"/>
  <c r="IF52" i="5"/>
  <c r="IE52" i="5"/>
  <c r="ID52" i="5"/>
  <c r="IL52" i="5" s="1"/>
  <c r="IC52" i="5"/>
  <c r="C52" i="13" s="1"/>
  <c r="IB52" i="5"/>
  <c r="IA52" i="5"/>
  <c r="HZ52" i="5"/>
  <c r="IF51" i="5"/>
  <c r="IE51" i="5"/>
  <c r="ID51" i="5"/>
  <c r="IL51" i="5" s="1"/>
  <c r="IC51" i="5"/>
  <c r="C51" i="13" s="1"/>
  <c r="G51" i="13" s="1"/>
  <c r="IB51" i="5"/>
  <c r="HZ51" i="5"/>
  <c r="IF50" i="5"/>
  <c r="IE50" i="5"/>
  <c r="ID50" i="5"/>
  <c r="IL50" i="5" s="1"/>
  <c r="IC50" i="5"/>
  <c r="C50" i="13" s="1"/>
  <c r="G50" i="13" s="1"/>
  <c r="IB50" i="5"/>
  <c r="HZ50" i="5"/>
  <c r="IF49" i="5"/>
  <c r="IE49" i="5"/>
  <c r="ID49" i="5"/>
  <c r="IL49" i="5" s="1"/>
  <c r="IC49" i="5"/>
  <c r="C49" i="13" s="1"/>
  <c r="G49" i="13" s="1"/>
  <c r="IB49" i="5"/>
  <c r="HZ49" i="5"/>
  <c r="IF48" i="5"/>
  <c r="IE48" i="5"/>
  <c r="ID48" i="5"/>
  <c r="IL48" i="5" s="1"/>
  <c r="IC48" i="5"/>
  <c r="C48" i="13" s="1"/>
  <c r="G48" i="13" s="1"/>
  <c r="IB48" i="5"/>
  <c r="HZ48" i="5"/>
  <c r="IF47" i="5"/>
  <c r="IE47" i="5"/>
  <c r="ID47" i="5"/>
  <c r="IL47" i="5" s="1"/>
  <c r="IC47" i="5"/>
  <c r="C47" i="13" s="1"/>
  <c r="G47" i="13" s="1"/>
  <c r="IB47" i="5"/>
  <c r="HZ47" i="5"/>
  <c r="IF46" i="5"/>
  <c r="IE46" i="5"/>
  <c r="ID46" i="5"/>
  <c r="IL46" i="5" s="1"/>
  <c r="IC46" i="5"/>
  <c r="C46" i="13" s="1"/>
  <c r="G46" i="13" s="1"/>
  <c r="IB46" i="5"/>
  <c r="HZ46" i="5"/>
  <c r="IF45" i="5"/>
  <c r="IE45" i="5"/>
  <c r="ID45" i="5"/>
  <c r="IL45" i="5" s="1"/>
  <c r="IC45" i="5"/>
  <c r="C45" i="13" s="1"/>
  <c r="G45" i="13" s="1"/>
  <c r="IB45" i="5"/>
  <c r="HZ45" i="5"/>
  <c r="IF44" i="5"/>
  <c r="IE44" i="5"/>
  <c r="ID44" i="5"/>
  <c r="IL44" i="5" s="1"/>
  <c r="IC44" i="5"/>
  <c r="C44" i="13" s="1"/>
  <c r="G44" i="13" s="1"/>
  <c r="IB44" i="5"/>
  <c r="HZ44" i="5"/>
  <c r="IF43" i="5"/>
  <c r="IE43" i="5"/>
  <c r="ID43" i="5"/>
  <c r="IL43" i="5" s="1"/>
  <c r="IC43" i="5"/>
  <c r="C43" i="13" s="1"/>
  <c r="G43" i="13" s="1"/>
  <c r="IB43" i="5"/>
  <c r="IA43" i="5"/>
  <c r="HZ43" i="5"/>
  <c r="IF42" i="5"/>
  <c r="IE42" i="5"/>
  <c r="ID42" i="5"/>
  <c r="IL42" i="5" s="1"/>
  <c r="IC42" i="5"/>
  <c r="C42" i="13" s="1"/>
  <c r="G42" i="13" s="1"/>
  <c r="IB42" i="5"/>
  <c r="HZ42" i="5"/>
  <c r="IF41" i="5"/>
  <c r="IE41" i="5"/>
  <c r="ID41" i="5"/>
  <c r="IL41" i="5" s="1"/>
  <c r="IC41" i="5"/>
  <c r="C41" i="13" s="1"/>
  <c r="G41" i="13" s="1"/>
  <c r="IB41" i="5"/>
  <c r="HZ41" i="5"/>
  <c r="IF40" i="5"/>
  <c r="IE40" i="5"/>
  <c r="ID40" i="5"/>
  <c r="IL40" i="5" s="1"/>
  <c r="IC40" i="5"/>
  <c r="C40" i="13" s="1"/>
  <c r="G40" i="13" s="1"/>
  <c r="IB40" i="5"/>
  <c r="HZ40" i="5"/>
  <c r="IF39" i="5"/>
  <c r="IE39" i="5"/>
  <c r="ID39" i="5"/>
  <c r="IL39" i="5" s="1"/>
  <c r="IC39" i="5"/>
  <c r="C39" i="13" s="1"/>
  <c r="G39" i="13" s="1"/>
  <c r="IB39" i="5"/>
  <c r="IA39" i="5"/>
  <c r="HZ39" i="5"/>
  <c r="IF38" i="5"/>
  <c r="IE38" i="5"/>
  <c r="ID38" i="5"/>
  <c r="IL38" i="5" s="1"/>
  <c r="IC38" i="5"/>
  <c r="C38" i="13" s="1"/>
  <c r="G38" i="13" s="1"/>
  <c r="IB38" i="5"/>
  <c r="IA38" i="5"/>
  <c r="HZ38" i="5"/>
  <c r="IF37" i="5"/>
  <c r="IE37" i="5"/>
  <c r="ID37" i="5"/>
  <c r="IL37" i="5" s="1"/>
  <c r="IC37" i="5"/>
  <c r="C37" i="13" s="1"/>
  <c r="G37" i="13" s="1"/>
  <c r="IB37" i="5"/>
  <c r="HZ37" i="5"/>
  <c r="IF36" i="5"/>
  <c r="IE36" i="5"/>
  <c r="ID36" i="5"/>
  <c r="IL36" i="5" s="1"/>
  <c r="IC36" i="5"/>
  <c r="C36" i="13" s="1"/>
  <c r="G36" i="13" s="1"/>
  <c r="IB36" i="5"/>
  <c r="HZ36" i="5"/>
  <c r="IF35" i="5"/>
  <c r="IE35" i="5"/>
  <c r="ID35" i="5"/>
  <c r="IL35" i="5" s="1"/>
  <c r="IC35" i="5"/>
  <c r="C35" i="13" s="1"/>
  <c r="G35" i="13" s="1"/>
  <c r="IB35" i="5"/>
  <c r="HZ35" i="5"/>
  <c r="IF34" i="5"/>
  <c r="IE34" i="5"/>
  <c r="ID34" i="5"/>
  <c r="IL34" i="5" s="1"/>
  <c r="IC34" i="5"/>
  <c r="C34" i="13" s="1"/>
  <c r="G34" i="13" s="1"/>
  <c r="IB34" i="5"/>
  <c r="HZ34" i="5"/>
  <c r="IF33" i="5"/>
  <c r="IE33" i="5"/>
  <c r="ID33" i="5"/>
  <c r="IL33" i="5" s="1"/>
  <c r="IC33" i="5"/>
  <c r="C33" i="13" s="1"/>
  <c r="G33" i="13" s="1"/>
  <c r="IB33" i="5"/>
  <c r="IA33" i="5"/>
  <c r="HZ33" i="5"/>
  <c r="IF32" i="5"/>
  <c r="IE32" i="5"/>
  <c r="ID32" i="5"/>
  <c r="IL32" i="5" s="1"/>
  <c r="IC32" i="5"/>
  <c r="C32" i="13" s="1"/>
  <c r="G32" i="13" s="1"/>
  <c r="IB32" i="5"/>
  <c r="HZ32" i="5"/>
  <c r="IF31" i="5"/>
  <c r="IE31" i="5"/>
  <c r="ID31" i="5"/>
  <c r="IL31" i="5" s="1"/>
  <c r="IC31" i="5"/>
  <c r="C31" i="13" s="1"/>
  <c r="G31" i="13" s="1"/>
  <c r="IB31" i="5"/>
  <c r="HZ31" i="5"/>
  <c r="IF30" i="5"/>
  <c r="S30" i="13" s="1"/>
  <c r="V30" i="13" s="1"/>
  <c r="IE30" i="5"/>
  <c r="ID30" i="5"/>
  <c r="IC30" i="5"/>
  <c r="C30" i="13" s="1"/>
  <c r="G30" i="13" s="1"/>
  <c r="IB30" i="5"/>
  <c r="HZ30" i="5"/>
  <c r="IF29" i="5"/>
  <c r="S29" i="13" s="1"/>
  <c r="V29" i="13" s="1"/>
  <c r="IE29" i="5"/>
  <c r="ID29" i="5"/>
  <c r="IC29" i="5"/>
  <c r="C29" i="13" s="1"/>
  <c r="G29" i="13" s="1"/>
  <c r="IB29" i="5"/>
  <c r="HZ29" i="5"/>
  <c r="IF28" i="5"/>
  <c r="S28" i="13" s="1"/>
  <c r="V28" i="13" s="1"/>
  <c r="IE28" i="5"/>
  <c r="ID28" i="5"/>
  <c r="IC28" i="5"/>
  <c r="C28" i="13" s="1"/>
  <c r="G28" i="13" s="1"/>
  <c r="IB28" i="5"/>
  <c r="HZ28" i="5"/>
  <c r="IF27" i="5"/>
  <c r="S27" i="13" s="1"/>
  <c r="V27" i="13" s="1"/>
  <c r="IE27" i="5"/>
  <c r="ID27" i="5"/>
  <c r="IC27" i="5"/>
  <c r="C27" i="13" s="1"/>
  <c r="G27" i="13" s="1"/>
  <c r="IB27" i="5"/>
  <c r="IA27" i="5"/>
  <c r="HZ27" i="5"/>
  <c r="IF26" i="5"/>
  <c r="S26" i="13" s="1"/>
  <c r="V26" i="13" s="1"/>
  <c r="IE26" i="5"/>
  <c r="ID26" i="5"/>
  <c r="IC26" i="5"/>
  <c r="C26" i="13" s="1"/>
  <c r="G26" i="13" s="1"/>
  <c r="IB26" i="5"/>
  <c r="HZ26" i="5"/>
  <c r="IF25" i="5"/>
  <c r="S25" i="13" s="1"/>
  <c r="V25" i="13" s="1"/>
  <c r="IE25" i="5"/>
  <c r="ID25" i="5"/>
  <c r="IC25" i="5"/>
  <c r="C25" i="13" s="1"/>
  <c r="G25" i="13" s="1"/>
  <c r="IB25" i="5"/>
  <c r="HZ25" i="5"/>
  <c r="IF24" i="5"/>
  <c r="S24" i="13" s="1"/>
  <c r="V24" i="13" s="1"/>
  <c r="IE24" i="5"/>
  <c r="ID24" i="5"/>
  <c r="IC24" i="5"/>
  <c r="C24" i="13" s="1"/>
  <c r="G24" i="13" s="1"/>
  <c r="IB24" i="5"/>
  <c r="IA24" i="5"/>
  <c r="HZ24" i="5"/>
  <c r="IF23" i="5"/>
  <c r="S23" i="13" s="1"/>
  <c r="V23" i="13" s="1"/>
  <c r="IE23" i="5"/>
  <c r="ID23" i="5"/>
  <c r="IC23" i="5"/>
  <c r="C23" i="13" s="1"/>
  <c r="G23" i="13" s="1"/>
  <c r="IB23" i="5"/>
  <c r="HZ23" i="5"/>
  <c r="IF22" i="5"/>
  <c r="S22" i="13" s="1"/>
  <c r="V22" i="13" s="1"/>
  <c r="IE22" i="5"/>
  <c r="ID22" i="5"/>
  <c r="IC22" i="5"/>
  <c r="C22" i="13" s="1"/>
  <c r="G22" i="13" s="1"/>
  <c r="IB22" i="5"/>
  <c r="HZ22" i="5"/>
  <c r="IF21" i="5"/>
  <c r="S21" i="13" s="1"/>
  <c r="V21" i="13" s="1"/>
  <c r="IE21" i="5"/>
  <c r="ID21" i="5"/>
  <c r="IC21" i="5"/>
  <c r="C21" i="13" s="1"/>
  <c r="G21" i="13" s="1"/>
  <c r="IB21" i="5"/>
  <c r="IA21" i="5"/>
  <c r="HZ21" i="5"/>
  <c r="IF20" i="5"/>
  <c r="S20" i="13" s="1"/>
  <c r="V20" i="13" s="1"/>
  <c r="IE20" i="5"/>
  <c r="ID20" i="5"/>
  <c r="IC20" i="5"/>
  <c r="C20" i="13" s="1"/>
  <c r="G20" i="13" s="1"/>
  <c r="IB20" i="5"/>
  <c r="IA20" i="5"/>
  <c r="HZ20" i="5"/>
  <c r="IF19" i="5"/>
  <c r="S19" i="13" s="1"/>
  <c r="V19" i="13" s="1"/>
  <c r="IE19" i="5"/>
  <c r="ID19" i="5"/>
  <c r="IC19" i="5"/>
  <c r="C19" i="13" s="1"/>
  <c r="G19" i="13" s="1"/>
  <c r="IB19" i="5"/>
  <c r="HZ19" i="5"/>
  <c r="IF18" i="5"/>
  <c r="S18" i="13" s="1"/>
  <c r="V18" i="13" s="1"/>
  <c r="IE18" i="5"/>
  <c r="ID18" i="5"/>
  <c r="IC18" i="5"/>
  <c r="C18" i="13" s="1"/>
  <c r="G18" i="13" s="1"/>
  <c r="IB18" i="5"/>
  <c r="HZ18" i="5"/>
  <c r="IF17" i="5"/>
  <c r="S17" i="13" s="1"/>
  <c r="V17" i="13" s="1"/>
  <c r="IE17" i="5"/>
  <c r="ID17" i="5"/>
  <c r="IC17" i="5"/>
  <c r="C17" i="13" s="1"/>
  <c r="G17" i="13" s="1"/>
  <c r="IB17" i="5"/>
  <c r="HZ17" i="5"/>
  <c r="IF16" i="5"/>
  <c r="S16" i="13" s="1"/>
  <c r="V16" i="13" s="1"/>
  <c r="IE16" i="5"/>
  <c r="ID16" i="5"/>
  <c r="IC16" i="5"/>
  <c r="C16" i="13" s="1"/>
  <c r="G16" i="13" s="1"/>
  <c r="IB16" i="5"/>
  <c r="IA16" i="5"/>
  <c r="HZ16" i="5"/>
  <c r="IF15" i="5"/>
  <c r="S15" i="13" s="1"/>
  <c r="V15" i="13" s="1"/>
  <c r="IE15" i="5"/>
  <c r="ID15" i="5"/>
  <c r="IC15" i="5"/>
  <c r="C15" i="13" s="1"/>
  <c r="G15" i="13" s="1"/>
  <c r="IB15" i="5"/>
  <c r="HZ15" i="5"/>
  <c r="IF14" i="5"/>
  <c r="S14" i="13" s="1"/>
  <c r="V14" i="13" s="1"/>
  <c r="IE14" i="5"/>
  <c r="ID14" i="5"/>
  <c r="IC14" i="5"/>
  <c r="C14" i="13" s="1"/>
  <c r="G14" i="13" s="1"/>
  <c r="IB14" i="5"/>
  <c r="IA14" i="5"/>
  <c r="HZ14" i="5"/>
  <c r="IF13" i="5"/>
  <c r="S13" i="13" s="1"/>
  <c r="V13" i="13" s="1"/>
  <c r="IE13" i="5"/>
  <c r="ID13" i="5"/>
  <c r="IC13" i="5"/>
  <c r="C13" i="13" s="1"/>
  <c r="G13" i="13" s="1"/>
  <c r="IB13" i="5"/>
  <c r="HZ13" i="5"/>
  <c r="IF12" i="5"/>
  <c r="S12" i="13" s="1"/>
  <c r="V12" i="13" s="1"/>
  <c r="IE12" i="5"/>
  <c r="ID12" i="5"/>
  <c r="IC12" i="5"/>
  <c r="C12" i="13" s="1"/>
  <c r="G12" i="13" s="1"/>
  <c r="IB12" i="5"/>
  <c r="IA12" i="5"/>
  <c r="HZ12" i="5"/>
  <c r="IF11" i="5"/>
  <c r="S11" i="13" s="1"/>
  <c r="V11" i="13" s="1"/>
  <c r="IE11" i="5"/>
  <c r="ID11" i="5"/>
  <c r="IC11" i="5"/>
  <c r="C11" i="13" s="1"/>
  <c r="G11" i="13" s="1"/>
  <c r="IB11" i="5"/>
  <c r="HZ11" i="5"/>
  <c r="IF10" i="5"/>
  <c r="S10" i="13" s="1"/>
  <c r="V10" i="13" s="1"/>
  <c r="IE10" i="5"/>
  <c r="ID10" i="5"/>
  <c r="IC10" i="5"/>
  <c r="C10" i="13" s="1"/>
  <c r="G10" i="13" s="1"/>
  <c r="IB10" i="5"/>
  <c r="HZ10" i="5"/>
  <c r="IF9" i="5"/>
  <c r="S9" i="13" s="1"/>
  <c r="V9" i="13" s="1"/>
  <c r="IE9" i="5"/>
  <c r="ID9" i="5"/>
  <c r="IC9" i="5"/>
  <c r="C9" i="13" s="1"/>
  <c r="G9" i="13" s="1"/>
  <c r="IB9" i="5"/>
  <c r="HZ9" i="5"/>
  <c r="IF8" i="5"/>
  <c r="S8" i="13" s="1"/>
  <c r="V8" i="13" s="1"/>
  <c r="IE8" i="5"/>
  <c r="ID8" i="5"/>
  <c r="IC8" i="5"/>
  <c r="C8" i="13" s="1"/>
  <c r="G8" i="13" s="1"/>
  <c r="IB8" i="5"/>
  <c r="IA8" i="5"/>
  <c r="HZ8" i="5"/>
  <c r="IF7" i="5"/>
  <c r="S7" i="13" s="1"/>
  <c r="V7" i="13" s="1"/>
  <c r="IE7" i="5"/>
  <c r="ID7" i="5"/>
  <c r="IC7" i="5"/>
  <c r="C7" i="13" s="1"/>
  <c r="G7" i="13" s="1"/>
  <c r="IB7" i="5"/>
  <c r="HZ7" i="5"/>
  <c r="IF6" i="5"/>
  <c r="S6" i="13" s="1"/>
  <c r="V6" i="13" s="1"/>
  <c r="IE6" i="5"/>
  <c r="ID6" i="5"/>
  <c r="IC6" i="5"/>
  <c r="C6" i="13" s="1"/>
  <c r="G6" i="13" s="1"/>
  <c r="IB6" i="5"/>
  <c r="IA6" i="5"/>
  <c r="HZ6" i="5"/>
  <c r="IF5" i="5"/>
  <c r="S5" i="13" s="1"/>
  <c r="V5" i="13" s="1"/>
  <c r="IE5" i="5"/>
  <c r="ID5" i="5"/>
  <c r="IC5" i="5"/>
  <c r="C5" i="13" s="1"/>
  <c r="G5" i="13" s="1"/>
  <c r="IB5" i="5"/>
  <c r="HZ5" i="5"/>
  <c r="IF4" i="5"/>
  <c r="S4" i="13" s="1"/>
  <c r="V4" i="13" s="1"/>
  <c r="IE4" i="5"/>
  <c r="ID4" i="5"/>
  <c r="IC4" i="5"/>
  <c r="C4" i="13" s="1"/>
  <c r="G4" i="13" s="1"/>
  <c r="IB4" i="5"/>
  <c r="IA4" i="5"/>
  <c r="HZ4" i="5"/>
  <c r="S44" i="13" l="1"/>
  <c r="V44" i="13" s="1"/>
  <c r="IM44" i="5"/>
  <c r="S57" i="13"/>
  <c r="IM57" i="5"/>
  <c r="S70" i="13"/>
  <c r="V70" i="13" s="1"/>
  <c r="IM70" i="5"/>
  <c r="IH101" i="5"/>
  <c r="II101" i="5" s="1"/>
  <c r="IL101" i="5"/>
  <c r="IH104" i="5"/>
  <c r="II104" i="5" s="1"/>
  <c r="IL104" i="5"/>
  <c r="IH107" i="5"/>
  <c r="II107" i="5" s="1"/>
  <c r="IL107" i="5"/>
  <c r="S34" i="13"/>
  <c r="V34" i="13" s="1"/>
  <c r="IM34" i="5"/>
  <c r="S39" i="13"/>
  <c r="V39" i="13" s="1"/>
  <c r="IM39" i="5"/>
  <c r="S52" i="13"/>
  <c r="IM52" i="5"/>
  <c r="S65" i="13"/>
  <c r="V65" i="13" s="1"/>
  <c r="IM65" i="5"/>
  <c r="S78" i="13"/>
  <c r="IM78" i="5"/>
  <c r="S83" i="13"/>
  <c r="V83" i="13" s="1"/>
  <c r="IM83" i="5"/>
  <c r="IH95" i="5"/>
  <c r="II95" i="5" s="1"/>
  <c r="IL95" i="5"/>
  <c r="IH98" i="5"/>
  <c r="II98" i="5" s="1"/>
  <c r="IL98" i="5"/>
  <c r="S68" i="13"/>
  <c r="V68" i="13" s="1"/>
  <c r="IM68" i="5"/>
  <c r="S47" i="13"/>
  <c r="V47" i="13" s="1"/>
  <c r="IM47" i="5"/>
  <c r="S60" i="13"/>
  <c r="IM60" i="5"/>
  <c r="S73" i="13"/>
  <c r="IM73" i="5"/>
  <c r="IH92" i="5"/>
  <c r="II92" i="5" s="1"/>
  <c r="IL92" i="5"/>
  <c r="S37" i="13"/>
  <c r="V37" i="13" s="1"/>
  <c r="IM37" i="5"/>
  <c r="S42" i="13"/>
  <c r="V42" i="13" s="1"/>
  <c r="IM42" i="5"/>
  <c r="S55" i="13"/>
  <c r="IM55" i="5"/>
  <c r="IH89" i="5"/>
  <c r="II89" i="5" s="1"/>
  <c r="IL89" i="5"/>
  <c r="S63" i="13"/>
  <c r="IM63" i="5"/>
  <c r="S76" i="13"/>
  <c r="IM76" i="5"/>
  <c r="S81" i="13"/>
  <c r="V81" i="13" s="1"/>
  <c r="IM81" i="5"/>
  <c r="IH105" i="5"/>
  <c r="II105" i="5" s="1"/>
  <c r="IL105" i="5"/>
  <c r="IH108" i="5"/>
  <c r="II108" i="5" s="1"/>
  <c r="IL108" i="5"/>
  <c r="S45" i="13"/>
  <c r="V45" i="13" s="1"/>
  <c r="IM45" i="5"/>
  <c r="S58" i="13"/>
  <c r="IM58" i="5"/>
  <c r="S71" i="13"/>
  <c r="V71" i="13" s="1"/>
  <c r="IM71" i="5"/>
  <c r="IH96" i="5"/>
  <c r="II96" i="5" s="1"/>
  <c r="IL96" i="5"/>
  <c r="IH99" i="5"/>
  <c r="II99" i="5" s="1"/>
  <c r="IL99" i="5"/>
  <c r="IH102" i="5"/>
  <c r="II102" i="5" s="1"/>
  <c r="IL102" i="5"/>
  <c r="S32" i="13"/>
  <c r="V32" i="13" s="1"/>
  <c r="IM32" i="5"/>
  <c r="S35" i="13"/>
  <c r="V35" i="13" s="1"/>
  <c r="IM35" i="5"/>
  <c r="S40" i="13"/>
  <c r="V40" i="13" s="1"/>
  <c r="IM40" i="5"/>
  <c r="S53" i="13"/>
  <c r="IM53" i="5"/>
  <c r="S66" i="13"/>
  <c r="V66" i="13" s="1"/>
  <c r="IM66" i="5"/>
  <c r="S79" i="13"/>
  <c r="V79" i="13" s="1"/>
  <c r="IM79" i="5"/>
  <c r="S84" i="13"/>
  <c r="V84" i="13" s="1"/>
  <c r="IM84" i="5"/>
  <c r="IH93" i="5"/>
  <c r="II93" i="5" s="1"/>
  <c r="IL93" i="5"/>
  <c r="S48" i="13"/>
  <c r="V48" i="13" s="1"/>
  <c r="IM48" i="5"/>
  <c r="S61" i="13"/>
  <c r="IM61" i="5"/>
  <c r="S74" i="13"/>
  <c r="IM74" i="5"/>
  <c r="IH87" i="5"/>
  <c r="II87" i="5" s="1"/>
  <c r="IL87" i="5"/>
  <c r="IH90" i="5"/>
  <c r="II90" i="5" s="1"/>
  <c r="IL90" i="5"/>
  <c r="S38" i="13"/>
  <c r="V38" i="13" s="1"/>
  <c r="IM38" i="5"/>
  <c r="S43" i="13"/>
  <c r="V43" i="13" s="1"/>
  <c r="IM43" i="5"/>
  <c r="S51" i="13"/>
  <c r="V51" i="13" s="1"/>
  <c r="IM51" i="5"/>
  <c r="S56" i="13"/>
  <c r="IM56" i="5"/>
  <c r="S69" i="13"/>
  <c r="V69" i="13" s="1"/>
  <c r="IM69" i="5"/>
  <c r="S33" i="13"/>
  <c r="V33" i="13" s="1"/>
  <c r="IM33" i="5"/>
  <c r="S64" i="13"/>
  <c r="V64" i="13" s="1"/>
  <c r="IM64" i="5"/>
  <c r="S77" i="13"/>
  <c r="IM77" i="5"/>
  <c r="S82" i="13"/>
  <c r="V82" i="13" s="1"/>
  <c r="IM82" i="5"/>
  <c r="IH97" i="5"/>
  <c r="II97" i="5" s="1"/>
  <c r="IL97" i="5"/>
  <c r="IH100" i="5"/>
  <c r="II100" i="5" s="1"/>
  <c r="IL100" i="5"/>
  <c r="IH103" i="5"/>
  <c r="II103" i="5" s="1"/>
  <c r="IL103" i="5"/>
  <c r="IH106" i="5"/>
  <c r="II106" i="5" s="1"/>
  <c r="IL106" i="5"/>
  <c r="S50" i="13"/>
  <c r="V50" i="13" s="1"/>
  <c r="IM50" i="5"/>
  <c r="S86" i="13"/>
  <c r="V86" i="13" s="1"/>
  <c r="IM86" i="5"/>
  <c r="S46" i="13"/>
  <c r="V46" i="13" s="1"/>
  <c r="IM46" i="5"/>
  <c r="S59" i="13"/>
  <c r="IM59" i="5"/>
  <c r="S72" i="13"/>
  <c r="V72" i="13" s="1"/>
  <c r="IM72" i="5"/>
  <c r="IH94" i="5"/>
  <c r="II94" i="5" s="1"/>
  <c r="IL94" i="5"/>
  <c r="S36" i="13"/>
  <c r="V36" i="13" s="1"/>
  <c r="IM36" i="5"/>
  <c r="S41" i="13"/>
  <c r="V41" i="13" s="1"/>
  <c r="IM41" i="5"/>
  <c r="S54" i="13"/>
  <c r="IM54" i="5"/>
  <c r="S67" i="13"/>
  <c r="V67" i="13" s="1"/>
  <c r="IM67" i="5"/>
  <c r="IH91" i="5"/>
  <c r="II91" i="5" s="1"/>
  <c r="IL91" i="5"/>
  <c r="S31" i="13"/>
  <c r="V31" i="13" s="1"/>
  <c r="IM31" i="5"/>
  <c r="S49" i="13"/>
  <c r="V49" i="13" s="1"/>
  <c r="IM49" i="5"/>
  <c r="S62" i="13"/>
  <c r="IM62" i="5"/>
  <c r="S80" i="13"/>
  <c r="V80" i="13" s="1"/>
  <c r="IM80" i="5"/>
  <c r="S85" i="13"/>
  <c r="V85" i="13" s="1"/>
  <c r="IM85" i="5"/>
  <c r="IH88" i="5"/>
  <c r="II88" i="5" s="1"/>
  <c r="IL88" i="5"/>
  <c r="S75" i="13"/>
  <c r="IM75" i="5"/>
  <c r="G2" i="13"/>
  <c r="IG105" i="5"/>
  <c r="IG108" i="5"/>
  <c r="IG96" i="5"/>
  <c r="IG99" i="5"/>
  <c r="IG102" i="5"/>
  <c r="IG93" i="5"/>
  <c r="IG87" i="5"/>
  <c r="IG90" i="5"/>
  <c r="IG92" i="5"/>
  <c r="IG89" i="5"/>
  <c r="IG97" i="5"/>
  <c r="IG100" i="5"/>
  <c r="IG103" i="5"/>
  <c r="IG106" i="5"/>
  <c r="IG91" i="5"/>
  <c r="IG88" i="5"/>
  <c r="IG101" i="5"/>
  <c r="IG104" i="5"/>
  <c r="IG107" i="5"/>
  <c r="IG94" i="5"/>
  <c r="IG95" i="5"/>
  <c r="IG98" i="5"/>
  <c r="FW86" i="5"/>
  <c r="FW50" i="5"/>
  <c r="IA47" i="5"/>
  <c r="FW35" i="5"/>
  <c r="IA40" i="5"/>
  <c r="CQ68" i="7"/>
  <c r="CQ70" i="7"/>
  <c r="CQ90" i="7"/>
  <c r="CQ8" i="7"/>
  <c r="CQ24" i="7"/>
  <c r="CQ26" i="7"/>
  <c r="CQ33" i="7"/>
  <c r="CQ35" i="7"/>
  <c r="CQ99" i="7"/>
  <c r="CQ104" i="7"/>
  <c r="CQ50" i="7"/>
  <c r="CQ65" i="7"/>
  <c r="CQ67" i="7"/>
  <c r="IH46" i="5"/>
  <c r="II46" i="5" s="1"/>
  <c r="IH50" i="5"/>
  <c r="II50" i="5" s="1"/>
  <c r="IH70" i="5"/>
  <c r="II70" i="5" s="1"/>
  <c r="IH74" i="5"/>
  <c r="II74" i="5" s="1"/>
  <c r="IH86" i="5"/>
  <c r="II86" i="5" s="1"/>
  <c r="IA5" i="5"/>
  <c r="IH4" i="5"/>
  <c r="II4" i="5" s="1"/>
  <c r="IH65" i="5"/>
  <c r="II65" i="5" s="1"/>
  <c r="FW63" i="5"/>
  <c r="FW73" i="5"/>
  <c r="FW89" i="5"/>
  <c r="FW99" i="5"/>
  <c r="FW79" i="5"/>
  <c r="FW51" i="5"/>
  <c r="FW31" i="5"/>
  <c r="IG18" i="5"/>
  <c r="IH28" i="5"/>
  <c r="II28" i="5" s="1"/>
  <c r="IH38" i="5"/>
  <c r="II38" i="5" s="1"/>
  <c r="IG50" i="5"/>
  <c r="IH58" i="5"/>
  <c r="II58" i="5" s="1"/>
  <c r="IG74" i="5"/>
  <c r="IH85" i="5"/>
  <c r="II85" i="5" s="1"/>
  <c r="FW95" i="5"/>
  <c r="FW83" i="5"/>
  <c r="FW54" i="5"/>
  <c r="IH5" i="5"/>
  <c r="II5" i="5" s="1"/>
  <c r="IH14" i="5"/>
  <c r="II14" i="5" s="1"/>
  <c r="IH26" i="5"/>
  <c r="II26" i="5" s="1"/>
  <c r="IH33" i="5"/>
  <c r="II33" i="5" s="1"/>
  <c r="FW80" i="5"/>
  <c r="FW57" i="5"/>
  <c r="FW33" i="5"/>
  <c r="FW21" i="5"/>
  <c r="FW8" i="5"/>
  <c r="IA86" i="5"/>
  <c r="IA15" i="5"/>
  <c r="IG70" i="5"/>
  <c r="IA99" i="5"/>
  <c r="IG42" i="5"/>
  <c r="IH25" i="5"/>
  <c r="II25" i="5" s="1"/>
  <c r="IA29" i="5"/>
  <c r="IG38" i="5"/>
  <c r="IG62" i="5"/>
  <c r="IG67" i="5"/>
  <c r="IH72" i="5"/>
  <c r="II72" i="5" s="1"/>
  <c r="IH81" i="5"/>
  <c r="II81" i="5" s="1"/>
  <c r="IG82" i="5"/>
  <c r="IA101" i="5"/>
  <c r="IA95" i="5"/>
  <c r="IA71" i="5"/>
  <c r="IA19" i="5"/>
  <c r="IG6" i="5"/>
  <c r="IH18" i="5"/>
  <c r="II18" i="5" s="1"/>
  <c r="IH37" i="5"/>
  <c r="II37" i="5" s="1"/>
  <c r="IA76" i="5"/>
  <c r="IA60" i="5"/>
  <c r="IA97" i="5"/>
  <c r="IA96" i="5"/>
  <c r="IA73" i="5"/>
  <c r="IA61" i="5"/>
  <c r="IA49" i="5"/>
  <c r="IA48" i="5"/>
  <c r="IA26" i="5"/>
  <c r="CQ32" i="7"/>
  <c r="CQ64" i="7"/>
  <c r="CQ83" i="7"/>
  <c r="CQ87" i="7"/>
  <c r="CQ13" i="7"/>
  <c r="CQ17" i="7"/>
  <c r="CQ40" i="7"/>
  <c r="CQ105" i="7"/>
  <c r="CQ44" i="7"/>
  <c r="CQ48" i="7"/>
  <c r="CQ6" i="7"/>
  <c r="CQ10" i="7"/>
  <c r="CQ88" i="7"/>
  <c r="CQ3" i="7"/>
  <c r="CQ41" i="7"/>
  <c r="CQ106" i="7"/>
  <c r="CQ22" i="7"/>
  <c r="CQ45" i="7"/>
  <c r="CQ49" i="7"/>
  <c r="CQ78" i="7"/>
  <c r="CQ81" i="7"/>
  <c r="CQ96" i="7"/>
  <c r="CQ42" i="7"/>
  <c r="CQ19" i="7"/>
  <c r="CQ97" i="7"/>
  <c r="CQ9" i="7"/>
  <c r="CQ12" i="7"/>
  <c r="CQ18" i="7"/>
  <c r="CQ30" i="7"/>
  <c r="CQ39" i="7"/>
  <c r="CQ93" i="7"/>
  <c r="CQ102" i="7"/>
  <c r="CQ15" i="7"/>
  <c r="CQ21" i="7"/>
  <c r="CQ27" i="7"/>
  <c r="CQ84" i="7"/>
  <c r="CQ36" i="7"/>
  <c r="CQ82" i="7"/>
  <c r="CQ94" i="7"/>
  <c r="CQ103" i="7"/>
  <c r="CQ16" i="7"/>
  <c r="CQ25" i="7"/>
  <c r="CQ28" i="7"/>
  <c r="CQ34" i="7"/>
  <c r="CQ46" i="7"/>
  <c r="CQ71" i="7"/>
  <c r="CQ79" i="7"/>
  <c r="CQ85" i="7"/>
  <c r="CQ91" i="7"/>
  <c r="CQ7" i="7"/>
  <c r="CQ31" i="7"/>
  <c r="CQ37" i="7"/>
  <c r="CQ43" i="7"/>
  <c r="CQ100" i="7"/>
  <c r="CQ4" i="7"/>
  <c r="CQ80" i="7"/>
  <c r="CQ89" i="7"/>
  <c r="CQ92" i="7"/>
  <c r="CQ98" i="7"/>
  <c r="CQ66" i="7"/>
  <c r="CQ95" i="7"/>
  <c r="CQ101" i="7"/>
  <c r="CQ107" i="7"/>
  <c r="CQ14" i="7"/>
  <c r="CQ23" i="7"/>
  <c r="CQ47" i="7"/>
  <c r="CQ63" i="7"/>
  <c r="CQ69" i="7"/>
  <c r="CQ86" i="7"/>
  <c r="CQ5" i="7"/>
  <c r="CQ11" i="7"/>
  <c r="CQ29" i="7"/>
  <c r="CQ38" i="7"/>
  <c r="CQ20" i="7"/>
  <c r="IA53" i="5"/>
  <c r="FW37" i="5"/>
  <c r="IA69" i="5"/>
  <c r="IH60" i="5"/>
  <c r="II60" i="5" s="1"/>
  <c r="IA65" i="5"/>
  <c r="IA31" i="5"/>
  <c r="IA17" i="5"/>
  <c r="IG14" i="5"/>
  <c r="IH36" i="5"/>
  <c r="II36" i="5" s="1"/>
  <c r="FW101" i="5"/>
  <c r="FW84" i="5"/>
  <c r="FW36" i="5"/>
  <c r="IG26" i="5"/>
  <c r="IG58" i="5"/>
  <c r="FW71" i="5"/>
  <c r="FW105" i="5"/>
  <c r="IG78" i="5"/>
  <c r="IH83" i="5"/>
  <c r="II83" i="5" s="1"/>
  <c r="FW66" i="5"/>
  <c r="FW46" i="5"/>
  <c r="FW18" i="5"/>
  <c r="IA107" i="5"/>
  <c r="IA91" i="5"/>
  <c r="IA78" i="5"/>
  <c r="IA30" i="5"/>
  <c r="IA108" i="5"/>
  <c r="IA92" i="5"/>
  <c r="IA44" i="5"/>
  <c r="IG10" i="5"/>
  <c r="IG22" i="5"/>
  <c r="IG66" i="5"/>
  <c r="FW32" i="5"/>
  <c r="FW96" i="5"/>
  <c r="FW76" i="5"/>
  <c r="FW48" i="5"/>
  <c r="FW28" i="5"/>
  <c r="IH24" i="5"/>
  <c r="II24" i="5" s="1"/>
  <c r="IG29" i="5"/>
  <c r="FW56" i="5"/>
  <c r="IH56" i="5"/>
  <c r="II56" i="5" s="1"/>
  <c r="IH69" i="5"/>
  <c r="II69" i="5" s="1"/>
  <c r="IG49" i="5"/>
  <c r="IG86" i="5"/>
  <c r="IA94" i="5"/>
  <c r="FW5" i="5"/>
  <c r="FW53" i="5"/>
  <c r="FW107" i="5"/>
  <c r="FW91" i="5"/>
  <c r="FW78" i="5"/>
  <c r="FW58" i="5"/>
  <c r="FW30" i="5"/>
  <c r="FW10" i="5"/>
  <c r="IA103" i="5"/>
  <c r="IA90" i="5"/>
  <c r="IA55" i="5"/>
  <c r="IA41" i="5"/>
  <c r="IG34" i="5"/>
  <c r="IG46" i="5"/>
  <c r="FW23" i="5"/>
  <c r="FW81" i="5"/>
  <c r="IA104" i="5"/>
  <c r="IA57" i="5"/>
  <c r="IH16" i="5"/>
  <c r="II16" i="5" s="1"/>
  <c r="IG17" i="5"/>
  <c r="IH6" i="5"/>
  <c r="II6" i="5" s="1"/>
  <c r="IA50" i="5"/>
  <c r="IG54" i="5"/>
  <c r="IH79" i="5"/>
  <c r="II79" i="5" s="1"/>
  <c r="FW85" i="5"/>
  <c r="FW108" i="5"/>
  <c r="FW60" i="5"/>
  <c r="FW40" i="5"/>
  <c r="FW12" i="5"/>
  <c r="IH48" i="5"/>
  <c r="II48" i="5" s="1"/>
  <c r="IH68" i="5"/>
  <c r="II68" i="5" s="1"/>
  <c r="IG30" i="5"/>
  <c r="IH57" i="5"/>
  <c r="II57" i="5" s="1"/>
  <c r="IH84" i="5"/>
  <c r="II84" i="5" s="1"/>
  <c r="FW59" i="5"/>
  <c r="IA7" i="5"/>
  <c r="IA11" i="5"/>
  <c r="IA42" i="5"/>
  <c r="IA59" i="5"/>
  <c r="IA93" i="5"/>
  <c r="IA105" i="5"/>
  <c r="IA18" i="5"/>
  <c r="IA23" i="5"/>
  <c r="IA35" i="5"/>
  <c r="IA45" i="5"/>
  <c r="IA54" i="5"/>
  <c r="IA62" i="5"/>
  <c r="IA66" i="5"/>
  <c r="IA70" i="5"/>
  <c r="IA74" i="5"/>
  <c r="IA83" i="5"/>
  <c r="IG73" i="5"/>
  <c r="IG21" i="5"/>
  <c r="IG41" i="5"/>
  <c r="IG53" i="5"/>
  <c r="IG77" i="5"/>
  <c r="IH8" i="5"/>
  <c r="II8" i="5" s="1"/>
  <c r="IH10" i="5"/>
  <c r="II10" i="5" s="1"/>
  <c r="IG13" i="5"/>
  <c r="IH17" i="5"/>
  <c r="II17" i="5" s="1"/>
  <c r="IH20" i="5"/>
  <c r="II20" i="5" s="1"/>
  <c r="IH21" i="5"/>
  <c r="II21" i="5" s="1"/>
  <c r="IH30" i="5"/>
  <c r="II30" i="5" s="1"/>
  <c r="IG33" i="5"/>
  <c r="IH40" i="5"/>
  <c r="II40" i="5" s="1"/>
  <c r="IH42" i="5"/>
  <c r="II42" i="5" s="1"/>
  <c r="IG45" i="5"/>
  <c r="IH49" i="5"/>
  <c r="II49" i="5" s="1"/>
  <c r="IH52" i="5"/>
  <c r="II52" i="5" s="1"/>
  <c r="IH53" i="5"/>
  <c r="II53" i="5" s="1"/>
  <c r="IH62" i="5"/>
  <c r="II62" i="5" s="1"/>
  <c r="IG65" i="5"/>
  <c r="IH71" i="5"/>
  <c r="II71" i="5" s="1"/>
  <c r="IH73" i="5"/>
  <c r="II73" i="5" s="1"/>
  <c r="IH76" i="5"/>
  <c r="II76" i="5" s="1"/>
  <c r="IH78" i="5"/>
  <c r="II78" i="5" s="1"/>
  <c r="IG81" i="5"/>
  <c r="IG61" i="5"/>
  <c r="IG9" i="5"/>
  <c r="IH29" i="5"/>
  <c r="II29" i="5" s="1"/>
  <c r="IH61" i="5"/>
  <c r="II61" i="5" s="1"/>
  <c r="IG5" i="5"/>
  <c r="IH9" i="5"/>
  <c r="II9" i="5" s="1"/>
  <c r="IH12" i="5"/>
  <c r="II12" i="5" s="1"/>
  <c r="IH13" i="5"/>
  <c r="II13" i="5" s="1"/>
  <c r="IH22" i="5"/>
  <c r="II22" i="5" s="1"/>
  <c r="IG25" i="5"/>
  <c r="IH32" i="5"/>
  <c r="II32" i="5" s="1"/>
  <c r="IH34" i="5"/>
  <c r="II34" i="5" s="1"/>
  <c r="IG37" i="5"/>
  <c r="IH41" i="5"/>
  <c r="II41" i="5" s="1"/>
  <c r="IH44" i="5"/>
  <c r="II44" i="5" s="1"/>
  <c r="IH45" i="5"/>
  <c r="II45" i="5" s="1"/>
  <c r="IH54" i="5"/>
  <c r="II54" i="5" s="1"/>
  <c r="IG57" i="5"/>
  <c r="IH64" i="5"/>
  <c r="II64" i="5" s="1"/>
  <c r="IH66" i="5"/>
  <c r="II66" i="5" s="1"/>
  <c r="IG69" i="5"/>
  <c r="IG75" i="5"/>
  <c r="IH77" i="5"/>
  <c r="II77" i="5" s="1"/>
  <c r="IH80" i="5"/>
  <c r="II80" i="5" s="1"/>
  <c r="IH82" i="5"/>
  <c r="II82" i="5" s="1"/>
  <c r="IG85" i="5"/>
  <c r="FW82" i="5"/>
  <c r="FW94" i="5"/>
  <c r="FW106" i="5"/>
  <c r="IH7" i="5"/>
  <c r="II7" i="5" s="1"/>
  <c r="IG7" i="5"/>
  <c r="IH63" i="5"/>
  <c r="II63" i="5" s="1"/>
  <c r="IG63" i="5"/>
  <c r="IH15" i="5"/>
  <c r="II15" i="5" s="1"/>
  <c r="IG15" i="5"/>
  <c r="IH23" i="5"/>
  <c r="II23" i="5" s="1"/>
  <c r="IG23" i="5"/>
  <c r="IH55" i="5"/>
  <c r="II55" i="5" s="1"/>
  <c r="IG55" i="5"/>
  <c r="IG19" i="5"/>
  <c r="IH19" i="5"/>
  <c r="II19" i="5" s="1"/>
  <c r="IG35" i="5"/>
  <c r="IH35" i="5"/>
  <c r="II35" i="5" s="1"/>
  <c r="IG51" i="5"/>
  <c r="IH51" i="5"/>
  <c r="II51" i="5" s="1"/>
  <c r="IG31" i="5"/>
  <c r="IH31" i="5"/>
  <c r="II31" i="5" s="1"/>
  <c r="IH39" i="5"/>
  <c r="II39" i="5" s="1"/>
  <c r="IG39" i="5"/>
  <c r="IG47" i="5"/>
  <c r="IH47" i="5"/>
  <c r="II47" i="5" s="1"/>
  <c r="IH11" i="5"/>
  <c r="II11" i="5" s="1"/>
  <c r="IG11" i="5"/>
  <c r="IG27" i="5"/>
  <c r="IH27" i="5"/>
  <c r="II27" i="5" s="1"/>
  <c r="IG43" i="5"/>
  <c r="IH43" i="5"/>
  <c r="II43" i="5" s="1"/>
  <c r="IG59" i="5"/>
  <c r="IH59" i="5"/>
  <c r="II59" i="5" s="1"/>
  <c r="IG71" i="5"/>
  <c r="IG79" i="5"/>
  <c r="IG83" i="5"/>
  <c r="IG8" i="5"/>
  <c r="IG12" i="5"/>
  <c r="IG16" i="5"/>
  <c r="IG20" i="5"/>
  <c r="IG24" i="5"/>
  <c r="IG28" i="5"/>
  <c r="IG32" i="5"/>
  <c r="IG36" i="5"/>
  <c r="IG40" i="5"/>
  <c r="IG44" i="5"/>
  <c r="IG48" i="5"/>
  <c r="IG52" i="5"/>
  <c r="IG56" i="5"/>
  <c r="IG60" i="5"/>
  <c r="IG64" i="5"/>
  <c r="IH67" i="5"/>
  <c r="II67" i="5" s="1"/>
  <c r="IG68" i="5"/>
  <c r="IG72" i="5"/>
  <c r="IH75" i="5"/>
  <c r="II75" i="5" s="1"/>
  <c r="IG76" i="5"/>
  <c r="IG80" i="5"/>
  <c r="IG84" i="5"/>
  <c r="IG4" i="5"/>
  <c r="GB108" i="5"/>
  <c r="GA108" i="5"/>
  <c r="FZ108" i="5"/>
  <c r="GH108" i="5" s="1"/>
  <c r="FY108" i="5"/>
  <c r="E108" i="13" s="1"/>
  <c r="I108" i="13" s="1"/>
  <c r="FX108" i="5"/>
  <c r="FV108" i="5"/>
  <c r="GB107" i="5"/>
  <c r="GA107" i="5"/>
  <c r="FZ107" i="5"/>
  <c r="GH107" i="5" s="1"/>
  <c r="FY107" i="5"/>
  <c r="E107" i="13" s="1"/>
  <c r="I107" i="13" s="1"/>
  <c r="FX107" i="5"/>
  <c r="FV107" i="5"/>
  <c r="GB106" i="5"/>
  <c r="GA106" i="5"/>
  <c r="FZ106" i="5"/>
  <c r="GH106" i="5" s="1"/>
  <c r="FY106" i="5"/>
  <c r="E106" i="13" s="1"/>
  <c r="I106" i="13" s="1"/>
  <c r="FX106" i="5"/>
  <c r="FV106" i="5"/>
  <c r="GB105" i="5"/>
  <c r="GA105" i="5"/>
  <c r="FZ105" i="5"/>
  <c r="GH105" i="5" s="1"/>
  <c r="FY105" i="5"/>
  <c r="E105" i="13" s="1"/>
  <c r="I105" i="13" s="1"/>
  <c r="FX105" i="5"/>
  <c r="FV105" i="5"/>
  <c r="GB104" i="5"/>
  <c r="GA104" i="5"/>
  <c r="FZ104" i="5"/>
  <c r="GH104" i="5" s="1"/>
  <c r="FY104" i="5"/>
  <c r="E104" i="13" s="1"/>
  <c r="I104" i="13" s="1"/>
  <c r="FX104" i="5"/>
  <c r="FV104" i="5"/>
  <c r="GB103" i="5"/>
  <c r="GA103" i="5"/>
  <c r="FZ103" i="5"/>
  <c r="GH103" i="5" s="1"/>
  <c r="FY103" i="5"/>
  <c r="E103" i="13" s="1"/>
  <c r="I103" i="13" s="1"/>
  <c r="FX103" i="5"/>
  <c r="FV103" i="5"/>
  <c r="GB102" i="5"/>
  <c r="GA102" i="5"/>
  <c r="FZ102" i="5"/>
  <c r="GH102" i="5" s="1"/>
  <c r="FY102" i="5"/>
  <c r="E102" i="13" s="1"/>
  <c r="I102" i="13" s="1"/>
  <c r="FX102" i="5"/>
  <c r="FV102" i="5"/>
  <c r="GB101" i="5"/>
  <c r="GA101" i="5"/>
  <c r="FZ101" i="5"/>
  <c r="GH101" i="5" s="1"/>
  <c r="FY101" i="5"/>
  <c r="E101" i="13" s="1"/>
  <c r="I101" i="13" s="1"/>
  <c r="FX101" i="5"/>
  <c r="FV101" i="5"/>
  <c r="GB100" i="5"/>
  <c r="GA100" i="5"/>
  <c r="FZ100" i="5"/>
  <c r="GH100" i="5" s="1"/>
  <c r="FY100" i="5"/>
  <c r="E100" i="13" s="1"/>
  <c r="I100" i="13" s="1"/>
  <c r="FX100" i="5"/>
  <c r="FV100" i="5"/>
  <c r="GB99" i="5"/>
  <c r="GA99" i="5"/>
  <c r="FZ99" i="5"/>
  <c r="GH99" i="5" s="1"/>
  <c r="FY99" i="5"/>
  <c r="E99" i="13" s="1"/>
  <c r="I99" i="13" s="1"/>
  <c r="FX99" i="5"/>
  <c r="FV99" i="5"/>
  <c r="GB98" i="5"/>
  <c r="GA98" i="5"/>
  <c r="FZ98" i="5"/>
  <c r="GH98" i="5" s="1"/>
  <c r="FY98" i="5"/>
  <c r="E98" i="13" s="1"/>
  <c r="I98" i="13" s="1"/>
  <c r="FX98" i="5"/>
  <c r="FV98" i="5"/>
  <c r="GB97" i="5"/>
  <c r="GA97" i="5"/>
  <c r="FZ97" i="5"/>
  <c r="GH97" i="5" s="1"/>
  <c r="FY97" i="5"/>
  <c r="E97" i="13" s="1"/>
  <c r="I97" i="13" s="1"/>
  <c r="FX97" i="5"/>
  <c r="FV97" i="5"/>
  <c r="GB96" i="5"/>
  <c r="GA96" i="5"/>
  <c r="FZ96" i="5"/>
  <c r="GH96" i="5" s="1"/>
  <c r="FY96" i="5"/>
  <c r="E96" i="13" s="1"/>
  <c r="I96" i="13" s="1"/>
  <c r="FX96" i="5"/>
  <c r="FV96" i="5"/>
  <c r="GB95" i="5"/>
  <c r="GA95" i="5"/>
  <c r="FZ95" i="5"/>
  <c r="GH95" i="5" s="1"/>
  <c r="FY95" i="5"/>
  <c r="E95" i="13" s="1"/>
  <c r="I95" i="13" s="1"/>
  <c r="FX95" i="5"/>
  <c r="FV95" i="5"/>
  <c r="GB94" i="5"/>
  <c r="GA94" i="5"/>
  <c r="FZ94" i="5"/>
  <c r="GH94" i="5" s="1"/>
  <c r="FY94" i="5"/>
  <c r="E94" i="13" s="1"/>
  <c r="I94" i="13" s="1"/>
  <c r="FX94" i="5"/>
  <c r="FV94" i="5"/>
  <c r="GB93" i="5"/>
  <c r="GA93" i="5"/>
  <c r="FZ93" i="5"/>
  <c r="GH93" i="5" s="1"/>
  <c r="FY93" i="5"/>
  <c r="E93" i="13" s="1"/>
  <c r="I93" i="13" s="1"/>
  <c r="FX93" i="5"/>
  <c r="FV93" i="5"/>
  <c r="GB92" i="5"/>
  <c r="GA92" i="5"/>
  <c r="FZ92" i="5"/>
  <c r="GH92" i="5" s="1"/>
  <c r="FY92" i="5"/>
  <c r="E92" i="13" s="1"/>
  <c r="I92" i="13" s="1"/>
  <c r="FX92" i="5"/>
  <c r="FV92" i="5"/>
  <c r="GB91" i="5"/>
  <c r="GA91" i="5"/>
  <c r="FZ91" i="5"/>
  <c r="GH91" i="5" s="1"/>
  <c r="FY91" i="5"/>
  <c r="E91" i="13" s="1"/>
  <c r="I91" i="13" s="1"/>
  <c r="FX91" i="5"/>
  <c r="FV91" i="5"/>
  <c r="GB90" i="5"/>
  <c r="GA90" i="5"/>
  <c r="FZ90" i="5"/>
  <c r="GH90" i="5" s="1"/>
  <c r="FY90" i="5"/>
  <c r="E90" i="13" s="1"/>
  <c r="I90" i="13" s="1"/>
  <c r="FX90" i="5"/>
  <c r="FV90" i="5"/>
  <c r="GB89" i="5"/>
  <c r="GA89" i="5"/>
  <c r="FZ89" i="5"/>
  <c r="GH89" i="5" s="1"/>
  <c r="FY89" i="5"/>
  <c r="E89" i="13" s="1"/>
  <c r="I89" i="13" s="1"/>
  <c r="FX89" i="5"/>
  <c r="FV89" i="5"/>
  <c r="GB88" i="5"/>
  <c r="GA88" i="5"/>
  <c r="FZ88" i="5"/>
  <c r="GH88" i="5" s="1"/>
  <c r="FY88" i="5"/>
  <c r="E88" i="13" s="1"/>
  <c r="I88" i="13" s="1"/>
  <c r="FX88" i="5"/>
  <c r="FV88" i="5"/>
  <c r="GB87" i="5"/>
  <c r="GA87" i="5"/>
  <c r="FZ87" i="5"/>
  <c r="GH87" i="5" s="1"/>
  <c r="FY87" i="5"/>
  <c r="E87" i="13" s="1"/>
  <c r="I87" i="13" s="1"/>
  <c r="FX87" i="5"/>
  <c r="FV87" i="5"/>
  <c r="GB86" i="5"/>
  <c r="GA86" i="5"/>
  <c r="FZ86" i="5"/>
  <c r="GH86" i="5" s="1"/>
  <c r="FY86" i="5"/>
  <c r="E86" i="13" s="1"/>
  <c r="I86" i="13" s="1"/>
  <c r="FX86" i="5"/>
  <c r="FV86" i="5"/>
  <c r="GB85" i="5"/>
  <c r="GA85" i="5"/>
  <c r="FZ85" i="5"/>
  <c r="GH85" i="5" s="1"/>
  <c r="FY85" i="5"/>
  <c r="E85" i="13" s="1"/>
  <c r="I85" i="13" s="1"/>
  <c r="FX85" i="5"/>
  <c r="FV85" i="5"/>
  <c r="GB84" i="5"/>
  <c r="GA84" i="5"/>
  <c r="FZ84" i="5"/>
  <c r="GH84" i="5" s="1"/>
  <c r="FY84" i="5"/>
  <c r="E84" i="13" s="1"/>
  <c r="I84" i="13" s="1"/>
  <c r="FX84" i="5"/>
  <c r="FV84" i="5"/>
  <c r="GB83" i="5"/>
  <c r="GA83" i="5"/>
  <c r="FZ83" i="5"/>
  <c r="GH83" i="5" s="1"/>
  <c r="FY83" i="5"/>
  <c r="E83" i="13" s="1"/>
  <c r="I83" i="13" s="1"/>
  <c r="FX83" i="5"/>
  <c r="FV83" i="5"/>
  <c r="GB82" i="5"/>
  <c r="GA82" i="5"/>
  <c r="FZ82" i="5"/>
  <c r="GH82" i="5" s="1"/>
  <c r="FY82" i="5"/>
  <c r="E82" i="13" s="1"/>
  <c r="I82" i="13" s="1"/>
  <c r="FX82" i="5"/>
  <c r="FV82" i="5"/>
  <c r="GB81" i="5"/>
  <c r="GA81" i="5"/>
  <c r="FZ81" i="5"/>
  <c r="GH81" i="5" s="1"/>
  <c r="FY81" i="5"/>
  <c r="E81" i="13" s="1"/>
  <c r="I81" i="13" s="1"/>
  <c r="FX81" i="5"/>
  <c r="FV81" i="5"/>
  <c r="GB80" i="5"/>
  <c r="GA80" i="5"/>
  <c r="FZ80" i="5"/>
  <c r="GH80" i="5" s="1"/>
  <c r="FY80" i="5"/>
  <c r="E80" i="13" s="1"/>
  <c r="I80" i="13" s="1"/>
  <c r="FX80" i="5"/>
  <c r="FV80" i="5"/>
  <c r="GB79" i="5"/>
  <c r="GA79" i="5"/>
  <c r="FZ79" i="5"/>
  <c r="GH79" i="5" s="1"/>
  <c r="FY79" i="5"/>
  <c r="E79" i="13" s="1"/>
  <c r="I79" i="13" s="1"/>
  <c r="FX79" i="5"/>
  <c r="FV79" i="5"/>
  <c r="GB78" i="5"/>
  <c r="GA78" i="5"/>
  <c r="FZ78" i="5"/>
  <c r="GH78" i="5" s="1"/>
  <c r="FY78" i="5"/>
  <c r="E78" i="13" s="1"/>
  <c r="FX78" i="5"/>
  <c r="FV78" i="5"/>
  <c r="GB77" i="5"/>
  <c r="GA77" i="5"/>
  <c r="FZ77" i="5"/>
  <c r="GH77" i="5" s="1"/>
  <c r="FY77" i="5"/>
  <c r="E77" i="13" s="1"/>
  <c r="FX77" i="5"/>
  <c r="FV77" i="5"/>
  <c r="GB76" i="5"/>
  <c r="GA76" i="5"/>
  <c r="FZ76" i="5"/>
  <c r="GH76" i="5" s="1"/>
  <c r="FY76" i="5"/>
  <c r="E76" i="13" s="1"/>
  <c r="FX76" i="5"/>
  <c r="FV76" i="5"/>
  <c r="GB75" i="5"/>
  <c r="GA75" i="5"/>
  <c r="FZ75" i="5"/>
  <c r="GH75" i="5" s="1"/>
  <c r="FY75" i="5"/>
  <c r="E75" i="13" s="1"/>
  <c r="FX75" i="5"/>
  <c r="FV75" i="5"/>
  <c r="GB74" i="5"/>
  <c r="GA74" i="5"/>
  <c r="FZ74" i="5"/>
  <c r="GH74" i="5" s="1"/>
  <c r="FY74" i="5"/>
  <c r="E74" i="13" s="1"/>
  <c r="FX74" i="5"/>
  <c r="FV74" i="5"/>
  <c r="GB73" i="5"/>
  <c r="GA73" i="5"/>
  <c r="FZ73" i="5"/>
  <c r="GH73" i="5" s="1"/>
  <c r="FY73" i="5"/>
  <c r="E73" i="13" s="1"/>
  <c r="FX73" i="5"/>
  <c r="FV73" i="5"/>
  <c r="GB72" i="5"/>
  <c r="GA72" i="5"/>
  <c r="FZ72" i="5"/>
  <c r="GH72" i="5" s="1"/>
  <c r="FY72" i="5"/>
  <c r="E72" i="13" s="1"/>
  <c r="I72" i="13" s="1"/>
  <c r="FX72" i="5"/>
  <c r="FV72" i="5"/>
  <c r="GB71" i="5"/>
  <c r="GA71" i="5"/>
  <c r="FZ71" i="5"/>
  <c r="GH71" i="5" s="1"/>
  <c r="FY71" i="5"/>
  <c r="E71" i="13" s="1"/>
  <c r="I71" i="13" s="1"/>
  <c r="FX71" i="5"/>
  <c r="FV71" i="5"/>
  <c r="GB70" i="5"/>
  <c r="GA70" i="5"/>
  <c r="FZ70" i="5"/>
  <c r="GH70" i="5" s="1"/>
  <c r="FY70" i="5"/>
  <c r="E70" i="13" s="1"/>
  <c r="I70" i="13" s="1"/>
  <c r="FX70" i="5"/>
  <c r="FV70" i="5"/>
  <c r="GB69" i="5"/>
  <c r="GA69" i="5"/>
  <c r="FZ69" i="5"/>
  <c r="GH69" i="5" s="1"/>
  <c r="FY69" i="5"/>
  <c r="E69" i="13" s="1"/>
  <c r="I69" i="13" s="1"/>
  <c r="FX69" i="5"/>
  <c r="FV69" i="5"/>
  <c r="GB68" i="5"/>
  <c r="GA68" i="5"/>
  <c r="FZ68" i="5"/>
  <c r="GH68" i="5" s="1"/>
  <c r="FY68" i="5"/>
  <c r="E68" i="13" s="1"/>
  <c r="I68" i="13" s="1"/>
  <c r="FX68" i="5"/>
  <c r="FV68" i="5"/>
  <c r="GB67" i="5"/>
  <c r="GA67" i="5"/>
  <c r="FZ67" i="5"/>
  <c r="GH67" i="5" s="1"/>
  <c r="FY67" i="5"/>
  <c r="E67" i="13" s="1"/>
  <c r="I67" i="13" s="1"/>
  <c r="FX67" i="5"/>
  <c r="FV67" i="5"/>
  <c r="GB66" i="5"/>
  <c r="GA66" i="5"/>
  <c r="FZ66" i="5"/>
  <c r="GH66" i="5" s="1"/>
  <c r="FY66" i="5"/>
  <c r="E66" i="13" s="1"/>
  <c r="I66" i="13" s="1"/>
  <c r="FX66" i="5"/>
  <c r="FV66" i="5"/>
  <c r="GB65" i="5"/>
  <c r="GA65" i="5"/>
  <c r="FZ65" i="5"/>
  <c r="GH65" i="5" s="1"/>
  <c r="FY65" i="5"/>
  <c r="E65" i="13" s="1"/>
  <c r="I65" i="13" s="1"/>
  <c r="FX65" i="5"/>
  <c r="FV65" i="5"/>
  <c r="GB64" i="5"/>
  <c r="GA64" i="5"/>
  <c r="FZ64" i="5"/>
  <c r="GH64" i="5" s="1"/>
  <c r="FY64" i="5"/>
  <c r="E64" i="13" s="1"/>
  <c r="I64" i="13" s="1"/>
  <c r="FX64" i="5"/>
  <c r="FV64" i="5"/>
  <c r="GB63" i="5"/>
  <c r="GA63" i="5"/>
  <c r="FZ63" i="5"/>
  <c r="GH63" i="5" s="1"/>
  <c r="FY63" i="5"/>
  <c r="E63" i="13" s="1"/>
  <c r="FX63" i="5"/>
  <c r="FV63" i="5"/>
  <c r="GB62" i="5"/>
  <c r="GA62" i="5"/>
  <c r="FZ62" i="5"/>
  <c r="GH62" i="5" s="1"/>
  <c r="FY62" i="5"/>
  <c r="E62" i="13" s="1"/>
  <c r="FX62" i="5"/>
  <c r="FV62" i="5"/>
  <c r="GB61" i="5"/>
  <c r="GA61" i="5"/>
  <c r="FZ61" i="5"/>
  <c r="GH61" i="5" s="1"/>
  <c r="FY61" i="5"/>
  <c r="E61" i="13" s="1"/>
  <c r="FX61" i="5"/>
  <c r="FV61" i="5"/>
  <c r="GB60" i="5"/>
  <c r="GA60" i="5"/>
  <c r="FZ60" i="5"/>
  <c r="GH60" i="5" s="1"/>
  <c r="FY60" i="5"/>
  <c r="E60" i="13" s="1"/>
  <c r="FX60" i="5"/>
  <c r="FV60" i="5"/>
  <c r="GB59" i="5"/>
  <c r="GA59" i="5"/>
  <c r="FZ59" i="5"/>
  <c r="GH59" i="5" s="1"/>
  <c r="FY59" i="5"/>
  <c r="E59" i="13" s="1"/>
  <c r="FX59" i="5"/>
  <c r="FV59" i="5"/>
  <c r="GB58" i="5"/>
  <c r="GA58" i="5"/>
  <c r="FZ58" i="5"/>
  <c r="GH58" i="5" s="1"/>
  <c r="FY58" i="5"/>
  <c r="E58" i="13" s="1"/>
  <c r="FX58" i="5"/>
  <c r="FV58" i="5"/>
  <c r="GB57" i="5"/>
  <c r="GA57" i="5"/>
  <c r="FZ57" i="5"/>
  <c r="GH57" i="5" s="1"/>
  <c r="FY57" i="5"/>
  <c r="E57" i="13" s="1"/>
  <c r="FX57" i="5"/>
  <c r="FV57" i="5"/>
  <c r="GB56" i="5"/>
  <c r="GA56" i="5"/>
  <c r="FZ56" i="5"/>
  <c r="GH56" i="5" s="1"/>
  <c r="FY56" i="5"/>
  <c r="E56" i="13" s="1"/>
  <c r="FX56" i="5"/>
  <c r="FV56" i="5"/>
  <c r="GB55" i="5"/>
  <c r="GA55" i="5"/>
  <c r="FZ55" i="5"/>
  <c r="GH55" i="5" s="1"/>
  <c r="FY55" i="5"/>
  <c r="E55" i="13" s="1"/>
  <c r="FX55" i="5"/>
  <c r="FV55" i="5"/>
  <c r="GB54" i="5"/>
  <c r="GA54" i="5"/>
  <c r="FZ54" i="5"/>
  <c r="GH54" i="5" s="1"/>
  <c r="FY54" i="5"/>
  <c r="E54" i="13" s="1"/>
  <c r="FX54" i="5"/>
  <c r="FV54" i="5"/>
  <c r="GB53" i="5"/>
  <c r="GA53" i="5"/>
  <c r="FZ53" i="5"/>
  <c r="GH53" i="5" s="1"/>
  <c r="FY53" i="5"/>
  <c r="E53" i="13" s="1"/>
  <c r="FX53" i="5"/>
  <c r="FV53" i="5"/>
  <c r="GB52" i="5"/>
  <c r="GA52" i="5"/>
  <c r="FZ52" i="5"/>
  <c r="GH52" i="5" s="1"/>
  <c r="FY52" i="5"/>
  <c r="E52" i="13" s="1"/>
  <c r="FX52" i="5"/>
  <c r="FV52" i="5"/>
  <c r="GB51" i="5"/>
  <c r="GA51" i="5"/>
  <c r="FZ51" i="5"/>
  <c r="GH51" i="5" s="1"/>
  <c r="FY51" i="5"/>
  <c r="E51" i="13" s="1"/>
  <c r="I51" i="13" s="1"/>
  <c r="FX51" i="5"/>
  <c r="FV51" i="5"/>
  <c r="GB50" i="5"/>
  <c r="GA50" i="5"/>
  <c r="FZ50" i="5"/>
  <c r="GH50" i="5" s="1"/>
  <c r="FY50" i="5"/>
  <c r="E50" i="13" s="1"/>
  <c r="I50" i="13" s="1"/>
  <c r="FX50" i="5"/>
  <c r="FV50" i="5"/>
  <c r="GB49" i="5"/>
  <c r="GA49" i="5"/>
  <c r="FZ49" i="5"/>
  <c r="GH49" i="5" s="1"/>
  <c r="FY49" i="5"/>
  <c r="E49" i="13" s="1"/>
  <c r="I49" i="13" s="1"/>
  <c r="FX49" i="5"/>
  <c r="FV49" i="5"/>
  <c r="GB48" i="5"/>
  <c r="GA48" i="5"/>
  <c r="FZ48" i="5"/>
  <c r="GH48" i="5" s="1"/>
  <c r="FY48" i="5"/>
  <c r="E48" i="13" s="1"/>
  <c r="I48" i="13" s="1"/>
  <c r="FX48" i="5"/>
  <c r="FV48" i="5"/>
  <c r="GB47" i="5"/>
  <c r="GA47" i="5"/>
  <c r="FZ47" i="5"/>
  <c r="GH47" i="5" s="1"/>
  <c r="FY47" i="5"/>
  <c r="E47" i="13" s="1"/>
  <c r="I47" i="13" s="1"/>
  <c r="FX47" i="5"/>
  <c r="FV47" i="5"/>
  <c r="GB46" i="5"/>
  <c r="GA46" i="5"/>
  <c r="FZ46" i="5"/>
  <c r="GH46" i="5" s="1"/>
  <c r="FY46" i="5"/>
  <c r="E46" i="13" s="1"/>
  <c r="I46" i="13" s="1"/>
  <c r="FX46" i="5"/>
  <c r="FV46" i="5"/>
  <c r="GB45" i="5"/>
  <c r="GA45" i="5"/>
  <c r="FZ45" i="5"/>
  <c r="GH45" i="5" s="1"/>
  <c r="FY45" i="5"/>
  <c r="E45" i="13" s="1"/>
  <c r="I45" i="13" s="1"/>
  <c r="FX45" i="5"/>
  <c r="FV45" i="5"/>
  <c r="GB44" i="5"/>
  <c r="GA44" i="5"/>
  <c r="FZ44" i="5"/>
  <c r="GH44" i="5" s="1"/>
  <c r="FY44" i="5"/>
  <c r="E44" i="13" s="1"/>
  <c r="I44" i="13" s="1"/>
  <c r="FX44" i="5"/>
  <c r="FV44" i="5"/>
  <c r="GB43" i="5"/>
  <c r="GA43" i="5"/>
  <c r="FZ43" i="5"/>
  <c r="GH43" i="5" s="1"/>
  <c r="FY43" i="5"/>
  <c r="E43" i="13" s="1"/>
  <c r="I43" i="13" s="1"/>
  <c r="FX43" i="5"/>
  <c r="FV43" i="5"/>
  <c r="GB42" i="5"/>
  <c r="GA42" i="5"/>
  <c r="FZ42" i="5"/>
  <c r="GH42" i="5" s="1"/>
  <c r="FY42" i="5"/>
  <c r="E42" i="13" s="1"/>
  <c r="I42" i="13" s="1"/>
  <c r="FX42" i="5"/>
  <c r="FV42" i="5"/>
  <c r="GB41" i="5"/>
  <c r="GA41" i="5"/>
  <c r="FZ41" i="5"/>
  <c r="GH41" i="5" s="1"/>
  <c r="FY41" i="5"/>
  <c r="E41" i="13" s="1"/>
  <c r="I41" i="13" s="1"/>
  <c r="FX41" i="5"/>
  <c r="FV41" i="5"/>
  <c r="GB40" i="5"/>
  <c r="GA40" i="5"/>
  <c r="FZ40" i="5"/>
  <c r="GH40" i="5" s="1"/>
  <c r="FY40" i="5"/>
  <c r="E40" i="13" s="1"/>
  <c r="I40" i="13" s="1"/>
  <c r="FX40" i="5"/>
  <c r="FV40" i="5"/>
  <c r="GB39" i="5"/>
  <c r="GA39" i="5"/>
  <c r="FZ39" i="5"/>
  <c r="GH39" i="5" s="1"/>
  <c r="FY39" i="5"/>
  <c r="E39" i="13" s="1"/>
  <c r="I39" i="13" s="1"/>
  <c r="FX39" i="5"/>
  <c r="FV39" i="5"/>
  <c r="GB38" i="5"/>
  <c r="GA38" i="5"/>
  <c r="FZ38" i="5"/>
  <c r="GH38" i="5" s="1"/>
  <c r="FY38" i="5"/>
  <c r="E38" i="13" s="1"/>
  <c r="I38" i="13" s="1"/>
  <c r="FX38" i="5"/>
  <c r="FV38" i="5"/>
  <c r="GB37" i="5"/>
  <c r="GA37" i="5"/>
  <c r="FZ37" i="5"/>
  <c r="GH37" i="5" s="1"/>
  <c r="FY37" i="5"/>
  <c r="E37" i="13" s="1"/>
  <c r="I37" i="13" s="1"/>
  <c r="FX37" i="5"/>
  <c r="FV37" i="5"/>
  <c r="GB36" i="5"/>
  <c r="GA36" i="5"/>
  <c r="FZ36" i="5"/>
  <c r="GH36" i="5" s="1"/>
  <c r="FY36" i="5"/>
  <c r="E36" i="13" s="1"/>
  <c r="I36" i="13" s="1"/>
  <c r="FX36" i="5"/>
  <c r="FV36" i="5"/>
  <c r="GB35" i="5"/>
  <c r="GA35" i="5"/>
  <c r="FZ35" i="5"/>
  <c r="GH35" i="5" s="1"/>
  <c r="FY35" i="5"/>
  <c r="E35" i="13" s="1"/>
  <c r="I35" i="13" s="1"/>
  <c r="FX35" i="5"/>
  <c r="FV35" i="5"/>
  <c r="GB34" i="5"/>
  <c r="GA34" i="5"/>
  <c r="FZ34" i="5"/>
  <c r="GH34" i="5" s="1"/>
  <c r="FY34" i="5"/>
  <c r="E34" i="13" s="1"/>
  <c r="I34" i="13" s="1"/>
  <c r="FX34" i="5"/>
  <c r="FV34" i="5"/>
  <c r="GB33" i="5"/>
  <c r="GA33" i="5"/>
  <c r="FZ33" i="5"/>
  <c r="GH33" i="5" s="1"/>
  <c r="FY33" i="5"/>
  <c r="E33" i="13" s="1"/>
  <c r="I33" i="13" s="1"/>
  <c r="FX33" i="5"/>
  <c r="FV33" i="5"/>
  <c r="GB32" i="5"/>
  <c r="GA32" i="5"/>
  <c r="FZ32" i="5"/>
  <c r="GH32" i="5" s="1"/>
  <c r="FY32" i="5"/>
  <c r="E32" i="13" s="1"/>
  <c r="I32" i="13" s="1"/>
  <c r="FX32" i="5"/>
  <c r="FV32" i="5"/>
  <c r="GB31" i="5"/>
  <c r="GA31" i="5"/>
  <c r="FZ31" i="5"/>
  <c r="GH31" i="5" s="1"/>
  <c r="FY31" i="5"/>
  <c r="E31" i="13" s="1"/>
  <c r="I31" i="13" s="1"/>
  <c r="FX31" i="5"/>
  <c r="FV31" i="5"/>
  <c r="GB30" i="5"/>
  <c r="T30" i="13" s="1"/>
  <c r="W30" i="13" s="1"/>
  <c r="GA30" i="5"/>
  <c r="FZ30" i="5"/>
  <c r="FY30" i="5"/>
  <c r="E30" i="13" s="1"/>
  <c r="I30" i="13" s="1"/>
  <c r="FX30" i="5"/>
  <c r="FV30" i="5"/>
  <c r="GB29" i="5"/>
  <c r="T29" i="13" s="1"/>
  <c r="W29" i="13" s="1"/>
  <c r="GA29" i="5"/>
  <c r="FZ29" i="5"/>
  <c r="FY29" i="5"/>
  <c r="E29" i="13" s="1"/>
  <c r="I29" i="13" s="1"/>
  <c r="FX29" i="5"/>
  <c r="FV29" i="5"/>
  <c r="GB28" i="5"/>
  <c r="T28" i="13" s="1"/>
  <c r="W28" i="13" s="1"/>
  <c r="GA28" i="5"/>
  <c r="FZ28" i="5"/>
  <c r="FY28" i="5"/>
  <c r="E28" i="13" s="1"/>
  <c r="I28" i="13" s="1"/>
  <c r="FX28" i="5"/>
  <c r="FV28" i="5"/>
  <c r="GB27" i="5"/>
  <c r="T27" i="13" s="1"/>
  <c r="W27" i="13" s="1"/>
  <c r="GA27" i="5"/>
  <c r="FZ27" i="5"/>
  <c r="FY27" i="5"/>
  <c r="E27" i="13" s="1"/>
  <c r="I27" i="13" s="1"/>
  <c r="FX27" i="5"/>
  <c r="FV27" i="5"/>
  <c r="GB26" i="5"/>
  <c r="T26" i="13" s="1"/>
  <c r="W26" i="13" s="1"/>
  <c r="GA26" i="5"/>
  <c r="FZ26" i="5"/>
  <c r="FY26" i="5"/>
  <c r="E26" i="13" s="1"/>
  <c r="I26" i="13" s="1"/>
  <c r="FX26" i="5"/>
  <c r="FV26" i="5"/>
  <c r="GB25" i="5"/>
  <c r="T25" i="13" s="1"/>
  <c r="W25" i="13" s="1"/>
  <c r="GA25" i="5"/>
  <c r="FZ25" i="5"/>
  <c r="FY25" i="5"/>
  <c r="E25" i="13" s="1"/>
  <c r="I25" i="13" s="1"/>
  <c r="FX25" i="5"/>
  <c r="FV25" i="5"/>
  <c r="GB24" i="5"/>
  <c r="T24" i="13" s="1"/>
  <c r="W24" i="13" s="1"/>
  <c r="GA24" i="5"/>
  <c r="FZ24" i="5"/>
  <c r="FY24" i="5"/>
  <c r="E24" i="13" s="1"/>
  <c r="I24" i="13" s="1"/>
  <c r="FX24" i="5"/>
  <c r="FV24" i="5"/>
  <c r="GB23" i="5"/>
  <c r="T23" i="13" s="1"/>
  <c r="W23" i="13" s="1"/>
  <c r="GA23" i="5"/>
  <c r="FZ23" i="5"/>
  <c r="FY23" i="5"/>
  <c r="E23" i="13" s="1"/>
  <c r="I23" i="13" s="1"/>
  <c r="FX23" i="5"/>
  <c r="FV23" i="5"/>
  <c r="GB22" i="5"/>
  <c r="T22" i="13" s="1"/>
  <c r="W22" i="13" s="1"/>
  <c r="GA22" i="5"/>
  <c r="FZ22" i="5"/>
  <c r="FY22" i="5"/>
  <c r="E22" i="13" s="1"/>
  <c r="I22" i="13" s="1"/>
  <c r="FX22" i="5"/>
  <c r="FV22" i="5"/>
  <c r="GB21" i="5"/>
  <c r="T21" i="13" s="1"/>
  <c r="W21" i="13" s="1"/>
  <c r="GA21" i="5"/>
  <c r="FZ21" i="5"/>
  <c r="FY21" i="5"/>
  <c r="E21" i="13" s="1"/>
  <c r="I21" i="13" s="1"/>
  <c r="FX21" i="5"/>
  <c r="FV21" i="5"/>
  <c r="GB20" i="5"/>
  <c r="T20" i="13" s="1"/>
  <c r="W20" i="13" s="1"/>
  <c r="GA20" i="5"/>
  <c r="FZ20" i="5"/>
  <c r="FY20" i="5"/>
  <c r="E20" i="13" s="1"/>
  <c r="I20" i="13" s="1"/>
  <c r="FX20" i="5"/>
  <c r="FV20" i="5"/>
  <c r="GB19" i="5"/>
  <c r="T19" i="13" s="1"/>
  <c r="W19" i="13" s="1"/>
  <c r="GA19" i="5"/>
  <c r="FZ19" i="5"/>
  <c r="FY19" i="5"/>
  <c r="E19" i="13" s="1"/>
  <c r="I19" i="13" s="1"/>
  <c r="FX19" i="5"/>
  <c r="FV19" i="5"/>
  <c r="GB18" i="5"/>
  <c r="T18" i="13" s="1"/>
  <c r="W18" i="13" s="1"/>
  <c r="GA18" i="5"/>
  <c r="FZ18" i="5"/>
  <c r="FY18" i="5"/>
  <c r="E18" i="13" s="1"/>
  <c r="I18" i="13" s="1"/>
  <c r="FX18" i="5"/>
  <c r="FV18" i="5"/>
  <c r="GB17" i="5"/>
  <c r="T17" i="13" s="1"/>
  <c r="W17" i="13" s="1"/>
  <c r="GA17" i="5"/>
  <c r="FZ17" i="5"/>
  <c r="FY17" i="5"/>
  <c r="E17" i="13" s="1"/>
  <c r="I17" i="13" s="1"/>
  <c r="FX17" i="5"/>
  <c r="FV17" i="5"/>
  <c r="GB16" i="5"/>
  <c r="T16" i="13" s="1"/>
  <c r="W16" i="13" s="1"/>
  <c r="GA16" i="5"/>
  <c r="FZ16" i="5"/>
  <c r="FY16" i="5"/>
  <c r="E16" i="13" s="1"/>
  <c r="I16" i="13" s="1"/>
  <c r="FX16" i="5"/>
  <c r="FV16" i="5"/>
  <c r="GB15" i="5"/>
  <c r="T15" i="13" s="1"/>
  <c r="W15" i="13" s="1"/>
  <c r="GA15" i="5"/>
  <c r="FZ15" i="5"/>
  <c r="FY15" i="5"/>
  <c r="E15" i="13" s="1"/>
  <c r="I15" i="13" s="1"/>
  <c r="FX15" i="5"/>
  <c r="FV15" i="5"/>
  <c r="GB14" i="5"/>
  <c r="T14" i="13" s="1"/>
  <c r="W14" i="13" s="1"/>
  <c r="GA14" i="5"/>
  <c r="FZ14" i="5"/>
  <c r="FY14" i="5"/>
  <c r="E14" i="13" s="1"/>
  <c r="I14" i="13" s="1"/>
  <c r="FX14" i="5"/>
  <c r="FV14" i="5"/>
  <c r="GB13" i="5"/>
  <c r="T13" i="13" s="1"/>
  <c r="W13" i="13" s="1"/>
  <c r="GA13" i="5"/>
  <c r="FZ13" i="5"/>
  <c r="FY13" i="5"/>
  <c r="E13" i="13" s="1"/>
  <c r="I13" i="13" s="1"/>
  <c r="FX13" i="5"/>
  <c r="FV13" i="5"/>
  <c r="GB12" i="5"/>
  <c r="T12" i="13" s="1"/>
  <c r="W12" i="13" s="1"/>
  <c r="GA12" i="5"/>
  <c r="FZ12" i="5"/>
  <c r="FY12" i="5"/>
  <c r="E12" i="13" s="1"/>
  <c r="I12" i="13" s="1"/>
  <c r="FX12" i="5"/>
  <c r="FV12" i="5"/>
  <c r="GB11" i="5"/>
  <c r="T11" i="13" s="1"/>
  <c r="W11" i="13" s="1"/>
  <c r="GA11" i="5"/>
  <c r="FZ11" i="5"/>
  <c r="FY11" i="5"/>
  <c r="E11" i="13" s="1"/>
  <c r="I11" i="13" s="1"/>
  <c r="FX11" i="5"/>
  <c r="FV11" i="5"/>
  <c r="GB10" i="5"/>
  <c r="T10" i="13" s="1"/>
  <c r="W10" i="13" s="1"/>
  <c r="GA10" i="5"/>
  <c r="FZ10" i="5"/>
  <c r="FY10" i="5"/>
  <c r="E10" i="13" s="1"/>
  <c r="I10" i="13" s="1"/>
  <c r="FX10" i="5"/>
  <c r="FV10" i="5"/>
  <c r="GB9" i="5"/>
  <c r="T9" i="13" s="1"/>
  <c r="W9" i="13" s="1"/>
  <c r="GA9" i="5"/>
  <c r="FZ9" i="5"/>
  <c r="FY9" i="5"/>
  <c r="E9" i="13" s="1"/>
  <c r="I9" i="13" s="1"/>
  <c r="FX9" i="5"/>
  <c r="FV9" i="5"/>
  <c r="GB8" i="5"/>
  <c r="T8" i="13" s="1"/>
  <c r="W8" i="13" s="1"/>
  <c r="GA8" i="5"/>
  <c r="FZ8" i="5"/>
  <c r="FY8" i="5"/>
  <c r="E8" i="13" s="1"/>
  <c r="I8" i="13" s="1"/>
  <c r="FX8" i="5"/>
  <c r="FV8" i="5"/>
  <c r="GB7" i="5"/>
  <c r="T7" i="13" s="1"/>
  <c r="W7" i="13" s="1"/>
  <c r="GA7" i="5"/>
  <c r="FZ7" i="5"/>
  <c r="FY7" i="5"/>
  <c r="E7" i="13" s="1"/>
  <c r="I7" i="13" s="1"/>
  <c r="FX7" i="5"/>
  <c r="FV7" i="5"/>
  <c r="GB6" i="5"/>
  <c r="T6" i="13" s="1"/>
  <c r="W6" i="13" s="1"/>
  <c r="GA6" i="5"/>
  <c r="FZ6" i="5"/>
  <c r="FY6" i="5"/>
  <c r="E6" i="13" s="1"/>
  <c r="I6" i="13" s="1"/>
  <c r="FX6" i="5"/>
  <c r="FV6" i="5"/>
  <c r="GB5" i="5"/>
  <c r="T5" i="13" s="1"/>
  <c r="W5" i="13" s="1"/>
  <c r="GA5" i="5"/>
  <c r="FZ5" i="5"/>
  <c r="FY5" i="5"/>
  <c r="E5" i="13" s="1"/>
  <c r="I5" i="13" s="1"/>
  <c r="FX5" i="5"/>
  <c r="FV5" i="5"/>
  <c r="GB4" i="5"/>
  <c r="T4" i="13" s="1"/>
  <c r="W4" i="13" s="1"/>
  <c r="FZ4" i="5"/>
  <c r="FY4" i="5"/>
  <c r="E4" i="13" s="1"/>
  <c r="I4" i="13" s="1"/>
  <c r="FV4" i="5"/>
  <c r="V2" i="13" l="1"/>
  <c r="T57" i="13"/>
  <c r="GI57" i="5"/>
  <c r="T65" i="13"/>
  <c r="W65" i="13" s="1"/>
  <c r="GI65" i="5"/>
  <c r="T73" i="13"/>
  <c r="GI73" i="5"/>
  <c r="T81" i="13"/>
  <c r="W81" i="13" s="1"/>
  <c r="GI81" i="5"/>
  <c r="T89" i="13"/>
  <c r="W89" i="13" s="1"/>
  <c r="GI89" i="5"/>
  <c r="T97" i="13"/>
  <c r="W97" i="13" s="1"/>
  <c r="GI97" i="5"/>
  <c r="T105" i="13"/>
  <c r="W105" i="13" s="1"/>
  <c r="GI105" i="5"/>
  <c r="T49" i="13"/>
  <c r="W49" i="13" s="1"/>
  <c r="GI49" i="5"/>
  <c r="T36" i="13"/>
  <c r="W36" i="13" s="1"/>
  <c r="GI36" i="5"/>
  <c r="T44" i="13"/>
  <c r="W44" i="13" s="1"/>
  <c r="GI44" i="5"/>
  <c r="T52" i="13"/>
  <c r="GI52" i="5"/>
  <c r="T60" i="13"/>
  <c r="GI60" i="5"/>
  <c r="T68" i="13"/>
  <c r="W68" i="13" s="1"/>
  <c r="GI68" i="5"/>
  <c r="T76" i="13"/>
  <c r="GI76" i="5"/>
  <c r="T84" i="13"/>
  <c r="W84" i="13" s="1"/>
  <c r="GI84" i="5"/>
  <c r="T92" i="13"/>
  <c r="W92" i="13" s="1"/>
  <c r="GI92" i="5"/>
  <c r="T100" i="13"/>
  <c r="W100" i="13" s="1"/>
  <c r="GI100" i="5"/>
  <c r="T108" i="13"/>
  <c r="W108" i="13" s="1"/>
  <c r="GI108" i="5"/>
  <c r="T31" i="13"/>
  <c r="W31" i="13" s="1"/>
  <c r="GI31" i="5"/>
  <c r="T55" i="13"/>
  <c r="GI55" i="5"/>
  <c r="T63" i="13"/>
  <c r="GI63" i="5"/>
  <c r="T71" i="13"/>
  <c r="W71" i="13" s="1"/>
  <c r="GI71" i="5"/>
  <c r="T79" i="13"/>
  <c r="W79" i="13" s="1"/>
  <c r="GI79" i="5"/>
  <c r="T87" i="13"/>
  <c r="W87" i="13" s="1"/>
  <c r="GI87" i="5"/>
  <c r="T95" i="13"/>
  <c r="W95" i="13" s="1"/>
  <c r="GI95" i="5"/>
  <c r="T103" i="13"/>
  <c r="W103" i="13" s="1"/>
  <c r="GI103" i="5"/>
  <c r="T34" i="13"/>
  <c r="W34" i="13" s="1"/>
  <c r="GI34" i="5"/>
  <c r="T42" i="13"/>
  <c r="W42" i="13" s="1"/>
  <c r="GI42" i="5"/>
  <c r="T50" i="13"/>
  <c r="W50" i="13" s="1"/>
  <c r="GI50" i="5"/>
  <c r="T58" i="13"/>
  <c r="GI58" i="5"/>
  <c r="T66" i="13"/>
  <c r="W66" i="13" s="1"/>
  <c r="GI66" i="5"/>
  <c r="T74" i="13"/>
  <c r="GI74" i="5"/>
  <c r="T82" i="13"/>
  <c r="W82" i="13" s="1"/>
  <c r="GI82" i="5"/>
  <c r="T90" i="13"/>
  <c r="W90" i="13" s="1"/>
  <c r="GI90" i="5"/>
  <c r="T98" i="13"/>
  <c r="W98" i="13" s="1"/>
  <c r="GI98" i="5"/>
  <c r="T106" i="13"/>
  <c r="W106" i="13" s="1"/>
  <c r="GI106" i="5"/>
  <c r="T37" i="13"/>
  <c r="W37" i="13" s="1"/>
  <c r="GI37" i="5"/>
  <c r="T45" i="13"/>
  <c r="W45" i="13" s="1"/>
  <c r="GI45" i="5"/>
  <c r="T53" i="13"/>
  <c r="GI53" i="5"/>
  <c r="T61" i="13"/>
  <c r="GI61" i="5"/>
  <c r="T69" i="13"/>
  <c r="W69" i="13" s="1"/>
  <c r="GI69" i="5"/>
  <c r="T77" i="13"/>
  <c r="GI77" i="5"/>
  <c r="T85" i="13"/>
  <c r="W85" i="13" s="1"/>
  <c r="GI85" i="5"/>
  <c r="T93" i="13"/>
  <c r="W93" i="13" s="1"/>
  <c r="GI93" i="5"/>
  <c r="T101" i="13"/>
  <c r="W101" i="13" s="1"/>
  <c r="GI101" i="5"/>
  <c r="T33" i="13"/>
  <c r="W33" i="13" s="1"/>
  <c r="GI33" i="5"/>
  <c r="T32" i="13"/>
  <c r="W32" i="13" s="1"/>
  <c r="GI32" i="5"/>
  <c r="T40" i="13"/>
  <c r="W40" i="13" s="1"/>
  <c r="GI40" i="5"/>
  <c r="T48" i="13"/>
  <c r="W48" i="13" s="1"/>
  <c r="GI48" i="5"/>
  <c r="T56" i="13"/>
  <c r="GI56" i="5"/>
  <c r="T64" i="13"/>
  <c r="W64" i="13" s="1"/>
  <c r="GI64" i="5"/>
  <c r="T72" i="13"/>
  <c r="W72" i="13" s="1"/>
  <c r="GI72" i="5"/>
  <c r="T80" i="13"/>
  <c r="W80" i="13" s="1"/>
  <c r="GI80" i="5"/>
  <c r="T88" i="13"/>
  <c r="W88" i="13" s="1"/>
  <c r="GI88" i="5"/>
  <c r="T96" i="13"/>
  <c r="W96" i="13" s="1"/>
  <c r="GI96" i="5"/>
  <c r="T104" i="13"/>
  <c r="W104" i="13" s="1"/>
  <c r="GI104" i="5"/>
  <c r="T39" i="13"/>
  <c r="W39" i="13" s="1"/>
  <c r="GI39" i="5"/>
  <c r="T35" i="13"/>
  <c r="W35" i="13" s="1"/>
  <c r="GI35" i="5"/>
  <c r="T43" i="13"/>
  <c r="W43" i="13" s="1"/>
  <c r="GI43" i="5"/>
  <c r="T51" i="13"/>
  <c r="W51" i="13" s="1"/>
  <c r="GI51" i="5"/>
  <c r="T59" i="13"/>
  <c r="GI59" i="5"/>
  <c r="T67" i="13"/>
  <c r="W67" i="13" s="1"/>
  <c r="GI67" i="5"/>
  <c r="T75" i="13"/>
  <c r="GI75" i="5"/>
  <c r="T83" i="13"/>
  <c r="W83" i="13" s="1"/>
  <c r="GI83" i="5"/>
  <c r="T91" i="13"/>
  <c r="W91" i="13" s="1"/>
  <c r="GI91" i="5"/>
  <c r="T99" i="13"/>
  <c r="W99" i="13" s="1"/>
  <c r="GI99" i="5"/>
  <c r="T107" i="13"/>
  <c r="W107" i="13" s="1"/>
  <c r="GI107" i="5"/>
  <c r="T41" i="13"/>
  <c r="W41" i="13" s="1"/>
  <c r="GI41" i="5"/>
  <c r="T47" i="13"/>
  <c r="W47" i="13" s="1"/>
  <c r="GI47" i="5"/>
  <c r="T38" i="13"/>
  <c r="W38" i="13" s="1"/>
  <c r="GI38" i="5"/>
  <c r="T46" i="13"/>
  <c r="W46" i="13" s="1"/>
  <c r="GI46" i="5"/>
  <c r="T54" i="13"/>
  <c r="GI54" i="5"/>
  <c r="T62" i="13"/>
  <c r="GI62" i="5"/>
  <c r="T70" i="13"/>
  <c r="W70" i="13" s="1"/>
  <c r="GI70" i="5"/>
  <c r="T78" i="13"/>
  <c r="GI78" i="5"/>
  <c r="T86" i="13"/>
  <c r="W86" i="13" s="1"/>
  <c r="GI86" i="5"/>
  <c r="T94" i="13"/>
  <c r="W94" i="13" s="1"/>
  <c r="GI94" i="5"/>
  <c r="T102" i="13"/>
  <c r="W102" i="13" s="1"/>
  <c r="GI102" i="5"/>
  <c r="I2" i="13"/>
  <c r="GC106" i="5"/>
  <c r="GC107" i="5"/>
  <c r="GC18" i="5"/>
  <c r="GC75" i="5"/>
  <c r="GC10" i="5"/>
  <c r="GD31" i="5"/>
  <c r="HG31" i="5" s="1"/>
  <c r="GD33" i="5"/>
  <c r="HG33" i="5" s="1"/>
  <c r="GD39" i="5"/>
  <c r="HG39" i="5" s="1"/>
  <c r="GD41" i="5"/>
  <c r="HG41" i="5" s="1"/>
  <c r="GD45" i="5"/>
  <c r="HG45" i="5" s="1"/>
  <c r="GD47" i="5"/>
  <c r="HG47" i="5" s="1"/>
  <c r="GC51" i="5"/>
  <c r="GC74" i="5"/>
  <c r="GD77" i="5"/>
  <c r="HG77" i="5" s="1"/>
  <c r="GD79" i="5"/>
  <c r="HG79" i="5" s="1"/>
  <c r="GC83" i="5"/>
  <c r="GD17" i="5"/>
  <c r="HG17" i="5" s="1"/>
  <c r="GC22" i="5"/>
  <c r="GC26" i="5"/>
  <c r="GC46" i="5"/>
  <c r="GC50" i="5"/>
  <c r="GD74" i="5"/>
  <c r="HG74" i="5" s="1"/>
  <c r="GC82" i="5"/>
  <c r="GD106" i="5"/>
  <c r="HG106" i="5" s="1"/>
  <c r="GD8" i="5"/>
  <c r="HG8" i="5" s="1"/>
  <c r="GD10" i="5"/>
  <c r="HG10" i="5" s="1"/>
  <c r="GD16" i="5"/>
  <c r="HG16" i="5" s="1"/>
  <c r="GD18" i="5"/>
  <c r="HG18" i="5" s="1"/>
  <c r="GC58" i="5"/>
  <c r="GC59" i="5"/>
  <c r="GD61" i="5"/>
  <c r="HG61" i="5" s="1"/>
  <c r="GD63" i="5"/>
  <c r="HG63" i="5" s="1"/>
  <c r="GC67" i="5"/>
  <c r="GC90" i="5"/>
  <c r="GC91" i="5"/>
  <c r="GD93" i="5"/>
  <c r="HG93" i="5" s="1"/>
  <c r="GD95" i="5"/>
  <c r="HG95" i="5" s="1"/>
  <c r="GC99" i="5"/>
  <c r="GD5" i="5"/>
  <c r="HG5" i="5" s="1"/>
  <c r="GD58" i="5"/>
  <c r="HG58" i="5" s="1"/>
  <c r="GC66" i="5"/>
  <c r="GD90" i="5"/>
  <c r="HG90" i="5" s="1"/>
  <c r="GC94" i="5"/>
  <c r="GC98" i="5"/>
  <c r="GC43" i="5"/>
  <c r="GC73" i="5"/>
  <c r="GC7" i="5"/>
  <c r="GC30" i="5"/>
  <c r="GC38" i="5"/>
  <c r="GC42" i="5"/>
  <c r="GC62" i="5"/>
  <c r="GC6" i="5"/>
  <c r="GD13" i="5"/>
  <c r="HG13" i="5" s="1"/>
  <c r="GC15" i="5"/>
  <c r="GD24" i="5"/>
  <c r="HG24" i="5" s="1"/>
  <c r="GD26" i="5"/>
  <c r="HG26" i="5" s="1"/>
  <c r="GC29" i="5"/>
  <c r="GD43" i="5"/>
  <c r="HG43" i="5" s="1"/>
  <c r="GD53" i="5"/>
  <c r="HG53" i="5" s="1"/>
  <c r="GD55" i="5"/>
  <c r="HG55" i="5" s="1"/>
  <c r="GD69" i="5"/>
  <c r="HG69" i="5" s="1"/>
  <c r="GD71" i="5"/>
  <c r="HG71" i="5" s="1"/>
  <c r="GC81" i="5"/>
  <c r="GD85" i="5"/>
  <c r="HG85" i="5" s="1"/>
  <c r="GD87" i="5"/>
  <c r="HG87" i="5" s="1"/>
  <c r="GD101" i="5"/>
  <c r="HG101" i="5" s="1"/>
  <c r="GD103" i="5"/>
  <c r="HG103" i="5" s="1"/>
  <c r="GC34" i="5"/>
  <c r="GC78" i="5"/>
  <c r="GC9" i="5"/>
  <c r="GC14" i="5"/>
  <c r="GD21" i="5"/>
  <c r="HG21" i="5" s="1"/>
  <c r="GC23" i="5"/>
  <c r="GD34" i="5"/>
  <c r="HG34" i="5" s="1"/>
  <c r="GD42" i="5"/>
  <c r="HG42" i="5" s="1"/>
  <c r="GD50" i="5"/>
  <c r="HG50" i="5" s="1"/>
  <c r="GC54" i="5"/>
  <c r="GD66" i="5"/>
  <c r="HG66" i="5" s="1"/>
  <c r="GC70" i="5"/>
  <c r="GD82" i="5"/>
  <c r="HG82" i="5" s="1"/>
  <c r="GC86" i="5"/>
  <c r="GD98" i="5"/>
  <c r="HG98" i="5" s="1"/>
  <c r="GC102" i="5"/>
  <c r="GC97" i="5"/>
  <c r="GC105" i="5"/>
  <c r="GC49" i="5"/>
  <c r="GC57" i="5"/>
  <c r="GD20" i="5"/>
  <c r="HG20" i="5" s="1"/>
  <c r="GD30" i="5"/>
  <c r="HG30" i="5" s="1"/>
  <c r="GD35" i="5"/>
  <c r="HG35" i="5" s="1"/>
  <c r="GD38" i="5"/>
  <c r="HG38" i="5" s="1"/>
  <c r="GC45" i="5"/>
  <c r="GC47" i="5"/>
  <c r="GD49" i="5"/>
  <c r="HG49" i="5" s="1"/>
  <c r="GC53" i="5"/>
  <c r="GC55" i="5"/>
  <c r="GD57" i="5"/>
  <c r="HG57" i="5" s="1"/>
  <c r="GC61" i="5"/>
  <c r="GC63" i="5"/>
  <c r="GD65" i="5"/>
  <c r="HG65" i="5" s="1"/>
  <c r="GC69" i="5"/>
  <c r="GC71" i="5"/>
  <c r="GD73" i="5"/>
  <c r="HG73" i="5" s="1"/>
  <c r="GC77" i="5"/>
  <c r="GC79" i="5"/>
  <c r="GD81" i="5"/>
  <c r="HG81" i="5" s="1"/>
  <c r="GC85" i="5"/>
  <c r="GC87" i="5"/>
  <c r="GD89" i="5"/>
  <c r="HG89" i="5" s="1"/>
  <c r="GC93" i="5"/>
  <c r="GC95" i="5"/>
  <c r="GD97" i="5"/>
  <c r="HG97" i="5" s="1"/>
  <c r="GC101" i="5"/>
  <c r="GC103" i="5"/>
  <c r="GD105" i="5"/>
  <c r="HG105" i="5" s="1"/>
  <c r="GC65" i="5"/>
  <c r="GC89" i="5"/>
  <c r="GC31" i="5"/>
  <c r="GC37" i="5"/>
  <c r="GC39" i="5"/>
  <c r="GD4" i="5"/>
  <c r="HG4" i="5" s="1"/>
  <c r="GD12" i="5"/>
  <c r="HG12" i="5" s="1"/>
  <c r="GC4" i="5"/>
  <c r="GD6" i="5"/>
  <c r="HG6" i="5" s="1"/>
  <c r="GD7" i="5"/>
  <c r="HG7" i="5" s="1"/>
  <c r="GD11" i="5"/>
  <c r="HG11" i="5" s="1"/>
  <c r="GC12" i="5"/>
  <c r="GD14" i="5"/>
  <c r="HG14" i="5" s="1"/>
  <c r="GD15" i="5"/>
  <c r="HG15" i="5" s="1"/>
  <c r="GD19" i="5"/>
  <c r="HG19" i="5" s="1"/>
  <c r="GC20" i="5"/>
  <c r="GD22" i="5"/>
  <c r="HG22" i="5" s="1"/>
  <c r="GD23" i="5"/>
  <c r="HG23" i="5" s="1"/>
  <c r="GD27" i="5"/>
  <c r="HG27" i="5" s="1"/>
  <c r="GD29" i="5"/>
  <c r="HG29" i="5" s="1"/>
  <c r="GC33" i="5"/>
  <c r="GC35" i="5"/>
  <c r="GD37" i="5"/>
  <c r="HG37" i="5" s="1"/>
  <c r="GC41" i="5"/>
  <c r="GD46" i="5"/>
  <c r="HG46" i="5" s="1"/>
  <c r="GD51" i="5"/>
  <c r="HG51" i="5" s="1"/>
  <c r="GD54" i="5"/>
  <c r="HG54" i="5" s="1"/>
  <c r="GD59" i="5"/>
  <c r="HG59" i="5" s="1"/>
  <c r="GD62" i="5"/>
  <c r="HG62" i="5" s="1"/>
  <c r="GD67" i="5"/>
  <c r="HG67" i="5" s="1"/>
  <c r="GD70" i="5"/>
  <c r="HG70" i="5" s="1"/>
  <c r="GD75" i="5"/>
  <c r="HG75" i="5" s="1"/>
  <c r="GD78" i="5"/>
  <c r="HG78" i="5" s="1"/>
  <c r="GD83" i="5"/>
  <c r="HG83" i="5" s="1"/>
  <c r="GD86" i="5"/>
  <c r="HG86" i="5" s="1"/>
  <c r="GD91" i="5"/>
  <c r="HG91" i="5" s="1"/>
  <c r="GD94" i="5"/>
  <c r="HG94" i="5" s="1"/>
  <c r="GD99" i="5"/>
  <c r="HG99" i="5" s="1"/>
  <c r="GD102" i="5"/>
  <c r="HG102" i="5" s="1"/>
  <c r="GD107" i="5"/>
  <c r="HG107" i="5" s="1"/>
  <c r="GC25" i="5"/>
  <c r="GC8" i="5"/>
  <c r="GD9" i="5"/>
  <c r="HG9" i="5" s="1"/>
  <c r="GC16" i="5"/>
  <c r="GC24" i="5"/>
  <c r="GD25" i="5"/>
  <c r="HG25" i="5" s="1"/>
  <c r="GC5" i="5"/>
  <c r="GC11" i="5"/>
  <c r="GC13" i="5"/>
  <c r="GC19" i="5"/>
  <c r="GC21" i="5"/>
  <c r="GC27" i="5"/>
  <c r="GD28" i="5"/>
  <c r="HG28" i="5" s="1"/>
  <c r="GC28" i="5"/>
  <c r="GD32" i="5"/>
  <c r="HG32" i="5" s="1"/>
  <c r="GC32" i="5"/>
  <c r="GD36" i="5"/>
  <c r="HG36" i="5" s="1"/>
  <c r="GC36" i="5"/>
  <c r="GD40" i="5"/>
  <c r="HG40" i="5" s="1"/>
  <c r="GC40" i="5"/>
  <c r="GC17" i="5"/>
  <c r="GD44" i="5"/>
  <c r="HG44" i="5" s="1"/>
  <c r="GC44" i="5"/>
  <c r="GD48" i="5"/>
  <c r="HG48" i="5" s="1"/>
  <c r="GC48" i="5"/>
  <c r="GD52" i="5"/>
  <c r="HG52" i="5" s="1"/>
  <c r="GC52" i="5"/>
  <c r="GD56" i="5"/>
  <c r="HG56" i="5" s="1"/>
  <c r="GC56" i="5"/>
  <c r="GD60" i="5"/>
  <c r="HG60" i="5" s="1"/>
  <c r="GC60" i="5"/>
  <c r="GD64" i="5"/>
  <c r="HG64" i="5" s="1"/>
  <c r="GC64" i="5"/>
  <c r="GD68" i="5"/>
  <c r="HG68" i="5" s="1"/>
  <c r="GC68" i="5"/>
  <c r="GD72" i="5"/>
  <c r="HG72" i="5" s="1"/>
  <c r="GC72" i="5"/>
  <c r="GD76" i="5"/>
  <c r="HG76" i="5" s="1"/>
  <c r="GC76" i="5"/>
  <c r="GD80" i="5"/>
  <c r="HG80" i="5" s="1"/>
  <c r="GC80" i="5"/>
  <c r="GD84" i="5"/>
  <c r="HG84" i="5" s="1"/>
  <c r="GC84" i="5"/>
  <c r="GD88" i="5"/>
  <c r="HG88" i="5" s="1"/>
  <c r="GC88" i="5"/>
  <c r="GD92" i="5"/>
  <c r="HG92" i="5" s="1"/>
  <c r="GC92" i="5"/>
  <c r="GD96" i="5"/>
  <c r="HG96" i="5" s="1"/>
  <c r="GC96" i="5"/>
  <c r="GD100" i="5"/>
  <c r="HG100" i="5" s="1"/>
  <c r="GC100" i="5"/>
  <c r="GD104" i="5"/>
  <c r="HG104" i="5" s="1"/>
  <c r="GC104" i="5"/>
  <c r="GD108" i="5"/>
  <c r="HG108" i="5" s="1"/>
  <c r="GC108" i="5"/>
  <c r="AW51" i="7"/>
  <c r="AX51" i="7" s="1"/>
  <c r="AW52" i="7"/>
  <c r="AW53" i="7"/>
  <c r="AW54" i="7"/>
  <c r="AX54" i="7" s="1"/>
  <c r="AW55" i="7"/>
  <c r="AX55" i="7" s="1"/>
  <c r="AW56" i="7"/>
  <c r="AW57" i="7"/>
  <c r="AW58" i="7"/>
  <c r="AX58" i="7" s="1"/>
  <c r="AW59" i="7"/>
  <c r="AX59" i="7" s="1"/>
  <c r="AW60" i="7"/>
  <c r="AW61" i="7"/>
  <c r="AW62" i="7"/>
  <c r="AW72" i="7"/>
  <c r="AW73" i="7"/>
  <c r="AW74" i="7"/>
  <c r="AW75" i="7"/>
  <c r="AW76" i="7"/>
  <c r="AW77" i="7"/>
  <c r="CB72" i="7"/>
  <c r="CS72" i="7" s="1"/>
  <c r="CB73" i="7"/>
  <c r="CS73" i="7" s="1"/>
  <c r="CB74" i="7"/>
  <c r="CS74" i="7" s="1"/>
  <c r="CB75" i="7"/>
  <c r="CS75" i="7" s="1"/>
  <c r="CB76" i="7"/>
  <c r="CB77" i="7"/>
  <c r="A43" i="7"/>
  <c r="A37" i="7"/>
  <c r="A34" i="7"/>
  <c r="W2" i="13" l="1"/>
  <c r="AX72" i="7"/>
  <c r="AX75" i="7"/>
  <c r="AX77" i="7"/>
  <c r="CS77" i="7"/>
  <c r="AX52" i="7"/>
  <c r="AX60" i="7"/>
  <c r="AX74" i="7"/>
  <c r="AX57" i="7"/>
  <c r="AX53" i="7"/>
  <c r="AX61" i="7"/>
  <c r="AX76" i="7"/>
  <c r="CS76" i="7"/>
  <c r="AX62" i="7"/>
  <c r="AX73" i="7"/>
  <c r="AX56" i="7"/>
  <c r="O1" i="7"/>
  <c r="M1" i="7"/>
  <c r="BX109" i="7" l="1"/>
  <c r="BX110" i="7"/>
  <c r="BT107" i="7"/>
  <c r="CU107" i="7" s="1"/>
  <c r="BT106" i="7"/>
  <c r="CU106" i="7" s="1"/>
  <c r="BT105" i="7"/>
  <c r="CU105" i="7" s="1"/>
  <c r="BT104" i="7"/>
  <c r="CU104" i="7" s="1"/>
  <c r="BT103" i="7"/>
  <c r="CU103" i="7" s="1"/>
  <c r="BT102" i="7"/>
  <c r="CU102" i="7" s="1"/>
  <c r="BT101" i="7"/>
  <c r="CU101" i="7" s="1"/>
  <c r="BT100" i="7"/>
  <c r="CU100" i="7" s="1"/>
  <c r="BT99" i="7"/>
  <c r="CU99" i="7" s="1"/>
  <c r="BT98" i="7"/>
  <c r="CU98" i="7" s="1"/>
  <c r="BT97" i="7"/>
  <c r="CU97" i="7" s="1"/>
  <c r="BT96" i="7"/>
  <c r="CU96" i="7" s="1"/>
  <c r="BT95" i="7"/>
  <c r="CU95" i="7" s="1"/>
  <c r="BT94" i="7"/>
  <c r="CU94" i="7" s="1"/>
  <c r="BT93" i="7"/>
  <c r="CU93" i="7" s="1"/>
  <c r="BT92" i="7"/>
  <c r="CU92" i="7" s="1"/>
  <c r="BT91" i="7"/>
  <c r="CU91" i="7" s="1"/>
  <c r="BT90" i="7"/>
  <c r="CU90" i="7" s="1"/>
  <c r="BT89" i="7"/>
  <c r="CU89" i="7" s="1"/>
  <c r="BT88" i="7"/>
  <c r="CU88" i="7" s="1"/>
  <c r="BT87" i="7"/>
  <c r="CU87" i="7" s="1"/>
  <c r="BT86" i="7"/>
  <c r="CU86" i="7" s="1"/>
  <c r="BT85" i="7"/>
  <c r="CU85" i="7" s="1"/>
  <c r="BT84" i="7"/>
  <c r="CU84" i="7" s="1"/>
  <c r="BT83" i="7"/>
  <c r="CU83" i="7" s="1"/>
  <c r="BT82" i="7"/>
  <c r="CU82" i="7" s="1"/>
  <c r="BT81" i="7"/>
  <c r="CU81" i="7" s="1"/>
  <c r="BT80" i="7"/>
  <c r="CU80" i="7" s="1"/>
  <c r="BT79" i="7"/>
  <c r="CU79" i="7" s="1"/>
  <c r="BT78" i="7"/>
  <c r="CU78" i="7" s="1"/>
  <c r="BT71" i="7"/>
  <c r="CU71" i="7" s="1"/>
  <c r="BT70" i="7"/>
  <c r="CU70" i="7" s="1"/>
  <c r="BT69" i="7"/>
  <c r="CU69" i="7" s="1"/>
  <c r="BT68" i="7"/>
  <c r="CU68" i="7" s="1"/>
  <c r="BT67" i="7"/>
  <c r="CU67" i="7" s="1"/>
  <c r="BT66" i="7"/>
  <c r="CU66" i="7" s="1"/>
  <c r="BT65" i="7"/>
  <c r="CU65" i="7" s="1"/>
  <c r="BT64" i="7"/>
  <c r="CU64" i="7" s="1"/>
  <c r="BT63" i="7"/>
  <c r="CU63" i="7" s="1"/>
  <c r="BT50" i="7"/>
  <c r="CU50" i="7" s="1"/>
  <c r="BT49" i="7"/>
  <c r="CU49" i="7" s="1"/>
  <c r="BT48" i="7"/>
  <c r="CU48" i="7" s="1"/>
  <c r="BT47" i="7"/>
  <c r="CU47" i="7" s="1"/>
  <c r="BT46" i="7"/>
  <c r="CU46" i="7" s="1"/>
  <c r="BT45" i="7"/>
  <c r="CU45" i="7" s="1"/>
  <c r="BT44" i="7"/>
  <c r="CU44" i="7" s="1"/>
  <c r="BT43" i="7"/>
  <c r="CU43" i="7" s="1"/>
  <c r="BT42" i="7"/>
  <c r="CU42" i="7" s="1"/>
  <c r="BT41" i="7"/>
  <c r="CU41" i="7" s="1"/>
  <c r="BT40" i="7"/>
  <c r="CU40" i="7" s="1"/>
  <c r="BT39" i="7"/>
  <c r="CU39" i="7" s="1"/>
  <c r="BT38" i="7"/>
  <c r="CU38" i="7" s="1"/>
  <c r="BT37" i="7"/>
  <c r="CU37" i="7" s="1"/>
  <c r="BT36" i="7"/>
  <c r="CU36" i="7" s="1"/>
  <c r="BT35" i="7"/>
  <c r="CU35" i="7" s="1"/>
  <c r="BT34" i="7"/>
  <c r="CU34" i="7" s="1"/>
  <c r="BT33" i="7"/>
  <c r="CU33" i="7" s="1"/>
  <c r="BT32" i="7"/>
  <c r="CU32" i="7" s="1"/>
  <c r="BT31" i="7"/>
  <c r="CU31" i="7" s="1"/>
  <c r="BT30" i="7"/>
  <c r="CU30" i="7" s="1"/>
  <c r="BT29" i="7"/>
  <c r="CU29" i="7" s="1"/>
  <c r="BT28" i="7"/>
  <c r="CU28" i="7" s="1"/>
  <c r="BT27" i="7"/>
  <c r="CU27" i="7" s="1"/>
  <c r="BT26" i="7"/>
  <c r="CU26" i="7" s="1"/>
  <c r="BT25" i="7"/>
  <c r="CU25" i="7" s="1"/>
  <c r="BT24" i="7"/>
  <c r="CU24" i="7" s="1"/>
  <c r="BT23" i="7"/>
  <c r="CU23" i="7" s="1"/>
  <c r="BT22" i="7"/>
  <c r="CU22" i="7" s="1"/>
  <c r="BT21" i="7"/>
  <c r="CU21" i="7" s="1"/>
  <c r="BT20" i="7"/>
  <c r="CU20" i="7" s="1"/>
  <c r="BT19" i="7"/>
  <c r="CU19" i="7" s="1"/>
  <c r="BT18" i="7"/>
  <c r="CU18" i="7" s="1"/>
  <c r="BT17" i="7"/>
  <c r="CU17" i="7" s="1"/>
  <c r="BT16" i="7"/>
  <c r="CU16" i="7" s="1"/>
  <c r="BT15" i="7"/>
  <c r="CU15" i="7" s="1"/>
  <c r="BT14" i="7"/>
  <c r="CU14" i="7" s="1"/>
  <c r="BT13" i="7"/>
  <c r="CU13" i="7" s="1"/>
  <c r="BT12" i="7"/>
  <c r="CU12" i="7" s="1"/>
  <c r="BT11" i="7"/>
  <c r="CU11" i="7" s="1"/>
  <c r="BT10" i="7"/>
  <c r="CU10" i="7" s="1"/>
  <c r="BT9" i="7"/>
  <c r="CU9" i="7" s="1"/>
  <c r="BT8" i="7"/>
  <c r="CU8" i="7" s="1"/>
  <c r="BT7" i="7"/>
  <c r="CU7" i="7" s="1"/>
  <c r="BT6" i="7"/>
  <c r="CU6" i="7" s="1"/>
  <c r="BT5" i="7"/>
  <c r="CU5" i="7" s="1"/>
  <c r="BT4" i="7"/>
  <c r="CU4" i="7" s="1"/>
  <c r="BT3" i="7"/>
  <c r="CU3" i="7" s="1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1" i="7"/>
  <c r="AB70" i="7"/>
  <c r="AB69" i="7"/>
  <c r="AB68" i="7"/>
  <c r="AB67" i="7"/>
  <c r="AB66" i="7"/>
  <c r="AB65" i="7"/>
  <c r="AB64" i="7"/>
  <c r="AB63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B3" i="7"/>
  <c r="BF107" i="7"/>
  <c r="BF106" i="7"/>
  <c r="BF105" i="7"/>
  <c r="BF104" i="7"/>
  <c r="BF103" i="7"/>
  <c r="BF102" i="7"/>
  <c r="BF101" i="7"/>
  <c r="BF100" i="7"/>
  <c r="BF99" i="7"/>
  <c r="BF98" i="7"/>
  <c r="BF97" i="7"/>
  <c r="BF96" i="7"/>
  <c r="BF95" i="7"/>
  <c r="BF94" i="7"/>
  <c r="BF93" i="7"/>
  <c r="BF92" i="7"/>
  <c r="BF91" i="7"/>
  <c r="BF90" i="7"/>
  <c r="BF89" i="7"/>
  <c r="BF88" i="7"/>
  <c r="BF87" i="7"/>
  <c r="BF86" i="7"/>
  <c r="BF85" i="7"/>
  <c r="BF84" i="7"/>
  <c r="BF83" i="7"/>
  <c r="BF82" i="7"/>
  <c r="BF81" i="7"/>
  <c r="BF80" i="7"/>
  <c r="BF79" i="7"/>
  <c r="BF78" i="7"/>
  <c r="BF71" i="7"/>
  <c r="BF70" i="7"/>
  <c r="BF69" i="7"/>
  <c r="BF68" i="7"/>
  <c r="BF67" i="7"/>
  <c r="BF66" i="7"/>
  <c r="BF65" i="7"/>
  <c r="BF64" i="7"/>
  <c r="BF63" i="7"/>
  <c r="BF50" i="7"/>
  <c r="BF49" i="7"/>
  <c r="BF48" i="7"/>
  <c r="BF47" i="7"/>
  <c r="BF46" i="7"/>
  <c r="BF45" i="7"/>
  <c r="BF44" i="7"/>
  <c r="BF43" i="7"/>
  <c r="BF42" i="7"/>
  <c r="BF41" i="7"/>
  <c r="BF40" i="7"/>
  <c r="BF39" i="7"/>
  <c r="BF38" i="7"/>
  <c r="BF37" i="7"/>
  <c r="BF36" i="7"/>
  <c r="BF35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BF3" i="7"/>
  <c r="AP107" i="7"/>
  <c r="CW107" i="7" s="1"/>
  <c r="AP106" i="7"/>
  <c r="CW106" i="7" s="1"/>
  <c r="AP105" i="7"/>
  <c r="CW105" i="7" s="1"/>
  <c r="AP104" i="7"/>
  <c r="CW104" i="7" s="1"/>
  <c r="AP103" i="7"/>
  <c r="CW103" i="7" s="1"/>
  <c r="AP102" i="7"/>
  <c r="CW102" i="7" s="1"/>
  <c r="AP101" i="7"/>
  <c r="CW101" i="7" s="1"/>
  <c r="AP100" i="7"/>
  <c r="CW100" i="7" s="1"/>
  <c r="AP99" i="7"/>
  <c r="CW99" i="7" s="1"/>
  <c r="AP98" i="7"/>
  <c r="CW98" i="7" s="1"/>
  <c r="AP97" i="7"/>
  <c r="CW97" i="7" s="1"/>
  <c r="AP96" i="7"/>
  <c r="CW96" i="7" s="1"/>
  <c r="AP95" i="7"/>
  <c r="CW95" i="7" s="1"/>
  <c r="AP94" i="7"/>
  <c r="CW94" i="7" s="1"/>
  <c r="AP93" i="7"/>
  <c r="CW93" i="7" s="1"/>
  <c r="AP92" i="7"/>
  <c r="CW92" i="7" s="1"/>
  <c r="AP91" i="7"/>
  <c r="CW91" i="7" s="1"/>
  <c r="AP90" i="7"/>
  <c r="CW90" i="7" s="1"/>
  <c r="AP89" i="7"/>
  <c r="CW89" i="7" s="1"/>
  <c r="AP88" i="7"/>
  <c r="CW88" i="7" s="1"/>
  <c r="AP87" i="7"/>
  <c r="CW87" i="7" s="1"/>
  <c r="AP86" i="7"/>
  <c r="CW86" i="7" s="1"/>
  <c r="AP85" i="7"/>
  <c r="CW85" i="7" s="1"/>
  <c r="AP84" i="7"/>
  <c r="CW84" i="7" s="1"/>
  <c r="AP83" i="7"/>
  <c r="CW83" i="7" s="1"/>
  <c r="AP82" i="7"/>
  <c r="CW82" i="7" s="1"/>
  <c r="AP81" i="7"/>
  <c r="CW81" i="7" s="1"/>
  <c r="AP80" i="7"/>
  <c r="CW80" i="7" s="1"/>
  <c r="AP79" i="7"/>
  <c r="CW79" i="7" s="1"/>
  <c r="AP78" i="7"/>
  <c r="CW78" i="7" s="1"/>
  <c r="AP71" i="7"/>
  <c r="CW71" i="7" s="1"/>
  <c r="AP70" i="7"/>
  <c r="CW70" i="7" s="1"/>
  <c r="AP69" i="7"/>
  <c r="CW69" i="7" s="1"/>
  <c r="AP68" i="7"/>
  <c r="CW68" i="7" s="1"/>
  <c r="AP67" i="7"/>
  <c r="CW67" i="7" s="1"/>
  <c r="AP66" i="7"/>
  <c r="CW66" i="7" s="1"/>
  <c r="AP65" i="7"/>
  <c r="CW65" i="7" s="1"/>
  <c r="AP64" i="7"/>
  <c r="CW64" i="7" s="1"/>
  <c r="AP63" i="7"/>
  <c r="CW63" i="7" s="1"/>
  <c r="AP50" i="7"/>
  <c r="CW50" i="7" s="1"/>
  <c r="AP49" i="7"/>
  <c r="CW49" i="7" s="1"/>
  <c r="AP48" i="7"/>
  <c r="CW48" i="7" s="1"/>
  <c r="AP47" i="7"/>
  <c r="CW47" i="7" s="1"/>
  <c r="AP46" i="7"/>
  <c r="CW46" i="7" s="1"/>
  <c r="AP45" i="7"/>
  <c r="CW45" i="7" s="1"/>
  <c r="AP44" i="7"/>
  <c r="CW44" i="7" s="1"/>
  <c r="AP43" i="7"/>
  <c r="CW43" i="7" s="1"/>
  <c r="AP42" i="7"/>
  <c r="CW42" i="7" s="1"/>
  <c r="AP41" i="7"/>
  <c r="CW41" i="7" s="1"/>
  <c r="AP40" i="7"/>
  <c r="CW40" i="7" s="1"/>
  <c r="AP39" i="7"/>
  <c r="CW39" i="7" s="1"/>
  <c r="AP38" i="7"/>
  <c r="CW38" i="7" s="1"/>
  <c r="AP37" i="7"/>
  <c r="CW37" i="7" s="1"/>
  <c r="AP36" i="7"/>
  <c r="CW36" i="7" s="1"/>
  <c r="AP35" i="7"/>
  <c r="CW35" i="7" s="1"/>
  <c r="AP34" i="7"/>
  <c r="CW34" i="7" s="1"/>
  <c r="AP33" i="7"/>
  <c r="CW33" i="7" s="1"/>
  <c r="AP32" i="7"/>
  <c r="CW32" i="7" s="1"/>
  <c r="AP31" i="7"/>
  <c r="CW31" i="7" s="1"/>
  <c r="AP30" i="7"/>
  <c r="CW30" i="7" s="1"/>
  <c r="AP29" i="7"/>
  <c r="CW29" i="7" s="1"/>
  <c r="AP28" i="7"/>
  <c r="CW28" i="7" s="1"/>
  <c r="AP27" i="7"/>
  <c r="CW27" i="7" s="1"/>
  <c r="AP26" i="7"/>
  <c r="CW26" i="7" s="1"/>
  <c r="AP25" i="7"/>
  <c r="CW25" i="7" s="1"/>
  <c r="AP24" i="7"/>
  <c r="CW24" i="7" s="1"/>
  <c r="AP23" i="7"/>
  <c r="CW23" i="7" s="1"/>
  <c r="AP22" i="7"/>
  <c r="CW22" i="7" s="1"/>
  <c r="AP21" i="7"/>
  <c r="CW21" i="7" s="1"/>
  <c r="AP20" i="7"/>
  <c r="CW20" i="7" s="1"/>
  <c r="AP19" i="7"/>
  <c r="CW19" i="7" s="1"/>
  <c r="AP18" i="7"/>
  <c r="CW18" i="7" s="1"/>
  <c r="AP17" i="7"/>
  <c r="CW17" i="7" s="1"/>
  <c r="AP16" i="7"/>
  <c r="CW16" i="7" s="1"/>
  <c r="AP15" i="7"/>
  <c r="CW15" i="7" s="1"/>
  <c r="AP14" i="7"/>
  <c r="CW14" i="7" s="1"/>
  <c r="AP13" i="7"/>
  <c r="CW13" i="7" s="1"/>
  <c r="AP12" i="7"/>
  <c r="CW12" i="7" s="1"/>
  <c r="AP11" i="7"/>
  <c r="CW11" i="7" s="1"/>
  <c r="AP10" i="7"/>
  <c r="CW10" i="7" s="1"/>
  <c r="AP9" i="7"/>
  <c r="CW9" i="7" s="1"/>
  <c r="AP8" i="7"/>
  <c r="CW8" i="7" s="1"/>
  <c r="AP7" i="7"/>
  <c r="CW7" i="7" s="1"/>
  <c r="AP6" i="7"/>
  <c r="CW6" i="7" s="1"/>
  <c r="AP5" i="7"/>
  <c r="CW5" i="7" s="1"/>
  <c r="AP4" i="7"/>
  <c r="CW4" i="7" s="1"/>
  <c r="AP3" i="7"/>
  <c r="CW3" i="7" s="1"/>
  <c r="I27" i="7" l="1"/>
  <c r="I28" i="7"/>
  <c r="I29" i="7"/>
  <c r="I25" i="7"/>
  <c r="I24" i="7"/>
  <c r="I72" i="7"/>
  <c r="I73" i="7"/>
  <c r="I74" i="7"/>
  <c r="I75" i="7"/>
  <c r="I76" i="7"/>
  <c r="I77" i="7"/>
  <c r="I69" i="7"/>
  <c r="K107" i="7"/>
  <c r="M107" i="7" s="1"/>
  <c r="K106" i="7"/>
  <c r="M106" i="7" s="1"/>
  <c r="K105" i="7"/>
  <c r="M105" i="7" s="1"/>
  <c r="K104" i="7"/>
  <c r="M104" i="7" s="1"/>
  <c r="K103" i="7"/>
  <c r="M103" i="7" s="1"/>
  <c r="K102" i="7"/>
  <c r="M102" i="7" s="1"/>
  <c r="K101" i="7"/>
  <c r="M101" i="7" s="1"/>
  <c r="K100" i="7"/>
  <c r="M100" i="7" s="1"/>
  <c r="K99" i="7"/>
  <c r="M99" i="7" s="1"/>
  <c r="K98" i="7"/>
  <c r="M98" i="7" s="1"/>
  <c r="K97" i="7"/>
  <c r="M97" i="7" s="1"/>
  <c r="K96" i="7"/>
  <c r="M96" i="7" s="1"/>
  <c r="K95" i="7"/>
  <c r="M95" i="7" s="1"/>
  <c r="K94" i="7"/>
  <c r="M94" i="7" s="1"/>
  <c r="K93" i="7"/>
  <c r="M93" i="7" s="1"/>
  <c r="K92" i="7"/>
  <c r="M92" i="7" s="1"/>
  <c r="K91" i="7"/>
  <c r="M91" i="7" s="1"/>
  <c r="K90" i="7"/>
  <c r="M90" i="7" s="1"/>
  <c r="K89" i="7"/>
  <c r="M89" i="7" s="1"/>
  <c r="K88" i="7"/>
  <c r="M88" i="7" s="1"/>
  <c r="K87" i="7"/>
  <c r="M87" i="7" s="1"/>
  <c r="K86" i="7"/>
  <c r="M86" i="7" s="1"/>
  <c r="K85" i="7"/>
  <c r="M85" i="7" s="1"/>
  <c r="K84" i="7"/>
  <c r="M84" i="7" s="1"/>
  <c r="K83" i="7"/>
  <c r="M83" i="7" s="1"/>
  <c r="K82" i="7"/>
  <c r="M82" i="7" s="1"/>
  <c r="K81" i="7"/>
  <c r="M81" i="7" s="1"/>
  <c r="K80" i="7"/>
  <c r="M80" i="7" s="1"/>
  <c r="K79" i="7"/>
  <c r="M79" i="7" s="1"/>
  <c r="K78" i="7"/>
  <c r="M78" i="7" s="1"/>
  <c r="K71" i="7"/>
  <c r="M71" i="7" s="1"/>
  <c r="K70" i="7"/>
  <c r="M70" i="7" s="1"/>
  <c r="K69" i="7"/>
  <c r="M69" i="7" s="1"/>
  <c r="K68" i="7"/>
  <c r="M68" i="7" s="1"/>
  <c r="K67" i="7"/>
  <c r="M67" i="7" s="1"/>
  <c r="K66" i="7"/>
  <c r="M66" i="7" s="1"/>
  <c r="K65" i="7"/>
  <c r="M65" i="7" s="1"/>
  <c r="K64" i="7"/>
  <c r="M64" i="7" s="1"/>
  <c r="K63" i="7"/>
  <c r="M63" i="7" s="1"/>
  <c r="K50" i="7"/>
  <c r="M50" i="7" s="1"/>
  <c r="K49" i="7"/>
  <c r="M49" i="7" s="1"/>
  <c r="K48" i="7"/>
  <c r="M48" i="7" s="1"/>
  <c r="K47" i="7"/>
  <c r="M47" i="7" s="1"/>
  <c r="K46" i="7"/>
  <c r="M46" i="7" s="1"/>
  <c r="K45" i="7"/>
  <c r="M45" i="7" s="1"/>
  <c r="K44" i="7"/>
  <c r="M44" i="7" s="1"/>
  <c r="K43" i="7"/>
  <c r="M43" i="7" s="1"/>
  <c r="K42" i="7"/>
  <c r="M42" i="7" s="1"/>
  <c r="K41" i="7"/>
  <c r="M41" i="7" s="1"/>
  <c r="K40" i="7"/>
  <c r="M40" i="7" s="1"/>
  <c r="K39" i="7"/>
  <c r="M39" i="7" s="1"/>
  <c r="K38" i="7"/>
  <c r="M38" i="7" s="1"/>
  <c r="K37" i="7"/>
  <c r="M37" i="7" s="1"/>
  <c r="K36" i="7"/>
  <c r="M36" i="7" s="1"/>
  <c r="K35" i="7"/>
  <c r="M35" i="7" s="1"/>
  <c r="K34" i="7"/>
  <c r="M34" i="7" s="1"/>
  <c r="K33" i="7"/>
  <c r="M33" i="7" s="1"/>
  <c r="K32" i="7"/>
  <c r="M32" i="7" s="1"/>
  <c r="K31" i="7"/>
  <c r="M31" i="7" s="1"/>
  <c r="K30" i="7"/>
  <c r="M30" i="7" s="1"/>
  <c r="K29" i="7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K21" i="7"/>
  <c r="M21" i="7" s="1"/>
  <c r="K20" i="7"/>
  <c r="M20" i="7" s="1"/>
  <c r="K19" i="7"/>
  <c r="M19" i="7" s="1"/>
  <c r="K18" i="7"/>
  <c r="M18" i="7" s="1"/>
  <c r="K17" i="7"/>
  <c r="M17" i="7" s="1"/>
  <c r="K16" i="7"/>
  <c r="M16" i="7" s="1"/>
  <c r="K15" i="7"/>
  <c r="M15" i="7" s="1"/>
  <c r="K14" i="7"/>
  <c r="M14" i="7" s="1"/>
  <c r="K13" i="7"/>
  <c r="M13" i="7" s="1"/>
  <c r="K12" i="7"/>
  <c r="M12" i="7" s="1"/>
  <c r="K11" i="7"/>
  <c r="M11" i="7" s="1"/>
  <c r="K10" i="7"/>
  <c r="M10" i="7" s="1"/>
  <c r="K9" i="7"/>
  <c r="M9" i="7" s="1"/>
  <c r="K8" i="7"/>
  <c r="M8" i="7" s="1"/>
  <c r="K7" i="7"/>
  <c r="M7" i="7" s="1"/>
  <c r="K6" i="7"/>
  <c r="M6" i="7" s="1"/>
  <c r="K5" i="7"/>
  <c r="M5" i="7" s="1"/>
  <c r="K4" i="7"/>
  <c r="M4" i="7" s="1"/>
  <c r="K3" i="7"/>
  <c r="M3" i="7" s="1"/>
  <c r="I70" i="7" l="1"/>
  <c r="I71" i="7"/>
  <c r="I108" i="7"/>
  <c r="I109" i="7"/>
  <c r="I110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63" i="7"/>
  <c r="I64" i="7"/>
  <c r="I65" i="7"/>
  <c r="I66" i="7"/>
  <c r="I67" i="7"/>
  <c r="I68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L107" i="7" l="1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1" i="7"/>
  <c r="L70" i="7"/>
  <c r="L69" i="7"/>
  <c r="L68" i="7"/>
  <c r="L67" i="7"/>
  <c r="L66" i="7"/>
  <c r="L65" i="7"/>
  <c r="L64" i="7"/>
  <c r="L63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AV5" i="1" l="1"/>
  <c r="F4" i="14" s="1"/>
  <c r="J4" i="14" s="1"/>
  <c r="AV6" i="1"/>
  <c r="F5" i="14" s="1"/>
  <c r="AV7" i="1"/>
  <c r="F6" i="14" s="1"/>
  <c r="AV8" i="1"/>
  <c r="F7" i="14" s="1"/>
  <c r="J7" i="14" s="1"/>
  <c r="AV9" i="1"/>
  <c r="F8" i="14" s="1"/>
  <c r="AV10" i="1"/>
  <c r="AV11" i="1"/>
  <c r="AV12" i="1"/>
  <c r="AV13" i="1"/>
  <c r="AV14" i="1"/>
  <c r="AV15" i="1"/>
  <c r="AV16" i="1"/>
  <c r="F15" i="14" s="1"/>
  <c r="AV17" i="1"/>
  <c r="F16" i="14" s="1"/>
  <c r="J16" i="14" s="1"/>
  <c r="AV18" i="1"/>
  <c r="F17" i="14" s="1"/>
  <c r="AV19" i="1"/>
  <c r="AV20" i="1"/>
  <c r="AV21" i="1"/>
  <c r="AV22" i="1"/>
  <c r="AV23" i="1"/>
  <c r="AV24" i="1"/>
  <c r="AV25" i="1"/>
  <c r="F24" i="14" s="1"/>
  <c r="AV26" i="1"/>
  <c r="F25" i="14" s="1"/>
  <c r="J25" i="14" s="1"/>
  <c r="AV27" i="1"/>
  <c r="F26" i="14" s="1"/>
  <c r="AV28" i="1"/>
  <c r="F27" i="14" s="1"/>
  <c r="AV29" i="1"/>
  <c r="F28" i="14" s="1"/>
  <c r="J28" i="14" s="1"/>
  <c r="AV30" i="1"/>
  <c r="F29" i="14" s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4" i="1"/>
  <c r="AT5" i="1"/>
  <c r="E4" i="14" s="1"/>
  <c r="I4" i="14" s="1"/>
  <c r="AT6" i="1"/>
  <c r="E5" i="14" s="1"/>
  <c r="AT7" i="1"/>
  <c r="E6" i="14" s="1"/>
  <c r="AT8" i="1"/>
  <c r="E7" i="14" s="1"/>
  <c r="I7" i="14" s="1"/>
  <c r="AT9" i="1"/>
  <c r="E8" i="14" s="1"/>
  <c r="AT10" i="1"/>
  <c r="AT11" i="1"/>
  <c r="AT12" i="1"/>
  <c r="AT13" i="1"/>
  <c r="AT14" i="1"/>
  <c r="AT15" i="1"/>
  <c r="AT16" i="1"/>
  <c r="E15" i="14" s="1"/>
  <c r="AT17" i="1"/>
  <c r="E16" i="14" s="1"/>
  <c r="I16" i="14" s="1"/>
  <c r="AT18" i="1"/>
  <c r="E17" i="14" s="1"/>
  <c r="AT19" i="1"/>
  <c r="AT20" i="1"/>
  <c r="AT21" i="1"/>
  <c r="AT22" i="1"/>
  <c r="AT23" i="1"/>
  <c r="AT24" i="1"/>
  <c r="AT25" i="1"/>
  <c r="E24" i="14" s="1"/>
  <c r="AT26" i="1"/>
  <c r="E25" i="14" s="1"/>
  <c r="I25" i="14" s="1"/>
  <c r="AT27" i="1"/>
  <c r="E26" i="14" s="1"/>
  <c r="AT28" i="1"/>
  <c r="E27" i="14" s="1"/>
  <c r="AT29" i="1"/>
  <c r="E28" i="14" s="1"/>
  <c r="I28" i="14" s="1"/>
  <c r="AT30" i="1"/>
  <c r="E29" i="14" s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4" i="1"/>
  <c r="K16" i="14" l="1"/>
  <c r="E3" i="14"/>
  <c r="D1" i="14"/>
  <c r="V17" i="14"/>
  <c r="I15" i="14"/>
  <c r="W29" i="14"/>
  <c r="Z29" i="14" s="1"/>
  <c r="J27" i="14"/>
  <c r="W26" i="14"/>
  <c r="Z26" i="14" s="1"/>
  <c r="J24" i="14"/>
  <c r="W6" i="14"/>
  <c r="Z6" i="14" s="1"/>
  <c r="W7" i="14"/>
  <c r="Z7" i="14" s="1"/>
  <c r="J8" i="14"/>
  <c r="W17" i="14"/>
  <c r="Z17" i="14" s="1"/>
  <c r="J15" i="14"/>
  <c r="K15" i="14" s="1"/>
  <c r="K7" i="14"/>
  <c r="V8" i="14"/>
  <c r="I6" i="14"/>
  <c r="W25" i="14"/>
  <c r="Z25" i="14" s="1"/>
  <c r="W24" i="14"/>
  <c r="Z24" i="14" s="1"/>
  <c r="J26" i="14"/>
  <c r="V4" i="14"/>
  <c r="V3" i="14"/>
  <c r="I5" i="14"/>
  <c r="W15" i="14"/>
  <c r="Z15" i="14" s="1"/>
  <c r="W16" i="14"/>
  <c r="Z16" i="14" s="1"/>
  <c r="J17" i="14"/>
  <c r="V28" i="14"/>
  <c r="V27" i="14"/>
  <c r="I29" i="14"/>
  <c r="V29" i="14"/>
  <c r="I27" i="14"/>
  <c r="F1" i="14"/>
  <c r="F3" i="14"/>
  <c r="V25" i="14"/>
  <c r="V24" i="14"/>
  <c r="I26" i="14"/>
  <c r="W8" i="14"/>
  <c r="Z8" i="14" s="1"/>
  <c r="J6" i="14"/>
  <c r="K25" i="14"/>
  <c r="V15" i="14"/>
  <c r="V16" i="14"/>
  <c r="I17" i="14"/>
  <c r="W28" i="14"/>
  <c r="Z28" i="14" s="1"/>
  <c r="W27" i="14"/>
  <c r="Z27" i="14" s="1"/>
  <c r="J29" i="14"/>
  <c r="K29" i="14" s="1"/>
  <c r="W3" i="14"/>
  <c r="Z3" i="14" s="1"/>
  <c r="J5" i="14"/>
  <c r="K5" i="14" s="1"/>
  <c r="V26" i="14"/>
  <c r="I24" i="14"/>
  <c r="V6" i="14"/>
  <c r="V7" i="14"/>
  <c r="I8" i="14"/>
  <c r="K28" i="14"/>
  <c r="K4" i="14"/>
  <c r="LK108" i="5"/>
  <c r="LK107" i="5"/>
  <c r="LK106" i="5"/>
  <c r="LK105" i="5"/>
  <c r="LK104" i="5"/>
  <c r="LK103" i="5"/>
  <c r="LK102" i="5"/>
  <c r="LK101" i="5"/>
  <c r="LK100" i="5"/>
  <c r="LK99" i="5"/>
  <c r="LK98" i="5"/>
  <c r="LK97" i="5"/>
  <c r="LK96" i="5"/>
  <c r="LK95" i="5"/>
  <c r="LK94" i="5"/>
  <c r="LK93" i="5"/>
  <c r="LK92" i="5"/>
  <c r="LK91" i="5"/>
  <c r="LK90" i="5"/>
  <c r="LK89" i="5"/>
  <c r="LK88" i="5"/>
  <c r="LK87" i="5"/>
  <c r="LK86" i="5"/>
  <c r="LK85" i="5"/>
  <c r="LK84" i="5"/>
  <c r="LK83" i="5"/>
  <c r="LK82" i="5"/>
  <c r="LK81" i="5"/>
  <c r="LK80" i="5"/>
  <c r="LK79" i="5"/>
  <c r="LK78" i="5"/>
  <c r="LK77" i="5"/>
  <c r="LK76" i="5"/>
  <c r="LK75" i="5"/>
  <c r="LK74" i="5"/>
  <c r="LK73" i="5"/>
  <c r="LK72" i="5"/>
  <c r="LK71" i="5"/>
  <c r="LK70" i="5"/>
  <c r="LK69" i="5"/>
  <c r="LK68" i="5"/>
  <c r="LK67" i="5"/>
  <c r="LK66" i="5"/>
  <c r="LK65" i="5"/>
  <c r="LK64" i="5"/>
  <c r="LK51" i="5"/>
  <c r="LK50" i="5"/>
  <c r="LK49" i="5"/>
  <c r="LK48" i="5"/>
  <c r="LK47" i="5"/>
  <c r="LK46" i="5"/>
  <c r="LK45" i="5"/>
  <c r="LK44" i="5"/>
  <c r="LK43" i="5"/>
  <c r="LK42" i="5"/>
  <c r="LK41" i="5"/>
  <c r="LK40" i="5"/>
  <c r="LK39" i="5"/>
  <c r="LK38" i="5"/>
  <c r="LK37" i="5"/>
  <c r="LK36" i="5"/>
  <c r="LK35" i="5"/>
  <c r="LK34" i="5"/>
  <c r="LK33" i="5"/>
  <c r="LK32" i="5"/>
  <c r="LK31" i="5"/>
  <c r="LK30" i="5"/>
  <c r="LK29" i="5"/>
  <c r="LK28" i="5"/>
  <c r="LK27" i="5"/>
  <c r="LK26" i="5"/>
  <c r="LK25" i="5"/>
  <c r="LK24" i="5"/>
  <c r="LK23" i="5"/>
  <c r="LK22" i="5"/>
  <c r="LK21" i="5"/>
  <c r="LK20" i="5"/>
  <c r="LK19" i="5"/>
  <c r="LK18" i="5"/>
  <c r="LK17" i="5"/>
  <c r="LK16" i="5"/>
  <c r="LK15" i="5"/>
  <c r="LK14" i="5"/>
  <c r="LK13" i="5"/>
  <c r="LK12" i="5"/>
  <c r="LK11" i="5"/>
  <c r="LK10" i="5"/>
  <c r="LK9" i="5"/>
  <c r="LK8" i="5"/>
  <c r="LK7" i="5"/>
  <c r="LK6" i="5"/>
  <c r="LK5" i="5"/>
  <c r="LK4" i="5"/>
  <c r="LH78" i="5"/>
  <c r="LH77" i="5"/>
  <c r="LH76" i="5"/>
  <c r="LH75" i="5"/>
  <c r="LH74" i="5"/>
  <c r="LH73" i="5"/>
  <c r="LH72" i="5"/>
  <c r="LH71" i="5"/>
  <c r="LH70" i="5"/>
  <c r="LH69" i="5"/>
  <c r="LH68" i="5"/>
  <c r="LH67" i="5"/>
  <c r="LH36" i="5"/>
  <c r="LH9" i="5"/>
  <c r="LH8" i="5"/>
  <c r="LH7" i="5"/>
  <c r="LH108" i="5"/>
  <c r="LH107" i="5"/>
  <c r="LH106" i="5"/>
  <c r="LH105" i="5"/>
  <c r="LH104" i="5"/>
  <c r="LH103" i="5"/>
  <c r="LH102" i="5"/>
  <c r="LH101" i="5"/>
  <c r="LH100" i="5"/>
  <c r="LH99" i="5"/>
  <c r="LH98" i="5"/>
  <c r="LH97" i="5"/>
  <c r="LH96" i="5"/>
  <c r="LH95" i="5"/>
  <c r="LH94" i="5"/>
  <c r="LH93" i="5"/>
  <c r="LH92" i="5"/>
  <c r="LH91" i="5"/>
  <c r="LH90" i="5"/>
  <c r="LH89" i="5"/>
  <c r="LH88" i="5"/>
  <c r="LH87" i="5"/>
  <c r="LH86" i="5"/>
  <c r="LH85" i="5"/>
  <c r="LH84" i="5"/>
  <c r="LH83" i="5"/>
  <c r="LH82" i="5"/>
  <c r="LH81" i="5"/>
  <c r="LH80" i="5"/>
  <c r="LH79" i="5"/>
  <c r="LH66" i="5"/>
  <c r="LH65" i="5"/>
  <c r="LH64" i="5"/>
  <c r="LH33" i="5"/>
  <c r="LH32" i="5"/>
  <c r="LH51" i="5"/>
  <c r="LH50" i="5"/>
  <c r="LH49" i="5"/>
  <c r="LH48" i="5"/>
  <c r="LH47" i="5"/>
  <c r="LH46" i="5"/>
  <c r="LH45" i="5"/>
  <c r="LH44" i="5"/>
  <c r="LH43" i="5"/>
  <c r="LH42" i="5"/>
  <c r="LH41" i="5"/>
  <c r="LH40" i="5"/>
  <c r="LH39" i="5"/>
  <c r="LH38" i="5"/>
  <c r="LH37" i="5"/>
  <c r="LH35" i="5"/>
  <c r="LH34" i="5"/>
  <c r="LH31" i="5"/>
  <c r="LH30" i="5"/>
  <c r="LH29" i="5"/>
  <c r="LH28" i="5"/>
  <c r="LH27" i="5"/>
  <c r="LH26" i="5"/>
  <c r="LH25" i="5"/>
  <c r="LH24" i="5"/>
  <c r="LH23" i="5"/>
  <c r="LH22" i="5"/>
  <c r="LH21" i="5"/>
  <c r="LH20" i="5"/>
  <c r="LH19" i="5"/>
  <c r="LH18" i="5"/>
  <c r="LH17" i="5"/>
  <c r="LH16" i="5"/>
  <c r="LH15" i="5"/>
  <c r="LH14" i="5"/>
  <c r="LH13" i="5"/>
  <c r="LH12" i="5"/>
  <c r="LH11" i="5"/>
  <c r="LH10" i="5"/>
  <c r="LH6" i="5"/>
  <c r="LH5" i="5"/>
  <c r="LH4" i="5"/>
  <c r="K24" i="14" l="1"/>
  <c r="W5" i="14"/>
  <c r="Z5" i="14" s="1"/>
  <c r="J3" i="14"/>
  <c r="W4" i="14"/>
  <c r="Z4" i="14" s="1"/>
  <c r="K27" i="14"/>
  <c r="K6" i="14"/>
  <c r="K26" i="14"/>
  <c r="K8" i="14"/>
  <c r="K17" i="14"/>
  <c r="V5" i="14"/>
  <c r="I3" i="14"/>
  <c r="BW3" i="7"/>
  <c r="CA3" i="7" s="1"/>
  <c r="BW4" i="7"/>
  <c r="CA4" i="7" s="1"/>
  <c r="BW5" i="7"/>
  <c r="CA5" i="7" s="1"/>
  <c r="BW6" i="7"/>
  <c r="CA6" i="7" s="1"/>
  <c r="BW7" i="7"/>
  <c r="CA7" i="7" s="1"/>
  <c r="BW8" i="7"/>
  <c r="CA8" i="7" s="1"/>
  <c r="BW9" i="7"/>
  <c r="CA9" i="7" s="1"/>
  <c r="BW10" i="7"/>
  <c r="CA10" i="7" s="1"/>
  <c r="BW11" i="7"/>
  <c r="CA11" i="7" s="1"/>
  <c r="BW12" i="7"/>
  <c r="CA12" i="7" s="1"/>
  <c r="BW13" i="7"/>
  <c r="CA13" i="7" s="1"/>
  <c r="BW14" i="7"/>
  <c r="CA14" i="7" s="1"/>
  <c r="BW15" i="7"/>
  <c r="CA15" i="7" s="1"/>
  <c r="BW16" i="7"/>
  <c r="CA16" i="7" s="1"/>
  <c r="BW17" i="7"/>
  <c r="CA17" i="7" s="1"/>
  <c r="BW18" i="7"/>
  <c r="CA18" i="7" s="1"/>
  <c r="BW19" i="7"/>
  <c r="CA19" i="7" s="1"/>
  <c r="BW20" i="7"/>
  <c r="CA20" i="7" s="1"/>
  <c r="BW21" i="7"/>
  <c r="CA21" i="7" s="1"/>
  <c r="BW22" i="7"/>
  <c r="CA22" i="7" s="1"/>
  <c r="BW23" i="7"/>
  <c r="CA23" i="7" s="1"/>
  <c r="BW24" i="7"/>
  <c r="CA24" i="7" s="1"/>
  <c r="BW25" i="7"/>
  <c r="CA25" i="7" s="1"/>
  <c r="BW26" i="7"/>
  <c r="CA26" i="7" s="1"/>
  <c r="BW27" i="7"/>
  <c r="CA27" i="7" s="1"/>
  <c r="BW28" i="7"/>
  <c r="CA28" i="7" s="1"/>
  <c r="BW29" i="7"/>
  <c r="CA29" i="7" s="1"/>
  <c r="BW30" i="7"/>
  <c r="CA30" i="7" s="1"/>
  <c r="BW31" i="7"/>
  <c r="CA31" i="7" s="1"/>
  <c r="BW32" i="7"/>
  <c r="CA32" i="7" s="1"/>
  <c r="BW33" i="7"/>
  <c r="CA33" i="7" s="1"/>
  <c r="BW34" i="7"/>
  <c r="CA34" i="7" s="1"/>
  <c r="BW35" i="7"/>
  <c r="CA35" i="7" s="1"/>
  <c r="BW36" i="7"/>
  <c r="CA36" i="7" s="1"/>
  <c r="BW37" i="7"/>
  <c r="CA37" i="7" s="1"/>
  <c r="BW38" i="7"/>
  <c r="CA38" i="7" s="1"/>
  <c r="BW39" i="7"/>
  <c r="CA39" i="7" s="1"/>
  <c r="BW40" i="7"/>
  <c r="CA40" i="7" s="1"/>
  <c r="BW41" i="7"/>
  <c r="CA41" i="7" s="1"/>
  <c r="BW42" i="7"/>
  <c r="CA42" i="7" s="1"/>
  <c r="BW43" i="7"/>
  <c r="CA43" i="7" s="1"/>
  <c r="BW44" i="7"/>
  <c r="CA44" i="7" s="1"/>
  <c r="BW45" i="7"/>
  <c r="CA45" i="7" s="1"/>
  <c r="BW46" i="7"/>
  <c r="CA46" i="7" s="1"/>
  <c r="BW47" i="7"/>
  <c r="CA47" i="7" s="1"/>
  <c r="BW48" i="7"/>
  <c r="CA48" i="7" s="1"/>
  <c r="BW49" i="7"/>
  <c r="CA49" i="7" s="1"/>
  <c r="BW50" i="7"/>
  <c r="CA50" i="7" s="1"/>
  <c r="BW63" i="7"/>
  <c r="CA63" i="7" s="1"/>
  <c r="BW64" i="7"/>
  <c r="CA64" i="7" s="1"/>
  <c r="BW65" i="7"/>
  <c r="CA65" i="7" s="1"/>
  <c r="BW66" i="7"/>
  <c r="CA66" i="7" s="1"/>
  <c r="BW67" i="7"/>
  <c r="CA67" i="7" s="1"/>
  <c r="BW68" i="7"/>
  <c r="CA68" i="7" s="1"/>
  <c r="BW69" i="7"/>
  <c r="CA69" i="7" s="1"/>
  <c r="BW70" i="7"/>
  <c r="CA70" i="7" s="1"/>
  <c r="BW71" i="7"/>
  <c r="CA71" i="7" s="1"/>
  <c r="BW78" i="7"/>
  <c r="CA78" i="7" s="1"/>
  <c r="BW79" i="7"/>
  <c r="CA79" i="7" s="1"/>
  <c r="BW80" i="7"/>
  <c r="CA80" i="7" s="1"/>
  <c r="BW81" i="7"/>
  <c r="CA81" i="7" s="1"/>
  <c r="BW82" i="7"/>
  <c r="CA82" i="7" s="1"/>
  <c r="BW83" i="7"/>
  <c r="CA83" i="7" s="1"/>
  <c r="BW84" i="7"/>
  <c r="CA84" i="7" s="1"/>
  <c r="BW85" i="7"/>
  <c r="CA85" i="7" s="1"/>
  <c r="BW86" i="7"/>
  <c r="CA86" i="7" s="1"/>
  <c r="BW87" i="7"/>
  <c r="CA87" i="7" s="1"/>
  <c r="BW88" i="7"/>
  <c r="CA88" i="7" s="1"/>
  <c r="BW89" i="7"/>
  <c r="CA89" i="7" s="1"/>
  <c r="BW90" i="7"/>
  <c r="CA90" i="7" s="1"/>
  <c r="BW91" i="7"/>
  <c r="CA91" i="7" s="1"/>
  <c r="BW92" i="7"/>
  <c r="CA92" i="7" s="1"/>
  <c r="BW93" i="7"/>
  <c r="CA93" i="7" s="1"/>
  <c r="BW94" i="7"/>
  <c r="CA94" i="7" s="1"/>
  <c r="BW95" i="7"/>
  <c r="CA95" i="7" s="1"/>
  <c r="BW96" i="7"/>
  <c r="CA96" i="7" s="1"/>
  <c r="BW97" i="7"/>
  <c r="CA97" i="7" s="1"/>
  <c r="BW98" i="7"/>
  <c r="CA98" i="7" s="1"/>
  <c r="BW99" i="7"/>
  <c r="CA99" i="7" s="1"/>
  <c r="BW100" i="7"/>
  <c r="CA100" i="7" s="1"/>
  <c r="BW101" i="7"/>
  <c r="CA101" i="7" s="1"/>
  <c r="BW102" i="7"/>
  <c r="CA102" i="7" s="1"/>
  <c r="BW103" i="7"/>
  <c r="CA103" i="7" s="1"/>
  <c r="BW104" i="7"/>
  <c r="CA104" i="7" s="1"/>
  <c r="BW105" i="7"/>
  <c r="CA105" i="7" s="1"/>
  <c r="BW106" i="7"/>
  <c r="CA106" i="7" s="1"/>
  <c r="BW107" i="7"/>
  <c r="CA107" i="7" s="1"/>
  <c r="BV3" i="7"/>
  <c r="BZ3" i="7" s="1"/>
  <c r="BV4" i="7"/>
  <c r="BZ4" i="7" s="1"/>
  <c r="BV5" i="7"/>
  <c r="BZ5" i="7" s="1"/>
  <c r="BV6" i="7"/>
  <c r="BZ6" i="7" s="1"/>
  <c r="BV7" i="7"/>
  <c r="BZ7" i="7" s="1"/>
  <c r="BV8" i="7"/>
  <c r="BZ8" i="7" s="1"/>
  <c r="BV9" i="7"/>
  <c r="BZ9" i="7" s="1"/>
  <c r="BV10" i="7"/>
  <c r="BZ10" i="7" s="1"/>
  <c r="BV11" i="7"/>
  <c r="BZ11" i="7" s="1"/>
  <c r="BV12" i="7"/>
  <c r="BZ12" i="7" s="1"/>
  <c r="BV13" i="7"/>
  <c r="BZ13" i="7" s="1"/>
  <c r="BV14" i="7"/>
  <c r="BZ14" i="7" s="1"/>
  <c r="BV15" i="7"/>
  <c r="BZ15" i="7" s="1"/>
  <c r="BV16" i="7"/>
  <c r="BZ16" i="7" s="1"/>
  <c r="BV17" i="7"/>
  <c r="BZ17" i="7" s="1"/>
  <c r="BV18" i="7"/>
  <c r="BZ18" i="7" s="1"/>
  <c r="BV19" i="7"/>
  <c r="BZ19" i="7" s="1"/>
  <c r="BV20" i="7"/>
  <c r="BZ20" i="7" s="1"/>
  <c r="BV21" i="7"/>
  <c r="BZ21" i="7" s="1"/>
  <c r="BV22" i="7"/>
  <c r="BZ22" i="7" s="1"/>
  <c r="BV23" i="7"/>
  <c r="BZ23" i="7" s="1"/>
  <c r="BV24" i="7"/>
  <c r="BZ24" i="7" s="1"/>
  <c r="BV25" i="7"/>
  <c r="BZ25" i="7" s="1"/>
  <c r="BV26" i="7"/>
  <c r="BZ26" i="7" s="1"/>
  <c r="BV27" i="7"/>
  <c r="BZ27" i="7" s="1"/>
  <c r="BV28" i="7"/>
  <c r="BZ28" i="7" s="1"/>
  <c r="BV29" i="7"/>
  <c r="BZ29" i="7" s="1"/>
  <c r="BV30" i="7"/>
  <c r="BZ30" i="7" s="1"/>
  <c r="BV31" i="7"/>
  <c r="BZ31" i="7" s="1"/>
  <c r="BV32" i="7"/>
  <c r="BZ32" i="7" s="1"/>
  <c r="BV33" i="7"/>
  <c r="BZ33" i="7" s="1"/>
  <c r="BV34" i="7"/>
  <c r="BZ34" i="7" s="1"/>
  <c r="BV35" i="7"/>
  <c r="BZ35" i="7" s="1"/>
  <c r="BV36" i="7"/>
  <c r="BZ36" i="7" s="1"/>
  <c r="BV37" i="7"/>
  <c r="BZ37" i="7" s="1"/>
  <c r="BV38" i="7"/>
  <c r="BZ38" i="7" s="1"/>
  <c r="BV39" i="7"/>
  <c r="BZ39" i="7" s="1"/>
  <c r="BV40" i="7"/>
  <c r="BZ40" i="7" s="1"/>
  <c r="BV41" i="7"/>
  <c r="BZ41" i="7" s="1"/>
  <c r="BV42" i="7"/>
  <c r="BZ42" i="7" s="1"/>
  <c r="BV43" i="7"/>
  <c r="BZ43" i="7" s="1"/>
  <c r="BV44" i="7"/>
  <c r="BZ44" i="7" s="1"/>
  <c r="BV45" i="7"/>
  <c r="BZ45" i="7" s="1"/>
  <c r="BV46" i="7"/>
  <c r="BZ46" i="7" s="1"/>
  <c r="BV47" i="7"/>
  <c r="BZ47" i="7" s="1"/>
  <c r="BV48" i="7"/>
  <c r="BZ48" i="7" s="1"/>
  <c r="BV49" i="7"/>
  <c r="BZ49" i="7" s="1"/>
  <c r="BV50" i="7"/>
  <c r="BZ50" i="7" s="1"/>
  <c r="BV63" i="7"/>
  <c r="BZ63" i="7" s="1"/>
  <c r="BV64" i="7"/>
  <c r="BZ64" i="7" s="1"/>
  <c r="BV65" i="7"/>
  <c r="BZ65" i="7" s="1"/>
  <c r="BV66" i="7"/>
  <c r="BZ66" i="7" s="1"/>
  <c r="BV67" i="7"/>
  <c r="BZ67" i="7" s="1"/>
  <c r="BV68" i="7"/>
  <c r="BZ68" i="7" s="1"/>
  <c r="BV69" i="7"/>
  <c r="BZ69" i="7" s="1"/>
  <c r="BV70" i="7"/>
  <c r="BZ70" i="7" s="1"/>
  <c r="BV71" i="7"/>
  <c r="BZ71" i="7" s="1"/>
  <c r="BV78" i="7"/>
  <c r="BZ78" i="7" s="1"/>
  <c r="BV79" i="7"/>
  <c r="BZ79" i="7" s="1"/>
  <c r="BV80" i="7"/>
  <c r="BZ80" i="7" s="1"/>
  <c r="BV81" i="7"/>
  <c r="BZ81" i="7" s="1"/>
  <c r="BV82" i="7"/>
  <c r="BZ82" i="7" s="1"/>
  <c r="BV83" i="7"/>
  <c r="BZ83" i="7" s="1"/>
  <c r="BV84" i="7"/>
  <c r="BZ84" i="7" s="1"/>
  <c r="BV85" i="7"/>
  <c r="BZ85" i="7" s="1"/>
  <c r="BV86" i="7"/>
  <c r="BZ86" i="7" s="1"/>
  <c r="BV87" i="7"/>
  <c r="BZ87" i="7" s="1"/>
  <c r="BV88" i="7"/>
  <c r="BZ88" i="7" s="1"/>
  <c r="BV89" i="7"/>
  <c r="BZ89" i="7" s="1"/>
  <c r="BV90" i="7"/>
  <c r="BZ90" i="7" s="1"/>
  <c r="BV91" i="7"/>
  <c r="BZ91" i="7" s="1"/>
  <c r="BV92" i="7"/>
  <c r="BZ92" i="7" s="1"/>
  <c r="BV93" i="7"/>
  <c r="BZ93" i="7" s="1"/>
  <c r="BV94" i="7"/>
  <c r="BZ94" i="7" s="1"/>
  <c r="BV95" i="7"/>
  <c r="BZ95" i="7" s="1"/>
  <c r="BV96" i="7"/>
  <c r="BZ96" i="7" s="1"/>
  <c r="BV97" i="7"/>
  <c r="BZ97" i="7" s="1"/>
  <c r="BV98" i="7"/>
  <c r="BZ98" i="7" s="1"/>
  <c r="BV99" i="7"/>
  <c r="BZ99" i="7" s="1"/>
  <c r="BV100" i="7"/>
  <c r="BZ100" i="7" s="1"/>
  <c r="BV101" i="7"/>
  <c r="BZ101" i="7" s="1"/>
  <c r="BV102" i="7"/>
  <c r="BZ102" i="7" s="1"/>
  <c r="BV103" i="7"/>
  <c r="BZ103" i="7" s="1"/>
  <c r="BV104" i="7"/>
  <c r="BZ104" i="7" s="1"/>
  <c r="BV105" i="7"/>
  <c r="BZ105" i="7" s="1"/>
  <c r="BV106" i="7"/>
  <c r="BZ106" i="7" s="1"/>
  <c r="BV107" i="7"/>
  <c r="BZ107" i="7" s="1"/>
  <c r="BU107" i="7"/>
  <c r="BY107" i="7" s="1"/>
  <c r="BU106" i="7"/>
  <c r="BY106" i="7" s="1"/>
  <c r="BU105" i="7"/>
  <c r="BY105" i="7" s="1"/>
  <c r="BU104" i="7"/>
  <c r="BY104" i="7" s="1"/>
  <c r="BU103" i="7"/>
  <c r="BY103" i="7" s="1"/>
  <c r="BU102" i="7"/>
  <c r="BY102" i="7" s="1"/>
  <c r="BU101" i="7"/>
  <c r="BY101" i="7" s="1"/>
  <c r="BU100" i="7"/>
  <c r="BY100" i="7" s="1"/>
  <c r="BU99" i="7"/>
  <c r="BY99" i="7" s="1"/>
  <c r="BU98" i="7"/>
  <c r="BY98" i="7" s="1"/>
  <c r="BU97" i="7"/>
  <c r="BY97" i="7" s="1"/>
  <c r="BU96" i="7"/>
  <c r="BY96" i="7" s="1"/>
  <c r="BU95" i="7"/>
  <c r="BY95" i="7" s="1"/>
  <c r="BU94" i="7"/>
  <c r="BY94" i="7" s="1"/>
  <c r="BU93" i="7"/>
  <c r="BY93" i="7" s="1"/>
  <c r="BU92" i="7"/>
  <c r="BY92" i="7" s="1"/>
  <c r="BU91" i="7"/>
  <c r="BY91" i="7" s="1"/>
  <c r="BU90" i="7"/>
  <c r="BY90" i="7" s="1"/>
  <c r="BU89" i="7"/>
  <c r="BY89" i="7" s="1"/>
  <c r="BU88" i="7"/>
  <c r="BY88" i="7" s="1"/>
  <c r="BU87" i="7"/>
  <c r="BY87" i="7" s="1"/>
  <c r="BU86" i="7"/>
  <c r="BY86" i="7" s="1"/>
  <c r="BU85" i="7"/>
  <c r="BY85" i="7" s="1"/>
  <c r="BU84" i="7"/>
  <c r="BY84" i="7" s="1"/>
  <c r="BU83" i="7"/>
  <c r="BY83" i="7" s="1"/>
  <c r="BU82" i="7"/>
  <c r="BY82" i="7" s="1"/>
  <c r="BU81" i="7"/>
  <c r="BY81" i="7" s="1"/>
  <c r="BU80" i="7"/>
  <c r="BY80" i="7" s="1"/>
  <c r="BU79" i="7"/>
  <c r="BY79" i="7" s="1"/>
  <c r="BU78" i="7"/>
  <c r="BY78" i="7" s="1"/>
  <c r="BU71" i="7"/>
  <c r="BY71" i="7" s="1"/>
  <c r="BU70" i="7"/>
  <c r="BY70" i="7" s="1"/>
  <c r="BU69" i="7"/>
  <c r="BY69" i="7" s="1"/>
  <c r="BU68" i="7"/>
  <c r="BY68" i="7" s="1"/>
  <c r="BU67" i="7"/>
  <c r="BY67" i="7" s="1"/>
  <c r="BU66" i="7"/>
  <c r="BY66" i="7" s="1"/>
  <c r="BU65" i="7"/>
  <c r="BY65" i="7" s="1"/>
  <c r="BU64" i="7"/>
  <c r="BY64" i="7" s="1"/>
  <c r="BU63" i="7"/>
  <c r="BY63" i="7" s="1"/>
  <c r="BU50" i="7"/>
  <c r="BY50" i="7" s="1"/>
  <c r="BU49" i="7"/>
  <c r="BY49" i="7" s="1"/>
  <c r="BU48" i="7"/>
  <c r="BY48" i="7" s="1"/>
  <c r="BU47" i="7"/>
  <c r="BY47" i="7" s="1"/>
  <c r="BU46" i="7"/>
  <c r="BY46" i="7" s="1"/>
  <c r="BU45" i="7"/>
  <c r="BY45" i="7" s="1"/>
  <c r="BU44" i="7"/>
  <c r="BY44" i="7" s="1"/>
  <c r="BU43" i="7"/>
  <c r="BY43" i="7" s="1"/>
  <c r="BU42" i="7"/>
  <c r="BY42" i="7" s="1"/>
  <c r="BU41" i="7"/>
  <c r="BY41" i="7" s="1"/>
  <c r="BU40" i="7"/>
  <c r="BY40" i="7" s="1"/>
  <c r="BU39" i="7"/>
  <c r="BY39" i="7" s="1"/>
  <c r="BU38" i="7"/>
  <c r="BY38" i="7" s="1"/>
  <c r="BU37" i="7"/>
  <c r="BY37" i="7" s="1"/>
  <c r="BU36" i="7"/>
  <c r="BY36" i="7" s="1"/>
  <c r="BU35" i="7"/>
  <c r="BY35" i="7" s="1"/>
  <c r="BU34" i="7"/>
  <c r="BY34" i="7" s="1"/>
  <c r="BU33" i="7"/>
  <c r="BY33" i="7" s="1"/>
  <c r="BU32" i="7"/>
  <c r="BY32" i="7" s="1"/>
  <c r="BU31" i="7"/>
  <c r="BY31" i="7" s="1"/>
  <c r="BU30" i="7"/>
  <c r="BY30" i="7" s="1"/>
  <c r="BU29" i="7"/>
  <c r="BY29" i="7" s="1"/>
  <c r="BU28" i="7"/>
  <c r="BY28" i="7" s="1"/>
  <c r="BU27" i="7"/>
  <c r="BY27" i="7" s="1"/>
  <c r="BU26" i="7"/>
  <c r="BY26" i="7" s="1"/>
  <c r="BU25" i="7"/>
  <c r="BY25" i="7" s="1"/>
  <c r="BU24" i="7"/>
  <c r="BY24" i="7" s="1"/>
  <c r="BU23" i="7"/>
  <c r="BY23" i="7" s="1"/>
  <c r="BU22" i="7"/>
  <c r="BY22" i="7" s="1"/>
  <c r="BU21" i="7"/>
  <c r="BY21" i="7" s="1"/>
  <c r="BU20" i="7"/>
  <c r="BY20" i="7" s="1"/>
  <c r="BU19" i="7"/>
  <c r="BY19" i="7" s="1"/>
  <c r="BU18" i="7"/>
  <c r="BY18" i="7" s="1"/>
  <c r="BU17" i="7"/>
  <c r="BY17" i="7" s="1"/>
  <c r="BU16" i="7"/>
  <c r="BY16" i="7" s="1"/>
  <c r="BU15" i="7"/>
  <c r="BY15" i="7" s="1"/>
  <c r="BU14" i="7"/>
  <c r="BY14" i="7" s="1"/>
  <c r="BU13" i="7"/>
  <c r="BY13" i="7" s="1"/>
  <c r="BU12" i="7"/>
  <c r="BY12" i="7" s="1"/>
  <c r="BU11" i="7"/>
  <c r="BY11" i="7" s="1"/>
  <c r="BU10" i="7"/>
  <c r="BY10" i="7" s="1"/>
  <c r="BU9" i="7"/>
  <c r="BY9" i="7" s="1"/>
  <c r="BU8" i="7"/>
  <c r="BY8" i="7" s="1"/>
  <c r="BU7" i="7"/>
  <c r="BY7" i="7" s="1"/>
  <c r="BU6" i="7"/>
  <c r="BY6" i="7" s="1"/>
  <c r="BU5" i="7"/>
  <c r="BY5" i="7" s="1"/>
  <c r="BU4" i="7"/>
  <c r="BY4" i="7" s="1"/>
  <c r="BU3" i="7"/>
  <c r="BY3" i="7" s="1"/>
  <c r="BI3" i="7"/>
  <c r="BM3" i="7" s="1"/>
  <c r="BI4" i="7"/>
  <c r="BM4" i="7" s="1"/>
  <c r="BI5" i="7"/>
  <c r="BM5" i="7" s="1"/>
  <c r="BI6" i="7"/>
  <c r="BM6" i="7" s="1"/>
  <c r="BI7" i="7"/>
  <c r="BM7" i="7" s="1"/>
  <c r="BI8" i="7"/>
  <c r="BM8" i="7" s="1"/>
  <c r="BI9" i="7"/>
  <c r="BM9" i="7" s="1"/>
  <c r="BI10" i="7"/>
  <c r="BM10" i="7" s="1"/>
  <c r="BI11" i="7"/>
  <c r="BM11" i="7" s="1"/>
  <c r="BI12" i="7"/>
  <c r="BM12" i="7" s="1"/>
  <c r="BI13" i="7"/>
  <c r="BM13" i="7" s="1"/>
  <c r="BI14" i="7"/>
  <c r="BM14" i="7" s="1"/>
  <c r="BI15" i="7"/>
  <c r="BM15" i="7" s="1"/>
  <c r="BI16" i="7"/>
  <c r="BM16" i="7" s="1"/>
  <c r="BI17" i="7"/>
  <c r="BM17" i="7" s="1"/>
  <c r="BI18" i="7"/>
  <c r="BM18" i="7" s="1"/>
  <c r="BI19" i="7"/>
  <c r="BM19" i="7" s="1"/>
  <c r="BI20" i="7"/>
  <c r="BM20" i="7" s="1"/>
  <c r="BI21" i="7"/>
  <c r="BM21" i="7" s="1"/>
  <c r="BI22" i="7"/>
  <c r="BM22" i="7" s="1"/>
  <c r="BI23" i="7"/>
  <c r="BM23" i="7" s="1"/>
  <c r="BI24" i="7"/>
  <c r="BM24" i="7" s="1"/>
  <c r="BI25" i="7"/>
  <c r="BM25" i="7" s="1"/>
  <c r="BI26" i="7"/>
  <c r="BM26" i="7" s="1"/>
  <c r="BI27" i="7"/>
  <c r="BM27" i="7" s="1"/>
  <c r="BI28" i="7"/>
  <c r="BM28" i="7" s="1"/>
  <c r="BI29" i="7"/>
  <c r="BM29" i="7" s="1"/>
  <c r="BI30" i="7"/>
  <c r="BM30" i="7" s="1"/>
  <c r="BI31" i="7"/>
  <c r="BM31" i="7" s="1"/>
  <c r="BI32" i="7"/>
  <c r="BM32" i="7" s="1"/>
  <c r="BI33" i="7"/>
  <c r="BM33" i="7" s="1"/>
  <c r="BI34" i="7"/>
  <c r="BM34" i="7" s="1"/>
  <c r="BI35" i="7"/>
  <c r="BM35" i="7" s="1"/>
  <c r="BI36" i="7"/>
  <c r="BM36" i="7" s="1"/>
  <c r="BI37" i="7"/>
  <c r="BM37" i="7" s="1"/>
  <c r="BI38" i="7"/>
  <c r="BM38" i="7" s="1"/>
  <c r="BI39" i="7"/>
  <c r="BM39" i="7" s="1"/>
  <c r="BI40" i="7"/>
  <c r="BM40" i="7" s="1"/>
  <c r="BI41" i="7"/>
  <c r="BM41" i="7" s="1"/>
  <c r="BI42" i="7"/>
  <c r="BM42" i="7" s="1"/>
  <c r="BI43" i="7"/>
  <c r="BM43" i="7" s="1"/>
  <c r="BI44" i="7"/>
  <c r="BM44" i="7" s="1"/>
  <c r="BI45" i="7"/>
  <c r="BM45" i="7" s="1"/>
  <c r="BI46" i="7"/>
  <c r="BM46" i="7" s="1"/>
  <c r="BI47" i="7"/>
  <c r="BM47" i="7" s="1"/>
  <c r="BI48" i="7"/>
  <c r="BM48" i="7" s="1"/>
  <c r="BI49" i="7"/>
  <c r="BM49" i="7" s="1"/>
  <c r="BI50" i="7"/>
  <c r="BM50" i="7" s="1"/>
  <c r="BI63" i="7"/>
  <c r="BM63" i="7" s="1"/>
  <c r="BI64" i="7"/>
  <c r="BM64" i="7" s="1"/>
  <c r="BI65" i="7"/>
  <c r="BM65" i="7" s="1"/>
  <c r="BI66" i="7"/>
  <c r="BM66" i="7" s="1"/>
  <c r="BI67" i="7"/>
  <c r="BM67" i="7" s="1"/>
  <c r="BI68" i="7"/>
  <c r="BM68" i="7" s="1"/>
  <c r="BI69" i="7"/>
  <c r="BM69" i="7" s="1"/>
  <c r="BI70" i="7"/>
  <c r="BM70" i="7" s="1"/>
  <c r="BI71" i="7"/>
  <c r="BM71" i="7" s="1"/>
  <c r="BI78" i="7"/>
  <c r="BM78" i="7" s="1"/>
  <c r="BI79" i="7"/>
  <c r="BM79" i="7" s="1"/>
  <c r="BI80" i="7"/>
  <c r="BM80" i="7" s="1"/>
  <c r="BI81" i="7"/>
  <c r="BM81" i="7" s="1"/>
  <c r="BI82" i="7"/>
  <c r="BM82" i="7" s="1"/>
  <c r="BI83" i="7"/>
  <c r="BM83" i="7" s="1"/>
  <c r="BI84" i="7"/>
  <c r="BM84" i="7" s="1"/>
  <c r="BI85" i="7"/>
  <c r="BM85" i="7" s="1"/>
  <c r="BI86" i="7"/>
  <c r="BM86" i="7" s="1"/>
  <c r="BI87" i="7"/>
  <c r="BM87" i="7" s="1"/>
  <c r="BI88" i="7"/>
  <c r="BM88" i="7" s="1"/>
  <c r="BI89" i="7"/>
  <c r="BM89" i="7" s="1"/>
  <c r="BI90" i="7"/>
  <c r="BM90" i="7" s="1"/>
  <c r="BI91" i="7"/>
  <c r="BM91" i="7" s="1"/>
  <c r="BI92" i="7"/>
  <c r="BM92" i="7" s="1"/>
  <c r="BI93" i="7"/>
  <c r="BM93" i="7" s="1"/>
  <c r="BI94" i="7"/>
  <c r="BM94" i="7" s="1"/>
  <c r="BI95" i="7"/>
  <c r="BM95" i="7" s="1"/>
  <c r="BI96" i="7"/>
  <c r="BM96" i="7" s="1"/>
  <c r="BI97" i="7"/>
  <c r="BM97" i="7" s="1"/>
  <c r="BI98" i="7"/>
  <c r="BM98" i="7" s="1"/>
  <c r="BI99" i="7"/>
  <c r="BM99" i="7" s="1"/>
  <c r="BI100" i="7"/>
  <c r="BM100" i="7" s="1"/>
  <c r="BI101" i="7"/>
  <c r="BM101" i="7" s="1"/>
  <c r="BI102" i="7"/>
  <c r="BM102" i="7" s="1"/>
  <c r="BI103" i="7"/>
  <c r="BM103" i="7" s="1"/>
  <c r="BI104" i="7"/>
  <c r="BM104" i="7" s="1"/>
  <c r="BI105" i="7"/>
  <c r="BM105" i="7" s="1"/>
  <c r="BI106" i="7"/>
  <c r="BM106" i="7" s="1"/>
  <c r="BI107" i="7"/>
  <c r="BM107" i="7" s="1"/>
  <c r="BH3" i="7"/>
  <c r="BL3" i="7" s="1"/>
  <c r="BH4" i="7"/>
  <c r="BL4" i="7" s="1"/>
  <c r="BH5" i="7"/>
  <c r="BL5" i="7" s="1"/>
  <c r="BH6" i="7"/>
  <c r="BL6" i="7" s="1"/>
  <c r="BH7" i="7"/>
  <c r="BL7" i="7" s="1"/>
  <c r="BH8" i="7"/>
  <c r="BL8" i="7" s="1"/>
  <c r="BH9" i="7"/>
  <c r="BL9" i="7" s="1"/>
  <c r="BH10" i="7"/>
  <c r="BL10" i="7" s="1"/>
  <c r="BH11" i="7"/>
  <c r="BL11" i="7" s="1"/>
  <c r="BH12" i="7"/>
  <c r="BL12" i="7" s="1"/>
  <c r="BH13" i="7"/>
  <c r="BL13" i="7" s="1"/>
  <c r="BH14" i="7"/>
  <c r="BL14" i="7" s="1"/>
  <c r="BH15" i="7"/>
  <c r="BL15" i="7" s="1"/>
  <c r="BH16" i="7"/>
  <c r="BL16" i="7" s="1"/>
  <c r="BH17" i="7"/>
  <c r="BL17" i="7" s="1"/>
  <c r="BH18" i="7"/>
  <c r="BL18" i="7" s="1"/>
  <c r="BH19" i="7"/>
  <c r="BL19" i="7" s="1"/>
  <c r="BH20" i="7"/>
  <c r="BL20" i="7" s="1"/>
  <c r="BH21" i="7"/>
  <c r="BL21" i="7" s="1"/>
  <c r="BH22" i="7"/>
  <c r="BL22" i="7" s="1"/>
  <c r="BH23" i="7"/>
  <c r="BL23" i="7" s="1"/>
  <c r="BH24" i="7"/>
  <c r="BL24" i="7" s="1"/>
  <c r="BH25" i="7"/>
  <c r="BL25" i="7" s="1"/>
  <c r="BH26" i="7"/>
  <c r="BL26" i="7" s="1"/>
  <c r="BH27" i="7"/>
  <c r="BL27" i="7" s="1"/>
  <c r="BH28" i="7"/>
  <c r="BL28" i="7" s="1"/>
  <c r="BH29" i="7"/>
  <c r="BL29" i="7" s="1"/>
  <c r="BH30" i="7"/>
  <c r="BL30" i="7" s="1"/>
  <c r="BH31" i="7"/>
  <c r="BL31" i="7" s="1"/>
  <c r="BH32" i="7"/>
  <c r="BL32" i="7" s="1"/>
  <c r="BH33" i="7"/>
  <c r="BL33" i="7" s="1"/>
  <c r="BH34" i="7"/>
  <c r="BL34" i="7" s="1"/>
  <c r="BH35" i="7"/>
  <c r="BL35" i="7" s="1"/>
  <c r="BH36" i="7"/>
  <c r="BL36" i="7" s="1"/>
  <c r="BH37" i="7"/>
  <c r="BL37" i="7" s="1"/>
  <c r="BH38" i="7"/>
  <c r="BL38" i="7" s="1"/>
  <c r="BH39" i="7"/>
  <c r="BL39" i="7" s="1"/>
  <c r="BH40" i="7"/>
  <c r="BL40" i="7" s="1"/>
  <c r="BH41" i="7"/>
  <c r="BL41" i="7" s="1"/>
  <c r="BH42" i="7"/>
  <c r="BL42" i="7" s="1"/>
  <c r="BH43" i="7"/>
  <c r="BL43" i="7" s="1"/>
  <c r="BH44" i="7"/>
  <c r="BL44" i="7" s="1"/>
  <c r="BH45" i="7"/>
  <c r="BL45" i="7" s="1"/>
  <c r="BH46" i="7"/>
  <c r="BL46" i="7" s="1"/>
  <c r="BH47" i="7"/>
  <c r="BL47" i="7" s="1"/>
  <c r="BH48" i="7"/>
  <c r="BL48" i="7" s="1"/>
  <c r="BH49" i="7"/>
  <c r="BL49" i="7" s="1"/>
  <c r="BH50" i="7"/>
  <c r="BL50" i="7" s="1"/>
  <c r="BH63" i="7"/>
  <c r="BL63" i="7" s="1"/>
  <c r="BH64" i="7"/>
  <c r="BL64" i="7" s="1"/>
  <c r="BH65" i="7"/>
  <c r="BL65" i="7" s="1"/>
  <c r="BH66" i="7"/>
  <c r="BL66" i="7" s="1"/>
  <c r="BH67" i="7"/>
  <c r="BL67" i="7" s="1"/>
  <c r="BH68" i="7"/>
  <c r="BL68" i="7" s="1"/>
  <c r="BH69" i="7"/>
  <c r="BL69" i="7" s="1"/>
  <c r="BH70" i="7"/>
  <c r="BL70" i="7" s="1"/>
  <c r="BH71" i="7"/>
  <c r="BL71" i="7" s="1"/>
  <c r="BH78" i="7"/>
  <c r="BL78" i="7" s="1"/>
  <c r="BH79" i="7"/>
  <c r="BL79" i="7" s="1"/>
  <c r="BH80" i="7"/>
  <c r="BL80" i="7" s="1"/>
  <c r="BH81" i="7"/>
  <c r="BL81" i="7" s="1"/>
  <c r="BH82" i="7"/>
  <c r="BL82" i="7" s="1"/>
  <c r="BH83" i="7"/>
  <c r="BL83" i="7" s="1"/>
  <c r="BH84" i="7"/>
  <c r="BL84" i="7" s="1"/>
  <c r="BH85" i="7"/>
  <c r="BL85" i="7" s="1"/>
  <c r="BH86" i="7"/>
  <c r="BL86" i="7" s="1"/>
  <c r="BH87" i="7"/>
  <c r="BL87" i="7" s="1"/>
  <c r="BH88" i="7"/>
  <c r="BL88" i="7" s="1"/>
  <c r="BH89" i="7"/>
  <c r="BL89" i="7" s="1"/>
  <c r="BH90" i="7"/>
  <c r="BL90" i="7" s="1"/>
  <c r="BH91" i="7"/>
  <c r="BL91" i="7" s="1"/>
  <c r="BH92" i="7"/>
  <c r="BL92" i="7" s="1"/>
  <c r="BH93" i="7"/>
  <c r="BL93" i="7" s="1"/>
  <c r="BH94" i="7"/>
  <c r="BL94" i="7" s="1"/>
  <c r="BH95" i="7"/>
  <c r="BL95" i="7" s="1"/>
  <c r="BH96" i="7"/>
  <c r="BL96" i="7" s="1"/>
  <c r="BH97" i="7"/>
  <c r="BL97" i="7" s="1"/>
  <c r="BH98" i="7"/>
  <c r="BL98" i="7" s="1"/>
  <c r="BH99" i="7"/>
  <c r="BL99" i="7" s="1"/>
  <c r="BH100" i="7"/>
  <c r="BL100" i="7" s="1"/>
  <c r="BH101" i="7"/>
  <c r="BL101" i="7" s="1"/>
  <c r="BH102" i="7"/>
  <c r="BL102" i="7" s="1"/>
  <c r="BH103" i="7"/>
  <c r="BL103" i="7" s="1"/>
  <c r="BH104" i="7"/>
  <c r="BL104" i="7" s="1"/>
  <c r="BH105" i="7"/>
  <c r="BL105" i="7" s="1"/>
  <c r="BH106" i="7"/>
  <c r="BL106" i="7" s="1"/>
  <c r="BH107" i="7"/>
  <c r="BL107" i="7" s="1"/>
  <c r="BG107" i="7"/>
  <c r="BG106" i="7"/>
  <c r="BG105" i="7"/>
  <c r="BG104" i="7"/>
  <c r="BG103" i="7"/>
  <c r="BG102" i="7"/>
  <c r="BG101" i="7"/>
  <c r="BG100" i="7"/>
  <c r="BG99" i="7"/>
  <c r="BG98" i="7"/>
  <c r="BG97" i="7"/>
  <c r="BG96" i="7"/>
  <c r="BG95" i="7"/>
  <c r="BG94" i="7"/>
  <c r="BG93" i="7"/>
  <c r="BG92" i="7"/>
  <c r="BG91" i="7"/>
  <c r="BG90" i="7"/>
  <c r="BG89" i="7"/>
  <c r="BG88" i="7"/>
  <c r="BG87" i="7"/>
  <c r="BG86" i="7"/>
  <c r="BG85" i="7"/>
  <c r="BG84" i="7"/>
  <c r="BG83" i="7"/>
  <c r="BG82" i="7"/>
  <c r="BG81" i="7"/>
  <c r="BG80" i="7"/>
  <c r="BG79" i="7"/>
  <c r="BG78" i="7"/>
  <c r="BG71" i="7"/>
  <c r="BG70" i="7"/>
  <c r="BG69" i="7"/>
  <c r="BG68" i="7"/>
  <c r="BG67" i="7"/>
  <c r="BG66" i="7"/>
  <c r="BG65" i="7"/>
  <c r="BG64" i="7"/>
  <c r="BG63" i="7"/>
  <c r="BG50" i="7"/>
  <c r="BK50" i="7" s="1"/>
  <c r="BG49" i="7"/>
  <c r="BK49" i="7" s="1"/>
  <c r="BG48" i="7"/>
  <c r="BK48" i="7" s="1"/>
  <c r="BG47" i="7"/>
  <c r="BK47" i="7" s="1"/>
  <c r="BG46" i="7"/>
  <c r="BK46" i="7" s="1"/>
  <c r="BG45" i="7"/>
  <c r="BK45" i="7" s="1"/>
  <c r="BG44" i="7"/>
  <c r="BK44" i="7" s="1"/>
  <c r="BG43" i="7"/>
  <c r="BK43" i="7" s="1"/>
  <c r="BG42" i="7"/>
  <c r="BK42" i="7" s="1"/>
  <c r="BG41" i="7"/>
  <c r="BK41" i="7" s="1"/>
  <c r="BG40" i="7"/>
  <c r="BK40" i="7" s="1"/>
  <c r="BG39" i="7"/>
  <c r="BK39" i="7" s="1"/>
  <c r="BG38" i="7"/>
  <c r="BK38" i="7" s="1"/>
  <c r="BG37" i="7"/>
  <c r="BK37" i="7" s="1"/>
  <c r="BG36" i="7"/>
  <c r="BK36" i="7" s="1"/>
  <c r="BG35" i="7"/>
  <c r="BK35" i="7" s="1"/>
  <c r="BG34" i="7"/>
  <c r="BK34" i="7" s="1"/>
  <c r="BG33" i="7"/>
  <c r="BK33" i="7" s="1"/>
  <c r="BG32" i="7"/>
  <c r="BK32" i="7" s="1"/>
  <c r="BG31" i="7"/>
  <c r="BK31" i="7" s="1"/>
  <c r="BG30" i="7"/>
  <c r="BK30" i="7" s="1"/>
  <c r="BG29" i="7"/>
  <c r="BK29" i="7" s="1"/>
  <c r="BG28" i="7"/>
  <c r="BK28" i="7" s="1"/>
  <c r="BG27" i="7"/>
  <c r="BK27" i="7" s="1"/>
  <c r="BG26" i="7"/>
  <c r="BK26" i="7" s="1"/>
  <c r="BG25" i="7"/>
  <c r="BK25" i="7" s="1"/>
  <c r="BG24" i="7"/>
  <c r="BK24" i="7" s="1"/>
  <c r="BG23" i="7"/>
  <c r="BK23" i="7" s="1"/>
  <c r="BG22" i="7"/>
  <c r="BK22" i="7" s="1"/>
  <c r="BG21" i="7"/>
  <c r="BK21" i="7" s="1"/>
  <c r="BG20" i="7"/>
  <c r="BK20" i="7" s="1"/>
  <c r="BG19" i="7"/>
  <c r="BK19" i="7" s="1"/>
  <c r="BG18" i="7"/>
  <c r="BK18" i="7" s="1"/>
  <c r="BG17" i="7"/>
  <c r="BK17" i="7" s="1"/>
  <c r="BG16" i="7"/>
  <c r="BK16" i="7" s="1"/>
  <c r="BG15" i="7"/>
  <c r="BK15" i="7" s="1"/>
  <c r="BG14" i="7"/>
  <c r="BK14" i="7" s="1"/>
  <c r="BG13" i="7"/>
  <c r="BK13" i="7" s="1"/>
  <c r="BG12" i="7"/>
  <c r="BK12" i="7" s="1"/>
  <c r="BG11" i="7"/>
  <c r="BK11" i="7" s="1"/>
  <c r="BG10" i="7"/>
  <c r="BK10" i="7" s="1"/>
  <c r="BG9" i="7"/>
  <c r="BK9" i="7" s="1"/>
  <c r="BG8" i="7"/>
  <c r="BK8" i="7" s="1"/>
  <c r="BG7" i="7"/>
  <c r="BK7" i="7" s="1"/>
  <c r="BG6" i="7"/>
  <c r="BK6" i="7" s="1"/>
  <c r="BG5" i="7"/>
  <c r="BK5" i="7" s="1"/>
  <c r="BG4" i="7"/>
  <c r="BK4" i="7" s="1"/>
  <c r="BG3" i="7"/>
  <c r="BK3" i="7" s="1"/>
  <c r="AS3" i="7"/>
  <c r="AS4" i="7"/>
  <c r="AS5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36" i="7"/>
  <c r="AS37" i="7"/>
  <c r="AS38" i="7"/>
  <c r="AS39" i="7"/>
  <c r="AS40" i="7"/>
  <c r="AS41" i="7"/>
  <c r="AS42" i="7"/>
  <c r="AS43" i="7"/>
  <c r="AS44" i="7"/>
  <c r="AS45" i="7"/>
  <c r="AS46" i="7"/>
  <c r="AS47" i="7"/>
  <c r="AS48" i="7"/>
  <c r="AS49" i="7"/>
  <c r="AS50" i="7"/>
  <c r="AS63" i="7"/>
  <c r="AS64" i="7"/>
  <c r="AS65" i="7"/>
  <c r="AS66" i="7"/>
  <c r="AS67" i="7"/>
  <c r="AS68" i="7"/>
  <c r="AS69" i="7"/>
  <c r="AS70" i="7"/>
  <c r="AS71" i="7"/>
  <c r="AS78" i="7"/>
  <c r="AS79" i="7"/>
  <c r="AS80" i="7"/>
  <c r="AS81" i="7"/>
  <c r="AS82" i="7"/>
  <c r="AS83" i="7"/>
  <c r="AS84" i="7"/>
  <c r="AS85" i="7"/>
  <c r="AS86" i="7"/>
  <c r="AS87" i="7"/>
  <c r="AS88" i="7"/>
  <c r="AS89" i="7"/>
  <c r="AS90" i="7"/>
  <c r="AS91" i="7"/>
  <c r="AS92" i="7"/>
  <c r="AS93" i="7"/>
  <c r="AS94" i="7"/>
  <c r="AS95" i="7"/>
  <c r="AS96" i="7"/>
  <c r="AS97" i="7"/>
  <c r="AS98" i="7"/>
  <c r="AS99" i="7"/>
  <c r="AS100" i="7"/>
  <c r="AS101" i="7"/>
  <c r="AS102" i="7"/>
  <c r="AS103" i="7"/>
  <c r="AS104" i="7"/>
  <c r="AS105" i="7"/>
  <c r="AS106" i="7"/>
  <c r="AS107" i="7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63" i="7"/>
  <c r="AR64" i="7"/>
  <c r="AR65" i="7"/>
  <c r="AR66" i="7"/>
  <c r="AR67" i="7"/>
  <c r="AR68" i="7"/>
  <c r="AR69" i="7"/>
  <c r="AR70" i="7"/>
  <c r="AR71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Q107" i="7"/>
  <c r="AQ106" i="7"/>
  <c r="AQ105" i="7"/>
  <c r="AQ104" i="7"/>
  <c r="AQ103" i="7"/>
  <c r="AQ102" i="7"/>
  <c r="AQ101" i="7"/>
  <c r="AQ100" i="7"/>
  <c r="AQ99" i="7"/>
  <c r="AQ98" i="7"/>
  <c r="AQ97" i="7"/>
  <c r="AQ96" i="7"/>
  <c r="AQ95" i="7"/>
  <c r="AQ94" i="7"/>
  <c r="AQ93" i="7"/>
  <c r="AQ92" i="7"/>
  <c r="AQ91" i="7"/>
  <c r="AQ90" i="7"/>
  <c r="AQ89" i="7"/>
  <c r="AQ88" i="7"/>
  <c r="AQ87" i="7"/>
  <c r="AQ86" i="7"/>
  <c r="AQ85" i="7"/>
  <c r="AQ84" i="7"/>
  <c r="AQ83" i="7"/>
  <c r="AQ82" i="7"/>
  <c r="AQ81" i="7"/>
  <c r="AQ80" i="7"/>
  <c r="AQ79" i="7"/>
  <c r="AQ78" i="7"/>
  <c r="AQ71" i="7"/>
  <c r="AQ70" i="7"/>
  <c r="AQ69" i="7"/>
  <c r="AQ68" i="7"/>
  <c r="AQ67" i="7"/>
  <c r="AQ66" i="7"/>
  <c r="AQ65" i="7"/>
  <c r="AQ64" i="7"/>
  <c r="AQ63" i="7"/>
  <c r="AQ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30" i="7"/>
  <c r="AQ29" i="7"/>
  <c r="AQ28" i="7"/>
  <c r="AQ27" i="7"/>
  <c r="AQ26" i="7"/>
  <c r="AQ25" i="7"/>
  <c r="AQ24" i="7"/>
  <c r="AQ23" i="7"/>
  <c r="AQ22" i="7"/>
  <c r="AQ21" i="7"/>
  <c r="AQ20" i="7"/>
  <c r="AQ19" i="7"/>
  <c r="AQ18" i="7"/>
  <c r="AQ17" i="7"/>
  <c r="AQ16" i="7"/>
  <c r="AQ15" i="7"/>
  <c r="AQ14" i="7"/>
  <c r="AQ13" i="7"/>
  <c r="AQ12" i="7"/>
  <c r="AQ11" i="7"/>
  <c r="AQ10" i="7"/>
  <c r="AQ9" i="7"/>
  <c r="AQ8" i="7"/>
  <c r="AQ7" i="7"/>
  <c r="AQ6" i="7"/>
  <c r="AQ5" i="7"/>
  <c r="AQ4" i="7"/>
  <c r="AQ3" i="7"/>
  <c r="N3" i="14" l="1"/>
  <c r="M3" i="14"/>
  <c r="K3" i="14"/>
  <c r="M4" i="14"/>
  <c r="AW106" i="7"/>
  <c r="AW98" i="7"/>
  <c r="AW90" i="7"/>
  <c r="AW82" i="7"/>
  <c r="AW68" i="7"/>
  <c r="AW48" i="7"/>
  <c r="AW40" i="7"/>
  <c r="AW32" i="7"/>
  <c r="AW24" i="7"/>
  <c r="AW16" i="7"/>
  <c r="AW8" i="7"/>
  <c r="CB104" i="7"/>
  <c r="CS104" i="7" s="1"/>
  <c r="CB100" i="7"/>
  <c r="CS100" i="7" s="1"/>
  <c r="CB88" i="7"/>
  <c r="CS88" i="7" s="1"/>
  <c r="CB84" i="7"/>
  <c r="CS84" i="7" s="1"/>
  <c r="CB66" i="7"/>
  <c r="CS66" i="7" s="1"/>
  <c r="CB50" i="7"/>
  <c r="CS50" i="7" s="1"/>
  <c r="CB38" i="7"/>
  <c r="CS38" i="7" s="1"/>
  <c r="CB34" i="7"/>
  <c r="CS34" i="7" s="1"/>
  <c r="CB18" i="7"/>
  <c r="CS18" i="7" s="1"/>
  <c r="AW105" i="7"/>
  <c r="AW97" i="7"/>
  <c r="AW89" i="7"/>
  <c r="AW81" i="7"/>
  <c r="AW67" i="7"/>
  <c r="AW47" i="7"/>
  <c r="AW39" i="7"/>
  <c r="AW31" i="7"/>
  <c r="AW23" i="7"/>
  <c r="AW15" i="7"/>
  <c r="AW7" i="7"/>
  <c r="CB99" i="7"/>
  <c r="CS99" i="7" s="1"/>
  <c r="CB83" i="7"/>
  <c r="CS83" i="7" s="1"/>
  <c r="CB49" i="7"/>
  <c r="CS49" i="7" s="1"/>
  <c r="CB33" i="7"/>
  <c r="CS33" i="7" s="1"/>
  <c r="CB17" i="7"/>
  <c r="CS17" i="7" s="1"/>
  <c r="AW104" i="7"/>
  <c r="AW96" i="7"/>
  <c r="AW88" i="7"/>
  <c r="AW80" i="7"/>
  <c r="AW66" i="7"/>
  <c r="AW46" i="7"/>
  <c r="AW38" i="7"/>
  <c r="AW30" i="7"/>
  <c r="AW22" i="7"/>
  <c r="AW14" i="7"/>
  <c r="AW6" i="7"/>
  <c r="CB98" i="7"/>
  <c r="CS98" i="7" s="1"/>
  <c r="CB82" i="7"/>
  <c r="CS82" i="7" s="1"/>
  <c r="CB48" i="7"/>
  <c r="CS48" i="7" s="1"/>
  <c r="CB32" i="7"/>
  <c r="CS32" i="7" s="1"/>
  <c r="CB16" i="7"/>
  <c r="CS16" i="7" s="1"/>
  <c r="AW99" i="7"/>
  <c r="AW83" i="7"/>
  <c r="AW49" i="7"/>
  <c r="AW33" i="7"/>
  <c r="AW17" i="7"/>
  <c r="CB105" i="7"/>
  <c r="CS105" i="7" s="1"/>
  <c r="CB97" i="7"/>
  <c r="CS97" i="7" s="1"/>
  <c r="CB89" i="7"/>
  <c r="CS89" i="7" s="1"/>
  <c r="CB81" i="7"/>
  <c r="CS81" i="7" s="1"/>
  <c r="CB67" i="7"/>
  <c r="CS67" i="7" s="1"/>
  <c r="CB47" i="7"/>
  <c r="CS47" i="7" s="1"/>
  <c r="CB39" i="7"/>
  <c r="CS39" i="7" s="1"/>
  <c r="CB31" i="7"/>
  <c r="CS31" i="7" s="1"/>
  <c r="CB23" i="7"/>
  <c r="CS23" i="7" s="1"/>
  <c r="CB15" i="7"/>
  <c r="CS15" i="7" s="1"/>
  <c r="CB7" i="7"/>
  <c r="CS7" i="7" s="1"/>
  <c r="AW102" i="7"/>
  <c r="AW86" i="7"/>
  <c r="AW64" i="7"/>
  <c r="AW36" i="7"/>
  <c r="AW20" i="7"/>
  <c r="AW4" i="7"/>
  <c r="CB96" i="7"/>
  <c r="CS96" i="7" s="1"/>
  <c r="CB80" i="7"/>
  <c r="CS80" i="7" s="1"/>
  <c r="CB46" i="7"/>
  <c r="CS46" i="7" s="1"/>
  <c r="CB30" i="7"/>
  <c r="CS30" i="7" s="1"/>
  <c r="CB14" i="7"/>
  <c r="CS14" i="7" s="1"/>
  <c r="AW21" i="7"/>
  <c r="AW19" i="7"/>
  <c r="AW3" i="7"/>
  <c r="CB95" i="7"/>
  <c r="CS95" i="7" s="1"/>
  <c r="CB79" i="7"/>
  <c r="CS79" i="7" s="1"/>
  <c r="CB45" i="7"/>
  <c r="CS45" i="7" s="1"/>
  <c r="CB29" i="7"/>
  <c r="CS29" i="7" s="1"/>
  <c r="CB13" i="7"/>
  <c r="CS13" i="7" s="1"/>
  <c r="AW65" i="7"/>
  <c r="AW100" i="7"/>
  <c r="AW84" i="7"/>
  <c r="AW50" i="7"/>
  <c r="AW34" i="7"/>
  <c r="AW18" i="7"/>
  <c r="CB94" i="7"/>
  <c r="CS94" i="7" s="1"/>
  <c r="CB78" i="7"/>
  <c r="CS78" i="7" s="1"/>
  <c r="CB44" i="7"/>
  <c r="CS44" i="7" s="1"/>
  <c r="CB28" i="7"/>
  <c r="CS28" i="7" s="1"/>
  <c r="CB12" i="7"/>
  <c r="CS12" i="7" s="1"/>
  <c r="CB93" i="7"/>
  <c r="CS93" i="7" s="1"/>
  <c r="CB71" i="7"/>
  <c r="CS71" i="7" s="1"/>
  <c r="CB43" i="7"/>
  <c r="CS43" i="7" s="1"/>
  <c r="CB27" i="7"/>
  <c r="CS27" i="7" s="1"/>
  <c r="CB11" i="7"/>
  <c r="CS11" i="7" s="1"/>
  <c r="CB92" i="7"/>
  <c r="CS92" i="7" s="1"/>
  <c r="CB70" i="7"/>
  <c r="CS70" i="7" s="1"/>
  <c r="CB42" i="7"/>
  <c r="CS42" i="7" s="1"/>
  <c r="CB26" i="7"/>
  <c r="CS26" i="7" s="1"/>
  <c r="CB10" i="7"/>
  <c r="CS10" i="7" s="1"/>
  <c r="AW103" i="7"/>
  <c r="AW85" i="7"/>
  <c r="CB107" i="7"/>
  <c r="CS107" i="7" s="1"/>
  <c r="CB91" i="7"/>
  <c r="CS91" i="7" s="1"/>
  <c r="CB69" i="7"/>
  <c r="CS69" i="7" s="1"/>
  <c r="CB41" i="7"/>
  <c r="CS41" i="7" s="1"/>
  <c r="CB25" i="7"/>
  <c r="CS25" i="7" s="1"/>
  <c r="CB9" i="7"/>
  <c r="CS9" i="7" s="1"/>
  <c r="AW87" i="7"/>
  <c r="CB106" i="7"/>
  <c r="CS106" i="7" s="1"/>
  <c r="CB90" i="7"/>
  <c r="CB68" i="7"/>
  <c r="CB40" i="7"/>
  <c r="CB24" i="7"/>
  <c r="CB8" i="7"/>
  <c r="AW35" i="7"/>
  <c r="AW95" i="7"/>
  <c r="AW79" i="7"/>
  <c r="AW45" i="7"/>
  <c r="AW29" i="7"/>
  <c r="AW13" i="7"/>
  <c r="AW37" i="7"/>
  <c r="AW28" i="7"/>
  <c r="AW12" i="7"/>
  <c r="CB22" i="7"/>
  <c r="CS22" i="7" s="1"/>
  <c r="CB6" i="7"/>
  <c r="AW63" i="7"/>
  <c r="AW94" i="7"/>
  <c r="AW93" i="7"/>
  <c r="AW71" i="7"/>
  <c r="AW43" i="7"/>
  <c r="AW27" i="7"/>
  <c r="AW11" i="7"/>
  <c r="CB103" i="7"/>
  <c r="CS103" i="7" s="1"/>
  <c r="CB87" i="7"/>
  <c r="CS87" i="7" s="1"/>
  <c r="CB65" i="7"/>
  <c r="CS65" i="7" s="1"/>
  <c r="CB37" i="7"/>
  <c r="CS37" i="7" s="1"/>
  <c r="CB21" i="7"/>
  <c r="CS21" i="7" s="1"/>
  <c r="CB5" i="7"/>
  <c r="CS5" i="7" s="1"/>
  <c r="AW44" i="7"/>
  <c r="AW92" i="7"/>
  <c r="AW70" i="7"/>
  <c r="AW42" i="7"/>
  <c r="AW26" i="7"/>
  <c r="AW10" i="7"/>
  <c r="CB102" i="7"/>
  <c r="CS102" i="7" s="1"/>
  <c r="CB86" i="7"/>
  <c r="CS86" i="7" s="1"/>
  <c r="CB64" i="7"/>
  <c r="CS64" i="7" s="1"/>
  <c r="CB36" i="7"/>
  <c r="CS36" i="7" s="1"/>
  <c r="CB20" i="7"/>
  <c r="CS20" i="7" s="1"/>
  <c r="CB4" i="7"/>
  <c r="CS4" i="7" s="1"/>
  <c r="AW5" i="7"/>
  <c r="AW101" i="7"/>
  <c r="AW78" i="7"/>
  <c r="AW107" i="7"/>
  <c r="AW91" i="7"/>
  <c r="AW69" i="7"/>
  <c r="AW41" i="7"/>
  <c r="AW25" i="7"/>
  <c r="AW9" i="7"/>
  <c r="CB101" i="7"/>
  <c r="CS101" i="7" s="1"/>
  <c r="CB85" i="7"/>
  <c r="CS85" i="7" s="1"/>
  <c r="CB63" i="7"/>
  <c r="CS63" i="7" s="1"/>
  <c r="CB35" i="7"/>
  <c r="CS35" i="7" s="1"/>
  <c r="CB19" i="7"/>
  <c r="CS19" i="7" s="1"/>
  <c r="CB3" i="7"/>
  <c r="CS3" i="7" s="1"/>
  <c r="AC3" i="7"/>
  <c r="N3" i="7" s="1"/>
  <c r="O3" i="7" s="1"/>
  <c r="Q3" i="7" s="1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63" i="7"/>
  <c r="AE64" i="7"/>
  <c r="AE65" i="7"/>
  <c r="AE66" i="7"/>
  <c r="AE67" i="7"/>
  <c r="AE68" i="7"/>
  <c r="AE69" i="7"/>
  <c r="AE70" i="7"/>
  <c r="AE71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X50" i="7" l="1"/>
  <c r="AX38" i="7"/>
  <c r="AX49" i="7"/>
  <c r="M5" i="14"/>
  <c r="L4" i="14"/>
  <c r="L3" i="14"/>
  <c r="AX69" i="7"/>
  <c r="N4" i="14"/>
  <c r="O3" i="14"/>
  <c r="AX82" i="7"/>
  <c r="AX34" i="7"/>
  <c r="AX33" i="7"/>
  <c r="AX95" i="7"/>
  <c r="AX83" i="7"/>
  <c r="AX93" i="7"/>
  <c r="AX48" i="7"/>
  <c r="AX31" i="7"/>
  <c r="AX100" i="7"/>
  <c r="AX94" i="7"/>
  <c r="AX13" i="7"/>
  <c r="AX29" i="7"/>
  <c r="AX45" i="7"/>
  <c r="AX46" i="7"/>
  <c r="AX97" i="7"/>
  <c r="AX99" i="7"/>
  <c r="AX30" i="7"/>
  <c r="AX92" i="7"/>
  <c r="AX81" i="7"/>
  <c r="AX88" i="7"/>
  <c r="AX10" i="7"/>
  <c r="AX27" i="7"/>
  <c r="AX103" i="7"/>
  <c r="AX80" i="7"/>
  <c r="AX32" i="7"/>
  <c r="AX26" i="7"/>
  <c r="AX25" i="7"/>
  <c r="AX43" i="7"/>
  <c r="AX96" i="7"/>
  <c r="AX15" i="7"/>
  <c r="AX84" i="7"/>
  <c r="AX107" i="7"/>
  <c r="AX42" i="7"/>
  <c r="AX14" i="7"/>
  <c r="AX41" i="7"/>
  <c r="AX70" i="7"/>
  <c r="AX71" i="7"/>
  <c r="AX47" i="7"/>
  <c r="AX17" i="7"/>
  <c r="AX8" i="7"/>
  <c r="CS8" i="7"/>
  <c r="AX90" i="7"/>
  <c r="CS90" i="7"/>
  <c r="AX21" i="7"/>
  <c r="AX24" i="7"/>
  <c r="CS24" i="7"/>
  <c r="AX22" i="7"/>
  <c r="AX7" i="7"/>
  <c r="AX39" i="7"/>
  <c r="AX89" i="7"/>
  <c r="AX9" i="7"/>
  <c r="AX101" i="7"/>
  <c r="AX63" i="7"/>
  <c r="AX35" i="7"/>
  <c r="AX40" i="7"/>
  <c r="CS40" i="7"/>
  <c r="AX16" i="7"/>
  <c r="AX98" i="7"/>
  <c r="AX3" i="7"/>
  <c r="AX5" i="7"/>
  <c r="AX6" i="7"/>
  <c r="CS6" i="7"/>
  <c r="AX106" i="7"/>
  <c r="AX68" i="7"/>
  <c r="CS68" i="7"/>
  <c r="AX87" i="7"/>
  <c r="AX85" i="7"/>
  <c r="AX18" i="7"/>
  <c r="AX19" i="7"/>
  <c r="AX66" i="7"/>
  <c r="AX104" i="7"/>
  <c r="AX23" i="7"/>
  <c r="AX67" i="7"/>
  <c r="AX105" i="7"/>
  <c r="AX12" i="7"/>
  <c r="AX91" i="7"/>
  <c r="AX4" i="7"/>
  <c r="AX78" i="7"/>
  <c r="AX37" i="7"/>
  <c r="AX65" i="7"/>
  <c r="AX20" i="7"/>
  <c r="AX36" i="7"/>
  <c r="AX64" i="7"/>
  <c r="AX44" i="7"/>
  <c r="AX86" i="7"/>
  <c r="AX28" i="7"/>
  <c r="AX11" i="7"/>
  <c r="AX79" i="7"/>
  <c r="AX102" i="7"/>
  <c r="AD107" i="7"/>
  <c r="AC107" i="7"/>
  <c r="N107" i="7" s="1"/>
  <c r="O107" i="7" s="1"/>
  <c r="Q107" i="7" s="1"/>
  <c r="AD106" i="7"/>
  <c r="AC106" i="7"/>
  <c r="N106" i="7" s="1"/>
  <c r="O106" i="7" s="1"/>
  <c r="Q106" i="7" s="1"/>
  <c r="AD105" i="7"/>
  <c r="AC105" i="7"/>
  <c r="N105" i="7" s="1"/>
  <c r="O105" i="7" s="1"/>
  <c r="Q105" i="7" s="1"/>
  <c r="AD104" i="7"/>
  <c r="AC104" i="7"/>
  <c r="N104" i="7" s="1"/>
  <c r="O104" i="7" s="1"/>
  <c r="Q104" i="7" s="1"/>
  <c r="AD103" i="7"/>
  <c r="AC103" i="7"/>
  <c r="N103" i="7" s="1"/>
  <c r="O103" i="7" s="1"/>
  <c r="Q103" i="7" s="1"/>
  <c r="AD102" i="7"/>
  <c r="AC102" i="7"/>
  <c r="N102" i="7" s="1"/>
  <c r="O102" i="7" s="1"/>
  <c r="Q102" i="7" s="1"/>
  <c r="AD101" i="7"/>
  <c r="AC101" i="7"/>
  <c r="N101" i="7" s="1"/>
  <c r="O101" i="7" s="1"/>
  <c r="Q101" i="7" s="1"/>
  <c r="AD100" i="7"/>
  <c r="AC100" i="7"/>
  <c r="N100" i="7" s="1"/>
  <c r="O100" i="7" s="1"/>
  <c r="Q100" i="7" s="1"/>
  <c r="AD99" i="7"/>
  <c r="AC99" i="7"/>
  <c r="N99" i="7" s="1"/>
  <c r="O99" i="7" s="1"/>
  <c r="Q99" i="7" s="1"/>
  <c r="AD98" i="7"/>
  <c r="AC98" i="7"/>
  <c r="N98" i="7" s="1"/>
  <c r="O98" i="7" s="1"/>
  <c r="Q98" i="7" s="1"/>
  <c r="AD97" i="7"/>
  <c r="AC97" i="7"/>
  <c r="N97" i="7" s="1"/>
  <c r="O97" i="7" s="1"/>
  <c r="Q97" i="7" s="1"/>
  <c r="AD96" i="7"/>
  <c r="AC96" i="7"/>
  <c r="N96" i="7" s="1"/>
  <c r="O96" i="7" s="1"/>
  <c r="Q96" i="7" s="1"/>
  <c r="AD95" i="7"/>
  <c r="AC95" i="7"/>
  <c r="N95" i="7" s="1"/>
  <c r="O95" i="7" s="1"/>
  <c r="Q95" i="7" s="1"/>
  <c r="AD94" i="7"/>
  <c r="AC94" i="7"/>
  <c r="N94" i="7" s="1"/>
  <c r="O94" i="7" s="1"/>
  <c r="Q94" i="7" s="1"/>
  <c r="AD93" i="7"/>
  <c r="AC93" i="7"/>
  <c r="N93" i="7" s="1"/>
  <c r="O93" i="7" s="1"/>
  <c r="Q93" i="7" s="1"/>
  <c r="AD92" i="7"/>
  <c r="AC92" i="7"/>
  <c r="N92" i="7" s="1"/>
  <c r="O92" i="7" s="1"/>
  <c r="Q92" i="7" s="1"/>
  <c r="AD91" i="7"/>
  <c r="AC91" i="7"/>
  <c r="N91" i="7" s="1"/>
  <c r="O91" i="7" s="1"/>
  <c r="Q91" i="7" s="1"/>
  <c r="AD90" i="7"/>
  <c r="AC90" i="7"/>
  <c r="N90" i="7" s="1"/>
  <c r="O90" i="7" s="1"/>
  <c r="Q90" i="7" s="1"/>
  <c r="AD89" i="7"/>
  <c r="AC89" i="7"/>
  <c r="N89" i="7" s="1"/>
  <c r="O89" i="7" s="1"/>
  <c r="Q89" i="7" s="1"/>
  <c r="AD88" i="7"/>
  <c r="AC88" i="7"/>
  <c r="N88" i="7" s="1"/>
  <c r="O88" i="7" s="1"/>
  <c r="Q88" i="7" s="1"/>
  <c r="AD87" i="7"/>
  <c r="AC87" i="7"/>
  <c r="N87" i="7" s="1"/>
  <c r="O87" i="7" s="1"/>
  <c r="Q87" i="7" s="1"/>
  <c r="AD86" i="7"/>
  <c r="AC86" i="7"/>
  <c r="N86" i="7" s="1"/>
  <c r="O86" i="7" s="1"/>
  <c r="Q86" i="7" s="1"/>
  <c r="AD85" i="7"/>
  <c r="AC85" i="7"/>
  <c r="N85" i="7" s="1"/>
  <c r="O85" i="7" s="1"/>
  <c r="Q85" i="7" s="1"/>
  <c r="AD84" i="7"/>
  <c r="AC84" i="7"/>
  <c r="N84" i="7" s="1"/>
  <c r="O84" i="7" s="1"/>
  <c r="Q84" i="7" s="1"/>
  <c r="AD83" i="7"/>
  <c r="AC83" i="7"/>
  <c r="N83" i="7" s="1"/>
  <c r="O83" i="7" s="1"/>
  <c r="Q83" i="7" s="1"/>
  <c r="AD82" i="7"/>
  <c r="AC82" i="7"/>
  <c r="N82" i="7" s="1"/>
  <c r="O82" i="7" s="1"/>
  <c r="Q82" i="7" s="1"/>
  <c r="AD81" i="7"/>
  <c r="AC81" i="7"/>
  <c r="N81" i="7" s="1"/>
  <c r="O81" i="7" s="1"/>
  <c r="Q81" i="7" s="1"/>
  <c r="AD80" i="7"/>
  <c r="AC80" i="7"/>
  <c r="N80" i="7" s="1"/>
  <c r="O80" i="7" s="1"/>
  <c r="Q80" i="7" s="1"/>
  <c r="AD79" i="7"/>
  <c r="AC79" i="7"/>
  <c r="N79" i="7" s="1"/>
  <c r="O79" i="7" s="1"/>
  <c r="Q79" i="7" s="1"/>
  <c r="AD78" i="7"/>
  <c r="AC78" i="7"/>
  <c r="N78" i="7" s="1"/>
  <c r="O78" i="7" s="1"/>
  <c r="Q78" i="7" s="1"/>
  <c r="AD71" i="7"/>
  <c r="AC71" i="7"/>
  <c r="N71" i="7" s="1"/>
  <c r="O71" i="7" s="1"/>
  <c r="Q71" i="7" s="1"/>
  <c r="AD70" i="7"/>
  <c r="AC70" i="7"/>
  <c r="N70" i="7" s="1"/>
  <c r="O70" i="7" s="1"/>
  <c r="Q70" i="7" s="1"/>
  <c r="AD69" i="7"/>
  <c r="AC69" i="7"/>
  <c r="N69" i="7" s="1"/>
  <c r="O69" i="7" s="1"/>
  <c r="Q69" i="7" s="1"/>
  <c r="AD68" i="7"/>
  <c r="AC68" i="7"/>
  <c r="N68" i="7" s="1"/>
  <c r="O68" i="7" s="1"/>
  <c r="Q68" i="7" s="1"/>
  <c r="AD67" i="7"/>
  <c r="AC67" i="7"/>
  <c r="N67" i="7" s="1"/>
  <c r="O67" i="7" s="1"/>
  <c r="Q67" i="7" s="1"/>
  <c r="AD66" i="7"/>
  <c r="AC66" i="7"/>
  <c r="N66" i="7" s="1"/>
  <c r="O66" i="7" s="1"/>
  <c r="Q66" i="7" s="1"/>
  <c r="AD65" i="7"/>
  <c r="AC65" i="7"/>
  <c r="N65" i="7" s="1"/>
  <c r="O65" i="7" s="1"/>
  <c r="Q65" i="7" s="1"/>
  <c r="AD64" i="7"/>
  <c r="AC64" i="7"/>
  <c r="N64" i="7" s="1"/>
  <c r="O64" i="7" s="1"/>
  <c r="Q64" i="7" s="1"/>
  <c r="AD63" i="7"/>
  <c r="AC63" i="7"/>
  <c r="N63" i="7" s="1"/>
  <c r="O63" i="7" s="1"/>
  <c r="Q63" i="7" s="1"/>
  <c r="AD50" i="7"/>
  <c r="AC50" i="7"/>
  <c r="N50" i="7" s="1"/>
  <c r="O50" i="7" s="1"/>
  <c r="Q50" i="7" s="1"/>
  <c r="AD49" i="7"/>
  <c r="AC49" i="7"/>
  <c r="N49" i="7" s="1"/>
  <c r="O49" i="7" s="1"/>
  <c r="Q49" i="7" s="1"/>
  <c r="AD48" i="7"/>
  <c r="AC48" i="7"/>
  <c r="N48" i="7" s="1"/>
  <c r="O48" i="7" s="1"/>
  <c r="Q48" i="7" s="1"/>
  <c r="AD47" i="7"/>
  <c r="AC47" i="7"/>
  <c r="N47" i="7" s="1"/>
  <c r="O47" i="7" s="1"/>
  <c r="Q47" i="7" s="1"/>
  <c r="AD46" i="7"/>
  <c r="AC46" i="7"/>
  <c r="N46" i="7" s="1"/>
  <c r="O46" i="7" s="1"/>
  <c r="Q46" i="7" s="1"/>
  <c r="AD45" i="7"/>
  <c r="AC45" i="7"/>
  <c r="N45" i="7" s="1"/>
  <c r="O45" i="7" s="1"/>
  <c r="Q45" i="7" s="1"/>
  <c r="AD44" i="7"/>
  <c r="AC44" i="7"/>
  <c r="N44" i="7" s="1"/>
  <c r="O44" i="7" s="1"/>
  <c r="Q44" i="7" s="1"/>
  <c r="AD43" i="7"/>
  <c r="AC43" i="7"/>
  <c r="N43" i="7" s="1"/>
  <c r="O43" i="7" s="1"/>
  <c r="Q43" i="7" s="1"/>
  <c r="AD42" i="7"/>
  <c r="AC42" i="7"/>
  <c r="N42" i="7" s="1"/>
  <c r="O42" i="7" s="1"/>
  <c r="Q42" i="7" s="1"/>
  <c r="AD41" i="7"/>
  <c r="AC41" i="7"/>
  <c r="N41" i="7" s="1"/>
  <c r="O41" i="7" s="1"/>
  <c r="Q41" i="7" s="1"/>
  <c r="AD40" i="7"/>
  <c r="AC40" i="7"/>
  <c r="N40" i="7" s="1"/>
  <c r="O40" i="7" s="1"/>
  <c r="Q40" i="7" s="1"/>
  <c r="AD39" i="7"/>
  <c r="AC39" i="7"/>
  <c r="N39" i="7" s="1"/>
  <c r="O39" i="7" s="1"/>
  <c r="Q39" i="7" s="1"/>
  <c r="AD38" i="7"/>
  <c r="AC38" i="7"/>
  <c r="N38" i="7" s="1"/>
  <c r="O38" i="7" s="1"/>
  <c r="Q38" i="7" s="1"/>
  <c r="AD37" i="7"/>
  <c r="AC37" i="7"/>
  <c r="N37" i="7" s="1"/>
  <c r="O37" i="7" s="1"/>
  <c r="Q37" i="7" s="1"/>
  <c r="AD36" i="7"/>
  <c r="AC36" i="7"/>
  <c r="N36" i="7" s="1"/>
  <c r="O36" i="7" s="1"/>
  <c r="Q36" i="7" s="1"/>
  <c r="AD35" i="7"/>
  <c r="AC35" i="7"/>
  <c r="N35" i="7" s="1"/>
  <c r="O35" i="7" s="1"/>
  <c r="Q35" i="7" s="1"/>
  <c r="AD34" i="7"/>
  <c r="AC34" i="7"/>
  <c r="N34" i="7" s="1"/>
  <c r="O34" i="7" s="1"/>
  <c r="Q34" i="7" s="1"/>
  <c r="AD33" i="7"/>
  <c r="AC33" i="7"/>
  <c r="N33" i="7" s="1"/>
  <c r="O33" i="7" s="1"/>
  <c r="Q33" i="7" s="1"/>
  <c r="AD32" i="7"/>
  <c r="AC32" i="7"/>
  <c r="N32" i="7" s="1"/>
  <c r="O32" i="7" s="1"/>
  <c r="Q32" i="7" s="1"/>
  <c r="AD31" i="7"/>
  <c r="AC31" i="7"/>
  <c r="N31" i="7" s="1"/>
  <c r="O31" i="7" s="1"/>
  <c r="Q31" i="7" s="1"/>
  <c r="AD30" i="7"/>
  <c r="AC30" i="7"/>
  <c r="N30" i="7" s="1"/>
  <c r="O30" i="7" s="1"/>
  <c r="Q30" i="7" s="1"/>
  <c r="AD29" i="7"/>
  <c r="AC29" i="7"/>
  <c r="N29" i="7" s="1"/>
  <c r="O29" i="7" s="1"/>
  <c r="Q29" i="7" s="1"/>
  <c r="AD28" i="7"/>
  <c r="AC28" i="7"/>
  <c r="O28" i="7" s="1"/>
  <c r="Q28" i="7" s="1"/>
  <c r="AD27" i="7"/>
  <c r="AC27" i="7"/>
  <c r="O27" i="7" s="1"/>
  <c r="Q27" i="7" s="1"/>
  <c r="AD26" i="7"/>
  <c r="AC26" i="7"/>
  <c r="N26" i="7" s="1"/>
  <c r="O26" i="7" s="1"/>
  <c r="Q26" i="7" s="1"/>
  <c r="AD25" i="7"/>
  <c r="AC25" i="7"/>
  <c r="N25" i="7" s="1"/>
  <c r="O25" i="7" s="1"/>
  <c r="Q25" i="7" s="1"/>
  <c r="AD24" i="7"/>
  <c r="AC24" i="7"/>
  <c r="N24" i="7" s="1"/>
  <c r="O24" i="7" s="1"/>
  <c r="Q24" i="7" s="1"/>
  <c r="AD23" i="7"/>
  <c r="AC23" i="7"/>
  <c r="N23" i="7" s="1"/>
  <c r="O23" i="7" s="1"/>
  <c r="Q23" i="7" s="1"/>
  <c r="AD22" i="7"/>
  <c r="AC22" i="7"/>
  <c r="N22" i="7" s="1"/>
  <c r="O22" i="7" s="1"/>
  <c r="Q22" i="7" s="1"/>
  <c r="AD21" i="7"/>
  <c r="AC21" i="7"/>
  <c r="N21" i="7" s="1"/>
  <c r="O21" i="7" s="1"/>
  <c r="Q21" i="7" s="1"/>
  <c r="AD20" i="7"/>
  <c r="AC20" i="7"/>
  <c r="N20" i="7" s="1"/>
  <c r="O20" i="7" s="1"/>
  <c r="Q20" i="7" s="1"/>
  <c r="AD19" i="7"/>
  <c r="AC19" i="7"/>
  <c r="N19" i="7" s="1"/>
  <c r="O19" i="7" s="1"/>
  <c r="Q19" i="7" s="1"/>
  <c r="AD18" i="7"/>
  <c r="AC18" i="7"/>
  <c r="N18" i="7" s="1"/>
  <c r="O18" i="7" s="1"/>
  <c r="Q18" i="7" s="1"/>
  <c r="AD17" i="7"/>
  <c r="AC17" i="7"/>
  <c r="N17" i="7" s="1"/>
  <c r="O17" i="7" s="1"/>
  <c r="Q17" i="7" s="1"/>
  <c r="AD16" i="7"/>
  <c r="AC16" i="7"/>
  <c r="N16" i="7" s="1"/>
  <c r="O16" i="7" s="1"/>
  <c r="Q16" i="7" s="1"/>
  <c r="AD15" i="7"/>
  <c r="AC15" i="7"/>
  <c r="N15" i="7" s="1"/>
  <c r="O15" i="7" s="1"/>
  <c r="Q15" i="7" s="1"/>
  <c r="AD14" i="7"/>
  <c r="AC14" i="7"/>
  <c r="N14" i="7" s="1"/>
  <c r="O14" i="7" s="1"/>
  <c r="Q14" i="7" s="1"/>
  <c r="AD13" i="7"/>
  <c r="AC13" i="7"/>
  <c r="N13" i="7" s="1"/>
  <c r="O13" i="7" s="1"/>
  <c r="Q13" i="7" s="1"/>
  <c r="AD12" i="7"/>
  <c r="AC12" i="7"/>
  <c r="N12" i="7" s="1"/>
  <c r="O12" i="7" s="1"/>
  <c r="Q12" i="7" s="1"/>
  <c r="AD11" i="7"/>
  <c r="AC11" i="7"/>
  <c r="N11" i="7" s="1"/>
  <c r="O11" i="7" s="1"/>
  <c r="Q11" i="7" s="1"/>
  <c r="AD10" i="7"/>
  <c r="AC10" i="7"/>
  <c r="N10" i="7" s="1"/>
  <c r="O10" i="7" s="1"/>
  <c r="Q10" i="7" s="1"/>
  <c r="AD9" i="7"/>
  <c r="AC9" i="7"/>
  <c r="N9" i="7" s="1"/>
  <c r="O9" i="7" s="1"/>
  <c r="Q9" i="7" s="1"/>
  <c r="AD8" i="7"/>
  <c r="AC8" i="7"/>
  <c r="N8" i="7" s="1"/>
  <c r="O8" i="7" s="1"/>
  <c r="Q8" i="7" s="1"/>
  <c r="AD7" i="7"/>
  <c r="AC7" i="7"/>
  <c r="N7" i="7" s="1"/>
  <c r="O7" i="7" s="1"/>
  <c r="Q7" i="7" s="1"/>
  <c r="AD6" i="7"/>
  <c r="AC6" i="7"/>
  <c r="N6" i="7" s="1"/>
  <c r="O6" i="7" s="1"/>
  <c r="Q6" i="7" s="1"/>
  <c r="AD5" i="7"/>
  <c r="AC5" i="7"/>
  <c r="N5" i="7" s="1"/>
  <c r="O5" i="7" s="1"/>
  <c r="Q5" i="7" s="1"/>
  <c r="AD4" i="7"/>
  <c r="AC4" i="7"/>
  <c r="N4" i="7" s="1"/>
  <c r="O4" i="7" s="1"/>
  <c r="Q4" i="7" s="1"/>
  <c r="AD3" i="7"/>
  <c r="AS4" i="5" l="1"/>
  <c r="BU108" i="5" l="1"/>
  <c r="CB108" i="5" s="1"/>
  <c r="BU107" i="5"/>
  <c r="CB107" i="5" s="1"/>
  <c r="BU106" i="5"/>
  <c r="CB106" i="5" s="1"/>
  <c r="BU105" i="5"/>
  <c r="CB105" i="5" s="1"/>
  <c r="BU104" i="5"/>
  <c r="CB104" i="5" s="1"/>
  <c r="BU103" i="5"/>
  <c r="CB103" i="5" s="1"/>
  <c r="BU102" i="5"/>
  <c r="CB102" i="5" s="1"/>
  <c r="BU101" i="5"/>
  <c r="CB101" i="5" s="1"/>
  <c r="BU100" i="5"/>
  <c r="CB100" i="5" s="1"/>
  <c r="BU99" i="5"/>
  <c r="CB99" i="5" s="1"/>
  <c r="BU98" i="5"/>
  <c r="CB98" i="5" s="1"/>
  <c r="BU97" i="5"/>
  <c r="CB97" i="5" s="1"/>
  <c r="BU96" i="5"/>
  <c r="CB96" i="5" s="1"/>
  <c r="BU95" i="5"/>
  <c r="CB95" i="5" s="1"/>
  <c r="BU94" i="5"/>
  <c r="CB94" i="5" s="1"/>
  <c r="BU93" i="5"/>
  <c r="CB93" i="5" s="1"/>
  <c r="BU92" i="5"/>
  <c r="CB92" i="5" s="1"/>
  <c r="BU91" i="5"/>
  <c r="CB91" i="5" s="1"/>
  <c r="BU90" i="5"/>
  <c r="CB90" i="5" s="1"/>
  <c r="BU89" i="5"/>
  <c r="CB89" i="5" s="1"/>
  <c r="BU88" i="5"/>
  <c r="CB88" i="5" s="1"/>
  <c r="BU87" i="5"/>
  <c r="CB87" i="5" s="1"/>
  <c r="BU86" i="5"/>
  <c r="CB86" i="5" s="1"/>
  <c r="BU85" i="5"/>
  <c r="CB85" i="5" s="1"/>
  <c r="BU84" i="5"/>
  <c r="CB84" i="5" s="1"/>
  <c r="BU83" i="5"/>
  <c r="CB83" i="5" s="1"/>
  <c r="BU82" i="5"/>
  <c r="CB82" i="5" s="1"/>
  <c r="BU81" i="5"/>
  <c r="CB81" i="5" s="1"/>
  <c r="BU80" i="5"/>
  <c r="CB80" i="5" s="1"/>
  <c r="BU79" i="5"/>
  <c r="CB79" i="5" s="1"/>
  <c r="BU78" i="5"/>
  <c r="CB78" i="5" s="1"/>
  <c r="BU77" i="5"/>
  <c r="CB77" i="5" s="1"/>
  <c r="BU76" i="5"/>
  <c r="CB76" i="5" s="1"/>
  <c r="BU75" i="5"/>
  <c r="CB75" i="5" s="1"/>
  <c r="BU74" i="5"/>
  <c r="CB74" i="5" s="1"/>
  <c r="BU73" i="5"/>
  <c r="CB73" i="5" s="1"/>
  <c r="BU72" i="5"/>
  <c r="CB72" i="5" s="1"/>
  <c r="BU71" i="5"/>
  <c r="CB71" i="5" s="1"/>
  <c r="BU70" i="5"/>
  <c r="CB70" i="5" s="1"/>
  <c r="BU69" i="5"/>
  <c r="CB69" i="5" s="1"/>
  <c r="BU68" i="5"/>
  <c r="CB68" i="5" s="1"/>
  <c r="BU67" i="5"/>
  <c r="CB67" i="5" s="1"/>
  <c r="BU66" i="5"/>
  <c r="CB66" i="5" s="1"/>
  <c r="BU65" i="5"/>
  <c r="CB65" i="5" s="1"/>
  <c r="BU64" i="5"/>
  <c r="CB64" i="5" s="1"/>
  <c r="BU63" i="5"/>
  <c r="CB63" i="5" s="1"/>
  <c r="BU62" i="5"/>
  <c r="CB62" i="5" s="1"/>
  <c r="BU61" i="5"/>
  <c r="CB61" i="5" s="1"/>
  <c r="BU60" i="5"/>
  <c r="CB60" i="5" s="1"/>
  <c r="BU59" i="5"/>
  <c r="CB59" i="5" s="1"/>
  <c r="BU58" i="5"/>
  <c r="CB58" i="5" s="1"/>
  <c r="BU57" i="5"/>
  <c r="CB57" i="5" s="1"/>
  <c r="BU56" i="5"/>
  <c r="CB56" i="5" s="1"/>
  <c r="BU55" i="5"/>
  <c r="CB55" i="5" s="1"/>
  <c r="BU54" i="5"/>
  <c r="CB54" i="5" s="1"/>
  <c r="BU53" i="5"/>
  <c r="CB53" i="5" s="1"/>
  <c r="BU52" i="5"/>
  <c r="CB52" i="5" s="1"/>
  <c r="BU51" i="5"/>
  <c r="CB51" i="5" s="1"/>
  <c r="BU50" i="5"/>
  <c r="CB50" i="5" s="1"/>
  <c r="BU49" i="5"/>
  <c r="CB49" i="5" s="1"/>
  <c r="BU48" i="5"/>
  <c r="CB48" i="5" s="1"/>
  <c r="BU47" i="5"/>
  <c r="CB47" i="5" s="1"/>
  <c r="BU46" i="5"/>
  <c r="CB46" i="5" s="1"/>
  <c r="BU45" i="5"/>
  <c r="CB45" i="5" s="1"/>
  <c r="BU44" i="5"/>
  <c r="CB44" i="5" s="1"/>
  <c r="BU43" i="5"/>
  <c r="CB43" i="5" s="1"/>
  <c r="BU42" i="5"/>
  <c r="CB42" i="5" s="1"/>
  <c r="BU41" i="5"/>
  <c r="CB41" i="5" s="1"/>
  <c r="BU40" i="5"/>
  <c r="CB40" i="5" s="1"/>
  <c r="BU39" i="5"/>
  <c r="CB39" i="5" s="1"/>
  <c r="BU38" i="5"/>
  <c r="CB38" i="5" s="1"/>
  <c r="BU37" i="5"/>
  <c r="CB37" i="5" s="1"/>
  <c r="BU36" i="5"/>
  <c r="CB36" i="5" s="1"/>
  <c r="BU35" i="5"/>
  <c r="CB35" i="5" s="1"/>
  <c r="BU34" i="5"/>
  <c r="CB34" i="5" s="1"/>
  <c r="BU33" i="5"/>
  <c r="CB33" i="5" s="1"/>
  <c r="BU32" i="5"/>
  <c r="CB32" i="5" s="1"/>
  <c r="BU31" i="5"/>
  <c r="CB31" i="5" s="1"/>
  <c r="BU30" i="5"/>
  <c r="CB30" i="5" s="1"/>
  <c r="BU29" i="5"/>
  <c r="BU28" i="5"/>
  <c r="BU27" i="5"/>
  <c r="BU26" i="5"/>
  <c r="BU25" i="5"/>
  <c r="BU24" i="5"/>
  <c r="BU23" i="5"/>
  <c r="BU22" i="5"/>
  <c r="BU21" i="5"/>
  <c r="BU20" i="5"/>
  <c r="BU19" i="5"/>
  <c r="BU18" i="5"/>
  <c r="BU17" i="5"/>
  <c r="BU16" i="5"/>
  <c r="BU15" i="5"/>
  <c r="BU14" i="5"/>
  <c r="BU13" i="5"/>
  <c r="BU12" i="5"/>
  <c r="BU11" i="5"/>
  <c r="BU10" i="5"/>
  <c r="BU9" i="5"/>
  <c r="BU8" i="5"/>
  <c r="BU7" i="5"/>
  <c r="BU6" i="5"/>
  <c r="BU5" i="5"/>
  <c r="BU4" i="5"/>
  <c r="BT108" i="5"/>
  <c r="BT107" i="5"/>
  <c r="BT106" i="5"/>
  <c r="BT105" i="5"/>
  <c r="BT104" i="5"/>
  <c r="BT103" i="5"/>
  <c r="BT102" i="5"/>
  <c r="BT101" i="5"/>
  <c r="BT100" i="5"/>
  <c r="BT99" i="5"/>
  <c r="BT98" i="5"/>
  <c r="BT97" i="5"/>
  <c r="BT96" i="5"/>
  <c r="BT95" i="5"/>
  <c r="BT94" i="5"/>
  <c r="BT93" i="5"/>
  <c r="BT92" i="5"/>
  <c r="BT91" i="5"/>
  <c r="BT90" i="5"/>
  <c r="BT89" i="5"/>
  <c r="BT88" i="5"/>
  <c r="BT87" i="5"/>
  <c r="BT86" i="5"/>
  <c r="BT85" i="5"/>
  <c r="BT84" i="5"/>
  <c r="BT83" i="5"/>
  <c r="BT82" i="5"/>
  <c r="BT81" i="5"/>
  <c r="BT80" i="5"/>
  <c r="BT79" i="5"/>
  <c r="BT78" i="5"/>
  <c r="BT77" i="5"/>
  <c r="BT76" i="5"/>
  <c r="BT75" i="5"/>
  <c r="BT74" i="5"/>
  <c r="BT73" i="5"/>
  <c r="BT72" i="5"/>
  <c r="BT71" i="5"/>
  <c r="BT70" i="5"/>
  <c r="BT69" i="5"/>
  <c r="BT68" i="5"/>
  <c r="BT67" i="5"/>
  <c r="BT66" i="5"/>
  <c r="BT65" i="5"/>
  <c r="BT64" i="5"/>
  <c r="BT63" i="5"/>
  <c r="BT62" i="5"/>
  <c r="BT61" i="5"/>
  <c r="BT60" i="5"/>
  <c r="BT59" i="5"/>
  <c r="BT58" i="5"/>
  <c r="BT57" i="5"/>
  <c r="BT56" i="5"/>
  <c r="BT55" i="5"/>
  <c r="BT54" i="5"/>
  <c r="BT53" i="5"/>
  <c r="BT52" i="5"/>
  <c r="BT51" i="5"/>
  <c r="BT50" i="5"/>
  <c r="BT49" i="5"/>
  <c r="BT48" i="5"/>
  <c r="BT47" i="5"/>
  <c r="BT46" i="5"/>
  <c r="BT45" i="5"/>
  <c r="BT44" i="5"/>
  <c r="BT43" i="5"/>
  <c r="BT42" i="5"/>
  <c r="BT41" i="5"/>
  <c r="BT40" i="5"/>
  <c r="BT39" i="5"/>
  <c r="BT38" i="5"/>
  <c r="BT37" i="5"/>
  <c r="BT36" i="5"/>
  <c r="BT35" i="5"/>
  <c r="BT34" i="5"/>
  <c r="BT33" i="5"/>
  <c r="BT32" i="5"/>
  <c r="BT31" i="5"/>
  <c r="BT30" i="5"/>
  <c r="BT29" i="5"/>
  <c r="BT28" i="5"/>
  <c r="BT27" i="5"/>
  <c r="BT26" i="5"/>
  <c r="BT25" i="5"/>
  <c r="BT24" i="5"/>
  <c r="BT23" i="5"/>
  <c r="BT22" i="5"/>
  <c r="BT21" i="5"/>
  <c r="BT20" i="5"/>
  <c r="BT19" i="5"/>
  <c r="BT18" i="5"/>
  <c r="BT17" i="5"/>
  <c r="BT16" i="5"/>
  <c r="BT15" i="5"/>
  <c r="BT14" i="5"/>
  <c r="BT13" i="5"/>
  <c r="BT12" i="5"/>
  <c r="BT11" i="5"/>
  <c r="BT10" i="5"/>
  <c r="BT9" i="5"/>
  <c r="BT8" i="5"/>
  <c r="BT7" i="5"/>
  <c r="BT6" i="5"/>
  <c r="BT5" i="5"/>
  <c r="BT4" i="5"/>
  <c r="BS108" i="5"/>
  <c r="CA108" i="5" s="1"/>
  <c r="BS107" i="5"/>
  <c r="CA107" i="5" s="1"/>
  <c r="BS106" i="5"/>
  <c r="CA106" i="5" s="1"/>
  <c r="BS105" i="5"/>
  <c r="CA105" i="5" s="1"/>
  <c r="BS104" i="5"/>
  <c r="CA104" i="5" s="1"/>
  <c r="BS103" i="5"/>
  <c r="CA103" i="5" s="1"/>
  <c r="BS102" i="5"/>
  <c r="CA102" i="5" s="1"/>
  <c r="BS101" i="5"/>
  <c r="CA101" i="5" s="1"/>
  <c r="BS100" i="5"/>
  <c r="CA100" i="5" s="1"/>
  <c r="BS99" i="5"/>
  <c r="CA99" i="5" s="1"/>
  <c r="BS98" i="5"/>
  <c r="CA98" i="5" s="1"/>
  <c r="BS97" i="5"/>
  <c r="CA97" i="5" s="1"/>
  <c r="BS96" i="5"/>
  <c r="CA96" i="5" s="1"/>
  <c r="BS95" i="5"/>
  <c r="CA95" i="5" s="1"/>
  <c r="BS94" i="5"/>
  <c r="CA94" i="5" s="1"/>
  <c r="BS93" i="5"/>
  <c r="CA93" i="5" s="1"/>
  <c r="BS92" i="5"/>
  <c r="CA92" i="5" s="1"/>
  <c r="BS91" i="5"/>
  <c r="CA91" i="5" s="1"/>
  <c r="BS90" i="5"/>
  <c r="CA90" i="5" s="1"/>
  <c r="BS89" i="5"/>
  <c r="CA89" i="5" s="1"/>
  <c r="BS88" i="5"/>
  <c r="CA88" i="5" s="1"/>
  <c r="BS87" i="5"/>
  <c r="CA87" i="5" s="1"/>
  <c r="BS86" i="5"/>
  <c r="CA86" i="5" s="1"/>
  <c r="BS85" i="5"/>
  <c r="CA85" i="5" s="1"/>
  <c r="BS84" i="5"/>
  <c r="CA84" i="5" s="1"/>
  <c r="BS83" i="5"/>
  <c r="CA83" i="5" s="1"/>
  <c r="BS82" i="5"/>
  <c r="CA82" i="5" s="1"/>
  <c r="BS81" i="5"/>
  <c r="CA81" i="5" s="1"/>
  <c r="BS80" i="5"/>
  <c r="CA80" i="5" s="1"/>
  <c r="BS79" i="5"/>
  <c r="CA79" i="5" s="1"/>
  <c r="BS78" i="5"/>
  <c r="CA78" i="5" s="1"/>
  <c r="BS77" i="5"/>
  <c r="CA77" i="5" s="1"/>
  <c r="BS76" i="5"/>
  <c r="CA76" i="5" s="1"/>
  <c r="BS75" i="5"/>
  <c r="CA75" i="5" s="1"/>
  <c r="BS74" i="5"/>
  <c r="CA74" i="5" s="1"/>
  <c r="BS73" i="5"/>
  <c r="CA73" i="5" s="1"/>
  <c r="BS72" i="5"/>
  <c r="CA72" i="5" s="1"/>
  <c r="BS71" i="5"/>
  <c r="CA71" i="5" s="1"/>
  <c r="BS70" i="5"/>
  <c r="CA70" i="5" s="1"/>
  <c r="BS69" i="5"/>
  <c r="CA69" i="5" s="1"/>
  <c r="BS68" i="5"/>
  <c r="CA68" i="5" s="1"/>
  <c r="BS67" i="5"/>
  <c r="CA67" i="5" s="1"/>
  <c r="BS66" i="5"/>
  <c r="CA66" i="5" s="1"/>
  <c r="BS65" i="5"/>
  <c r="CA65" i="5" s="1"/>
  <c r="BS64" i="5"/>
  <c r="CA64" i="5" s="1"/>
  <c r="BS63" i="5"/>
  <c r="CA63" i="5" s="1"/>
  <c r="BS62" i="5"/>
  <c r="CA62" i="5" s="1"/>
  <c r="BS61" i="5"/>
  <c r="CA61" i="5" s="1"/>
  <c r="BS60" i="5"/>
  <c r="CA60" i="5" s="1"/>
  <c r="BS59" i="5"/>
  <c r="CA59" i="5" s="1"/>
  <c r="BS58" i="5"/>
  <c r="CA58" i="5" s="1"/>
  <c r="BS57" i="5"/>
  <c r="CA57" i="5" s="1"/>
  <c r="BS56" i="5"/>
  <c r="CA56" i="5" s="1"/>
  <c r="BS55" i="5"/>
  <c r="CA55" i="5" s="1"/>
  <c r="BS54" i="5"/>
  <c r="CA54" i="5" s="1"/>
  <c r="BS53" i="5"/>
  <c r="CA53" i="5" s="1"/>
  <c r="BS52" i="5"/>
  <c r="CA52" i="5" s="1"/>
  <c r="BS51" i="5"/>
  <c r="CA51" i="5" s="1"/>
  <c r="BS50" i="5"/>
  <c r="CA50" i="5" s="1"/>
  <c r="BS49" i="5"/>
  <c r="CA49" i="5" s="1"/>
  <c r="BS48" i="5"/>
  <c r="CA48" i="5" s="1"/>
  <c r="BS47" i="5"/>
  <c r="CA47" i="5" s="1"/>
  <c r="BS46" i="5"/>
  <c r="CA46" i="5" s="1"/>
  <c r="BS45" i="5"/>
  <c r="CA45" i="5" s="1"/>
  <c r="BS44" i="5"/>
  <c r="CA44" i="5" s="1"/>
  <c r="BS43" i="5"/>
  <c r="CA43" i="5" s="1"/>
  <c r="BS42" i="5"/>
  <c r="CA42" i="5" s="1"/>
  <c r="BS41" i="5"/>
  <c r="CA41" i="5" s="1"/>
  <c r="BS40" i="5"/>
  <c r="CA40" i="5" s="1"/>
  <c r="BS39" i="5"/>
  <c r="CA39" i="5" s="1"/>
  <c r="BS38" i="5"/>
  <c r="CA38" i="5" s="1"/>
  <c r="BS37" i="5"/>
  <c r="CA37" i="5" s="1"/>
  <c r="BS36" i="5"/>
  <c r="CA36" i="5" s="1"/>
  <c r="BS35" i="5"/>
  <c r="CA35" i="5" s="1"/>
  <c r="BS34" i="5"/>
  <c r="CA34" i="5" s="1"/>
  <c r="BS33" i="5"/>
  <c r="CA33" i="5" s="1"/>
  <c r="BS32" i="5"/>
  <c r="CA32" i="5" s="1"/>
  <c r="BS31" i="5"/>
  <c r="CA31" i="5" s="1"/>
  <c r="BS30" i="5"/>
  <c r="BS29" i="5"/>
  <c r="BS28" i="5"/>
  <c r="BS27" i="5"/>
  <c r="BS26" i="5"/>
  <c r="BS25" i="5"/>
  <c r="BS24" i="5"/>
  <c r="BS23" i="5"/>
  <c r="BS22" i="5"/>
  <c r="BS21" i="5"/>
  <c r="BS20" i="5"/>
  <c r="BS19" i="5"/>
  <c r="BS18" i="5"/>
  <c r="BS17" i="5"/>
  <c r="BS16" i="5"/>
  <c r="BS15" i="5"/>
  <c r="BS14" i="5"/>
  <c r="BS13" i="5"/>
  <c r="BS12" i="5"/>
  <c r="BS11" i="5"/>
  <c r="BS10" i="5"/>
  <c r="BS9" i="5"/>
  <c r="BS8" i="5"/>
  <c r="BS7" i="5"/>
  <c r="BS6" i="5"/>
  <c r="BS5" i="5"/>
  <c r="BS4" i="5"/>
  <c r="BR108" i="5"/>
  <c r="BR107" i="5"/>
  <c r="BR106" i="5"/>
  <c r="BR105" i="5"/>
  <c r="BR104" i="5"/>
  <c r="BR103" i="5"/>
  <c r="BR102" i="5"/>
  <c r="BR101" i="5"/>
  <c r="BR100" i="5"/>
  <c r="BR99" i="5"/>
  <c r="BR98" i="5"/>
  <c r="BR97" i="5"/>
  <c r="BR96" i="5"/>
  <c r="BR95" i="5"/>
  <c r="BR94" i="5"/>
  <c r="BR93" i="5"/>
  <c r="BR92" i="5"/>
  <c r="BR91" i="5"/>
  <c r="BR90" i="5"/>
  <c r="BR89" i="5"/>
  <c r="BR88" i="5"/>
  <c r="BR87" i="5"/>
  <c r="BR86" i="5"/>
  <c r="BR85" i="5"/>
  <c r="BR84" i="5"/>
  <c r="BR83" i="5"/>
  <c r="BR82" i="5"/>
  <c r="BR81" i="5"/>
  <c r="BR80" i="5"/>
  <c r="BR79" i="5"/>
  <c r="BR78" i="5"/>
  <c r="BR77" i="5"/>
  <c r="BR76" i="5"/>
  <c r="BR75" i="5"/>
  <c r="BR74" i="5"/>
  <c r="BR73" i="5"/>
  <c r="BR72" i="5"/>
  <c r="BR71" i="5"/>
  <c r="BR70" i="5"/>
  <c r="BR69" i="5"/>
  <c r="BR68" i="5"/>
  <c r="BR67" i="5"/>
  <c r="BR66" i="5"/>
  <c r="BR65" i="5"/>
  <c r="BR64" i="5"/>
  <c r="BR63" i="5"/>
  <c r="BR62" i="5"/>
  <c r="BR61" i="5"/>
  <c r="BR60" i="5"/>
  <c r="BR59" i="5"/>
  <c r="BR58" i="5"/>
  <c r="BR57" i="5"/>
  <c r="BR56" i="5"/>
  <c r="BR55" i="5"/>
  <c r="BR54" i="5"/>
  <c r="BR53" i="5"/>
  <c r="BR52" i="5"/>
  <c r="BR51" i="5"/>
  <c r="BR50" i="5"/>
  <c r="BR49" i="5"/>
  <c r="BR48" i="5"/>
  <c r="BR47" i="5"/>
  <c r="BR46" i="5"/>
  <c r="BR45" i="5"/>
  <c r="BR44" i="5"/>
  <c r="BR43" i="5"/>
  <c r="BR42" i="5"/>
  <c r="BR41" i="5"/>
  <c r="BR40" i="5"/>
  <c r="BR39" i="5"/>
  <c r="BR38" i="5"/>
  <c r="BR37" i="5"/>
  <c r="BR36" i="5"/>
  <c r="BR35" i="5"/>
  <c r="BR34" i="5"/>
  <c r="BR33" i="5"/>
  <c r="BR32" i="5"/>
  <c r="BR31" i="5"/>
  <c r="BR30" i="5"/>
  <c r="BR29" i="5"/>
  <c r="BR28" i="5"/>
  <c r="BR27" i="5"/>
  <c r="BR26" i="5"/>
  <c r="BR25" i="5"/>
  <c r="BR24" i="5"/>
  <c r="BR23" i="5"/>
  <c r="BR22" i="5"/>
  <c r="BR21" i="5"/>
  <c r="BR20" i="5"/>
  <c r="BR19" i="5"/>
  <c r="BR18" i="5"/>
  <c r="BR17" i="5"/>
  <c r="BR16" i="5"/>
  <c r="BR15" i="5"/>
  <c r="BR14" i="5"/>
  <c r="BR13" i="5"/>
  <c r="BR12" i="5"/>
  <c r="BR11" i="5"/>
  <c r="BR10" i="5"/>
  <c r="BR9" i="5"/>
  <c r="BR8" i="5"/>
  <c r="BR7" i="5"/>
  <c r="BR6" i="5"/>
  <c r="BR5" i="5"/>
  <c r="BR4" i="5"/>
  <c r="BQ108" i="5"/>
  <c r="BQ107" i="5"/>
  <c r="BQ106" i="5"/>
  <c r="BQ105" i="5"/>
  <c r="BQ104" i="5"/>
  <c r="BQ103" i="5"/>
  <c r="BQ102" i="5"/>
  <c r="BQ101" i="5"/>
  <c r="BQ100" i="5"/>
  <c r="BQ99" i="5"/>
  <c r="BQ98" i="5"/>
  <c r="BQ97" i="5"/>
  <c r="BQ96" i="5"/>
  <c r="BQ95" i="5"/>
  <c r="BQ94" i="5"/>
  <c r="BQ93" i="5"/>
  <c r="BQ92" i="5"/>
  <c r="BQ91" i="5"/>
  <c r="BQ90" i="5"/>
  <c r="BQ89" i="5"/>
  <c r="BQ88" i="5"/>
  <c r="BQ87" i="5"/>
  <c r="BQ86" i="5"/>
  <c r="BQ85" i="5"/>
  <c r="BQ84" i="5"/>
  <c r="BQ83" i="5"/>
  <c r="BQ82" i="5"/>
  <c r="BQ81" i="5"/>
  <c r="BQ80" i="5"/>
  <c r="BQ79" i="5"/>
  <c r="BQ78" i="5"/>
  <c r="BQ77" i="5"/>
  <c r="BQ76" i="5"/>
  <c r="BQ75" i="5"/>
  <c r="BQ74" i="5"/>
  <c r="BQ73" i="5"/>
  <c r="BQ72" i="5"/>
  <c r="BQ71" i="5"/>
  <c r="BQ70" i="5"/>
  <c r="BQ69" i="5"/>
  <c r="BQ68" i="5"/>
  <c r="BQ67" i="5"/>
  <c r="BQ66" i="5"/>
  <c r="BQ65" i="5"/>
  <c r="BQ64" i="5"/>
  <c r="BQ63" i="5"/>
  <c r="BQ62" i="5"/>
  <c r="BQ61" i="5"/>
  <c r="BQ60" i="5"/>
  <c r="BQ59" i="5"/>
  <c r="BQ58" i="5"/>
  <c r="BQ57" i="5"/>
  <c r="BQ56" i="5"/>
  <c r="BQ55" i="5"/>
  <c r="BQ54" i="5"/>
  <c r="BQ53" i="5"/>
  <c r="BQ52" i="5"/>
  <c r="BQ51" i="5"/>
  <c r="BQ50" i="5"/>
  <c r="BQ49" i="5"/>
  <c r="BQ48" i="5"/>
  <c r="BQ47" i="5"/>
  <c r="BQ46" i="5"/>
  <c r="BQ45" i="5"/>
  <c r="BQ44" i="5"/>
  <c r="BQ43" i="5"/>
  <c r="BQ42" i="5"/>
  <c r="BQ41" i="5"/>
  <c r="BQ40" i="5"/>
  <c r="BQ39" i="5"/>
  <c r="BQ38" i="5"/>
  <c r="BQ37" i="5"/>
  <c r="BQ36" i="5"/>
  <c r="BQ35" i="5"/>
  <c r="BQ34" i="5"/>
  <c r="BQ33" i="5"/>
  <c r="BQ32" i="5"/>
  <c r="BQ31" i="5"/>
  <c r="BQ30" i="5"/>
  <c r="BQ29" i="5"/>
  <c r="BQ28" i="5"/>
  <c r="BQ27" i="5"/>
  <c r="BQ26" i="5"/>
  <c r="BQ25" i="5"/>
  <c r="BQ24" i="5"/>
  <c r="BQ23" i="5"/>
  <c r="BQ22" i="5"/>
  <c r="BQ21" i="5"/>
  <c r="BQ20" i="5"/>
  <c r="BQ19" i="5"/>
  <c r="BQ18" i="5"/>
  <c r="BQ17" i="5"/>
  <c r="BQ16" i="5"/>
  <c r="BQ15" i="5"/>
  <c r="BQ14" i="5"/>
  <c r="BQ13" i="5"/>
  <c r="BQ12" i="5"/>
  <c r="BQ11" i="5"/>
  <c r="BQ10" i="5"/>
  <c r="BQ9" i="5"/>
  <c r="BQ8" i="5"/>
  <c r="BQ7" i="5"/>
  <c r="BQ6" i="5"/>
  <c r="BQ5" i="5"/>
  <c r="BQ4" i="5"/>
  <c r="BO108" i="5"/>
  <c r="BO107" i="5"/>
  <c r="BO106" i="5"/>
  <c r="BO105" i="5"/>
  <c r="BO104" i="5"/>
  <c r="BO103" i="5"/>
  <c r="BO102" i="5"/>
  <c r="BO101" i="5"/>
  <c r="BO100" i="5"/>
  <c r="BO99" i="5"/>
  <c r="BO98" i="5"/>
  <c r="BO97" i="5"/>
  <c r="BO96" i="5"/>
  <c r="BO95" i="5"/>
  <c r="BO94" i="5"/>
  <c r="BO93" i="5"/>
  <c r="BO92" i="5"/>
  <c r="BO91" i="5"/>
  <c r="BO90" i="5"/>
  <c r="BO89" i="5"/>
  <c r="BO88" i="5"/>
  <c r="BO87" i="5"/>
  <c r="BO86" i="5"/>
  <c r="BO85" i="5"/>
  <c r="BO84" i="5"/>
  <c r="BO83" i="5"/>
  <c r="BO82" i="5"/>
  <c r="BO81" i="5"/>
  <c r="BO80" i="5"/>
  <c r="BO79" i="5"/>
  <c r="BO78" i="5"/>
  <c r="BO77" i="5"/>
  <c r="BO76" i="5"/>
  <c r="BO75" i="5"/>
  <c r="BO74" i="5"/>
  <c r="BO73" i="5"/>
  <c r="BO72" i="5"/>
  <c r="BO71" i="5"/>
  <c r="BO70" i="5"/>
  <c r="BO69" i="5"/>
  <c r="BO68" i="5"/>
  <c r="BO67" i="5"/>
  <c r="BO66" i="5"/>
  <c r="BO65" i="5"/>
  <c r="BO64" i="5"/>
  <c r="BO63" i="5"/>
  <c r="BO62" i="5"/>
  <c r="BO61" i="5"/>
  <c r="BO60" i="5"/>
  <c r="BO59" i="5"/>
  <c r="BO58" i="5"/>
  <c r="BO57" i="5"/>
  <c r="BO56" i="5"/>
  <c r="BO55" i="5"/>
  <c r="BO54" i="5"/>
  <c r="BO53" i="5"/>
  <c r="BO52" i="5"/>
  <c r="BO51" i="5"/>
  <c r="BO50" i="5"/>
  <c r="BO49" i="5"/>
  <c r="BO48" i="5"/>
  <c r="BO47" i="5"/>
  <c r="BO46" i="5"/>
  <c r="BO45" i="5"/>
  <c r="BO44" i="5"/>
  <c r="BO43" i="5"/>
  <c r="BO42" i="5"/>
  <c r="BO41" i="5"/>
  <c r="BO40" i="5"/>
  <c r="BO39" i="5"/>
  <c r="BO38" i="5"/>
  <c r="BO37" i="5"/>
  <c r="BO36" i="5"/>
  <c r="BO35" i="5"/>
  <c r="BO34" i="5"/>
  <c r="BO33" i="5"/>
  <c r="BO32" i="5"/>
  <c r="BO31" i="5"/>
  <c r="BO30" i="5"/>
  <c r="BO29" i="5"/>
  <c r="BO28" i="5"/>
  <c r="BO27" i="5"/>
  <c r="BO26" i="5"/>
  <c r="BO25" i="5"/>
  <c r="BO24" i="5"/>
  <c r="BO23" i="5"/>
  <c r="BO22" i="5"/>
  <c r="BO21" i="5"/>
  <c r="BO20" i="5"/>
  <c r="BO19" i="5"/>
  <c r="BO18" i="5"/>
  <c r="BO17" i="5"/>
  <c r="BO16" i="5"/>
  <c r="BO15" i="5"/>
  <c r="BO14" i="5"/>
  <c r="BO13" i="5"/>
  <c r="BO12" i="5"/>
  <c r="BO11" i="5"/>
  <c r="BO10" i="5"/>
  <c r="BO9" i="5"/>
  <c r="BO8" i="5"/>
  <c r="BO7" i="5"/>
  <c r="BO6" i="5"/>
  <c r="BO5" i="5"/>
  <c r="BO4" i="5"/>
  <c r="BM111" i="5"/>
  <c r="BM110" i="5"/>
  <c r="BM109" i="5"/>
  <c r="BM108" i="5"/>
  <c r="BM107" i="5"/>
  <c r="BM106" i="5"/>
  <c r="BM105" i="5"/>
  <c r="BM104" i="5"/>
  <c r="BM103" i="5"/>
  <c r="BM102" i="5"/>
  <c r="BM101" i="5"/>
  <c r="BM100" i="5"/>
  <c r="BM99" i="5"/>
  <c r="BM98" i="5"/>
  <c r="BM97" i="5"/>
  <c r="BM96" i="5"/>
  <c r="BM95" i="5"/>
  <c r="BM94" i="5"/>
  <c r="BM93" i="5"/>
  <c r="BM92" i="5"/>
  <c r="BM91" i="5"/>
  <c r="BM90" i="5"/>
  <c r="BM89" i="5"/>
  <c r="BM88" i="5"/>
  <c r="BM87" i="5"/>
  <c r="BM86" i="5"/>
  <c r="BM85" i="5"/>
  <c r="BM84" i="5"/>
  <c r="BM83" i="5"/>
  <c r="BM82" i="5"/>
  <c r="BM81" i="5"/>
  <c r="BM80" i="5"/>
  <c r="BM79" i="5"/>
  <c r="BM78" i="5"/>
  <c r="BM77" i="5"/>
  <c r="BM76" i="5"/>
  <c r="BM75" i="5"/>
  <c r="BM74" i="5"/>
  <c r="BM73" i="5"/>
  <c r="BM72" i="5"/>
  <c r="BM71" i="5"/>
  <c r="BM70" i="5"/>
  <c r="BM69" i="5"/>
  <c r="BM68" i="5"/>
  <c r="BM67" i="5"/>
  <c r="BM66" i="5"/>
  <c r="BM65" i="5"/>
  <c r="BM64" i="5"/>
  <c r="BM63" i="5"/>
  <c r="BM62" i="5"/>
  <c r="BM61" i="5"/>
  <c r="BM60" i="5"/>
  <c r="BM59" i="5"/>
  <c r="BM58" i="5"/>
  <c r="BM57" i="5"/>
  <c r="BM56" i="5"/>
  <c r="BM55" i="5"/>
  <c r="BM54" i="5"/>
  <c r="BM53" i="5"/>
  <c r="BM52" i="5"/>
  <c r="BM51" i="5"/>
  <c r="BM50" i="5"/>
  <c r="BM49" i="5"/>
  <c r="BM48" i="5"/>
  <c r="BM47" i="5"/>
  <c r="BM46" i="5"/>
  <c r="BM45" i="5"/>
  <c r="BM44" i="5"/>
  <c r="BM43" i="5"/>
  <c r="BM42" i="5"/>
  <c r="BM41" i="5"/>
  <c r="BM40" i="5"/>
  <c r="BM39" i="5"/>
  <c r="BM38" i="5"/>
  <c r="BM37" i="5"/>
  <c r="BM36" i="5"/>
  <c r="BM35" i="5"/>
  <c r="BM34" i="5"/>
  <c r="BM33" i="5"/>
  <c r="BM32" i="5"/>
  <c r="BM31" i="5"/>
  <c r="BM30" i="5"/>
  <c r="BM29" i="5"/>
  <c r="BM28" i="5"/>
  <c r="BM27" i="5"/>
  <c r="BM26" i="5"/>
  <c r="BM25" i="5"/>
  <c r="BM24" i="5"/>
  <c r="BM23" i="5"/>
  <c r="BM22" i="5"/>
  <c r="BM21" i="5"/>
  <c r="BM20" i="5"/>
  <c r="BM19" i="5"/>
  <c r="BM18" i="5"/>
  <c r="BM17" i="5"/>
  <c r="BM16" i="5"/>
  <c r="BM15" i="5"/>
  <c r="BM14" i="5"/>
  <c r="BM13" i="5"/>
  <c r="BM12" i="5"/>
  <c r="BM11" i="5"/>
  <c r="BM10" i="5"/>
  <c r="BM9" i="5"/>
  <c r="BM8" i="5"/>
  <c r="BM7" i="5"/>
  <c r="BM6" i="5"/>
  <c r="BM5" i="5"/>
  <c r="BM4" i="5"/>
  <c r="BP42" i="5" l="1"/>
  <c r="BP24" i="5"/>
  <c r="BP72" i="5"/>
  <c r="BW5" i="5"/>
  <c r="CZ5" i="5" s="1"/>
  <c r="BW9" i="5"/>
  <c r="CZ9" i="5" s="1"/>
  <c r="BW13" i="5"/>
  <c r="CZ13" i="5" s="1"/>
  <c r="BW17" i="5"/>
  <c r="CZ17" i="5" s="1"/>
  <c r="BW21" i="5"/>
  <c r="CZ21" i="5" s="1"/>
  <c r="BW25" i="5"/>
  <c r="CZ25" i="5" s="1"/>
  <c r="BW29" i="5"/>
  <c r="CZ29" i="5" s="1"/>
  <c r="BW33" i="5"/>
  <c r="CZ33" i="5" s="1"/>
  <c r="BW37" i="5"/>
  <c r="CZ37" i="5" s="1"/>
  <c r="BW41" i="5"/>
  <c r="CZ41" i="5" s="1"/>
  <c r="BW45" i="5"/>
  <c r="CZ45" i="5" s="1"/>
  <c r="BW49" i="5"/>
  <c r="CZ49" i="5" s="1"/>
  <c r="BW53" i="5"/>
  <c r="CZ53" i="5" s="1"/>
  <c r="BW57" i="5"/>
  <c r="CZ57" i="5" s="1"/>
  <c r="BW61" i="5"/>
  <c r="CZ61" i="5" s="1"/>
  <c r="BW65" i="5"/>
  <c r="CZ65" i="5" s="1"/>
  <c r="BW69" i="5"/>
  <c r="CZ69" i="5" s="1"/>
  <c r="BW73" i="5"/>
  <c r="CZ73" i="5" s="1"/>
  <c r="BW77" i="5"/>
  <c r="CZ77" i="5" s="1"/>
  <c r="BW81" i="5"/>
  <c r="CZ81" i="5" s="1"/>
  <c r="BW85" i="5"/>
  <c r="CZ85" i="5" s="1"/>
  <c r="BW89" i="5"/>
  <c r="CZ89" i="5" s="1"/>
  <c r="BW93" i="5"/>
  <c r="CZ93" i="5" s="1"/>
  <c r="BW97" i="5"/>
  <c r="CZ97" i="5" s="1"/>
  <c r="BW101" i="5"/>
  <c r="CZ101" i="5" s="1"/>
  <c r="BW105" i="5"/>
  <c r="CZ105" i="5" s="1"/>
  <c r="BW6" i="5"/>
  <c r="CZ6" i="5" s="1"/>
  <c r="BW10" i="5"/>
  <c r="CZ10" i="5" s="1"/>
  <c r="BW14" i="5"/>
  <c r="CZ14" i="5" s="1"/>
  <c r="BW18" i="5"/>
  <c r="CZ18" i="5" s="1"/>
  <c r="BW22" i="5"/>
  <c r="CZ22" i="5" s="1"/>
  <c r="BW26" i="5"/>
  <c r="CZ26" i="5" s="1"/>
  <c r="BW30" i="5"/>
  <c r="CZ30" i="5" s="1"/>
  <c r="BW34" i="5"/>
  <c r="CZ34" i="5" s="1"/>
  <c r="BW38" i="5"/>
  <c r="CZ38" i="5" s="1"/>
  <c r="BW42" i="5"/>
  <c r="CZ42" i="5" s="1"/>
  <c r="BW46" i="5"/>
  <c r="CZ46" i="5" s="1"/>
  <c r="BW50" i="5"/>
  <c r="CZ50" i="5" s="1"/>
  <c r="BW54" i="5"/>
  <c r="CZ54" i="5" s="1"/>
  <c r="BW58" i="5"/>
  <c r="CZ58" i="5" s="1"/>
  <c r="BW62" i="5"/>
  <c r="CZ62" i="5" s="1"/>
  <c r="BW66" i="5"/>
  <c r="CZ66" i="5" s="1"/>
  <c r="BW70" i="5"/>
  <c r="CZ70" i="5" s="1"/>
  <c r="BW74" i="5"/>
  <c r="CZ74" i="5" s="1"/>
  <c r="BW78" i="5"/>
  <c r="CZ78" i="5" s="1"/>
  <c r="BW82" i="5"/>
  <c r="CZ82" i="5" s="1"/>
  <c r="BW86" i="5"/>
  <c r="CZ86" i="5" s="1"/>
  <c r="BW90" i="5"/>
  <c r="CZ90" i="5" s="1"/>
  <c r="BW94" i="5"/>
  <c r="CZ94" i="5" s="1"/>
  <c r="BW98" i="5"/>
  <c r="CZ98" i="5" s="1"/>
  <c r="BW102" i="5"/>
  <c r="CZ102" i="5" s="1"/>
  <c r="BW106" i="5"/>
  <c r="CZ106" i="5" s="1"/>
  <c r="BW7" i="5"/>
  <c r="CZ7" i="5" s="1"/>
  <c r="BW11" i="5"/>
  <c r="CZ11" i="5" s="1"/>
  <c r="BW15" i="5"/>
  <c r="CZ15" i="5" s="1"/>
  <c r="BW19" i="5"/>
  <c r="CZ19" i="5" s="1"/>
  <c r="BW23" i="5"/>
  <c r="CZ23" i="5" s="1"/>
  <c r="BW27" i="5"/>
  <c r="CZ27" i="5" s="1"/>
  <c r="BW31" i="5"/>
  <c r="CZ31" i="5" s="1"/>
  <c r="BW35" i="5"/>
  <c r="CZ35" i="5" s="1"/>
  <c r="BW39" i="5"/>
  <c r="CZ39" i="5" s="1"/>
  <c r="BW43" i="5"/>
  <c r="CZ43" i="5" s="1"/>
  <c r="BW47" i="5"/>
  <c r="CZ47" i="5" s="1"/>
  <c r="BW51" i="5"/>
  <c r="CZ51" i="5" s="1"/>
  <c r="BW55" i="5"/>
  <c r="CZ55" i="5" s="1"/>
  <c r="BW59" i="5"/>
  <c r="CZ59" i="5" s="1"/>
  <c r="BW63" i="5"/>
  <c r="CZ63" i="5" s="1"/>
  <c r="BW67" i="5"/>
  <c r="CZ67" i="5" s="1"/>
  <c r="BW71" i="5"/>
  <c r="CZ71" i="5" s="1"/>
  <c r="BW75" i="5"/>
  <c r="CZ75" i="5" s="1"/>
  <c r="BW79" i="5"/>
  <c r="CZ79" i="5" s="1"/>
  <c r="BW83" i="5"/>
  <c r="CZ83" i="5" s="1"/>
  <c r="BW87" i="5"/>
  <c r="CZ87" i="5" s="1"/>
  <c r="BW91" i="5"/>
  <c r="CZ91" i="5" s="1"/>
  <c r="BW95" i="5"/>
  <c r="CZ95" i="5" s="1"/>
  <c r="BW99" i="5"/>
  <c r="CZ99" i="5" s="1"/>
  <c r="BW103" i="5"/>
  <c r="CZ103" i="5" s="1"/>
  <c r="BW107" i="5"/>
  <c r="CZ107" i="5" s="1"/>
  <c r="BW4" i="5"/>
  <c r="CZ4" i="5" s="1"/>
  <c r="BW8" i="5"/>
  <c r="CZ8" i="5" s="1"/>
  <c r="BW12" i="5"/>
  <c r="CZ12" i="5" s="1"/>
  <c r="BW16" i="5"/>
  <c r="CZ16" i="5" s="1"/>
  <c r="BW20" i="5"/>
  <c r="CZ20" i="5" s="1"/>
  <c r="BW24" i="5"/>
  <c r="CZ24" i="5" s="1"/>
  <c r="BW28" i="5"/>
  <c r="CZ28" i="5" s="1"/>
  <c r="BW32" i="5"/>
  <c r="CZ32" i="5" s="1"/>
  <c r="BW36" i="5"/>
  <c r="CZ36" i="5" s="1"/>
  <c r="BW40" i="5"/>
  <c r="CZ40" i="5" s="1"/>
  <c r="BW44" i="5"/>
  <c r="CZ44" i="5" s="1"/>
  <c r="BW48" i="5"/>
  <c r="CZ48" i="5" s="1"/>
  <c r="BW52" i="5"/>
  <c r="CZ52" i="5" s="1"/>
  <c r="BW56" i="5"/>
  <c r="CZ56" i="5" s="1"/>
  <c r="BW60" i="5"/>
  <c r="CZ60" i="5" s="1"/>
  <c r="BW64" i="5"/>
  <c r="CZ64" i="5" s="1"/>
  <c r="BW68" i="5"/>
  <c r="CZ68" i="5" s="1"/>
  <c r="BW72" i="5"/>
  <c r="CZ72" i="5" s="1"/>
  <c r="BW76" i="5"/>
  <c r="CZ76" i="5" s="1"/>
  <c r="BW80" i="5"/>
  <c r="CZ80" i="5" s="1"/>
  <c r="BW84" i="5"/>
  <c r="CZ84" i="5" s="1"/>
  <c r="BW88" i="5"/>
  <c r="CZ88" i="5" s="1"/>
  <c r="BW92" i="5"/>
  <c r="CZ92" i="5" s="1"/>
  <c r="BW96" i="5"/>
  <c r="CZ96" i="5" s="1"/>
  <c r="BW100" i="5"/>
  <c r="CZ100" i="5" s="1"/>
  <c r="BW104" i="5"/>
  <c r="CZ104" i="5" s="1"/>
  <c r="BW108" i="5"/>
  <c r="CZ108" i="5" s="1"/>
  <c r="BP90" i="5"/>
  <c r="BP17" i="5"/>
  <c r="BP65" i="5"/>
  <c r="BP30" i="5"/>
  <c r="BP36" i="5"/>
  <c r="BP84" i="5"/>
  <c r="BP18" i="5"/>
  <c r="BP66" i="5"/>
  <c r="BP12" i="5"/>
  <c r="BP78" i="5"/>
  <c r="BP6" i="5"/>
  <c r="BP102" i="5"/>
  <c r="BP41" i="5"/>
  <c r="BP60" i="5"/>
  <c r="BP89" i="5"/>
  <c r="BP108" i="5"/>
  <c r="BP29" i="5"/>
  <c r="BP48" i="5"/>
  <c r="BP77" i="5"/>
  <c r="BP96" i="5"/>
  <c r="BP53" i="5"/>
  <c r="BP101" i="5"/>
  <c r="BP5" i="5"/>
  <c r="BP21" i="5"/>
  <c r="BP45" i="5"/>
  <c r="BP69" i="5"/>
  <c r="BP93" i="5"/>
  <c r="BP9" i="5"/>
  <c r="BP81" i="5"/>
  <c r="BP105" i="5"/>
  <c r="BP57" i="5"/>
  <c r="BP13" i="5"/>
  <c r="BP33" i="5"/>
  <c r="BP61" i="5"/>
  <c r="BP97" i="5"/>
  <c r="BP11" i="5"/>
  <c r="BP23" i="5"/>
  <c r="BP35" i="5"/>
  <c r="BP47" i="5"/>
  <c r="BP54" i="5"/>
  <c r="BP59" i="5"/>
  <c r="BP71" i="5"/>
  <c r="BP83" i="5"/>
  <c r="BP95" i="5"/>
  <c r="BP107" i="5"/>
  <c r="BP25" i="5"/>
  <c r="BP37" i="5"/>
  <c r="BP49" i="5"/>
  <c r="BP73" i="5"/>
  <c r="BP85" i="5"/>
  <c r="BP8" i="5"/>
  <c r="BP15" i="5"/>
  <c r="BP20" i="5"/>
  <c r="BP27" i="5"/>
  <c r="BP32" i="5"/>
  <c r="BP39" i="5"/>
  <c r="BP44" i="5"/>
  <c r="BP51" i="5"/>
  <c r="BP56" i="5"/>
  <c r="BP63" i="5"/>
  <c r="BP68" i="5"/>
  <c r="BP75" i="5"/>
  <c r="BP80" i="5"/>
  <c r="BP87" i="5"/>
  <c r="BP92" i="5"/>
  <c r="BP99" i="5"/>
  <c r="BP104" i="5"/>
  <c r="BP10" i="5"/>
  <c r="BP14" i="5"/>
  <c r="BP22" i="5"/>
  <c r="BP26" i="5"/>
  <c r="BP34" i="5"/>
  <c r="BP38" i="5"/>
  <c r="BP46" i="5"/>
  <c r="BP50" i="5"/>
  <c r="BP58" i="5"/>
  <c r="BP62" i="5"/>
  <c r="BP70" i="5"/>
  <c r="BP74" i="5"/>
  <c r="BP82" i="5"/>
  <c r="BP86" i="5"/>
  <c r="BP94" i="5"/>
  <c r="BP98" i="5"/>
  <c r="BP106" i="5"/>
  <c r="BV5" i="5"/>
  <c r="BV9" i="5"/>
  <c r="BV13" i="5"/>
  <c r="BV17" i="5"/>
  <c r="BV21" i="5"/>
  <c r="BV25" i="5"/>
  <c r="BV29" i="5"/>
  <c r="BV33" i="5"/>
  <c r="BV37" i="5"/>
  <c r="BV41" i="5"/>
  <c r="BV45" i="5"/>
  <c r="BV49" i="5"/>
  <c r="BV53" i="5"/>
  <c r="BV57" i="5"/>
  <c r="BV61" i="5"/>
  <c r="BV65" i="5"/>
  <c r="BV69" i="5"/>
  <c r="BV73" i="5"/>
  <c r="BV77" i="5"/>
  <c r="BV81" i="5"/>
  <c r="BV85" i="5"/>
  <c r="BV89" i="5"/>
  <c r="BV93" i="5"/>
  <c r="BV97" i="5"/>
  <c r="BV101" i="5"/>
  <c r="BV105" i="5"/>
  <c r="BP7" i="5"/>
  <c r="BP19" i="5"/>
  <c r="BP31" i="5"/>
  <c r="BP43" i="5"/>
  <c r="BP55" i="5"/>
  <c r="BP67" i="5"/>
  <c r="BP79" i="5"/>
  <c r="BP91" i="5"/>
  <c r="BP103" i="5"/>
  <c r="BV6" i="5"/>
  <c r="BV10" i="5"/>
  <c r="BV14" i="5"/>
  <c r="BV18" i="5"/>
  <c r="BV22" i="5"/>
  <c r="BV26" i="5"/>
  <c r="BV30" i="5"/>
  <c r="BV34" i="5"/>
  <c r="BV38" i="5"/>
  <c r="BV42" i="5"/>
  <c r="BV46" i="5"/>
  <c r="BV50" i="5"/>
  <c r="BV54" i="5"/>
  <c r="BV58" i="5"/>
  <c r="BV62" i="5"/>
  <c r="BV66" i="5"/>
  <c r="BV70" i="5"/>
  <c r="BV74" i="5"/>
  <c r="BV78" i="5"/>
  <c r="BV82" i="5"/>
  <c r="BV86" i="5"/>
  <c r="BV90" i="5"/>
  <c r="BV94" i="5"/>
  <c r="BV98" i="5"/>
  <c r="BV102" i="5"/>
  <c r="BV106" i="5"/>
  <c r="BP4" i="5"/>
  <c r="BP16" i="5"/>
  <c r="BP28" i="5"/>
  <c r="BP40" i="5"/>
  <c r="BP52" i="5"/>
  <c r="BP64" i="5"/>
  <c r="BP76" i="5"/>
  <c r="BP88" i="5"/>
  <c r="BP100" i="5"/>
  <c r="BV7" i="5"/>
  <c r="BV11" i="5"/>
  <c r="BV15" i="5"/>
  <c r="BV19" i="5"/>
  <c r="BV23" i="5"/>
  <c r="BV27" i="5"/>
  <c r="BV31" i="5"/>
  <c r="BV35" i="5"/>
  <c r="BV39" i="5"/>
  <c r="BV43" i="5"/>
  <c r="BV47" i="5"/>
  <c r="BV51" i="5"/>
  <c r="BV55" i="5"/>
  <c r="BV59" i="5"/>
  <c r="BV63" i="5"/>
  <c r="BV67" i="5"/>
  <c r="BV71" i="5"/>
  <c r="BV75" i="5"/>
  <c r="BV79" i="5"/>
  <c r="BV83" i="5"/>
  <c r="BV87" i="5"/>
  <c r="BV91" i="5"/>
  <c r="BV95" i="5"/>
  <c r="BV99" i="5"/>
  <c r="BV103" i="5"/>
  <c r="BV107" i="5"/>
  <c r="BV4" i="5"/>
  <c r="BV8" i="5"/>
  <c r="BV12" i="5"/>
  <c r="BV16" i="5"/>
  <c r="BV20" i="5"/>
  <c r="BV24" i="5"/>
  <c r="BV28" i="5"/>
  <c r="BV32" i="5"/>
  <c r="BV36" i="5"/>
  <c r="BV40" i="5"/>
  <c r="BV44" i="5"/>
  <c r="BV48" i="5"/>
  <c r="BV52" i="5"/>
  <c r="BV56" i="5"/>
  <c r="BV60" i="5"/>
  <c r="BV64" i="5"/>
  <c r="BV68" i="5"/>
  <c r="BV72" i="5"/>
  <c r="BV76" i="5"/>
  <c r="BV80" i="5"/>
  <c r="BV84" i="5"/>
  <c r="BV88" i="5"/>
  <c r="BV92" i="5"/>
  <c r="BV96" i="5"/>
  <c r="BV100" i="5"/>
  <c r="BV104" i="5"/>
  <c r="BV108" i="5"/>
  <c r="KU4" i="5"/>
  <c r="LL4" i="5" s="1"/>
  <c r="KV108" i="5"/>
  <c r="KV107" i="5"/>
  <c r="KV106" i="5"/>
  <c r="KV105" i="5"/>
  <c r="KV104" i="5"/>
  <c r="KV103" i="5"/>
  <c r="KV102" i="5"/>
  <c r="KV101" i="5"/>
  <c r="KV100" i="5"/>
  <c r="KV99" i="5"/>
  <c r="KV98" i="5"/>
  <c r="KV97" i="5"/>
  <c r="KV96" i="5"/>
  <c r="KV95" i="5"/>
  <c r="KV94" i="5"/>
  <c r="KV93" i="5"/>
  <c r="KV92" i="5"/>
  <c r="KV91" i="5"/>
  <c r="KV90" i="5"/>
  <c r="KV89" i="5"/>
  <c r="KV88" i="5"/>
  <c r="KV87" i="5"/>
  <c r="KV86" i="5"/>
  <c r="KV85" i="5"/>
  <c r="KV84" i="5"/>
  <c r="KV83" i="5"/>
  <c r="KV82" i="5"/>
  <c r="KV81" i="5"/>
  <c r="KV80" i="5"/>
  <c r="KV79" i="5"/>
  <c r="KV72" i="5"/>
  <c r="KV71" i="5"/>
  <c r="KV70" i="5"/>
  <c r="KV69" i="5"/>
  <c r="KV68" i="5"/>
  <c r="KV67" i="5"/>
  <c r="KV66" i="5"/>
  <c r="KV65" i="5"/>
  <c r="KV64" i="5"/>
  <c r="KV51" i="5"/>
  <c r="KV50" i="5"/>
  <c r="KV49" i="5"/>
  <c r="KV48" i="5"/>
  <c r="KV47" i="5"/>
  <c r="KV46" i="5"/>
  <c r="KV45" i="5"/>
  <c r="KV44" i="5"/>
  <c r="KV43" i="5"/>
  <c r="KV42" i="5"/>
  <c r="KV41" i="5"/>
  <c r="KV40" i="5"/>
  <c r="KV39" i="5"/>
  <c r="KV38" i="5"/>
  <c r="KV37" i="5"/>
  <c r="KV36" i="5"/>
  <c r="KV35" i="5"/>
  <c r="KV34" i="5"/>
  <c r="KV33" i="5"/>
  <c r="KV32" i="5"/>
  <c r="KV31" i="5"/>
  <c r="KV30" i="5"/>
  <c r="KV29" i="5"/>
  <c r="KV28" i="5"/>
  <c r="KV27" i="5"/>
  <c r="KV26" i="5"/>
  <c r="KV25" i="5"/>
  <c r="KV24" i="5"/>
  <c r="KV23" i="5"/>
  <c r="KV22" i="5"/>
  <c r="KV21" i="5"/>
  <c r="KV20" i="5"/>
  <c r="KV19" i="5"/>
  <c r="KV18" i="5"/>
  <c r="KV17" i="5"/>
  <c r="KV16" i="5"/>
  <c r="KV15" i="5"/>
  <c r="KV14" i="5"/>
  <c r="KV13" i="5"/>
  <c r="KV12" i="5"/>
  <c r="KV11" i="5"/>
  <c r="KV10" i="5"/>
  <c r="KV9" i="5"/>
  <c r="KV8" i="5"/>
  <c r="KV7" i="5"/>
  <c r="KV6" i="5"/>
  <c r="KV5" i="5"/>
  <c r="KV4" i="5"/>
  <c r="KU108" i="5"/>
  <c r="LL108" i="5" s="1"/>
  <c r="KU107" i="5"/>
  <c r="LL107" i="5" s="1"/>
  <c r="KU106" i="5"/>
  <c r="LL106" i="5" s="1"/>
  <c r="KU105" i="5"/>
  <c r="LL105" i="5" s="1"/>
  <c r="KU104" i="5"/>
  <c r="LL104" i="5" s="1"/>
  <c r="KU103" i="5"/>
  <c r="LL103" i="5" s="1"/>
  <c r="KU102" i="5"/>
  <c r="LL102" i="5" s="1"/>
  <c r="KU101" i="5"/>
  <c r="LL101" i="5" s="1"/>
  <c r="KU100" i="5"/>
  <c r="LL100" i="5" s="1"/>
  <c r="KU99" i="5"/>
  <c r="LL99" i="5" s="1"/>
  <c r="KU98" i="5"/>
  <c r="LL98" i="5" s="1"/>
  <c r="KU97" i="5"/>
  <c r="LL97" i="5" s="1"/>
  <c r="KU96" i="5"/>
  <c r="LL96" i="5" s="1"/>
  <c r="KU95" i="5"/>
  <c r="LL95" i="5" s="1"/>
  <c r="KU94" i="5"/>
  <c r="LL94" i="5" s="1"/>
  <c r="KU93" i="5"/>
  <c r="LL93" i="5" s="1"/>
  <c r="KU92" i="5"/>
  <c r="LL92" i="5" s="1"/>
  <c r="KU91" i="5"/>
  <c r="LL91" i="5" s="1"/>
  <c r="KU90" i="5"/>
  <c r="LL90" i="5" s="1"/>
  <c r="KU89" i="5"/>
  <c r="LL89" i="5" s="1"/>
  <c r="KU88" i="5"/>
  <c r="LL88" i="5" s="1"/>
  <c r="KU87" i="5"/>
  <c r="LL87" i="5" s="1"/>
  <c r="KU86" i="5"/>
  <c r="LL86" i="5" s="1"/>
  <c r="KU85" i="5"/>
  <c r="LL85" i="5" s="1"/>
  <c r="KU84" i="5"/>
  <c r="LL84" i="5" s="1"/>
  <c r="KU83" i="5"/>
  <c r="LL83" i="5" s="1"/>
  <c r="KU82" i="5"/>
  <c r="LL82" i="5" s="1"/>
  <c r="KU81" i="5"/>
  <c r="LL81" i="5" s="1"/>
  <c r="KU80" i="5"/>
  <c r="LL80" i="5" s="1"/>
  <c r="KU79" i="5"/>
  <c r="LL79" i="5" s="1"/>
  <c r="KU78" i="5"/>
  <c r="LL78" i="5" s="1"/>
  <c r="KU77" i="5"/>
  <c r="LL77" i="5" s="1"/>
  <c r="KU76" i="5"/>
  <c r="LL76" i="5" s="1"/>
  <c r="KU75" i="5"/>
  <c r="LL75" i="5" s="1"/>
  <c r="KU74" i="5"/>
  <c r="LL74" i="5" s="1"/>
  <c r="KU73" i="5"/>
  <c r="LL73" i="5" s="1"/>
  <c r="KU72" i="5"/>
  <c r="LL72" i="5" s="1"/>
  <c r="KU71" i="5"/>
  <c r="LL71" i="5" s="1"/>
  <c r="KU70" i="5"/>
  <c r="LL70" i="5" s="1"/>
  <c r="KU69" i="5"/>
  <c r="LL69" i="5" s="1"/>
  <c r="KU68" i="5"/>
  <c r="LL68" i="5" s="1"/>
  <c r="KU67" i="5"/>
  <c r="LL67" i="5" s="1"/>
  <c r="KU66" i="5"/>
  <c r="LL66" i="5" s="1"/>
  <c r="KU65" i="5"/>
  <c r="LL65" i="5" s="1"/>
  <c r="KU64" i="5"/>
  <c r="LL64" i="5" s="1"/>
  <c r="KU63" i="5"/>
  <c r="LL63" i="5" s="1"/>
  <c r="KU62" i="5"/>
  <c r="LL62" i="5" s="1"/>
  <c r="KU61" i="5"/>
  <c r="LL61" i="5" s="1"/>
  <c r="KU60" i="5"/>
  <c r="LL60" i="5" s="1"/>
  <c r="KU59" i="5"/>
  <c r="LL59" i="5" s="1"/>
  <c r="KU58" i="5"/>
  <c r="LL58" i="5" s="1"/>
  <c r="KU57" i="5"/>
  <c r="LL57" i="5" s="1"/>
  <c r="KU56" i="5"/>
  <c r="LL56" i="5" s="1"/>
  <c r="KU55" i="5"/>
  <c r="LL55" i="5" s="1"/>
  <c r="KU54" i="5"/>
  <c r="LL54" i="5" s="1"/>
  <c r="KU53" i="5"/>
  <c r="LL53" i="5" s="1"/>
  <c r="KU52" i="5"/>
  <c r="LL52" i="5" s="1"/>
  <c r="KU51" i="5"/>
  <c r="LL51" i="5" s="1"/>
  <c r="KU50" i="5"/>
  <c r="LL50" i="5" s="1"/>
  <c r="KU49" i="5"/>
  <c r="LL49" i="5" s="1"/>
  <c r="KU48" i="5"/>
  <c r="LL48" i="5" s="1"/>
  <c r="KU47" i="5"/>
  <c r="LL47" i="5" s="1"/>
  <c r="KU46" i="5"/>
  <c r="LL46" i="5" s="1"/>
  <c r="KU45" i="5"/>
  <c r="LL45" i="5" s="1"/>
  <c r="KU44" i="5"/>
  <c r="LL44" i="5" s="1"/>
  <c r="KU43" i="5"/>
  <c r="LL43" i="5" s="1"/>
  <c r="KU42" i="5"/>
  <c r="LL42" i="5" s="1"/>
  <c r="KU41" i="5"/>
  <c r="LL41" i="5" s="1"/>
  <c r="KU40" i="5"/>
  <c r="LL40" i="5" s="1"/>
  <c r="KU39" i="5"/>
  <c r="LL39" i="5" s="1"/>
  <c r="KU38" i="5"/>
  <c r="LL38" i="5" s="1"/>
  <c r="KU37" i="5"/>
  <c r="LL37" i="5" s="1"/>
  <c r="KU36" i="5"/>
  <c r="LL36" i="5" s="1"/>
  <c r="KU35" i="5"/>
  <c r="LL35" i="5" s="1"/>
  <c r="KU34" i="5"/>
  <c r="LL34" i="5" s="1"/>
  <c r="KU33" i="5"/>
  <c r="LL33" i="5" s="1"/>
  <c r="KU32" i="5"/>
  <c r="LL32" i="5" s="1"/>
  <c r="KU31" i="5"/>
  <c r="LL31" i="5" s="1"/>
  <c r="KU30" i="5"/>
  <c r="LL30" i="5" s="1"/>
  <c r="KU29" i="5"/>
  <c r="LL29" i="5" s="1"/>
  <c r="KU28" i="5"/>
  <c r="LL28" i="5" s="1"/>
  <c r="KU27" i="5"/>
  <c r="LL27" i="5" s="1"/>
  <c r="KU26" i="5"/>
  <c r="LL26" i="5" s="1"/>
  <c r="KU25" i="5"/>
  <c r="LL25" i="5" s="1"/>
  <c r="KU24" i="5"/>
  <c r="LL24" i="5" s="1"/>
  <c r="KU23" i="5"/>
  <c r="LL23" i="5" s="1"/>
  <c r="KU22" i="5"/>
  <c r="LL22" i="5" s="1"/>
  <c r="KU21" i="5"/>
  <c r="LL21" i="5" s="1"/>
  <c r="KU20" i="5"/>
  <c r="LL20" i="5" s="1"/>
  <c r="KU19" i="5"/>
  <c r="LL19" i="5" s="1"/>
  <c r="KU18" i="5"/>
  <c r="LL18" i="5" s="1"/>
  <c r="KU17" i="5"/>
  <c r="LL17" i="5" s="1"/>
  <c r="KU16" i="5"/>
  <c r="LL16" i="5" s="1"/>
  <c r="KU15" i="5"/>
  <c r="LL15" i="5" s="1"/>
  <c r="KU14" i="5"/>
  <c r="LL14" i="5" s="1"/>
  <c r="KU13" i="5"/>
  <c r="LL13" i="5" s="1"/>
  <c r="KU12" i="5"/>
  <c r="LL12" i="5" s="1"/>
  <c r="KU11" i="5"/>
  <c r="LL11" i="5" s="1"/>
  <c r="KU10" i="5"/>
  <c r="LL10" i="5" s="1"/>
  <c r="KU9" i="5"/>
  <c r="LL9" i="5" s="1"/>
  <c r="KU8" i="5"/>
  <c r="LL8" i="5" s="1"/>
  <c r="KU7" i="5"/>
  <c r="LL7" i="5" s="1"/>
  <c r="KU6" i="5"/>
  <c r="LL6" i="5" s="1"/>
  <c r="KU5" i="5"/>
  <c r="LL5" i="5" s="1"/>
  <c r="KT108" i="5"/>
  <c r="LJ108" i="5" s="1"/>
  <c r="KT107" i="5"/>
  <c r="LJ107" i="5" s="1"/>
  <c r="KT106" i="5"/>
  <c r="LJ106" i="5" s="1"/>
  <c r="KT105" i="5"/>
  <c r="LJ105" i="5" s="1"/>
  <c r="KT104" i="5"/>
  <c r="LJ104" i="5" s="1"/>
  <c r="KT103" i="5"/>
  <c r="LJ103" i="5" s="1"/>
  <c r="KT102" i="5"/>
  <c r="LJ102" i="5" s="1"/>
  <c r="KT101" i="5"/>
  <c r="LJ101" i="5" s="1"/>
  <c r="KT100" i="5"/>
  <c r="LJ100" i="5" s="1"/>
  <c r="KT99" i="5"/>
  <c r="LJ99" i="5" s="1"/>
  <c r="KT98" i="5"/>
  <c r="LJ98" i="5" s="1"/>
  <c r="KT97" i="5"/>
  <c r="LJ97" i="5" s="1"/>
  <c r="KT96" i="5"/>
  <c r="LJ96" i="5" s="1"/>
  <c r="KT95" i="5"/>
  <c r="LJ95" i="5" s="1"/>
  <c r="KT94" i="5"/>
  <c r="LJ94" i="5" s="1"/>
  <c r="KT93" i="5"/>
  <c r="LJ93" i="5" s="1"/>
  <c r="KT92" i="5"/>
  <c r="LJ92" i="5" s="1"/>
  <c r="KT91" i="5"/>
  <c r="LJ91" i="5" s="1"/>
  <c r="KT90" i="5"/>
  <c r="LJ90" i="5" s="1"/>
  <c r="KT89" i="5"/>
  <c r="LJ89" i="5" s="1"/>
  <c r="KT88" i="5"/>
  <c r="LJ88" i="5" s="1"/>
  <c r="KT87" i="5"/>
  <c r="LJ87" i="5" s="1"/>
  <c r="KT86" i="5"/>
  <c r="LJ86" i="5" s="1"/>
  <c r="KT85" i="5"/>
  <c r="LJ85" i="5" s="1"/>
  <c r="KT84" i="5"/>
  <c r="LJ84" i="5" s="1"/>
  <c r="KT83" i="5"/>
  <c r="LJ83" i="5" s="1"/>
  <c r="KT82" i="5"/>
  <c r="LJ82" i="5" s="1"/>
  <c r="KT81" i="5"/>
  <c r="LJ81" i="5" s="1"/>
  <c r="KT80" i="5"/>
  <c r="LJ80" i="5" s="1"/>
  <c r="KT79" i="5"/>
  <c r="LJ79" i="5" s="1"/>
  <c r="KT78" i="5"/>
  <c r="LJ78" i="5" s="1"/>
  <c r="KT77" i="5"/>
  <c r="LJ77" i="5" s="1"/>
  <c r="KT76" i="5"/>
  <c r="LJ76" i="5" s="1"/>
  <c r="KT75" i="5"/>
  <c r="LJ75" i="5" s="1"/>
  <c r="KT74" i="5"/>
  <c r="LJ74" i="5" s="1"/>
  <c r="KT73" i="5"/>
  <c r="LJ73" i="5" s="1"/>
  <c r="KT72" i="5"/>
  <c r="LJ72" i="5" s="1"/>
  <c r="KT71" i="5"/>
  <c r="LJ71" i="5" s="1"/>
  <c r="KT70" i="5"/>
  <c r="LJ70" i="5" s="1"/>
  <c r="KT69" i="5"/>
  <c r="LJ69" i="5" s="1"/>
  <c r="KT68" i="5"/>
  <c r="LJ68" i="5" s="1"/>
  <c r="KT67" i="5"/>
  <c r="LJ67" i="5" s="1"/>
  <c r="KT66" i="5"/>
  <c r="LJ66" i="5" s="1"/>
  <c r="KT65" i="5"/>
  <c r="LJ65" i="5" s="1"/>
  <c r="KT64" i="5"/>
  <c r="LJ64" i="5" s="1"/>
  <c r="KT63" i="5"/>
  <c r="KT62" i="5"/>
  <c r="KT61" i="5"/>
  <c r="KT60" i="5"/>
  <c r="KT59" i="5"/>
  <c r="KT58" i="5"/>
  <c r="KT57" i="5"/>
  <c r="KT56" i="5"/>
  <c r="KT55" i="5"/>
  <c r="KT54" i="5"/>
  <c r="KT53" i="5"/>
  <c r="KT52" i="5"/>
  <c r="KT51" i="5"/>
  <c r="LJ51" i="5" s="1"/>
  <c r="KT50" i="5"/>
  <c r="LJ50" i="5" s="1"/>
  <c r="KT49" i="5"/>
  <c r="LJ49" i="5" s="1"/>
  <c r="KT48" i="5"/>
  <c r="LJ48" i="5" s="1"/>
  <c r="KT47" i="5"/>
  <c r="LJ47" i="5" s="1"/>
  <c r="KT46" i="5"/>
  <c r="LJ46" i="5" s="1"/>
  <c r="KT45" i="5"/>
  <c r="LJ45" i="5" s="1"/>
  <c r="KT44" i="5"/>
  <c r="LJ44" i="5" s="1"/>
  <c r="KT43" i="5"/>
  <c r="LJ43" i="5" s="1"/>
  <c r="KT42" i="5"/>
  <c r="LJ42" i="5" s="1"/>
  <c r="KT41" i="5"/>
  <c r="LJ41" i="5" s="1"/>
  <c r="KT40" i="5"/>
  <c r="LJ40" i="5" s="1"/>
  <c r="KT39" i="5"/>
  <c r="LJ39" i="5" s="1"/>
  <c r="KT38" i="5"/>
  <c r="LJ38" i="5" s="1"/>
  <c r="KT37" i="5"/>
  <c r="LJ37" i="5" s="1"/>
  <c r="KT36" i="5"/>
  <c r="LJ36" i="5" s="1"/>
  <c r="KT35" i="5"/>
  <c r="LJ35" i="5" s="1"/>
  <c r="KT34" i="5"/>
  <c r="LJ34" i="5" s="1"/>
  <c r="KT33" i="5"/>
  <c r="LJ33" i="5" s="1"/>
  <c r="KT32" i="5"/>
  <c r="LJ32" i="5" s="1"/>
  <c r="KT31" i="5"/>
  <c r="LJ31" i="5" s="1"/>
  <c r="KT30" i="5"/>
  <c r="LJ30" i="5" s="1"/>
  <c r="KT29" i="5"/>
  <c r="LJ29" i="5" s="1"/>
  <c r="KT28" i="5"/>
  <c r="LJ28" i="5" s="1"/>
  <c r="KT27" i="5"/>
  <c r="LJ27" i="5" s="1"/>
  <c r="KT26" i="5"/>
  <c r="LJ26" i="5" s="1"/>
  <c r="KT25" i="5"/>
  <c r="LJ25" i="5" s="1"/>
  <c r="KT24" i="5"/>
  <c r="LJ24" i="5" s="1"/>
  <c r="KT23" i="5"/>
  <c r="LJ23" i="5" s="1"/>
  <c r="KT22" i="5"/>
  <c r="LJ22" i="5" s="1"/>
  <c r="KT21" i="5"/>
  <c r="LJ21" i="5" s="1"/>
  <c r="KT20" i="5"/>
  <c r="LJ20" i="5" s="1"/>
  <c r="KT19" i="5"/>
  <c r="LJ19" i="5" s="1"/>
  <c r="KT18" i="5"/>
  <c r="LJ18" i="5" s="1"/>
  <c r="KT17" i="5"/>
  <c r="LJ17" i="5" s="1"/>
  <c r="KT16" i="5"/>
  <c r="LJ16" i="5" s="1"/>
  <c r="KT15" i="5"/>
  <c r="LJ15" i="5" s="1"/>
  <c r="KT14" i="5"/>
  <c r="LJ14" i="5" s="1"/>
  <c r="KT13" i="5"/>
  <c r="LJ13" i="5" s="1"/>
  <c r="KT12" i="5"/>
  <c r="LJ12" i="5" s="1"/>
  <c r="KT11" i="5"/>
  <c r="LJ11" i="5" s="1"/>
  <c r="KT10" i="5"/>
  <c r="LJ10" i="5" s="1"/>
  <c r="KT9" i="5"/>
  <c r="LJ9" i="5" s="1"/>
  <c r="KT8" i="5"/>
  <c r="LJ8" i="5" s="1"/>
  <c r="KT7" i="5"/>
  <c r="LJ7" i="5" s="1"/>
  <c r="KT6" i="5"/>
  <c r="LJ6" i="5" s="1"/>
  <c r="KT5" i="5"/>
  <c r="LJ5" i="5" s="1"/>
  <c r="KT4" i="5"/>
  <c r="LJ4" i="5" s="1"/>
  <c r="KS108" i="5"/>
  <c r="KS107" i="5"/>
  <c r="KS106" i="5"/>
  <c r="KS105" i="5"/>
  <c r="KS104" i="5"/>
  <c r="KS103" i="5"/>
  <c r="KS102" i="5"/>
  <c r="KS101" i="5"/>
  <c r="KS100" i="5"/>
  <c r="KS99" i="5"/>
  <c r="KS98" i="5"/>
  <c r="KS97" i="5"/>
  <c r="KS96" i="5"/>
  <c r="KS95" i="5"/>
  <c r="KS94" i="5"/>
  <c r="KS93" i="5"/>
  <c r="KS92" i="5"/>
  <c r="KS91" i="5"/>
  <c r="KS90" i="5"/>
  <c r="KS89" i="5"/>
  <c r="KS88" i="5"/>
  <c r="KS87" i="5"/>
  <c r="KS86" i="5"/>
  <c r="KS85" i="5"/>
  <c r="KS84" i="5"/>
  <c r="KS83" i="5"/>
  <c r="KS82" i="5"/>
  <c r="KS81" i="5"/>
  <c r="KS80" i="5"/>
  <c r="KS79" i="5"/>
  <c r="KS78" i="5"/>
  <c r="KS77" i="5"/>
  <c r="KS76" i="5"/>
  <c r="KS75" i="5"/>
  <c r="KS74" i="5"/>
  <c r="KS73" i="5"/>
  <c r="KS72" i="5"/>
  <c r="KS71" i="5"/>
  <c r="KS70" i="5"/>
  <c r="KS69" i="5"/>
  <c r="KS68" i="5"/>
  <c r="KS67" i="5"/>
  <c r="KS66" i="5"/>
  <c r="KS65" i="5"/>
  <c r="KS64" i="5"/>
  <c r="KS63" i="5"/>
  <c r="M63" i="13" s="1"/>
  <c r="P63" i="13" s="1"/>
  <c r="KS62" i="5"/>
  <c r="M62" i="13" s="1"/>
  <c r="P62" i="13" s="1"/>
  <c r="KS61" i="5"/>
  <c r="M61" i="13" s="1"/>
  <c r="P61" i="13" s="1"/>
  <c r="KS60" i="5"/>
  <c r="M60" i="13" s="1"/>
  <c r="P60" i="13" s="1"/>
  <c r="KS59" i="5"/>
  <c r="M59" i="13" s="1"/>
  <c r="P59" i="13" s="1"/>
  <c r="KS58" i="5"/>
  <c r="M58" i="13" s="1"/>
  <c r="P58" i="13" s="1"/>
  <c r="KS57" i="5"/>
  <c r="M57" i="13" s="1"/>
  <c r="P57" i="13" s="1"/>
  <c r="KS56" i="5"/>
  <c r="M56" i="13" s="1"/>
  <c r="P56" i="13" s="1"/>
  <c r="KS55" i="5"/>
  <c r="M55" i="13" s="1"/>
  <c r="P55" i="13" s="1"/>
  <c r="KS54" i="5"/>
  <c r="M54" i="13" s="1"/>
  <c r="P54" i="13" s="1"/>
  <c r="KS53" i="5"/>
  <c r="M53" i="13" s="1"/>
  <c r="P53" i="13" s="1"/>
  <c r="KS52" i="5"/>
  <c r="M52" i="13" s="1"/>
  <c r="P52" i="13" s="1"/>
  <c r="KS51" i="5"/>
  <c r="KS50" i="5"/>
  <c r="KS49" i="5"/>
  <c r="KS48" i="5"/>
  <c r="KS47" i="5"/>
  <c r="KS46" i="5"/>
  <c r="KS45" i="5"/>
  <c r="KS44" i="5"/>
  <c r="KS43" i="5"/>
  <c r="KS42" i="5"/>
  <c r="KS41" i="5"/>
  <c r="KS40" i="5"/>
  <c r="KS39" i="5"/>
  <c r="KS38" i="5"/>
  <c r="KS37" i="5"/>
  <c r="KS36" i="5"/>
  <c r="KS35" i="5"/>
  <c r="KS34" i="5"/>
  <c r="KS33" i="5"/>
  <c r="KS32" i="5"/>
  <c r="KS31" i="5"/>
  <c r="KS30" i="5"/>
  <c r="KS29" i="5"/>
  <c r="KS28" i="5"/>
  <c r="KS27" i="5"/>
  <c r="KS26" i="5"/>
  <c r="KS25" i="5"/>
  <c r="KS24" i="5"/>
  <c r="KS23" i="5"/>
  <c r="KS22" i="5"/>
  <c r="KS21" i="5"/>
  <c r="KS20" i="5"/>
  <c r="KS19" i="5"/>
  <c r="KS18" i="5"/>
  <c r="KS17" i="5"/>
  <c r="KS16" i="5"/>
  <c r="KS15" i="5"/>
  <c r="KS14" i="5"/>
  <c r="KS13" i="5"/>
  <c r="KS12" i="5"/>
  <c r="KS11" i="5"/>
  <c r="KS10" i="5"/>
  <c r="KS9" i="5"/>
  <c r="KS8" i="5"/>
  <c r="KS7" i="5"/>
  <c r="KS6" i="5"/>
  <c r="KS5" i="5"/>
  <c r="KS4" i="5"/>
  <c r="KR4" i="5"/>
  <c r="KR32" i="5"/>
  <c r="KR108" i="5"/>
  <c r="KR107" i="5"/>
  <c r="KR106" i="5"/>
  <c r="KR105" i="5"/>
  <c r="KR104" i="5"/>
  <c r="KR103" i="5"/>
  <c r="KR102" i="5"/>
  <c r="KR101" i="5"/>
  <c r="KR100" i="5"/>
  <c r="KR99" i="5"/>
  <c r="KR98" i="5"/>
  <c r="KR97" i="5"/>
  <c r="KR96" i="5"/>
  <c r="KR95" i="5"/>
  <c r="KR94" i="5"/>
  <c r="KR93" i="5"/>
  <c r="KR92" i="5"/>
  <c r="KR91" i="5"/>
  <c r="KR90" i="5"/>
  <c r="KR89" i="5"/>
  <c r="KR88" i="5"/>
  <c r="KR87" i="5"/>
  <c r="KR86" i="5"/>
  <c r="KR85" i="5"/>
  <c r="KR84" i="5"/>
  <c r="KR83" i="5"/>
  <c r="KR82" i="5"/>
  <c r="KR81" i="5"/>
  <c r="KR80" i="5"/>
  <c r="KR79" i="5"/>
  <c r="KR78" i="5"/>
  <c r="KR77" i="5"/>
  <c r="KR76" i="5"/>
  <c r="KR75" i="5"/>
  <c r="KR74" i="5"/>
  <c r="KR73" i="5"/>
  <c r="KR72" i="5"/>
  <c r="KR71" i="5"/>
  <c r="KR70" i="5"/>
  <c r="KR69" i="5"/>
  <c r="KR68" i="5"/>
  <c r="KR67" i="5"/>
  <c r="KR66" i="5"/>
  <c r="KR65" i="5"/>
  <c r="KR64" i="5"/>
  <c r="KR63" i="5"/>
  <c r="KR62" i="5"/>
  <c r="KR61" i="5"/>
  <c r="KR60" i="5"/>
  <c r="KR59" i="5"/>
  <c r="KR58" i="5"/>
  <c r="KR57" i="5"/>
  <c r="KR56" i="5"/>
  <c r="KR55" i="5"/>
  <c r="KR54" i="5"/>
  <c r="KR53" i="5"/>
  <c r="KR52" i="5"/>
  <c r="KR51" i="5"/>
  <c r="KR50" i="5"/>
  <c r="KR49" i="5"/>
  <c r="KR48" i="5"/>
  <c r="KR47" i="5"/>
  <c r="KR46" i="5"/>
  <c r="KR45" i="5"/>
  <c r="KR44" i="5"/>
  <c r="KR43" i="5"/>
  <c r="KR42" i="5"/>
  <c r="KR41" i="5"/>
  <c r="KR40" i="5"/>
  <c r="KR39" i="5"/>
  <c r="KR38" i="5"/>
  <c r="KR37" i="5"/>
  <c r="KR36" i="5"/>
  <c r="KR35" i="5"/>
  <c r="KR34" i="5"/>
  <c r="KR33" i="5"/>
  <c r="KR31" i="5"/>
  <c r="KR30" i="5"/>
  <c r="KR29" i="5"/>
  <c r="KR28" i="5"/>
  <c r="KR27" i="5"/>
  <c r="KR26" i="5"/>
  <c r="KR25" i="5"/>
  <c r="KR24" i="5"/>
  <c r="KR23" i="5"/>
  <c r="KR22" i="5"/>
  <c r="KR21" i="5"/>
  <c r="KR20" i="5"/>
  <c r="KR19" i="5"/>
  <c r="KR18" i="5"/>
  <c r="KR17" i="5"/>
  <c r="KR16" i="5"/>
  <c r="KR15" i="5"/>
  <c r="KR14" i="5"/>
  <c r="KR13" i="5"/>
  <c r="KR12" i="5"/>
  <c r="KR11" i="5"/>
  <c r="KR10" i="5"/>
  <c r="KR9" i="5"/>
  <c r="KR8" i="5"/>
  <c r="KR7" i="5"/>
  <c r="KR6" i="5"/>
  <c r="KR5" i="5"/>
  <c r="KN108" i="5"/>
  <c r="LC108" i="5" s="1"/>
  <c r="KN107" i="5"/>
  <c r="LC107" i="5" s="1"/>
  <c r="KN106" i="5"/>
  <c r="LC106" i="5" s="1"/>
  <c r="KN105" i="5"/>
  <c r="LC105" i="5" s="1"/>
  <c r="KN104" i="5"/>
  <c r="LC104" i="5" s="1"/>
  <c r="KN103" i="5"/>
  <c r="LC103" i="5" s="1"/>
  <c r="KN102" i="5"/>
  <c r="LC102" i="5" s="1"/>
  <c r="KN101" i="5"/>
  <c r="LC101" i="5" s="1"/>
  <c r="KN100" i="5"/>
  <c r="LC100" i="5" s="1"/>
  <c r="KN99" i="5"/>
  <c r="LC99" i="5" s="1"/>
  <c r="KN98" i="5"/>
  <c r="LC98" i="5" s="1"/>
  <c r="KN97" i="5"/>
  <c r="LC97" i="5" s="1"/>
  <c r="KN96" i="5"/>
  <c r="LC96" i="5" s="1"/>
  <c r="KN95" i="5"/>
  <c r="LC95" i="5" s="1"/>
  <c r="KN93" i="5"/>
  <c r="LC93" i="5" s="1"/>
  <c r="KN94" i="5"/>
  <c r="LC94" i="5" s="1"/>
  <c r="KN92" i="5"/>
  <c r="LC92" i="5" s="1"/>
  <c r="KN91" i="5"/>
  <c r="LC91" i="5" s="1"/>
  <c r="KN90" i="5"/>
  <c r="LC90" i="5" s="1"/>
  <c r="KN89" i="5"/>
  <c r="LC89" i="5" s="1"/>
  <c r="KN88" i="5"/>
  <c r="LC88" i="5" s="1"/>
  <c r="KN87" i="5"/>
  <c r="LC87" i="5" s="1"/>
  <c r="KN86" i="5"/>
  <c r="LC86" i="5" s="1"/>
  <c r="KN85" i="5"/>
  <c r="LC85" i="5" s="1"/>
  <c r="KN84" i="5"/>
  <c r="LC84" i="5" s="1"/>
  <c r="KN83" i="5"/>
  <c r="LC83" i="5" s="1"/>
  <c r="KN82" i="5"/>
  <c r="LC82" i="5" s="1"/>
  <c r="KN81" i="5"/>
  <c r="LC81" i="5" s="1"/>
  <c r="KN80" i="5"/>
  <c r="LC80" i="5" s="1"/>
  <c r="KN79" i="5"/>
  <c r="LC79" i="5" s="1"/>
  <c r="KN78" i="5"/>
  <c r="LC78" i="5" s="1"/>
  <c r="KN77" i="5"/>
  <c r="LC77" i="5" s="1"/>
  <c r="KN76" i="5"/>
  <c r="LC76" i="5" s="1"/>
  <c r="KN75" i="5"/>
  <c r="LC75" i="5" s="1"/>
  <c r="KN74" i="5"/>
  <c r="LC74" i="5" s="1"/>
  <c r="KN73" i="5"/>
  <c r="LC73" i="5" s="1"/>
  <c r="KN72" i="5"/>
  <c r="LC72" i="5" s="1"/>
  <c r="KN71" i="5"/>
  <c r="LC71" i="5" s="1"/>
  <c r="KN70" i="5"/>
  <c r="LC70" i="5" s="1"/>
  <c r="KN69" i="5"/>
  <c r="LC69" i="5" s="1"/>
  <c r="KN68" i="5"/>
  <c r="LC68" i="5" s="1"/>
  <c r="KN67" i="5"/>
  <c r="LC67" i="5" s="1"/>
  <c r="KN66" i="5"/>
  <c r="LC66" i="5" s="1"/>
  <c r="KN65" i="5"/>
  <c r="LC65" i="5" s="1"/>
  <c r="KN64" i="5"/>
  <c r="LC64" i="5" s="1"/>
  <c r="KN63" i="5"/>
  <c r="LC63" i="5" s="1"/>
  <c r="KN62" i="5"/>
  <c r="LC62" i="5" s="1"/>
  <c r="KN61" i="5"/>
  <c r="LC61" i="5" s="1"/>
  <c r="KN60" i="5"/>
  <c r="LC60" i="5" s="1"/>
  <c r="KN59" i="5"/>
  <c r="LC59" i="5" s="1"/>
  <c r="KN58" i="5"/>
  <c r="LC58" i="5" s="1"/>
  <c r="KN57" i="5"/>
  <c r="LC57" i="5" s="1"/>
  <c r="KN56" i="5"/>
  <c r="LC56" i="5" s="1"/>
  <c r="KN55" i="5"/>
  <c r="LC55" i="5" s="1"/>
  <c r="KN54" i="5"/>
  <c r="LC54" i="5" s="1"/>
  <c r="KN53" i="5"/>
  <c r="LC53" i="5" s="1"/>
  <c r="KN52" i="5"/>
  <c r="LC52" i="5" s="1"/>
  <c r="KN51" i="5"/>
  <c r="LC51" i="5" s="1"/>
  <c r="KN50" i="5"/>
  <c r="LC50" i="5" s="1"/>
  <c r="KN49" i="5"/>
  <c r="LC49" i="5" s="1"/>
  <c r="KN48" i="5"/>
  <c r="LC48" i="5" s="1"/>
  <c r="KN47" i="5"/>
  <c r="LC47" i="5" s="1"/>
  <c r="KN46" i="5"/>
  <c r="LC46" i="5" s="1"/>
  <c r="KN45" i="5"/>
  <c r="LC45" i="5" s="1"/>
  <c r="KN44" i="5"/>
  <c r="LC44" i="5" s="1"/>
  <c r="KN43" i="5"/>
  <c r="LC43" i="5" s="1"/>
  <c r="KN42" i="5"/>
  <c r="LC42" i="5" s="1"/>
  <c r="KN41" i="5"/>
  <c r="LC41" i="5" s="1"/>
  <c r="KN40" i="5"/>
  <c r="LC40" i="5" s="1"/>
  <c r="KN39" i="5"/>
  <c r="LC39" i="5" s="1"/>
  <c r="KN38" i="5"/>
  <c r="LC38" i="5" s="1"/>
  <c r="KN37" i="5"/>
  <c r="LC37" i="5" s="1"/>
  <c r="KN36" i="5"/>
  <c r="LC36" i="5" s="1"/>
  <c r="KN35" i="5"/>
  <c r="LC35" i="5" s="1"/>
  <c r="KN34" i="5"/>
  <c r="LC34" i="5" s="1"/>
  <c r="KN33" i="5"/>
  <c r="LC33" i="5" s="1"/>
  <c r="KN32" i="5"/>
  <c r="LC32" i="5" s="1"/>
  <c r="KN31" i="5"/>
  <c r="LC31" i="5" s="1"/>
  <c r="KN30" i="5"/>
  <c r="LC30" i="5" s="1"/>
  <c r="KN29" i="5"/>
  <c r="LC29" i="5" s="1"/>
  <c r="KN28" i="5"/>
  <c r="LC28" i="5" s="1"/>
  <c r="KN27" i="5"/>
  <c r="LC27" i="5" s="1"/>
  <c r="KN26" i="5"/>
  <c r="LC26" i="5" s="1"/>
  <c r="KN25" i="5"/>
  <c r="LC25" i="5" s="1"/>
  <c r="KN24" i="5"/>
  <c r="LC24" i="5" s="1"/>
  <c r="KN23" i="5"/>
  <c r="LC23" i="5" s="1"/>
  <c r="KN22" i="5"/>
  <c r="LC22" i="5" s="1"/>
  <c r="KN21" i="5"/>
  <c r="LC21" i="5" s="1"/>
  <c r="KN20" i="5"/>
  <c r="LC20" i="5" s="1"/>
  <c r="KN19" i="5"/>
  <c r="LC19" i="5" s="1"/>
  <c r="KN18" i="5"/>
  <c r="LC18" i="5" s="1"/>
  <c r="KN17" i="5"/>
  <c r="LC17" i="5" s="1"/>
  <c r="KN16" i="5"/>
  <c r="LC16" i="5" s="1"/>
  <c r="KN15" i="5"/>
  <c r="LC15" i="5" s="1"/>
  <c r="KN14" i="5"/>
  <c r="LC14" i="5" s="1"/>
  <c r="KN13" i="5"/>
  <c r="LC13" i="5" s="1"/>
  <c r="KN12" i="5"/>
  <c r="LC12" i="5" s="1"/>
  <c r="KN11" i="5"/>
  <c r="LC11" i="5" s="1"/>
  <c r="KN10" i="5"/>
  <c r="LC10" i="5" s="1"/>
  <c r="KN9" i="5"/>
  <c r="LC9" i="5" s="1"/>
  <c r="KN8" i="5"/>
  <c r="LC8" i="5" s="1"/>
  <c r="KN7" i="5"/>
  <c r="LC7" i="5" s="1"/>
  <c r="KN6" i="5"/>
  <c r="LC6" i="5" s="1"/>
  <c r="KN5" i="5"/>
  <c r="LC5" i="5" s="1"/>
  <c r="KN4" i="5"/>
  <c r="LC4" i="5" s="1"/>
  <c r="KF5" i="5"/>
  <c r="KF6" i="5"/>
  <c r="KF7" i="5"/>
  <c r="KF8" i="5"/>
  <c r="KF9" i="5"/>
  <c r="KF10" i="5"/>
  <c r="KF11" i="5"/>
  <c r="KF12" i="5"/>
  <c r="KF13" i="5"/>
  <c r="KF14" i="5"/>
  <c r="KF15" i="5"/>
  <c r="KF16" i="5"/>
  <c r="KF17" i="5"/>
  <c r="KF18" i="5"/>
  <c r="KF19" i="5"/>
  <c r="KF20" i="5"/>
  <c r="KF21" i="5"/>
  <c r="KF22" i="5"/>
  <c r="KF23" i="5"/>
  <c r="KF24" i="5"/>
  <c r="KF25" i="5"/>
  <c r="KF26" i="5"/>
  <c r="KF27" i="5"/>
  <c r="KF28" i="5"/>
  <c r="KF29" i="5"/>
  <c r="KF30" i="5"/>
  <c r="KF31" i="5"/>
  <c r="KF32" i="5"/>
  <c r="KF33" i="5"/>
  <c r="KF34" i="5"/>
  <c r="KF35" i="5"/>
  <c r="KF36" i="5"/>
  <c r="KF37" i="5"/>
  <c r="KF38" i="5"/>
  <c r="KF39" i="5"/>
  <c r="KF40" i="5"/>
  <c r="KF41" i="5"/>
  <c r="KF42" i="5"/>
  <c r="KF43" i="5"/>
  <c r="KF44" i="5"/>
  <c r="KF45" i="5"/>
  <c r="KF46" i="5"/>
  <c r="KF47" i="5"/>
  <c r="KF48" i="5"/>
  <c r="KF49" i="5"/>
  <c r="KF50" i="5"/>
  <c r="KF51" i="5"/>
  <c r="KF52" i="5"/>
  <c r="KF53" i="5"/>
  <c r="KF54" i="5"/>
  <c r="KF55" i="5"/>
  <c r="KF56" i="5"/>
  <c r="KF57" i="5"/>
  <c r="KF58" i="5"/>
  <c r="KF59" i="5"/>
  <c r="KF60" i="5"/>
  <c r="KF61" i="5"/>
  <c r="KF62" i="5"/>
  <c r="KF63" i="5"/>
  <c r="KF64" i="5"/>
  <c r="KF65" i="5"/>
  <c r="KF66" i="5"/>
  <c r="KF67" i="5"/>
  <c r="KF68" i="5"/>
  <c r="KF69" i="5"/>
  <c r="KF70" i="5"/>
  <c r="KF71" i="5"/>
  <c r="KF72" i="5"/>
  <c r="KF73" i="5"/>
  <c r="KF74" i="5"/>
  <c r="KF75" i="5"/>
  <c r="KF76" i="5"/>
  <c r="KF77" i="5"/>
  <c r="KF78" i="5"/>
  <c r="KF79" i="5"/>
  <c r="KF80" i="5"/>
  <c r="KF81" i="5"/>
  <c r="KF82" i="5"/>
  <c r="KF83" i="5"/>
  <c r="KF84" i="5"/>
  <c r="KF85" i="5"/>
  <c r="KF86" i="5"/>
  <c r="KF87" i="5"/>
  <c r="KF88" i="5"/>
  <c r="KF89" i="5"/>
  <c r="KF90" i="5"/>
  <c r="KF91" i="5"/>
  <c r="KF92" i="5"/>
  <c r="KF93" i="5"/>
  <c r="KF94" i="5"/>
  <c r="KF95" i="5"/>
  <c r="KF96" i="5"/>
  <c r="KF97" i="5"/>
  <c r="KF98" i="5"/>
  <c r="KF99" i="5"/>
  <c r="KF100" i="5"/>
  <c r="KF101" i="5"/>
  <c r="KF102" i="5"/>
  <c r="KF103" i="5"/>
  <c r="KF104" i="5"/>
  <c r="KF105" i="5"/>
  <c r="KF106" i="5"/>
  <c r="KF107" i="5"/>
  <c r="KF108" i="5"/>
  <c r="KF109" i="5"/>
  <c r="KF110" i="5"/>
  <c r="KF111" i="5"/>
  <c r="KF4" i="5"/>
  <c r="CC4" i="1"/>
  <c r="LE9" i="5" l="1"/>
  <c r="LE41" i="5"/>
  <c r="LE91" i="5"/>
  <c r="LE7" i="5"/>
  <c r="LE15" i="5"/>
  <c r="LE23" i="5"/>
  <c r="LE31" i="5"/>
  <c r="LE39" i="5"/>
  <c r="LE47" i="5"/>
  <c r="LE67" i="5"/>
  <c r="LE81" i="5"/>
  <c r="LE89" i="5"/>
  <c r="LE97" i="5"/>
  <c r="LE105" i="5"/>
  <c r="LE8" i="5"/>
  <c r="LE16" i="5"/>
  <c r="LE24" i="5"/>
  <c r="LE32" i="5"/>
  <c r="LE40" i="5"/>
  <c r="LE48" i="5"/>
  <c r="LE68" i="5"/>
  <c r="LE82" i="5"/>
  <c r="LE90" i="5"/>
  <c r="LE98" i="5"/>
  <c r="LE106" i="5"/>
  <c r="LE33" i="5"/>
  <c r="LE83" i="5"/>
  <c r="LE18" i="5"/>
  <c r="LE42" i="5"/>
  <c r="LE92" i="5"/>
  <c r="LE11" i="5"/>
  <c r="LE35" i="5"/>
  <c r="LE71" i="5"/>
  <c r="LE93" i="5"/>
  <c r="LE4" i="5"/>
  <c r="LE12" i="5"/>
  <c r="LE20" i="5"/>
  <c r="LE28" i="5"/>
  <c r="LE36" i="5"/>
  <c r="LE44" i="5"/>
  <c r="LE64" i="5"/>
  <c r="LE72" i="5"/>
  <c r="LE86" i="5"/>
  <c r="LE94" i="5"/>
  <c r="LE102" i="5"/>
  <c r="LE17" i="5"/>
  <c r="LE49" i="5"/>
  <c r="LE99" i="5"/>
  <c r="LE26" i="5"/>
  <c r="LE50" i="5"/>
  <c r="LE84" i="5"/>
  <c r="LE108" i="5"/>
  <c r="LE27" i="5"/>
  <c r="LE51" i="5"/>
  <c r="LE101" i="5"/>
  <c r="LE5" i="5"/>
  <c r="LE13" i="5"/>
  <c r="LE21" i="5"/>
  <c r="LE29" i="5"/>
  <c r="LE37" i="5"/>
  <c r="LE45" i="5"/>
  <c r="LE65" i="5"/>
  <c r="LE79" i="5"/>
  <c r="LE87" i="5"/>
  <c r="LE95" i="5"/>
  <c r="LE103" i="5"/>
  <c r="LE25" i="5"/>
  <c r="LE69" i="5"/>
  <c r="LE107" i="5"/>
  <c r="LE10" i="5"/>
  <c r="LE34" i="5"/>
  <c r="LE70" i="5"/>
  <c r="LE100" i="5"/>
  <c r="LE19" i="5"/>
  <c r="LE43" i="5"/>
  <c r="LE85" i="5"/>
  <c r="LE6" i="5"/>
  <c r="LE14" i="5"/>
  <c r="LE22" i="5"/>
  <c r="LE30" i="5"/>
  <c r="LE38" i="5"/>
  <c r="LE46" i="5"/>
  <c r="LE66" i="5"/>
  <c r="LE80" i="5"/>
  <c r="LE88" i="5"/>
  <c r="LE96" i="5"/>
  <c r="LE104" i="5"/>
  <c r="LI9" i="5"/>
  <c r="M9" i="13"/>
  <c r="P9" i="13" s="1"/>
  <c r="LI33" i="5"/>
  <c r="M33" i="13"/>
  <c r="P33" i="13" s="1"/>
  <c r="LI49" i="5"/>
  <c r="M49" i="13"/>
  <c r="P49" i="13" s="1"/>
  <c r="LI89" i="5"/>
  <c r="M89" i="13"/>
  <c r="P89" i="13" s="1"/>
  <c r="LD23" i="5"/>
  <c r="AA23" i="13"/>
  <c r="AD23" i="13" s="1"/>
  <c r="LD67" i="5"/>
  <c r="AA67" i="13"/>
  <c r="AD67" i="13" s="1"/>
  <c r="LD105" i="5"/>
  <c r="AA105" i="13"/>
  <c r="AD105" i="13" s="1"/>
  <c r="LI26" i="5"/>
  <c r="M26" i="13"/>
  <c r="P26" i="13" s="1"/>
  <c r="LI42" i="5"/>
  <c r="M42" i="13"/>
  <c r="P42" i="13" s="1"/>
  <c r="LI66" i="5"/>
  <c r="M66" i="13"/>
  <c r="P66" i="13" s="1"/>
  <c r="LI98" i="5"/>
  <c r="M98" i="13"/>
  <c r="P98" i="13" s="1"/>
  <c r="LD32" i="5"/>
  <c r="AA32" i="13"/>
  <c r="AD32" i="13" s="1"/>
  <c r="LD82" i="5"/>
  <c r="AA82" i="13"/>
  <c r="AD82" i="13" s="1"/>
  <c r="LI11" i="5"/>
  <c r="M11" i="13"/>
  <c r="P11" i="13" s="1"/>
  <c r="LI35" i="5"/>
  <c r="M35" i="13"/>
  <c r="P35" i="13" s="1"/>
  <c r="LI51" i="5"/>
  <c r="M51" i="13"/>
  <c r="P51" i="13" s="1"/>
  <c r="LI83" i="5"/>
  <c r="M83" i="13"/>
  <c r="P83" i="13" s="1"/>
  <c r="LD9" i="5"/>
  <c r="AA9" i="13"/>
  <c r="AD9" i="13" s="1"/>
  <c r="LD69" i="5"/>
  <c r="AA69" i="13"/>
  <c r="AD69" i="13" s="1"/>
  <c r="LD99" i="5"/>
  <c r="AA99" i="13"/>
  <c r="AD99" i="13" s="1"/>
  <c r="LI84" i="5"/>
  <c r="M84" i="13"/>
  <c r="P84" i="13" s="1"/>
  <c r="LI108" i="5"/>
  <c r="M108" i="13"/>
  <c r="P108" i="13" s="1"/>
  <c r="LD34" i="5"/>
  <c r="AA34" i="13"/>
  <c r="AD34" i="13" s="1"/>
  <c r="LD92" i="5"/>
  <c r="AA92" i="13"/>
  <c r="AD92" i="13" s="1"/>
  <c r="LI93" i="5"/>
  <c r="M93" i="13"/>
  <c r="P93" i="13" s="1"/>
  <c r="LD11" i="5"/>
  <c r="AA11" i="13"/>
  <c r="AD11" i="13" s="1"/>
  <c r="LD19" i="5"/>
  <c r="AA19" i="13"/>
  <c r="AD19" i="13" s="1"/>
  <c r="LD27" i="5"/>
  <c r="AA27" i="13"/>
  <c r="AD27" i="13" s="1"/>
  <c r="LD35" i="5"/>
  <c r="AA35" i="13"/>
  <c r="AD35" i="13" s="1"/>
  <c r="LD43" i="5"/>
  <c r="AA43" i="13"/>
  <c r="AD43" i="13" s="1"/>
  <c r="LD51" i="5"/>
  <c r="AA51" i="13"/>
  <c r="AD51" i="13" s="1"/>
  <c r="LD71" i="5"/>
  <c r="AA71" i="13"/>
  <c r="AD71" i="13" s="1"/>
  <c r="LD85" i="5"/>
  <c r="AA85" i="13"/>
  <c r="AD85" i="13" s="1"/>
  <c r="LD93" i="5"/>
  <c r="AA93" i="13"/>
  <c r="AD93" i="13" s="1"/>
  <c r="LD101" i="5"/>
  <c r="AA101" i="13"/>
  <c r="AD101" i="13" s="1"/>
  <c r="LI81" i="5"/>
  <c r="M81" i="13"/>
  <c r="P81" i="13" s="1"/>
  <c r="LI105" i="5"/>
  <c r="M105" i="13"/>
  <c r="P105" i="13" s="1"/>
  <c r="LD39" i="5"/>
  <c r="AA39" i="13"/>
  <c r="AD39" i="13" s="1"/>
  <c r="LD89" i="5"/>
  <c r="AA89" i="13"/>
  <c r="AD89" i="13" s="1"/>
  <c r="LI18" i="5"/>
  <c r="M18" i="13"/>
  <c r="P18" i="13" s="1"/>
  <c r="LI74" i="5"/>
  <c r="M74" i="13"/>
  <c r="P74" i="13" s="1"/>
  <c r="LD24" i="5"/>
  <c r="AA24" i="13"/>
  <c r="AD24" i="13" s="1"/>
  <c r="LD68" i="5"/>
  <c r="AA68" i="13"/>
  <c r="AD68" i="13" s="1"/>
  <c r="LD106" i="5"/>
  <c r="AA106" i="13"/>
  <c r="AD106" i="13" s="1"/>
  <c r="LI91" i="5"/>
  <c r="M91" i="13"/>
  <c r="P91" i="13" s="1"/>
  <c r="LD33" i="5"/>
  <c r="AA33" i="13"/>
  <c r="AD33" i="13" s="1"/>
  <c r="LD83" i="5"/>
  <c r="AA83" i="13"/>
  <c r="AD83" i="13" s="1"/>
  <c r="LI20" i="5"/>
  <c r="M20" i="13"/>
  <c r="P20" i="13" s="1"/>
  <c r="LI28" i="5"/>
  <c r="M28" i="13"/>
  <c r="P28" i="13" s="1"/>
  <c r="LI44" i="5"/>
  <c r="M44" i="13"/>
  <c r="P44" i="13" s="1"/>
  <c r="LI68" i="5"/>
  <c r="M68" i="13"/>
  <c r="P68" i="13" s="1"/>
  <c r="LD26" i="5"/>
  <c r="AA26" i="13"/>
  <c r="AD26" i="13" s="1"/>
  <c r="LD84" i="5"/>
  <c r="AA84" i="13"/>
  <c r="AD84" i="13" s="1"/>
  <c r="LI21" i="5"/>
  <c r="M21" i="13"/>
  <c r="P21" i="13" s="1"/>
  <c r="LI37" i="5"/>
  <c r="M37" i="13"/>
  <c r="P37" i="13" s="1"/>
  <c r="LI77" i="5"/>
  <c r="M77" i="13"/>
  <c r="P77" i="13" s="1"/>
  <c r="LI22" i="5"/>
  <c r="M22" i="13"/>
  <c r="P22" i="13" s="1"/>
  <c r="LI38" i="5"/>
  <c r="M38" i="13"/>
  <c r="P38" i="13" s="1"/>
  <c r="LI46" i="5"/>
  <c r="M46" i="13"/>
  <c r="P46" i="13" s="1"/>
  <c r="LI70" i="5"/>
  <c r="M70" i="13"/>
  <c r="P70" i="13" s="1"/>
  <c r="LI102" i="5"/>
  <c r="M102" i="13"/>
  <c r="P102" i="13" s="1"/>
  <c r="LD28" i="5"/>
  <c r="AA28" i="13"/>
  <c r="AD28" i="13" s="1"/>
  <c r="LD72" i="5"/>
  <c r="AA72" i="13"/>
  <c r="AD72" i="13" s="1"/>
  <c r="LD102" i="5"/>
  <c r="AA102" i="13"/>
  <c r="AD102" i="13" s="1"/>
  <c r="LI17" i="5"/>
  <c r="M17" i="13"/>
  <c r="P17" i="13" s="1"/>
  <c r="LI73" i="5"/>
  <c r="M73" i="13"/>
  <c r="P73" i="13" s="1"/>
  <c r="LD15" i="5"/>
  <c r="AA15" i="13"/>
  <c r="AD15" i="13" s="1"/>
  <c r="LD47" i="5"/>
  <c r="AA47" i="13"/>
  <c r="AD47" i="13" s="1"/>
  <c r="LD97" i="5"/>
  <c r="AA97" i="13"/>
  <c r="AD97" i="13" s="1"/>
  <c r="LI10" i="5"/>
  <c r="M10" i="13"/>
  <c r="P10" i="13" s="1"/>
  <c r="LI34" i="5"/>
  <c r="M34" i="13"/>
  <c r="P34" i="13" s="1"/>
  <c r="LI50" i="5"/>
  <c r="M50" i="13"/>
  <c r="P50" i="13" s="1"/>
  <c r="LI82" i="5"/>
  <c r="M82" i="13"/>
  <c r="P82" i="13" s="1"/>
  <c r="LI106" i="5"/>
  <c r="M106" i="13"/>
  <c r="P106" i="13" s="1"/>
  <c r="LD16" i="5"/>
  <c r="AA16" i="13"/>
  <c r="AD16" i="13" s="1"/>
  <c r="LD48" i="5"/>
  <c r="AA48" i="13"/>
  <c r="AD48" i="13" s="1"/>
  <c r="LD90" i="5"/>
  <c r="AA90" i="13"/>
  <c r="AD90" i="13" s="1"/>
  <c r="LI27" i="5"/>
  <c r="M27" i="13"/>
  <c r="P27" i="13" s="1"/>
  <c r="LI75" i="5"/>
  <c r="M75" i="13"/>
  <c r="P75" i="13" s="1"/>
  <c r="LI99" i="5"/>
  <c r="M99" i="13"/>
  <c r="P99" i="13" s="1"/>
  <c r="LD25" i="5"/>
  <c r="AA25" i="13"/>
  <c r="AD25" i="13" s="1"/>
  <c r="LD49" i="5"/>
  <c r="AA49" i="13"/>
  <c r="AD49" i="13" s="1"/>
  <c r="LD107" i="5"/>
  <c r="AA107" i="13"/>
  <c r="AD107" i="13" s="1"/>
  <c r="LI12" i="5"/>
  <c r="M12" i="13"/>
  <c r="P12" i="13" s="1"/>
  <c r="LI36" i="5"/>
  <c r="M36" i="13"/>
  <c r="P36" i="13" s="1"/>
  <c r="LI76" i="5"/>
  <c r="M76" i="13"/>
  <c r="P76" i="13" s="1"/>
  <c r="LI100" i="5"/>
  <c r="M100" i="13"/>
  <c r="P100" i="13" s="1"/>
  <c r="LD10" i="5"/>
  <c r="AA10" i="13"/>
  <c r="AD10" i="13" s="1"/>
  <c r="LD42" i="5"/>
  <c r="AA42" i="13"/>
  <c r="AD42" i="13" s="1"/>
  <c r="LD70" i="5"/>
  <c r="AA70" i="13"/>
  <c r="AD70" i="13" s="1"/>
  <c r="LD108" i="5"/>
  <c r="AA108" i="13"/>
  <c r="AD108" i="13" s="1"/>
  <c r="LI13" i="5"/>
  <c r="M13" i="13"/>
  <c r="P13" i="13" s="1"/>
  <c r="LI29" i="5"/>
  <c r="M29" i="13"/>
  <c r="P29" i="13" s="1"/>
  <c r="LI45" i="5"/>
  <c r="M45" i="13"/>
  <c r="P45" i="13" s="1"/>
  <c r="LI69" i="5"/>
  <c r="M69" i="13"/>
  <c r="P69" i="13" s="1"/>
  <c r="LI101" i="5"/>
  <c r="M101" i="13"/>
  <c r="P101" i="13" s="1"/>
  <c r="LI14" i="5"/>
  <c r="M14" i="13"/>
  <c r="P14" i="13" s="1"/>
  <c r="LI30" i="5"/>
  <c r="M30" i="13"/>
  <c r="P30" i="13" s="1"/>
  <c r="LI86" i="5"/>
  <c r="M86" i="13"/>
  <c r="P86" i="13" s="1"/>
  <c r="LD12" i="5"/>
  <c r="AA12" i="13"/>
  <c r="AD12" i="13" s="1"/>
  <c r="LD20" i="5"/>
  <c r="AA20" i="13"/>
  <c r="AD20" i="13" s="1"/>
  <c r="LD36" i="5"/>
  <c r="AA36" i="13"/>
  <c r="AD36" i="13" s="1"/>
  <c r="LD64" i="5"/>
  <c r="AA64" i="13"/>
  <c r="AD64" i="13" s="1"/>
  <c r="LD86" i="5"/>
  <c r="AA86" i="13"/>
  <c r="AD86" i="13" s="1"/>
  <c r="LD94" i="5"/>
  <c r="AA94" i="13"/>
  <c r="AD94" i="13" s="1"/>
  <c r="LI7" i="5"/>
  <c r="M7" i="13"/>
  <c r="P7" i="13" s="1"/>
  <c r="LI15" i="5"/>
  <c r="M15" i="13"/>
  <c r="P15" i="13" s="1"/>
  <c r="LI23" i="5"/>
  <c r="M23" i="13"/>
  <c r="P23" i="13" s="1"/>
  <c r="LI31" i="5"/>
  <c r="M31" i="13"/>
  <c r="P31" i="13" s="1"/>
  <c r="LI39" i="5"/>
  <c r="M39" i="13"/>
  <c r="P39" i="13" s="1"/>
  <c r="LI47" i="5"/>
  <c r="M47" i="13"/>
  <c r="P47" i="13" s="1"/>
  <c r="LI71" i="5"/>
  <c r="M71" i="13"/>
  <c r="P71" i="13" s="1"/>
  <c r="LI79" i="5"/>
  <c r="M79" i="13"/>
  <c r="P79" i="13" s="1"/>
  <c r="LI87" i="5"/>
  <c r="M87" i="13"/>
  <c r="P87" i="13" s="1"/>
  <c r="LI95" i="5"/>
  <c r="M95" i="13"/>
  <c r="P95" i="13" s="1"/>
  <c r="LI103" i="5"/>
  <c r="M103" i="13"/>
  <c r="P103" i="13" s="1"/>
  <c r="LD5" i="5"/>
  <c r="AA5" i="13"/>
  <c r="AD5" i="13" s="1"/>
  <c r="LD13" i="5"/>
  <c r="AA13" i="13"/>
  <c r="AD13" i="13" s="1"/>
  <c r="LD21" i="5"/>
  <c r="AA21" i="13"/>
  <c r="AD21" i="13" s="1"/>
  <c r="LD29" i="5"/>
  <c r="AA29" i="13"/>
  <c r="AD29" i="13" s="1"/>
  <c r="LD37" i="5"/>
  <c r="AA37" i="13"/>
  <c r="AD37" i="13" s="1"/>
  <c r="LD45" i="5"/>
  <c r="AA45" i="13"/>
  <c r="AD45" i="13" s="1"/>
  <c r="LD65" i="5"/>
  <c r="AA65" i="13"/>
  <c r="AD65" i="13" s="1"/>
  <c r="LD79" i="5"/>
  <c r="AA79" i="13"/>
  <c r="AD79" i="13" s="1"/>
  <c r="LD87" i="5"/>
  <c r="AA87" i="13"/>
  <c r="AD87" i="13" s="1"/>
  <c r="LD95" i="5"/>
  <c r="AA95" i="13"/>
  <c r="AD95" i="13" s="1"/>
  <c r="LD103" i="5"/>
  <c r="AA103" i="13"/>
  <c r="AD103" i="13" s="1"/>
  <c r="LI25" i="5"/>
  <c r="M25" i="13"/>
  <c r="P25" i="13" s="1"/>
  <c r="LI41" i="5"/>
  <c r="M41" i="13"/>
  <c r="P41" i="13" s="1"/>
  <c r="LI65" i="5"/>
  <c r="M65" i="13"/>
  <c r="P65" i="13" s="1"/>
  <c r="LI97" i="5"/>
  <c r="M97" i="13"/>
  <c r="P97" i="13" s="1"/>
  <c r="LD7" i="5"/>
  <c r="AA7" i="13"/>
  <c r="AD7" i="13" s="1"/>
  <c r="LD31" i="5"/>
  <c r="AA31" i="13"/>
  <c r="AD31" i="13" s="1"/>
  <c r="LD81" i="5"/>
  <c r="AA81" i="13"/>
  <c r="AD81" i="13" s="1"/>
  <c r="LI90" i="5"/>
  <c r="M90" i="13"/>
  <c r="P90" i="13" s="1"/>
  <c r="LD8" i="5"/>
  <c r="AA8" i="13"/>
  <c r="AD8" i="13" s="1"/>
  <c r="LD40" i="5"/>
  <c r="AA40" i="13"/>
  <c r="AD40" i="13" s="1"/>
  <c r="LD98" i="5"/>
  <c r="AA98" i="13"/>
  <c r="AD98" i="13" s="1"/>
  <c r="LI19" i="5"/>
  <c r="M19" i="13"/>
  <c r="P19" i="13" s="1"/>
  <c r="LI43" i="5"/>
  <c r="M43" i="13"/>
  <c r="P43" i="13" s="1"/>
  <c r="LI67" i="5"/>
  <c r="M67" i="13"/>
  <c r="P67" i="13" s="1"/>
  <c r="LI107" i="5"/>
  <c r="M107" i="13"/>
  <c r="P107" i="13" s="1"/>
  <c r="LD17" i="5"/>
  <c r="AA17" i="13"/>
  <c r="AD17" i="13" s="1"/>
  <c r="LD41" i="5"/>
  <c r="AA41" i="13"/>
  <c r="AD41" i="13" s="1"/>
  <c r="LD91" i="5"/>
  <c r="AA91" i="13"/>
  <c r="AD91" i="13" s="1"/>
  <c r="LI4" i="5"/>
  <c r="M4" i="13"/>
  <c r="P4" i="13" s="1"/>
  <c r="LI92" i="5"/>
  <c r="M92" i="13"/>
  <c r="P92" i="13" s="1"/>
  <c r="LD18" i="5"/>
  <c r="AA18" i="13"/>
  <c r="AD18" i="13" s="1"/>
  <c r="LD50" i="5"/>
  <c r="AA50" i="13"/>
  <c r="AD50" i="13" s="1"/>
  <c r="LD100" i="5"/>
  <c r="AA100" i="13"/>
  <c r="AD100" i="13" s="1"/>
  <c r="LI5" i="5"/>
  <c r="M5" i="13"/>
  <c r="P5" i="13" s="1"/>
  <c r="LI85" i="5"/>
  <c r="M85" i="13"/>
  <c r="P85" i="13" s="1"/>
  <c r="LI6" i="5"/>
  <c r="M6" i="13"/>
  <c r="P6" i="13" s="1"/>
  <c r="LI78" i="5"/>
  <c r="M78" i="13"/>
  <c r="P78" i="13" s="1"/>
  <c r="LI94" i="5"/>
  <c r="M94" i="13"/>
  <c r="P94" i="13" s="1"/>
  <c r="LD4" i="5"/>
  <c r="AA4" i="13"/>
  <c r="AD4" i="13" s="1"/>
  <c r="LD44" i="5"/>
  <c r="AA44" i="13"/>
  <c r="AD44" i="13" s="1"/>
  <c r="LI8" i="5"/>
  <c r="M8" i="13"/>
  <c r="P8" i="13" s="1"/>
  <c r="LI16" i="5"/>
  <c r="M16" i="13"/>
  <c r="P16" i="13" s="1"/>
  <c r="LI24" i="5"/>
  <c r="M24" i="13"/>
  <c r="P24" i="13" s="1"/>
  <c r="LI32" i="5"/>
  <c r="M32" i="13"/>
  <c r="P32" i="13" s="1"/>
  <c r="LI40" i="5"/>
  <c r="M40" i="13"/>
  <c r="P40" i="13" s="1"/>
  <c r="LI48" i="5"/>
  <c r="M48" i="13"/>
  <c r="P48" i="13" s="1"/>
  <c r="LI64" i="5"/>
  <c r="M64" i="13"/>
  <c r="P64" i="13" s="1"/>
  <c r="LI72" i="5"/>
  <c r="M72" i="13"/>
  <c r="P72" i="13" s="1"/>
  <c r="LI80" i="5"/>
  <c r="M80" i="13"/>
  <c r="P80" i="13" s="1"/>
  <c r="LI88" i="5"/>
  <c r="M88" i="13"/>
  <c r="P88" i="13" s="1"/>
  <c r="LI96" i="5"/>
  <c r="M96" i="13"/>
  <c r="P96" i="13" s="1"/>
  <c r="LI104" i="5"/>
  <c r="M104" i="13"/>
  <c r="P104" i="13" s="1"/>
  <c r="LD6" i="5"/>
  <c r="AA6" i="13"/>
  <c r="AD6" i="13" s="1"/>
  <c r="LD14" i="5"/>
  <c r="AA14" i="13"/>
  <c r="AD14" i="13" s="1"/>
  <c r="LD22" i="5"/>
  <c r="AA22" i="13"/>
  <c r="AD22" i="13" s="1"/>
  <c r="LD30" i="5"/>
  <c r="AA30" i="13"/>
  <c r="AD30" i="13" s="1"/>
  <c r="LD38" i="5"/>
  <c r="AA38" i="13"/>
  <c r="AD38" i="13" s="1"/>
  <c r="LD46" i="5"/>
  <c r="AA46" i="13"/>
  <c r="AD46" i="13" s="1"/>
  <c r="LD66" i="5"/>
  <c r="AA66" i="13"/>
  <c r="AD66" i="13" s="1"/>
  <c r="LD80" i="5"/>
  <c r="AA80" i="13"/>
  <c r="AD80" i="13" s="1"/>
  <c r="LD88" i="5"/>
  <c r="AA88" i="13"/>
  <c r="AD88" i="13" s="1"/>
  <c r="LD96" i="5"/>
  <c r="AA96" i="13"/>
  <c r="AD96" i="13" s="1"/>
  <c r="LD104" i="5"/>
  <c r="AA104" i="13"/>
  <c r="AD104" i="13" s="1"/>
  <c r="LM56" i="5"/>
  <c r="LD56" i="5"/>
  <c r="LM57" i="5"/>
  <c r="LD57" i="5"/>
  <c r="LM73" i="5"/>
  <c r="LD73" i="5"/>
  <c r="LM58" i="5"/>
  <c r="LD58" i="5"/>
  <c r="LM74" i="5"/>
  <c r="LD74" i="5"/>
  <c r="LM59" i="5"/>
  <c r="LD59" i="5"/>
  <c r="LM75" i="5"/>
  <c r="LD75" i="5"/>
  <c r="LM60" i="5"/>
  <c r="LD60" i="5"/>
  <c r="LM76" i="5"/>
  <c r="LD76" i="5"/>
  <c r="LM61" i="5"/>
  <c r="LD61" i="5"/>
  <c r="LM77" i="5"/>
  <c r="LD77" i="5"/>
  <c r="LM62" i="5"/>
  <c r="LD62" i="5"/>
  <c r="LM78" i="5"/>
  <c r="LD78" i="5"/>
  <c r="LM63" i="5"/>
  <c r="LD63" i="5"/>
  <c r="LM52" i="5"/>
  <c r="LD52" i="5"/>
  <c r="LM53" i="5"/>
  <c r="LD53" i="5"/>
  <c r="LM54" i="5"/>
  <c r="LD54" i="5"/>
  <c r="LM55" i="5"/>
  <c r="LD55" i="5"/>
  <c r="LM6" i="5"/>
  <c r="LM10" i="5"/>
  <c r="LM14" i="5"/>
  <c r="LM18" i="5"/>
  <c r="LM22" i="5"/>
  <c r="LM26" i="5"/>
  <c r="LM30" i="5"/>
  <c r="LM34" i="5"/>
  <c r="LM38" i="5"/>
  <c r="LM42" i="5"/>
  <c r="LM46" i="5"/>
  <c r="LM50" i="5"/>
  <c r="LM66" i="5"/>
  <c r="LM70" i="5"/>
  <c r="LM82" i="5"/>
  <c r="LM86" i="5"/>
  <c r="LM90" i="5"/>
  <c r="LM94" i="5"/>
  <c r="LM98" i="5"/>
  <c r="LM102" i="5"/>
  <c r="LM106" i="5"/>
  <c r="LM7" i="5"/>
  <c r="LM11" i="5"/>
  <c r="LM15" i="5"/>
  <c r="LM19" i="5"/>
  <c r="LM23" i="5"/>
  <c r="LM27" i="5"/>
  <c r="LM31" i="5"/>
  <c r="LM35" i="5"/>
  <c r="LM39" i="5"/>
  <c r="LM43" i="5"/>
  <c r="LM47" i="5"/>
  <c r="LM51" i="5"/>
  <c r="LM67" i="5"/>
  <c r="LM71" i="5"/>
  <c r="LM79" i="5"/>
  <c r="LM83" i="5"/>
  <c r="LM87" i="5"/>
  <c r="LM91" i="5"/>
  <c r="LM95" i="5"/>
  <c r="LM99" i="5"/>
  <c r="LM103" i="5"/>
  <c r="LM107" i="5"/>
  <c r="LM4" i="5"/>
  <c r="LA4" i="5"/>
  <c r="LM8" i="5"/>
  <c r="LM12" i="5"/>
  <c r="LM16" i="5"/>
  <c r="LM20" i="5"/>
  <c r="LM24" i="5"/>
  <c r="LM28" i="5"/>
  <c r="LM32" i="5"/>
  <c r="LM36" i="5"/>
  <c r="LM40" i="5"/>
  <c r="LM44" i="5"/>
  <c r="LM48" i="5"/>
  <c r="LM64" i="5"/>
  <c r="LM68" i="5"/>
  <c r="LM72" i="5"/>
  <c r="LM80" i="5"/>
  <c r="LM84" i="5"/>
  <c r="LM88" i="5"/>
  <c r="LM92" i="5"/>
  <c r="LM96" i="5"/>
  <c r="LM100" i="5"/>
  <c r="LM104" i="5"/>
  <c r="LM108" i="5"/>
  <c r="LM5" i="5"/>
  <c r="LM9" i="5"/>
  <c r="LM13" i="5"/>
  <c r="LM17" i="5"/>
  <c r="LM21" i="5"/>
  <c r="LM25" i="5"/>
  <c r="LM29" i="5"/>
  <c r="LM33" i="5"/>
  <c r="LM37" i="5"/>
  <c r="LM41" i="5"/>
  <c r="LM45" i="5"/>
  <c r="LM49" i="5"/>
  <c r="LM65" i="5"/>
  <c r="LM69" i="5"/>
  <c r="LM81" i="5"/>
  <c r="LM85" i="5"/>
  <c r="LM89" i="5"/>
  <c r="LM93" i="5"/>
  <c r="LM97" i="5"/>
  <c r="LM101" i="5"/>
  <c r="LM105" i="5"/>
  <c r="KW90" i="5"/>
  <c r="KW106" i="5"/>
  <c r="KW7" i="5"/>
  <c r="KW72" i="5"/>
  <c r="KW88" i="5"/>
  <c r="KW104" i="5"/>
  <c r="KO73" i="5"/>
  <c r="LA68" i="5"/>
  <c r="NC68" i="5" s="1"/>
  <c r="KO25" i="5"/>
  <c r="KO72" i="5"/>
  <c r="KO24" i="5"/>
  <c r="KW94" i="5"/>
  <c r="KO96" i="5"/>
  <c r="KO48" i="5"/>
  <c r="KO64" i="5"/>
  <c r="KO95" i="5"/>
  <c r="KO83" i="5"/>
  <c r="KO71" i="5"/>
  <c r="KO59" i="5"/>
  <c r="KO47" i="5"/>
  <c r="KO35" i="5"/>
  <c r="KO23" i="5"/>
  <c r="KO11" i="5"/>
  <c r="KO6" i="5"/>
  <c r="KO90" i="5"/>
  <c r="KO78" i="5"/>
  <c r="KO66" i="5"/>
  <c r="KO54" i="5"/>
  <c r="KO42" i="5"/>
  <c r="KO30" i="5"/>
  <c r="KO98" i="5"/>
  <c r="KO86" i="5"/>
  <c r="KO50" i="5"/>
  <c r="KO38" i="5"/>
  <c r="KO14" i="5"/>
  <c r="KO8" i="5"/>
  <c r="KO26" i="5"/>
  <c r="LA7" i="5"/>
  <c r="NC7" i="5" s="1"/>
  <c r="LA11" i="5"/>
  <c r="NC11" i="5" s="1"/>
  <c r="LA15" i="5"/>
  <c r="NC15" i="5" s="1"/>
  <c r="LA23" i="5"/>
  <c r="NC23" i="5" s="1"/>
  <c r="LA27" i="5"/>
  <c r="NC27" i="5" s="1"/>
  <c r="LA31" i="5"/>
  <c r="NC31" i="5" s="1"/>
  <c r="KW35" i="5"/>
  <c r="LA39" i="5"/>
  <c r="NC39" i="5" s="1"/>
  <c r="LA43" i="5"/>
  <c r="NC43" i="5" s="1"/>
  <c r="LA47" i="5"/>
  <c r="NC47" i="5" s="1"/>
  <c r="KW51" i="5"/>
  <c r="LA55" i="5"/>
  <c r="NC55" i="5" s="1"/>
  <c r="LA59" i="5"/>
  <c r="NC59" i="5" s="1"/>
  <c r="LA63" i="5"/>
  <c r="NC63" i="5" s="1"/>
  <c r="KW67" i="5"/>
  <c r="LA71" i="5"/>
  <c r="NC71" i="5" s="1"/>
  <c r="LA75" i="5"/>
  <c r="NC75" i="5" s="1"/>
  <c r="LA79" i="5"/>
  <c r="NC79" i="5" s="1"/>
  <c r="KW83" i="5"/>
  <c r="LA87" i="5"/>
  <c r="NC87" i="5" s="1"/>
  <c r="LA91" i="5"/>
  <c r="NC91" i="5" s="1"/>
  <c r="LA95" i="5"/>
  <c r="NC95" i="5" s="1"/>
  <c r="KW99" i="5"/>
  <c r="LA103" i="5"/>
  <c r="NC103" i="5" s="1"/>
  <c r="LA107" i="5"/>
  <c r="NC107" i="5" s="1"/>
  <c r="KO107" i="5"/>
  <c r="KO102" i="5"/>
  <c r="KO18" i="5"/>
  <c r="KO104" i="5"/>
  <c r="KO40" i="5"/>
  <c r="KO28" i="5"/>
  <c r="KW89" i="5"/>
  <c r="KW105" i="5"/>
  <c r="LA36" i="5"/>
  <c r="NC36" i="5" s="1"/>
  <c r="LA52" i="5"/>
  <c r="NC52" i="5" s="1"/>
  <c r="KO58" i="5"/>
  <c r="KW19" i="5"/>
  <c r="KW95" i="5"/>
  <c r="KW31" i="5"/>
  <c r="LA76" i="5"/>
  <c r="NC76" i="5" s="1"/>
  <c r="KW80" i="5"/>
  <c r="KW84" i="5"/>
  <c r="LA88" i="5"/>
  <c r="NC88" i="5" s="1"/>
  <c r="LA92" i="5"/>
  <c r="NC92" i="5" s="1"/>
  <c r="KW96" i="5"/>
  <c r="KW100" i="5"/>
  <c r="LA104" i="5"/>
  <c r="NC104" i="5" s="1"/>
  <c r="LA108" i="5"/>
  <c r="NC108" i="5" s="1"/>
  <c r="KW87" i="5"/>
  <c r="KW23" i="5"/>
  <c r="KO93" i="5"/>
  <c r="KO81" i="5"/>
  <c r="KO69" i="5"/>
  <c r="KO45" i="5"/>
  <c r="KO21" i="5"/>
  <c r="KO10" i="5"/>
  <c r="KO29" i="5"/>
  <c r="KO106" i="5"/>
  <c r="LA8" i="5"/>
  <c r="NC8" i="5" s="1"/>
  <c r="KW16" i="5"/>
  <c r="LA24" i="5"/>
  <c r="NC24" i="5" s="1"/>
  <c r="KW32" i="5"/>
  <c r="LA40" i="5"/>
  <c r="NC40" i="5" s="1"/>
  <c r="KW48" i="5"/>
  <c r="LA60" i="5"/>
  <c r="NC60" i="5" s="1"/>
  <c r="KW64" i="5"/>
  <c r="KW68" i="5"/>
  <c r="KO101" i="5"/>
  <c r="KO84" i="5"/>
  <c r="KO65" i="5"/>
  <c r="KO53" i="5"/>
  <c r="KO17" i="5"/>
  <c r="KO5" i="5"/>
  <c r="KO74" i="5"/>
  <c r="LA5" i="5"/>
  <c r="NC5" i="5" s="1"/>
  <c r="LA9" i="5"/>
  <c r="NC9" i="5" s="1"/>
  <c r="LA13" i="5"/>
  <c r="NC13" i="5" s="1"/>
  <c r="KW17" i="5"/>
  <c r="LA21" i="5"/>
  <c r="NC21" i="5" s="1"/>
  <c r="LA25" i="5"/>
  <c r="NC25" i="5" s="1"/>
  <c r="LA29" i="5"/>
  <c r="NC29" i="5" s="1"/>
  <c r="KW33" i="5"/>
  <c r="LA37" i="5"/>
  <c r="NC37" i="5" s="1"/>
  <c r="LA41" i="5"/>
  <c r="NC41" i="5" s="1"/>
  <c r="LA45" i="5"/>
  <c r="NC45" i="5" s="1"/>
  <c r="KW49" i="5"/>
  <c r="LA53" i="5"/>
  <c r="NC53" i="5" s="1"/>
  <c r="LA57" i="5"/>
  <c r="NC57" i="5" s="1"/>
  <c r="LA61" i="5"/>
  <c r="NC61" i="5" s="1"/>
  <c r="KW65" i="5"/>
  <c r="LA69" i="5"/>
  <c r="NC69" i="5" s="1"/>
  <c r="LA73" i="5"/>
  <c r="NC73" i="5" s="1"/>
  <c r="LA77" i="5"/>
  <c r="NC77" i="5" s="1"/>
  <c r="KW81" i="5"/>
  <c r="LA85" i="5"/>
  <c r="NC85" i="5" s="1"/>
  <c r="LA89" i="5"/>
  <c r="NC89" i="5" s="1"/>
  <c r="LA93" i="5"/>
  <c r="NC93" i="5" s="1"/>
  <c r="KW97" i="5"/>
  <c r="LA101" i="5"/>
  <c r="NC101" i="5" s="1"/>
  <c r="LA105" i="5"/>
  <c r="NC105" i="5" s="1"/>
  <c r="KW79" i="5"/>
  <c r="KW47" i="5"/>
  <c r="KW15" i="5"/>
  <c r="LA100" i="5"/>
  <c r="NC100" i="5" s="1"/>
  <c r="KO62" i="5"/>
  <c r="KO56" i="5"/>
  <c r="KO33" i="5"/>
  <c r="LA12" i="5"/>
  <c r="NC12" i="5" s="1"/>
  <c r="KW20" i="5"/>
  <c r="LA28" i="5"/>
  <c r="NC28" i="5" s="1"/>
  <c r="KW36" i="5"/>
  <c r="LA44" i="5"/>
  <c r="NC44" i="5" s="1"/>
  <c r="LA56" i="5"/>
  <c r="NC56" i="5" s="1"/>
  <c r="LA72" i="5"/>
  <c r="NC72" i="5" s="1"/>
  <c r="KO108" i="5"/>
  <c r="KO89" i="5"/>
  <c r="KO77" i="5"/>
  <c r="KO60" i="5"/>
  <c r="KO41" i="5"/>
  <c r="KO36" i="5"/>
  <c r="KO12" i="5"/>
  <c r="KO103" i="5"/>
  <c r="KO99" i="5"/>
  <c r="KO92" i="5"/>
  <c r="KO87" i="5"/>
  <c r="KO79" i="5"/>
  <c r="KO75" i="5"/>
  <c r="KO68" i="5"/>
  <c r="KO63" i="5"/>
  <c r="KO55" i="5"/>
  <c r="KO51" i="5"/>
  <c r="KO44" i="5"/>
  <c r="KO39" i="5"/>
  <c r="KO31" i="5"/>
  <c r="KO27" i="5"/>
  <c r="KO20" i="5"/>
  <c r="KO15" i="5"/>
  <c r="KO7" i="5"/>
  <c r="KO16" i="5"/>
  <c r="KO88" i="5"/>
  <c r="KW91" i="5"/>
  <c r="KW107" i="5"/>
  <c r="LA6" i="5"/>
  <c r="NC6" i="5" s="1"/>
  <c r="LA10" i="5"/>
  <c r="NC10" i="5" s="1"/>
  <c r="LA14" i="5"/>
  <c r="NC14" i="5" s="1"/>
  <c r="KW18" i="5"/>
  <c r="LA22" i="5"/>
  <c r="NC22" i="5" s="1"/>
  <c r="LA26" i="5"/>
  <c r="NC26" i="5" s="1"/>
  <c r="LA30" i="5"/>
  <c r="NC30" i="5" s="1"/>
  <c r="KW34" i="5"/>
  <c r="LA38" i="5"/>
  <c r="NC38" i="5" s="1"/>
  <c r="LA42" i="5"/>
  <c r="NC42" i="5" s="1"/>
  <c r="LA46" i="5"/>
  <c r="NC46" i="5" s="1"/>
  <c r="KW50" i="5"/>
  <c r="LA54" i="5"/>
  <c r="NC54" i="5" s="1"/>
  <c r="LA58" i="5"/>
  <c r="NC58" i="5" s="1"/>
  <c r="LA62" i="5"/>
  <c r="NC62" i="5" s="1"/>
  <c r="KW66" i="5"/>
  <c r="LA70" i="5"/>
  <c r="NC70" i="5" s="1"/>
  <c r="LA74" i="5"/>
  <c r="NC74" i="5" s="1"/>
  <c r="LA78" i="5"/>
  <c r="NC78" i="5" s="1"/>
  <c r="KW82" i="5"/>
  <c r="LA86" i="5"/>
  <c r="NC86" i="5" s="1"/>
  <c r="LA90" i="5"/>
  <c r="NC90" i="5" s="1"/>
  <c r="LA94" i="5"/>
  <c r="NC94" i="5" s="1"/>
  <c r="KW98" i="5"/>
  <c r="LA102" i="5"/>
  <c r="NC102" i="5" s="1"/>
  <c r="LA106" i="5"/>
  <c r="NC106" i="5" s="1"/>
  <c r="KW103" i="5"/>
  <c r="KW71" i="5"/>
  <c r="KW39" i="5"/>
  <c r="LA84" i="5"/>
  <c r="NC84" i="5" s="1"/>
  <c r="LA20" i="5"/>
  <c r="NC20" i="5" s="1"/>
  <c r="KO9" i="5"/>
  <c r="KO57" i="5"/>
  <c r="KO105" i="5"/>
  <c r="KW46" i="5"/>
  <c r="KW30" i="5"/>
  <c r="KW14" i="5"/>
  <c r="LA99" i="5"/>
  <c r="NC99" i="5" s="1"/>
  <c r="LA83" i="5"/>
  <c r="NC83" i="5" s="1"/>
  <c r="LA67" i="5"/>
  <c r="NC67" i="5" s="1"/>
  <c r="LA51" i="5"/>
  <c r="NC51" i="5" s="1"/>
  <c r="LA35" i="5"/>
  <c r="NC35" i="5" s="1"/>
  <c r="LA19" i="5"/>
  <c r="NC19" i="5" s="1"/>
  <c r="KW4" i="5"/>
  <c r="KW93" i="5"/>
  <c r="KW45" i="5"/>
  <c r="KW29" i="5"/>
  <c r="KW13" i="5"/>
  <c r="LA98" i="5"/>
  <c r="NC98" i="5" s="1"/>
  <c r="LA82" i="5"/>
  <c r="NC82" i="5" s="1"/>
  <c r="LA66" i="5"/>
  <c r="NC66" i="5" s="1"/>
  <c r="LA50" i="5"/>
  <c r="NC50" i="5" s="1"/>
  <c r="LA34" i="5"/>
  <c r="NC34" i="5" s="1"/>
  <c r="LA18" i="5"/>
  <c r="NC18" i="5" s="1"/>
  <c r="KO43" i="5"/>
  <c r="KO91" i="5"/>
  <c r="KW108" i="5"/>
  <c r="KW92" i="5"/>
  <c r="KW44" i="5"/>
  <c r="KW28" i="5"/>
  <c r="KW12" i="5"/>
  <c r="LA97" i="5"/>
  <c r="NC97" i="5" s="1"/>
  <c r="LA81" i="5"/>
  <c r="NC81" i="5" s="1"/>
  <c r="LA65" i="5"/>
  <c r="NC65" i="5" s="1"/>
  <c r="LA49" i="5"/>
  <c r="NC49" i="5" s="1"/>
  <c r="LA33" i="5"/>
  <c r="NC33" i="5" s="1"/>
  <c r="LA17" i="5"/>
  <c r="NC17" i="5" s="1"/>
  <c r="KO76" i="5"/>
  <c r="KW43" i="5"/>
  <c r="KW27" i="5"/>
  <c r="KW11" i="5"/>
  <c r="LA96" i="5"/>
  <c r="NC96" i="5" s="1"/>
  <c r="LA80" i="5"/>
  <c r="NC80" i="5" s="1"/>
  <c r="LA64" i="5"/>
  <c r="NC64" i="5" s="1"/>
  <c r="LA48" i="5"/>
  <c r="NC48" i="5" s="1"/>
  <c r="LA32" i="5"/>
  <c r="NC32" i="5" s="1"/>
  <c r="LA16" i="5"/>
  <c r="NC16" i="5" s="1"/>
  <c r="KO13" i="5"/>
  <c r="KO61" i="5"/>
  <c r="KW42" i="5"/>
  <c r="KW26" i="5"/>
  <c r="KW10" i="5"/>
  <c r="KO46" i="5"/>
  <c r="KO94" i="5"/>
  <c r="KW41" i="5"/>
  <c r="KW25" i="5"/>
  <c r="KW9" i="5"/>
  <c r="KW40" i="5"/>
  <c r="KW24" i="5"/>
  <c r="KW8" i="5"/>
  <c r="KO32" i="5"/>
  <c r="KO80" i="5"/>
  <c r="KO49" i="5"/>
  <c r="KO97" i="5"/>
  <c r="KW102" i="5"/>
  <c r="KW86" i="5"/>
  <c r="KW70" i="5"/>
  <c r="KW38" i="5"/>
  <c r="KW22" i="5"/>
  <c r="KW6" i="5"/>
  <c r="KO34" i="5"/>
  <c r="KO82" i="5"/>
  <c r="KW101" i="5"/>
  <c r="KW85" i="5"/>
  <c r="KW69" i="5"/>
  <c r="KW37" i="5"/>
  <c r="KW21" i="5"/>
  <c r="KW5" i="5"/>
  <c r="KO19" i="5"/>
  <c r="KO67" i="5"/>
  <c r="KO4" i="5"/>
  <c r="KO52" i="5"/>
  <c r="KO100" i="5"/>
  <c r="KO37" i="5"/>
  <c r="KO85" i="5"/>
  <c r="KO22" i="5"/>
  <c r="KO70" i="5"/>
  <c r="AS108" i="5"/>
  <c r="AZ108" i="5" s="1"/>
  <c r="AR108" i="5"/>
  <c r="AQ108" i="5"/>
  <c r="AY108" i="5" s="1"/>
  <c r="AP108" i="5"/>
  <c r="LN108" i="5" s="1"/>
  <c r="AO108" i="5"/>
  <c r="AN108" i="5"/>
  <c r="AM108" i="5"/>
  <c r="AS107" i="5"/>
  <c r="AZ107" i="5" s="1"/>
  <c r="AR107" i="5"/>
  <c r="AQ107" i="5"/>
  <c r="AY107" i="5" s="1"/>
  <c r="AP107" i="5"/>
  <c r="LN107" i="5" s="1"/>
  <c r="AO107" i="5"/>
  <c r="AN107" i="5"/>
  <c r="AM107" i="5"/>
  <c r="AS106" i="5"/>
  <c r="AZ106" i="5" s="1"/>
  <c r="AR106" i="5"/>
  <c r="AQ106" i="5"/>
  <c r="AY106" i="5" s="1"/>
  <c r="AP106" i="5"/>
  <c r="LN106" i="5" s="1"/>
  <c r="AO106" i="5"/>
  <c r="AN106" i="5"/>
  <c r="AM106" i="5"/>
  <c r="AS105" i="5"/>
  <c r="AZ105" i="5" s="1"/>
  <c r="AR105" i="5"/>
  <c r="AQ105" i="5"/>
  <c r="AY105" i="5" s="1"/>
  <c r="AP105" i="5"/>
  <c r="LN105" i="5" s="1"/>
  <c r="AO105" i="5"/>
  <c r="AN105" i="5"/>
  <c r="AM105" i="5"/>
  <c r="AS104" i="5"/>
  <c r="AZ104" i="5" s="1"/>
  <c r="AR104" i="5"/>
  <c r="AQ104" i="5"/>
  <c r="AY104" i="5" s="1"/>
  <c r="AP104" i="5"/>
  <c r="LN104" i="5" s="1"/>
  <c r="AO104" i="5"/>
  <c r="AN104" i="5"/>
  <c r="AM104" i="5"/>
  <c r="AS103" i="5"/>
  <c r="AZ103" i="5" s="1"/>
  <c r="AR103" i="5"/>
  <c r="AQ103" i="5"/>
  <c r="AY103" i="5" s="1"/>
  <c r="AP103" i="5"/>
  <c r="LN103" i="5" s="1"/>
  <c r="AO103" i="5"/>
  <c r="AN103" i="5"/>
  <c r="AM103" i="5"/>
  <c r="AS102" i="5"/>
  <c r="AZ102" i="5" s="1"/>
  <c r="AR102" i="5"/>
  <c r="AQ102" i="5"/>
  <c r="AY102" i="5" s="1"/>
  <c r="AP102" i="5"/>
  <c r="LN102" i="5" s="1"/>
  <c r="AO102" i="5"/>
  <c r="AN102" i="5"/>
  <c r="AM102" i="5"/>
  <c r="AS101" i="5"/>
  <c r="AZ101" i="5" s="1"/>
  <c r="AR101" i="5"/>
  <c r="AQ101" i="5"/>
  <c r="AY101" i="5" s="1"/>
  <c r="AP101" i="5"/>
  <c r="LN101" i="5" s="1"/>
  <c r="AO101" i="5"/>
  <c r="AN101" i="5"/>
  <c r="AM101" i="5"/>
  <c r="AS100" i="5"/>
  <c r="AZ100" i="5" s="1"/>
  <c r="AR100" i="5"/>
  <c r="AQ100" i="5"/>
  <c r="AY100" i="5" s="1"/>
  <c r="AP100" i="5"/>
  <c r="LN100" i="5" s="1"/>
  <c r="AO100" i="5"/>
  <c r="AN100" i="5"/>
  <c r="AM100" i="5"/>
  <c r="AS99" i="5"/>
  <c r="AZ99" i="5" s="1"/>
  <c r="AR99" i="5"/>
  <c r="AQ99" i="5"/>
  <c r="AY99" i="5" s="1"/>
  <c r="AP99" i="5"/>
  <c r="LN99" i="5" s="1"/>
  <c r="AO99" i="5"/>
  <c r="AN99" i="5"/>
  <c r="AM99" i="5"/>
  <c r="AS98" i="5"/>
  <c r="AZ98" i="5" s="1"/>
  <c r="AR98" i="5"/>
  <c r="AQ98" i="5"/>
  <c r="AY98" i="5" s="1"/>
  <c r="AP98" i="5"/>
  <c r="LN98" i="5" s="1"/>
  <c r="AO98" i="5"/>
  <c r="AN98" i="5"/>
  <c r="AM98" i="5"/>
  <c r="AS97" i="5"/>
  <c r="AZ97" i="5" s="1"/>
  <c r="AR97" i="5"/>
  <c r="AQ97" i="5"/>
  <c r="AY97" i="5" s="1"/>
  <c r="AP97" i="5"/>
  <c r="LN97" i="5" s="1"/>
  <c r="AO97" i="5"/>
  <c r="AN97" i="5"/>
  <c r="AM97" i="5"/>
  <c r="AS96" i="5"/>
  <c r="AZ96" i="5" s="1"/>
  <c r="AR96" i="5"/>
  <c r="AQ96" i="5"/>
  <c r="AY96" i="5" s="1"/>
  <c r="AP96" i="5"/>
  <c r="LN96" i="5" s="1"/>
  <c r="AO96" i="5"/>
  <c r="AN96" i="5"/>
  <c r="AM96" i="5"/>
  <c r="AS95" i="5"/>
  <c r="AZ95" i="5" s="1"/>
  <c r="AR95" i="5"/>
  <c r="AQ95" i="5"/>
  <c r="AY95" i="5" s="1"/>
  <c r="AP95" i="5"/>
  <c r="LN95" i="5" s="1"/>
  <c r="AO95" i="5"/>
  <c r="AN95" i="5"/>
  <c r="AM95" i="5"/>
  <c r="AS94" i="5"/>
  <c r="AZ94" i="5" s="1"/>
  <c r="AR94" i="5"/>
  <c r="AQ94" i="5"/>
  <c r="AY94" i="5" s="1"/>
  <c r="AP94" i="5"/>
  <c r="LN94" i="5" s="1"/>
  <c r="AO94" i="5"/>
  <c r="AN94" i="5"/>
  <c r="AM94" i="5"/>
  <c r="AS93" i="5"/>
  <c r="AZ93" i="5" s="1"/>
  <c r="AR93" i="5"/>
  <c r="AQ93" i="5"/>
  <c r="AY93" i="5" s="1"/>
  <c r="AP93" i="5"/>
  <c r="LN93" i="5" s="1"/>
  <c r="AO93" i="5"/>
  <c r="AN93" i="5"/>
  <c r="AM93" i="5"/>
  <c r="AS92" i="5"/>
  <c r="AZ92" i="5" s="1"/>
  <c r="AR92" i="5"/>
  <c r="AQ92" i="5"/>
  <c r="AY92" i="5" s="1"/>
  <c r="AP92" i="5"/>
  <c r="LN92" i="5" s="1"/>
  <c r="AO92" i="5"/>
  <c r="AN92" i="5"/>
  <c r="AM92" i="5"/>
  <c r="AS91" i="5"/>
  <c r="AZ91" i="5" s="1"/>
  <c r="AR91" i="5"/>
  <c r="AQ91" i="5"/>
  <c r="AY91" i="5" s="1"/>
  <c r="AP91" i="5"/>
  <c r="LN91" i="5" s="1"/>
  <c r="AO91" i="5"/>
  <c r="AN91" i="5"/>
  <c r="AM91" i="5"/>
  <c r="AS90" i="5"/>
  <c r="AZ90" i="5" s="1"/>
  <c r="AR90" i="5"/>
  <c r="AQ90" i="5"/>
  <c r="AY90" i="5" s="1"/>
  <c r="AP90" i="5"/>
  <c r="LN90" i="5" s="1"/>
  <c r="AO90" i="5"/>
  <c r="AN90" i="5"/>
  <c r="AM90" i="5"/>
  <c r="AS89" i="5"/>
  <c r="AZ89" i="5" s="1"/>
  <c r="AR89" i="5"/>
  <c r="AQ89" i="5"/>
  <c r="AY89" i="5" s="1"/>
  <c r="AP89" i="5"/>
  <c r="LN89" i="5" s="1"/>
  <c r="AO89" i="5"/>
  <c r="AN89" i="5"/>
  <c r="AM89" i="5"/>
  <c r="AS88" i="5"/>
  <c r="AZ88" i="5" s="1"/>
  <c r="AR88" i="5"/>
  <c r="AQ88" i="5"/>
  <c r="AY88" i="5" s="1"/>
  <c r="AP88" i="5"/>
  <c r="LN88" i="5" s="1"/>
  <c r="AO88" i="5"/>
  <c r="AN88" i="5"/>
  <c r="AM88" i="5"/>
  <c r="AS87" i="5"/>
  <c r="AZ87" i="5" s="1"/>
  <c r="AR87" i="5"/>
  <c r="AQ87" i="5"/>
  <c r="AY87" i="5" s="1"/>
  <c r="AP87" i="5"/>
  <c r="LN87" i="5" s="1"/>
  <c r="AO87" i="5"/>
  <c r="AN87" i="5"/>
  <c r="AM87" i="5"/>
  <c r="AS86" i="5"/>
  <c r="AZ86" i="5" s="1"/>
  <c r="AR86" i="5"/>
  <c r="AQ86" i="5"/>
  <c r="AY86" i="5" s="1"/>
  <c r="AP86" i="5"/>
  <c r="LN86" i="5" s="1"/>
  <c r="AO86" i="5"/>
  <c r="AN86" i="5"/>
  <c r="AM86" i="5"/>
  <c r="AS85" i="5"/>
  <c r="AZ85" i="5" s="1"/>
  <c r="AR85" i="5"/>
  <c r="AQ85" i="5"/>
  <c r="AY85" i="5" s="1"/>
  <c r="AP85" i="5"/>
  <c r="LN85" i="5" s="1"/>
  <c r="AO85" i="5"/>
  <c r="AN85" i="5"/>
  <c r="AM85" i="5"/>
  <c r="AS84" i="5"/>
  <c r="AZ84" i="5" s="1"/>
  <c r="AR84" i="5"/>
  <c r="AQ84" i="5"/>
  <c r="AY84" i="5" s="1"/>
  <c r="AP84" i="5"/>
  <c r="LN84" i="5" s="1"/>
  <c r="AO84" i="5"/>
  <c r="AN84" i="5"/>
  <c r="AM84" i="5"/>
  <c r="AS83" i="5"/>
  <c r="AZ83" i="5" s="1"/>
  <c r="AR83" i="5"/>
  <c r="AQ83" i="5"/>
  <c r="AY83" i="5" s="1"/>
  <c r="AP83" i="5"/>
  <c r="LN83" i="5" s="1"/>
  <c r="AO83" i="5"/>
  <c r="AN83" i="5"/>
  <c r="AM83" i="5"/>
  <c r="AS82" i="5"/>
  <c r="AZ82" i="5" s="1"/>
  <c r="AR82" i="5"/>
  <c r="AQ82" i="5"/>
  <c r="AY82" i="5" s="1"/>
  <c r="AP82" i="5"/>
  <c r="LN82" i="5" s="1"/>
  <c r="AO82" i="5"/>
  <c r="AN82" i="5"/>
  <c r="AM82" i="5"/>
  <c r="AS81" i="5"/>
  <c r="AZ81" i="5" s="1"/>
  <c r="AR81" i="5"/>
  <c r="AQ81" i="5"/>
  <c r="AY81" i="5" s="1"/>
  <c r="AP81" i="5"/>
  <c r="LN81" i="5" s="1"/>
  <c r="AO81" i="5"/>
  <c r="AN81" i="5"/>
  <c r="AM81" i="5"/>
  <c r="AS80" i="5"/>
  <c r="AZ80" i="5" s="1"/>
  <c r="AR80" i="5"/>
  <c r="AQ80" i="5"/>
  <c r="AY80" i="5" s="1"/>
  <c r="AP80" i="5"/>
  <c r="LN80" i="5" s="1"/>
  <c r="AO80" i="5"/>
  <c r="AN80" i="5"/>
  <c r="AM80" i="5"/>
  <c r="AS79" i="5"/>
  <c r="AZ79" i="5" s="1"/>
  <c r="AR79" i="5"/>
  <c r="AQ79" i="5"/>
  <c r="AY79" i="5" s="1"/>
  <c r="AP79" i="5"/>
  <c r="LN79" i="5" s="1"/>
  <c r="AO79" i="5"/>
  <c r="AN79" i="5"/>
  <c r="AM79" i="5"/>
  <c r="AS78" i="5"/>
  <c r="AZ78" i="5" s="1"/>
  <c r="AR78" i="5"/>
  <c r="AQ78" i="5"/>
  <c r="AY78" i="5" s="1"/>
  <c r="AP78" i="5"/>
  <c r="LN78" i="5" s="1"/>
  <c r="AO78" i="5"/>
  <c r="AN78" i="5"/>
  <c r="AM78" i="5"/>
  <c r="AS77" i="5"/>
  <c r="AZ77" i="5" s="1"/>
  <c r="AR77" i="5"/>
  <c r="AQ77" i="5"/>
  <c r="AY77" i="5" s="1"/>
  <c r="AP77" i="5"/>
  <c r="LN77" i="5" s="1"/>
  <c r="AO77" i="5"/>
  <c r="AN77" i="5"/>
  <c r="AM77" i="5"/>
  <c r="AS76" i="5"/>
  <c r="AZ76" i="5" s="1"/>
  <c r="AR76" i="5"/>
  <c r="AQ76" i="5"/>
  <c r="AY76" i="5" s="1"/>
  <c r="AP76" i="5"/>
  <c r="LN76" i="5" s="1"/>
  <c r="AO76" i="5"/>
  <c r="AN76" i="5"/>
  <c r="AM76" i="5"/>
  <c r="AS75" i="5"/>
  <c r="AZ75" i="5" s="1"/>
  <c r="AR75" i="5"/>
  <c r="AQ75" i="5"/>
  <c r="AY75" i="5" s="1"/>
  <c r="AP75" i="5"/>
  <c r="LN75" i="5" s="1"/>
  <c r="AO75" i="5"/>
  <c r="AN75" i="5"/>
  <c r="AM75" i="5"/>
  <c r="AS74" i="5"/>
  <c r="AZ74" i="5" s="1"/>
  <c r="AR74" i="5"/>
  <c r="AQ74" i="5"/>
  <c r="AY74" i="5" s="1"/>
  <c r="AP74" i="5"/>
  <c r="LN74" i="5" s="1"/>
  <c r="AO74" i="5"/>
  <c r="AN74" i="5"/>
  <c r="AM74" i="5"/>
  <c r="AS73" i="5"/>
  <c r="AZ73" i="5" s="1"/>
  <c r="AR73" i="5"/>
  <c r="AQ73" i="5"/>
  <c r="AY73" i="5" s="1"/>
  <c r="AP73" i="5"/>
  <c r="LN73" i="5" s="1"/>
  <c r="AO73" i="5"/>
  <c r="AN73" i="5"/>
  <c r="AM73" i="5"/>
  <c r="AS72" i="5"/>
  <c r="AZ72" i="5" s="1"/>
  <c r="AR72" i="5"/>
  <c r="AQ72" i="5"/>
  <c r="AY72" i="5" s="1"/>
  <c r="AP72" i="5"/>
  <c r="LN72" i="5" s="1"/>
  <c r="AO72" i="5"/>
  <c r="AN72" i="5"/>
  <c r="AM72" i="5"/>
  <c r="AS71" i="5"/>
  <c r="AZ71" i="5" s="1"/>
  <c r="AR71" i="5"/>
  <c r="AQ71" i="5"/>
  <c r="AY71" i="5" s="1"/>
  <c r="AP71" i="5"/>
  <c r="LN71" i="5" s="1"/>
  <c r="AO71" i="5"/>
  <c r="AN71" i="5"/>
  <c r="AM71" i="5"/>
  <c r="AS70" i="5"/>
  <c r="AZ70" i="5" s="1"/>
  <c r="AR70" i="5"/>
  <c r="AQ70" i="5"/>
  <c r="AY70" i="5" s="1"/>
  <c r="AP70" i="5"/>
  <c r="LN70" i="5" s="1"/>
  <c r="AO70" i="5"/>
  <c r="AN70" i="5"/>
  <c r="AM70" i="5"/>
  <c r="AS69" i="5"/>
  <c r="AZ69" i="5" s="1"/>
  <c r="AR69" i="5"/>
  <c r="AQ69" i="5"/>
  <c r="AY69" i="5" s="1"/>
  <c r="AP69" i="5"/>
  <c r="LN69" i="5" s="1"/>
  <c r="AO69" i="5"/>
  <c r="AN69" i="5"/>
  <c r="AM69" i="5"/>
  <c r="AS68" i="5"/>
  <c r="AZ68" i="5" s="1"/>
  <c r="AR68" i="5"/>
  <c r="AQ68" i="5"/>
  <c r="AY68" i="5" s="1"/>
  <c r="AP68" i="5"/>
  <c r="LN68" i="5" s="1"/>
  <c r="AO68" i="5"/>
  <c r="AN68" i="5"/>
  <c r="AM68" i="5"/>
  <c r="AS67" i="5"/>
  <c r="AZ67" i="5" s="1"/>
  <c r="AR67" i="5"/>
  <c r="AQ67" i="5"/>
  <c r="AY67" i="5" s="1"/>
  <c r="AP67" i="5"/>
  <c r="LN67" i="5" s="1"/>
  <c r="AO67" i="5"/>
  <c r="AN67" i="5"/>
  <c r="AM67" i="5"/>
  <c r="AS66" i="5"/>
  <c r="AZ66" i="5" s="1"/>
  <c r="AR66" i="5"/>
  <c r="AQ66" i="5"/>
  <c r="AY66" i="5" s="1"/>
  <c r="AP66" i="5"/>
  <c r="LN66" i="5" s="1"/>
  <c r="AO66" i="5"/>
  <c r="AN66" i="5"/>
  <c r="AM66" i="5"/>
  <c r="AS65" i="5"/>
  <c r="AZ65" i="5" s="1"/>
  <c r="AR65" i="5"/>
  <c r="AQ65" i="5"/>
  <c r="AY65" i="5" s="1"/>
  <c r="AP65" i="5"/>
  <c r="LN65" i="5" s="1"/>
  <c r="AO65" i="5"/>
  <c r="AN65" i="5"/>
  <c r="AM65" i="5"/>
  <c r="AS64" i="5"/>
  <c r="AZ64" i="5" s="1"/>
  <c r="AR64" i="5"/>
  <c r="AQ64" i="5"/>
  <c r="AY64" i="5" s="1"/>
  <c r="AP64" i="5"/>
  <c r="LN64" i="5" s="1"/>
  <c r="AO64" i="5"/>
  <c r="AN64" i="5"/>
  <c r="AM64" i="5"/>
  <c r="AS63" i="5"/>
  <c r="AZ63" i="5" s="1"/>
  <c r="AR63" i="5"/>
  <c r="AQ63" i="5"/>
  <c r="AY63" i="5" s="1"/>
  <c r="AP63" i="5"/>
  <c r="LN63" i="5" s="1"/>
  <c r="AO63" i="5"/>
  <c r="AN63" i="5"/>
  <c r="AM63" i="5"/>
  <c r="AS62" i="5"/>
  <c r="AZ62" i="5" s="1"/>
  <c r="AR62" i="5"/>
  <c r="AQ62" i="5"/>
  <c r="AY62" i="5" s="1"/>
  <c r="AP62" i="5"/>
  <c r="LN62" i="5" s="1"/>
  <c r="AO62" i="5"/>
  <c r="AN62" i="5"/>
  <c r="AM62" i="5"/>
  <c r="AS61" i="5"/>
  <c r="AZ61" i="5" s="1"/>
  <c r="AR61" i="5"/>
  <c r="AQ61" i="5"/>
  <c r="AY61" i="5" s="1"/>
  <c r="AP61" i="5"/>
  <c r="LN61" i="5" s="1"/>
  <c r="AO61" i="5"/>
  <c r="AN61" i="5"/>
  <c r="AM61" i="5"/>
  <c r="AS60" i="5"/>
  <c r="AZ60" i="5" s="1"/>
  <c r="AR60" i="5"/>
  <c r="AQ60" i="5"/>
  <c r="AY60" i="5" s="1"/>
  <c r="AP60" i="5"/>
  <c r="LN60" i="5" s="1"/>
  <c r="AO60" i="5"/>
  <c r="AN60" i="5"/>
  <c r="AM60" i="5"/>
  <c r="AS59" i="5"/>
  <c r="AZ59" i="5" s="1"/>
  <c r="AR59" i="5"/>
  <c r="AQ59" i="5"/>
  <c r="AY59" i="5" s="1"/>
  <c r="AP59" i="5"/>
  <c r="LN59" i="5" s="1"/>
  <c r="AO59" i="5"/>
  <c r="AN59" i="5"/>
  <c r="AM59" i="5"/>
  <c r="AS58" i="5"/>
  <c r="AZ58" i="5" s="1"/>
  <c r="AR58" i="5"/>
  <c r="AQ58" i="5"/>
  <c r="AY58" i="5" s="1"/>
  <c r="AP58" i="5"/>
  <c r="LN58" i="5" s="1"/>
  <c r="AO58" i="5"/>
  <c r="AN58" i="5"/>
  <c r="AM58" i="5"/>
  <c r="AS57" i="5"/>
  <c r="AZ57" i="5" s="1"/>
  <c r="AR57" i="5"/>
  <c r="AQ57" i="5"/>
  <c r="AY57" i="5" s="1"/>
  <c r="AP57" i="5"/>
  <c r="LN57" i="5" s="1"/>
  <c r="AO57" i="5"/>
  <c r="AN57" i="5"/>
  <c r="AM57" i="5"/>
  <c r="AS56" i="5"/>
  <c r="AZ56" i="5" s="1"/>
  <c r="AR56" i="5"/>
  <c r="AQ56" i="5"/>
  <c r="AY56" i="5" s="1"/>
  <c r="AP56" i="5"/>
  <c r="LN56" i="5" s="1"/>
  <c r="AO56" i="5"/>
  <c r="AN56" i="5"/>
  <c r="AM56" i="5"/>
  <c r="AS55" i="5"/>
  <c r="AZ55" i="5" s="1"/>
  <c r="AR55" i="5"/>
  <c r="AQ55" i="5"/>
  <c r="AY55" i="5" s="1"/>
  <c r="AP55" i="5"/>
  <c r="LN55" i="5" s="1"/>
  <c r="AO55" i="5"/>
  <c r="AN55" i="5"/>
  <c r="AM55" i="5"/>
  <c r="AS54" i="5"/>
  <c r="AZ54" i="5" s="1"/>
  <c r="AR54" i="5"/>
  <c r="AQ54" i="5"/>
  <c r="AY54" i="5" s="1"/>
  <c r="AP54" i="5"/>
  <c r="LN54" i="5" s="1"/>
  <c r="AO54" i="5"/>
  <c r="AN54" i="5"/>
  <c r="AM54" i="5"/>
  <c r="AS53" i="5"/>
  <c r="AZ53" i="5" s="1"/>
  <c r="AR53" i="5"/>
  <c r="AQ53" i="5"/>
  <c r="AY53" i="5" s="1"/>
  <c r="AP53" i="5"/>
  <c r="LN53" i="5" s="1"/>
  <c r="AO53" i="5"/>
  <c r="AN53" i="5"/>
  <c r="AM53" i="5"/>
  <c r="AS52" i="5"/>
  <c r="AZ52" i="5" s="1"/>
  <c r="AR52" i="5"/>
  <c r="AQ52" i="5"/>
  <c r="AY52" i="5" s="1"/>
  <c r="AP52" i="5"/>
  <c r="LN52" i="5" s="1"/>
  <c r="AO52" i="5"/>
  <c r="AN52" i="5"/>
  <c r="AM52" i="5"/>
  <c r="AS51" i="5"/>
  <c r="AZ51" i="5" s="1"/>
  <c r="AR51" i="5"/>
  <c r="AQ51" i="5"/>
  <c r="AY51" i="5" s="1"/>
  <c r="AP51" i="5"/>
  <c r="LN51" i="5" s="1"/>
  <c r="AO51" i="5"/>
  <c r="AN51" i="5"/>
  <c r="AM51" i="5"/>
  <c r="AS50" i="5"/>
  <c r="AZ50" i="5" s="1"/>
  <c r="AR50" i="5"/>
  <c r="AQ50" i="5"/>
  <c r="AY50" i="5" s="1"/>
  <c r="AP50" i="5"/>
  <c r="LN50" i="5" s="1"/>
  <c r="AO50" i="5"/>
  <c r="AN50" i="5"/>
  <c r="AM50" i="5"/>
  <c r="AS49" i="5"/>
  <c r="AZ49" i="5" s="1"/>
  <c r="AR49" i="5"/>
  <c r="AQ49" i="5"/>
  <c r="AY49" i="5" s="1"/>
  <c r="AP49" i="5"/>
  <c r="LN49" i="5" s="1"/>
  <c r="AO49" i="5"/>
  <c r="AN49" i="5"/>
  <c r="AM49" i="5"/>
  <c r="AS48" i="5"/>
  <c r="AZ48" i="5" s="1"/>
  <c r="AR48" i="5"/>
  <c r="AQ48" i="5"/>
  <c r="AY48" i="5" s="1"/>
  <c r="AP48" i="5"/>
  <c r="LN48" i="5" s="1"/>
  <c r="AO48" i="5"/>
  <c r="AN48" i="5"/>
  <c r="AM48" i="5"/>
  <c r="AS47" i="5"/>
  <c r="AZ47" i="5" s="1"/>
  <c r="AR47" i="5"/>
  <c r="AQ47" i="5"/>
  <c r="AY47" i="5" s="1"/>
  <c r="AP47" i="5"/>
  <c r="LN47" i="5" s="1"/>
  <c r="AO47" i="5"/>
  <c r="AN47" i="5"/>
  <c r="AM47" i="5"/>
  <c r="AS46" i="5"/>
  <c r="AZ46" i="5" s="1"/>
  <c r="AR46" i="5"/>
  <c r="AQ46" i="5"/>
  <c r="AY46" i="5" s="1"/>
  <c r="AP46" i="5"/>
  <c r="LN46" i="5" s="1"/>
  <c r="AO46" i="5"/>
  <c r="AN46" i="5"/>
  <c r="AM46" i="5"/>
  <c r="AS45" i="5"/>
  <c r="AZ45" i="5" s="1"/>
  <c r="AR45" i="5"/>
  <c r="AQ45" i="5"/>
  <c r="AY45" i="5" s="1"/>
  <c r="AP45" i="5"/>
  <c r="LN45" i="5" s="1"/>
  <c r="AO45" i="5"/>
  <c r="AN45" i="5"/>
  <c r="AM45" i="5"/>
  <c r="AS44" i="5"/>
  <c r="AZ44" i="5" s="1"/>
  <c r="AR44" i="5"/>
  <c r="AQ44" i="5"/>
  <c r="AY44" i="5" s="1"/>
  <c r="AP44" i="5"/>
  <c r="LN44" i="5" s="1"/>
  <c r="AO44" i="5"/>
  <c r="AN44" i="5"/>
  <c r="AM44" i="5"/>
  <c r="AS43" i="5"/>
  <c r="AZ43" i="5" s="1"/>
  <c r="AR43" i="5"/>
  <c r="AQ43" i="5"/>
  <c r="AY43" i="5" s="1"/>
  <c r="AP43" i="5"/>
  <c r="LN43" i="5" s="1"/>
  <c r="AO43" i="5"/>
  <c r="AN43" i="5"/>
  <c r="AM43" i="5"/>
  <c r="AS42" i="5"/>
  <c r="AZ42" i="5" s="1"/>
  <c r="AR42" i="5"/>
  <c r="AQ42" i="5"/>
  <c r="AY42" i="5" s="1"/>
  <c r="AP42" i="5"/>
  <c r="LN42" i="5" s="1"/>
  <c r="AO42" i="5"/>
  <c r="AN42" i="5"/>
  <c r="AM42" i="5"/>
  <c r="AS41" i="5"/>
  <c r="AZ41" i="5" s="1"/>
  <c r="AR41" i="5"/>
  <c r="AQ41" i="5"/>
  <c r="AY41" i="5" s="1"/>
  <c r="AP41" i="5"/>
  <c r="LN41" i="5" s="1"/>
  <c r="AO41" i="5"/>
  <c r="AN41" i="5"/>
  <c r="AM41" i="5"/>
  <c r="AS40" i="5"/>
  <c r="AZ40" i="5" s="1"/>
  <c r="AR40" i="5"/>
  <c r="AQ40" i="5"/>
  <c r="AY40" i="5" s="1"/>
  <c r="AP40" i="5"/>
  <c r="LN40" i="5" s="1"/>
  <c r="AO40" i="5"/>
  <c r="AN40" i="5"/>
  <c r="AM40" i="5"/>
  <c r="AS39" i="5"/>
  <c r="AZ39" i="5" s="1"/>
  <c r="AR39" i="5"/>
  <c r="AQ39" i="5"/>
  <c r="AY39" i="5" s="1"/>
  <c r="AP39" i="5"/>
  <c r="LN39" i="5" s="1"/>
  <c r="AO39" i="5"/>
  <c r="AN39" i="5"/>
  <c r="AM39" i="5"/>
  <c r="AS38" i="5"/>
  <c r="AZ38" i="5" s="1"/>
  <c r="AR38" i="5"/>
  <c r="AQ38" i="5"/>
  <c r="AY38" i="5" s="1"/>
  <c r="AP38" i="5"/>
  <c r="LN38" i="5" s="1"/>
  <c r="AO38" i="5"/>
  <c r="AN38" i="5"/>
  <c r="AM38" i="5"/>
  <c r="AS37" i="5"/>
  <c r="AZ37" i="5" s="1"/>
  <c r="AR37" i="5"/>
  <c r="AQ37" i="5"/>
  <c r="AY37" i="5" s="1"/>
  <c r="AP37" i="5"/>
  <c r="LN37" i="5" s="1"/>
  <c r="AO37" i="5"/>
  <c r="AN37" i="5"/>
  <c r="AM37" i="5"/>
  <c r="AS36" i="5"/>
  <c r="AZ36" i="5" s="1"/>
  <c r="AR36" i="5"/>
  <c r="AQ36" i="5"/>
  <c r="AY36" i="5" s="1"/>
  <c r="AP36" i="5"/>
  <c r="LN36" i="5" s="1"/>
  <c r="AO36" i="5"/>
  <c r="AN36" i="5"/>
  <c r="AM36" i="5"/>
  <c r="AS35" i="5"/>
  <c r="AZ35" i="5" s="1"/>
  <c r="AR35" i="5"/>
  <c r="AQ35" i="5"/>
  <c r="AY35" i="5" s="1"/>
  <c r="AP35" i="5"/>
  <c r="LN35" i="5" s="1"/>
  <c r="AO35" i="5"/>
  <c r="AN35" i="5"/>
  <c r="AM35" i="5"/>
  <c r="AS34" i="5"/>
  <c r="AZ34" i="5" s="1"/>
  <c r="AR34" i="5"/>
  <c r="AQ34" i="5"/>
  <c r="AY34" i="5" s="1"/>
  <c r="AP34" i="5"/>
  <c r="LN34" i="5" s="1"/>
  <c r="AO34" i="5"/>
  <c r="AN34" i="5"/>
  <c r="AM34" i="5"/>
  <c r="AS33" i="5"/>
  <c r="AZ33" i="5" s="1"/>
  <c r="AR33" i="5"/>
  <c r="AQ33" i="5"/>
  <c r="AY33" i="5" s="1"/>
  <c r="AP33" i="5"/>
  <c r="LN33" i="5" s="1"/>
  <c r="AO33" i="5"/>
  <c r="AN33" i="5"/>
  <c r="AM33" i="5"/>
  <c r="AS32" i="5"/>
  <c r="AZ32" i="5" s="1"/>
  <c r="AR32" i="5"/>
  <c r="AQ32" i="5"/>
  <c r="AY32" i="5" s="1"/>
  <c r="AP32" i="5"/>
  <c r="LN32" i="5" s="1"/>
  <c r="AO32" i="5"/>
  <c r="AN32" i="5"/>
  <c r="AM32" i="5"/>
  <c r="AS31" i="5"/>
  <c r="AZ31" i="5" s="1"/>
  <c r="AR31" i="5"/>
  <c r="AQ31" i="5"/>
  <c r="AY31" i="5" s="1"/>
  <c r="AP31" i="5"/>
  <c r="LN31" i="5" s="1"/>
  <c r="AO31" i="5"/>
  <c r="AN31" i="5"/>
  <c r="AM31" i="5"/>
  <c r="AS30" i="5"/>
  <c r="AR30" i="5"/>
  <c r="AQ30" i="5"/>
  <c r="AP30" i="5"/>
  <c r="LN30" i="5" s="1"/>
  <c r="AO30" i="5"/>
  <c r="AN30" i="5"/>
  <c r="AM30" i="5"/>
  <c r="AS29" i="5"/>
  <c r="AR29" i="5"/>
  <c r="AQ29" i="5"/>
  <c r="AP29" i="5"/>
  <c r="LN29" i="5" s="1"/>
  <c r="AO29" i="5"/>
  <c r="AN29" i="5"/>
  <c r="AM29" i="5"/>
  <c r="AS28" i="5"/>
  <c r="AR28" i="5"/>
  <c r="AQ28" i="5"/>
  <c r="AP28" i="5"/>
  <c r="LN28" i="5" s="1"/>
  <c r="AO28" i="5"/>
  <c r="AN28" i="5"/>
  <c r="AM28" i="5"/>
  <c r="AS27" i="5"/>
  <c r="AR27" i="5"/>
  <c r="AQ27" i="5"/>
  <c r="AP27" i="5"/>
  <c r="LN27" i="5" s="1"/>
  <c r="AO27" i="5"/>
  <c r="AN27" i="5"/>
  <c r="AM27" i="5"/>
  <c r="AS26" i="5"/>
  <c r="AR26" i="5"/>
  <c r="AQ26" i="5"/>
  <c r="AP26" i="5"/>
  <c r="LN26" i="5" s="1"/>
  <c r="AO26" i="5"/>
  <c r="AN26" i="5"/>
  <c r="AM26" i="5"/>
  <c r="AS25" i="5"/>
  <c r="AR25" i="5"/>
  <c r="AQ25" i="5"/>
  <c r="AP25" i="5"/>
  <c r="LN25" i="5" s="1"/>
  <c r="AO25" i="5"/>
  <c r="AN25" i="5"/>
  <c r="AM25" i="5"/>
  <c r="AS24" i="5"/>
  <c r="AR24" i="5"/>
  <c r="AQ24" i="5"/>
  <c r="AP24" i="5"/>
  <c r="LN24" i="5" s="1"/>
  <c r="AO24" i="5"/>
  <c r="AN24" i="5"/>
  <c r="AM24" i="5"/>
  <c r="AS23" i="5"/>
  <c r="AR23" i="5"/>
  <c r="AQ23" i="5"/>
  <c r="AP23" i="5"/>
  <c r="LN23" i="5" s="1"/>
  <c r="AO23" i="5"/>
  <c r="AN23" i="5"/>
  <c r="AM23" i="5"/>
  <c r="AS22" i="5"/>
  <c r="AR22" i="5"/>
  <c r="AQ22" i="5"/>
  <c r="AP22" i="5"/>
  <c r="LN22" i="5" s="1"/>
  <c r="AO22" i="5"/>
  <c r="AN22" i="5"/>
  <c r="AM22" i="5"/>
  <c r="AS21" i="5"/>
  <c r="AR21" i="5"/>
  <c r="AQ21" i="5"/>
  <c r="AP21" i="5"/>
  <c r="LN21" i="5" s="1"/>
  <c r="AO21" i="5"/>
  <c r="AN21" i="5"/>
  <c r="AM21" i="5"/>
  <c r="AS20" i="5"/>
  <c r="AR20" i="5"/>
  <c r="AQ20" i="5"/>
  <c r="AP20" i="5"/>
  <c r="LN20" i="5" s="1"/>
  <c r="AO20" i="5"/>
  <c r="AN20" i="5"/>
  <c r="AM20" i="5"/>
  <c r="AS19" i="5"/>
  <c r="AR19" i="5"/>
  <c r="AQ19" i="5"/>
  <c r="AP19" i="5"/>
  <c r="LN19" i="5" s="1"/>
  <c r="AO19" i="5"/>
  <c r="AN19" i="5"/>
  <c r="AM19" i="5"/>
  <c r="AS18" i="5"/>
  <c r="AR18" i="5"/>
  <c r="AQ18" i="5"/>
  <c r="AP18" i="5"/>
  <c r="LN18" i="5" s="1"/>
  <c r="AO18" i="5"/>
  <c r="AN18" i="5"/>
  <c r="AM18" i="5"/>
  <c r="AS17" i="5"/>
  <c r="AR17" i="5"/>
  <c r="AQ17" i="5"/>
  <c r="AP17" i="5"/>
  <c r="LN17" i="5" s="1"/>
  <c r="AO17" i="5"/>
  <c r="AN17" i="5"/>
  <c r="AM17" i="5"/>
  <c r="AS16" i="5"/>
  <c r="AR16" i="5"/>
  <c r="AQ16" i="5"/>
  <c r="AP16" i="5"/>
  <c r="LN16" i="5" s="1"/>
  <c r="AO16" i="5"/>
  <c r="AN16" i="5"/>
  <c r="AM16" i="5"/>
  <c r="AS15" i="5"/>
  <c r="AR15" i="5"/>
  <c r="AQ15" i="5"/>
  <c r="AP15" i="5"/>
  <c r="LN15" i="5" s="1"/>
  <c r="AO15" i="5"/>
  <c r="AN15" i="5"/>
  <c r="AM15" i="5"/>
  <c r="AS14" i="5"/>
  <c r="AR14" i="5"/>
  <c r="AQ14" i="5"/>
  <c r="AP14" i="5"/>
  <c r="LN14" i="5" s="1"/>
  <c r="AO14" i="5"/>
  <c r="AN14" i="5"/>
  <c r="AM14" i="5"/>
  <c r="AS13" i="5"/>
  <c r="AR13" i="5"/>
  <c r="AQ13" i="5"/>
  <c r="AP13" i="5"/>
  <c r="LN13" i="5" s="1"/>
  <c r="AO13" i="5"/>
  <c r="AN13" i="5"/>
  <c r="AM13" i="5"/>
  <c r="AS12" i="5"/>
  <c r="AR12" i="5"/>
  <c r="AQ12" i="5"/>
  <c r="AP12" i="5"/>
  <c r="LN12" i="5" s="1"/>
  <c r="AO12" i="5"/>
  <c r="AN12" i="5"/>
  <c r="AM12" i="5"/>
  <c r="AS11" i="5"/>
  <c r="AR11" i="5"/>
  <c r="AQ11" i="5"/>
  <c r="AP11" i="5"/>
  <c r="LN11" i="5" s="1"/>
  <c r="AO11" i="5"/>
  <c r="AN11" i="5"/>
  <c r="AM11" i="5"/>
  <c r="AS10" i="5"/>
  <c r="AR10" i="5"/>
  <c r="AQ10" i="5"/>
  <c r="AP10" i="5"/>
  <c r="LN10" i="5" s="1"/>
  <c r="AO10" i="5"/>
  <c r="AN10" i="5"/>
  <c r="AM10" i="5"/>
  <c r="AS9" i="5"/>
  <c r="AR9" i="5"/>
  <c r="AQ9" i="5"/>
  <c r="AP9" i="5"/>
  <c r="LN9" i="5" s="1"/>
  <c r="AO9" i="5"/>
  <c r="AN9" i="5"/>
  <c r="AM9" i="5"/>
  <c r="AS8" i="5"/>
  <c r="AR8" i="5"/>
  <c r="AQ8" i="5"/>
  <c r="AP8" i="5"/>
  <c r="LN8" i="5" s="1"/>
  <c r="AO8" i="5"/>
  <c r="AN8" i="5"/>
  <c r="AM8" i="5"/>
  <c r="AS7" i="5"/>
  <c r="AR7" i="5"/>
  <c r="AQ7" i="5"/>
  <c r="AP7" i="5"/>
  <c r="LN7" i="5" s="1"/>
  <c r="AO7" i="5"/>
  <c r="AN7" i="5"/>
  <c r="AM7" i="5"/>
  <c r="AS6" i="5"/>
  <c r="AR6" i="5"/>
  <c r="AQ6" i="5"/>
  <c r="AP6" i="5"/>
  <c r="LN6" i="5" s="1"/>
  <c r="AO6" i="5"/>
  <c r="AN6" i="5"/>
  <c r="AM6" i="5"/>
  <c r="AS5" i="5"/>
  <c r="AR5" i="5"/>
  <c r="AQ5" i="5"/>
  <c r="AP5" i="5"/>
  <c r="LN5" i="5" s="1"/>
  <c r="AO5" i="5"/>
  <c r="AN5" i="5"/>
  <c r="AM5" i="5"/>
  <c r="AR4" i="5"/>
  <c r="AQ4" i="5"/>
  <c r="AU4" i="5" s="1"/>
  <c r="BX4" i="5" s="1"/>
  <c r="AP4" i="5"/>
  <c r="LN4" i="5" s="1"/>
  <c r="AO4" i="5"/>
  <c r="AT4" i="5" s="1"/>
  <c r="AN4" i="5"/>
  <c r="AM4" i="5"/>
  <c r="NC4" i="5" l="1"/>
  <c r="LB4" i="5"/>
  <c r="PR4" i="5" s="1"/>
  <c r="PT4" i="5" s="1"/>
  <c r="PV4" i="5" s="1"/>
  <c r="AD2" i="13"/>
  <c r="GE63" i="5"/>
  <c r="LB63" i="5"/>
  <c r="GE51" i="5"/>
  <c r="LB51" i="5"/>
  <c r="GE46" i="5"/>
  <c r="LB46" i="5"/>
  <c r="GE61" i="5"/>
  <c r="LB61" i="5"/>
  <c r="LB88" i="5"/>
  <c r="GE88" i="5"/>
  <c r="LB55" i="5"/>
  <c r="GE55" i="5"/>
  <c r="LB5" i="5"/>
  <c r="GE5" i="5"/>
  <c r="GE18" i="5"/>
  <c r="LB18" i="5"/>
  <c r="GE67" i="5"/>
  <c r="LB67" i="5"/>
  <c r="LB106" i="5"/>
  <c r="GE106" i="5"/>
  <c r="LB42" i="5"/>
  <c r="GE42" i="5"/>
  <c r="GE100" i="5"/>
  <c r="LB100" i="5"/>
  <c r="LB57" i="5"/>
  <c r="GE57" i="5"/>
  <c r="LB59" i="5"/>
  <c r="GE59" i="5"/>
  <c r="GE17" i="5"/>
  <c r="LB17" i="5"/>
  <c r="GE34" i="5"/>
  <c r="LB34" i="5"/>
  <c r="GE83" i="5"/>
  <c r="LB83" i="5"/>
  <c r="LB102" i="5"/>
  <c r="GE102" i="5"/>
  <c r="LB38" i="5"/>
  <c r="GE38" i="5"/>
  <c r="LB53" i="5"/>
  <c r="GE53" i="5"/>
  <c r="GE47" i="5"/>
  <c r="LB47" i="5"/>
  <c r="GE33" i="5"/>
  <c r="LB33" i="5"/>
  <c r="GE50" i="5"/>
  <c r="LB50" i="5"/>
  <c r="GE99" i="5"/>
  <c r="LB99" i="5"/>
  <c r="GE76" i="5"/>
  <c r="LB76" i="5"/>
  <c r="LB107" i="5"/>
  <c r="GE107" i="5"/>
  <c r="LB43" i="5"/>
  <c r="GE43" i="5"/>
  <c r="LB69" i="5"/>
  <c r="GE69" i="5"/>
  <c r="GE49" i="5"/>
  <c r="LB49" i="5"/>
  <c r="GE66" i="5"/>
  <c r="LB66" i="5"/>
  <c r="GE94" i="5"/>
  <c r="LB94" i="5"/>
  <c r="GE30" i="5"/>
  <c r="LB30" i="5"/>
  <c r="GE45" i="5"/>
  <c r="LB45" i="5"/>
  <c r="LB103" i="5"/>
  <c r="GE103" i="5"/>
  <c r="LB39" i="5"/>
  <c r="GE39" i="5"/>
  <c r="GE35" i="5"/>
  <c r="LB35" i="5"/>
  <c r="LB8" i="5"/>
  <c r="GE8" i="5"/>
  <c r="GE65" i="5"/>
  <c r="LB65" i="5"/>
  <c r="GE82" i="5"/>
  <c r="LB82" i="5"/>
  <c r="LB90" i="5"/>
  <c r="GE90" i="5"/>
  <c r="LB26" i="5"/>
  <c r="GE26" i="5"/>
  <c r="LB105" i="5"/>
  <c r="GE105" i="5"/>
  <c r="LB41" i="5"/>
  <c r="GE41" i="5"/>
  <c r="LB54" i="5"/>
  <c r="GE54" i="5"/>
  <c r="GE16" i="5"/>
  <c r="LB16" i="5"/>
  <c r="GE81" i="5"/>
  <c r="LB81" i="5"/>
  <c r="GE98" i="5"/>
  <c r="LB98" i="5"/>
  <c r="LB86" i="5"/>
  <c r="GE86" i="5"/>
  <c r="LB22" i="5"/>
  <c r="GE22" i="5"/>
  <c r="LB101" i="5"/>
  <c r="GE101" i="5"/>
  <c r="LB37" i="5"/>
  <c r="GE37" i="5"/>
  <c r="GE95" i="5"/>
  <c r="LB95" i="5"/>
  <c r="GE31" i="5"/>
  <c r="LB31" i="5"/>
  <c r="GE19" i="5"/>
  <c r="LB19" i="5"/>
  <c r="GE32" i="5"/>
  <c r="LB32" i="5"/>
  <c r="GE97" i="5"/>
  <c r="LB97" i="5"/>
  <c r="LB72" i="5"/>
  <c r="GE72" i="5"/>
  <c r="LB91" i="5"/>
  <c r="GE91" i="5"/>
  <c r="LB27" i="5"/>
  <c r="GE27" i="5"/>
  <c r="GE48" i="5"/>
  <c r="LB48" i="5"/>
  <c r="GE78" i="5"/>
  <c r="LB78" i="5"/>
  <c r="GE14" i="5"/>
  <c r="LB14" i="5"/>
  <c r="LB56" i="5"/>
  <c r="GE56" i="5"/>
  <c r="GE93" i="5"/>
  <c r="LB93" i="5"/>
  <c r="GE29" i="5"/>
  <c r="LB29" i="5"/>
  <c r="GE60" i="5"/>
  <c r="LB60" i="5"/>
  <c r="LB87" i="5"/>
  <c r="GE87" i="5"/>
  <c r="LB23" i="5"/>
  <c r="GE23" i="5"/>
  <c r="GE92" i="5"/>
  <c r="LB92" i="5"/>
  <c r="GE64" i="5"/>
  <c r="LB64" i="5"/>
  <c r="LB74" i="5"/>
  <c r="GE74" i="5"/>
  <c r="LB10" i="5"/>
  <c r="GE10" i="5"/>
  <c r="GE44" i="5"/>
  <c r="LB44" i="5"/>
  <c r="LB89" i="5"/>
  <c r="GE89" i="5"/>
  <c r="LB25" i="5"/>
  <c r="GE25" i="5"/>
  <c r="GE52" i="5"/>
  <c r="LB52" i="5"/>
  <c r="GE15" i="5"/>
  <c r="LB15" i="5"/>
  <c r="GE68" i="5"/>
  <c r="LB68" i="5"/>
  <c r="GE80" i="5"/>
  <c r="LB80" i="5"/>
  <c r="LB70" i="5"/>
  <c r="GE70" i="5"/>
  <c r="LB6" i="5"/>
  <c r="GE6" i="5"/>
  <c r="LB85" i="5"/>
  <c r="GE85" i="5"/>
  <c r="LB21" i="5"/>
  <c r="GE21" i="5"/>
  <c r="GE36" i="5"/>
  <c r="LB36" i="5"/>
  <c r="GE79" i="5"/>
  <c r="LB79" i="5"/>
  <c r="LB11" i="5"/>
  <c r="GE11" i="5"/>
  <c r="GE96" i="5"/>
  <c r="LB96" i="5"/>
  <c r="GE28" i="5"/>
  <c r="LB28" i="5"/>
  <c r="LB40" i="5"/>
  <c r="GE40" i="5"/>
  <c r="GE108" i="5"/>
  <c r="LB108" i="5"/>
  <c r="LB75" i="5"/>
  <c r="GE75" i="5"/>
  <c r="LB7" i="5"/>
  <c r="GE7" i="5"/>
  <c r="GE20" i="5"/>
  <c r="LB20" i="5"/>
  <c r="GE62" i="5"/>
  <c r="LB62" i="5"/>
  <c r="GE77" i="5"/>
  <c r="LB77" i="5"/>
  <c r="GE13" i="5"/>
  <c r="LB13" i="5"/>
  <c r="LB104" i="5"/>
  <c r="GE104" i="5"/>
  <c r="LB71" i="5"/>
  <c r="GE71" i="5"/>
  <c r="GE84" i="5"/>
  <c r="LB84" i="5"/>
  <c r="LB58" i="5"/>
  <c r="GE58" i="5"/>
  <c r="GE12" i="5"/>
  <c r="LB12" i="5"/>
  <c r="LB73" i="5"/>
  <c r="GE73" i="5"/>
  <c r="LB9" i="5"/>
  <c r="GE9" i="5"/>
  <c r="LB24" i="5"/>
  <c r="GE24" i="5"/>
  <c r="GE4" i="5"/>
  <c r="P3" i="7"/>
  <c r="R3" i="7" s="1"/>
  <c r="AU32" i="5"/>
  <c r="AU16" i="5"/>
  <c r="AU47" i="5"/>
  <c r="AU55" i="5"/>
  <c r="AU63" i="5"/>
  <c r="AU71" i="5"/>
  <c r="AU79" i="5"/>
  <c r="AU87" i="5"/>
  <c r="AU95" i="5"/>
  <c r="AU18" i="5"/>
  <c r="AU34" i="5"/>
  <c r="AU102" i="5"/>
  <c r="AU38" i="5"/>
  <c r="AU54" i="5"/>
  <c r="AU70" i="5"/>
  <c r="AU86" i="5"/>
  <c r="AU45" i="5"/>
  <c r="AU61" i="5"/>
  <c r="AU77" i="5"/>
  <c r="AU93" i="5"/>
  <c r="AU20" i="5"/>
  <c r="AU36" i="5"/>
  <c r="AU52" i="5"/>
  <c r="AU68" i="5"/>
  <c r="AU84" i="5"/>
  <c r="AU100" i="5"/>
  <c r="AU11" i="5"/>
  <c r="AU27" i="5"/>
  <c r="AU43" i="5"/>
  <c r="AU59" i="5"/>
  <c r="AU75" i="5"/>
  <c r="AU91" i="5"/>
  <c r="AU107" i="5"/>
  <c r="AU66" i="5"/>
  <c r="AU82" i="5"/>
  <c r="AU98" i="5"/>
  <c r="AU50" i="5"/>
  <c r="AU9" i="5"/>
  <c r="AU25" i="5"/>
  <c r="AU41" i="5"/>
  <c r="AU57" i="5"/>
  <c r="AU73" i="5"/>
  <c r="AU89" i="5"/>
  <c r="AU105" i="5"/>
  <c r="AU22" i="5"/>
  <c r="AU48" i="5"/>
  <c r="AU64" i="5"/>
  <c r="AU80" i="5"/>
  <c r="AU96" i="5"/>
  <c r="AU39" i="5"/>
  <c r="AU103" i="5"/>
  <c r="AU31" i="5"/>
  <c r="AU7" i="5"/>
  <c r="AU46" i="5"/>
  <c r="AU62" i="5"/>
  <c r="AU78" i="5"/>
  <c r="AU94" i="5"/>
  <c r="AU69" i="5"/>
  <c r="AU85" i="5"/>
  <c r="AU101" i="5"/>
  <c r="AU44" i="5"/>
  <c r="AU60" i="5"/>
  <c r="AU76" i="5"/>
  <c r="AU92" i="5"/>
  <c r="AU108" i="5"/>
  <c r="AU15" i="5"/>
  <c r="AU13" i="5"/>
  <c r="AU30" i="5"/>
  <c r="AU53" i="5"/>
  <c r="AU19" i="5"/>
  <c r="AU35" i="5"/>
  <c r="AU51" i="5"/>
  <c r="AU67" i="5"/>
  <c r="AU83" i="5"/>
  <c r="AU99" i="5"/>
  <c r="AU6" i="5"/>
  <c r="AU23" i="5"/>
  <c r="AU21" i="5"/>
  <c r="AU37" i="5"/>
  <c r="AU10" i="5"/>
  <c r="AU42" i="5"/>
  <c r="AU58" i="5"/>
  <c r="AU74" i="5"/>
  <c r="AU90" i="5"/>
  <c r="AU106" i="5"/>
  <c r="AU12" i="5"/>
  <c r="AU17" i="5"/>
  <c r="AU33" i="5"/>
  <c r="AU49" i="5"/>
  <c r="AU65" i="5"/>
  <c r="AU81" i="5"/>
  <c r="AU97" i="5"/>
  <c r="AU29" i="5"/>
  <c r="AU14" i="5"/>
  <c r="AU5" i="5"/>
  <c r="AU28" i="5"/>
  <c r="AU26" i="5"/>
  <c r="AU8" i="5"/>
  <c r="AU24" i="5"/>
  <c r="AU40" i="5"/>
  <c r="AU56" i="5"/>
  <c r="AU72" i="5"/>
  <c r="AU88" i="5"/>
  <c r="AU104" i="5"/>
  <c r="AT34" i="5"/>
  <c r="AT33" i="5"/>
  <c r="AT77" i="5"/>
  <c r="AT81" i="5"/>
  <c r="AT17" i="5"/>
  <c r="AT18" i="5"/>
  <c r="AT22" i="5"/>
  <c r="AT35" i="5"/>
  <c r="AT6" i="5"/>
  <c r="AT15" i="5"/>
  <c r="AT19" i="5"/>
  <c r="AT21" i="5"/>
  <c r="AT27" i="5"/>
  <c r="AT31" i="5"/>
  <c r="AT38" i="5"/>
  <c r="AT50" i="5"/>
  <c r="AT5" i="5"/>
  <c r="AT9" i="5"/>
  <c r="AT10" i="5"/>
  <c r="AT14" i="5"/>
  <c r="AT25" i="5"/>
  <c r="AT26" i="5"/>
  <c r="AT30" i="5"/>
  <c r="AT37" i="5"/>
  <c r="AT49" i="5"/>
  <c r="AT7" i="5"/>
  <c r="AT11" i="5"/>
  <c r="AT13" i="5"/>
  <c r="AT29" i="5"/>
  <c r="AT48" i="5"/>
  <c r="AT56" i="5"/>
  <c r="AT58" i="5"/>
  <c r="AT64" i="5"/>
  <c r="AT66" i="5"/>
  <c r="AT72" i="5"/>
  <c r="AT74" i="5"/>
  <c r="AT80" i="5"/>
  <c r="AT82" i="5"/>
  <c r="AT88" i="5"/>
  <c r="AT90" i="5"/>
  <c r="AT96" i="5"/>
  <c r="AT98" i="5"/>
  <c r="AT104" i="5"/>
  <c r="AT106" i="5"/>
  <c r="AT57" i="5"/>
  <c r="AT65" i="5"/>
  <c r="AT73" i="5"/>
  <c r="AT89" i="5"/>
  <c r="AT97" i="5"/>
  <c r="AT103" i="5"/>
  <c r="AT105" i="5"/>
  <c r="AT41" i="5"/>
  <c r="AT42" i="5"/>
  <c r="AT46" i="5"/>
  <c r="AT52" i="5"/>
  <c r="AT54" i="5"/>
  <c r="AT60" i="5"/>
  <c r="AT62" i="5"/>
  <c r="AT68" i="5"/>
  <c r="AT70" i="5"/>
  <c r="AT76" i="5"/>
  <c r="AT78" i="5"/>
  <c r="AT84" i="5"/>
  <c r="AT86" i="5"/>
  <c r="AT92" i="5"/>
  <c r="AT94" i="5"/>
  <c r="AT100" i="5"/>
  <c r="AT102" i="5"/>
  <c r="AT108" i="5"/>
  <c r="AT23" i="5"/>
  <c r="AT39" i="5"/>
  <c r="AT43" i="5"/>
  <c r="AT45" i="5"/>
  <c r="AT53" i="5"/>
  <c r="AT61" i="5"/>
  <c r="AT69" i="5"/>
  <c r="AT85" i="5"/>
  <c r="AT93" i="5"/>
  <c r="AT101" i="5"/>
  <c r="AT47" i="5"/>
  <c r="AT51" i="5"/>
  <c r="AT55" i="5"/>
  <c r="AT59" i="5"/>
  <c r="AT63" i="5"/>
  <c r="AT67" i="5"/>
  <c r="AT71" i="5"/>
  <c r="AT75" i="5"/>
  <c r="AT83" i="5"/>
  <c r="AT87" i="5"/>
  <c r="AT91" i="5"/>
  <c r="AT95" i="5"/>
  <c r="AT99" i="5"/>
  <c r="AT107" i="5"/>
  <c r="AT8" i="5"/>
  <c r="AT16" i="5"/>
  <c r="AT24" i="5"/>
  <c r="AT32" i="5"/>
  <c r="AT40" i="5"/>
  <c r="AT79" i="5"/>
  <c r="AT12" i="5"/>
  <c r="AT20" i="5"/>
  <c r="AT28" i="5"/>
  <c r="AT36" i="5"/>
  <c r="AT44" i="5"/>
  <c r="K29" i="4"/>
  <c r="L29" i="4"/>
  <c r="M29" i="4"/>
  <c r="ET3" i="4" l="1"/>
  <c r="P72" i="7"/>
  <c r="R72" i="7" s="1"/>
  <c r="PR73" i="5"/>
  <c r="PT73" i="5" s="1"/>
  <c r="PV73" i="5" s="1"/>
  <c r="P84" i="7"/>
  <c r="R84" i="7" s="1"/>
  <c r="PR85" i="5"/>
  <c r="PT85" i="5" s="1"/>
  <c r="PV85" i="5" s="1"/>
  <c r="P90" i="7"/>
  <c r="R90" i="7" s="1"/>
  <c r="PR91" i="5"/>
  <c r="PT91" i="5" s="1"/>
  <c r="PV91" i="5" s="1"/>
  <c r="P58" i="7"/>
  <c r="R58" i="7" s="1"/>
  <c r="PR59" i="5"/>
  <c r="PT59" i="5" s="1"/>
  <c r="PV59" i="5" s="1"/>
  <c r="P8" i="7"/>
  <c r="R8" i="7" s="1"/>
  <c r="PR9" i="5"/>
  <c r="PT9" i="5" s="1"/>
  <c r="PV9" i="5" s="1"/>
  <c r="P74" i="7"/>
  <c r="R74" i="7" s="1"/>
  <c r="PR75" i="5"/>
  <c r="PT75" i="5" s="1"/>
  <c r="PV75" i="5" s="1"/>
  <c r="P20" i="7"/>
  <c r="R20" i="7" s="1"/>
  <c r="PR21" i="5"/>
  <c r="PT21" i="5" s="1"/>
  <c r="PV21" i="5" s="1"/>
  <c r="P24" i="7"/>
  <c r="R24" i="7" s="1"/>
  <c r="PR25" i="5"/>
  <c r="PT25" i="5" s="1"/>
  <c r="PV25" i="5" s="1"/>
  <c r="P73" i="7"/>
  <c r="R73" i="7" s="1"/>
  <c r="PR74" i="5"/>
  <c r="PT74" i="5" s="1"/>
  <c r="PV74" i="5" s="1"/>
  <c r="P86" i="7"/>
  <c r="R86" i="7" s="1"/>
  <c r="PR87" i="5"/>
  <c r="PT87" i="5" s="1"/>
  <c r="PV87" i="5" s="1"/>
  <c r="P55" i="7"/>
  <c r="R55" i="7" s="1"/>
  <c r="PR56" i="5"/>
  <c r="PT56" i="5" s="1"/>
  <c r="PV56" i="5" s="1"/>
  <c r="P26" i="7"/>
  <c r="R26" i="7" s="1"/>
  <c r="PR27" i="5"/>
  <c r="PT27" i="5" s="1"/>
  <c r="PV27" i="5" s="1"/>
  <c r="P36" i="7"/>
  <c r="R36" i="7" s="1"/>
  <c r="PR37" i="5"/>
  <c r="PT37" i="5" s="1"/>
  <c r="PV37" i="5" s="1"/>
  <c r="P40" i="7"/>
  <c r="R40" i="7" s="1"/>
  <c r="PR41" i="5"/>
  <c r="PT41" i="5" s="1"/>
  <c r="PV41" i="5" s="1"/>
  <c r="P38" i="7"/>
  <c r="R38" i="7" s="1"/>
  <c r="PR39" i="5"/>
  <c r="PT39" i="5" s="1"/>
  <c r="PV39" i="5" s="1"/>
  <c r="P42" i="7"/>
  <c r="R42" i="7" s="1"/>
  <c r="PR43" i="5"/>
  <c r="PT43" i="5" s="1"/>
  <c r="PV43" i="5" s="1"/>
  <c r="P37" i="7"/>
  <c r="R37" i="7" s="1"/>
  <c r="PR38" i="5"/>
  <c r="PT38" i="5" s="1"/>
  <c r="PV38" i="5" s="1"/>
  <c r="P41" i="7"/>
  <c r="R41" i="7" s="1"/>
  <c r="PR42" i="5"/>
  <c r="PT42" i="5" s="1"/>
  <c r="PV42" i="5" s="1"/>
  <c r="P4" i="7"/>
  <c r="R4" i="7" s="1"/>
  <c r="PR5" i="5"/>
  <c r="PT5" i="5" s="1"/>
  <c r="PV5" i="5" s="1"/>
  <c r="P61" i="7"/>
  <c r="R61" i="7" s="1"/>
  <c r="PR62" i="5"/>
  <c r="PT62" i="5" s="1"/>
  <c r="PV62" i="5" s="1"/>
  <c r="P107" i="7"/>
  <c r="R107" i="7" s="1"/>
  <c r="PR108" i="5"/>
  <c r="PT108" i="5" s="1"/>
  <c r="PV108" i="5" s="1"/>
  <c r="P67" i="7"/>
  <c r="R67" i="7" s="1"/>
  <c r="PR68" i="5"/>
  <c r="PT68" i="5" s="1"/>
  <c r="PV68" i="5" s="1"/>
  <c r="P63" i="7"/>
  <c r="R63" i="7" s="1"/>
  <c r="PR64" i="5"/>
  <c r="PT64" i="5" s="1"/>
  <c r="PV64" i="5" s="1"/>
  <c r="P59" i="7"/>
  <c r="R59" i="7" s="1"/>
  <c r="PR60" i="5"/>
  <c r="PT60" i="5" s="1"/>
  <c r="PV60" i="5" s="1"/>
  <c r="P13" i="7"/>
  <c r="R13" i="7" s="1"/>
  <c r="PR14" i="5"/>
  <c r="PT14" i="5" s="1"/>
  <c r="PV14" i="5" s="1"/>
  <c r="P18" i="7"/>
  <c r="R18" i="7" s="1"/>
  <c r="PR19" i="5"/>
  <c r="PT19" i="5" s="1"/>
  <c r="PV19" i="5" s="1"/>
  <c r="P80" i="7"/>
  <c r="R80" i="7" s="1"/>
  <c r="PR81" i="5"/>
  <c r="PT81" i="5" s="1"/>
  <c r="PV81" i="5" s="1"/>
  <c r="P64" i="7"/>
  <c r="R64" i="7" s="1"/>
  <c r="PR65" i="5"/>
  <c r="PT65" i="5" s="1"/>
  <c r="PV65" i="5" s="1"/>
  <c r="P65" i="7"/>
  <c r="R65" i="7" s="1"/>
  <c r="PR66" i="5"/>
  <c r="PT66" i="5" s="1"/>
  <c r="PV66" i="5" s="1"/>
  <c r="P32" i="7"/>
  <c r="R32" i="7" s="1"/>
  <c r="PR33" i="5"/>
  <c r="PT33" i="5" s="1"/>
  <c r="PV33" i="5" s="1"/>
  <c r="P50" i="7"/>
  <c r="R50" i="7" s="1"/>
  <c r="PR51" i="5"/>
  <c r="PT51" i="5" s="1"/>
  <c r="PV51" i="5" s="1"/>
  <c r="P88" i="7"/>
  <c r="R88" i="7" s="1"/>
  <c r="PR89" i="5"/>
  <c r="PT89" i="5" s="1"/>
  <c r="PV89" i="5" s="1"/>
  <c r="P78" i="7"/>
  <c r="R78" i="7" s="1"/>
  <c r="PR79" i="5"/>
  <c r="PT79" i="5" s="1"/>
  <c r="PV79" i="5" s="1"/>
  <c r="P91" i="7"/>
  <c r="R91" i="7" s="1"/>
  <c r="PR92" i="5"/>
  <c r="PT92" i="5" s="1"/>
  <c r="PV92" i="5" s="1"/>
  <c r="P30" i="7"/>
  <c r="R30" i="7" s="1"/>
  <c r="PR31" i="5"/>
  <c r="PT31" i="5" s="1"/>
  <c r="PV31" i="5" s="1"/>
  <c r="P75" i="7"/>
  <c r="R75" i="7" s="1"/>
  <c r="PR76" i="5"/>
  <c r="PT76" i="5" s="1"/>
  <c r="PV76" i="5" s="1"/>
  <c r="P62" i="7"/>
  <c r="R62" i="7" s="1"/>
  <c r="PR63" i="5"/>
  <c r="PT63" i="5" s="1"/>
  <c r="PV63" i="5" s="1"/>
  <c r="P103" i="7"/>
  <c r="R103" i="7" s="1"/>
  <c r="PR104" i="5"/>
  <c r="PT104" i="5" s="1"/>
  <c r="PV104" i="5" s="1"/>
  <c r="P21" i="7"/>
  <c r="R21" i="7" s="1"/>
  <c r="PR22" i="5"/>
  <c r="PT22" i="5" s="1"/>
  <c r="PV22" i="5" s="1"/>
  <c r="P7" i="7"/>
  <c r="R7" i="7" s="1"/>
  <c r="PR8" i="5"/>
  <c r="PT8" i="5" s="1"/>
  <c r="PV8" i="5" s="1"/>
  <c r="P56" i="7"/>
  <c r="R56" i="7" s="1"/>
  <c r="PR57" i="5"/>
  <c r="PT57" i="5" s="1"/>
  <c r="PV57" i="5" s="1"/>
  <c r="P12" i="7"/>
  <c r="R12" i="7" s="1"/>
  <c r="PR13" i="5"/>
  <c r="PT13" i="5" s="1"/>
  <c r="PV13" i="5" s="1"/>
  <c r="P27" i="7"/>
  <c r="R27" i="7" s="1"/>
  <c r="PR28" i="5"/>
  <c r="PT28" i="5" s="1"/>
  <c r="PV28" i="5" s="1"/>
  <c r="P35" i="7"/>
  <c r="R35" i="7" s="1"/>
  <c r="PR36" i="5"/>
  <c r="PT36" i="5" s="1"/>
  <c r="PV36" i="5" s="1"/>
  <c r="P51" i="7"/>
  <c r="R51" i="7" s="1"/>
  <c r="PR52" i="5"/>
  <c r="PT52" i="5" s="1"/>
  <c r="PV52" i="5" s="1"/>
  <c r="P92" i="7"/>
  <c r="R92" i="7" s="1"/>
  <c r="PR93" i="5"/>
  <c r="PT93" i="5" s="1"/>
  <c r="PV93" i="5" s="1"/>
  <c r="P47" i="7"/>
  <c r="R47" i="7" s="1"/>
  <c r="PR48" i="5"/>
  <c r="PT48" i="5" s="1"/>
  <c r="PV48" i="5" s="1"/>
  <c r="P96" i="7"/>
  <c r="R96" i="7" s="1"/>
  <c r="PR97" i="5"/>
  <c r="PT97" i="5" s="1"/>
  <c r="PV97" i="5" s="1"/>
  <c r="P94" i="7"/>
  <c r="R94" i="7" s="1"/>
  <c r="PR95" i="5"/>
  <c r="PT95" i="5" s="1"/>
  <c r="PV95" i="5" s="1"/>
  <c r="P34" i="7"/>
  <c r="R34" i="7" s="1"/>
  <c r="PR35" i="5"/>
  <c r="PT35" i="5" s="1"/>
  <c r="PV35" i="5" s="1"/>
  <c r="P29" i="7"/>
  <c r="R29" i="7" s="1"/>
  <c r="PR30" i="5"/>
  <c r="PT30" i="5" s="1"/>
  <c r="PV30" i="5" s="1"/>
  <c r="P98" i="7"/>
  <c r="R98" i="7" s="1"/>
  <c r="PR99" i="5"/>
  <c r="PT99" i="5" s="1"/>
  <c r="PV99" i="5" s="1"/>
  <c r="P33" i="7"/>
  <c r="R33" i="7" s="1"/>
  <c r="PR34" i="5"/>
  <c r="PT34" i="5" s="1"/>
  <c r="PV34" i="5" s="1"/>
  <c r="P99" i="7"/>
  <c r="R99" i="7" s="1"/>
  <c r="PR100" i="5"/>
  <c r="PT100" i="5" s="1"/>
  <c r="PV100" i="5" s="1"/>
  <c r="P17" i="7"/>
  <c r="R17" i="7" s="1"/>
  <c r="PR18" i="5"/>
  <c r="PT18" i="5" s="1"/>
  <c r="PV18" i="5" s="1"/>
  <c r="P60" i="7"/>
  <c r="R60" i="7" s="1"/>
  <c r="PR61" i="5"/>
  <c r="PT61" i="5" s="1"/>
  <c r="PV61" i="5" s="1"/>
  <c r="P70" i="7"/>
  <c r="R70" i="7" s="1"/>
  <c r="PR71" i="5"/>
  <c r="PT71" i="5" s="1"/>
  <c r="PV71" i="5" s="1"/>
  <c r="P104" i="7"/>
  <c r="R104" i="7" s="1"/>
  <c r="PR105" i="5"/>
  <c r="PT105" i="5" s="1"/>
  <c r="PV105" i="5" s="1"/>
  <c r="P106" i="7"/>
  <c r="R106" i="7" s="1"/>
  <c r="PR107" i="5"/>
  <c r="PT107" i="5" s="1"/>
  <c r="PV107" i="5" s="1"/>
  <c r="P54" i="7"/>
  <c r="R54" i="7" s="1"/>
  <c r="PR55" i="5"/>
  <c r="PT55" i="5" s="1"/>
  <c r="PV55" i="5" s="1"/>
  <c r="P11" i="7"/>
  <c r="R11" i="7" s="1"/>
  <c r="PR12" i="5"/>
  <c r="PT12" i="5" s="1"/>
  <c r="PV12" i="5" s="1"/>
  <c r="P43" i="7"/>
  <c r="R43" i="7" s="1"/>
  <c r="PR44" i="5"/>
  <c r="PT44" i="5" s="1"/>
  <c r="PV44" i="5" s="1"/>
  <c r="P77" i="7"/>
  <c r="R77" i="7" s="1"/>
  <c r="PR78" i="5"/>
  <c r="PT78" i="5" s="1"/>
  <c r="PV78" i="5" s="1"/>
  <c r="P15" i="7"/>
  <c r="R15" i="7" s="1"/>
  <c r="PR16" i="5"/>
  <c r="PT16" i="5" s="1"/>
  <c r="PV16" i="5" s="1"/>
  <c r="P44" i="7"/>
  <c r="R44" i="7" s="1"/>
  <c r="PR45" i="5"/>
  <c r="PT45" i="5" s="1"/>
  <c r="PV45" i="5" s="1"/>
  <c r="P46" i="7"/>
  <c r="R46" i="7" s="1"/>
  <c r="PR47" i="5"/>
  <c r="PT47" i="5" s="1"/>
  <c r="PV47" i="5" s="1"/>
  <c r="P5" i="7"/>
  <c r="R5" i="7" s="1"/>
  <c r="PR6" i="5"/>
  <c r="PT6" i="5" s="1"/>
  <c r="PV6" i="5" s="1"/>
  <c r="P71" i="7"/>
  <c r="R71" i="7" s="1"/>
  <c r="PR72" i="5"/>
  <c r="PT72" i="5" s="1"/>
  <c r="PV72" i="5" s="1"/>
  <c r="P25" i="7"/>
  <c r="R25" i="7" s="1"/>
  <c r="PR26" i="5"/>
  <c r="PT26" i="5" s="1"/>
  <c r="PV26" i="5" s="1"/>
  <c r="P87" i="7"/>
  <c r="R87" i="7" s="1"/>
  <c r="PR88" i="5"/>
  <c r="PT88" i="5" s="1"/>
  <c r="PV88" i="5" s="1"/>
  <c r="P23" i="7"/>
  <c r="R23" i="7" s="1"/>
  <c r="PR24" i="5"/>
  <c r="PT24" i="5" s="1"/>
  <c r="PV24" i="5" s="1"/>
  <c r="P57" i="7"/>
  <c r="R57" i="7" s="1"/>
  <c r="PR58" i="5"/>
  <c r="PT58" i="5" s="1"/>
  <c r="PV58" i="5" s="1"/>
  <c r="P6" i="7"/>
  <c r="R6" i="7" s="1"/>
  <c r="PR7" i="5"/>
  <c r="PT7" i="5" s="1"/>
  <c r="PV7" i="5" s="1"/>
  <c r="P69" i="7"/>
  <c r="R69" i="7" s="1"/>
  <c r="PR70" i="5"/>
  <c r="PT70" i="5" s="1"/>
  <c r="PV70" i="5" s="1"/>
  <c r="P9" i="7"/>
  <c r="R9" i="7" s="1"/>
  <c r="PR10" i="5"/>
  <c r="PT10" i="5" s="1"/>
  <c r="PV10" i="5" s="1"/>
  <c r="P22" i="7"/>
  <c r="R22" i="7" s="1"/>
  <c r="PR23" i="5"/>
  <c r="PT23" i="5" s="1"/>
  <c r="PV23" i="5" s="1"/>
  <c r="P85" i="7"/>
  <c r="R85" i="7" s="1"/>
  <c r="PR86" i="5"/>
  <c r="PT86" i="5" s="1"/>
  <c r="PV86" i="5" s="1"/>
  <c r="P53" i="7"/>
  <c r="R53" i="7" s="1"/>
  <c r="PR54" i="5"/>
  <c r="PT54" i="5" s="1"/>
  <c r="PV54" i="5" s="1"/>
  <c r="P89" i="7"/>
  <c r="R89" i="7" s="1"/>
  <c r="PR90" i="5"/>
  <c r="PT90" i="5" s="1"/>
  <c r="PV90" i="5" s="1"/>
  <c r="P68" i="7"/>
  <c r="R68" i="7" s="1"/>
  <c r="PR69" i="5"/>
  <c r="PT69" i="5" s="1"/>
  <c r="PV69" i="5" s="1"/>
  <c r="P52" i="7"/>
  <c r="R52" i="7" s="1"/>
  <c r="PR53" i="5"/>
  <c r="PT53" i="5" s="1"/>
  <c r="PV53" i="5" s="1"/>
  <c r="P10" i="7"/>
  <c r="R10" i="7" s="1"/>
  <c r="PR11" i="5"/>
  <c r="PT11" i="5" s="1"/>
  <c r="PV11" i="5" s="1"/>
  <c r="P100" i="7"/>
  <c r="R100" i="7" s="1"/>
  <c r="PR101" i="5"/>
  <c r="PT101" i="5" s="1"/>
  <c r="PV101" i="5" s="1"/>
  <c r="P102" i="7"/>
  <c r="R102" i="7" s="1"/>
  <c r="PR103" i="5"/>
  <c r="PT103" i="5" s="1"/>
  <c r="PV103" i="5" s="1"/>
  <c r="P101" i="7"/>
  <c r="R101" i="7" s="1"/>
  <c r="PR102" i="5"/>
  <c r="PT102" i="5" s="1"/>
  <c r="PV102" i="5" s="1"/>
  <c r="P105" i="7"/>
  <c r="R105" i="7" s="1"/>
  <c r="PR106" i="5"/>
  <c r="PT106" i="5" s="1"/>
  <c r="PV106" i="5" s="1"/>
  <c r="P19" i="7"/>
  <c r="R19" i="7" s="1"/>
  <c r="PR20" i="5"/>
  <c r="PT20" i="5" s="1"/>
  <c r="PV20" i="5" s="1"/>
  <c r="P14" i="7"/>
  <c r="R14" i="7" s="1"/>
  <c r="PR15" i="5"/>
  <c r="PT15" i="5" s="1"/>
  <c r="PV15" i="5" s="1"/>
  <c r="P28" i="7"/>
  <c r="R28" i="7" s="1"/>
  <c r="PR29" i="5"/>
  <c r="PT29" i="5" s="1"/>
  <c r="PV29" i="5" s="1"/>
  <c r="P48" i="7"/>
  <c r="R48" i="7" s="1"/>
  <c r="PR49" i="5"/>
  <c r="PT49" i="5" s="1"/>
  <c r="PV49" i="5" s="1"/>
  <c r="P82" i="7"/>
  <c r="R82" i="7" s="1"/>
  <c r="PR83" i="5"/>
  <c r="PT83" i="5" s="1"/>
  <c r="PV83" i="5" s="1"/>
  <c r="P66" i="7"/>
  <c r="R66" i="7" s="1"/>
  <c r="PR67" i="5"/>
  <c r="PT67" i="5" s="1"/>
  <c r="PV67" i="5" s="1"/>
  <c r="P39" i="7"/>
  <c r="R39" i="7" s="1"/>
  <c r="PR40" i="5"/>
  <c r="PT40" i="5" s="1"/>
  <c r="PV40" i="5" s="1"/>
  <c r="P83" i="7"/>
  <c r="R83" i="7" s="1"/>
  <c r="PR84" i="5"/>
  <c r="PT84" i="5" s="1"/>
  <c r="PV84" i="5" s="1"/>
  <c r="P76" i="7"/>
  <c r="R76" i="7" s="1"/>
  <c r="PR77" i="5"/>
  <c r="PT77" i="5" s="1"/>
  <c r="PV77" i="5" s="1"/>
  <c r="P95" i="7"/>
  <c r="R95" i="7" s="1"/>
  <c r="PR96" i="5"/>
  <c r="PT96" i="5" s="1"/>
  <c r="PV96" i="5" s="1"/>
  <c r="P79" i="7"/>
  <c r="R79" i="7" s="1"/>
  <c r="PR80" i="5"/>
  <c r="PT80" i="5" s="1"/>
  <c r="PV80" i="5" s="1"/>
  <c r="P31" i="7"/>
  <c r="R31" i="7" s="1"/>
  <c r="PR32" i="5"/>
  <c r="PT32" i="5" s="1"/>
  <c r="PV32" i="5" s="1"/>
  <c r="P97" i="7"/>
  <c r="R97" i="7" s="1"/>
  <c r="PR98" i="5"/>
  <c r="PT98" i="5" s="1"/>
  <c r="PV98" i="5" s="1"/>
  <c r="P81" i="7"/>
  <c r="R81" i="7" s="1"/>
  <c r="PR82" i="5"/>
  <c r="PT82" i="5" s="1"/>
  <c r="PV82" i="5" s="1"/>
  <c r="P93" i="7"/>
  <c r="R93" i="7" s="1"/>
  <c r="PR94" i="5"/>
  <c r="PT94" i="5" s="1"/>
  <c r="PV94" i="5" s="1"/>
  <c r="P49" i="7"/>
  <c r="R49" i="7" s="1"/>
  <c r="PR50" i="5"/>
  <c r="PT50" i="5" s="1"/>
  <c r="PV50" i="5" s="1"/>
  <c r="P16" i="7"/>
  <c r="R16" i="7" s="1"/>
  <c r="PR17" i="5"/>
  <c r="PT17" i="5" s="1"/>
  <c r="PV17" i="5" s="1"/>
  <c r="P45" i="7"/>
  <c r="R45" i="7" s="1"/>
  <c r="PR46" i="5"/>
  <c r="PT46" i="5" s="1"/>
  <c r="PV46" i="5" s="1"/>
  <c r="BX33" i="5"/>
  <c r="BX6" i="5"/>
  <c r="BX51" i="5"/>
  <c r="BX92" i="5"/>
  <c r="BX31" i="5"/>
  <c r="BX80" i="5"/>
  <c r="BX105" i="5"/>
  <c r="BX41" i="5"/>
  <c r="BX98" i="5"/>
  <c r="BX91" i="5"/>
  <c r="BX27" i="5"/>
  <c r="BX68" i="5"/>
  <c r="BX93" i="5"/>
  <c r="BX86" i="5"/>
  <c r="BX102" i="5"/>
  <c r="BX87" i="5"/>
  <c r="BX55" i="5"/>
  <c r="BX28" i="5"/>
  <c r="BX10" i="5"/>
  <c r="BX30" i="5"/>
  <c r="BX74" i="5"/>
  <c r="BX103" i="5"/>
  <c r="BX52" i="5"/>
  <c r="BX40" i="5"/>
  <c r="BX90" i="5"/>
  <c r="BX101" i="5"/>
  <c r="BX88" i="5"/>
  <c r="BX5" i="5"/>
  <c r="BX17" i="5"/>
  <c r="BX99" i="5"/>
  <c r="BX13" i="5"/>
  <c r="BX85" i="5"/>
  <c r="BX64" i="5"/>
  <c r="BX25" i="5"/>
  <c r="BX82" i="5"/>
  <c r="BX11" i="5"/>
  <c r="BX70" i="5"/>
  <c r="BX79" i="5"/>
  <c r="BX47" i="5"/>
  <c r="BX8" i="5"/>
  <c r="BX19" i="5"/>
  <c r="BX73" i="5"/>
  <c r="BX61" i="5"/>
  <c r="BX104" i="5"/>
  <c r="BX97" i="5"/>
  <c r="BX78" i="5"/>
  <c r="BX24" i="5"/>
  <c r="BX81" i="5"/>
  <c r="BX37" i="5"/>
  <c r="BX35" i="5"/>
  <c r="BX76" i="5"/>
  <c r="BX62" i="5"/>
  <c r="BX89" i="5"/>
  <c r="BX75" i="5"/>
  <c r="BX77" i="5"/>
  <c r="BX34" i="5"/>
  <c r="BX72" i="5"/>
  <c r="BX14" i="5"/>
  <c r="BX65" i="5"/>
  <c r="BX12" i="5"/>
  <c r="BX58" i="5"/>
  <c r="BX21" i="5"/>
  <c r="BX83" i="5"/>
  <c r="BX15" i="5"/>
  <c r="BX60" i="5"/>
  <c r="BX69" i="5"/>
  <c r="BX46" i="5"/>
  <c r="BX39" i="5"/>
  <c r="BX48" i="5"/>
  <c r="BX9" i="5"/>
  <c r="BX66" i="5"/>
  <c r="BX59" i="5"/>
  <c r="BX100" i="5"/>
  <c r="BX36" i="5"/>
  <c r="BX54" i="5"/>
  <c r="BX18" i="5"/>
  <c r="BX71" i="5"/>
  <c r="BX16" i="5"/>
  <c r="BX56" i="5"/>
  <c r="BX26" i="5"/>
  <c r="BX29" i="5"/>
  <c r="BX49" i="5"/>
  <c r="BX106" i="5"/>
  <c r="BX42" i="5"/>
  <c r="BX23" i="5"/>
  <c r="BX67" i="5"/>
  <c r="BX53" i="5"/>
  <c r="BX108" i="5"/>
  <c r="BX44" i="5"/>
  <c r="BX94" i="5"/>
  <c r="BX7" i="5"/>
  <c r="BX96" i="5"/>
  <c r="BX22" i="5"/>
  <c r="BX57" i="5"/>
  <c r="BX50" i="5"/>
  <c r="BX107" i="5"/>
  <c r="BX43" i="5"/>
  <c r="BX84" i="5"/>
  <c r="BX20" i="5"/>
  <c r="BX45" i="5"/>
  <c r="BX38" i="5"/>
  <c r="BX95" i="5"/>
  <c r="BX63" i="5"/>
  <c r="BX32" i="5"/>
  <c r="AY3" i="7"/>
  <c r="AY92" i="7"/>
  <c r="AY106" i="7"/>
  <c r="AY29" i="7"/>
  <c r="AY30" i="7"/>
  <c r="AY93" i="7"/>
  <c r="AY94" i="7"/>
  <c r="AY54" i="7"/>
  <c r="AY42" i="7"/>
  <c r="AY38" i="7"/>
  <c r="AY102" i="7"/>
  <c r="AY12" i="7"/>
  <c r="AY76" i="7"/>
  <c r="AY48" i="7"/>
  <c r="AY7" i="7"/>
  <c r="AY98" i="7"/>
  <c r="AY32" i="7"/>
  <c r="AY36" i="7"/>
  <c r="AY100" i="7"/>
  <c r="AY53" i="7"/>
  <c r="AY82" i="7"/>
  <c r="AY80" i="7"/>
  <c r="AY23" i="7"/>
  <c r="AY56" i="7"/>
  <c r="AY99" i="7"/>
  <c r="AY25" i="7"/>
  <c r="AY89" i="7"/>
  <c r="AY81" i="7"/>
  <c r="AY87" i="7"/>
  <c r="AY28" i="7"/>
  <c r="AY45" i="7"/>
  <c r="AY19" i="7"/>
  <c r="AY47" i="7"/>
  <c r="AY58" i="7"/>
  <c r="AY75" i="7"/>
  <c r="AY39" i="7"/>
  <c r="AY34" i="7"/>
  <c r="AY95" i="7"/>
  <c r="AY46" i="7"/>
  <c r="AY35" i="7"/>
  <c r="AY52" i="7"/>
  <c r="AY5" i="7"/>
  <c r="AY69" i="7"/>
  <c r="AY18" i="7"/>
  <c r="AY16" i="7"/>
  <c r="AY67" i="7"/>
  <c r="AY8" i="7"/>
  <c r="AY72" i="7"/>
  <c r="AY11" i="7"/>
  <c r="AY41" i="7"/>
  <c r="AY105" i="7"/>
  <c r="AY17" i="7"/>
  <c r="AY70" i="7"/>
  <c r="AY103" i="7"/>
  <c r="AY44" i="7"/>
  <c r="AY55" i="7"/>
  <c r="AY61" i="7"/>
  <c r="AY50" i="7"/>
  <c r="AY6" i="7"/>
  <c r="AY74" i="7"/>
  <c r="AY91" i="7"/>
  <c r="AY27" i="7"/>
  <c r="AY49" i="7"/>
  <c r="AY31" i="7"/>
  <c r="AY62" i="7"/>
  <c r="AY4" i="7"/>
  <c r="AY68" i="7"/>
  <c r="AY21" i="7"/>
  <c r="AY85" i="7"/>
  <c r="AY97" i="7"/>
  <c r="AY79" i="7"/>
  <c r="AY14" i="7"/>
  <c r="AY24" i="7"/>
  <c r="AY88" i="7"/>
  <c r="AY43" i="7"/>
  <c r="AY57" i="7"/>
  <c r="AY83" i="7"/>
  <c r="AY64" i="7"/>
  <c r="AY22" i="7"/>
  <c r="AY86" i="7"/>
  <c r="AY59" i="7"/>
  <c r="AY60" i="7"/>
  <c r="AY13" i="7"/>
  <c r="AY77" i="7"/>
  <c r="AY65" i="7"/>
  <c r="AY26" i="7"/>
  <c r="AY90" i="7"/>
  <c r="AY107" i="7"/>
  <c r="AY71" i="7"/>
  <c r="AY96" i="7"/>
  <c r="AY10" i="7"/>
  <c r="AY78" i="7"/>
  <c r="AY20" i="7"/>
  <c r="AY84" i="7"/>
  <c r="AY37" i="7"/>
  <c r="AY101" i="7"/>
  <c r="AY33" i="7"/>
  <c r="AY15" i="7"/>
  <c r="AY51" i="7"/>
  <c r="AY40" i="7"/>
  <c r="AY104" i="7"/>
  <c r="AY9" i="7"/>
  <c r="AY73" i="7"/>
  <c r="AY66" i="7"/>
  <c r="AY63" i="7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ET16" i="4" l="1"/>
  <c r="ET76" i="4"/>
  <c r="ET28" i="4"/>
  <c r="ET100" i="4"/>
  <c r="ET89" i="4"/>
  <c r="ET6" i="4"/>
  <c r="ET5" i="4"/>
  <c r="ET11" i="4"/>
  <c r="ET29" i="4"/>
  <c r="ET51" i="4"/>
  <c r="ET21" i="4"/>
  <c r="ET78" i="4"/>
  <c r="ET13" i="4"/>
  <c r="ET4" i="4"/>
  <c r="ET20" i="4"/>
  <c r="ET72" i="4"/>
  <c r="ET97" i="4"/>
  <c r="ET39" i="4"/>
  <c r="ET19" i="4"/>
  <c r="ET52" i="4"/>
  <c r="ET9" i="4"/>
  <c r="ET25" i="4"/>
  <c r="ET77" i="4"/>
  <c r="ET106" i="4"/>
  <c r="ET17" i="4"/>
  <c r="ET94" i="4"/>
  <c r="ET27" i="4"/>
  <c r="ET62" i="4"/>
  <c r="ET50" i="4"/>
  <c r="ET80" i="4"/>
  <c r="ET107" i="4"/>
  <c r="ET38" i="4"/>
  <c r="ET36" i="4"/>
  <c r="ET73" i="4"/>
  <c r="ET8" i="4"/>
  <c r="ET45" i="4"/>
  <c r="ET49" i="4"/>
  <c r="ET81" i="4"/>
  <c r="ET31" i="4"/>
  <c r="ET95" i="4"/>
  <c r="ET83" i="4"/>
  <c r="ET66" i="4"/>
  <c r="ET48" i="4"/>
  <c r="ET14" i="4"/>
  <c r="ET105" i="4"/>
  <c r="ET102" i="4"/>
  <c r="ET10" i="4"/>
  <c r="ET68" i="4"/>
  <c r="ET53" i="4"/>
  <c r="ET22" i="4"/>
  <c r="ET69" i="4"/>
  <c r="ET57" i="4"/>
  <c r="ET87" i="4"/>
  <c r="ET71" i="4"/>
  <c r="ET46" i="4"/>
  <c r="ET15" i="4"/>
  <c r="ET43" i="4"/>
  <c r="ET54" i="4"/>
  <c r="ET104" i="4"/>
  <c r="ET60" i="4"/>
  <c r="ET99" i="4"/>
  <c r="ET98" i="4"/>
  <c r="ET34" i="4"/>
  <c r="ET96" i="4"/>
  <c r="ET92" i="4"/>
  <c r="ET35" i="4"/>
  <c r="ET12" i="4"/>
  <c r="ET7" i="4"/>
  <c r="ET103" i="4"/>
  <c r="ET75" i="4"/>
  <c r="ET91" i="4"/>
  <c r="ET88" i="4"/>
  <c r="ET32" i="4"/>
  <c r="ET64" i="4"/>
  <c r="ET18" i="4"/>
  <c r="ET59" i="4"/>
  <c r="ET67" i="4"/>
  <c r="ET61" i="4"/>
  <c r="ET41" i="4"/>
  <c r="ET42" i="4"/>
  <c r="ET40" i="4"/>
  <c r="ET26" i="4"/>
  <c r="ET86" i="4"/>
  <c r="ET24" i="4"/>
  <c r="ET74" i="4"/>
  <c r="ET58" i="4"/>
  <c r="ET84" i="4"/>
  <c r="ET93" i="4"/>
  <c r="ET79" i="4"/>
  <c r="ET82" i="4"/>
  <c r="ET101" i="4"/>
  <c r="ET85" i="4"/>
  <c r="ET23" i="4"/>
  <c r="ET44" i="4"/>
  <c r="ET70" i="4"/>
  <c r="ET33" i="4"/>
  <c r="ET47" i="4"/>
  <c r="ET56" i="4"/>
  <c r="ET30" i="4"/>
  <c r="ET65" i="4"/>
  <c r="ET63" i="4"/>
  <c r="ET37" i="4"/>
  <c r="ET55" i="4"/>
  <c r="ET90" i="4"/>
  <c r="BT5" i="1"/>
  <c r="BT6" i="1"/>
  <c r="BT7" i="1"/>
  <c r="AC6" i="2" s="1"/>
  <c r="BT8" i="1"/>
  <c r="AC7" i="2" s="1"/>
  <c r="BT9" i="1"/>
  <c r="AC8" i="2" s="1"/>
  <c r="BT10" i="1"/>
  <c r="BT11" i="1"/>
  <c r="BT12" i="1"/>
  <c r="BT13" i="1"/>
  <c r="BT14" i="1"/>
  <c r="BT15" i="1"/>
  <c r="BT16" i="1"/>
  <c r="BT17" i="1"/>
  <c r="AC16" i="2" s="1"/>
  <c r="BT18" i="1"/>
  <c r="AC17" i="2" s="1"/>
  <c r="BT19" i="1"/>
  <c r="AC18" i="2" s="1"/>
  <c r="BT20" i="1"/>
  <c r="BT21" i="1"/>
  <c r="AC20" i="2" s="1"/>
  <c r="BT22" i="1"/>
  <c r="BT23" i="1"/>
  <c r="BT24" i="1"/>
  <c r="BT25" i="1"/>
  <c r="BT26" i="1"/>
  <c r="BT27" i="1"/>
  <c r="BT28" i="1"/>
  <c r="AC27" i="2" s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4" i="1"/>
  <c r="BR5" i="1"/>
  <c r="BR6" i="1"/>
  <c r="AB5" i="2" s="1"/>
  <c r="BR7" i="1"/>
  <c r="AB6" i="2" s="1"/>
  <c r="BR8" i="1"/>
  <c r="AB7" i="2" s="1"/>
  <c r="BR9" i="1"/>
  <c r="AB8" i="2" s="1"/>
  <c r="BR10" i="1"/>
  <c r="AB9" i="2" s="1"/>
  <c r="BR11" i="1"/>
  <c r="AB10" i="2" s="1"/>
  <c r="BR12" i="1"/>
  <c r="AB11" i="2" s="1"/>
  <c r="BR13" i="1"/>
  <c r="AB12" i="2" s="1"/>
  <c r="BR14" i="1"/>
  <c r="AB13" i="2" s="1"/>
  <c r="BR15" i="1"/>
  <c r="AB14" i="2" s="1"/>
  <c r="BR16" i="1"/>
  <c r="BR17" i="1"/>
  <c r="BR18" i="1"/>
  <c r="BR19" i="1"/>
  <c r="AB18" i="2" s="1"/>
  <c r="BR20" i="1"/>
  <c r="AB19" i="2" s="1"/>
  <c r="BR21" i="1"/>
  <c r="BR22" i="1"/>
  <c r="AB21" i="2" s="1"/>
  <c r="BR23" i="1"/>
  <c r="AB22" i="2" s="1"/>
  <c r="BR24" i="1"/>
  <c r="AB23" i="2" s="1"/>
  <c r="BR25" i="1"/>
  <c r="BR26" i="1"/>
  <c r="BR27" i="1"/>
  <c r="BR28" i="1"/>
  <c r="AB27" i="2" s="1"/>
  <c r="BR29" i="1"/>
  <c r="AB28" i="2" s="1"/>
  <c r="BR30" i="1"/>
  <c r="AB29" i="2" s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4" i="1"/>
  <c r="AB3" i="2" s="1"/>
  <c r="BP5" i="1"/>
  <c r="AA4" i="2" s="1"/>
  <c r="BP6" i="1"/>
  <c r="AA5" i="2" s="1"/>
  <c r="BP7" i="1"/>
  <c r="AA6" i="2" s="1"/>
  <c r="BP8" i="1"/>
  <c r="AA7" i="2" s="1"/>
  <c r="BP9" i="1"/>
  <c r="AA8" i="2" s="1"/>
  <c r="BP10" i="1"/>
  <c r="AA9" i="2" s="1"/>
  <c r="BP11" i="1"/>
  <c r="AA10" i="2" s="1"/>
  <c r="BP12" i="1"/>
  <c r="AA11" i="2" s="1"/>
  <c r="BP13" i="1"/>
  <c r="AA12" i="2" s="1"/>
  <c r="BP14" i="1"/>
  <c r="AA13" i="2" s="1"/>
  <c r="BP15" i="1"/>
  <c r="AA14" i="2" s="1"/>
  <c r="BP16" i="1"/>
  <c r="AA15" i="2" s="1"/>
  <c r="BP17" i="1"/>
  <c r="AA16" i="2" s="1"/>
  <c r="BP18" i="1"/>
  <c r="AA17" i="2" s="1"/>
  <c r="BP19" i="1"/>
  <c r="AA18" i="2" s="1"/>
  <c r="BP20" i="1"/>
  <c r="AA19" i="2" s="1"/>
  <c r="BP21" i="1"/>
  <c r="AA20" i="2" s="1"/>
  <c r="BP22" i="1"/>
  <c r="AA21" i="2" s="1"/>
  <c r="BP23" i="1"/>
  <c r="AA22" i="2" s="1"/>
  <c r="BP24" i="1"/>
  <c r="AA23" i="2" s="1"/>
  <c r="BP25" i="1"/>
  <c r="AA24" i="2" s="1"/>
  <c r="BP26" i="1"/>
  <c r="AA25" i="2" s="1"/>
  <c r="BP27" i="1"/>
  <c r="AA26" i="2" s="1"/>
  <c r="BP28" i="1"/>
  <c r="AA27" i="2" s="1"/>
  <c r="BP29" i="1"/>
  <c r="AA28" i="2" s="1"/>
  <c r="BP30" i="1"/>
  <c r="AA29" i="2" s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4" i="1"/>
  <c r="DV107" i="4" l="1"/>
  <c r="DU107" i="4"/>
  <c r="DU4" i="4"/>
  <c r="DV4" i="4"/>
  <c r="DU5" i="4"/>
  <c r="DV5" i="4"/>
  <c r="DU6" i="4"/>
  <c r="DV6" i="4"/>
  <c r="DU7" i="4"/>
  <c r="DV7" i="4"/>
  <c r="DU8" i="4"/>
  <c r="DV8" i="4"/>
  <c r="DU9" i="4"/>
  <c r="DV9" i="4"/>
  <c r="DU10" i="4"/>
  <c r="DV10" i="4"/>
  <c r="DU11" i="4"/>
  <c r="DV11" i="4"/>
  <c r="DU12" i="4"/>
  <c r="DV12" i="4"/>
  <c r="DU13" i="4"/>
  <c r="DV13" i="4"/>
  <c r="DU14" i="4"/>
  <c r="DV14" i="4"/>
  <c r="DU15" i="4"/>
  <c r="DV15" i="4"/>
  <c r="DU16" i="4"/>
  <c r="DV16" i="4"/>
  <c r="DU17" i="4"/>
  <c r="DV17" i="4"/>
  <c r="DU18" i="4"/>
  <c r="DV18" i="4"/>
  <c r="DU19" i="4"/>
  <c r="DV19" i="4"/>
  <c r="DU20" i="4"/>
  <c r="DV20" i="4"/>
  <c r="DU21" i="4"/>
  <c r="DV21" i="4"/>
  <c r="DU22" i="4"/>
  <c r="DV22" i="4"/>
  <c r="DU23" i="4"/>
  <c r="DV23" i="4"/>
  <c r="DU24" i="4"/>
  <c r="DV24" i="4"/>
  <c r="DU25" i="4"/>
  <c r="DV25" i="4"/>
  <c r="DU26" i="4"/>
  <c r="DV26" i="4"/>
  <c r="DU27" i="4"/>
  <c r="DV27" i="4"/>
  <c r="DU28" i="4"/>
  <c r="DV28" i="4"/>
  <c r="DU29" i="4"/>
  <c r="DV29" i="4"/>
  <c r="DU30" i="4"/>
  <c r="DV30" i="4"/>
  <c r="DU31" i="4"/>
  <c r="DV31" i="4"/>
  <c r="DU32" i="4"/>
  <c r="DV32" i="4"/>
  <c r="DU33" i="4"/>
  <c r="DV33" i="4"/>
  <c r="DU34" i="4"/>
  <c r="DV34" i="4"/>
  <c r="DU35" i="4"/>
  <c r="DV35" i="4"/>
  <c r="DU36" i="4"/>
  <c r="DV36" i="4"/>
  <c r="DU37" i="4"/>
  <c r="DV37" i="4"/>
  <c r="DU38" i="4"/>
  <c r="DV38" i="4"/>
  <c r="DU39" i="4"/>
  <c r="DV39" i="4"/>
  <c r="DU40" i="4"/>
  <c r="DV40" i="4"/>
  <c r="DU41" i="4"/>
  <c r="DV41" i="4"/>
  <c r="DU42" i="4"/>
  <c r="DV42" i="4"/>
  <c r="DU43" i="4"/>
  <c r="DV43" i="4"/>
  <c r="DU44" i="4"/>
  <c r="DV44" i="4"/>
  <c r="DU45" i="4"/>
  <c r="DV45" i="4"/>
  <c r="DU46" i="4"/>
  <c r="DV46" i="4"/>
  <c r="DU47" i="4"/>
  <c r="DV47" i="4"/>
  <c r="DU48" i="4"/>
  <c r="DV48" i="4"/>
  <c r="DU49" i="4"/>
  <c r="DV49" i="4"/>
  <c r="DU50" i="4"/>
  <c r="DV50" i="4"/>
  <c r="DU51" i="4"/>
  <c r="DV51" i="4"/>
  <c r="DU52" i="4"/>
  <c r="DV52" i="4"/>
  <c r="DU53" i="4"/>
  <c r="DV53" i="4"/>
  <c r="DU54" i="4"/>
  <c r="DV54" i="4"/>
  <c r="DU55" i="4"/>
  <c r="DV55" i="4"/>
  <c r="DU56" i="4"/>
  <c r="DV56" i="4"/>
  <c r="DU57" i="4"/>
  <c r="DV57" i="4"/>
  <c r="DU58" i="4"/>
  <c r="DV58" i="4"/>
  <c r="DU59" i="4"/>
  <c r="DV59" i="4"/>
  <c r="DW59" i="4" s="1"/>
  <c r="DU60" i="4"/>
  <c r="DV60" i="4"/>
  <c r="DU61" i="4"/>
  <c r="DV61" i="4"/>
  <c r="DU62" i="4"/>
  <c r="DV62" i="4"/>
  <c r="DU63" i="4"/>
  <c r="DV63" i="4"/>
  <c r="DU64" i="4"/>
  <c r="DV64" i="4"/>
  <c r="DU65" i="4"/>
  <c r="DV65" i="4"/>
  <c r="DU66" i="4"/>
  <c r="DV66" i="4"/>
  <c r="DU67" i="4"/>
  <c r="DV67" i="4"/>
  <c r="DW67" i="4" s="1"/>
  <c r="N67" i="2" s="1"/>
  <c r="DU68" i="4"/>
  <c r="DV68" i="4"/>
  <c r="DU69" i="4"/>
  <c r="DV69" i="4"/>
  <c r="DU70" i="4"/>
  <c r="DV70" i="4"/>
  <c r="DU71" i="4"/>
  <c r="DV71" i="4"/>
  <c r="DU72" i="4"/>
  <c r="DV72" i="4"/>
  <c r="DU73" i="4"/>
  <c r="DV73" i="4"/>
  <c r="DU74" i="4"/>
  <c r="DV74" i="4"/>
  <c r="DU75" i="4"/>
  <c r="DV75" i="4"/>
  <c r="DU76" i="4"/>
  <c r="DV76" i="4"/>
  <c r="DU77" i="4"/>
  <c r="DV77" i="4"/>
  <c r="DU78" i="4"/>
  <c r="DV78" i="4"/>
  <c r="DU79" i="4"/>
  <c r="DV79" i="4"/>
  <c r="DU80" i="4"/>
  <c r="DV80" i="4"/>
  <c r="DU81" i="4"/>
  <c r="DV81" i="4"/>
  <c r="DU82" i="4"/>
  <c r="DV82" i="4"/>
  <c r="DU83" i="4"/>
  <c r="DV83" i="4"/>
  <c r="DU84" i="4"/>
  <c r="DV84" i="4"/>
  <c r="DU85" i="4"/>
  <c r="DV85" i="4"/>
  <c r="DU86" i="4"/>
  <c r="DV86" i="4"/>
  <c r="DU87" i="4"/>
  <c r="DV87" i="4"/>
  <c r="DU88" i="4"/>
  <c r="DV88" i="4"/>
  <c r="DU89" i="4"/>
  <c r="DV89" i="4"/>
  <c r="DU90" i="4"/>
  <c r="DV90" i="4"/>
  <c r="DU91" i="4"/>
  <c r="DV91" i="4"/>
  <c r="DU92" i="4"/>
  <c r="DV92" i="4"/>
  <c r="DU93" i="4"/>
  <c r="DV93" i="4"/>
  <c r="DU94" i="4"/>
  <c r="DV94" i="4"/>
  <c r="DU95" i="4"/>
  <c r="DV95" i="4"/>
  <c r="DU96" i="4"/>
  <c r="DV96" i="4"/>
  <c r="DU97" i="4"/>
  <c r="DV97" i="4"/>
  <c r="DU98" i="4"/>
  <c r="DV98" i="4"/>
  <c r="DU99" i="4"/>
  <c r="DV99" i="4"/>
  <c r="DU100" i="4"/>
  <c r="DV100" i="4"/>
  <c r="DU101" i="4"/>
  <c r="DV101" i="4"/>
  <c r="DU102" i="4"/>
  <c r="DV102" i="4"/>
  <c r="DU103" i="4"/>
  <c r="DV103" i="4"/>
  <c r="DU104" i="4"/>
  <c r="DV104" i="4"/>
  <c r="DU105" i="4"/>
  <c r="DV105" i="4"/>
  <c r="DU106" i="4"/>
  <c r="DV106" i="4"/>
  <c r="DU3" i="4"/>
  <c r="DV3" i="4"/>
  <c r="DW96" i="4" l="1"/>
  <c r="N96" i="2"/>
  <c r="M107" i="2"/>
  <c r="DW98" i="4"/>
  <c r="DW50" i="4"/>
  <c r="DW12" i="4"/>
  <c r="DW4" i="4"/>
  <c r="N4" i="2" s="1"/>
  <c r="M47" i="2"/>
  <c r="M39" i="2"/>
  <c r="M31" i="2"/>
  <c r="M23" i="2"/>
  <c r="DW94" i="4"/>
  <c r="N94" i="2" s="1"/>
  <c r="M37" i="2"/>
  <c r="M95" i="2"/>
  <c r="M41" i="2"/>
  <c r="M64" i="2"/>
  <c r="M15" i="2"/>
  <c r="M7" i="2"/>
  <c r="M49" i="2"/>
  <c r="M33" i="2"/>
  <c r="M80" i="2"/>
  <c r="M71" i="2"/>
  <c r="M65" i="2"/>
  <c r="M29" i="2"/>
  <c r="M89" i="2"/>
  <c r="M48" i="2"/>
  <c r="M63" i="2"/>
  <c r="M104" i="2"/>
  <c r="M103" i="2"/>
  <c r="M45" i="2"/>
  <c r="M88" i="2"/>
  <c r="M87" i="2"/>
  <c r="M69" i="2"/>
  <c r="M96" i="2"/>
  <c r="M79" i="2"/>
  <c r="M90" i="2"/>
  <c r="M98" i="2"/>
  <c r="M25" i="2"/>
  <c r="M17" i="2"/>
  <c r="M9" i="2"/>
  <c r="M66" i="2"/>
  <c r="M40" i="2"/>
  <c r="M32" i="2"/>
  <c r="M24" i="2"/>
  <c r="M16" i="2"/>
  <c r="M8" i="2"/>
  <c r="M42" i="2"/>
  <c r="DW103" i="4"/>
  <c r="N103" i="2" s="1"/>
  <c r="DW7" i="4"/>
  <c r="N7" i="2" s="1"/>
  <c r="M34" i="2"/>
  <c r="M82" i="2"/>
  <c r="M46" i="2"/>
  <c r="M38" i="2"/>
  <c r="M30" i="2"/>
  <c r="M22" i="2"/>
  <c r="M14" i="2"/>
  <c r="M6" i="2"/>
  <c r="M81" i="2"/>
  <c r="M50" i="2"/>
  <c r="M21" i="2"/>
  <c r="M13" i="2"/>
  <c r="M5" i="2"/>
  <c r="M26" i="2"/>
  <c r="M78" i="2"/>
  <c r="M106" i="2"/>
  <c r="M105" i="2"/>
  <c r="M86" i="2"/>
  <c r="M85" i="2"/>
  <c r="M100" i="2"/>
  <c r="M92" i="2"/>
  <c r="M84" i="2"/>
  <c r="M68" i="2"/>
  <c r="M44" i="2"/>
  <c r="M36" i="2"/>
  <c r="M28" i="2"/>
  <c r="M20" i="2"/>
  <c r="M12" i="2"/>
  <c r="M4" i="2"/>
  <c r="M18" i="2"/>
  <c r="M97" i="2"/>
  <c r="M94" i="2"/>
  <c r="M101" i="2"/>
  <c r="M10" i="2"/>
  <c r="M102" i="2"/>
  <c r="M70" i="2"/>
  <c r="M93" i="2"/>
  <c r="M3" i="2"/>
  <c r="M99" i="2"/>
  <c r="M91" i="2"/>
  <c r="M83" i="2"/>
  <c r="M67" i="2"/>
  <c r="M43" i="2"/>
  <c r="M35" i="2"/>
  <c r="M27" i="2"/>
  <c r="M19" i="2"/>
  <c r="M11" i="2"/>
  <c r="DW60" i="4"/>
  <c r="DW90" i="4"/>
  <c r="DW70" i="4"/>
  <c r="N70" i="2" s="1"/>
  <c r="DW92" i="4"/>
  <c r="DW72" i="4"/>
  <c r="DW64" i="4"/>
  <c r="N64" i="2" s="1"/>
  <c r="DW10" i="4"/>
  <c r="N10" i="2" s="1"/>
  <c r="DW106" i="4"/>
  <c r="N106" i="2" s="1"/>
  <c r="DW56" i="4"/>
  <c r="DW54" i="4"/>
  <c r="DW52" i="4"/>
  <c r="DW82" i="4"/>
  <c r="N82" i="2" s="1"/>
  <c r="DW80" i="4"/>
  <c r="DW76" i="4"/>
  <c r="DW61" i="4"/>
  <c r="DW40" i="4"/>
  <c r="N40" i="2" s="1"/>
  <c r="DW22" i="4"/>
  <c r="N22" i="2" s="1"/>
  <c r="DW20" i="4"/>
  <c r="DW16" i="4"/>
  <c r="N16" i="2" s="1"/>
  <c r="DW14" i="4"/>
  <c r="DW11" i="4"/>
  <c r="DW104" i="4"/>
  <c r="DW91" i="4"/>
  <c r="N91" i="2" s="1"/>
  <c r="DW89" i="4"/>
  <c r="DW87" i="4"/>
  <c r="DW79" i="4"/>
  <c r="N79" i="2" s="1"/>
  <c r="DW77" i="4"/>
  <c r="DW75" i="4"/>
  <c r="DW73" i="4"/>
  <c r="DW69" i="4"/>
  <c r="DW55" i="4"/>
  <c r="DW47" i="4"/>
  <c r="DW45" i="4"/>
  <c r="DW43" i="4"/>
  <c r="N43" i="2" s="1"/>
  <c r="DW39" i="4"/>
  <c r="DW37" i="4"/>
  <c r="N37" i="2" s="1"/>
  <c r="DW35" i="4"/>
  <c r="DW31" i="4"/>
  <c r="N31" i="2" s="1"/>
  <c r="DW19" i="4"/>
  <c r="N19" i="2" s="1"/>
  <c r="DW101" i="4"/>
  <c r="DW99" i="4"/>
  <c r="DW95" i="4"/>
  <c r="DW86" i="4"/>
  <c r="DW44" i="4"/>
  <c r="DW23" i="4"/>
  <c r="DW5" i="4"/>
  <c r="DW102" i="4"/>
  <c r="DW18" i="4"/>
  <c r="DW3" i="4"/>
  <c r="DW74" i="4"/>
  <c r="DW63" i="4"/>
  <c r="DW49" i="4"/>
  <c r="N49" i="2" s="1"/>
  <c r="DW34" i="4"/>
  <c r="N34" i="2" s="1"/>
  <c r="DW32" i="4"/>
  <c r="DW28" i="4"/>
  <c r="N28" i="2" s="1"/>
  <c r="DW26" i="4"/>
  <c r="DW24" i="4"/>
  <c r="DW15" i="4"/>
  <c r="DW6" i="4"/>
  <c r="DW107" i="4"/>
  <c r="DW58" i="4"/>
  <c r="DW21" i="4"/>
  <c r="DW97" i="4"/>
  <c r="N97" i="2" s="1"/>
  <c r="DW83" i="4"/>
  <c r="DW65" i="4"/>
  <c r="DW62" i="4"/>
  <c r="DW57" i="4"/>
  <c r="DW48" i="4"/>
  <c r="DW42" i="4"/>
  <c r="DW38" i="4"/>
  <c r="DW13" i="4"/>
  <c r="N13" i="2" s="1"/>
  <c r="DW66" i="4"/>
  <c r="DW105" i="4"/>
  <c r="DW100" i="4"/>
  <c r="N100" i="2" s="1"/>
  <c r="DW93" i="4"/>
  <c r="DW81" i="4"/>
  <c r="DW78" i="4"/>
  <c r="DW68" i="4"/>
  <c r="DW53" i="4"/>
  <c r="DW51" i="4"/>
  <c r="DW46" i="4"/>
  <c r="N46" i="2" s="1"/>
  <c r="DW29" i="4"/>
  <c r="DW25" i="4"/>
  <c r="N25" i="2" s="1"/>
  <c r="DW71" i="4"/>
  <c r="DW41" i="4"/>
  <c r="DW36" i="4"/>
  <c r="DW85" i="4"/>
  <c r="N85" i="2" s="1"/>
  <c r="DW84" i="4"/>
  <c r="DW30" i="4"/>
  <c r="DW8" i="4"/>
  <c r="DW17" i="4"/>
  <c r="DW88" i="4"/>
  <c r="N88" i="2" s="1"/>
  <c r="DW33" i="4"/>
  <c r="DW27" i="4"/>
  <c r="DW9" i="4"/>
  <c r="CK4" i="4"/>
  <c r="CK5" i="4"/>
  <c r="CK6" i="4"/>
  <c r="CK7" i="4"/>
  <c r="CK8" i="4"/>
  <c r="CK9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41" i="4"/>
  <c r="CK42" i="4"/>
  <c r="CK43" i="4"/>
  <c r="CK44" i="4"/>
  <c r="CK45" i="4"/>
  <c r="CK46" i="4"/>
  <c r="CK47" i="4"/>
  <c r="CK48" i="4"/>
  <c r="CK49" i="4"/>
  <c r="CK50" i="4"/>
  <c r="CK51" i="4"/>
  <c r="CK52" i="4"/>
  <c r="CK53" i="4"/>
  <c r="CK54" i="4"/>
  <c r="CK55" i="4"/>
  <c r="CK56" i="4"/>
  <c r="CK57" i="4"/>
  <c r="CK58" i="4"/>
  <c r="CK59" i="4"/>
  <c r="CK60" i="4"/>
  <c r="CK61" i="4"/>
  <c r="CK62" i="4"/>
  <c r="CK63" i="4"/>
  <c r="CK64" i="4"/>
  <c r="CK65" i="4"/>
  <c r="CK66" i="4"/>
  <c r="CK67" i="4"/>
  <c r="CK68" i="4"/>
  <c r="CK69" i="4"/>
  <c r="CK70" i="4"/>
  <c r="CK71" i="4"/>
  <c r="CK72" i="4"/>
  <c r="CK73" i="4"/>
  <c r="CK74" i="4"/>
  <c r="CK75" i="4"/>
  <c r="CK76" i="4"/>
  <c r="CK77" i="4"/>
  <c r="CK78" i="4"/>
  <c r="CK79" i="4"/>
  <c r="CK80" i="4"/>
  <c r="CK81" i="4"/>
  <c r="CK82" i="4"/>
  <c r="CK83" i="4"/>
  <c r="CK84" i="4"/>
  <c r="CK85" i="4"/>
  <c r="CK86" i="4"/>
  <c r="CK87" i="4"/>
  <c r="CK88" i="4"/>
  <c r="CK89" i="4"/>
  <c r="CK90" i="4"/>
  <c r="CK91" i="4"/>
  <c r="CK92" i="4"/>
  <c r="CK93" i="4"/>
  <c r="CK94" i="4"/>
  <c r="CK95" i="4"/>
  <c r="CK96" i="4"/>
  <c r="CK97" i="4"/>
  <c r="CK98" i="4"/>
  <c r="CK99" i="4"/>
  <c r="CK100" i="4"/>
  <c r="CK101" i="4"/>
  <c r="CK102" i="4"/>
  <c r="CK103" i="4"/>
  <c r="CK104" i="4"/>
  <c r="CK105" i="4"/>
  <c r="CK106" i="4"/>
  <c r="CK107" i="4"/>
  <c r="CK108" i="4"/>
  <c r="CK109" i="4"/>
  <c r="CK110" i="4"/>
  <c r="CK3" i="4"/>
  <c r="N27" i="2" l="1"/>
  <c r="N8" i="2"/>
  <c r="N36" i="2"/>
  <c r="N29" i="2"/>
  <c r="N68" i="2"/>
  <c r="N38" i="2"/>
  <c r="N21" i="2"/>
  <c r="N15" i="2"/>
  <c r="N32" i="2"/>
  <c r="N5" i="2"/>
  <c r="N95" i="2"/>
  <c r="N69" i="2"/>
  <c r="N104" i="2"/>
  <c r="N20" i="2"/>
  <c r="N90" i="2"/>
  <c r="N12" i="2"/>
  <c r="N33" i="2"/>
  <c r="N30" i="2"/>
  <c r="N41" i="2"/>
  <c r="N78" i="2"/>
  <c r="N105" i="2"/>
  <c r="N42" i="2"/>
  <c r="N65" i="2"/>
  <c r="N24" i="2"/>
  <c r="N3" i="2"/>
  <c r="N23" i="2"/>
  <c r="N99" i="2"/>
  <c r="N35" i="2"/>
  <c r="N45" i="2"/>
  <c r="N87" i="2"/>
  <c r="N11" i="2"/>
  <c r="N80" i="2"/>
  <c r="N50" i="2"/>
  <c r="N84" i="2"/>
  <c r="N71" i="2"/>
  <c r="N81" i="2"/>
  <c r="N66" i="2"/>
  <c r="N48" i="2"/>
  <c r="N83" i="2"/>
  <c r="N107" i="2"/>
  <c r="N26" i="2"/>
  <c r="N18" i="2"/>
  <c r="N44" i="2"/>
  <c r="N101" i="2"/>
  <c r="N47" i="2"/>
  <c r="N89" i="2"/>
  <c r="N14" i="2"/>
  <c r="N92" i="2"/>
  <c r="N98" i="2"/>
  <c r="N9" i="2"/>
  <c r="N17" i="2"/>
  <c r="N93" i="2"/>
  <c r="N6" i="2"/>
  <c r="N63" i="2"/>
  <c r="N102" i="2"/>
  <c r="N86" i="2"/>
  <c r="N39" i="2"/>
  <c r="AH69" i="2"/>
  <c r="AH68" i="2"/>
  <c r="AH67" i="2"/>
  <c r="AH66" i="2"/>
  <c r="AH41" i="2"/>
  <c r="AH40" i="2"/>
  <c r="AH39" i="2"/>
  <c r="AG35" i="2"/>
  <c r="AF35" i="2"/>
  <c r="AG26" i="2"/>
  <c r="AF26" i="2"/>
  <c r="AG17" i="2"/>
  <c r="AF17" i="2"/>
  <c r="AG16" i="2"/>
  <c r="AF16" i="2"/>
  <c r="AG15" i="2"/>
  <c r="AF15" i="2"/>
  <c r="AH8" i="2"/>
  <c r="AH7" i="2"/>
  <c r="AH6" i="2"/>
  <c r="DH32" i="4"/>
  <c r="DI32" i="4"/>
  <c r="DH33" i="4"/>
  <c r="DI33" i="4"/>
  <c r="DH34" i="4"/>
  <c r="DI34" i="4"/>
  <c r="DH35" i="4"/>
  <c r="DI35" i="4"/>
  <c r="DH36" i="4"/>
  <c r="DI36" i="4"/>
  <c r="DH37" i="4"/>
  <c r="DI37" i="4"/>
  <c r="DH38" i="4"/>
  <c r="DI38" i="4"/>
  <c r="DH39" i="4"/>
  <c r="DI39" i="4"/>
  <c r="DH40" i="4"/>
  <c r="DI40" i="4"/>
  <c r="DH41" i="4"/>
  <c r="DI41" i="4"/>
  <c r="DH42" i="4"/>
  <c r="DI42" i="4"/>
  <c r="DH43" i="4"/>
  <c r="DI43" i="4"/>
  <c r="DH44" i="4"/>
  <c r="DI44" i="4"/>
  <c r="DH45" i="4"/>
  <c r="DI45" i="4"/>
  <c r="DH46" i="4"/>
  <c r="DI46" i="4"/>
  <c r="DH47" i="4"/>
  <c r="DI47" i="4"/>
  <c r="DH48" i="4"/>
  <c r="DI48" i="4"/>
  <c r="DH49" i="4"/>
  <c r="DI49" i="4"/>
  <c r="DH50" i="4"/>
  <c r="DI50" i="4"/>
  <c r="DH51" i="4"/>
  <c r="DI51" i="4"/>
  <c r="DH52" i="4"/>
  <c r="DI52" i="4"/>
  <c r="DH53" i="4"/>
  <c r="DI53" i="4"/>
  <c r="DH54" i="4"/>
  <c r="DI54" i="4"/>
  <c r="DH55" i="4"/>
  <c r="DI55" i="4"/>
  <c r="DH56" i="4"/>
  <c r="DI56" i="4"/>
  <c r="DH57" i="4"/>
  <c r="DI57" i="4"/>
  <c r="DH58" i="4"/>
  <c r="DI58" i="4"/>
  <c r="DH59" i="4"/>
  <c r="DI59" i="4"/>
  <c r="DH60" i="4"/>
  <c r="DI60" i="4"/>
  <c r="DH61" i="4"/>
  <c r="DI61" i="4"/>
  <c r="DH62" i="4"/>
  <c r="DI62" i="4"/>
  <c r="DH63" i="4"/>
  <c r="DI63" i="4"/>
  <c r="DH64" i="4"/>
  <c r="DI64" i="4"/>
  <c r="DH65" i="4"/>
  <c r="DI65" i="4"/>
  <c r="DH66" i="4"/>
  <c r="DI66" i="4"/>
  <c r="DH67" i="4"/>
  <c r="DI67" i="4"/>
  <c r="DH68" i="4"/>
  <c r="DI68" i="4"/>
  <c r="DH69" i="4"/>
  <c r="DI69" i="4"/>
  <c r="DH70" i="4"/>
  <c r="DI70" i="4"/>
  <c r="DH71" i="4"/>
  <c r="DI71" i="4"/>
  <c r="DH72" i="4"/>
  <c r="DI72" i="4"/>
  <c r="DH73" i="4"/>
  <c r="DI73" i="4"/>
  <c r="DH74" i="4"/>
  <c r="DI74" i="4"/>
  <c r="DH75" i="4"/>
  <c r="DI75" i="4"/>
  <c r="DH76" i="4"/>
  <c r="DI76" i="4"/>
  <c r="DH77" i="4"/>
  <c r="DI77" i="4"/>
  <c r="DH78" i="4"/>
  <c r="DI78" i="4"/>
  <c r="DH79" i="4"/>
  <c r="DI79" i="4"/>
  <c r="DH80" i="4"/>
  <c r="DI80" i="4"/>
  <c r="DH81" i="4"/>
  <c r="DI81" i="4"/>
  <c r="DH82" i="4"/>
  <c r="DI82" i="4"/>
  <c r="DH83" i="4"/>
  <c r="DI83" i="4"/>
  <c r="DH84" i="4"/>
  <c r="DI84" i="4"/>
  <c r="DH85" i="4"/>
  <c r="DI85" i="4"/>
  <c r="DH86" i="4"/>
  <c r="DI86" i="4"/>
  <c r="DH87" i="4"/>
  <c r="DI87" i="4"/>
  <c r="DH88" i="4"/>
  <c r="DI88" i="4"/>
  <c r="DH89" i="4"/>
  <c r="DI89" i="4"/>
  <c r="DH90" i="4"/>
  <c r="DI90" i="4"/>
  <c r="DH91" i="4"/>
  <c r="DI91" i="4"/>
  <c r="DH92" i="4"/>
  <c r="DI92" i="4"/>
  <c r="DH93" i="4"/>
  <c r="DI93" i="4"/>
  <c r="DH94" i="4"/>
  <c r="DI94" i="4"/>
  <c r="DH95" i="4"/>
  <c r="DI95" i="4"/>
  <c r="DH96" i="4"/>
  <c r="DI96" i="4"/>
  <c r="DH97" i="4"/>
  <c r="DI97" i="4"/>
  <c r="DH98" i="4"/>
  <c r="DI98" i="4"/>
  <c r="DH99" i="4"/>
  <c r="DI99" i="4"/>
  <c r="DH100" i="4"/>
  <c r="DI100" i="4"/>
  <c r="DH101" i="4"/>
  <c r="DI101" i="4"/>
  <c r="DH102" i="4"/>
  <c r="DI102" i="4"/>
  <c r="DH103" i="4"/>
  <c r="DI103" i="4"/>
  <c r="DH104" i="4"/>
  <c r="DI104" i="4"/>
  <c r="DH105" i="4"/>
  <c r="DI105" i="4"/>
  <c r="DH106" i="4"/>
  <c r="DI106" i="4"/>
  <c r="DH107" i="4"/>
  <c r="DI107" i="4"/>
  <c r="DH4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" i="4"/>
  <c r="DI4" i="4"/>
  <c r="DI5" i="4"/>
  <c r="DI6" i="4"/>
  <c r="DI7" i="4"/>
  <c r="DI8" i="4"/>
  <c r="DI9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" i="4"/>
  <c r="CV108" i="4" l="1"/>
  <c r="CV109" i="4"/>
  <c r="CV110" i="4"/>
  <c r="CU108" i="4"/>
  <c r="CU109" i="4"/>
  <c r="CU110" i="4"/>
  <c r="CT107" i="4"/>
  <c r="CT106" i="4"/>
  <c r="CT105" i="4"/>
  <c r="CT104" i="4"/>
  <c r="CT103" i="4"/>
  <c r="CT102" i="4"/>
  <c r="CT101" i="4"/>
  <c r="CT100" i="4"/>
  <c r="CT99" i="4"/>
  <c r="CT98" i="4"/>
  <c r="CT97" i="4"/>
  <c r="CT96" i="4"/>
  <c r="CT95" i="4"/>
  <c r="CT94" i="4"/>
  <c r="CT93" i="4"/>
  <c r="CT92" i="4"/>
  <c r="CT91" i="4"/>
  <c r="CT90" i="4"/>
  <c r="CT89" i="4"/>
  <c r="CT88" i="4"/>
  <c r="CT87" i="4"/>
  <c r="CT86" i="4"/>
  <c r="CT85" i="4"/>
  <c r="CT84" i="4"/>
  <c r="CT83" i="4"/>
  <c r="CT82" i="4"/>
  <c r="CT81" i="4"/>
  <c r="CT80" i="4"/>
  <c r="CT79" i="4"/>
  <c r="CT78" i="4"/>
  <c r="CT77" i="4"/>
  <c r="CT76" i="4"/>
  <c r="CT75" i="4"/>
  <c r="CT74" i="4"/>
  <c r="CT73" i="4"/>
  <c r="CT72" i="4"/>
  <c r="CT71" i="4"/>
  <c r="CT70" i="4"/>
  <c r="CT69" i="4"/>
  <c r="CT68" i="4"/>
  <c r="CT67" i="4"/>
  <c r="CT66" i="4"/>
  <c r="CT65" i="4"/>
  <c r="CT64" i="4"/>
  <c r="CT63" i="4"/>
  <c r="CT62" i="4"/>
  <c r="CT61" i="4"/>
  <c r="CT60" i="4"/>
  <c r="CT59" i="4"/>
  <c r="CT58" i="4"/>
  <c r="CT57" i="4"/>
  <c r="CT56" i="4"/>
  <c r="CT55" i="4"/>
  <c r="CT54" i="4"/>
  <c r="CT53" i="4"/>
  <c r="CT52" i="4"/>
  <c r="CT51" i="4"/>
  <c r="CT50" i="4"/>
  <c r="CT49" i="4"/>
  <c r="CT48" i="4"/>
  <c r="CT47" i="4"/>
  <c r="CT46" i="4"/>
  <c r="CT45" i="4"/>
  <c r="CT44" i="4"/>
  <c r="CT43" i="4"/>
  <c r="CT42" i="4"/>
  <c r="CT41" i="4"/>
  <c r="CT40" i="4"/>
  <c r="CT39" i="4"/>
  <c r="CT38" i="4"/>
  <c r="CT37" i="4"/>
  <c r="CT36" i="4"/>
  <c r="CT35" i="4"/>
  <c r="CT34" i="4"/>
  <c r="CT33" i="4"/>
  <c r="CT32" i="4"/>
  <c r="CT31" i="4"/>
  <c r="CT30" i="4"/>
  <c r="CT29" i="4"/>
  <c r="CT28" i="4"/>
  <c r="CT27" i="4"/>
  <c r="CT26" i="4"/>
  <c r="CT25" i="4"/>
  <c r="CT24" i="4"/>
  <c r="CT23" i="4"/>
  <c r="CT22" i="4"/>
  <c r="CT21" i="4"/>
  <c r="CT20" i="4"/>
  <c r="CT19" i="4"/>
  <c r="CT18" i="4"/>
  <c r="CT17" i="4"/>
  <c r="CT16" i="4"/>
  <c r="CT15" i="4"/>
  <c r="CT14" i="4"/>
  <c r="CT13" i="4"/>
  <c r="CT12" i="4"/>
  <c r="CT11" i="4"/>
  <c r="CT10" i="4"/>
  <c r="CT9" i="4"/>
  <c r="CT8" i="4"/>
  <c r="CT7" i="4"/>
  <c r="CT6" i="4"/>
  <c r="CT5" i="4"/>
  <c r="CT4" i="4"/>
  <c r="CT3" i="4"/>
  <c r="CS100" i="4"/>
  <c r="CZ100" i="4" s="1"/>
  <c r="CS83" i="4"/>
  <c r="CZ83" i="4" s="1"/>
  <c r="CS82" i="4"/>
  <c r="CZ82" i="4" s="1"/>
  <c r="CS68" i="4"/>
  <c r="CZ68" i="4" s="1"/>
  <c r="CS67" i="4"/>
  <c r="CZ67" i="4" s="1"/>
  <c r="CS64" i="4"/>
  <c r="CZ64" i="4" s="1"/>
  <c r="CS63" i="4"/>
  <c r="CZ63" i="4" s="1"/>
  <c r="CS52" i="4"/>
  <c r="CZ52" i="4" s="1"/>
  <c r="CS36" i="4"/>
  <c r="CZ36" i="4" s="1"/>
  <c r="CS35" i="4"/>
  <c r="CZ35" i="4" s="1"/>
  <c r="CS34" i="4"/>
  <c r="CZ34" i="4" s="1"/>
  <c r="CS20" i="4"/>
  <c r="CZ20" i="4" s="1"/>
  <c r="CS19" i="4"/>
  <c r="CZ19" i="4" s="1"/>
  <c r="CS16" i="4"/>
  <c r="CZ16" i="4" s="1"/>
  <c r="CS15" i="4"/>
  <c r="CZ15" i="4" s="1"/>
  <c r="CS5" i="4"/>
  <c r="CS4" i="4"/>
  <c r="CR7" i="4"/>
  <c r="CY7" i="4" s="1"/>
  <c r="CR106" i="4"/>
  <c r="CY106" i="4" s="1"/>
  <c r="CR105" i="4"/>
  <c r="CY105" i="4" s="1"/>
  <c r="CR104" i="4"/>
  <c r="CY104" i="4" s="1"/>
  <c r="CR103" i="4"/>
  <c r="CY103" i="4" s="1"/>
  <c r="CR102" i="4"/>
  <c r="CY102" i="4" s="1"/>
  <c r="CR101" i="4"/>
  <c r="CY101" i="4" s="1"/>
  <c r="CR100" i="4"/>
  <c r="CY100" i="4" s="1"/>
  <c r="CR99" i="4"/>
  <c r="CY99" i="4" s="1"/>
  <c r="CR98" i="4"/>
  <c r="CY98" i="4" s="1"/>
  <c r="CR97" i="4"/>
  <c r="CY97" i="4" s="1"/>
  <c r="CR96" i="4"/>
  <c r="CY96" i="4" s="1"/>
  <c r="CR95" i="4"/>
  <c r="CY95" i="4" s="1"/>
  <c r="CR94" i="4"/>
  <c r="CY94" i="4" s="1"/>
  <c r="CR93" i="4"/>
  <c r="CY93" i="4" s="1"/>
  <c r="CR92" i="4"/>
  <c r="CY92" i="4" s="1"/>
  <c r="CR91" i="4"/>
  <c r="CY91" i="4" s="1"/>
  <c r="CR90" i="4"/>
  <c r="CY90" i="4" s="1"/>
  <c r="CR89" i="4"/>
  <c r="CY89" i="4" s="1"/>
  <c r="CR88" i="4"/>
  <c r="CY88" i="4" s="1"/>
  <c r="CR87" i="4"/>
  <c r="CY87" i="4" s="1"/>
  <c r="CR86" i="4"/>
  <c r="CY86" i="4" s="1"/>
  <c r="CR85" i="4"/>
  <c r="CY85" i="4" s="1"/>
  <c r="CR84" i="4"/>
  <c r="CY84" i="4" s="1"/>
  <c r="CR83" i="4"/>
  <c r="CY83" i="4" s="1"/>
  <c r="CR82" i="4"/>
  <c r="CY82" i="4" s="1"/>
  <c r="CR81" i="4"/>
  <c r="CY81" i="4" s="1"/>
  <c r="CR80" i="4"/>
  <c r="CY80" i="4" s="1"/>
  <c r="CR79" i="4"/>
  <c r="CY79" i="4" s="1"/>
  <c r="CR78" i="4"/>
  <c r="CY78" i="4" s="1"/>
  <c r="CR77" i="4"/>
  <c r="CY77" i="4" s="1"/>
  <c r="CR76" i="4"/>
  <c r="CY76" i="4" s="1"/>
  <c r="CR75" i="4"/>
  <c r="CY75" i="4" s="1"/>
  <c r="CR74" i="4"/>
  <c r="CY74" i="4" s="1"/>
  <c r="CR73" i="4"/>
  <c r="CY73" i="4" s="1"/>
  <c r="CR72" i="4"/>
  <c r="CY72" i="4" s="1"/>
  <c r="CR71" i="4"/>
  <c r="CY71" i="4" s="1"/>
  <c r="CR70" i="4"/>
  <c r="CY70" i="4" s="1"/>
  <c r="CR69" i="4"/>
  <c r="CY69" i="4" s="1"/>
  <c r="CR68" i="4"/>
  <c r="CY68" i="4" s="1"/>
  <c r="CR67" i="4"/>
  <c r="CY67" i="4" s="1"/>
  <c r="CR66" i="4"/>
  <c r="CY66" i="4" s="1"/>
  <c r="CR65" i="4"/>
  <c r="CY65" i="4" s="1"/>
  <c r="CR64" i="4"/>
  <c r="CY64" i="4" s="1"/>
  <c r="CR63" i="4"/>
  <c r="CY63" i="4" s="1"/>
  <c r="CR62" i="4"/>
  <c r="CY62" i="4" s="1"/>
  <c r="CR61" i="4"/>
  <c r="CY61" i="4" s="1"/>
  <c r="CR60" i="4"/>
  <c r="CY60" i="4" s="1"/>
  <c r="CR59" i="4"/>
  <c r="CY59" i="4" s="1"/>
  <c r="CR58" i="4"/>
  <c r="CY58" i="4" s="1"/>
  <c r="CR57" i="4"/>
  <c r="CY57" i="4" s="1"/>
  <c r="CR56" i="4"/>
  <c r="CY56" i="4" s="1"/>
  <c r="CR55" i="4"/>
  <c r="CY55" i="4" s="1"/>
  <c r="CR54" i="4"/>
  <c r="CY54" i="4" s="1"/>
  <c r="CR53" i="4"/>
  <c r="CY53" i="4" s="1"/>
  <c r="CR52" i="4"/>
  <c r="CY52" i="4" s="1"/>
  <c r="CR51" i="4"/>
  <c r="CY51" i="4" s="1"/>
  <c r="CR50" i="4"/>
  <c r="CY50" i="4" s="1"/>
  <c r="CR49" i="4"/>
  <c r="CY49" i="4" s="1"/>
  <c r="CR48" i="4"/>
  <c r="CY48" i="4" s="1"/>
  <c r="CR47" i="4"/>
  <c r="CY47" i="4" s="1"/>
  <c r="CR46" i="4"/>
  <c r="CY46" i="4" s="1"/>
  <c r="CR45" i="4"/>
  <c r="CY45" i="4" s="1"/>
  <c r="CR44" i="4"/>
  <c r="CY44" i="4" s="1"/>
  <c r="CR43" i="4"/>
  <c r="CY43" i="4" s="1"/>
  <c r="CR42" i="4"/>
  <c r="CY42" i="4" s="1"/>
  <c r="CR41" i="4"/>
  <c r="CY41" i="4" s="1"/>
  <c r="CR40" i="4"/>
  <c r="CY40" i="4" s="1"/>
  <c r="CR39" i="4"/>
  <c r="CY39" i="4" s="1"/>
  <c r="CR38" i="4"/>
  <c r="CY38" i="4" s="1"/>
  <c r="CR37" i="4"/>
  <c r="CY37" i="4" s="1"/>
  <c r="CR36" i="4"/>
  <c r="CY36" i="4" s="1"/>
  <c r="CR35" i="4"/>
  <c r="CY35" i="4" s="1"/>
  <c r="CR34" i="4"/>
  <c r="CY34" i="4" s="1"/>
  <c r="CR33" i="4"/>
  <c r="CY33" i="4" s="1"/>
  <c r="CR32" i="4"/>
  <c r="CY32" i="4" s="1"/>
  <c r="CR31" i="4"/>
  <c r="CY31" i="4" s="1"/>
  <c r="CR30" i="4"/>
  <c r="CY30" i="4" s="1"/>
  <c r="CR29" i="4"/>
  <c r="CY29" i="4" s="1"/>
  <c r="CR28" i="4"/>
  <c r="CY28" i="4" s="1"/>
  <c r="CR27" i="4"/>
  <c r="CY27" i="4" s="1"/>
  <c r="CR26" i="4"/>
  <c r="CY26" i="4" s="1"/>
  <c r="CR25" i="4"/>
  <c r="CY25" i="4" s="1"/>
  <c r="CR24" i="4"/>
  <c r="CY24" i="4" s="1"/>
  <c r="CR23" i="4"/>
  <c r="CY23" i="4" s="1"/>
  <c r="CR22" i="4"/>
  <c r="CY22" i="4" s="1"/>
  <c r="CR21" i="4"/>
  <c r="CY21" i="4" s="1"/>
  <c r="CR20" i="4"/>
  <c r="CY20" i="4" s="1"/>
  <c r="CR19" i="4"/>
  <c r="CY19" i="4" s="1"/>
  <c r="CR18" i="4"/>
  <c r="CY18" i="4" s="1"/>
  <c r="CR17" i="4"/>
  <c r="CY17" i="4" s="1"/>
  <c r="CR16" i="4"/>
  <c r="CY16" i="4" s="1"/>
  <c r="CR15" i="4"/>
  <c r="CY15" i="4" s="1"/>
  <c r="CR14" i="4"/>
  <c r="CY14" i="4" s="1"/>
  <c r="CR13" i="4"/>
  <c r="CY13" i="4" s="1"/>
  <c r="CR12" i="4"/>
  <c r="CY12" i="4" s="1"/>
  <c r="CR11" i="4"/>
  <c r="CY11" i="4" s="1"/>
  <c r="CR10" i="4"/>
  <c r="CY10" i="4" s="1"/>
  <c r="CR9" i="4"/>
  <c r="CY9" i="4" s="1"/>
  <c r="CR8" i="4"/>
  <c r="CY8" i="4" s="1"/>
  <c r="CR107" i="4"/>
  <c r="CY107" i="4" s="1"/>
  <c r="CR6" i="4"/>
  <c r="CY6" i="4" s="1"/>
  <c r="CR5" i="4"/>
  <c r="CY5" i="4" s="1"/>
  <c r="CR4" i="4"/>
  <c r="CY4" i="4" s="1"/>
  <c r="CR3" i="4"/>
  <c r="CY3" i="4" s="1"/>
  <c r="CS3" i="4"/>
  <c r="CS8" i="4"/>
  <c r="CZ8" i="4" s="1"/>
  <c r="CS6" i="4"/>
  <c r="CZ6" i="4" s="1"/>
  <c r="CS11" i="4"/>
  <c r="CZ11" i="4" s="1"/>
  <c r="CS9" i="4"/>
  <c r="CZ9" i="4" s="1"/>
  <c r="CS10" i="4"/>
  <c r="CZ10" i="4" s="1"/>
  <c r="CS14" i="4"/>
  <c r="CZ14" i="4" s="1"/>
  <c r="CS12" i="4"/>
  <c r="CZ12" i="4" s="1"/>
  <c r="CS17" i="4"/>
  <c r="CZ17" i="4" s="1"/>
  <c r="CS18" i="4"/>
  <c r="CZ18" i="4" s="1"/>
  <c r="CS23" i="4"/>
  <c r="CZ23" i="4" s="1"/>
  <c r="CS22" i="4"/>
  <c r="CZ22" i="4" s="1"/>
  <c r="CS26" i="4"/>
  <c r="CZ26" i="4" s="1"/>
  <c r="CS24" i="4"/>
  <c r="CZ24" i="4" s="1"/>
  <c r="CS25" i="4"/>
  <c r="CZ25" i="4" s="1"/>
  <c r="CS29" i="4"/>
  <c r="CZ29" i="4" s="1"/>
  <c r="CS28" i="4"/>
  <c r="CZ28" i="4" s="1"/>
  <c r="CS32" i="4"/>
  <c r="CZ32" i="4" s="1"/>
  <c r="CS30" i="4"/>
  <c r="CZ30" i="4" s="1"/>
  <c r="CS33" i="4"/>
  <c r="CZ33" i="4" s="1"/>
  <c r="CS38" i="4"/>
  <c r="CZ38" i="4" s="1"/>
  <c r="CS37" i="4"/>
  <c r="CZ37" i="4" s="1"/>
  <c r="CS41" i="4"/>
  <c r="CZ41" i="4" s="1"/>
  <c r="CS40" i="4"/>
  <c r="CZ40" i="4" s="1"/>
  <c r="CS44" i="4"/>
  <c r="CZ44" i="4" s="1"/>
  <c r="CS43" i="4"/>
  <c r="CZ43" i="4" s="1"/>
  <c r="CS47" i="4"/>
  <c r="CZ47" i="4" s="1"/>
  <c r="CS46" i="4"/>
  <c r="CZ46" i="4" s="1"/>
  <c r="CS50" i="4"/>
  <c r="CZ50" i="4" s="1"/>
  <c r="CS49" i="4"/>
  <c r="CZ49" i="4" s="1"/>
  <c r="CS53" i="4"/>
  <c r="CZ53" i="4" s="1"/>
  <c r="CS51" i="4"/>
  <c r="CZ51" i="4" s="1"/>
  <c r="CS55" i="4"/>
  <c r="CZ55" i="4" s="1"/>
  <c r="CS54" i="4"/>
  <c r="CZ54" i="4" s="1"/>
  <c r="CS59" i="4"/>
  <c r="CZ59" i="4" s="1"/>
  <c r="CS57" i="4"/>
  <c r="CZ57" i="4" s="1"/>
  <c r="CS58" i="4"/>
  <c r="CZ58" i="4" s="1"/>
  <c r="CS62" i="4"/>
  <c r="CZ62" i="4" s="1"/>
  <c r="CS60" i="4"/>
  <c r="CZ60" i="4" s="1"/>
  <c r="CS65" i="4"/>
  <c r="CZ65" i="4" s="1"/>
  <c r="CS66" i="4"/>
  <c r="CZ66" i="4" s="1"/>
  <c r="CS71" i="4"/>
  <c r="CZ71" i="4" s="1"/>
  <c r="CS69" i="4"/>
  <c r="CZ69" i="4" s="1"/>
  <c r="CS70" i="4"/>
  <c r="CZ70" i="4" s="1"/>
  <c r="CS74" i="4"/>
  <c r="CZ74" i="4" s="1"/>
  <c r="CS73" i="4"/>
  <c r="CZ73" i="4" s="1"/>
  <c r="CS77" i="4"/>
  <c r="CZ77" i="4" s="1"/>
  <c r="CS76" i="4"/>
  <c r="CZ76" i="4" s="1"/>
  <c r="CS80" i="4"/>
  <c r="CZ80" i="4" s="1"/>
  <c r="CS78" i="4"/>
  <c r="CZ78" i="4" s="1"/>
  <c r="CS81" i="4"/>
  <c r="CZ81" i="4" s="1"/>
  <c r="CS86" i="4"/>
  <c r="CZ86" i="4" s="1"/>
  <c r="CS85" i="4"/>
  <c r="CZ85" i="4" s="1"/>
  <c r="CS89" i="4"/>
  <c r="CZ89" i="4" s="1"/>
  <c r="CS88" i="4"/>
  <c r="CZ88" i="4" s="1"/>
  <c r="CS92" i="4"/>
  <c r="CZ92" i="4" s="1"/>
  <c r="CS91" i="4"/>
  <c r="CZ91" i="4" s="1"/>
  <c r="CS95" i="4"/>
  <c r="CZ95" i="4" s="1"/>
  <c r="CS94" i="4"/>
  <c r="CZ94" i="4" s="1"/>
  <c r="CS98" i="4"/>
  <c r="CZ98" i="4" s="1"/>
  <c r="CS97" i="4"/>
  <c r="CZ97" i="4" s="1"/>
  <c r="CS101" i="4"/>
  <c r="CZ101" i="4" s="1"/>
  <c r="CS99" i="4"/>
  <c r="CZ99" i="4" s="1"/>
  <c r="CS104" i="4"/>
  <c r="CZ104" i="4" s="1"/>
  <c r="CS102" i="4"/>
  <c r="CZ102" i="4" s="1"/>
  <c r="CS107" i="4"/>
  <c r="CZ107" i="4" s="1"/>
  <c r="CS105" i="4"/>
  <c r="CZ105" i="4" s="1"/>
  <c r="CS106" i="4"/>
  <c r="CZ106" i="4" s="1"/>
  <c r="CQ107" i="4"/>
  <c r="CQ106" i="4"/>
  <c r="CQ105" i="4"/>
  <c r="CQ104" i="4"/>
  <c r="CQ103" i="4"/>
  <c r="CQ102" i="4"/>
  <c r="CQ101" i="4"/>
  <c r="CQ100" i="4"/>
  <c r="CQ99" i="4"/>
  <c r="CQ98" i="4"/>
  <c r="CQ97" i="4"/>
  <c r="CQ96" i="4"/>
  <c r="CQ95" i="4"/>
  <c r="CQ94" i="4"/>
  <c r="CQ93" i="4"/>
  <c r="CQ92" i="4"/>
  <c r="CQ91" i="4"/>
  <c r="CQ90" i="4"/>
  <c r="CQ89" i="4"/>
  <c r="CQ88" i="4"/>
  <c r="CQ87" i="4"/>
  <c r="CQ86" i="4"/>
  <c r="CQ85" i="4"/>
  <c r="CQ84" i="4"/>
  <c r="CQ83" i="4"/>
  <c r="CQ82" i="4"/>
  <c r="CQ81" i="4"/>
  <c r="CQ80" i="4"/>
  <c r="CQ79" i="4"/>
  <c r="CQ78" i="4"/>
  <c r="CQ77" i="4"/>
  <c r="CQ76" i="4"/>
  <c r="CQ75" i="4"/>
  <c r="CQ74" i="4"/>
  <c r="CQ73" i="4"/>
  <c r="CQ72" i="4"/>
  <c r="CQ71" i="4"/>
  <c r="CQ70" i="4"/>
  <c r="CQ69" i="4"/>
  <c r="CQ68" i="4"/>
  <c r="CQ67" i="4"/>
  <c r="CQ66" i="4"/>
  <c r="CQ65" i="4"/>
  <c r="CQ64" i="4"/>
  <c r="CQ63" i="4"/>
  <c r="CQ62" i="4"/>
  <c r="CQ61" i="4"/>
  <c r="CQ60" i="4"/>
  <c r="CQ59" i="4"/>
  <c r="CQ58" i="4"/>
  <c r="CQ57" i="4"/>
  <c r="CQ56" i="4"/>
  <c r="CQ55" i="4"/>
  <c r="CQ54" i="4"/>
  <c r="CQ53" i="4"/>
  <c r="CQ52" i="4"/>
  <c r="CQ51" i="4"/>
  <c r="CQ50" i="4"/>
  <c r="CQ49" i="4"/>
  <c r="CQ48" i="4"/>
  <c r="CQ47" i="4"/>
  <c r="CQ46" i="4"/>
  <c r="CQ45" i="4"/>
  <c r="CQ44" i="4"/>
  <c r="CQ43" i="4"/>
  <c r="CQ42" i="4"/>
  <c r="CQ41" i="4"/>
  <c r="CQ40" i="4"/>
  <c r="CQ39" i="4"/>
  <c r="CQ38" i="4"/>
  <c r="CQ37" i="4"/>
  <c r="CQ36" i="4"/>
  <c r="CQ35" i="4"/>
  <c r="CQ34" i="4"/>
  <c r="CQ33" i="4"/>
  <c r="CQ32" i="4"/>
  <c r="CQ31" i="4"/>
  <c r="CQ30" i="4"/>
  <c r="CQ29" i="4"/>
  <c r="CQ28" i="4"/>
  <c r="CQ27" i="4"/>
  <c r="CQ26" i="4"/>
  <c r="CQ25" i="4"/>
  <c r="CQ24" i="4"/>
  <c r="CQ23" i="4"/>
  <c r="CQ22" i="4"/>
  <c r="CQ21" i="4"/>
  <c r="CQ20" i="4"/>
  <c r="CQ19" i="4"/>
  <c r="CQ18" i="4"/>
  <c r="CQ17" i="4"/>
  <c r="CQ16" i="4"/>
  <c r="CQ15" i="4"/>
  <c r="CQ14" i="4"/>
  <c r="CQ13" i="4"/>
  <c r="CQ12" i="4"/>
  <c r="CQ11" i="4"/>
  <c r="CQ10" i="4"/>
  <c r="CQ9" i="4"/>
  <c r="CQ8" i="4"/>
  <c r="CQ7" i="4"/>
  <c r="CQ6" i="4"/>
  <c r="CQ5" i="4"/>
  <c r="CQ4" i="4"/>
  <c r="CQ3" i="4"/>
  <c r="CP36" i="4"/>
  <c r="CP35" i="4"/>
  <c r="CP107" i="4"/>
  <c r="CP106" i="4"/>
  <c r="CP105" i="4"/>
  <c r="CP104" i="4"/>
  <c r="CP103" i="4"/>
  <c r="CP102" i="4"/>
  <c r="CP101" i="4"/>
  <c r="CP100" i="4"/>
  <c r="CP99" i="4"/>
  <c r="CP98" i="4"/>
  <c r="CP97" i="4"/>
  <c r="CP96" i="4"/>
  <c r="CP95" i="4"/>
  <c r="CP94" i="4"/>
  <c r="CP93" i="4"/>
  <c r="CP92" i="4"/>
  <c r="CP91" i="4"/>
  <c r="CP90" i="4"/>
  <c r="CP89" i="4"/>
  <c r="CP88" i="4"/>
  <c r="CP87" i="4"/>
  <c r="CP86" i="4"/>
  <c r="CP85" i="4"/>
  <c r="CP84" i="4"/>
  <c r="CP83" i="4"/>
  <c r="CP82" i="4"/>
  <c r="CP81" i="4"/>
  <c r="CP80" i="4"/>
  <c r="CP79" i="4"/>
  <c r="CP78" i="4"/>
  <c r="CP77" i="4"/>
  <c r="CP76" i="4"/>
  <c r="CP75" i="4"/>
  <c r="CP74" i="4"/>
  <c r="CP73" i="4"/>
  <c r="CP72" i="4"/>
  <c r="CP71" i="4"/>
  <c r="CP70" i="4"/>
  <c r="CP69" i="4"/>
  <c r="CP68" i="4"/>
  <c r="CP67" i="4"/>
  <c r="CP66" i="4"/>
  <c r="CP65" i="4"/>
  <c r="CP64" i="4"/>
  <c r="CP63" i="4"/>
  <c r="CP62" i="4"/>
  <c r="CP61" i="4"/>
  <c r="CP60" i="4"/>
  <c r="CP59" i="4"/>
  <c r="CP58" i="4"/>
  <c r="CP57" i="4"/>
  <c r="CP56" i="4"/>
  <c r="CP55" i="4"/>
  <c r="CP54" i="4"/>
  <c r="CP53" i="4"/>
  <c r="CP52" i="4"/>
  <c r="CP51" i="4"/>
  <c r="CP50" i="4"/>
  <c r="CP49" i="4"/>
  <c r="CP48" i="4"/>
  <c r="CP47" i="4"/>
  <c r="CP46" i="4"/>
  <c r="CP45" i="4"/>
  <c r="CP44" i="4"/>
  <c r="CP43" i="4"/>
  <c r="CP42" i="4"/>
  <c r="CP41" i="4"/>
  <c r="CP40" i="4"/>
  <c r="CP39" i="4"/>
  <c r="CP38" i="4"/>
  <c r="CP37" i="4"/>
  <c r="CP34" i="4"/>
  <c r="CP33" i="4"/>
  <c r="CP32" i="4"/>
  <c r="CP31" i="4"/>
  <c r="CP30" i="4"/>
  <c r="CP29" i="4"/>
  <c r="CP28" i="4"/>
  <c r="CP27" i="4"/>
  <c r="CP26" i="4"/>
  <c r="CP25" i="4"/>
  <c r="CP24" i="4"/>
  <c r="CP23" i="4"/>
  <c r="CP22" i="4"/>
  <c r="CP21" i="4"/>
  <c r="CP20" i="4"/>
  <c r="CP19" i="4"/>
  <c r="CP18" i="4"/>
  <c r="CP17" i="4"/>
  <c r="CP16" i="4"/>
  <c r="CP15" i="4"/>
  <c r="CP14" i="4"/>
  <c r="CP13" i="4"/>
  <c r="CP12" i="4"/>
  <c r="CP11" i="4"/>
  <c r="CP10" i="4"/>
  <c r="CP9" i="4"/>
  <c r="CP8" i="4"/>
  <c r="CP7" i="4"/>
  <c r="CP6" i="4"/>
  <c r="CP5" i="4"/>
  <c r="CP4" i="4"/>
  <c r="CP3" i="4"/>
  <c r="K3" i="4"/>
  <c r="L3" i="4"/>
  <c r="M3" i="4"/>
  <c r="O3" i="4"/>
  <c r="K4" i="4"/>
  <c r="L4" i="4"/>
  <c r="M4" i="4"/>
  <c r="O4" i="4"/>
  <c r="K5" i="4"/>
  <c r="L5" i="4"/>
  <c r="M5" i="4"/>
  <c r="O5" i="4"/>
  <c r="K6" i="4"/>
  <c r="L6" i="4"/>
  <c r="M6" i="4"/>
  <c r="O6" i="4"/>
  <c r="K7" i="4"/>
  <c r="L7" i="4"/>
  <c r="M7" i="4"/>
  <c r="O7" i="4"/>
  <c r="K8" i="4"/>
  <c r="L8" i="4"/>
  <c r="M8" i="4"/>
  <c r="O8" i="4"/>
  <c r="K9" i="4"/>
  <c r="L9" i="4"/>
  <c r="M9" i="4"/>
  <c r="O9" i="4"/>
  <c r="K10" i="4"/>
  <c r="L10" i="4"/>
  <c r="M10" i="4"/>
  <c r="O10" i="4"/>
  <c r="K11" i="4"/>
  <c r="L11" i="4"/>
  <c r="M11" i="4"/>
  <c r="O11" i="4"/>
  <c r="K12" i="4"/>
  <c r="L12" i="4"/>
  <c r="M12" i="4"/>
  <c r="O12" i="4"/>
  <c r="K13" i="4"/>
  <c r="L13" i="4"/>
  <c r="M13" i="4"/>
  <c r="O13" i="4"/>
  <c r="K14" i="4"/>
  <c r="L14" i="4"/>
  <c r="M14" i="4"/>
  <c r="O14" i="4"/>
  <c r="K15" i="4"/>
  <c r="L15" i="4"/>
  <c r="M15" i="4"/>
  <c r="O15" i="4"/>
  <c r="K16" i="4"/>
  <c r="L16" i="4"/>
  <c r="M16" i="4"/>
  <c r="O16" i="4"/>
  <c r="K17" i="4"/>
  <c r="L17" i="4"/>
  <c r="M17" i="4"/>
  <c r="O17" i="4"/>
  <c r="K18" i="4"/>
  <c r="L18" i="4"/>
  <c r="M18" i="4"/>
  <c r="O18" i="4"/>
  <c r="K19" i="4"/>
  <c r="L19" i="4"/>
  <c r="M19" i="4"/>
  <c r="O19" i="4"/>
  <c r="K20" i="4"/>
  <c r="L20" i="4"/>
  <c r="M20" i="4"/>
  <c r="O20" i="4"/>
  <c r="K21" i="4"/>
  <c r="L21" i="4"/>
  <c r="M21" i="4"/>
  <c r="O21" i="4"/>
  <c r="K22" i="4"/>
  <c r="L22" i="4"/>
  <c r="M22" i="4"/>
  <c r="O22" i="4"/>
  <c r="K23" i="4"/>
  <c r="L23" i="4"/>
  <c r="M23" i="4"/>
  <c r="O23" i="4"/>
  <c r="K24" i="4"/>
  <c r="L24" i="4"/>
  <c r="M24" i="4"/>
  <c r="O24" i="4"/>
  <c r="K25" i="4"/>
  <c r="L25" i="4"/>
  <c r="M25" i="4"/>
  <c r="O25" i="4"/>
  <c r="K26" i="4"/>
  <c r="L26" i="4"/>
  <c r="M26" i="4"/>
  <c r="O26" i="4"/>
  <c r="K27" i="4"/>
  <c r="L27" i="4"/>
  <c r="M27" i="4"/>
  <c r="O27" i="4"/>
  <c r="K28" i="4"/>
  <c r="L28" i="4"/>
  <c r="M28" i="4"/>
  <c r="O28" i="4"/>
  <c r="O29" i="4"/>
  <c r="K30" i="4"/>
  <c r="L30" i="4"/>
  <c r="M30" i="4"/>
  <c r="O30" i="4"/>
  <c r="K31" i="4"/>
  <c r="L31" i="4"/>
  <c r="M31" i="4"/>
  <c r="O31" i="4"/>
  <c r="K32" i="4"/>
  <c r="L32" i="4"/>
  <c r="M32" i="4"/>
  <c r="O32" i="4"/>
  <c r="K33" i="4"/>
  <c r="L33" i="4"/>
  <c r="M33" i="4"/>
  <c r="O33" i="4"/>
  <c r="K34" i="4"/>
  <c r="L34" i="4"/>
  <c r="M34" i="4"/>
  <c r="O34" i="4"/>
  <c r="K35" i="4"/>
  <c r="L35" i="4"/>
  <c r="M35" i="4"/>
  <c r="O35" i="4"/>
  <c r="K36" i="4"/>
  <c r="L36" i="4"/>
  <c r="M36" i="4"/>
  <c r="O36" i="4"/>
  <c r="K37" i="4"/>
  <c r="L37" i="4"/>
  <c r="M37" i="4"/>
  <c r="O37" i="4"/>
  <c r="K38" i="4"/>
  <c r="L38" i="4"/>
  <c r="M38" i="4"/>
  <c r="O38" i="4"/>
  <c r="K39" i="4"/>
  <c r="L39" i="4"/>
  <c r="M39" i="4"/>
  <c r="O39" i="4"/>
  <c r="K40" i="4"/>
  <c r="L40" i="4"/>
  <c r="M40" i="4"/>
  <c r="O40" i="4"/>
  <c r="K41" i="4"/>
  <c r="L41" i="4"/>
  <c r="M41" i="4"/>
  <c r="O41" i="4"/>
  <c r="K42" i="4"/>
  <c r="L42" i="4"/>
  <c r="M42" i="4"/>
  <c r="O42" i="4"/>
  <c r="K43" i="4"/>
  <c r="L43" i="4"/>
  <c r="M43" i="4"/>
  <c r="O43" i="4"/>
  <c r="K44" i="4"/>
  <c r="L44" i="4"/>
  <c r="M44" i="4"/>
  <c r="O44" i="4"/>
  <c r="K45" i="4"/>
  <c r="L45" i="4"/>
  <c r="M45" i="4"/>
  <c r="O45" i="4"/>
  <c r="K46" i="4"/>
  <c r="L46" i="4"/>
  <c r="M46" i="4"/>
  <c r="O46" i="4"/>
  <c r="K47" i="4"/>
  <c r="L47" i="4"/>
  <c r="M47" i="4"/>
  <c r="O47" i="4"/>
  <c r="K48" i="4"/>
  <c r="L48" i="4"/>
  <c r="M48" i="4"/>
  <c r="O48" i="4"/>
  <c r="K49" i="4"/>
  <c r="L49" i="4"/>
  <c r="M49" i="4"/>
  <c r="O49" i="4"/>
  <c r="K50" i="4"/>
  <c r="L50" i="4"/>
  <c r="M50" i="4"/>
  <c r="O50" i="4"/>
  <c r="K51" i="4"/>
  <c r="L51" i="4"/>
  <c r="M51" i="4"/>
  <c r="O51" i="4"/>
  <c r="K52" i="4"/>
  <c r="L52" i="4"/>
  <c r="M52" i="4"/>
  <c r="O52" i="4"/>
  <c r="K53" i="4"/>
  <c r="L53" i="4"/>
  <c r="M53" i="4"/>
  <c r="O53" i="4"/>
  <c r="K54" i="4"/>
  <c r="L54" i="4"/>
  <c r="M54" i="4"/>
  <c r="O54" i="4"/>
  <c r="K55" i="4"/>
  <c r="L55" i="4"/>
  <c r="M55" i="4"/>
  <c r="O55" i="4"/>
  <c r="K56" i="4"/>
  <c r="L56" i="4"/>
  <c r="M56" i="4"/>
  <c r="O56" i="4"/>
  <c r="K57" i="4"/>
  <c r="L57" i="4"/>
  <c r="M57" i="4"/>
  <c r="O57" i="4"/>
  <c r="K58" i="4"/>
  <c r="L58" i="4"/>
  <c r="M58" i="4"/>
  <c r="O58" i="4"/>
  <c r="K59" i="4"/>
  <c r="L59" i="4"/>
  <c r="M59" i="4"/>
  <c r="O59" i="4"/>
  <c r="K60" i="4"/>
  <c r="L60" i="4"/>
  <c r="M60" i="4"/>
  <c r="O60" i="4"/>
  <c r="K61" i="4"/>
  <c r="L61" i="4"/>
  <c r="M61" i="4"/>
  <c r="O61" i="4"/>
  <c r="K62" i="4"/>
  <c r="L62" i="4"/>
  <c r="M62" i="4"/>
  <c r="O62" i="4"/>
  <c r="K63" i="4"/>
  <c r="L63" i="4"/>
  <c r="M63" i="4"/>
  <c r="O63" i="4"/>
  <c r="K64" i="4"/>
  <c r="L64" i="4"/>
  <c r="M64" i="4"/>
  <c r="O64" i="4"/>
  <c r="K65" i="4"/>
  <c r="L65" i="4"/>
  <c r="M65" i="4"/>
  <c r="O65" i="4"/>
  <c r="K66" i="4"/>
  <c r="L66" i="4"/>
  <c r="M66" i="4"/>
  <c r="O66" i="4"/>
  <c r="K67" i="4"/>
  <c r="L67" i="4"/>
  <c r="M67" i="4"/>
  <c r="O67" i="4"/>
  <c r="K68" i="4"/>
  <c r="L68" i="4"/>
  <c r="M68" i="4"/>
  <c r="O68" i="4"/>
  <c r="K69" i="4"/>
  <c r="L69" i="4"/>
  <c r="M69" i="4"/>
  <c r="O69" i="4"/>
  <c r="K70" i="4"/>
  <c r="L70" i="4"/>
  <c r="M70" i="4"/>
  <c r="O70" i="4"/>
  <c r="K71" i="4"/>
  <c r="L71" i="4"/>
  <c r="M71" i="4"/>
  <c r="O71" i="4"/>
  <c r="K72" i="4"/>
  <c r="L72" i="4"/>
  <c r="M72" i="4"/>
  <c r="O72" i="4"/>
  <c r="K73" i="4"/>
  <c r="L73" i="4"/>
  <c r="M73" i="4"/>
  <c r="O73" i="4"/>
  <c r="K74" i="4"/>
  <c r="L74" i="4"/>
  <c r="M74" i="4"/>
  <c r="O74" i="4"/>
  <c r="K75" i="4"/>
  <c r="L75" i="4"/>
  <c r="M75" i="4"/>
  <c r="O75" i="4"/>
  <c r="K76" i="4"/>
  <c r="L76" i="4"/>
  <c r="M76" i="4"/>
  <c r="O76" i="4"/>
  <c r="K77" i="4"/>
  <c r="L77" i="4"/>
  <c r="M77" i="4"/>
  <c r="O77" i="4"/>
  <c r="K78" i="4"/>
  <c r="L78" i="4"/>
  <c r="M78" i="4"/>
  <c r="O78" i="4"/>
  <c r="K79" i="4"/>
  <c r="L79" i="4"/>
  <c r="M79" i="4"/>
  <c r="O79" i="4"/>
  <c r="K80" i="4"/>
  <c r="L80" i="4"/>
  <c r="M80" i="4"/>
  <c r="O80" i="4"/>
  <c r="K81" i="4"/>
  <c r="L81" i="4"/>
  <c r="M81" i="4"/>
  <c r="O81" i="4"/>
  <c r="K82" i="4"/>
  <c r="L82" i="4"/>
  <c r="M82" i="4"/>
  <c r="O82" i="4"/>
  <c r="K83" i="4"/>
  <c r="L83" i="4"/>
  <c r="M83" i="4"/>
  <c r="O83" i="4"/>
  <c r="K84" i="4"/>
  <c r="L84" i="4"/>
  <c r="M84" i="4"/>
  <c r="O84" i="4"/>
  <c r="K85" i="4"/>
  <c r="L85" i="4"/>
  <c r="M85" i="4"/>
  <c r="O85" i="4"/>
  <c r="K86" i="4"/>
  <c r="L86" i="4"/>
  <c r="M86" i="4"/>
  <c r="O86" i="4"/>
  <c r="K87" i="4"/>
  <c r="L87" i="4"/>
  <c r="M87" i="4"/>
  <c r="O87" i="4"/>
  <c r="K88" i="4"/>
  <c r="L88" i="4"/>
  <c r="M88" i="4"/>
  <c r="O88" i="4"/>
  <c r="K89" i="4"/>
  <c r="L89" i="4"/>
  <c r="M89" i="4"/>
  <c r="O89" i="4"/>
  <c r="K90" i="4"/>
  <c r="L90" i="4"/>
  <c r="M90" i="4"/>
  <c r="O90" i="4"/>
  <c r="K91" i="4"/>
  <c r="L91" i="4"/>
  <c r="M91" i="4"/>
  <c r="O91" i="4"/>
  <c r="K92" i="4"/>
  <c r="L92" i="4"/>
  <c r="M92" i="4"/>
  <c r="O92" i="4"/>
  <c r="K93" i="4"/>
  <c r="L93" i="4"/>
  <c r="M93" i="4"/>
  <c r="O93" i="4"/>
  <c r="K94" i="4"/>
  <c r="L94" i="4"/>
  <c r="M94" i="4"/>
  <c r="O94" i="4"/>
  <c r="K95" i="4"/>
  <c r="L95" i="4"/>
  <c r="M95" i="4"/>
  <c r="O95" i="4"/>
  <c r="K96" i="4"/>
  <c r="L96" i="4"/>
  <c r="M96" i="4"/>
  <c r="O96" i="4"/>
  <c r="K97" i="4"/>
  <c r="L97" i="4"/>
  <c r="M97" i="4"/>
  <c r="O97" i="4"/>
  <c r="K98" i="4"/>
  <c r="L98" i="4"/>
  <c r="M98" i="4"/>
  <c r="O98" i="4"/>
  <c r="K99" i="4"/>
  <c r="L99" i="4"/>
  <c r="M99" i="4"/>
  <c r="O99" i="4"/>
  <c r="K100" i="4"/>
  <c r="L100" i="4"/>
  <c r="M100" i="4"/>
  <c r="O100" i="4"/>
  <c r="K101" i="4"/>
  <c r="L101" i="4"/>
  <c r="M101" i="4"/>
  <c r="O101" i="4"/>
  <c r="K102" i="4"/>
  <c r="L102" i="4"/>
  <c r="M102" i="4"/>
  <c r="O102" i="4"/>
  <c r="K103" i="4"/>
  <c r="L103" i="4"/>
  <c r="M103" i="4"/>
  <c r="O103" i="4"/>
  <c r="K104" i="4"/>
  <c r="L104" i="4"/>
  <c r="M104" i="4"/>
  <c r="O104" i="4"/>
  <c r="K105" i="4"/>
  <c r="L105" i="4"/>
  <c r="M105" i="4"/>
  <c r="O105" i="4"/>
  <c r="K106" i="4"/>
  <c r="L106" i="4"/>
  <c r="M106" i="4"/>
  <c r="O106" i="4"/>
  <c r="K107" i="4"/>
  <c r="L107" i="4"/>
  <c r="M107" i="4"/>
  <c r="O107" i="4"/>
  <c r="R104" i="4" l="1"/>
  <c r="R107" i="4"/>
  <c r="R95" i="4"/>
  <c r="R49" i="4"/>
  <c r="R43" i="4"/>
  <c r="R39" i="4"/>
  <c r="R33" i="4"/>
  <c r="R106" i="4"/>
  <c r="R98" i="4"/>
  <c r="R90" i="4"/>
  <c r="R84" i="4"/>
  <c r="R78" i="4"/>
  <c r="R105" i="4"/>
  <c r="R103" i="4"/>
  <c r="R101" i="4"/>
  <c r="R99" i="4"/>
  <c r="R97" i="4"/>
  <c r="R93" i="4"/>
  <c r="R91" i="4"/>
  <c r="R89" i="4"/>
  <c r="R87" i="4"/>
  <c r="R85" i="4"/>
  <c r="R83" i="4"/>
  <c r="R81" i="4"/>
  <c r="R79" i="4"/>
  <c r="R65" i="4"/>
  <c r="R63" i="4"/>
  <c r="R47" i="4"/>
  <c r="R45" i="4"/>
  <c r="R41" i="4"/>
  <c r="R37" i="4"/>
  <c r="R35" i="4"/>
  <c r="R31" i="4"/>
  <c r="R29" i="4"/>
  <c r="R28" i="4"/>
  <c r="R26" i="4"/>
  <c r="R24" i="4"/>
  <c r="R22" i="4"/>
  <c r="R20" i="4"/>
  <c r="R18" i="4"/>
  <c r="R16" i="4"/>
  <c r="R14" i="4"/>
  <c r="R12" i="4"/>
  <c r="R10" i="4"/>
  <c r="R8" i="4"/>
  <c r="R6" i="4"/>
  <c r="R4" i="4"/>
  <c r="R96" i="4"/>
  <c r="R44" i="4"/>
  <c r="R102" i="4"/>
  <c r="R94" i="4"/>
  <c r="R88" i="4"/>
  <c r="R82" i="4"/>
  <c r="R64" i="4"/>
  <c r="R50" i="4"/>
  <c r="R46" i="4"/>
  <c r="R40" i="4"/>
  <c r="R36" i="4"/>
  <c r="R32" i="4"/>
  <c r="R27" i="4"/>
  <c r="R23" i="4"/>
  <c r="R19" i="4"/>
  <c r="R13" i="4"/>
  <c r="R9" i="4"/>
  <c r="R100" i="4"/>
  <c r="R92" i="4"/>
  <c r="R86" i="4"/>
  <c r="R80" i="4"/>
  <c r="R48" i="4"/>
  <c r="R42" i="4"/>
  <c r="R38" i="4"/>
  <c r="R34" i="4"/>
  <c r="R30" i="4"/>
  <c r="R25" i="4"/>
  <c r="R21" i="4"/>
  <c r="R17" i="4"/>
  <c r="R15" i="4"/>
  <c r="R11" i="4"/>
  <c r="R7" i="4"/>
  <c r="R5" i="4"/>
  <c r="CZ5" i="4"/>
  <c r="DR5" i="4"/>
  <c r="CZ4" i="4"/>
  <c r="DR4" i="4"/>
  <c r="CZ3" i="4"/>
  <c r="DR3" i="4"/>
  <c r="GJ78" i="5"/>
  <c r="R77" i="4"/>
  <c r="GJ75" i="5"/>
  <c r="R74" i="4"/>
  <c r="GJ73" i="5"/>
  <c r="R72" i="4"/>
  <c r="GJ71" i="5"/>
  <c r="R70" i="4"/>
  <c r="GJ68" i="5"/>
  <c r="R67" i="4"/>
  <c r="GJ62" i="5"/>
  <c r="R61" i="4"/>
  <c r="GJ59" i="5"/>
  <c r="R58" i="4"/>
  <c r="GJ57" i="5"/>
  <c r="R56" i="4"/>
  <c r="GJ55" i="5"/>
  <c r="R54" i="4"/>
  <c r="GJ52" i="5"/>
  <c r="R51" i="4"/>
  <c r="DA6" i="4"/>
  <c r="EG7" i="5"/>
  <c r="Z7" i="5"/>
  <c r="JP7" i="5"/>
  <c r="DA10" i="4"/>
  <c r="JP11" i="5"/>
  <c r="EG11" i="5"/>
  <c r="Z11" i="5"/>
  <c r="DA14" i="4"/>
  <c r="EG15" i="5"/>
  <c r="Z15" i="5"/>
  <c r="JP15" i="5"/>
  <c r="DA18" i="4"/>
  <c r="Z19" i="5"/>
  <c r="JP19" i="5"/>
  <c r="EG19" i="5"/>
  <c r="DA22" i="4"/>
  <c r="Z23" i="5"/>
  <c r="JP23" i="5"/>
  <c r="EG23" i="5"/>
  <c r="DA26" i="4"/>
  <c r="JP27" i="5"/>
  <c r="Z27" i="5"/>
  <c r="EG27" i="5"/>
  <c r="DA30" i="4"/>
  <c r="JP31" i="5"/>
  <c r="Z31" i="5"/>
  <c r="EG31" i="5"/>
  <c r="DA34" i="4"/>
  <c r="JP35" i="5"/>
  <c r="Z35" i="5"/>
  <c r="EG35" i="5"/>
  <c r="DA38" i="4"/>
  <c r="JP39" i="5"/>
  <c r="Z39" i="5"/>
  <c r="EG39" i="5"/>
  <c r="DA42" i="4"/>
  <c r="JP43" i="5"/>
  <c r="EG43" i="5"/>
  <c r="Z43" i="5"/>
  <c r="DA46" i="4"/>
  <c r="EG47" i="5"/>
  <c r="JP47" i="5"/>
  <c r="Z47" i="5"/>
  <c r="DA50" i="4"/>
  <c r="Z51" i="5"/>
  <c r="EG51" i="5"/>
  <c r="JP51" i="5"/>
  <c r="DA54" i="4"/>
  <c r="Z55" i="5"/>
  <c r="JP55" i="5"/>
  <c r="EG55" i="5"/>
  <c r="DA58" i="4"/>
  <c r="EG59" i="5"/>
  <c r="JP59" i="5"/>
  <c r="Z59" i="5"/>
  <c r="DA62" i="4"/>
  <c r="Z63" i="5"/>
  <c r="EG63" i="5"/>
  <c r="JP63" i="5"/>
  <c r="DA66" i="4"/>
  <c r="JP67" i="5"/>
  <c r="Z67" i="5"/>
  <c r="EG67" i="5"/>
  <c r="DA70" i="4"/>
  <c r="Z71" i="5"/>
  <c r="JP71" i="5"/>
  <c r="EG71" i="5"/>
  <c r="DA74" i="4"/>
  <c r="EG75" i="5"/>
  <c r="Z75" i="5"/>
  <c r="JP75" i="5"/>
  <c r="DA78" i="4"/>
  <c r="EG79" i="5"/>
  <c r="JP79" i="5"/>
  <c r="Z79" i="5"/>
  <c r="DA82" i="4"/>
  <c r="EG83" i="5"/>
  <c r="Z83" i="5"/>
  <c r="JP83" i="5"/>
  <c r="DA86" i="4"/>
  <c r="JP87" i="5"/>
  <c r="EG87" i="5"/>
  <c r="Z87" i="5"/>
  <c r="DA90" i="4"/>
  <c r="Z91" i="5"/>
  <c r="JP91" i="5"/>
  <c r="EG91" i="5"/>
  <c r="DA94" i="4"/>
  <c r="EG95" i="5"/>
  <c r="JP95" i="5"/>
  <c r="Z95" i="5"/>
  <c r="DA98" i="4"/>
  <c r="EG99" i="5"/>
  <c r="JP99" i="5"/>
  <c r="Z99" i="5"/>
  <c r="DA102" i="4"/>
  <c r="EG103" i="5"/>
  <c r="JP103" i="5"/>
  <c r="Z103" i="5"/>
  <c r="DA106" i="4"/>
  <c r="JP107" i="5"/>
  <c r="EG107" i="5"/>
  <c r="Z107" i="5"/>
  <c r="GJ4" i="5"/>
  <c r="R3" i="4"/>
  <c r="DA3" i="4"/>
  <c r="JP4" i="5"/>
  <c r="Z4" i="5"/>
  <c r="EG4" i="5"/>
  <c r="DA7" i="4"/>
  <c r="Z8" i="5"/>
  <c r="EG8" i="5"/>
  <c r="JP8" i="5"/>
  <c r="DA11" i="4"/>
  <c r="JP12" i="5"/>
  <c r="EG12" i="5"/>
  <c r="Z12" i="5"/>
  <c r="DA15" i="4"/>
  <c r="JP16" i="5"/>
  <c r="EG16" i="5"/>
  <c r="Z16" i="5"/>
  <c r="DA19" i="4"/>
  <c r="Z20" i="5"/>
  <c r="EG20" i="5"/>
  <c r="JP20" i="5"/>
  <c r="DA23" i="4"/>
  <c r="JP24" i="5"/>
  <c r="EG24" i="5"/>
  <c r="Z24" i="5"/>
  <c r="DA27" i="4"/>
  <c r="JP28" i="5"/>
  <c r="EG28" i="5"/>
  <c r="Z28" i="5"/>
  <c r="DA31" i="4"/>
  <c r="JP32" i="5"/>
  <c r="EG32" i="5"/>
  <c r="Z32" i="5"/>
  <c r="DA35" i="4"/>
  <c r="JP36" i="5"/>
  <c r="EG36" i="5"/>
  <c r="Z36" i="5"/>
  <c r="DA39" i="4"/>
  <c r="JP40" i="5"/>
  <c r="EG40" i="5"/>
  <c r="Z40" i="5"/>
  <c r="DA43" i="4"/>
  <c r="EG44" i="5"/>
  <c r="Z44" i="5"/>
  <c r="JP44" i="5"/>
  <c r="DA47" i="4"/>
  <c r="Z48" i="5"/>
  <c r="JP48" i="5"/>
  <c r="EG48" i="5"/>
  <c r="DA51" i="4"/>
  <c r="JP52" i="5"/>
  <c r="Z52" i="5"/>
  <c r="EG52" i="5"/>
  <c r="DA55" i="4"/>
  <c r="JP56" i="5"/>
  <c r="Z56" i="5"/>
  <c r="EG56" i="5"/>
  <c r="DA59" i="4"/>
  <c r="JP60" i="5"/>
  <c r="EG60" i="5"/>
  <c r="Z60" i="5"/>
  <c r="DA63" i="4"/>
  <c r="JP64" i="5"/>
  <c r="EG64" i="5"/>
  <c r="Z64" i="5"/>
  <c r="DA67" i="4"/>
  <c r="JP68" i="5"/>
  <c r="EG68" i="5"/>
  <c r="Z68" i="5"/>
  <c r="DA71" i="4"/>
  <c r="JP72" i="5"/>
  <c r="Z72" i="5"/>
  <c r="EG72" i="5"/>
  <c r="DA75" i="4"/>
  <c r="JP76" i="5"/>
  <c r="Z76" i="5"/>
  <c r="EG76" i="5"/>
  <c r="DA79" i="4"/>
  <c r="JP80" i="5"/>
  <c r="EG80" i="5"/>
  <c r="Z80" i="5"/>
  <c r="DA83" i="4"/>
  <c r="JP84" i="5"/>
  <c r="Z84" i="5"/>
  <c r="EG84" i="5"/>
  <c r="DA87" i="4"/>
  <c r="JP88" i="5"/>
  <c r="EG88" i="5"/>
  <c r="Z88" i="5"/>
  <c r="DA91" i="4"/>
  <c r="JP92" i="5"/>
  <c r="EG92" i="5"/>
  <c r="Z92" i="5"/>
  <c r="DA95" i="4"/>
  <c r="JP96" i="5"/>
  <c r="Z96" i="5"/>
  <c r="EG96" i="5"/>
  <c r="DA99" i="4"/>
  <c r="JP100" i="5"/>
  <c r="EG100" i="5"/>
  <c r="Z100" i="5"/>
  <c r="DA103" i="4"/>
  <c r="JP104" i="5"/>
  <c r="EG104" i="5"/>
  <c r="Z104" i="5"/>
  <c r="DA107" i="4"/>
  <c r="JP108" i="5"/>
  <c r="Z108" i="5"/>
  <c r="EG108" i="5"/>
  <c r="GJ76" i="5"/>
  <c r="R75" i="4"/>
  <c r="GJ70" i="5"/>
  <c r="R69" i="4"/>
  <c r="GJ60" i="5"/>
  <c r="R59" i="4"/>
  <c r="GJ53" i="5"/>
  <c r="R52" i="4"/>
  <c r="DA4" i="4"/>
  <c r="Z5" i="5"/>
  <c r="EG5" i="5"/>
  <c r="JP5" i="5"/>
  <c r="DA8" i="4"/>
  <c r="Z9" i="5"/>
  <c r="JP9" i="5"/>
  <c r="EG9" i="5"/>
  <c r="DA12" i="4"/>
  <c r="Z13" i="5"/>
  <c r="EG13" i="5"/>
  <c r="JP13" i="5"/>
  <c r="DA16" i="4"/>
  <c r="JP17" i="5"/>
  <c r="Z17" i="5"/>
  <c r="EG17" i="5"/>
  <c r="DA20" i="4"/>
  <c r="JP21" i="5"/>
  <c r="EG21" i="5"/>
  <c r="Z21" i="5"/>
  <c r="DA24" i="4"/>
  <c r="EG25" i="5"/>
  <c r="Z25" i="5"/>
  <c r="JP25" i="5"/>
  <c r="DA28" i="4"/>
  <c r="JP29" i="5"/>
  <c r="EG29" i="5"/>
  <c r="Z29" i="5"/>
  <c r="DA32" i="4"/>
  <c r="Z33" i="5"/>
  <c r="JP33" i="5"/>
  <c r="EG33" i="5"/>
  <c r="DA36" i="4"/>
  <c r="EG37" i="5"/>
  <c r="JP37" i="5"/>
  <c r="Z37" i="5"/>
  <c r="DA40" i="4"/>
  <c r="Z41" i="5"/>
  <c r="JP41" i="5"/>
  <c r="EG41" i="5"/>
  <c r="DA44" i="4"/>
  <c r="Z45" i="5"/>
  <c r="JP45" i="5"/>
  <c r="EG45" i="5"/>
  <c r="DA48" i="4"/>
  <c r="Z49" i="5"/>
  <c r="EG49" i="5"/>
  <c r="JP49" i="5"/>
  <c r="DA52" i="4"/>
  <c r="EG53" i="5"/>
  <c r="JP53" i="5"/>
  <c r="Z53" i="5"/>
  <c r="DA56" i="4"/>
  <c r="JP57" i="5"/>
  <c r="EG57" i="5"/>
  <c r="Z57" i="5"/>
  <c r="DA60" i="4"/>
  <c r="JP61" i="5"/>
  <c r="EG61" i="5"/>
  <c r="Z61" i="5"/>
  <c r="DA64" i="4"/>
  <c r="Z65" i="5"/>
  <c r="EG65" i="5"/>
  <c r="JP65" i="5"/>
  <c r="DA68" i="4"/>
  <c r="Z69" i="5"/>
  <c r="JP69" i="5"/>
  <c r="EG69" i="5"/>
  <c r="DA72" i="4"/>
  <c r="EG73" i="5"/>
  <c r="Z73" i="5"/>
  <c r="JP73" i="5"/>
  <c r="DA76" i="4"/>
  <c r="JP77" i="5"/>
  <c r="Z77" i="5"/>
  <c r="EG77" i="5"/>
  <c r="DA80" i="4"/>
  <c r="JP81" i="5"/>
  <c r="EG81" i="5"/>
  <c r="Z81" i="5"/>
  <c r="DA84" i="4"/>
  <c r="Z85" i="5"/>
  <c r="JP85" i="5"/>
  <c r="EG85" i="5"/>
  <c r="DA88" i="4"/>
  <c r="EG89" i="5"/>
  <c r="Z89" i="5"/>
  <c r="JP89" i="5"/>
  <c r="DA92" i="4"/>
  <c r="EG93" i="5"/>
  <c r="Z93" i="5"/>
  <c r="JP93" i="5"/>
  <c r="DA96" i="4"/>
  <c r="JP97" i="5"/>
  <c r="Z97" i="5"/>
  <c r="EG97" i="5"/>
  <c r="DA100" i="4"/>
  <c r="Z101" i="5"/>
  <c r="JP101" i="5"/>
  <c r="EG101" i="5"/>
  <c r="DA104" i="4"/>
  <c r="Z105" i="5"/>
  <c r="JP105" i="5"/>
  <c r="EG105" i="5"/>
  <c r="GJ77" i="5"/>
  <c r="R76" i="4"/>
  <c r="GJ74" i="5"/>
  <c r="R73" i="4"/>
  <c r="GJ72" i="5"/>
  <c r="R71" i="4"/>
  <c r="GJ69" i="5"/>
  <c r="R68" i="4"/>
  <c r="GJ67" i="5"/>
  <c r="R66" i="4"/>
  <c r="GJ63" i="5"/>
  <c r="R62" i="4"/>
  <c r="GJ61" i="5"/>
  <c r="R60" i="4"/>
  <c r="GJ58" i="5"/>
  <c r="R57" i="4"/>
  <c r="GJ56" i="5"/>
  <c r="R55" i="4"/>
  <c r="GJ54" i="5"/>
  <c r="R53" i="4"/>
  <c r="DA5" i="4"/>
  <c r="JP6" i="5"/>
  <c r="Z6" i="5"/>
  <c r="EG6" i="5"/>
  <c r="DA9" i="4"/>
  <c r="JP10" i="5"/>
  <c r="Z10" i="5"/>
  <c r="EG10" i="5"/>
  <c r="DA13" i="4"/>
  <c r="JP14" i="5"/>
  <c r="Z14" i="5"/>
  <c r="EG14" i="5"/>
  <c r="DA17" i="4"/>
  <c r="JP18" i="5"/>
  <c r="Z18" i="5"/>
  <c r="EG18" i="5"/>
  <c r="DA21" i="4"/>
  <c r="JP22" i="5"/>
  <c r="EG22" i="5"/>
  <c r="Z22" i="5"/>
  <c r="DA25" i="4"/>
  <c r="Z26" i="5"/>
  <c r="EG26" i="5"/>
  <c r="JP26" i="5"/>
  <c r="DA29" i="4"/>
  <c r="Z30" i="5"/>
  <c r="JP30" i="5"/>
  <c r="EG30" i="5"/>
  <c r="DA33" i="4"/>
  <c r="EG34" i="5"/>
  <c r="Z34" i="5"/>
  <c r="JP34" i="5"/>
  <c r="DA37" i="4"/>
  <c r="JP38" i="5"/>
  <c r="Z38" i="5"/>
  <c r="EG38" i="5"/>
  <c r="DA41" i="4"/>
  <c r="EG42" i="5"/>
  <c r="JP42" i="5"/>
  <c r="Z42" i="5"/>
  <c r="DA45" i="4"/>
  <c r="Z46" i="5"/>
  <c r="EG46" i="5"/>
  <c r="JP46" i="5"/>
  <c r="DA49" i="4"/>
  <c r="Z50" i="5"/>
  <c r="EG50" i="5"/>
  <c r="JP50" i="5"/>
  <c r="DA53" i="4"/>
  <c r="EG54" i="5"/>
  <c r="Z54" i="5"/>
  <c r="JP54" i="5"/>
  <c r="DA57" i="4"/>
  <c r="JP58" i="5"/>
  <c r="EG58" i="5"/>
  <c r="Z58" i="5"/>
  <c r="DA61" i="4"/>
  <c r="EG62" i="5"/>
  <c r="JP62" i="5"/>
  <c r="Z62" i="5"/>
  <c r="DA65" i="4"/>
  <c r="JP66" i="5"/>
  <c r="EG66" i="5"/>
  <c r="Z66" i="5"/>
  <c r="DA69" i="4"/>
  <c r="JP70" i="5"/>
  <c r="EG70" i="5"/>
  <c r="Z70" i="5"/>
  <c r="DA73" i="4"/>
  <c r="Z74" i="5"/>
  <c r="EG74" i="5"/>
  <c r="JP74" i="5"/>
  <c r="DA77" i="4"/>
  <c r="Z78" i="5"/>
  <c r="EG78" i="5"/>
  <c r="JP78" i="5"/>
  <c r="DA81" i="4"/>
  <c r="JP82" i="5"/>
  <c r="EG82" i="5"/>
  <c r="Z82" i="5"/>
  <c r="DA85" i="4"/>
  <c r="EG86" i="5"/>
  <c r="Z86" i="5"/>
  <c r="JP86" i="5"/>
  <c r="DA89" i="4"/>
  <c r="JP90" i="5"/>
  <c r="EG90" i="5"/>
  <c r="Z90" i="5"/>
  <c r="DA93" i="4"/>
  <c r="EG94" i="5"/>
  <c r="JP94" i="5"/>
  <c r="Z94" i="5"/>
  <c r="DA97" i="4"/>
  <c r="JP98" i="5"/>
  <c r="Z98" i="5"/>
  <c r="EG98" i="5"/>
  <c r="DA101" i="4"/>
  <c r="JP102" i="5"/>
  <c r="Z102" i="5"/>
  <c r="EG102" i="5"/>
  <c r="DA105" i="4"/>
  <c r="Z106" i="5"/>
  <c r="EG106" i="5"/>
  <c r="JP106" i="5"/>
  <c r="CU93" i="4"/>
  <c r="HL7" i="5"/>
  <c r="DE7" i="5"/>
  <c r="HL11" i="5"/>
  <c r="DE11" i="5"/>
  <c r="HL15" i="5"/>
  <c r="DE15" i="5"/>
  <c r="HL19" i="5"/>
  <c r="DE19" i="5"/>
  <c r="HL23" i="5"/>
  <c r="DE23" i="5"/>
  <c r="HL27" i="5"/>
  <c r="DE27" i="5"/>
  <c r="HL31" i="5"/>
  <c r="DE31" i="5"/>
  <c r="HL35" i="5"/>
  <c r="DE35" i="5"/>
  <c r="HL39" i="5"/>
  <c r="DE39" i="5"/>
  <c r="HL43" i="5"/>
  <c r="DE43" i="5"/>
  <c r="HL47" i="5"/>
  <c r="DE47" i="5"/>
  <c r="HL51" i="5"/>
  <c r="DE51" i="5"/>
  <c r="IN55" i="5"/>
  <c r="HL55" i="5"/>
  <c r="DE55" i="5"/>
  <c r="IN59" i="5"/>
  <c r="HL59" i="5"/>
  <c r="DE59" i="5"/>
  <c r="IN63" i="5"/>
  <c r="HL63" i="5"/>
  <c r="DE63" i="5"/>
  <c r="IN67" i="5"/>
  <c r="HL67" i="5"/>
  <c r="DE67" i="5"/>
  <c r="IN71" i="5"/>
  <c r="HL71" i="5"/>
  <c r="DE71" i="5"/>
  <c r="IN75" i="5"/>
  <c r="HL75" i="5"/>
  <c r="DE75" i="5"/>
  <c r="HL79" i="5"/>
  <c r="DE79" i="5"/>
  <c r="HL83" i="5"/>
  <c r="DE83" i="5"/>
  <c r="HL87" i="5"/>
  <c r="DE87" i="5"/>
  <c r="HL91" i="5"/>
  <c r="DE91" i="5"/>
  <c r="HL95" i="5"/>
  <c r="DE95" i="5"/>
  <c r="HL99" i="5"/>
  <c r="DE99" i="5"/>
  <c r="HL103" i="5"/>
  <c r="DE103" i="5"/>
  <c r="HL107" i="5"/>
  <c r="DE107" i="5"/>
  <c r="HL4" i="5"/>
  <c r="DE4" i="5"/>
  <c r="HL8" i="5"/>
  <c r="DE8" i="5"/>
  <c r="HL12" i="5"/>
  <c r="DE12" i="5"/>
  <c r="HL16" i="5"/>
  <c r="DE16" i="5"/>
  <c r="HL20" i="5"/>
  <c r="DE20" i="5"/>
  <c r="HL24" i="5"/>
  <c r="DE24" i="5"/>
  <c r="HL28" i="5"/>
  <c r="DE28" i="5"/>
  <c r="HL32" i="5"/>
  <c r="DE32" i="5"/>
  <c r="HL36" i="5"/>
  <c r="DE36" i="5"/>
  <c r="HL40" i="5"/>
  <c r="DE40" i="5"/>
  <c r="HL44" i="5"/>
  <c r="DE44" i="5"/>
  <c r="HL48" i="5"/>
  <c r="DE48" i="5"/>
  <c r="IN52" i="5"/>
  <c r="HL52" i="5"/>
  <c r="DE52" i="5"/>
  <c r="IN56" i="5"/>
  <c r="HL56" i="5"/>
  <c r="DE56" i="5"/>
  <c r="IN60" i="5"/>
  <c r="HL60" i="5"/>
  <c r="DE60" i="5"/>
  <c r="HL64" i="5"/>
  <c r="DE64" i="5"/>
  <c r="IN68" i="5"/>
  <c r="HL68" i="5"/>
  <c r="DE68" i="5"/>
  <c r="IN72" i="5"/>
  <c r="HL72" i="5"/>
  <c r="DE72" i="5"/>
  <c r="IN76" i="5"/>
  <c r="HL76" i="5"/>
  <c r="DE76" i="5"/>
  <c r="HL80" i="5"/>
  <c r="DE80" i="5"/>
  <c r="HL84" i="5"/>
  <c r="DE84" i="5"/>
  <c r="HL88" i="5"/>
  <c r="DE88" i="5"/>
  <c r="HL92" i="5"/>
  <c r="DE92" i="5"/>
  <c r="HL96" i="5"/>
  <c r="DE96" i="5"/>
  <c r="HL100" i="5"/>
  <c r="DE100" i="5"/>
  <c r="HL104" i="5"/>
  <c r="DE104" i="5"/>
  <c r="HL108" i="5"/>
  <c r="DE108" i="5"/>
  <c r="HL5" i="5"/>
  <c r="DE5" i="5"/>
  <c r="HL9" i="5"/>
  <c r="DE9" i="5"/>
  <c r="HL13" i="5"/>
  <c r="DE13" i="5"/>
  <c r="HL17" i="5"/>
  <c r="DE17" i="5"/>
  <c r="HL21" i="5"/>
  <c r="DE21" i="5"/>
  <c r="HL25" i="5"/>
  <c r="DE25" i="5"/>
  <c r="HL29" i="5"/>
  <c r="DE29" i="5"/>
  <c r="HL33" i="5"/>
  <c r="DE33" i="5"/>
  <c r="HL37" i="5"/>
  <c r="DE37" i="5"/>
  <c r="HL41" i="5"/>
  <c r="DE41" i="5"/>
  <c r="HL45" i="5"/>
  <c r="DE45" i="5"/>
  <c r="HL49" i="5"/>
  <c r="DE49" i="5"/>
  <c r="IN53" i="5"/>
  <c r="HL53" i="5"/>
  <c r="DE53" i="5"/>
  <c r="IN57" i="5"/>
  <c r="HL57" i="5"/>
  <c r="DE57" i="5"/>
  <c r="IN61" i="5"/>
  <c r="HL61" i="5"/>
  <c r="DE61" i="5"/>
  <c r="HL65" i="5"/>
  <c r="DE65" i="5"/>
  <c r="IN69" i="5"/>
  <c r="HL69" i="5"/>
  <c r="DE69" i="5"/>
  <c r="IN73" i="5"/>
  <c r="HL73" i="5"/>
  <c r="DE73" i="5"/>
  <c r="IN77" i="5"/>
  <c r="HL77" i="5"/>
  <c r="DE77" i="5"/>
  <c r="HL81" i="5"/>
  <c r="DE81" i="5"/>
  <c r="HL85" i="5"/>
  <c r="DE85" i="5"/>
  <c r="HL89" i="5"/>
  <c r="DE89" i="5"/>
  <c r="HL93" i="5"/>
  <c r="DE93" i="5"/>
  <c r="HL97" i="5"/>
  <c r="DE97" i="5"/>
  <c r="HL101" i="5"/>
  <c r="DE101" i="5"/>
  <c r="HL105" i="5"/>
  <c r="DE105" i="5"/>
  <c r="HL6" i="5"/>
  <c r="DE6" i="5"/>
  <c r="HL10" i="5"/>
  <c r="DE10" i="5"/>
  <c r="HL14" i="5"/>
  <c r="DE14" i="5"/>
  <c r="HL18" i="5"/>
  <c r="DE18" i="5"/>
  <c r="HL22" i="5"/>
  <c r="DE22" i="5"/>
  <c r="HL26" i="5"/>
  <c r="DE26" i="5"/>
  <c r="HL30" i="5"/>
  <c r="DE30" i="5"/>
  <c r="HL34" i="5"/>
  <c r="DE34" i="5"/>
  <c r="HL38" i="5"/>
  <c r="DE38" i="5"/>
  <c r="HL42" i="5"/>
  <c r="DE42" i="5"/>
  <c r="HL46" i="5"/>
  <c r="DE46" i="5"/>
  <c r="HL50" i="5"/>
  <c r="DE50" i="5"/>
  <c r="IN54" i="5"/>
  <c r="HL54" i="5"/>
  <c r="DE54" i="5"/>
  <c r="IN58" i="5"/>
  <c r="HL58" i="5"/>
  <c r="DE58" i="5"/>
  <c r="IN62" i="5"/>
  <c r="HL62" i="5"/>
  <c r="DE62" i="5"/>
  <c r="HL66" i="5"/>
  <c r="DE66" i="5"/>
  <c r="IN70" i="5"/>
  <c r="HL70" i="5"/>
  <c r="DE70" i="5"/>
  <c r="IN74" i="5"/>
  <c r="HL74" i="5"/>
  <c r="DE74" i="5"/>
  <c r="IN78" i="5"/>
  <c r="HL78" i="5"/>
  <c r="DE78" i="5"/>
  <c r="HL82" i="5"/>
  <c r="DE82" i="5"/>
  <c r="HL86" i="5"/>
  <c r="DE86" i="5"/>
  <c r="HL90" i="5"/>
  <c r="DE90" i="5"/>
  <c r="HL94" i="5"/>
  <c r="DE94" i="5"/>
  <c r="HL98" i="5"/>
  <c r="DE98" i="5"/>
  <c r="HL102" i="5"/>
  <c r="DE102" i="5"/>
  <c r="HL106" i="5"/>
  <c r="DE106" i="5"/>
  <c r="GJ36" i="5"/>
  <c r="IN11" i="5"/>
  <c r="IN19" i="5"/>
  <c r="IN27" i="5"/>
  <c r="IN35" i="5"/>
  <c r="IN43" i="5"/>
  <c r="IN51" i="5"/>
  <c r="IN83" i="5"/>
  <c r="IN91" i="5"/>
  <c r="IN99" i="5"/>
  <c r="IN107" i="5"/>
  <c r="GJ100" i="5"/>
  <c r="GJ88" i="5"/>
  <c r="GJ19" i="5"/>
  <c r="IN4" i="5"/>
  <c r="IN12" i="5"/>
  <c r="IN20" i="5"/>
  <c r="IN28" i="5"/>
  <c r="IN36" i="5"/>
  <c r="IN44" i="5"/>
  <c r="IN84" i="5"/>
  <c r="IN92" i="5"/>
  <c r="IN100" i="5"/>
  <c r="IN108" i="5"/>
  <c r="GJ102" i="5"/>
  <c r="GJ86" i="5"/>
  <c r="IN5" i="5"/>
  <c r="IN13" i="5"/>
  <c r="IN21" i="5"/>
  <c r="IN29" i="5"/>
  <c r="IN37" i="5"/>
  <c r="IN45" i="5"/>
  <c r="IN85" i="5"/>
  <c r="IN93" i="5"/>
  <c r="IN101" i="5"/>
  <c r="GJ96" i="5"/>
  <c r="GJ64" i="5"/>
  <c r="GJ46" i="5"/>
  <c r="GJ38" i="5"/>
  <c r="GJ29" i="5"/>
  <c r="GJ23" i="5"/>
  <c r="GJ15" i="5"/>
  <c r="GJ7" i="5"/>
  <c r="IN6" i="5"/>
  <c r="IN14" i="5"/>
  <c r="IN22" i="5"/>
  <c r="IN30" i="5"/>
  <c r="IN38" i="5"/>
  <c r="IN46" i="5"/>
  <c r="IN86" i="5"/>
  <c r="IN94" i="5"/>
  <c r="IN102" i="5"/>
  <c r="GJ104" i="5"/>
  <c r="GJ90" i="5"/>
  <c r="GJ35" i="5"/>
  <c r="IN7" i="5"/>
  <c r="IN15" i="5"/>
  <c r="IN23" i="5"/>
  <c r="IN31" i="5"/>
  <c r="IN39" i="5"/>
  <c r="IN47" i="5"/>
  <c r="IN79" i="5"/>
  <c r="IN87" i="5"/>
  <c r="IN95" i="5"/>
  <c r="IN103" i="5"/>
  <c r="GJ108" i="5"/>
  <c r="GJ92" i="5"/>
  <c r="GJ48" i="5"/>
  <c r="GJ42" i="5"/>
  <c r="GJ34" i="5"/>
  <c r="GJ25" i="5"/>
  <c r="GJ11" i="5"/>
  <c r="GJ105" i="5"/>
  <c r="GJ99" i="5"/>
  <c r="GJ89" i="5"/>
  <c r="GJ81" i="5"/>
  <c r="GJ43" i="5"/>
  <c r="GJ37" i="5"/>
  <c r="GJ28" i="5"/>
  <c r="GJ26" i="5"/>
  <c r="GJ24" i="5"/>
  <c r="GJ22" i="5"/>
  <c r="GJ20" i="5"/>
  <c r="GJ18" i="5"/>
  <c r="GJ16" i="5"/>
  <c r="GJ14" i="5"/>
  <c r="GJ12" i="5"/>
  <c r="GJ10" i="5"/>
  <c r="GJ8" i="5"/>
  <c r="GJ6" i="5"/>
  <c r="IN8" i="5"/>
  <c r="IN16" i="5"/>
  <c r="IN24" i="5"/>
  <c r="IN32" i="5"/>
  <c r="IN40" i="5"/>
  <c r="IN48" i="5"/>
  <c r="IN64" i="5"/>
  <c r="IN80" i="5"/>
  <c r="IN88" i="5"/>
  <c r="IN96" i="5"/>
  <c r="IN104" i="5"/>
  <c r="GJ98" i="5"/>
  <c r="GJ84" i="5"/>
  <c r="GJ44" i="5"/>
  <c r="GJ32" i="5"/>
  <c r="GJ21" i="5"/>
  <c r="GJ13" i="5"/>
  <c r="GJ5" i="5"/>
  <c r="GJ103" i="5"/>
  <c r="GJ97" i="5"/>
  <c r="GJ93" i="5"/>
  <c r="GJ87" i="5"/>
  <c r="GJ85" i="5"/>
  <c r="GJ79" i="5"/>
  <c r="GJ65" i="5"/>
  <c r="GJ49" i="5"/>
  <c r="GJ47" i="5"/>
  <c r="GJ39" i="5"/>
  <c r="GJ31" i="5"/>
  <c r="IN9" i="5"/>
  <c r="IN17" i="5"/>
  <c r="IN25" i="5"/>
  <c r="IN33" i="5"/>
  <c r="IN41" i="5"/>
  <c r="IN49" i="5"/>
  <c r="IN65" i="5"/>
  <c r="IN81" i="5"/>
  <c r="IN89" i="5"/>
  <c r="IN97" i="5"/>
  <c r="IN105" i="5"/>
  <c r="GJ106" i="5"/>
  <c r="GJ94" i="5"/>
  <c r="GJ82" i="5"/>
  <c r="GJ80" i="5"/>
  <c r="GJ66" i="5"/>
  <c r="GJ50" i="5"/>
  <c r="GJ40" i="5"/>
  <c r="GJ30" i="5"/>
  <c r="GJ27" i="5"/>
  <c r="GJ17" i="5"/>
  <c r="GJ9" i="5"/>
  <c r="GJ107" i="5"/>
  <c r="GJ101" i="5"/>
  <c r="GJ95" i="5"/>
  <c r="GJ91" i="5"/>
  <c r="GJ83" i="5"/>
  <c r="GJ51" i="5"/>
  <c r="GJ45" i="5"/>
  <c r="GJ41" i="5"/>
  <c r="GJ33" i="5"/>
  <c r="IN10" i="5"/>
  <c r="IN18" i="5"/>
  <c r="IN26" i="5"/>
  <c r="IN34" i="5"/>
  <c r="IN42" i="5"/>
  <c r="IN50" i="5"/>
  <c r="IN66" i="5"/>
  <c r="IN82" i="5"/>
  <c r="IN90" i="5"/>
  <c r="IN98" i="5"/>
  <c r="IN106" i="5"/>
  <c r="BA37" i="5"/>
  <c r="CC37" i="5"/>
  <c r="BA6" i="5"/>
  <c r="CC6" i="5"/>
  <c r="BA22" i="5"/>
  <c r="CC22" i="5"/>
  <c r="BA38" i="5"/>
  <c r="CC38" i="5"/>
  <c r="BA54" i="5"/>
  <c r="CC54" i="5"/>
  <c r="BA70" i="5"/>
  <c r="CC70" i="5"/>
  <c r="BA86" i="5"/>
  <c r="CC86" i="5"/>
  <c r="BA102" i="5"/>
  <c r="CC102" i="5"/>
  <c r="BA101" i="5"/>
  <c r="CC101" i="5"/>
  <c r="BA7" i="5"/>
  <c r="CC7" i="5"/>
  <c r="BA23" i="5"/>
  <c r="CC23" i="5"/>
  <c r="BA39" i="5"/>
  <c r="CC39" i="5"/>
  <c r="BA55" i="5"/>
  <c r="CC55" i="5"/>
  <c r="BA71" i="5"/>
  <c r="CC71" i="5"/>
  <c r="BA87" i="5"/>
  <c r="CC87" i="5"/>
  <c r="BA103" i="5"/>
  <c r="CC103" i="5"/>
  <c r="BA83" i="5"/>
  <c r="CC83" i="5"/>
  <c r="BA36" i="5"/>
  <c r="CC36" i="5"/>
  <c r="BA21" i="5"/>
  <c r="CC21" i="5"/>
  <c r="BA8" i="5"/>
  <c r="CC8" i="5"/>
  <c r="BA24" i="5"/>
  <c r="CC24" i="5"/>
  <c r="BA40" i="5"/>
  <c r="CC40" i="5"/>
  <c r="BA56" i="5"/>
  <c r="CC56" i="5"/>
  <c r="BA72" i="5"/>
  <c r="CC72" i="5"/>
  <c r="BA88" i="5"/>
  <c r="CC88" i="5"/>
  <c r="BA104" i="5"/>
  <c r="CC104" i="5"/>
  <c r="BA53" i="5"/>
  <c r="CC53" i="5"/>
  <c r="BA9" i="5"/>
  <c r="CC9" i="5"/>
  <c r="BA25" i="5"/>
  <c r="CC25" i="5"/>
  <c r="BA41" i="5"/>
  <c r="CC41" i="5"/>
  <c r="BA57" i="5"/>
  <c r="CC57" i="5"/>
  <c r="BA73" i="5"/>
  <c r="CC73" i="5"/>
  <c r="BA89" i="5"/>
  <c r="CC89" i="5"/>
  <c r="BA105" i="5"/>
  <c r="CC105" i="5"/>
  <c r="BA19" i="5"/>
  <c r="CC19" i="5"/>
  <c r="BA68" i="5"/>
  <c r="CC68" i="5"/>
  <c r="BA85" i="5"/>
  <c r="CC85" i="5"/>
  <c r="BA10" i="5"/>
  <c r="CC10" i="5"/>
  <c r="BA26" i="5"/>
  <c r="CC26" i="5"/>
  <c r="BA42" i="5"/>
  <c r="CC42" i="5"/>
  <c r="BA58" i="5"/>
  <c r="CC58" i="5"/>
  <c r="BA74" i="5"/>
  <c r="CC74" i="5"/>
  <c r="BA90" i="5"/>
  <c r="CC90" i="5"/>
  <c r="BA106" i="5"/>
  <c r="CC106" i="5"/>
  <c r="BA52" i="5"/>
  <c r="CC52" i="5"/>
  <c r="BA69" i="5"/>
  <c r="CC69" i="5"/>
  <c r="BA11" i="5"/>
  <c r="CC11" i="5"/>
  <c r="BA27" i="5"/>
  <c r="CC27" i="5"/>
  <c r="BA43" i="5"/>
  <c r="CC43" i="5"/>
  <c r="BA59" i="5"/>
  <c r="CC59" i="5"/>
  <c r="BA75" i="5"/>
  <c r="CC75" i="5"/>
  <c r="BA91" i="5"/>
  <c r="CC91" i="5"/>
  <c r="BA107" i="5"/>
  <c r="CC107" i="5"/>
  <c r="BA35" i="5"/>
  <c r="CC35" i="5"/>
  <c r="BA4" i="5"/>
  <c r="CC4" i="5"/>
  <c r="BA12" i="5"/>
  <c r="CC12" i="5"/>
  <c r="BA28" i="5"/>
  <c r="CC28" i="5"/>
  <c r="BA44" i="5"/>
  <c r="CC44" i="5"/>
  <c r="BA60" i="5"/>
  <c r="CC60" i="5"/>
  <c r="BA76" i="5"/>
  <c r="CC76" i="5"/>
  <c r="BA92" i="5"/>
  <c r="CC92" i="5"/>
  <c r="BA108" i="5"/>
  <c r="CC108" i="5"/>
  <c r="BA67" i="5"/>
  <c r="CC67" i="5"/>
  <c r="BA100" i="5"/>
  <c r="CC100" i="5"/>
  <c r="BA5" i="5"/>
  <c r="CC5" i="5"/>
  <c r="BA13" i="5"/>
  <c r="CC13" i="5"/>
  <c r="BA29" i="5"/>
  <c r="CC29" i="5"/>
  <c r="BA45" i="5"/>
  <c r="CC45" i="5"/>
  <c r="BA61" i="5"/>
  <c r="CC61" i="5"/>
  <c r="BA77" i="5"/>
  <c r="CC77" i="5"/>
  <c r="BA93" i="5"/>
  <c r="CC93" i="5"/>
  <c r="BA14" i="5"/>
  <c r="CC14" i="5"/>
  <c r="BA30" i="5"/>
  <c r="CC30" i="5"/>
  <c r="BA46" i="5"/>
  <c r="CC46" i="5"/>
  <c r="BA62" i="5"/>
  <c r="CC62" i="5"/>
  <c r="BA78" i="5"/>
  <c r="CC78" i="5"/>
  <c r="BA94" i="5"/>
  <c r="CC94" i="5"/>
  <c r="BA15" i="5"/>
  <c r="CC15" i="5"/>
  <c r="BA31" i="5"/>
  <c r="CC31" i="5"/>
  <c r="BA47" i="5"/>
  <c r="CC47" i="5"/>
  <c r="BA63" i="5"/>
  <c r="CC63" i="5"/>
  <c r="BA79" i="5"/>
  <c r="CC79" i="5"/>
  <c r="BA95" i="5"/>
  <c r="CC95" i="5"/>
  <c r="BA16" i="5"/>
  <c r="CC16" i="5"/>
  <c r="BA32" i="5"/>
  <c r="CC32" i="5"/>
  <c r="BA48" i="5"/>
  <c r="CC48" i="5"/>
  <c r="BA64" i="5"/>
  <c r="CC64" i="5"/>
  <c r="BA80" i="5"/>
  <c r="CC80" i="5"/>
  <c r="BA96" i="5"/>
  <c r="CC96" i="5"/>
  <c r="BA99" i="5"/>
  <c r="CC99" i="5"/>
  <c r="BA20" i="5"/>
  <c r="CC20" i="5"/>
  <c r="BA17" i="5"/>
  <c r="CC17" i="5"/>
  <c r="BA33" i="5"/>
  <c r="CC33" i="5"/>
  <c r="BA49" i="5"/>
  <c r="CC49" i="5"/>
  <c r="BA65" i="5"/>
  <c r="CC65" i="5"/>
  <c r="BA81" i="5"/>
  <c r="CC81" i="5"/>
  <c r="BA97" i="5"/>
  <c r="CC97" i="5"/>
  <c r="BA51" i="5"/>
  <c r="CC51" i="5"/>
  <c r="BA84" i="5"/>
  <c r="CC84" i="5"/>
  <c r="BA18" i="5"/>
  <c r="CC18" i="5"/>
  <c r="BA34" i="5"/>
  <c r="CC34" i="5"/>
  <c r="BA50" i="5"/>
  <c r="CC50" i="5"/>
  <c r="BA66" i="5"/>
  <c r="CC66" i="5"/>
  <c r="BA82" i="5"/>
  <c r="CC82" i="5"/>
  <c r="BA98" i="5"/>
  <c r="CC98" i="5"/>
  <c r="Q8" i="4"/>
  <c r="Q104" i="4"/>
  <c r="Q95" i="4"/>
  <c r="Q48" i="4"/>
  <c r="Q4" i="4"/>
  <c r="CU12" i="4"/>
  <c r="CU44" i="4"/>
  <c r="CU76" i="4"/>
  <c r="CU96" i="4"/>
  <c r="CV25" i="4"/>
  <c r="CV41" i="4"/>
  <c r="CV57" i="4"/>
  <c r="CV89" i="4"/>
  <c r="CV105" i="4"/>
  <c r="CU64" i="4"/>
  <c r="CU13" i="4"/>
  <c r="CU29" i="4"/>
  <c r="CU45" i="4"/>
  <c r="CU61" i="4"/>
  <c r="CU77" i="4"/>
  <c r="CU32" i="4"/>
  <c r="CU14" i="4"/>
  <c r="CU26" i="4"/>
  <c r="CV38" i="4"/>
  <c r="CU46" i="4"/>
  <c r="CV54" i="4"/>
  <c r="CU58" i="4"/>
  <c r="CU62" i="4"/>
  <c r="CV70" i="4"/>
  <c r="CU74" i="4"/>
  <c r="CU78" i="4"/>
  <c r="CV86" i="4"/>
  <c r="CU90" i="4"/>
  <c r="CU94" i="4"/>
  <c r="CV102" i="4"/>
  <c r="CU106" i="4"/>
  <c r="CV7" i="4"/>
  <c r="CU11" i="4"/>
  <c r="CU15" i="4"/>
  <c r="CV19" i="4"/>
  <c r="CV23" i="4"/>
  <c r="CU27" i="4"/>
  <c r="CV35" i="4"/>
  <c r="CV39" i="4"/>
  <c r="CU47" i="4"/>
  <c r="CV51" i="4"/>
  <c r="CV55" i="4"/>
  <c r="CU59" i="4"/>
  <c r="CU63" i="4"/>
  <c r="CV67" i="4"/>
  <c r="CV71" i="4"/>
  <c r="CU75" i="4"/>
  <c r="CU79" i="4"/>
  <c r="CV87" i="4"/>
  <c r="CU91" i="4"/>
  <c r="CU95" i="4"/>
  <c r="CV103" i="4"/>
  <c r="CU107" i="4"/>
  <c r="CV3" i="4"/>
  <c r="CU10" i="4"/>
  <c r="CU3" i="4"/>
  <c r="CU8" i="4"/>
  <c r="CV12" i="4"/>
  <c r="CU24" i="4"/>
  <c r="CV28" i="4"/>
  <c r="CU40" i="4"/>
  <c r="CV44" i="4"/>
  <c r="CU56" i="4"/>
  <c r="CV60" i="4"/>
  <c r="CU68" i="4"/>
  <c r="CU72" i="4"/>
  <c r="CV76" i="4"/>
  <c r="CU84" i="4"/>
  <c r="CU88" i="4"/>
  <c r="CV92" i="4"/>
  <c r="CU100" i="4"/>
  <c r="CU104" i="4"/>
  <c r="CU92" i="4"/>
  <c r="CU60" i="4"/>
  <c r="CU28" i="4"/>
  <c r="CV6" i="4"/>
  <c r="CV5" i="4"/>
  <c r="CU9" i="4"/>
  <c r="CU25" i="4"/>
  <c r="CV37" i="4"/>
  <c r="CU41" i="4"/>
  <c r="CV53" i="4"/>
  <c r="CU57" i="4"/>
  <c r="CV69" i="4"/>
  <c r="CU73" i="4"/>
  <c r="CV85" i="4"/>
  <c r="CU89" i="4"/>
  <c r="CV101" i="4"/>
  <c r="CU105" i="4"/>
  <c r="CU80" i="4"/>
  <c r="CU48" i="4"/>
  <c r="CU16" i="4"/>
  <c r="CV73" i="4"/>
  <c r="CU42" i="4"/>
  <c r="CU43" i="4"/>
  <c r="CU30" i="4"/>
  <c r="CU31" i="4"/>
  <c r="CS21" i="4"/>
  <c r="CZ21" i="4" s="1"/>
  <c r="CV21" i="4"/>
  <c r="CV22" i="4"/>
  <c r="CS13" i="4"/>
  <c r="CZ13" i="4" s="1"/>
  <c r="CS45" i="4"/>
  <c r="CZ45" i="4" s="1"/>
  <c r="CS61" i="4"/>
  <c r="CZ61" i="4" s="1"/>
  <c r="CS93" i="4"/>
  <c r="CZ93" i="4" s="1"/>
  <c r="CU103" i="4"/>
  <c r="CU87" i="4"/>
  <c r="CU71" i="4"/>
  <c r="CU55" i="4"/>
  <c r="CU39" i="4"/>
  <c r="CU23" i="4"/>
  <c r="CU7" i="4"/>
  <c r="CV100" i="4"/>
  <c r="CV84" i="4"/>
  <c r="CV68" i="4"/>
  <c r="CV52" i="4"/>
  <c r="CV36" i="4"/>
  <c r="CV20" i="4"/>
  <c r="CV4" i="4"/>
  <c r="CS56" i="4"/>
  <c r="CZ56" i="4" s="1"/>
  <c r="CU102" i="4"/>
  <c r="CU86" i="4"/>
  <c r="CU70" i="4"/>
  <c r="CU54" i="4"/>
  <c r="CU38" i="4"/>
  <c r="CU22" i="4"/>
  <c r="CU6" i="4"/>
  <c r="CV99" i="4"/>
  <c r="CV83" i="4"/>
  <c r="CS31" i="4"/>
  <c r="CZ31" i="4" s="1"/>
  <c r="CS79" i="4"/>
  <c r="CZ79" i="4" s="1"/>
  <c r="CU101" i="4"/>
  <c r="CU85" i="4"/>
  <c r="CU69" i="4"/>
  <c r="CU53" i="4"/>
  <c r="CU37" i="4"/>
  <c r="CU21" i="4"/>
  <c r="CU5" i="4"/>
  <c r="CV98" i="4"/>
  <c r="CV82" i="4"/>
  <c r="CV66" i="4"/>
  <c r="CV50" i="4"/>
  <c r="CV34" i="4"/>
  <c r="CV18" i="4"/>
  <c r="CS48" i="4"/>
  <c r="CZ48" i="4" s="1"/>
  <c r="CS96" i="4"/>
  <c r="CZ96" i="4" s="1"/>
  <c r="CU52" i="4"/>
  <c r="CU36" i="4"/>
  <c r="CU20" i="4"/>
  <c r="CU4" i="4"/>
  <c r="CV97" i="4"/>
  <c r="CV81" i="4"/>
  <c r="CV65" i="4"/>
  <c r="CV49" i="4"/>
  <c r="CV33" i="4"/>
  <c r="CV17" i="4"/>
  <c r="CU99" i="4"/>
  <c r="CU83" i="4"/>
  <c r="CU67" i="4"/>
  <c r="CU51" i="4"/>
  <c r="CU35" i="4"/>
  <c r="CU19" i="4"/>
  <c r="CV96" i="4"/>
  <c r="CV80" i="4"/>
  <c r="CV64" i="4"/>
  <c r="CV48" i="4"/>
  <c r="CV32" i="4"/>
  <c r="CV16" i="4"/>
  <c r="CU98" i="4"/>
  <c r="CU82" i="4"/>
  <c r="CU66" i="4"/>
  <c r="CU50" i="4"/>
  <c r="CU34" i="4"/>
  <c r="CU18" i="4"/>
  <c r="CV95" i="4"/>
  <c r="CV79" i="4"/>
  <c r="CV63" i="4"/>
  <c r="CV47" i="4"/>
  <c r="CV31" i="4"/>
  <c r="CV15" i="4"/>
  <c r="CU97" i="4"/>
  <c r="CU81" i="4"/>
  <c r="CU65" i="4"/>
  <c r="CU49" i="4"/>
  <c r="CU33" i="4"/>
  <c r="CU17" i="4"/>
  <c r="CV94" i="4"/>
  <c r="CV78" i="4"/>
  <c r="CV62" i="4"/>
  <c r="CV46" i="4"/>
  <c r="CV30" i="4"/>
  <c r="CV14" i="4"/>
  <c r="CS84" i="4"/>
  <c r="CZ84" i="4" s="1"/>
  <c r="CV93" i="4"/>
  <c r="CV77" i="4"/>
  <c r="CV61" i="4"/>
  <c r="CV45" i="4"/>
  <c r="CV29" i="4"/>
  <c r="CV13" i="4"/>
  <c r="CV107" i="4"/>
  <c r="CV91" i="4"/>
  <c r="CV75" i="4"/>
  <c r="CV59" i="4"/>
  <c r="CV43" i="4"/>
  <c r="CV27" i="4"/>
  <c r="CV11" i="4"/>
  <c r="CS7" i="4"/>
  <c r="CZ7" i="4" s="1"/>
  <c r="CS39" i="4"/>
  <c r="CZ39" i="4" s="1"/>
  <c r="CS87" i="4"/>
  <c r="CZ87" i="4" s="1"/>
  <c r="CS103" i="4"/>
  <c r="CZ103" i="4" s="1"/>
  <c r="CV106" i="4"/>
  <c r="CV90" i="4"/>
  <c r="CV74" i="4"/>
  <c r="CV58" i="4"/>
  <c r="CV42" i="4"/>
  <c r="CV26" i="4"/>
  <c r="CV10" i="4"/>
  <c r="CS72" i="4"/>
  <c r="CZ72" i="4" s="1"/>
  <c r="CV9" i="4"/>
  <c r="CV72" i="4"/>
  <c r="CV24" i="4"/>
  <c r="CV104" i="4"/>
  <c r="CV88" i="4"/>
  <c r="CV56" i="4"/>
  <c r="CV40" i="4"/>
  <c r="CV8" i="4"/>
  <c r="CS42" i="4"/>
  <c r="CZ42" i="4" s="1"/>
  <c r="CS90" i="4"/>
  <c r="CZ90" i="4" s="1"/>
  <c r="CS27" i="4"/>
  <c r="CZ27" i="4" s="1"/>
  <c r="CS75" i="4"/>
  <c r="CZ75" i="4" s="1"/>
  <c r="Q106" i="4"/>
  <c r="Q90" i="4"/>
  <c r="Q50" i="4"/>
  <c r="Q26" i="4"/>
  <c r="Q18" i="4"/>
  <c r="Q10" i="4"/>
  <c r="Q82" i="4"/>
  <c r="P88" i="4"/>
  <c r="P86" i="4"/>
  <c r="P96" i="4"/>
  <c r="Q92" i="4"/>
  <c r="P91" i="4"/>
  <c r="P48" i="4"/>
  <c r="P46" i="4"/>
  <c r="P40" i="4"/>
  <c r="P38" i="4"/>
  <c r="Q42" i="4"/>
  <c r="Q38" i="4"/>
  <c r="Q88" i="4"/>
  <c r="Q74" i="4"/>
  <c r="Q66" i="4"/>
  <c r="Q58" i="4"/>
  <c r="Q56" i="4"/>
  <c r="Q52" i="4"/>
  <c r="Q103" i="4"/>
  <c r="Q101" i="4"/>
  <c r="Q64" i="4"/>
  <c r="Q62" i="4"/>
  <c r="Q16" i="4"/>
  <c r="Q14" i="4"/>
  <c r="Q84" i="4"/>
  <c r="Q80" i="4"/>
  <c r="Q76" i="4"/>
  <c r="P64" i="4"/>
  <c r="P62" i="4"/>
  <c r="Q44" i="4"/>
  <c r="Q34" i="4"/>
  <c r="Q32" i="4"/>
  <c r="Q28" i="4"/>
  <c r="P16" i="4"/>
  <c r="P14" i="4"/>
  <c r="Q72" i="4"/>
  <c r="Q68" i="4"/>
  <c r="Q24" i="4"/>
  <c r="Q20" i="4"/>
  <c r="Q93" i="4"/>
  <c r="Q78" i="4"/>
  <c r="P80" i="4"/>
  <c r="P78" i="4"/>
  <c r="Q70" i="4"/>
  <c r="P56" i="4"/>
  <c r="P54" i="4"/>
  <c r="P32" i="4"/>
  <c r="P30" i="4"/>
  <c r="Q22" i="4"/>
  <c r="P8" i="4"/>
  <c r="P6" i="4"/>
  <c r="Q54" i="4"/>
  <c r="Q30" i="4"/>
  <c r="Q6" i="4"/>
  <c r="Q105" i="4"/>
  <c r="Q100" i="4"/>
  <c r="P99" i="4"/>
  <c r="Q98" i="4"/>
  <c r="Q86" i="4"/>
  <c r="P72" i="4"/>
  <c r="P70" i="4"/>
  <c r="Q60" i="4"/>
  <c r="Q46" i="4"/>
  <c r="Q40" i="4"/>
  <c r="Q36" i="4"/>
  <c r="P24" i="4"/>
  <c r="P22" i="4"/>
  <c r="Q12" i="4"/>
  <c r="P106" i="4"/>
  <c r="P102" i="4"/>
  <c r="P100" i="4"/>
  <c r="Q97" i="4"/>
  <c r="Q96" i="4"/>
  <c r="P107" i="4"/>
  <c r="P101" i="4"/>
  <c r="P98" i="4"/>
  <c r="P94" i="4"/>
  <c r="P92" i="4"/>
  <c r="P84" i="4"/>
  <c r="P76" i="4"/>
  <c r="P68" i="4"/>
  <c r="P60" i="4"/>
  <c r="P52" i="4"/>
  <c r="P44" i="4"/>
  <c r="P36" i="4"/>
  <c r="P28" i="4"/>
  <c r="P20" i="4"/>
  <c r="P12" i="4"/>
  <c r="P4" i="4"/>
  <c r="P104" i="4"/>
  <c r="P93" i="4"/>
  <c r="P90" i="4"/>
  <c r="P82" i="4"/>
  <c r="P74" i="4"/>
  <c r="P66" i="4"/>
  <c r="P58" i="4"/>
  <c r="P50" i="4"/>
  <c r="P42" i="4"/>
  <c r="P34" i="4"/>
  <c r="P26" i="4"/>
  <c r="P18" i="4"/>
  <c r="P10" i="4"/>
  <c r="P67" i="4"/>
  <c r="Q67" i="4"/>
  <c r="P63" i="4"/>
  <c r="Q63" i="4"/>
  <c r="P59" i="4"/>
  <c r="Q59" i="4"/>
  <c r="P51" i="4"/>
  <c r="Q51" i="4"/>
  <c r="P47" i="4"/>
  <c r="Q47" i="4"/>
  <c r="P43" i="4"/>
  <c r="Q43" i="4"/>
  <c r="P39" i="4"/>
  <c r="Q39" i="4"/>
  <c r="P27" i="4"/>
  <c r="Q27" i="4"/>
  <c r="P11" i="4"/>
  <c r="Q11" i="4"/>
  <c r="P7" i="4"/>
  <c r="Q7" i="4"/>
  <c r="P83" i="4"/>
  <c r="Q83" i="4"/>
  <c r="P79" i="4"/>
  <c r="Q79" i="4"/>
  <c r="P35" i="4"/>
  <c r="Q35" i="4"/>
  <c r="P23" i="4"/>
  <c r="Q23" i="4"/>
  <c r="Q102" i="4"/>
  <c r="P95" i="4"/>
  <c r="P85" i="4"/>
  <c r="Q85" i="4"/>
  <c r="P81" i="4"/>
  <c r="Q81" i="4"/>
  <c r="P73" i="4"/>
  <c r="Q73" i="4"/>
  <c r="P65" i="4"/>
  <c r="Q65" i="4"/>
  <c r="P57" i="4"/>
  <c r="Q57" i="4"/>
  <c r="P45" i="4"/>
  <c r="Q45" i="4"/>
  <c r="P41" i="4"/>
  <c r="Q41" i="4"/>
  <c r="P37" i="4"/>
  <c r="Q37" i="4"/>
  <c r="P33" i="4"/>
  <c r="Q33" i="4"/>
  <c r="P29" i="4"/>
  <c r="Q29" i="4"/>
  <c r="P25" i="4"/>
  <c r="Q25" i="4"/>
  <c r="P21" i="4"/>
  <c r="Q21" i="4"/>
  <c r="P17" i="4"/>
  <c r="Q17" i="4"/>
  <c r="P13" i="4"/>
  <c r="Q13" i="4"/>
  <c r="P9" i="4"/>
  <c r="Q9" i="4"/>
  <c r="P5" i="4"/>
  <c r="Q5" i="4"/>
  <c r="P87" i="4"/>
  <c r="Q87" i="4"/>
  <c r="P75" i="4"/>
  <c r="Q75" i="4"/>
  <c r="P71" i="4"/>
  <c r="Q71" i="4"/>
  <c r="P55" i="4"/>
  <c r="Q55" i="4"/>
  <c r="P31" i="4"/>
  <c r="Q31" i="4"/>
  <c r="P19" i="4"/>
  <c r="Q19" i="4"/>
  <c r="P15" i="4"/>
  <c r="Q15" i="4"/>
  <c r="P3" i="4"/>
  <c r="Q3" i="4"/>
  <c r="P103" i="4"/>
  <c r="Q94" i="4"/>
  <c r="P89" i="4"/>
  <c r="Q89" i="4"/>
  <c r="P77" i="4"/>
  <c r="Q77" i="4"/>
  <c r="P69" i="4"/>
  <c r="Q69" i="4"/>
  <c r="P61" i="4"/>
  <c r="Q61" i="4"/>
  <c r="P53" i="4"/>
  <c r="Q53" i="4"/>
  <c r="P49" i="4"/>
  <c r="Q49" i="4"/>
  <c r="Q107" i="4"/>
  <c r="P105" i="4"/>
  <c r="Q99" i="4"/>
  <c r="P97" i="4"/>
  <c r="Q91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41" i="4"/>
  <c r="BF42" i="4"/>
  <c r="BF43" i="4"/>
  <c r="BF44" i="4"/>
  <c r="BF45" i="4"/>
  <c r="BF46" i="4"/>
  <c r="BF47" i="4"/>
  <c r="BF48" i="4"/>
  <c r="BF49" i="4"/>
  <c r="BF50" i="4"/>
  <c r="BF51" i="4"/>
  <c r="BF52" i="4"/>
  <c r="BF53" i="4"/>
  <c r="BF54" i="4"/>
  <c r="BF55" i="4"/>
  <c r="BF56" i="4"/>
  <c r="BF57" i="4"/>
  <c r="BF58" i="4"/>
  <c r="BF59" i="4"/>
  <c r="BF60" i="4"/>
  <c r="BF61" i="4"/>
  <c r="BF62" i="4"/>
  <c r="BF63" i="4"/>
  <c r="BF64" i="4"/>
  <c r="BF65" i="4"/>
  <c r="BF66" i="4"/>
  <c r="BF67" i="4"/>
  <c r="BF68" i="4"/>
  <c r="BF69" i="4"/>
  <c r="BF70" i="4"/>
  <c r="BF71" i="4"/>
  <c r="BF72" i="4"/>
  <c r="BF73" i="4"/>
  <c r="BF74" i="4"/>
  <c r="BF75" i="4"/>
  <c r="BF76" i="4"/>
  <c r="BF77" i="4"/>
  <c r="BF78" i="4"/>
  <c r="BF79" i="4"/>
  <c r="BF80" i="4"/>
  <c r="BF81" i="4"/>
  <c r="BF82" i="4"/>
  <c r="BF83" i="4"/>
  <c r="BF84" i="4"/>
  <c r="BF85" i="4"/>
  <c r="BF86" i="4"/>
  <c r="BF87" i="4"/>
  <c r="BF88" i="4"/>
  <c r="BF89" i="4"/>
  <c r="BF90" i="4"/>
  <c r="BF91" i="4"/>
  <c r="BF92" i="4"/>
  <c r="BF93" i="4"/>
  <c r="BF94" i="4"/>
  <c r="BF95" i="4"/>
  <c r="BF96" i="4"/>
  <c r="BF97" i="4"/>
  <c r="BF98" i="4"/>
  <c r="BF99" i="4"/>
  <c r="BF100" i="4"/>
  <c r="BF101" i="4"/>
  <c r="BF102" i="4"/>
  <c r="BF103" i="4"/>
  <c r="BF104" i="4"/>
  <c r="BF105" i="4"/>
  <c r="BF106" i="4"/>
  <c r="BF107" i="4"/>
  <c r="BF108" i="4"/>
  <c r="BF109" i="4"/>
  <c r="BF110" i="4"/>
  <c r="BF3" i="4"/>
  <c r="BQ81" i="4" l="1"/>
  <c r="DK81" i="4" s="1"/>
  <c r="BQ45" i="4"/>
  <c r="CD45" i="4" s="1"/>
  <c r="BQ33" i="4"/>
  <c r="CD33" i="4" s="1"/>
  <c r="BQ21" i="4"/>
  <c r="CD21" i="4" s="1"/>
  <c r="BQ9" i="4"/>
  <c r="CD9" i="4" s="1"/>
  <c r="BQ63" i="4"/>
  <c r="BQ39" i="4"/>
  <c r="CD39" i="4" s="1"/>
  <c r="BQ27" i="4"/>
  <c r="BQ15" i="4"/>
  <c r="CD15" i="4" s="1"/>
  <c r="BQ3" i="4"/>
  <c r="CD3" i="4" s="1"/>
  <c r="BQ41" i="4"/>
  <c r="CD41" i="4" s="1"/>
  <c r="BQ29" i="4"/>
  <c r="CD29" i="4" s="1"/>
  <c r="BQ17" i="4"/>
  <c r="CD17" i="4" s="1"/>
  <c r="BQ5" i="4"/>
  <c r="CD5" i="4" s="1"/>
  <c r="BQ66" i="4"/>
  <c r="BQ97" i="4"/>
  <c r="DK97" i="4" s="1"/>
  <c r="BQ84" i="4"/>
  <c r="DK84" i="4" s="1"/>
  <c r="BQ73" i="4"/>
  <c r="DK73" i="4" s="1"/>
  <c r="BQ49" i="4"/>
  <c r="CD49" i="4" s="1"/>
  <c r="BQ37" i="4"/>
  <c r="CD37" i="4" s="1"/>
  <c r="BQ25" i="4"/>
  <c r="CD25" i="4" s="1"/>
  <c r="BQ13" i="4"/>
  <c r="CD13" i="4" s="1"/>
  <c r="BQ68" i="4"/>
  <c r="BQ28" i="4"/>
  <c r="BQ92" i="4"/>
  <c r="DK92" i="4" s="1"/>
  <c r="BQ44" i="4"/>
  <c r="CD44" i="4" s="1"/>
  <c r="BQ32" i="4"/>
  <c r="CD32" i="4" s="1"/>
  <c r="BQ20" i="4"/>
  <c r="CD20" i="4" s="1"/>
  <c r="BQ8" i="4"/>
  <c r="CD8" i="4" s="1"/>
  <c r="BQ10" i="4"/>
  <c r="CD10" i="4" s="1"/>
  <c r="BQ82" i="4"/>
  <c r="DK82" i="4" s="1"/>
  <c r="BQ100" i="4"/>
  <c r="DK100" i="4" s="1"/>
  <c r="BQ83" i="4"/>
  <c r="DK83" i="4" s="1"/>
  <c r="BQ76" i="4"/>
  <c r="DK76" i="4" s="1"/>
  <c r="BQ47" i="4"/>
  <c r="CD47" i="4" s="1"/>
  <c r="BQ35" i="4"/>
  <c r="CD35" i="4" s="1"/>
  <c r="BQ23" i="4"/>
  <c r="CD23" i="4" s="1"/>
  <c r="BQ11" i="4"/>
  <c r="CD11" i="4" s="1"/>
  <c r="BQ16" i="4"/>
  <c r="CD16" i="4" s="1"/>
  <c r="BQ40" i="4"/>
  <c r="CD40" i="4" s="1"/>
  <c r="BQ4" i="4"/>
  <c r="CD4" i="4" s="1"/>
  <c r="BQ104" i="4"/>
  <c r="DK104" i="4" s="1"/>
  <c r="BQ80" i="4"/>
  <c r="DK80" i="4" s="1"/>
  <c r="BQ34" i="4"/>
  <c r="CD34" i="4" s="1"/>
  <c r="BQ98" i="4"/>
  <c r="DK98" i="4" s="1"/>
  <c r="BQ87" i="4"/>
  <c r="DK87" i="4" s="1"/>
  <c r="BQ86" i="4"/>
  <c r="DK86" i="4" s="1"/>
  <c r="BQ74" i="4"/>
  <c r="DK74" i="4" s="1"/>
  <c r="BQ67" i="4"/>
  <c r="BQ50" i="4"/>
  <c r="CD50" i="4" s="1"/>
  <c r="BQ43" i="4"/>
  <c r="CD43" i="4" s="1"/>
  <c r="BQ38" i="4"/>
  <c r="CD38" i="4" s="1"/>
  <c r="BQ31" i="4"/>
  <c r="CD31" i="4" s="1"/>
  <c r="BQ26" i="4"/>
  <c r="CD26" i="4" s="1"/>
  <c r="BQ19" i="4"/>
  <c r="CD19" i="4" s="1"/>
  <c r="BQ14" i="4"/>
  <c r="CD14" i="4" s="1"/>
  <c r="BQ7" i="4"/>
  <c r="CD7" i="4" s="1"/>
  <c r="BQ22" i="4"/>
  <c r="CD22" i="4" s="1"/>
  <c r="BQ46" i="4"/>
  <c r="CD46" i="4" s="1"/>
  <c r="BQ12" i="4"/>
  <c r="CD12" i="4" s="1"/>
  <c r="BQ24" i="4"/>
  <c r="CD24" i="4" s="1"/>
  <c r="BQ36" i="4"/>
  <c r="CD36" i="4" s="1"/>
  <c r="BQ48" i="4"/>
  <c r="CD48" i="4" s="1"/>
  <c r="BQ96" i="4"/>
  <c r="DK96" i="4" s="1"/>
  <c r="BQ107" i="4"/>
  <c r="DK107" i="4" s="1"/>
  <c r="BQ95" i="4"/>
  <c r="DK95" i="4" s="1"/>
  <c r="BQ71" i="4"/>
  <c r="BQ60" i="4"/>
  <c r="DK60" i="4" s="1"/>
  <c r="BQ52" i="4"/>
  <c r="DK52" i="4" s="1"/>
  <c r="BQ103" i="4"/>
  <c r="DK103" i="4" s="1"/>
  <c r="BQ91" i="4"/>
  <c r="DK91" i="4" s="1"/>
  <c r="BQ79" i="4"/>
  <c r="DK79" i="4" s="1"/>
  <c r="BQ55" i="4"/>
  <c r="DK55" i="4" s="1"/>
  <c r="BQ6" i="4"/>
  <c r="CD6" i="4" s="1"/>
  <c r="BQ18" i="4"/>
  <c r="CD18" i="4" s="1"/>
  <c r="BQ30" i="4"/>
  <c r="CD30" i="4" s="1"/>
  <c r="BQ42" i="4"/>
  <c r="CD42" i="4" s="1"/>
  <c r="BQ106" i="4"/>
  <c r="DK106" i="4" s="1"/>
  <c r="BQ101" i="4"/>
  <c r="DK101" i="4" s="1"/>
  <c r="BQ94" i="4"/>
  <c r="DK94" i="4" s="1"/>
  <c r="BQ89" i="4"/>
  <c r="DK89" i="4" s="1"/>
  <c r="BQ77" i="4"/>
  <c r="DK77" i="4" s="1"/>
  <c r="BQ70" i="4"/>
  <c r="BQ57" i="4"/>
  <c r="DK57" i="4" s="1"/>
  <c r="BQ53" i="4"/>
  <c r="DK53" i="4" s="1"/>
  <c r="BQ72" i="4"/>
  <c r="DK72" i="4" s="1"/>
  <c r="BQ62" i="4"/>
  <c r="DK62" i="4" s="1"/>
  <c r="BQ51" i="4"/>
  <c r="DK51" i="4" s="1"/>
  <c r="BQ54" i="4"/>
  <c r="DK54" i="4" s="1"/>
  <c r="BQ61" i="4"/>
  <c r="DK61" i="4" s="1"/>
  <c r="BQ99" i="4"/>
  <c r="DK99" i="4" s="1"/>
  <c r="BQ85" i="4"/>
  <c r="DK85" i="4" s="1"/>
  <c r="BQ102" i="4"/>
  <c r="DK102" i="4" s="1"/>
  <c r="BQ105" i="4"/>
  <c r="DK105" i="4" s="1"/>
  <c r="BQ56" i="4"/>
  <c r="DK56" i="4" s="1"/>
  <c r="BQ90" i="4"/>
  <c r="DK90" i="4" s="1"/>
  <c r="BQ75" i="4"/>
  <c r="DK75" i="4" s="1"/>
  <c r="BQ88" i="4"/>
  <c r="DK88" i="4" s="1"/>
  <c r="BQ65" i="4"/>
  <c r="BQ58" i="4"/>
  <c r="DK58" i="4" s="1"/>
  <c r="BQ69" i="4"/>
  <c r="BQ59" i="4"/>
  <c r="DK59" i="4" s="1"/>
  <c r="BQ93" i="4"/>
  <c r="DK93" i="4" s="1"/>
  <c r="BQ78" i="4"/>
  <c r="DK78" i="4" s="1"/>
  <c r="BQ64" i="4"/>
  <c r="L33" i="2"/>
  <c r="K33" i="2"/>
  <c r="L17" i="2"/>
  <c r="K17" i="2"/>
  <c r="L16" i="2"/>
  <c r="K16" i="2"/>
  <c r="L15" i="2"/>
  <c r="K15" i="2"/>
  <c r="L4" i="2"/>
  <c r="K4" i="2"/>
  <c r="DK28" i="4" l="1"/>
  <c r="CD28" i="4"/>
  <c r="DK27" i="4"/>
  <c r="CD27" i="4"/>
  <c r="DK4" i="4"/>
  <c r="DK40" i="4"/>
  <c r="DK16" i="4"/>
  <c r="DK68" i="4"/>
  <c r="DK39" i="4"/>
  <c r="DK63" i="4"/>
  <c r="DK38" i="4"/>
  <c r="DK9" i="4"/>
  <c r="DK20" i="4"/>
  <c r="DK65" i="4"/>
  <c r="DK32" i="4"/>
  <c r="DK7" i="4"/>
  <c r="DK3" i="4"/>
  <c r="DK15" i="4"/>
  <c r="DK13" i="4"/>
  <c r="DK43" i="4"/>
  <c r="DK35" i="4"/>
  <c r="DK37" i="4"/>
  <c r="DK21" i="4"/>
  <c r="DK50" i="4"/>
  <c r="DK47" i="4"/>
  <c r="DK49" i="4"/>
  <c r="DK33" i="4"/>
  <c r="DK67" i="4"/>
  <c r="DK45" i="4"/>
  <c r="DK23" i="4"/>
  <c r="DK31" i="4"/>
  <c r="DK25" i="4"/>
  <c r="DK29" i="4"/>
  <c r="DK22" i="4"/>
  <c r="DK44" i="4"/>
  <c r="DK19" i="4"/>
  <c r="DK11" i="4"/>
  <c r="DK42" i="4"/>
  <c r="DK18" i="4"/>
  <c r="DK48" i="4"/>
  <c r="DK36" i="4"/>
  <c r="DK66" i="4"/>
  <c r="DK41" i="4"/>
  <c r="DK70" i="4"/>
  <c r="DK14" i="4"/>
  <c r="DK26" i="4"/>
  <c r="DK71" i="4"/>
  <c r="DK30" i="4"/>
  <c r="DK64" i="4"/>
  <c r="DK6" i="4"/>
  <c r="DK24" i="4"/>
  <c r="DK10" i="4"/>
  <c r="DK5" i="4"/>
  <c r="DK46" i="4"/>
  <c r="DK69" i="4"/>
  <c r="DK12" i="4"/>
  <c r="DK34" i="4"/>
  <c r="DK8" i="4"/>
  <c r="DK17" i="4"/>
  <c r="BN3" i="4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3" i="4"/>
  <c r="BV107" i="4" l="1"/>
  <c r="BV106" i="4"/>
  <c r="BV105" i="4"/>
  <c r="BV104" i="4"/>
  <c r="BV103" i="4"/>
  <c r="BV102" i="4"/>
  <c r="BV101" i="4"/>
  <c r="BV100" i="4"/>
  <c r="BV99" i="4"/>
  <c r="BV98" i="4"/>
  <c r="BV97" i="4"/>
  <c r="BV96" i="4"/>
  <c r="BV95" i="4"/>
  <c r="BV94" i="4"/>
  <c r="BV93" i="4"/>
  <c r="BV92" i="4"/>
  <c r="BV91" i="4"/>
  <c r="BV90" i="4"/>
  <c r="BV89" i="4"/>
  <c r="BV88" i="4"/>
  <c r="BV87" i="4"/>
  <c r="BV86" i="4"/>
  <c r="BV85" i="4"/>
  <c r="BV84" i="4"/>
  <c r="BV83" i="4"/>
  <c r="BV82" i="4"/>
  <c r="BV81" i="4"/>
  <c r="BV80" i="4"/>
  <c r="BV79" i="4"/>
  <c r="BV78" i="4"/>
  <c r="BV77" i="4"/>
  <c r="BV76" i="4"/>
  <c r="BV75" i="4"/>
  <c r="BV74" i="4"/>
  <c r="BV73" i="4"/>
  <c r="BV72" i="4"/>
  <c r="BV71" i="4"/>
  <c r="BV70" i="4"/>
  <c r="BV69" i="4"/>
  <c r="BV68" i="4"/>
  <c r="BV67" i="4"/>
  <c r="BV66" i="4"/>
  <c r="BV65" i="4"/>
  <c r="BV64" i="4"/>
  <c r="BV63" i="4"/>
  <c r="BV50" i="4"/>
  <c r="BV49" i="4"/>
  <c r="BV48" i="4"/>
  <c r="BV47" i="4"/>
  <c r="BV46" i="4"/>
  <c r="BV45" i="4"/>
  <c r="BV44" i="4"/>
  <c r="BV43" i="4"/>
  <c r="BV42" i="4"/>
  <c r="BV41" i="4"/>
  <c r="BV40" i="4"/>
  <c r="BV39" i="4"/>
  <c r="BV38" i="4"/>
  <c r="BV37" i="4"/>
  <c r="BV36" i="4"/>
  <c r="BV35" i="4"/>
  <c r="BV34" i="4"/>
  <c r="BV33" i="4"/>
  <c r="BV32" i="4"/>
  <c r="BV31" i="4"/>
  <c r="BV30" i="4"/>
  <c r="BV29" i="4"/>
  <c r="BV28" i="4"/>
  <c r="BV27" i="4"/>
  <c r="BV26" i="4"/>
  <c r="BV25" i="4"/>
  <c r="BV24" i="4"/>
  <c r="BV23" i="4"/>
  <c r="BV22" i="4"/>
  <c r="BV21" i="4"/>
  <c r="BV20" i="4"/>
  <c r="BV19" i="4"/>
  <c r="BV18" i="4"/>
  <c r="BV17" i="4"/>
  <c r="BV16" i="4"/>
  <c r="BV15" i="4"/>
  <c r="BV14" i="4"/>
  <c r="BV13" i="4"/>
  <c r="BV12" i="4"/>
  <c r="BV11" i="4"/>
  <c r="BV10" i="4"/>
  <c r="BV9" i="4"/>
  <c r="BV8" i="4"/>
  <c r="BV7" i="4"/>
  <c r="BV6" i="4"/>
  <c r="BV5" i="4"/>
  <c r="BV4" i="4"/>
  <c r="BV3" i="4"/>
  <c r="J20" i="2" l="1"/>
  <c r="J34" i="2"/>
  <c r="AE69" i="2" l="1"/>
  <c r="AE8" i="2"/>
  <c r="AE33" i="2"/>
  <c r="AE68" i="2"/>
  <c r="AE7" i="2"/>
  <c r="AE6" i="2"/>
  <c r="AE39" i="2"/>
  <c r="AE40" i="2"/>
  <c r="AE41" i="2"/>
  <c r="AE67" i="2"/>
  <c r="AE66" i="2"/>
  <c r="J110" i="2"/>
  <c r="J70" i="2"/>
  <c r="J109" i="2"/>
  <c r="J108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S3" i="2"/>
  <c r="AT3" i="2"/>
  <c r="AU3" i="2"/>
  <c r="AV3" i="2"/>
  <c r="AS4" i="2"/>
  <c r="AT4" i="2"/>
  <c r="AS5" i="2"/>
  <c r="AT5" i="2"/>
  <c r="AS6" i="2"/>
  <c r="AT6" i="2"/>
  <c r="AS7" i="2"/>
  <c r="AT7" i="2"/>
  <c r="AS8" i="2"/>
  <c r="AT8" i="2"/>
  <c r="AS9" i="2"/>
  <c r="AT9" i="2"/>
  <c r="AS10" i="2"/>
  <c r="AT10" i="2"/>
  <c r="AS11" i="2"/>
  <c r="AT11" i="2"/>
  <c r="AS12" i="2"/>
  <c r="AT12" i="2"/>
  <c r="AS13" i="2"/>
  <c r="AT13" i="2"/>
  <c r="AS14" i="2"/>
  <c r="AT14" i="2"/>
  <c r="AS15" i="2"/>
  <c r="AT15" i="2"/>
  <c r="AS16" i="2"/>
  <c r="AT16" i="2"/>
  <c r="AS17" i="2"/>
  <c r="AT17" i="2"/>
  <c r="AS18" i="2"/>
  <c r="AT18" i="2"/>
  <c r="AS19" i="2"/>
  <c r="AT19" i="2"/>
  <c r="AS20" i="2"/>
  <c r="AT20" i="2"/>
  <c r="AS21" i="2"/>
  <c r="AT21" i="2"/>
  <c r="AS22" i="2"/>
  <c r="AT22" i="2"/>
  <c r="AS23" i="2"/>
  <c r="AT23" i="2"/>
  <c r="AS24" i="2"/>
  <c r="AT24" i="2"/>
  <c r="AS25" i="2"/>
  <c r="AT25" i="2"/>
  <c r="AS26" i="2"/>
  <c r="AT26" i="2"/>
  <c r="AS27" i="2"/>
  <c r="AT27" i="2"/>
  <c r="AS28" i="2"/>
  <c r="AT28" i="2"/>
  <c r="AS29" i="2"/>
  <c r="AT29" i="2"/>
  <c r="BR107" i="4"/>
  <c r="BP107" i="4"/>
  <c r="DJ107" i="4" s="1"/>
  <c r="BO107" i="4"/>
  <c r="BL107" i="4"/>
  <c r="BR106" i="4"/>
  <c r="BP106" i="4"/>
  <c r="DJ106" i="4" s="1"/>
  <c r="BO106" i="4"/>
  <c r="BL106" i="4"/>
  <c r="BR105" i="4"/>
  <c r="BP105" i="4"/>
  <c r="DJ105" i="4" s="1"/>
  <c r="BO105" i="4"/>
  <c r="BL105" i="4"/>
  <c r="BR104" i="4"/>
  <c r="BP104" i="4"/>
  <c r="DJ104" i="4" s="1"/>
  <c r="BO104" i="4"/>
  <c r="BL104" i="4"/>
  <c r="BR103" i="4"/>
  <c r="BP103" i="4"/>
  <c r="DJ103" i="4" s="1"/>
  <c r="BO103" i="4"/>
  <c r="BL103" i="4"/>
  <c r="BR102" i="4"/>
  <c r="BP102" i="4"/>
  <c r="DJ102" i="4" s="1"/>
  <c r="BO102" i="4"/>
  <c r="BL102" i="4"/>
  <c r="BR101" i="4"/>
  <c r="BP101" i="4"/>
  <c r="DJ101" i="4" s="1"/>
  <c r="BO101" i="4"/>
  <c r="BL101" i="4"/>
  <c r="BR100" i="4"/>
  <c r="BP100" i="4"/>
  <c r="DJ100" i="4" s="1"/>
  <c r="BO100" i="4"/>
  <c r="BL100" i="4"/>
  <c r="BR99" i="4"/>
  <c r="BP99" i="4"/>
  <c r="DJ99" i="4" s="1"/>
  <c r="BO99" i="4"/>
  <c r="BL99" i="4"/>
  <c r="BR98" i="4"/>
  <c r="BP98" i="4"/>
  <c r="DJ98" i="4" s="1"/>
  <c r="BO98" i="4"/>
  <c r="BL98" i="4"/>
  <c r="BR97" i="4"/>
  <c r="BP97" i="4"/>
  <c r="DJ97" i="4" s="1"/>
  <c r="BO97" i="4"/>
  <c r="BL97" i="4"/>
  <c r="BR96" i="4"/>
  <c r="BP96" i="4"/>
  <c r="DJ96" i="4" s="1"/>
  <c r="BO96" i="4"/>
  <c r="BL96" i="4"/>
  <c r="BR95" i="4"/>
  <c r="BP95" i="4"/>
  <c r="DJ95" i="4" s="1"/>
  <c r="BO95" i="4"/>
  <c r="BL95" i="4"/>
  <c r="BR94" i="4"/>
  <c r="BP94" i="4"/>
  <c r="DJ94" i="4" s="1"/>
  <c r="BO94" i="4"/>
  <c r="BL94" i="4"/>
  <c r="BR93" i="4"/>
  <c r="BP93" i="4"/>
  <c r="DJ93" i="4" s="1"/>
  <c r="BO93" i="4"/>
  <c r="BL93" i="4"/>
  <c r="BR92" i="4"/>
  <c r="BP92" i="4"/>
  <c r="DJ92" i="4" s="1"/>
  <c r="BO92" i="4"/>
  <c r="BL92" i="4"/>
  <c r="BR91" i="4"/>
  <c r="BP91" i="4"/>
  <c r="DJ91" i="4" s="1"/>
  <c r="BO91" i="4"/>
  <c r="BL91" i="4"/>
  <c r="BR90" i="4"/>
  <c r="BP90" i="4"/>
  <c r="DJ90" i="4" s="1"/>
  <c r="BO90" i="4"/>
  <c r="BL90" i="4"/>
  <c r="BR89" i="4"/>
  <c r="BP89" i="4"/>
  <c r="DJ89" i="4" s="1"/>
  <c r="BO89" i="4"/>
  <c r="BL89" i="4"/>
  <c r="BR88" i="4"/>
  <c r="BP88" i="4"/>
  <c r="DJ88" i="4" s="1"/>
  <c r="BO88" i="4"/>
  <c r="BL88" i="4"/>
  <c r="BR87" i="4"/>
  <c r="BP87" i="4"/>
  <c r="DJ87" i="4" s="1"/>
  <c r="BO87" i="4"/>
  <c r="BL87" i="4"/>
  <c r="BR86" i="4"/>
  <c r="BP86" i="4"/>
  <c r="DJ86" i="4" s="1"/>
  <c r="BO86" i="4"/>
  <c r="BL86" i="4"/>
  <c r="BR85" i="4"/>
  <c r="BP85" i="4"/>
  <c r="DJ85" i="4" s="1"/>
  <c r="BO85" i="4"/>
  <c r="BL85" i="4"/>
  <c r="BR84" i="4"/>
  <c r="BP84" i="4"/>
  <c r="DJ84" i="4" s="1"/>
  <c r="BO84" i="4"/>
  <c r="BL84" i="4"/>
  <c r="BR83" i="4"/>
  <c r="BP83" i="4"/>
  <c r="DJ83" i="4" s="1"/>
  <c r="BO83" i="4"/>
  <c r="BL83" i="4"/>
  <c r="BR82" i="4"/>
  <c r="BP82" i="4"/>
  <c r="DJ82" i="4" s="1"/>
  <c r="BO82" i="4"/>
  <c r="BL82" i="4"/>
  <c r="BR81" i="4"/>
  <c r="BP81" i="4"/>
  <c r="DJ81" i="4" s="1"/>
  <c r="BO81" i="4"/>
  <c r="BL81" i="4"/>
  <c r="BR80" i="4"/>
  <c r="BP80" i="4"/>
  <c r="DJ80" i="4" s="1"/>
  <c r="BO80" i="4"/>
  <c r="BL80" i="4"/>
  <c r="BR79" i="4"/>
  <c r="BP79" i="4"/>
  <c r="DJ79" i="4" s="1"/>
  <c r="BO79" i="4"/>
  <c r="BL79" i="4"/>
  <c r="BR78" i="4"/>
  <c r="BP78" i="4"/>
  <c r="DJ78" i="4" s="1"/>
  <c r="BO78" i="4"/>
  <c r="BL78" i="4"/>
  <c r="BR77" i="4"/>
  <c r="BP77" i="4"/>
  <c r="DJ77" i="4" s="1"/>
  <c r="BO77" i="4"/>
  <c r="BL77" i="4"/>
  <c r="BR76" i="4"/>
  <c r="BP76" i="4"/>
  <c r="DJ76" i="4" s="1"/>
  <c r="BO76" i="4"/>
  <c r="BL76" i="4"/>
  <c r="BR75" i="4"/>
  <c r="BP75" i="4"/>
  <c r="DJ75" i="4" s="1"/>
  <c r="BO75" i="4"/>
  <c r="BL75" i="4"/>
  <c r="BR74" i="4"/>
  <c r="BP74" i="4"/>
  <c r="DJ74" i="4" s="1"/>
  <c r="BO74" i="4"/>
  <c r="BL74" i="4"/>
  <c r="BR73" i="4"/>
  <c r="BP73" i="4"/>
  <c r="DJ73" i="4" s="1"/>
  <c r="BO73" i="4"/>
  <c r="BL73" i="4"/>
  <c r="BR72" i="4"/>
  <c r="BP72" i="4"/>
  <c r="DJ72" i="4" s="1"/>
  <c r="BO72" i="4"/>
  <c r="BL72" i="4"/>
  <c r="BR71" i="4"/>
  <c r="BP71" i="4"/>
  <c r="DJ71" i="4" s="1"/>
  <c r="BO71" i="4"/>
  <c r="BL71" i="4"/>
  <c r="BR70" i="4"/>
  <c r="BP70" i="4"/>
  <c r="DJ70" i="4" s="1"/>
  <c r="BO70" i="4"/>
  <c r="BL70" i="4"/>
  <c r="BR69" i="4"/>
  <c r="BP69" i="4"/>
  <c r="DJ69" i="4" s="1"/>
  <c r="BO69" i="4"/>
  <c r="BL69" i="4"/>
  <c r="BR68" i="4"/>
  <c r="BP68" i="4"/>
  <c r="DJ68" i="4" s="1"/>
  <c r="BO68" i="4"/>
  <c r="BL68" i="4"/>
  <c r="BR67" i="4"/>
  <c r="BP67" i="4"/>
  <c r="DJ67" i="4" s="1"/>
  <c r="BO67" i="4"/>
  <c r="BL67" i="4"/>
  <c r="BR66" i="4"/>
  <c r="BP66" i="4"/>
  <c r="DJ66" i="4" s="1"/>
  <c r="BO66" i="4"/>
  <c r="BL66" i="4"/>
  <c r="BR65" i="4"/>
  <c r="BP65" i="4"/>
  <c r="DJ65" i="4" s="1"/>
  <c r="BO65" i="4"/>
  <c r="BL65" i="4"/>
  <c r="BR64" i="4"/>
  <c r="BP64" i="4"/>
  <c r="DJ64" i="4" s="1"/>
  <c r="BO64" i="4"/>
  <c r="BL64" i="4"/>
  <c r="BR63" i="4"/>
  <c r="BP63" i="4"/>
  <c r="DJ63" i="4" s="1"/>
  <c r="BO63" i="4"/>
  <c r="BL63" i="4"/>
  <c r="BR62" i="4"/>
  <c r="BP62" i="4"/>
  <c r="DJ62" i="4" s="1"/>
  <c r="BO62" i="4"/>
  <c r="BL62" i="4"/>
  <c r="BR61" i="4"/>
  <c r="BP61" i="4"/>
  <c r="DJ61" i="4" s="1"/>
  <c r="BO61" i="4"/>
  <c r="BL61" i="4"/>
  <c r="BR60" i="4"/>
  <c r="BP60" i="4"/>
  <c r="DJ60" i="4" s="1"/>
  <c r="BO60" i="4"/>
  <c r="BL60" i="4"/>
  <c r="BR59" i="4"/>
  <c r="BP59" i="4"/>
  <c r="DJ59" i="4" s="1"/>
  <c r="BO59" i="4"/>
  <c r="BL59" i="4"/>
  <c r="BR58" i="4"/>
  <c r="BP58" i="4"/>
  <c r="DJ58" i="4" s="1"/>
  <c r="BO58" i="4"/>
  <c r="BL58" i="4"/>
  <c r="BR57" i="4"/>
  <c r="BP57" i="4"/>
  <c r="DJ57" i="4" s="1"/>
  <c r="BO57" i="4"/>
  <c r="BL57" i="4"/>
  <c r="BR56" i="4"/>
  <c r="BP56" i="4"/>
  <c r="DJ56" i="4" s="1"/>
  <c r="BO56" i="4"/>
  <c r="BL56" i="4"/>
  <c r="BR55" i="4"/>
  <c r="BP55" i="4"/>
  <c r="DJ55" i="4" s="1"/>
  <c r="BO55" i="4"/>
  <c r="BL55" i="4"/>
  <c r="BR54" i="4"/>
  <c r="BP54" i="4"/>
  <c r="DJ54" i="4" s="1"/>
  <c r="BO54" i="4"/>
  <c r="BL54" i="4"/>
  <c r="BR53" i="4"/>
  <c r="BP53" i="4"/>
  <c r="DJ53" i="4" s="1"/>
  <c r="BO53" i="4"/>
  <c r="BL53" i="4"/>
  <c r="BR52" i="4"/>
  <c r="BP52" i="4"/>
  <c r="DJ52" i="4" s="1"/>
  <c r="BO52" i="4"/>
  <c r="BL52" i="4"/>
  <c r="BR51" i="4"/>
  <c r="BP51" i="4"/>
  <c r="DJ51" i="4" s="1"/>
  <c r="BO51" i="4"/>
  <c r="BL51" i="4"/>
  <c r="BR50" i="4"/>
  <c r="CC50" i="4" s="1"/>
  <c r="BP50" i="4"/>
  <c r="DJ50" i="4" s="1"/>
  <c r="BO50" i="4"/>
  <c r="BL50" i="4"/>
  <c r="BR49" i="4"/>
  <c r="CC49" i="4" s="1"/>
  <c r="BP49" i="4"/>
  <c r="DJ49" i="4" s="1"/>
  <c r="BO49" i="4"/>
  <c r="BL49" i="4"/>
  <c r="BR48" i="4"/>
  <c r="CC48" i="4" s="1"/>
  <c r="BP48" i="4"/>
  <c r="DJ48" i="4" s="1"/>
  <c r="BO48" i="4"/>
  <c r="BL48" i="4"/>
  <c r="BR47" i="4"/>
  <c r="CC47" i="4" s="1"/>
  <c r="BP47" i="4"/>
  <c r="DJ47" i="4" s="1"/>
  <c r="BO47" i="4"/>
  <c r="BL47" i="4"/>
  <c r="BR46" i="4"/>
  <c r="CC46" i="4" s="1"/>
  <c r="BP46" i="4"/>
  <c r="DJ46" i="4" s="1"/>
  <c r="BO46" i="4"/>
  <c r="BL46" i="4"/>
  <c r="BR45" i="4"/>
  <c r="CC45" i="4" s="1"/>
  <c r="BP45" i="4"/>
  <c r="DJ45" i="4" s="1"/>
  <c r="BO45" i="4"/>
  <c r="BL45" i="4"/>
  <c r="BR44" i="4"/>
  <c r="CC44" i="4" s="1"/>
  <c r="BP44" i="4"/>
  <c r="DJ44" i="4" s="1"/>
  <c r="BO44" i="4"/>
  <c r="BL44" i="4"/>
  <c r="BR43" i="4"/>
  <c r="CC43" i="4" s="1"/>
  <c r="BP43" i="4"/>
  <c r="DJ43" i="4" s="1"/>
  <c r="BO43" i="4"/>
  <c r="BL43" i="4"/>
  <c r="BR42" i="4"/>
  <c r="CC42" i="4" s="1"/>
  <c r="BP42" i="4"/>
  <c r="DJ42" i="4" s="1"/>
  <c r="BO42" i="4"/>
  <c r="BL42" i="4"/>
  <c r="BR41" i="4"/>
  <c r="CC41" i="4" s="1"/>
  <c r="BP41" i="4"/>
  <c r="DJ41" i="4" s="1"/>
  <c r="BO41" i="4"/>
  <c r="BL41" i="4"/>
  <c r="BR40" i="4"/>
  <c r="CC40" i="4" s="1"/>
  <c r="BP40" i="4"/>
  <c r="DJ40" i="4" s="1"/>
  <c r="BO40" i="4"/>
  <c r="BL40" i="4"/>
  <c r="BR39" i="4"/>
  <c r="CC39" i="4" s="1"/>
  <c r="BP39" i="4"/>
  <c r="DJ39" i="4" s="1"/>
  <c r="BO39" i="4"/>
  <c r="BL39" i="4"/>
  <c r="BR38" i="4"/>
  <c r="CC38" i="4" s="1"/>
  <c r="BP38" i="4"/>
  <c r="DJ38" i="4" s="1"/>
  <c r="BO38" i="4"/>
  <c r="BL38" i="4"/>
  <c r="BR37" i="4"/>
  <c r="CC37" i="4" s="1"/>
  <c r="BP37" i="4"/>
  <c r="DJ37" i="4" s="1"/>
  <c r="BO37" i="4"/>
  <c r="BL37" i="4"/>
  <c r="BR36" i="4"/>
  <c r="CC36" i="4" s="1"/>
  <c r="BP36" i="4"/>
  <c r="DJ36" i="4" s="1"/>
  <c r="BO36" i="4"/>
  <c r="BL36" i="4"/>
  <c r="BR35" i="4"/>
  <c r="CC35" i="4" s="1"/>
  <c r="BP35" i="4"/>
  <c r="DJ35" i="4" s="1"/>
  <c r="BO35" i="4"/>
  <c r="BL35" i="4"/>
  <c r="BR34" i="4"/>
  <c r="CC34" i="4" s="1"/>
  <c r="BP34" i="4"/>
  <c r="DJ34" i="4" s="1"/>
  <c r="BO34" i="4"/>
  <c r="BL34" i="4"/>
  <c r="BR33" i="4"/>
  <c r="CC33" i="4" s="1"/>
  <c r="BP33" i="4"/>
  <c r="DJ33" i="4" s="1"/>
  <c r="BO33" i="4"/>
  <c r="BL33" i="4"/>
  <c r="BR32" i="4"/>
  <c r="CC32" i="4" s="1"/>
  <c r="BP32" i="4"/>
  <c r="DJ32" i="4" s="1"/>
  <c r="BO32" i="4"/>
  <c r="BL32" i="4"/>
  <c r="BR31" i="4"/>
  <c r="CC31" i="4" s="1"/>
  <c r="BP31" i="4"/>
  <c r="DJ31" i="4" s="1"/>
  <c r="BO31" i="4"/>
  <c r="BL31" i="4"/>
  <c r="BR30" i="4"/>
  <c r="CC30" i="4" s="1"/>
  <c r="BP30" i="4"/>
  <c r="DJ30" i="4" s="1"/>
  <c r="BO30" i="4"/>
  <c r="BL30" i="4"/>
  <c r="BR29" i="4"/>
  <c r="CC29" i="4" s="1"/>
  <c r="BP29" i="4"/>
  <c r="DJ29" i="4" s="1"/>
  <c r="BO29" i="4"/>
  <c r="BL29" i="4"/>
  <c r="BR28" i="4"/>
  <c r="CC28" i="4" s="1"/>
  <c r="BP28" i="4"/>
  <c r="DJ28" i="4" s="1"/>
  <c r="BO28" i="4"/>
  <c r="BL28" i="4"/>
  <c r="BR27" i="4"/>
  <c r="CC27" i="4" s="1"/>
  <c r="BP27" i="4"/>
  <c r="DJ27" i="4" s="1"/>
  <c r="BO27" i="4"/>
  <c r="BL27" i="4"/>
  <c r="BR26" i="4"/>
  <c r="CC26" i="4" s="1"/>
  <c r="BP26" i="4"/>
  <c r="DJ26" i="4" s="1"/>
  <c r="BO26" i="4"/>
  <c r="BL26" i="4"/>
  <c r="BR25" i="4"/>
  <c r="CC25" i="4" s="1"/>
  <c r="BP25" i="4"/>
  <c r="DJ25" i="4" s="1"/>
  <c r="BO25" i="4"/>
  <c r="BL25" i="4"/>
  <c r="BR24" i="4"/>
  <c r="CC24" i="4" s="1"/>
  <c r="BP24" i="4"/>
  <c r="BO24" i="4"/>
  <c r="BL24" i="4"/>
  <c r="BR23" i="4"/>
  <c r="CC23" i="4" s="1"/>
  <c r="BP23" i="4"/>
  <c r="DJ23" i="4" s="1"/>
  <c r="BO23" i="4"/>
  <c r="BL23" i="4"/>
  <c r="BR22" i="4"/>
  <c r="CC22" i="4" s="1"/>
  <c r="BP22" i="4"/>
  <c r="DJ22" i="4" s="1"/>
  <c r="BO22" i="4"/>
  <c r="BL22" i="4"/>
  <c r="BR21" i="4"/>
  <c r="CC21" i="4" s="1"/>
  <c r="BP21" i="4"/>
  <c r="DJ21" i="4" s="1"/>
  <c r="BO21" i="4"/>
  <c r="BL21" i="4"/>
  <c r="BR20" i="4"/>
  <c r="CC20" i="4" s="1"/>
  <c r="BP20" i="4"/>
  <c r="DJ20" i="4" s="1"/>
  <c r="BO20" i="4"/>
  <c r="BL20" i="4"/>
  <c r="BR19" i="4"/>
  <c r="CC19" i="4" s="1"/>
  <c r="BP19" i="4"/>
  <c r="DJ19" i="4" s="1"/>
  <c r="BO19" i="4"/>
  <c r="BL19" i="4"/>
  <c r="BR18" i="4"/>
  <c r="CC18" i="4" s="1"/>
  <c r="BP18" i="4"/>
  <c r="DJ18" i="4" s="1"/>
  <c r="BO18" i="4"/>
  <c r="BL18" i="4"/>
  <c r="BR17" i="4"/>
  <c r="CC17" i="4" s="1"/>
  <c r="BP17" i="4"/>
  <c r="DJ17" i="4" s="1"/>
  <c r="BO17" i="4"/>
  <c r="BL17" i="4"/>
  <c r="BR16" i="4"/>
  <c r="CC16" i="4" s="1"/>
  <c r="BP16" i="4"/>
  <c r="DJ16" i="4" s="1"/>
  <c r="BO16" i="4"/>
  <c r="BL16" i="4"/>
  <c r="BR15" i="4"/>
  <c r="CC15" i="4" s="1"/>
  <c r="BP15" i="4"/>
  <c r="DJ15" i="4" s="1"/>
  <c r="BO15" i="4"/>
  <c r="BL15" i="4"/>
  <c r="BR14" i="4"/>
  <c r="CC14" i="4" s="1"/>
  <c r="BP14" i="4"/>
  <c r="DJ14" i="4" s="1"/>
  <c r="BO14" i="4"/>
  <c r="BL14" i="4"/>
  <c r="BR13" i="4"/>
  <c r="CC13" i="4" s="1"/>
  <c r="BP13" i="4"/>
  <c r="DJ13" i="4" s="1"/>
  <c r="BO13" i="4"/>
  <c r="BL13" i="4"/>
  <c r="BR12" i="4"/>
  <c r="CC12" i="4" s="1"/>
  <c r="BP12" i="4"/>
  <c r="DJ12" i="4" s="1"/>
  <c r="BO12" i="4"/>
  <c r="BL12" i="4"/>
  <c r="BR11" i="4"/>
  <c r="CC11" i="4" s="1"/>
  <c r="BP11" i="4"/>
  <c r="DJ11" i="4" s="1"/>
  <c r="BO11" i="4"/>
  <c r="BL11" i="4"/>
  <c r="BR10" i="4"/>
  <c r="CC10" i="4" s="1"/>
  <c r="BP10" i="4"/>
  <c r="DJ10" i="4" s="1"/>
  <c r="BO10" i="4"/>
  <c r="BL10" i="4"/>
  <c r="BR9" i="4"/>
  <c r="CC9" i="4" s="1"/>
  <c r="BP9" i="4"/>
  <c r="DJ9" i="4" s="1"/>
  <c r="BO9" i="4"/>
  <c r="BL9" i="4"/>
  <c r="BR8" i="4"/>
  <c r="CC8" i="4" s="1"/>
  <c r="BP8" i="4"/>
  <c r="DJ8" i="4" s="1"/>
  <c r="BO8" i="4"/>
  <c r="BL8" i="4"/>
  <c r="BR7" i="4"/>
  <c r="CC7" i="4" s="1"/>
  <c r="BP7" i="4"/>
  <c r="DJ7" i="4" s="1"/>
  <c r="BO7" i="4"/>
  <c r="BL7" i="4"/>
  <c r="BR6" i="4"/>
  <c r="CC6" i="4" s="1"/>
  <c r="BP6" i="4"/>
  <c r="DJ6" i="4" s="1"/>
  <c r="BO6" i="4"/>
  <c r="BL6" i="4"/>
  <c r="BR5" i="4"/>
  <c r="CC5" i="4" s="1"/>
  <c r="BP5" i="4"/>
  <c r="DJ5" i="4" s="1"/>
  <c r="BO5" i="4"/>
  <c r="BL5" i="4"/>
  <c r="BR4" i="4"/>
  <c r="CC4" i="4" s="1"/>
  <c r="BP4" i="4"/>
  <c r="DJ4" i="4" s="1"/>
  <c r="BO4" i="4"/>
  <c r="BL4" i="4"/>
  <c r="BP3" i="4"/>
  <c r="DJ3" i="4" s="1"/>
  <c r="BO3" i="4"/>
  <c r="BL3" i="4"/>
  <c r="BY70" i="1"/>
  <c r="AK70" i="1" s="1"/>
  <c r="BV70" i="1"/>
  <c r="BY69" i="1"/>
  <c r="AK69" i="1" s="1"/>
  <c r="BV69" i="1"/>
  <c r="BY68" i="1"/>
  <c r="AK68" i="1" s="1"/>
  <c r="BV68" i="1"/>
  <c r="BY67" i="1"/>
  <c r="AK67" i="1" s="1"/>
  <c r="BV67" i="1"/>
  <c r="BY42" i="1"/>
  <c r="AK42" i="1" s="1"/>
  <c r="BV42" i="1"/>
  <c r="BY41" i="1"/>
  <c r="AK41" i="1" s="1"/>
  <c r="BV41" i="1"/>
  <c r="BY40" i="1"/>
  <c r="AK40" i="1" s="1"/>
  <c r="BV40" i="1"/>
  <c r="BX36" i="1"/>
  <c r="AJ36" i="1" s="1"/>
  <c r="BW36" i="1"/>
  <c r="BV34" i="1"/>
  <c r="BX27" i="1"/>
  <c r="BW27" i="1"/>
  <c r="BX18" i="1"/>
  <c r="BW18" i="1"/>
  <c r="BX17" i="1"/>
  <c r="BW17" i="1"/>
  <c r="BX16" i="1"/>
  <c r="BW16" i="1"/>
  <c r="BY9" i="1"/>
  <c r="BV9" i="1"/>
  <c r="BY8" i="1"/>
  <c r="BV8" i="1"/>
  <c r="BY7" i="1"/>
  <c r="BV7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R31" i="1" s="1"/>
  <c r="BD32" i="1"/>
  <c r="R32" i="1" s="1"/>
  <c r="BD33" i="1"/>
  <c r="R33" i="1" s="1"/>
  <c r="BD34" i="1"/>
  <c r="R34" i="1" s="1"/>
  <c r="BD35" i="1"/>
  <c r="R35" i="1" s="1"/>
  <c r="BD36" i="1"/>
  <c r="R36" i="1" s="1"/>
  <c r="BD37" i="1"/>
  <c r="R37" i="1" s="1"/>
  <c r="BD38" i="1"/>
  <c r="R38" i="1" s="1"/>
  <c r="BD39" i="1"/>
  <c r="R39" i="1" s="1"/>
  <c r="BD40" i="1"/>
  <c r="R40" i="1" s="1"/>
  <c r="BD41" i="1"/>
  <c r="R41" i="1" s="1"/>
  <c r="BD42" i="1"/>
  <c r="R42" i="1" s="1"/>
  <c r="BD43" i="1"/>
  <c r="R43" i="1" s="1"/>
  <c r="BD44" i="1"/>
  <c r="R44" i="1" s="1"/>
  <c r="BD45" i="1"/>
  <c r="R45" i="1" s="1"/>
  <c r="BD46" i="1"/>
  <c r="R46" i="1" s="1"/>
  <c r="BD47" i="1"/>
  <c r="R47" i="1" s="1"/>
  <c r="BD48" i="1"/>
  <c r="R48" i="1" s="1"/>
  <c r="BD49" i="1"/>
  <c r="R49" i="1" s="1"/>
  <c r="BD50" i="1"/>
  <c r="R50" i="1" s="1"/>
  <c r="BD51" i="1"/>
  <c r="R51" i="1" s="1"/>
  <c r="BD52" i="1"/>
  <c r="R52" i="1" s="1"/>
  <c r="BD53" i="1"/>
  <c r="R53" i="1" s="1"/>
  <c r="BD54" i="1"/>
  <c r="R54" i="1" s="1"/>
  <c r="BD55" i="1"/>
  <c r="R55" i="1" s="1"/>
  <c r="BD56" i="1"/>
  <c r="R56" i="1" s="1"/>
  <c r="BD57" i="1"/>
  <c r="R57" i="1" s="1"/>
  <c r="BD58" i="1"/>
  <c r="R58" i="1" s="1"/>
  <c r="BD59" i="1"/>
  <c r="R59" i="1" s="1"/>
  <c r="BD60" i="1"/>
  <c r="R60" i="1" s="1"/>
  <c r="BD61" i="1"/>
  <c r="R61" i="1" s="1"/>
  <c r="BD62" i="1"/>
  <c r="R62" i="1" s="1"/>
  <c r="BD63" i="1"/>
  <c r="R63" i="1" s="1"/>
  <c r="BD64" i="1"/>
  <c r="R64" i="1" s="1"/>
  <c r="BD65" i="1"/>
  <c r="R65" i="1" s="1"/>
  <c r="BD66" i="1"/>
  <c r="R66" i="1" s="1"/>
  <c r="BD67" i="1"/>
  <c r="R67" i="1" s="1"/>
  <c r="BD68" i="1"/>
  <c r="R68" i="1" s="1"/>
  <c r="BD69" i="1"/>
  <c r="R69" i="1" s="1"/>
  <c r="BD70" i="1"/>
  <c r="R70" i="1" s="1"/>
  <c r="BD71" i="1"/>
  <c r="R71" i="1" s="1"/>
  <c r="BD72" i="1"/>
  <c r="R72" i="1" s="1"/>
  <c r="BD73" i="1"/>
  <c r="R73" i="1" s="1"/>
  <c r="BD74" i="1"/>
  <c r="R74" i="1" s="1"/>
  <c r="BD75" i="1"/>
  <c r="R75" i="1" s="1"/>
  <c r="BD76" i="1"/>
  <c r="R76" i="1" s="1"/>
  <c r="BD77" i="1"/>
  <c r="R77" i="1" s="1"/>
  <c r="BD78" i="1"/>
  <c r="R78" i="1" s="1"/>
  <c r="BD79" i="1"/>
  <c r="R79" i="1" s="1"/>
  <c r="BD80" i="1"/>
  <c r="R80" i="1" s="1"/>
  <c r="BD81" i="1"/>
  <c r="R81" i="1" s="1"/>
  <c r="BD82" i="1"/>
  <c r="R82" i="1" s="1"/>
  <c r="BD83" i="1"/>
  <c r="R83" i="1" s="1"/>
  <c r="BD84" i="1"/>
  <c r="R84" i="1" s="1"/>
  <c r="BD85" i="1"/>
  <c r="R85" i="1" s="1"/>
  <c r="BD86" i="1"/>
  <c r="R86" i="1" s="1"/>
  <c r="BD87" i="1"/>
  <c r="R87" i="1" s="1"/>
  <c r="BD88" i="1"/>
  <c r="R88" i="1" s="1"/>
  <c r="BD89" i="1"/>
  <c r="R89" i="1" s="1"/>
  <c r="BD90" i="1"/>
  <c r="R90" i="1" s="1"/>
  <c r="BD91" i="1"/>
  <c r="R91" i="1" s="1"/>
  <c r="BD92" i="1"/>
  <c r="R92" i="1" s="1"/>
  <c r="BD93" i="1"/>
  <c r="R93" i="1" s="1"/>
  <c r="BD94" i="1"/>
  <c r="R94" i="1" s="1"/>
  <c r="BD95" i="1"/>
  <c r="R95" i="1" s="1"/>
  <c r="BD96" i="1"/>
  <c r="R96" i="1" s="1"/>
  <c r="BD97" i="1"/>
  <c r="R97" i="1" s="1"/>
  <c r="BD98" i="1"/>
  <c r="R98" i="1" s="1"/>
  <c r="BD99" i="1"/>
  <c r="R99" i="1" s="1"/>
  <c r="BD100" i="1"/>
  <c r="R100" i="1" s="1"/>
  <c r="BD101" i="1"/>
  <c r="R101" i="1" s="1"/>
  <c r="BD102" i="1"/>
  <c r="R102" i="1" s="1"/>
  <c r="BD103" i="1"/>
  <c r="R103" i="1" s="1"/>
  <c r="BD104" i="1"/>
  <c r="R104" i="1" s="1"/>
  <c r="BD105" i="1"/>
  <c r="R105" i="1" s="1"/>
  <c r="BD106" i="1"/>
  <c r="R106" i="1" s="1"/>
  <c r="BD107" i="1"/>
  <c r="R107" i="1" s="1"/>
  <c r="BD108" i="1"/>
  <c r="R108" i="1" s="1"/>
  <c r="BB41" i="1"/>
  <c r="DL40" i="7" s="1"/>
  <c r="BB42" i="1"/>
  <c r="DL41" i="7" s="1"/>
  <c r="BB43" i="1"/>
  <c r="DL42" i="7" s="1"/>
  <c r="BB44" i="1"/>
  <c r="DL43" i="7" s="1"/>
  <c r="BB45" i="1"/>
  <c r="DL44" i="7" s="1"/>
  <c r="BB46" i="1"/>
  <c r="DL45" i="7" s="1"/>
  <c r="BB47" i="1"/>
  <c r="DL46" i="7" s="1"/>
  <c r="BB48" i="1"/>
  <c r="DL47" i="7" s="1"/>
  <c r="BB49" i="1"/>
  <c r="DL48" i="7" s="1"/>
  <c r="BB50" i="1"/>
  <c r="DL49" i="7" s="1"/>
  <c r="BB51" i="1"/>
  <c r="DL50" i="7" s="1"/>
  <c r="BB52" i="1"/>
  <c r="DL51" i="7" s="1"/>
  <c r="BB53" i="1"/>
  <c r="DL52" i="7" s="1"/>
  <c r="BB54" i="1"/>
  <c r="DL53" i="7" s="1"/>
  <c r="BB55" i="1"/>
  <c r="DL54" i="7" s="1"/>
  <c r="BB56" i="1"/>
  <c r="DL55" i="7" s="1"/>
  <c r="BB57" i="1"/>
  <c r="DL56" i="7" s="1"/>
  <c r="BB58" i="1"/>
  <c r="DL57" i="7" s="1"/>
  <c r="BB59" i="1"/>
  <c r="DL58" i="7" s="1"/>
  <c r="BB60" i="1"/>
  <c r="DL59" i="7" s="1"/>
  <c r="BB61" i="1"/>
  <c r="DL60" i="7" s="1"/>
  <c r="BB62" i="1"/>
  <c r="DL61" i="7" s="1"/>
  <c r="BB63" i="1"/>
  <c r="DL62" i="7" s="1"/>
  <c r="BB64" i="1"/>
  <c r="DL63" i="7" s="1"/>
  <c r="BB65" i="1"/>
  <c r="DL64" i="7" s="1"/>
  <c r="BB66" i="1"/>
  <c r="DL65" i="7" s="1"/>
  <c r="BB67" i="1"/>
  <c r="DL66" i="7" s="1"/>
  <c r="BB68" i="1"/>
  <c r="DL67" i="7" s="1"/>
  <c r="BB69" i="1"/>
  <c r="DL68" i="7" s="1"/>
  <c r="BB70" i="1"/>
  <c r="DL69" i="7" s="1"/>
  <c r="BB71" i="1"/>
  <c r="DL70" i="7" s="1"/>
  <c r="BB72" i="1"/>
  <c r="DL71" i="7" s="1"/>
  <c r="BB73" i="1"/>
  <c r="DL72" i="7" s="1"/>
  <c r="BB74" i="1"/>
  <c r="DL73" i="7" s="1"/>
  <c r="BB75" i="1"/>
  <c r="DL74" i="7" s="1"/>
  <c r="BB76" i="1"/>
  <c r="DL75" i="7" s="1"/>
  <c r="BB77" i="1"/>
  <c r="DL76" i="7" s="1"/>
  <c r="BB78" i="1"/>
  <c r="DL77" i="7" s="1"/>
  <c r="BB79" i="1"/>
  <c r="DL78" i="7" s="1"/>
  <c r="BB80" i="1"/>
  <c r="DL79" i="7" s="1"/>
  <c r="BB81" i="1"/>
  <c r="DL80" i="7" s="1"/>
  <c r="BB82" i="1"/>
  <c r="DL81" i="7" s="1"/>
  <c r="BB83" i="1"/>
  <c r="DL82" i="7" s="1"/>
  <c r="BB84" i="1"/>
  <c r="DL83" i="7" s="1"/>
  <c r="BB85" i="1"/>
  <c r="DL84" i="7" s="1"/>
  <c r="BB86" i="1"/>
  <c r="DL85" i="7" s="1"/>
  <c r="BB87" i="1"/>
  <c r="DL86" i="7" s="1"/>
  <c r="BB88" i="1"/>
  <c r="DL87" i="7" s="1"/>
  <c r="BB89" i="1"/>
  <c r="DL88" i="7" s="1"/>
  <c r="BB90" i="1"/>
  <c r="DL89" i="7" s="1"/>
  <c r="BB91" i="1"/>
  <c r="DL90" i="7" s="1"/>
  <c r="BB92" i="1"/>
  <c r="DL91" i="7" s="1"/>
  <c r="BB93" i="1"/>
  <c r="DL92" i="7" s="1"/>
  <c r="BB94" i="1"/>
  <c r="DL93" i="7" s="1"/>
  <c r="BB95" i="1"/>
  <c r="DL94" i="7" s="1"/>
  <c r="BB96" i="1"/>
  <c r="DL95" i="7" s="1"/>
  <c r="BB97" i="1"/>
  <c r="DL96" i="7" s="1"/>
  <c r="BB98" i="1"/>
  <c r="DL97" i="7" s="1"/>
  <c r="BB99" i="1"/>
  <c r="DL98" i="7" s="1"/>
  <c r="BB100" i="1"/>
  <c r="DL99" i="7" s="1"/>
  <c r="BB101" i="1"/>
  <c r="DL100" i="7" s="1"/>
  <c r="BB102" i="1"/>
  <c r="DL101" i="7" s="1"/>
  <c r="BB103" i="1"/>
  <c r="DL102" i="7" s="1"/>
  <c r="BB104" i="1"/>
  <c r="DL103" i="7" s="1"/>
  <c r="BB105" i="1"/>
  <c r="DL104" i="7" s="1"/>
  <c r="BB106" i="1"/>
  <c r="DL105" i="7" s="1"/>
  <c r="BB107" i="1"/>
  <c r="DL106" i="7" s="1"/>
  <c r="BB108" i="1"/>
  <c r="DL107" i="7" s="1"/>
  <c r="BB40" i="1"/>
  <c r="DL39" i="7" s="1"/>
  <c r="BB39" i="1"/>
  <c r="DL38" i="7" s="1"/>
  <c r="BB38" i="1"/>
  <c r="DL37" i="7" s="1"/>
  <c r="BB37" i="1"/>
  <c r="DL36" i="7" s="1"/>
  <c r="BB36" i="1"/>
  <c r="DL35" i="7" s="1"/>
  <c r="BB35" i="1"/>
  <c r="DL34" i="7" s="1"/>
  <c r="BB34" i="1"/>
  <c r="DL33" i="7" s="1"/>
  <c r="BB33" i="1"/>
  <c r="DL32" i="7" s="1"/>
  <c r="BB31" i="1"/>
  <c r="DL30" i="7" s="1"/>
  <c r="BB30" i="1"/>
  <c r="DL29" i="7" s="1"/>
  <c r="BB29" i="1"/>
  <c r="DL28" i="7" s="1"/>
  <c r="BB28" i="1"/>
  <c r="DL27" i="7" s="1"/>
  <c r="BB27" i="1"/>
  <c r="DL26" i="7" s="1"/>
  <c r="BB26" i="1"/>
  <c r="DL25" i="7" s="1"/>
  <c r="BB25" i="1"/>
  <c r="DL24" i="7" s="1"/>
  <c r="BB24" i="1"/>
  <c r="DL23" i="7" s="1"/>
  <c r="BB23" i="1"/>
  <c r="DL22" i="7" s="1"/>
  <c r="BB22" i="1"/>
  <c r="DL21" i="7" s="1"/>
  <c r="BB21" i="1"/>
  <c r="DL20" i="7" s="1"/>
  <c r="BB20" i="1"/>
  <c r="DL19" i="7" s="1"/>
  <c r="BB19" i="1"/>
  <c r="DL18" i="7" s="1"/>
  <c r="BB18" i="1"/>
  <c r="DL17" i="7" s="1"/>
  <c r="BB17" i="1"/>
  <c r="DL16" i="7" s="1"/>
  <c r="BB16" i="1"/>
  <c r="DL15" i="7" s="1"/>
  <c r="BB15" i="1"/>
  <c r="DL14" i="7" s="1"/>
  <c r="BB14" i="1"/>
  <c r="DL13" i="7" s="1"/>
  <c r="BB13" i="1"/>
  <c r="DL12" i="7" s="1"/>
  <c r="BB12" i="1"/>
  <c r="DL11" i="7" s="1"/>
  <c r="BB11" i="1"/>
  <c r="DL10" i="7" s="1"/>
  <c r="BB10" i="1"/>
  <c r="DL9" i="7" s="1"/>
  <c r="BB9" i="1"/>
  <c r="DL8" i="7" s="1"/>
  <c r="BB8" i="1"/>
  <c r="DL7" i="7" s="1"/>
  <c r="BB7" i="1"/>
  <c r="DL6" i="7" s="1"/>
  <c r="BB6" i="1"/>
  <c r="DL5" i="7" s="1"/>
  <c r="BB5" i="1"/>
  <c r="DL4" i="7" s="1"/>
  <c r="BB4" i="1"/>
  <c r="DL3" i="7" s="1"/>
  <c r="BE4" i="1"/>
  <c r="R110" i="1" l="1"/>
  <c r="HH16" i="5"/>
  <c r="JL16" i="5"/>
  <c r="FD16" i="5"/>
  <c r="HH100" i="5"/>
  <c r="JL100" i="5"/>
  <c r="FD100" i="5"/>
  <c r="HH52" i="5"/>
  <c r="JL52" i="5"/>
  <c r="JQ52" i="5" s="1"/>
  <c r="FD52" i="5"/>
  <c r="FI52" i="5" s="1"/>
  <c r="HJ24" i="5"/>
  <c r="JN24" i="5"/>
  <c r="HI97" i="5"/>
  <c r="JM97" i="5"/>
  <c r="FE97" i="5"/>
  <c r="HI57" i="5"/>
  <c r="JM57" i="5"/>
  <c r="FE57" i="5"/>
  <c r="HI41" i="5"/>
  <c r="JM41" i="5"/>
  <c r="FE41" i="5"/>
  <c r="HI9" i="5"/>
  <c r="JM9" i="5"/>
  <c r="FE9" i="5"/>
  <c r="HH34" i="5"/>
  <c r="JL34" i="5"/>
  <c r="FD34" i="5"/>
  <c r="HH75" i="5"/>
  <c r="JL75" i="5"/>
  <c r="FD75" i="5"/>
  <c r="HI104" i="5"/>
  <c r="JM104" i="5"/>
  <c r="FE104" i="5"/>
  <c r="HI56" i="5"/>
  <c r="JM56" i="5"/>
  <c r="FE56" i="5"/>
  <c r="HI24" i="5"/>
  <c r="JM24" i="5"/>
  <c r="FE24" i="5"/>
  <c r="DC18" i="5"/>
  <c r="X18" i="5"/>
  <c r="EE18" i="5"/>
  <c r="HH26" i="5"/>
  <c r="JL26" i="5"/>
  <c r="FD26" i="5"/>
  <c r="HH98" i="5"/>
  <c r="HM98" i="5" s="1"/>
  <c r="JL98" i="5"/>
  <c r="JQ98" i="5" s="1"/>
  <c r="FD98" i="5"/>
  <c r="FI98" i="5" s="1"/>
  <c r="HH82" i="5"/>
  <c r="JL82" i="5"/>
  <c r="FD82" i="5"/>
  <c r="HH42" i="5"/>
  <c r="HM42" i="5" s="1"/>
  <c r="JL42" i="5"/>
  <c r="FD42" i="5"/>
  <c r="HJ30" i="5"/>
  <c r="JN30" i="5"/>
  <c r="HI103" i="5"/>
  <c r="JM103" i="5"/>
  <c r="FE103" i="5"/>
  <c r="HI63" i="5"/>
  <c r="JM63" i="5"/>
  <c r="FE63" i="5"/>
  <c r="HI31" i="5"/>
  <c r="JM31" i="5"/>
  <c r="FE31" i="5"/>
  <c r="HI7" i="5"/>
  <c r="JM7" i="5"/>
  <c r="FE7" i="5"/>
  <c r="JO4" i="5"/>
  <c r="HH19" i="5"/>
  <c r="JL19" i="5"/>
  <c r="FD19" i="5"/>
  <c r="HH105" i="5"/>
  <c r="JL105" i="5"/>
  <c r="FD105" i="5"/>
  <c r="HH89" i="5"/>
  <c r="JL89" i="5"/>
  <c r="FD89" i="5"/>
  <c r="HH73" i="5"/>
  <c r="JL73" i="5"/>
  <c r="JQ73" i="5" s="1"/>
  <c r="FD73" i="5"/>
  <c r="HH49" i="5"/>
  <c r="JL49" i="5"/>
  <c r="FD49" i="5"/>
  <c r="HJ29" i="5"/>
  <c r="JN29" i="5"/>
  <c r="HJ13" i="5"/>
  <c r="JN13" i="5"/>
  <c r="HI86" i="5"/>
  <c r="JM86" i="5"/>
  <c r="FE86" i="5"/>
  <c r="HI78" i="5"/>
  <c r="JM78" i="5"/>
  <c r="FE78" i="5"/>
  <c r="HI46" i="5"/>
  <c r="JM46" i="5"/>
  <c r="FE46" i="5"/>
  <c r="HI14" i="5"/>
  <c r="JM14" i="5"/>
  <c r="FE14" i="5"/>
  <c r="DD9" i="5"/>
  <c r="Y9" i="5"/>
  <c r="EF9" i="5"/>
  <c r="HH7" i="5"/>
  <c r="JL7" i="5"/>
  <c r="FD7" i="5"/>
  <c r="HH15" i="5"/>
  <c r="JL15" i="5"/>
  <c r="FD15" i="5"/>
  <c r="HH23" i="5"/>
  <c r="JL23" i="5"/>
  <c r="FD23" i="5"/>
  <c r="HH31" i="5"/>
  <c r="JL31" i="5"/>
  <c r="FD31" i="5"/>
  <c r="HH40" i="5"/>
  <c r="JL40" i="5"/>
  <c r="FD40" i="5"/>
  <c r="FI40" i="5" s="1"/>
  <c r="HH101" i="5"/>
  <c r="HM101" i="5" s="1"/>
  <c r="JL101" i="5"/>
  <c r="FD101" i="5"/>
  <c r="HH93" i="5"/>
  <c r="JL93" i="5"/>
  <c r="FD93" i="5"/>
  <c r="HH85" i="5"/>
  <c r="JL85" i="5"/>
  <c r="JQ85" i="5" s="1"/>
  <c r="FD85" i="5"/>
  <c r="HH77" i="5"/>
  <c r="JL77" i="5"/>
  <c r="FD77" i="5"/>
  <c r="HH69" i="5"/>
  <c r="JL69" i="5"/>
  <c r="FD69" i="5"/>
  <c r="HH61" i="5"/>
  <c r="JL61" i="5"/>
  <c r="FD61" i="5"/>
  <c r="HH53" i="5"/>
  <c r="JL53" i="5"/>
  <c r="FD53" i="5"/>
  <c r="HH45" i="5"/>
  <c r="JL45" i="5"/>
  <c r="FD45" i="5"/>
  <c r="FI45" i="5" s="1"/>
  <c r="HJ25" i="5"/>
  <c r="JN25" i="5"/>
  <c r="HJ17" i="5"/>
  <c r="JN17" i="5"/>
  <c r="HJ9" i="5"/>
  <c r="JN9" i="5"/>
  <c r="HI106" i="5"/>
  <c r="JM106" i="5"/>
  <c r="FE106" i="5"/>
  <c r="HI98" i="5"/>
  <c r="JM98" i="5"/>
  <c r="FE98" i="5"/>
  <c r="HI90" i="5"/>
  <c r="JM90" i="5"/>
  <c r="FE90" i="5"/>
  <c r="HI82" i="5"/>
  <c r="JM82" i="5"/>
  <c r="FE82" i="5"/>
  <c r="HI74" i="5"/>
  <c r="JM74" i="5"/>
  <c r="FE74" i="5"/>
  <c r="HI66" i="5"/>
  <c r="JM66" i="5"/>
  <c r="FE66" i="5"/>
  <c r="HI58" i="5"/>
  <c r="JM58" i="5"/>
  <c r="FE58" i="5"/>
  <c r="HI50" i="5"/>
  <c r="JM50" i="5"/>
  <c r="FE50" i="5"/>
  <c r="HI42" i="5"/>
  <c r="JM42" i="5"/>
  <c r="FE42" i="5"/>
  <c r="HI34" i="5"/>
  <c r="JM34" i="5"/>
  <c r="FE34" i="5"/>
  <c r="HI26" i="5"/>
  <c r="JM26" i="5"/>
  <c r="FE26" i="5"/>
  <c r="HI18" i="5"/>
  <c r="JM18" i="5"/>
  <c r="FE18" i="5"/>
  <c r="HI10" i="5"/>
  <c r="JM10" i="5"/>
  <c r="FE10" i="5"/>
  <c r="DD7" i="5"/>
  <c r="EF7" i="5"/>
  <c r="Y7" i="5"/>
  <c r="DC17" i="5"/>
  <c r="X17" i="5"/>
  <c r="EE17" i="5"/>
  <c r="DA40" i="5"/>
  <c r="V40" i="5"/>
  <c r="EC40" i="5"/>
  <c r="DA68" i="5"/>
  <c r="V68" i="5"/>
  <c r="EC68" i="5"/>
  <c r="HJ8" i="5"/>
  <c r="JN8" i="5"/>
  <c r="HH91" i="5"/>
  <c r="JL91" i="5"/>
  <c r="FD91" i="5"/>
  <c r="FI91" i="5" s="1"/>
  <c r="HH24" i="5"/>
  <c r="JL24" i="5"/>
  <c r="FD24" i="5"/>
  <c r="HH92" i="5"/>
  <c r="JL92" i="5"/>
  <c r="FD92" i="5"/>
  <c r="HH76" i="5"/>
  <c r="JL76" i="5"/>
  <c r="JQ76" i="5" s="1"/>
  <c r="FD76" i="5"/>
  <c r="HH44" i="5"/>
  <c r="JL44" i="5"/>
  <c r="FD44" i="5"/>
  <c r="HM32" i="5"/>
  <c r="JQ32" i="5"/>
  <c r="FI32" i="5"/>
  <c r="HI81" i="5"/>
  <c r="JM81" i="5"/>
  <c r="FE81" i="5"/>
  <c r="HI17" i="5"/>
  <c r="JM17" i="5"/>
  <c r="FE17" i="5"/>
  <c r="HH17" i="5"/>
  <c r="JL17" i="5"/>
  <c r="FD17" i="5"/>
  <c r="HH107" i="5"/>
  <c r="JL107" i="5"/>
  <c r="JQ107" i="5" s="1"/>
  <c r="FD107" i="5"/>
  <c r="HH83" i="5"/>
  <c r="JL83" i="5"/>
  <c r="FD83" i="5"/>
  <c r="HH51" i="5"/>
  <c r="JL51" i="5"/>
  <c r="FD51" i="5"/>
  <c r="HJ23" i="5"/>
  <c r="JN23" i="5"/>
  <c r="HJ7" i="5"/>
  <c r="JN7" i="5"/>
  <c r="HI80" i="5"/>
  <c r="JM80" i="5"/>
  <c r="FE80" i="5"/>
  <c r="HI48" i="5"/>
  <c r="JM48" i="5"/>
  <c r="FE48" i="5"/>
  <c r="HI16" i="5"/>
  <c r="JM16" i="5"/>
  <c r="FE16" i="5"/>
  <c r="DA41" i="5"/>
  <c r="V41" i="5"/>
  <c r="EC41" i="5"/>
  <c r="HH106" i="5"/>
  <c r="HM106" i="5" s="1"/>
  <c r="JL106" i="5"/>
  <c r="FD106" i="5"/>
  <c r="FI106" i="5" s="1"/>
  <c r="HH74" i="5"/>
  <c r="JL74" i="5"/>
  <c r="FD74" i="5"/>
  <c r="HJ22" i="5"/>
  <c r="JN22" i="5"/>
  <c r="HI95" i="5"/>
  <c r="JM95" i="5"/>
  <c r="FE95" i="5"/>
  <c r="HI71" i="5"/>
  <c r="JM71" i="5"/>
  <c r="FE71" i="5"/>
  <c r="HI47" i="5"/>
  <c r="JM47" i="5"/>
  <c r="FE47" i="5"/>
  <c r="HI23" i="5"/>
  <c r="JM23" i="5"/>
  <c r="FE23" i="5"/>
  <c r="DB27" i="5"/>
  <c r="W27" i="5"/>
  <c r="ED27" i="5"/>
  <c r="HH36" i="5"/>
  <c r="JL36" i="5"/>
  <c r="FD36" i="5"/>
  <c r="FI36" i="5" s="1"/>
  <c r="HH57" i="5"/>
  <c r="JL57" i="5"/>
  <c r="FD57" i="5"/>
  <c r="HJ21" i="5"/>
  <c r="JN21" i="5"/>
  <c r="HI94" i="5"/>
  <c r="JM94" i="5"/>
  <c r="FE94" i="5"/>
  <c r="HI70" i="5"/>
  <c r="JM70" i="5"/>
  <c r="FE70" i="5"/>
  <c r="HI30" i="5"/>
  <c r="JM30" i="5"/>
  <c r="FE30" i="5"/>
  <c r="DA42" i="5"/>
  <c r="V42" i="5"/>
  <c r="EC42" i="5"/>
  <c r="HH12" i="5"/>
  <c r="JL12" i="5"/>
  <c r="FD12" i="5"/>
  <c r="HH37" i="5"/>
  <c r="JL37" i="5"/>
  <c r="FD37" i="5"/>
  <c r="HH96" i="5"/>
  <c r="JL96" i="5"/>
  <c r="JQ96" i="5" s="1"/>
  <c r="FD96" i="5"/>
  <c r="FI96" i="5" s="1"/>
  <c r="HH80" i="5"/>
  <c r="JL80" i="5"/>
  <c r="FD80" i="5"/>
  <c r="HH72" i="5"/>
  <c r="HM72" i="5" s="1"/>
  <c r="JL72" i="5"/>
  <c r="JQ72" i="5" s="1"/>
  <c r="FD72" i="5"/>
  <c r="FI72" i="5" s="1"/>
  <c r="HH64" i="5"/>
  <c r="HM64" i="5" s="1"/>
  <c r="JL64" i="5"/>
  <c r="FD64" i="5"/>
  <c r="FI64" i="5" s="1"/>
  <c r="HH56" i="5"/>
  <c r="JL56" i="5"/>
  <c r="FD56" i="5"/>
  <c r="HH48" i="5"/>
  <c r="JL48" i="5"/>
  <c r="FD48" i="5"/>
  <c r="HJ28" i="5"/>
  <c r="JN28" i="5"/>
  <c r="HJ20" i="5"/>
  <c r="JN20" i="5"/>
  <c r="HJ12" i="5"/>
  <c r="JN12" i="5"/>
  <c r="HJ4" i="5"/>
  <c r="JN4" i="5"/>
  <c r="HI101" i="5"/>
  <c r="JM101" i="5"/>
  <c r="FE101" i="5"/>
  <c r="HI93" i="5"/>
  <c r="JM93" i="5"/>
  <c r="FE93" i="5"/>
  <c r="HI85" i="5"/>
  <c r="JM85" i="5"/>
  <c r="FE85" i="5"/>
  <c r="HI77" i="5"/>
  <c r="JM77" i="5"/>
  <c r="FE77" i="5"/>
  <c r="HI69" i="5"/>
  <c r="JM69" i="5"/>
  <c r="FE69" i="5"/>
  <c r="HI61" i="5"/>
  <c r="JM61" i="5"/>
  <c r="FE61" i="5"/>
  <c r="HI53" i="5"/>
  <c r="JM53" i="5"/>
  <c r="FE53" i="5"/>
  <c r="HI45" i="5"/>
  <c r="JM45" i="5"/>
  <c r="FE45" i="5"/>
  <c r="HI37" i="5"/>
  <c r="JM37" i="5"/>
  <c r="FE37" i="5"/>
  <c r="HI29" i="5"/>
  <c r="JM29" i="5"/>
  <c r="FE29" i="5"/>
  <c r="HI21" i="5"/>
  <c r="JM21" i="5"/>
  <c r="FE21" i="5"/>
  <c r="HI13" i="5"/>
  <c r="JM13" i="5"/>
  <c r="FE13" i="5"/>
  <c r="HI5" i="5"/>
  <c r="JM5" i="5"/>
  <c r="FE5" i="5"/>
  <c r="DB16" i="5"/>
  <c r="W16" i="5"/>
  <c r="ED16" i="5"/>
  <c r="DA34" i="5"/>
  <c r="V34" i="5"/>
  <c r="EC34" i="5"/>
  <c r="HH8" i="5"/>
  <c r="JL8" i="5"/>
  <c r="FD8" i="5"/>
  <c r="HH108" i="5"/>
  <c r="JL108" i="5"/>
  <c r="FD108" i="5"/>
  <c r="HH84" i="5"/>
  <c r="JL84" i="5"/>
  <c r="FD84" i="5"/>
  <c r="HH68" i="5"/>
  <c r="HM68" i="5" s="1"/>
  <c r="JL68" i="5"/>
  <c r="FD68" i="5"/>
  <c r="HJ16" i="5"/>
  <c r="HM16" i="5" s="1"/>
  <c r="JN16" i="5"/>
  <c r="JQ16" i="5" s="1"/>
  <c r="HI89" i="5"/>
  <c r="JM89" i="5"/>
  <c r="FE89" i="5"/>
  <c r="HI73" i="5"/>
  <c r="JM73" i="5"/>
  <c r="FE73" i="5"/>
  <c r="HI49" i="5"/>
  <c r="JM49" i="5"/>
  <c r="FE49" i="5"/>
  <c r="HI25" i="5"/>
  <c r="JM25" i="5"/>
  <c r="FE25" i="5"/>
  <c r="DB18" i="5"/>
  <c r="W18" i="5"/>
  <c r="ED18" i="5"/>
  <c r="HH25" i="5"/>
  <c r="JL25" i="5"/>
  <c r="FD25" i="5"/>
  <c r="HH59" i="5"/>
  <c r="HM59" i="5" s="1"/>
  <c r="JL59" i="5"/>
  <c r="FD59" i="5"/>
  <c r="HI96" i="5"/>
  <c r="JM96" i="5"/>
  <c r="FE96" i="5"/>
  <c r="HI72" i="5"/>
  <c r="JM72" i="5"/>
  <c r="FE72" i="5"/>
  <c r="HI40" i="5"/>
  <c r="JM40" i="5"/>
  <c r="FE40" i="5"/>
  <c r="HI8" i="5"/>
  <c r="JM8" i="5"/>
  <c r="FE8" i="5"/>
  <c r="DA69" i="5"/>
  <c r="EC69" i="5"/>
  <c r="V69" i="5"/>
  <c r="HH18" i="5"/>
  <c r="JL18" i="5"/>
  <c r="FD18" i="5"/>
  <c r="HH58" i="5"/>
  <c r="HM58" i="5" s="1"/>
  <c r="JL58" i="5"/>
  <c r="JQ58" i="5" s="1"/>
  <c r="FD58" i="5"/>
  <c r="FI58" i="5" s="1"/>
  <c r="HJ6" i="5"/>
  <c r="JN6" i="5"/>
  <c r="HI79" i="5"/>
  <c r="JM79" i="5"/>
  <c r="FE79" i="5"/>
  <c r="HI39" i="5"/>
  <c r="JM39" i="5"/>
  <c r="FE39" i="5"/>
  <c r="DA9" i="5"/>
  <c r="V9" i="5"/>
  <c r="EC9" i="5"/>
  <c r="HH27" i="5"/>
  <c r="JL27" i="5"/>
  <c r="FD27" i="5"/>
  <c r="HH81" i="5"/>
  <c r="HM81" i="5" s="1"/>
  <c r="JL81" i="5"/>
  <c r="FD81" i="5"/>
  <c r="HH41" i="5"/>
  <c r="HM41" i="5" s="1"/>
  <c r="JL41" i="5"/>
  <c r="FD41" i="5"/>
  <c r="HI102" i="5"/>
  <c r="JM102" i="5"/>
  <c r="FE102" i="5"/>
  <c r="HI54" i="5"/>
  <c r="JM54" i="5"/>
  <c r="FE54" i="5"/>
  <c r="HI22" i="5"/>
  <c r="JM22" i="5"/>
  <c r="FE22" i="5"/>
  <c r="DC27" i="5"/>
  <c r="X27" i="5"/>
  <c r="EE27" i="5"/>
  <c r="HH20" i="5"/>
  <c r="JL20" i="5"/>
  <c r="FD20" i="5"/>
  <c r="HH21" i="5"/>
  <c r="JL21" i="5"/>
  <c r="FD21" i="5"/>
  <c r="HH95" i="5"/>
  <c r="JL95" i="5"/>
  <c r="FD95" i="5"/>
  <c r="HH71" i="5"/>
  <c r="JL71" i="5"/>
  <c r="FD71" i="5"/>
  <c r="HH47" i="5"/>
  <c r="HM47" i="5" s="1"/>
  <c r="JL47" i="5"/>
  <c r="JQ47" i="5" s="1"/>
  <c r="FD47" i="5"/>
  <c r="FI47" i="5" s="1"/>
  <c r="HJ27" i="5"/>
  <c r="JN27" i="5"/>
  <c r="HJ19" i="5"/>
  <c r="JN19" i="5"/>
  <c r="HJ11" i="5"/>
  <c r="JN11" i="5"/>
  <c r="HI108" i="5"/>
  <c r="JM108" i="5"/>
  <c r="FE108" i="5"/>
  <c r="HI100" i="5"/>
  <c r="JM100" i="5"/>
  <c r="FE100" i="5"/>
  <c r="HI92" i="5"/>
  <c r="JM92" i="5"/>
  <c r="FE92" i="5"/>
  <c r="HI84" i="5"/>
  <c r="JM84" i="5"/>
  <c r="FE84" i="5"/>
  <c r="HI76" i="5"/>
  <c r="JM76" i="5"/>
  <c r="FE76" i="5"/>
  <c r="HI68" i="5"/>
  <c r="JM68" i="5"/>
  <c r="FE68" i="5"/>
  <c r="HI60" i="5"/>
  <c r="JM60" i="5"/>
  <c r="FE60" i="5"/>
  <c r="HI52" i="5"/>
  <c r="JM52" i="5"/>
  <c r="FE52" i="5"/>
  <c r="HI44" i="5"/>
  <c r="JM44" i="5"/>
  <c r="FE44" i="5"/>
  <c r="HI36" i="5"/>
  <c r="JM36" i="5"/>
  <c r="FE36" i="5"/>
  <c r="HI28" i="5"/>
  <c r="JM28" i="5"/>
  <c r="FE28" i="5"/>
  <c r="HI20" i="5"/>
  <c r="JM20" i="5"/>
  <c r="FE20" i="5"/>
  <c r="HI12" i="5"/>
  <c r="JM12" i="5"/>
  <c r="FE12" i="5"/>
  <c r="HI4" i="5"/>
  <c r="JM4" i="5"/>
  <c r="FE4" i="5"/>
  <c r="DC16" i="5"/>
  <c r="EE16" i="5"/>
  <c r="X16" i="5"/>
  <c r="DB36" i="5"/>
  <c r="W36" i="5"/>
  <c r="ED36" i="5"/>
  <c r="DA67" i="5"/>
  <c r="V67" i="5"/>
  <c r="EC67" i="5"/>
  <c r="HH33" i="5"/>
  <c r="JL33" i="5"/>
  <c r="FD33" i="5"/>
  <c r="HH60" i="5"/>
  <c r="JL60" i="5"/>
  <c r="FD60" i="5"/>
  <c r="HI105" i="5"/>
  <c r="JM105" i="5"/>
  <c r="FE105" i="5"/>
  <c r="HI65" i="5"/>
  <c r="JM65" i="5"/>
  <c r="FE65" i="5"/>
  <c r="HI33" i="5"/>
  <c r="JM33" i="5"/>
  <c r="FE33" i="5"/>
  <c r="DA8" i="5"/>
  <c r="V8" i="5"/>
  <c r="EC8" i="5"/>
  <c r="HH9" i="5"/>
  <c r="JL9" i="5"/>
  <c r="FD9" i="5"/>
  <c r="HH99" i="5"/>
  <c r="HM99" i="5" s="1"/>
  <c r="JL99" i="5"/>
  <c r="JQ99" i="5" s="1"/>
  <c r="FD99" i="5"/>
  <c r="HH67" i="5"/>
  <c r="JL67" i="5"/>
  <c r="FD67" i="5"/>
  <c r="HH43" i="5"/>
  <c r="JL43" i="5"/>
  <c r="FD43" i="5"/>
  <c r="HJ15" i="5"/>
  <c r="JN15" i="5"/>
  <c r="HI88" i="5"/>
  <c r="JM88" i="5"/>
  <c r="FE88" i="5"/>
  <c r="HI64" i="5"/>
  <c r="JM64" i="5"/>
  <c r="FE64" i="5"/>
  <c r="HI32" i="5"/>
  <c r="JM32" i="5"/>
  <c r="FE32" i="5"/>
  <c r="DD8" i="5"/>
  <c r="EF8" i="5"/>
  <c r="Y8" i="5"/>
  <c r="HH10" i="5"/>
  <c r="JL10" i="5"/>
  <c r="FD10" i="5"/>
  <c r="HH35" i="5"/>
  <c r="JL35" i="5"/>
  <c r="FD35" i="5"/>
  <c r="HH90" i="5"/>
  <c r="JL90" i="5"/>
  <c r="FD90" i="5"/>
  <c r="HH66" i="5"/>
  <c r="HM66" i="5" s="1"/>
  <c r="JL66" i="5"/>
  <c r="FD66" i="5"/>
  <c r="HH50" i="5"/>
  <c r="JL50" i="5"/>
  <c r="FD50" i="5"/>
  <c r="HJ14" i="5"/>
  <c r="JN14" i="5"/>
  <c r="HI87" i="5"/>
  <c r="JM87" i="5"/>
  <c r="FE87" i="5"/>
  <c r="HI55" i="5"/>
  <c r="JM55" i="5"/>
  <c r="FE55" i="5"/>
  <c r="HI15" i="5"/>
  <c r="JM15" i="5"/>
  <c r="FE15" i="5"/>
  <c r="HH11" i="5"/>
  <c r="JL11" i="5"/>
  <c r="FD11" i="5"/>
  <c r="HH97" i="5"/>
  <c r="JL97" i="5"/>
  <c r="FD97" i="5"/>
  <c r="HH65" i="5"/>
  <c r="HM65" i="5" s="1"/>
  <c r="JL65" i="5"/>
  <c r="FD65" i="5"/>
  <c r="HJ5" i="5"/>
  <c r="JN5" i="5"/>
  <c r="HI62" i="5"/>
  <c r="JM62" i="5"/>
  <c r="FE62" i="5"/>
  <c r="HI38" i="5"/>
  <c r="JM38" i="5"/>
  <c r="FE38" i="5"/>
  <c r="HI6" i="5"/>
  <c r="JM6" i="5"/>
  <c r="FE6" i="5"/>
  <c r="DA70" i="5"/>
  <c r="V70" i="5"/>
  <c r="EC70" i="5"/>
  <c r="HH4" i="5"/>
  <c r="JL4" i="5"/>
  <c r="FD4" i="5"/>
  <c r="HH28" i="5"/>
  <c r="JL28" i="5"/>
  <c r="FD28" i="5"/>
  <c r="HH104" i="5"/>
  <c r="JL104" i="5"/>
  <c r="FD104" i="5"/>
  <c r="HH88" i="5"/>
  <c r="HM88" i="5" s="1"/>
  <c r="JL88" i="5"/>
  <c r="FD88" i="5"/>
  <c r="HH5" i="5"/>
  <c r="JL5" i="5"/>
  <c r="FD5" i="5"/>
  <c r="HH13" i="5"/>
  <c r="JL13" i="5"/>
  <c r="FD13" i="5"/>
  <c r="HH29" i="5"/>
  <c r="JL29" i="5"/>
  <c r="FD29" i="5"/>
  <c r="HH38" i="5"/>
  <c r="JL38" i="5"/>
  <c r="FD38" i="5"/>
  <c r="HH103" i="5"/>
  <c r="JL103" i="5"/>
  <c r="FD103" i="5"/>
  <c r="HH87" i="5"/>
  <c r="HM87" i="5" s="1"/>
  <c r="JL87" i="5"/>
  <c r="FD87" i="5"/>
  <c r="HH79" i="5"/>
  <c r="JL79" i="5"/>
  <c r="FD79" i="5"/>
  <c r="HH63" i="5"/>
  <c r="JL63" i="5"/>
  <c r="FD63" i="5"/>
  <c r="HH55" i="5"/>
  <c r="JL55" i="5"/>
  <c r="FD55" i="5"/>
  <c r="HH6" i="5"/>
  <c r="JL6" i="5"/>
  <c r="FD6" i="5"/>
  <c r="HH14" i="5"/>
  <c r="JL14" i="5"/>
  <c r="FD14" i="5"/>
  <c r="HH22" i="5"/>
  <c r="JL22" i="5"/>
  <c r="FD22" i="5"/>
  <c r="HH30" i="5"/>
  <c r="JL30" i="5"/>
  <c r="FD30" i="5"/>
  <c r="HH39" i="5"/>
  <c r="HM39" i="5" s="1"/>
  <c r="JL39" i="5"/>
  <c r="FD39" i="5"/>
  <c r="HH102" i="5"/>
  <c r="JL102" i="5"/>
  <c r="FD102" i="5"/>
  <c r="HH94" i="5"/>
  <c r="JL94" i="5"/>
  <c r="FD94" i="5"/>
  <c r="HH86" i="5"/>
  <c r="JL86" i="5"/>
  <c r="FD86" i="5"/>
  <c r="HH78" i="5"/>
  <c r="JL78" i="5"/>
  <c r="FD78" i="5"/>
  <c r="HH70" i="5"/>
  <c r="JL70" i="5"/>
  <c r="FD70" i="5"/>
  <c r="HH62" i="5"/>
  <c r="JL62" i="5"/>
  <c r="FD62" i="5"/>
  <c r="HH54" i="5"/>
  <c r="JL54" i="5"/>
  <c r="FD54" i="5"/>
  <c r="HH46" i="5"/>
  <c r="JL46" i="5"/>
  <c r="FD46" i="5"/>
  <c r="HM34" i="5"/>
  <c r="HJ26" i="5"/>
  <c r="JN26" i="5"/>
  <c r="HJ18" i="5"/>
  <c r="JN18" i="5"/>
  <c r="HJ10" i="5"/>
  <c r="JN10" i="5"/>
  <c r="HI107" i="5"/>
  <c r="JM107" i="5"/>
  <c r="FE107" i="5"/>
  <c r="HI99" i="5"/>
  <c r="JM99" i="5"/>
  <c r="FE99" i="5"/>
  <c r="HI91" i="5"/>
  <c r="JM91" i="5"/>
  <c r="FE91" i="5"/>
  <c r="HI83" i="5"/>
  <c r="JM83" i="5"/>
  <c r="FE83" i="5"/>
  <c r="HI75" i="5"/>
  <c r="JM75" i="5"/>
  <c r="FE75" i="5"/>
  <c r="HI67" i="5"/>
  <c r="JM67" i="5"/>
  <c r="FE67" i="5"/>
  <c r="HI59" i="5"/>
  <c r="JM59" i="5"/>
  <c r="FE59" i="5"/>
  <c r="HI51" i="5"/>
  <c r="JM51" i="5"/>
  <c r="FE51" i="5"/>
  <c r="HI43" i="5"/>
  <c r="JM43" i="5"/>
  <c r="FE43" i="5"/>
  <c r="HI35" i="5"/>
  <c r="JM35" i="5"/>
  <c r="FE35" i="5"/>
  <c r="HI27" i="5"/>
  <c r="JM27" i="5"/>
  <c r="FE27" i="5"/>
  <c r="HI19" i="5"/>
  <c r="JM19" i="5"/>
  <c r="FE19" i="5"/>
  <c r="HI11" i="5"/>
  <c r="JM11" i="5"/>
  <c r="FE11" i="5"/>
  <c r="DA7" i="5"/>
  <c r="V7" i="5"/>
  <c r="EC7" i="5"/>
  <c r="DB17" i="5"/>
  <c r="W17" i="5"/>
  <c r="ED17" i="5"/>
  <c r="HK4" i="5"/>
  <c r="IJ100" i="5"/>
  <c r="IK89" i="5"/>
  <c r="IK96" i="5"/>
  <c r="IJ90" i="5"/>
  <c r="IJ89" i="5"/>
  <c r="IJ101" i="5"/>
  <c r="IJ93" i="5"/>
  <c r="IK106" i="5"/>
  <c r="IK98" i="5"/>
  <c r="IK90" i="5"/>
  <c r="IJ99" i="5"/>
  <c r="IJ91" i="5"/>
  <c r="IK104" i="5"/>
  <c r="IK103" i="5"/>
  <c r="IJ97" i="5"/>
  <c r="IK102" i="5"/>
  <c r="IJ104" i="5"/>
  <c r="IJ96" i="5"/>
  <c r="IO96" i="5" s="1"/>
  <c r="IJ88" i="5"/>
  <c r="IK101" i="5"/>
  <c r="IK93" i="5"/>
  <c r="IJ108" i="5"/>
  <c r="IO108" i="5" s="1"/>
  <c r="IK105" i="5"/>
  <c r="IJ98" i="5"/>
  <c r="IK95" i="5"/>
  <c r="IK94" i="5"/>
  <c r="IJ103" i="5"/>
  <c r="IJ95" i="5"/>
  <c r="IJ87" i="5"/>
  <c r="IK108" i="5"/>
  <c r="IK100" i="5"/>
  <c r="IK92" i="5"/>
  <c r="BZ36" i="5"/>
  <c r="IJ92" i="5"/>
  <c r="IK97" i="5"/>
  <c r="IJ107" i="5"/>
  <c r="IK88" i="5"/>
  <c r="IJ106" i="5"/>
  <c r="IK87" i="5"/>
  <c r="IJ105" i="5"/>
  <c r="IJ102" i="5"/>
  <c r="IJ94" i="5"/>
  <c r="IK107" i="5"/>
  <c r="IK99" i="5"/>
  <c r="IK91" i="5"/>
  <c r="U3" i="7"/>
  <c r="E3" i="7" s="1"/>
  <c r="S7" i="7"/>
  <c r="S40" i="7"/>
  <c r="S8" i="7"/>
  <c r="S41" i="7"/>
  <c r="S66" i="7"/>
  <c r="S67" i="7"/>
  <c r="S68" i="7"/>
  <c r="S69" i="7"/>
  <c r="S39" i="7"/>
  <c r="S6" i="7"/>
  <c r="GF84" i="5"/>
  <c r="CM83" i="7"/>
  <c r="IJ84" i="5"/>
  <c r="GH24" i="5"/>
  <c r="IL24" i="5"/>
  <c r="GH8" i="5"/>
  <c r="IL8" i="5"/>
  <c r="GG97" i="5"/>
  <c r="GG81" i="5"/>
  <c r="IK81" i="5"/>
  <c r="GG65" i="5"/>
  <c r="IK65" i="5"/>
  <c r="GG49" i="5"/>
  <c r="IK49" i="5"/>
  <c r="GG33" i="5"/>
  <c r="IK33" i="5"/>
  <c r="GG17" i="5"/>
  <c r="IK17" i="5"/>
  <c r="GF18" i="5"/>
  <c r="IJ18" i="5"/>
  <c r="CM17" i="7"/>
  <c r="GF67" i="5"/>
  <c r="IJ67" i="5"/>
  <c r="CM66" i="7"/>
  <c r="GF51" i="5"/>
  <c r="IJ51" i="5"/>
  <c r="CM50" i="7"/>
  <c r="GH23" i="5"/>
  <c r="IL23" i="5"/>
  <c r="GH7" i="5"/>
  <c r="IL7" i="5"/>
  <c r="GG96" i="5"/>
  <c r="GG80" i="5"/>
  <c r="IK80" i="5"/>
  <c r="GG64" i="5"/>
  <c r="IK64" i="5"/>
  <c r="GG48" i="5"/>
  <c r="IK48" i="5"/>
  <c r="GG32" i="5"/>
  <c r="IK32" i="5"/>
  <c r="GG16" i="5"/>
  <c r="IK16" i="5"/>
  <c r="GF100" i="5"/>
  <c r="CM99" i="7"/>
  <c r="GF35" i="5"/>
  <c r="CM34" i="7"/>
  <c r="IJ35" i="5"/>
  <c r="GF50" i="5"/>
  <c r="IJ50" i="5"/>
  <c r="CM49" i="7"/>
  <c r="GH22" i="5"/>
  <c r="IL22" i="5"/>
  <c r="GH6" i="5"/>
  <c r="IL6" i="5"/>
  <c r="GG95" i="5"/>
  <c r="GG79" i="5"/>
  <c r="IK79" i="5"/>
  <c r="GG63" i="5"/>
  <c r="IK63" i="5"/>
  <c r="GG47" i="5"/>
  <c r="IK47" i="5"/>
  <c r="GG31" i="5"/>
  <c r="IK31" i="5"/>
  <c r="GG15" i="5"/>
  <c r="IK15" i="5"/>
  <c r="GH5" i="5"/>
  <c r="IL5" i="5"/>
  <c r="GF99" i="5"/>
  <c r="CM98" i="7"/>
  <c r="GF81" i="5"/>
  <c r="IJ81" i="5"/>
  <c r="CM80" i="7"/>
  <c r="GG78" i="5"/>
  <c r="IK78" i="5"/>
  <c r="GG14" i="5"/>
  <c r="IK14" i="5"/>
  <c r="GF5" i="5"/>
  <c r="IJ5" i="5"/>
  <c r="CM4" i="7"/>
  <c r="GF96" i="5"/>
  <c r="CM95" i="7"/>
  <c r="GF64" i="5"/>
  <c r="CM63" i="7"/>
  <c r="IJ64" i="5"/>
  <c r="GF48" i="5"/>
  <c r="CM47" i="7"/>
  <c r="IJ48" i="5"/>
  <c r="GH20" i="5"/>
  <c r="IL20" i="5"/>
  <c r="GH4" i="5"/>
  <c r="IL4" i="5"/>
  <c r="GG93" i="5"/>
  <c r="GG77" i="5"/>
  <c r="IK77" i="5"/>
  <c r="GG61" i="5"/>
  <c r="IK61" i="5"/>
  <c r="GG45" i="5"/>
  <c r="IK45" i="5"/>
  <c r="GG29" i="5"/>
  <c r="IK29" i="5"/>
  <c r="GG13" i="5"/>
  <c r="IK13" i="5"/>
  <c r="GG46" i="5"/>
  <c r="IK46" i="5"/>
  <c r="GF37" i="5"/>
  <c r="IJ37" i="5"/>
  <c r="CM36" i="7"/>
  <c r="GF6" i="5"/>
  <c r="IJ6" i="5"/>
  <c r="CM5" i="7"/>
  <c r="GF95" i="5"/>
  <c r="CM94" i="7"/>
  <c r="GF63" i="5"/>
  <c r="CM62" i="7"/>
  <c r="IJ63" i="5"/>
  <c r="GF47" i="5"/>
  <c r="CM46" i="7"/>
  <c r="IJ47" i="5"/>
  <c r="GH19" i="5"/>
  <c r="IL19" i="5"/>
  <c r="GG108" i="5"/>
  <c r="GG92" i="5"/>
  <c r="GG76" i="5"/>
  <c r="IK76" i="5"/>
  <c r="GG60" i="5"/>
  <c r="IK60" i="5"/>
  <c r="GG44" i="5"/>
  <c r="IK44" i="5"/>
  <c r="GG28" i="5"/>
  <c r="IK28" i="5"/>
  <c r="GG12" i="5"/>
  <c r="IK12" i="5"/>
  <c r="GF17" i="5"/>
  <c r="CM16" i="7"/>
  <c r="IJ17" i="5"/>
  <c r="GF36" i="5"/>
  <c r="CM35" i="7"/>
  <c r="IJ36" i="5"/>
  <c r="GG94" i="5"/>
  <c r="GG30" i="5"/>
  <c r="IK30" i="5"/>
  <c r="GF21" i="5"/>
  <c r="CM20" i="7"/>
  <c r="IJ21" i="5"/>
  <c r="GF80" i="5"/>
  <c r="CM79" i="7"/>
  <c r="IJ80" i="5"/>
  <c r="GF22" i="5"/>
  <c r="IJ22" i="5"/>
  <c r="CM21" i="7"/>
  <c r="GF38" i="5"/>
  <c r="IJ38" i="5"/>
  <c r="CM37" i="7"/>
  <c r="GF79" i="5"/>
  <c r="IJ79" i="5"/>
  <c r="CM78" i="7"/>
  <c r="GF7" i="5"/>
  <c r="IJ7" i="5"/>
  <c r="CM6" i="7"/>
  <c r="GF23" i="5"/>
  <c r="IJ23" i="5"/>
  <c r="CM22" i="7"/>
  <c r="GF39" i="5"/>
  <c r="CM38" i="7"/>
  <c r="IJ39" i="5"/>
  <c r="GF94" i="5"/>
  <c r="CM93" i="7"/>
  <c r="GF78" i="5"/>
  <c r="CM77" i="7"/>
  <c r="IJ78" i="5"/>
  <c r="GF62" i="5"/>
  <c r="CM61" i="7"/>
  <c r="IJ62" i="5"/>
  <c r="GF46" i="5"/>
  <c r="CM45" i="7"/>
  <c r="IJ46" i="5"/>
  <c r="GH18" i="5"/>
  <c r="IL18" i="5"/>
  <c r="GG107" i="5"/>
  <c r="GG91" i="5"/>
  <c r="GG75" i="5"/>
  <c r="IK75" i="5"/>
  <c r="GG59" i="5"/>
  <c r="IK59" i="5"/>
  <c r="GG43" i="5"/>
  <c r="IK43" i="5"/>
  <c r="GG27" i="5"/>
  <c r="IK27" i="5"/>
  <c r="GG11" i="5"/>
  <c r="IK11" i="5"/>
  <c r="GF68" i="5"/>
  <c r="CM67" i="7"/>
  <c r="IJ68" i="5"/>
  <c r="GF66" i="5"/>
  <c r="IJ66" i="5"/>
  <c r="CM65" i="7"/>
  <c r="GF65" i="5"/>
  <c r="IJ65" i="5"/>
  <c r="CM64" i="7"/>
  <c r="GF45" i="5"/>
  <c r="IJ45" i="5"/>
  <c r="CM44" i="7"/>
  <c r="GH17" i="5"/>
  <c r="IL17" i="5"/>
  <c r="GG74" i="5"/>
  <c r="IK74" i="5"/>
  <c r="GG58" i="5"/>
  <c r="IK58" i="5"/>
  <c r="GG42" i="5"/>
  <c r="IK42" i="5"/>
  <c r="GG26" i="5"/>
  <c r="IK26" i="5"/>
  <c r="GG10" i="5"/>
  <c r="IK10" i="5"/>
  <c r="GF83" i="5"/>
  <c r="IJ83" i="5"/>
  <c r="CM82" i="7"/>
  <c r="GF4" i="5"/>
  <c r="CM3" i="7"/>
  <c r="IJ4" i="5"/>
  <c r="GF61" i="5"/>
  <c r="CM60" i="7"/>
  <c r="IJ61" i="5"/>
  <c r="GF25" i="5"/>
  <c r="IJ25" i="5"/>
  <c r="CM24" i="7"/>
  <c r="GF92" i="5"/>
  <c r="CM91" i="7"/>
  <c r="GF76" i="5"/>
  <c r="CM75" i="7"/>
  <c r="IJ76" i="5"/>
  <c r="GF44" i="5"/>
  <c r="CM43" i="7"/>
  <c r="IJ44" i="5"/>
  <c r="GH16" i="5"/>
  <c r="IL16" i="5"/>
  <c r="GG105" i="5"/>
  <c r="GG89" i="5"/>
  <c r="GG73" i="5"/>
  <c r="IK73" i="5"/>
  <c r="GG57" i="5"/>
  <c r="IK57" i="5"/>
  <c r="GG41" i="5"/>
  <c r="IK41" i="5"/>
  <c r="GG25" i="5"/>
  <c r="IK25" i="5"/>
  <c r="GG9" i="5"/>
  <c r="IK9" i="5"/>
  <c r="GF20" i="5"/>
  <c r="IJ20" i="5"/>
  <c r="CM19" i="7"/>
  <c r="GH21" i="5"/>
  <c r="IL21" i="5"/>
  <c r="GF9" i="5"/>
  <c r="IJ9" i="5"/>
  <c r="CM8" i="7"/>
  <c r="GF60" i="5"/>
  <c r="CM59" i="7"/>
  <c r="IJ60" i="5"/>
  <c r="GF10" i="5"/>
  <c r="CM9" i="7"/>
  <c r="IJ10" i="5"/>
  <c r="GF26" i="5"/>
  <c r="IJ26" i="5"/>
  <c r="CM25" i="7"/>
  <c r="GF107" i="5"/>
  <c r="CM106" i="7"/>
  <c r="GF91" i="5"/>
  <c r="CM90" i="7"/>
  <c r="GF75" i="5"/>
  <c r="CM74" i="7"/>
  <c r="IJ75" i="5"/>
  <c r="GF59" i="5"/>
  <c r="CM58" i="7"/>
  <c r="IJ59" i="5"/>
  <c r="GF43" i="5"/>
  <c r="CM42" i="7"/>
  <c r="IJ43" i="5"/>
  <c r="GH15" i="5"/>
  <c r="IL15" i="5"/>
  <c r="GG104" i="5"/>
  <c r="GG88" i="5"/>
  <c r="GG72" i="5"/>
  <c r="IK72" i="5"/>
  <c r="GG56" i="5"/>
  <c r="IK56" i="5"/>
  <c r="GG40" i="5"/>
  <c r="IK40" i="5"/>
  <c r="GG24" i="5"/>
  <c r="IK24" i="5"/>
  <c r="GG8" i="5"/>
  <c r="IK8" i="5"/>
  <c r="GF19" i="5"/>
  <c r="IJ19" i="5"/>
  <c r="CM18" i="7"/>
  <c r="GF40" i="5"/>
  <c r="CM39" i="7"/>
  <c r="IJ40" i="5"/>
  <c r="GF108" i="5"/>
  <c r="CM107" i="7"/>
  <c r="GF11" i="5"/>
  <c r="CM10" i="7"/>
  <c r="IJ11" i="5"/>
  <c r="GF27" i="5"/>
  <c r="IJ27" i="5"/>
  <c r="CM26" i="7"/>
  <c r="GF106" i="5"/>
  <c r="CM105" i="7"/>
  <c r="GF90" i="5"/>
  <c r="CM89" i="7"/>
  <c r="GF74" i="5"/>
  <c r="CM73" i="7"/>
  <c r="IJ74" i="5"/>
  <c r="GF58" i="5"/>
  <c r="CM57" i="7"/>
  <c r="IJ58" i="5"/>
  <c r="GF42" i="5"/>
  <c r="IJ42" i="5"/>
  <c r="CM41" i="7"/>
  <c r="GH30" i="5"/>
  <c r="IL30" i="5"/>
  <c r="GH14" i="5"/>
  <c r="IL14" i="5"/>
  <c r="GG103" i="5"/>
  <c r="GG87" i="5"/>
  <c r="GG71" i="5"/>
  <c r="IK71" i="5"/>
  <c r="GG55" i="5"/>
  <c r="IK55" i="5"/>
  <c r="GG39" i="5"/>
  <c r="IK39" i="5"/>
  <c r="GG23" i="5"/>
  <c r="IK23" i="5"/>
  <c r="GG7" i="5"/>
  <c r="IK7" i="5"/>
  <c r="GF33" i="5"/>
  <c r="IJ33" i="5"/>
  <c r="CM32" i="7"/>
  <c r="GF24" i="5"/>
  <c r="CM23" i="7"/>
  <c r="IJ24" i="5"/>
  <c r="GF77" i="5"/>
  <c r="CM76" i="7"/>
  <c r="IJ77" i="5"/>
  <c r="GF57" i="5"/>
  <c r="CM56" i="7"/>
  <c r="IJ57" i="5"/>
  <c r="GF41" i="5"/>
  <c r="IJ41" i="5"/>
  <c r="CM40" i="7"/>
  <c r="GH29" i="5"/>
  <c r="IL29" i="5"/>
  <c r="GH13" i="5"/>
  <c r="IL13" i="5"/>
  <c r="GG102" i="5"/>
  <c r="GG86" i="5"/>
  <c r="IK86" i="5"/>
  <c r="GG70" i="5"/>
  <c r="IK70" i="5"/>
  <c r="GG54" i="5"/>
  <c r="IK54" i="5"/>
  <c r="GG38" i="5"/>
  <c r="IK38" i="5"/>
  <c r="GG22" i="5"/>
  <c r="IK22" i="5"/>
  <c r="GG6" i="5"/>
  <c r="IK6" i="5"/>
  <c r="GF52" i="5"/>
  <c r="CM51" i="7"/>
  <c r="IJ52" i="5"/>
  <c r="GF82" i="5"/>
  <c r="IJ82" i="5"/>
  <c r="CM81" i="7"/>
  <c r="GF97" i="5"/>
  <c r="CM96" i="7"/>
  <c r="GG90" i="5"/>
  <c r="GF105" i="5"/>
  <c r="GK105" i="5" s="1"/>
  <c r="CM104" i="7"/>
  <c r="GF104" i="5"/>
  <c r="CM103" i="7"/>
  <c r="GF88" i="5"/>
  <c r="CM87" i="7"/>
  <c r="GF72" i="5"/>
  <c r="CM71" i="7"/>
  <c r="IJ72" i="5"/>
  <c r="GF56" i="5"/>
  <c r="CM55" i="7"/>
  <c r="IJ56" i="5"/>
  <c r="GH28" i="5"/>
  <c r="IL28" i="5"/>
  <c r="GH12" i="5"/>
  <c r="IL12" i="5"/>
  <c r="GG101" i="5"/>
  <c r="GG85" i="5"/>
  <c r="IK85" i="5"/>
  <c r="GG69" i="5"/>
  <c r="IK69" i="5"/>
  <c r="GG53" i="5"/>
  <c r="IK53" i="5"/>
  <c r="GG37" i="5"/>
  <c r="IK37" i="5"/>
  <c r="GG21" i="5"/>
  <c r="IK21" i="5"/>
  <c r="GG5" i="5"/>
  <c r="IK5" i="5"/>
  <c r="GI4" i="5"/>
  <c r="IM4" i="5"/>
  <c r="GF93" i="5"/>
  <c r="CM92" i="7"/>
  <c r="GG106" i="5"/>
  <c r="GF28" i="5"/>
  <c r="IJ28" i="5"/>
  <c r="CM27" i="7"/>
  <c r="GF73" i="5"/>
  <c r="CM72" i="7"/>
  <c r="IJ73" i="5"/>
  <c r="GF14" i="5"/>
  <c r="CM13" i="7"/>
  <c r="IJ14" i="5"/>
  <c r="GF103" i="5"/>
  <c r="CM102" i="7"/>
  <c r="GF87" i="5"/>
  <c r="CM86" i="7"/>
  <c r="GF71" i="5"/>
  <c r="IJ71" i="5"/>
  <c r="CM70" i="7"/>
  <c r="GF55" i="5"/>
  <c r="CM54" i="7"/>
  <c r="IJ55" i="5"/>
  <c r="GH27" i="5"/>
  <c r="IL27" i="5"/>
  <c r="GH11" i="5"/>
  <c r="IL11" i="5"/>
  <c r="GG100" i="5"/>
  <c r="GG84" i="5"/>
  <c r="IK84" i="5"/>
  <c r="GG68" i="5"/>
  <c r="IK68" i="5"/>
  <c r="GG52" i="5"/>
  <c r="IK52" i="5"/>
  <c r="GG36" i="5"/>
  <c r="IK36" i="5"/>
  <c r="GG20" i="5"/>
  <c r="IK20" i="5"/>
  <c r="GG4" i="5"/>
  <c r="IK4" i="5"/>
  <c r="GF34" i="5"/>
  <c r="IJ34" i="5"/>
  <c r="CM33" i="7"/>
  <c r="GF98" i="5"/>
  <c r="CM97" i="7"/>
  <c r="GF49" i="5"/>
  <c r="CM48" i="7"/>
  <c r="IJ49" i="5"/>
  <c r="GF8" i="5"/>
  <c r="CM7" i="7"/>
  <c r="IJ8" i="5"/>
  <c r="GF12" i="5"/>
  <c r="CM11" i="7"/>
  <c r="IJ12" i="5"/>
  <c r="GF89" i="5"/>
  <c r="CM88" i="7"/>
  <c r="GF13" i="5"/>
  <c r="IJ13" i="5"/>
  <c r="CM12" i="7"/>
  <c r="GF29" i="5"/>
  <c r="CM28" i="7"/>
  <c r="IJ29" i="5"/>
  <c r="GF30" i="5"/>
  <c r="IJ30" i="5"/>
  <c r="CM29" i="7"/>
  <c r="GF15" i="5"/>
  <c r="CM14" i="7"/>
  <c r="IJ15" i="5"/>
  <c r="GF31" i="5"/>
  <c r="CM30" i="7"/>
  <c r="IJ31" i="5"/>
  <c r="GF102" i="5"/>
  <c r="CM101" i="7"/>
  <c r="GF86" i="5"/>
  <c r="CM85" i="7"/>
  <c r="IJ86" i="5"/>
  <c r="GF70" i="5"/>
  <c r="IJ70" i="5"/>
  <c r="CM69" i="7"/>
  <c r="GF54" i="5"/>
  <c r="CM53" i="7"/>
  <c r="IJ54" i="5"/>
  <c r="GH26" i="5"/>
  <c r="IL26" i="5"/>
  <c r="GH10" i="5"/>
  <c r="IL10" i="5"/>
  <c r="GG99" i="5"/>
  <c r="GG83" i="5"/>
  <c r="IK83" i="5"/>
  <c r="GG67" i="5"/>
  <c r="IK67" i="5"/>
  <c r="GG51" i="5"/>
  <c r="IK51" i="5"/>
  <c r="GG35" i="5"/>
  <c r="IK35" i="5"/>
  <c r="GG19" i="5"/>
  <c r="IK19" i="5"/>
  <c r="GG62" i="5"/>
  <c r="IK62" i="5"/>
  <c r="GF16" i="5"/>
  <c r="CM15" i="7"/>
  <c r="IJ16" i="5"/>
  <c r="GF32" i="5"/>
  <c r="IJ32" i="5"/>
  <c r="CM31" i="7"/>
  <c r="GF101" i="5"/>
  <c r="CM100" i="7"/>
  <c r="GF85" i="5"/>
  <c r="IJ85" i="5"/>
  <c r="CM84" i="7"/>
  <c r="GF69" i="5"/>
  <c r="CM68" i="7"/>
  <c r="IJ69" i="5"/>
  <c r="GF53" i="5"/>
  <c r="CM52" i="7"/>
  <c r="IJ53" i="5"/>
  <c r="GH25" i="5"/>
  <c r="IL25" i="5"/>
  <c r="GH9" i="5"/>
  <c r="IL9" i="5"/>
  <c r="GG98" i="5"/>
  <c r="GG82" i="5"/>
  <c r="IK82" i="5"/>
  <c r="GG66" i="5"/>
  <c r="IK66" i="5"/>
  <c r="GG50" i="5"/>
  <c r="IK50" i="5"/>
  <c r="GG34" i="5"/>
  <c r="IK34" i="5"/>
  <c r="GG18" i="5"/>
  <c r="IK18" i="5"/>
  <c r="BJ7" i="7"/>
  <c r="BX7" i="7"/>
  <c r="BJ40" i="7"/>
  <c r="BX40" i="7"/>
  <c r="BJ8" i="7"/>
  <c r="BX8" i="7"/>
  <c r="BJ41" i="7"/>
  <c r="BX41" i="7"/>
  <c r="BJ66" i="7"/>
  <c r="BX66" i="7"/>
  <c r="BJ67" i="7"/>
  <c r="BX67" i="7"/>
  <c r="BX68" i="7"/>
  <c r="BJ68" i="7"/>
  <c r="BJ69" i="7"/>
  <c r="BX69" i="7"/>
  <c r="BJ33" i="7"/>
  <c r="BX33" i="7"/>
  <c r="BX6" i="7"/>
  <c r="BJ6" i="7"/>
  <c r="BX39" i="7"/>
  <c r="BJ39" i="7"/>
  <c r="AU7" i="7"/>
  <c r="AV7" i="7"/>
  <c r="AH7" i="7"/>
  <c r="AG7" i="7"/>
  <c r="X7" i="2"/>
  <c r="AU40" i="7"/>
  <c r="AV40" i="7"/>
  <c r="AH40" i="7"/>
  <c r="AG40" i="7"/>
  <c r="X40" i="2"/>
  <c r="AU8" i="7"/>
  <c r="AV8" i="7"/>
  <c r="AH8" i="7"/>
  <c r="AG8" i="7"/>
  <c r="X8" i="2"/>
  <c r="AU41" i="7"/>
  <c r="AV41" i="7"/>
  <c r="AH41" i="7"/>
  <c r="AG41" i="7"/>
  <c r="X41" i="2"/>
  <c r="AT15" i="7"/>
  <c r="AF15" i="7"/>
  <c r="AV66" i="7"/>
  <c r="AU66" i="7"/>
  <c r="AH66" i="7"/>
  <c r="AG66" i="7"/>
  <c r="X66" i="2"/>
  <c r="CD66" i="4"/>
  <c r="AT16" i="7"/>
  <c r="AF16" i="7"/>
  <c r="AV67" i="7"/>
  <c r="AU67" i="7"/>
  <c r="AH67" i="7"/>
  <c r="AG67" i="7"/>
  <c r="X67" i="2"/>
  <c r="CD67" i="4"/>
  <c r="AV39" i="7"/>
  <c r="AU39" i="7"/>
  <c r="AH39" i="7"/>
  <c r="AG39" i="7"/>
  <c r="X39" i="2"/>
  <c r="AT17" i="7"/>
  <c r="AF17" i="7"/>
  <c r="AU68" i="7"/>
  <c r="AV68" i="7"/>
  <c r="AH68" i="7"/>
  <c r="AG68" i="7"/>
  <c r="X68" i="2"/>
  <c r="CD68" i="4"/>
  <c r="AT26" i="7"/>
  <c r="AF26" i="7"/>
  <c r="AV69" i="7"/>
  <c r="AU69" i="7"/>
  <c r="AH69" i="7"/>
  <c r="AG69" i="7"/>
  <c r="X69" i="2"/>
  <c r="CD69" i="4"/>
  <c r="AT35" i="7"/>
  <c r="AF35" i="7"/>
  <c r="AV6" i="7"/>
  <c r="AU6" i="7"/>
  <c r="AH6" i="7"/>
  <c r="AG6" i="7"/>
  <c r="X6" i="2"/>
  <c r="DJ24" i="4"/>
  <c r="AW8" i="5"/>
  <c r="BY8" i="5"/>
  <c r="AW41" i="5"/>
  <c r="BY41" i="5"/>
  <c r="AZ8" i="5"/>
  <c r="CB8" i="5"/>
  <c r="AW9" i="5"/>
  <c r="BY9" i="5"/>
  <c r="AX16" i="5"/>
  <c r="BZ16" i="5"/>
  <c r="AY16" i="5"/>
  <c r="CA16" i="5"/>
  <c r="AW67" i="5"/>
  <c r="BY67" i="5"/>
  <c r="AX17" i="5"/>
  <c r="BZ17" i="5"/>
  <c r="AY17" i="5"/>
  <c r="CA17" i="5"/>
  <c r="AW68" i="5"/>
  <c r="BY68" i="5"/>
  <c r="AW42" i="5"/>
  <c r="BY42" i="5"/>
  <c r="AX18" i="5"/>
  <c r="BZ18" i="5"/>
  <c r="AY18" i="5"/>
  <c r="CA18" i="5"/>
  <c r="AW69" i="5"/>
  <c r="BY69" i="5"/>
  <c r="AX27" i="5"/>
  <c r="BZ27" i="5"/>
  <c r="AY27" i="5"/>
  <c r="CA27" i="5"/>
  <c r="AW70" i="5"/>
  <c r="BY70" i="5"/>
  <c r="AZ9" i="5"/>
  <c r="CB9" i="5"/>
  <c r="AW34" i="5"/>
  <c r="BY34" i="5"/>
  <c r="AW7" i="5"/>
  <c r="BY7" i="5"/>
  <c r="AZ7" i="5"/>
  <c r="CB7" i="5"/>
  <c r="AW40" i="5"/>
  <c r="BY40" i="5"/>
  <c r="DL3" i="4"/>
  <c r="BT3" i="4"/>
  <c r="CX35" i="4"/>
  <c r="AX36" i="5"/>
  <c r="DB33" i="4"/>
  <c r="DB6" i="4"/>
  <c r="CX16" i="4"/>
  <c r="J16" i="2"/>
  <c r="DB7" i="4"/>
  <c r="CX26" i="4"/>
  <c r="DB66" i="4"/>
  <c r="CX17" i="4"/>
  <c r="DB8" i="4"/>
  <c r="DB39" i="4"/>
  <c r="DB67" i="4"/>
  <c r="DB41" i="4"/>
  <c r="DB69" i="4"/>
  <c r="DB40" i="4"/>
  <c r="DB68" i="4"/>
  <c r="CX15" i="4"/>
  <c r="BU6" i="4"/>
  <c r="DL6" i="4"/>
  <c r="BU10" i="4"/>
  <c r="DL10" i="4"/>
  <c r="BU14" i="4"/>
  <c r="DL14" i="4"/>
  <c r="BU18" i="4"/>
  <c r="DL18" i="4"/>
  <c r="BU22" i="4"/>
  <c r="DL22" i="4"/>
  <c r="BU26" i="4"/>
  <c r="DL26" i="4"/>
  <c r="BU30" i="4"/>
  <c r="DL30" i="4"/>
  <c r="BU34" i="4"/>
  <c r="DL34" i="4"/>
  <c r="BU38" i="4"/>
  <c r="DL38" i="4"/>
  <c r="BU42" i="4"/>
  <c r="DL42" i="4"/>
  <c r="BU46" i="4"/>
  <c r="DL46" i="4"/>
  <c r="BU50" i="4"/>
  <c r="DL50" i="4"/>
  <c r="BU54" i="4"/>
  <c r="DL54" i="4"/>
  <c r="BU58" i="4"/>
  <c r="DL58" i="4"/>
  <c r="BU62" i="4"/>
  <c r="DL62" i="4"/>
  <c r="BU66" i="4"/>
  <c r="DL66" i="4"/>
  <c r="BU70" i="4"/>
  <c r="DL70" i="4"/>
  <c r="BU74" i="4"/>
  <c r="DL74" i="4"/>
  <c r="BU78" i="4"/>
  <c r="DL78" i="4"/>
  <c r="BU82" i="4"/>
  <c r="DL82" i="4"/>
  <c r="BU86" i="4"/>
  <c r="DL86" i="4"/>
  <c r="BU90" i="4"/>
  <c r="DL90" i="4"/>
  <c r="BU94" i="4"/>
  <c r="DL94" i="4"/>
  <c r="BU98" i="4"/>
  <c r="DL98" i="4"/>
  <c r="BU102" i="4"/>
  <c r="DL102" i="4"/>
  <c r="BU106" i="4"/>
  <c r="DL106" i="4"/>
  <c r="W35" i="2"/>
  <c r="DN35" i="4"/>
  <c r="DO35" i="4" s="1"/>
  <c r="AI35" i="2" s="1"/>
  <c r="W16" i="2"/>
  <c r="DN16" i="4"/>
  <c r="DO16" i="4" s="1"/>
  <c r="AI16" i="2" s="1"/>
  <c r="W26" i="2"/>
  <c r="DN26" i="4"/>
  <c r="DO26" i="4" s="1"/>
  <c r="AI26" i="2" s="1"/>
  <c r="BU7" i="4"/>
  <c r="DL7" i="4"/>
  <c r="BU11" i="4"/>
  <c r="DL11" i="4"/>
  <c r="BU15" i="4"/>
  <c r="DL15" i="4"/>
  <c r="BU19" i="4"/>
  <c r="DL19" i="4"/>
  <c r="BU23" i="4"/>
  <c r="DL23" i="4"/>
  <c r="BU27" i="4"/>
  <c r="DL27" i="4"/>
  <c r="BU31" i="4"/>
  <c r="DL31" i="4"/>
  <c r="BU35" i="4"/>
  <c r="DL35" i="4"/>
  <c r="BU39" i="4"/>
  <c r="DL39" i="4"/>
  <c r="BU43" i="4"/>
  <c r="DL43" i="4"/>
  <c r="BU47" i="4"/>
  <c r="DL47" i="4"/>
  <c r="BU51" i="4"/>
  <c r="DL51" i="4"/>
  <c r="BU55" i="4"/>
  <c r="DL55" i="4"/>
  <c r="BU59" i="4"/>
  <c r="DL59" i="4"/>
  <c r="BU63" i="4"/>
  <c r="DL63" i="4"/>
  <c r="BU67" i="4"/>
  <c r="DL67" i="4"/>
  <c r="BU71" i="4"/>
  <c r="DL71" i="4"/>
  <c r="BU75" i="4"/>
  <c r="DL75" i="4"/>
  <c r="BU79" i="4"/>
  <c r="DL79" i="4"/>
  <c r="BU83" i="4"/>
  <c r="DL83" i="4"/>
  <c r="BU87" i="4"/>
  <c r="DL87" i="4"/>
  <c r="BU91" i="4"/>
  <c r="DL91" i="4"/>
  <c r="BU95" i="4"/>
  <c r="DL95" i="4"/>
  <c r="BU99" i="4"/>
  <c r="DL99" i="4"/>
  <c r="BU103" i="4"/>
  <c r="DL103" i="4"/>
  <c r="BU107" i="4"/>
  <c r="DL107" i="4"/>
  <c r="W17" i="2"/>
  <c r="DN17" i="4"/>
  <c r="DO17" i="4" s="1"/>
  <c r="AI17" i="2" s="1"/>
  <c r="BU4" i="4"/>
  <c r="DL4" i="4"/>
  <c r="BU8" i="4"/>
  <c r="DL8" i="4"/>
  <c r="BU12" i="4"/>
  <c r="DL12" i="4"/>
  <c r="BU16" i="4"/>
  <c r="DL16" i="4"/>
  <c r="BU20" i="4"/>
  <c r="DL20" i="4"/>
  <c r="BU24" i="4"/>
  <c r="DL24" i="4"/>
  <c r="BU28" i="4"/>
  <c r="DL28" i="4"/>
  <c r="BU32" i="4"/>
  <c r="DL32" i="4"/>
  <c r="BU36" i="4"/>
  <c r="DL36" i="4"/>
  <c r="BU40" i="4"/>
  <c r="DL40" i="4"/>
  <c r="BU44" i="4"/>
  <c r="DL44" i="4"/>
  <c r="BU48" i="4"/>
  <c r="DL48" i="4"/>
  <c r="BU52" i="4"/>
  <c r="DL52" i="4"/>
  <c r="BU56" i="4"/>
  <c r="DL56" i="4"/>
  <c r="BU60" i="4"/>
  <c r="DL60" i="4"/>
  <c r="BU64" i="4"/>
  <c r="DL64" i="4"/>
  <c r="BU68" i="4"/>
  <c r="DL68" i="4"/>
  <c r="BU72" i="4"/>
  <c r="DL72" i="4"/>
  <c r="BU76" i="4"/>
  <c r="DL76" i="4"/>
  <c r="BU80" i="4"/>
  <c r="DL80" i="4"/>
  <c r="BU84" i="4"/>
  <c r="DL84" i="4"/>
  <c r="BU88" i="4"/>
  <c r="DL88" i="4"/>
  <c r="BU92" i="4"/>
  <c r="DL92" i="4"/>
  <c r="BU96" i="4"/>
  <c r="DL96" i="4"/>
  <c r="BU100" i="4"/>
  <c r="DL100" i="4"/>
  <c r="BU104" i="4"/>
  <c r="DL104" i="4"/>
  <c r="W15" i="2"/>
  <c r="DN15" i="4"/>
  <c r="DO15" i="4" s="1"/>
  <c r="AI15" i="2" s="1"/>
  <c r="BU5" i="4"/>
  <c r="DL5" i="4"/>
  <c r="BU9" i="4"/>
  <c r="DL9" i="4"/>
  <c r="BU13" i="4"/>
  <c r="DL13" i="4"/>
  <c r="BU17" i="4"/>
  <c r="DL17" i="4"/>
  <c r="BU21" i="4"/>
  <c r="DL21" i="4"/>
  <c r="BU25" i="4"/>
  <c r="DL25" i="4"/>
  <c r="BU29" i="4"/>
  <c r="DL29" i="4"/>
  <c r="BU33" i="4"/>
  <c r="DL33" i="4"/>
  <c r="BU37" i="4"/>
  <c r="DL37" i="4"/>
  <c r="BU41" i="4"/>
  <c r="DL41" i="4"/>
  <c r="BU45" i="4"/>
  <c r="DL45" i="4"/>
  <c r="BU49" i="4"/>
  <c r="DL49" i="4"/>
  <c r="BU53" i="4"/>
  <c r="DL53" i="4"/>
  <c r="BU57" i="4"/>
  <c r="DL57" i="4"/>
  <c r="BU61" i="4"/>
  <c r="DL61" i="4"/>
  <c r="BU65" i="4"/>
  <c r="DL65" i="4"/>
  <c r="BU69" i="4"/>
  <c r="DL69" i="4"/>
  <c r="BU73" i="4"/>
  <c r="DL73" i="4"/>
  <c r="BU77" i="4"/>
  <c r="DL77" i="4"/>
  <c r="BU81" i="4"/>
  <c r="DL81" i="4"/>
  <c r="BU85" i="4"/>
  <c r="DL85" i="4"/>
  <c r="BU89" i="4"/>
  <c r="DL89" i="4"/>
  <c r="BU93" i="4"/>
  <c r="DL93" i="4"/>
  <c r="BU97" i="4"/>
  <c r="DL97" i="4"/>
  <c r="BU101" i="4"/>
  <c r="DL101" i="4"/>
  <c r="BU105" i="4"/>
  <c r="DL105" i="4"/>
  <c r="Y7" i="2"/>
  <c r="Y40" i="2"/>
  <c r="Y66" i="2"/>
  <c r="Y68" i="2"/>
  <c r="Y6" i="2"/>
  <c r="Y8" i="2"/>
  <c r="Y39" i="2"/>
  <c r="Y41" i="2"/>
  <c r="Y67" i="2"/>
  <c r="Y69" i="2"/>
  <c r="BU3" i="4"/>
  <c r="BW72" i="1"/>
  <c r="BW34" i="1"/>
  <c r="BY34" i="1"/>
  <c r="AK34" i="1" s="1"/>
  <c r="BW42" i="1"/>
  <c r="BW69" i="1"/>
  <c r="BW9" i="1"/>
  <c r="BW67" i="1"/>
  <c r="BW7" i="1"/>
  <c r="BW35" i="1"/>
  <c r="BW40" i="1"/>
  <c r="BW68" i="1"/>
  <c r="BW41" i="1"/>
  <c r="BW70" i="1"/>
  <c r="BZ69" i="4" s="1"/>
  <c r="BW29" i="1"/>
  <c r="BW7" i="4"/>
  <c r="BZ15" i="4"/>
  <c r="BZ35" i="4"/>
  <c r="BY68" i="4"/>
  <c r="BX68" i="4"/>
  <c r="BY69" i="4"/>
  <c r="BX69" i="4"/>
  <c r="BW33" i="4"/>
  <c r="BW39" i="4"/>
  <c r="BW41" i="4"/>
  <c r="BW67" i="4"/>
  <c r="BW69" i="4"/>
  <c r="BZ17" i="4"/>
  <c r="BY41" i="4"/>
  <c r="BX41" i="4"/>
  <c r="CA15" i="4"/>
  <c r="CA17" i="4"/>
  <c r="CA35" i="4"/>
  <c r="BY8" i="4"/>
  <c r="BX8" i="4"/>
  <c r="CC67" i="4"/>
  <c r="CC69" i="4"/>
  <c r="BY6" i="4"/>
  <c r="BX6" i="4"/>
  <c r="BX66" i="4"/>
  <c r="BY66" i="4"/>
  <c r="BY40" i="4"/>
  <c r="BX40" i="4"/>
  <c r="BX33" i="4"/>
  <c r="BY33" i="4"/>
  <c r="BY7" i="4"/>
  <c r="BX7" i="4"/>
  <c r="BY39" i="4"/>
  <c r="BX39" i="4"/>
  <c r="BY67" i="4"/>
  <c r="BX67" i="4"/>
  <c r="BW6" i="4"/>
  <c r="BW8" i="4"/>
  <c r="BW40" i="4"/>
  <c r="BW66" i="4"/>
  <c r="BW68" i="4"/>
  <c r="BZ16" i="4"/>
  <c r="BZ26" i="4"/>
  <c r="CA16" i="4"/>
  <c r="CA26" i="4"/>
  <c r="CC66" i="4"/>
  <c r="CC68" i="4"/>
  <c r="BS24" i="4"/>
  <c r="BS30" i="4"/>
  <c r="BS32" i="4"/>
  <c r="BT5" i="4"/>
  <c r="BT9" i="4"/>
  <c r="BT13" i="4"/>
  <c r="BT14" i="4"/>
  <c r="BT17" i="4"/>
  <c r="BT19" i="4"/>
  <c r="BT21" i="4"/>
  <c r="BT22" i="4"/>
  <c r="BT25" i="4"/>
  <c r="BS26" i="4"/>
  <c r="BT27" i="4"/>
  <c r="BS28" i="4"/>
  <c r="BT31" i="4"/>
  <c r="BT33" i="4"/>
  <c r="BT10" i="4"/>
  <c r="BT15" i="4"/>
  <c r="BT6" i="4"/>
  <c r="BT11" i="4"/>
  <c r="BT23" i="4"/>
  <c r="BT7" i="4"/>
  <c r="BT18" i="4"/>
  <c r="AP36" i="2"/>
  <c r="BT4" i="4"/>
  <c r="BT8" i="4"/>
  <c r="BT12" i="4"/>
  <c r="BT16" i="4"/>
  <c r="BT20" i="4"/>
  <c r="BT29" i="4"/>
  <c r="AP94" i="2"/>
  <c r="AP38" i="2"/>
  <c r="AP93" i="2"/>
  <c r="AP37" i="2"/>
  <c r="BS3" i="4"/>
  <c r="BS4" i="4"/>
  <c r="BS5" i="4"/>
  <c r="BS6" i="4"/>
  <c r="BS7" i="4"/>
  <c r="BS8" i="4"/>
  <c r="BS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T26" i="4"/>
  <c r="BS27" i="4"/>
  <c r="BT30" i="4"/>
  <c r="BS31" i="4"/>
  <c r="BT34" i="4"/>
  <c r="BS34" i="4"/>
  <c r="BT36" i="4"/>
  <c r="BS36" i="4"/>
  <c r="BT38" i="4"/>
  <c r="BT40" i="4"/>
  <c r="BT42" i="4"/>
  <c r="BT44" i="4"/>
  <c r="BT46" i="4"/>
  <c r="BT48" i="4"/>
  <c r="BT50" i="4"/>
  <c r="BT52" i="4"/>
  <c r="BT54" i="4"/>
  <c r="BT56" i="4"/>
  <c r="BT58" i="4"/>
  <c r="BT60" i="4"/>
  <c r="BT62" i="4"/>
  <c r="BT64" i="4"/>
  <c r="BT66" i="4"/>
  <c r="BT68" i="4"/>
  <c r="BT70" i="4"/>
  <c r="BT72" i="4"/>
  <c r="BT74" i="4"/>
  <c r="BT76" i="4"/>
  <c r="BT78" i="4"/>
  <c r="BT80" i="4"/>
  <c r="BT82" i="4"/>
  <c r="BT84" i="4"/>
  <c r="BT86" i="4"/>
  <c r="BT88" i="4"/>
  <c r="BT90" i="4"/>
  <c r="BT92" i="4"/>
  <c r="BT94" i="4"/>
  <c r="BT96" i="4"/>
  <c r="BT98" i="4"/>
  <c r="BT100" i="4"/>
  <c r="BT102" i="4"/>
  <c r="BT104" i="4"/>
  <c r="BT106" i="4"/>
  <c r="BT24" i="4"/>
  <c r="BS25" i="4"/>
  <c r="BT28" i="4"/>
  <c r="BS29" i="4"/>
  <c r="BT32" i="4"/>
  <c r="BS33" i="4"/>
  <c r="BT35" i="4"/>
  <c r="BS35" i="4"/>
  <c r="BT37" i="4"/>
  <c r="BS37" i="4"/>
  <c r="BT39" i="4"/>
  <c r="BT41" i="4"/>
  <c r="BT43" i="4"/>
  <c r="BT45" i="4"/>
  <c r="BT47" i="4"/>
  <c r="BT49" i="4"/>
  <c r="BT51" i="4"/>
  <c r="BT53" i="4"/>
  <c r="BT55" i="4"/>
  <c r="BT57" i="4"/>
  <c r="BT59" i="4"/>
  <c r="BT61" i="4"/>
  <c r="BT63" i="4"/>
  <c r="BT65" i="4"/>
  <c r="BT67" i="4"/>
  <c r="BT69" i="4"/>
  <c r="BT71" i="4"/>
  <c r="BT73" i="4"/>
  <c r="BT75" i="4"/>
  <c r="BT77" i="4"/>
  <c r="BT79" i="4"/>
  <c r="BT81" i="4"/>
  <c r="BT83" i="4"/>
  <c r="BT85" i="4"/>
  <c r="BT87" i="4"/>
  <c r="BT89" i="4"/>
  <c r="BT91" i="4"/>
  <c r="BT93" i="4"/>
  <c r="BT95" i="4"/>
  <c r="BT97" i="4"/>
  <c r="BT99" i="4"/>
  <c r="BT101" i="4"/>
  <c r="BT103" i="4"/>
  <c r="BT105" i="4"/>
  <c r="BT10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F4" i="1"/>
  <c r="BG4" i="1"/>
  <c r="BE27" i="1"/>
  <c r="HM19" i="5" l="1"/>
  <c r="JQ19" i="5"/>
  <c r="HN4" i="5"/>
  <c r="HM4" i="5"/>
  <c r="HM13" i="5"/>
  <c r="HM23" i="5"/>
  <c r="JQ26" i="5"/>
  <c r="GK22" i="5"/>
  <c r="HM5" i="5"/>
  <c r="JQ12" i="5"/>
  <c r="JQ10" i="5"/>
  <c r="GK28" i="5"/>
  <c r="HM52" i="5"/>
  <c r="HM44" i="5"/>
  <c r="HM61" i="5"/>
  <c r="HM83" i="5"/>
  <c r="HM63" i="5"/>
  <c r="HM82" i="5"/>
  <c r="HM6" i="5"/>
  <c r="HM104" i="5"/>
  <c r="HM20" i="5"/>
  <c r="FI16" i="5"/>
  <c r="FI26" i="5"/>
  <c r="JQ34" i="5"/>
  <c r="JQ66" i="5"/>
  <c r="JQ101" i="5"/>
  <c r="FI19" i="5"/>
  <c r="JQ59" i="5"/>
  <c r="HM21" i="5"/>
  <c r="HM43" i="5"/>
  <c r="HM77" i="5"/>
  <c r="FI76" i="5"/>
  <c r="JQ23" i="5"/>
  <c r="FI59" i="5"/>
  <c r="HM7" i="5"/>
  <c r="HM84" i="5"/>
  <c r="HM17" i="5"/>
  <c r="JQ20" i="5"/>
  <c r="FI54" i="5"/>
  <c r="JQ95" i="5"/>
  <c r="HM91" i="5"/>
  <c r="HM46" i="5"/>
  <c r="HM67" i="5"/>
  <c r="HM35" i="5"/>
  <c r="HM70" i="5"/>
  <c r="HM100" i="5"/>
  <c r="JQ57" i="5"/>
  <c r="FI61" i="5"/>
  <c r="FI23" i="5"/>
  <c r="JQ81" i="5"/>
  <c r="HM108" i="5"/>
  <c r="FI85" i="5"/>
  <c r="FI66" i="5"/>
  <c r="JQ106" i="5"/>
  <c r="HM79" i="5"/>
  <c r="JQ64" i="5"/>
  <c r="HM12" i="5"/>
  <c r="HM73" i="5"/>
  <c r="HM50" i="5"/>
  <c r="FI43" i="5"/>
  <c r="HM57" i="5"/>
  <c r="JQ61" i="5"/>
  <c r="HM105" i="5"/>
  <c r="FI10" i="5"/>
  <c r="FI107" i="5"/>
  <c r="HM24" i="5"/>
  <c r="JQ42" i="5"/>
  <c r="HM37" i="5"/>
  <c r="JQ46" i="5"/>
  <c r="HM90" i="5"/>
  <c r="JQ70" i="5"/>
  <c r="FI95" i="5"/>
  <c r="FI60" i="5"/>
  <c r="JQ100" i="5"/>
  <c r="HM80" i="5"/>
  <c r="FI8" i="5"/>
  <c r="JQ97" i="5"/>
  <c r="HM69" i="5"/>
  <c r="HM15" i="5"/>
  <c r="JR4" i="5"/>
  <c r="FI99" i="5"/>
  <c r="HM10" i="5"/>
  <c r="FI48" i="5"/>
  <c r="HM14" i="5"/>
  <c r="HM28" i="5"/>
  <c r="HM96" i="5"/>
  <c r="FI27" i="5"/>
  <c r="FI89" i="5"/>
  <c r="FI42" i="5"/>
  <c r="HM107" i="5"/>
  <c r="JQ37" i="5"/>
  <c r="JQ11" i="5"/>
  <c r="HM51" i="5"/>
  <c r="HM27" i="5"/>
  <c r="FI70" i="5"/>
  <c r="HM71" i="5"/>
  <c r="FI100" i="5"/>
  <c r="HM48" i="5"/>
  <c r="HM94" i="5"/>
  <c r="JQ9" i="5"/>
  <c r="HM49" i="5"/>
  <c r="HM45" i="5"/>
  <c r="HM40" i="5"/>
  <c r="HM89" i="5"/>
  <c r="JQ91" i="5"/>
  <c r="HM25" i="5"/>
  <c r="JQ36" i="5"/>
  <c r="HM76" i="5"/>
  <c r="FI90" i="5"/>
  <c r="HM38" i="5"/>
  <c r="FI69" i="5"/>
  <c r="FI79" i="5"/>
  <c r="FI6" i="5"/>
  <c r="FI104" i="5"/>
  <c r="JQ60" i="5"/>
  <c r="HM85" i="5"/>
  <c r="HM92" i="5"/>
  <c r="JQ8" i="5"/>
  <c r="HM93" i="5"/>
  <c r="FI78" i="5"/>
  <c r="JQ45" i="5"/>
  <c r="HM95" i="5"/>
  <c r="HM53" i="5"/>
  <c r="FI15" i="5"/>
  <c r="JQ48" i="5"/>
  <c r="JQ40" i="5"/>
  <c r="FI51" i="5"/>
  <c r="JQ29" i="5"/>
  <c r="HM18" i="5"/>
  <c r="HM29" i="5"/>
  <c r="FI67" i="5"/>
  <c r="HM36" i="5"/>
  <c r="HM97" i="5"/>
  <c r="FI50" i="5"/>
  <c r="JQ67" i="5"/>
  <c r="FI105" i="5"/>
  <c r="HM74" i="5"/>
  <c r="FI30" i="5"/>
  <c r="JQ30" i="5"/>
  <c r="HM26" i="5"/>
  <c r="FI63" i="5"/>
  <c r="HM75" i="5"/>
  <c r="HM8" i="5"/>
  <c r="JQ63" i="5"/>
  <c r="FI46" i="5"/>
  <c r="FI22" i="5"/>
  <c r="JQ80" i="5"/>
  <c r="FI97" i="5"/>
  <c r="HM11" i="5"/>
  <c r="HM9" i="5"/>
  <c r="HM31" i="5"/>
  <c r="FI20" i="5"/>
  <c r="FI84" i="5"/>
  <c r="FI21" i="5"/>
  <c r="HM22" i="5"/>
  <c r="FI17" i="5"/>
  <c r="HM33" i="5"/>
  <c r="FI81" i="5"/>
  <c r="HM56" i="5"/>
  <c r="HM60" i="5"/>
  <c r="JQ84" i="5"/>
  <c r="JQ21" i="5"/>
  <c r="HM55" i="5"/>
  <c r="JQ17" i="5"/>
  <c r="HM30" i="5"/>
  <c r="FI88" i="5"/>
  <c r="DB35" i="5"/>
  <c r="W35" i="5"/>
  <c r="ED35" i="5"/>
  <c r="DB29" i="5"/>
  <c r="W29" i="5"/>
  <c r="ED29" i="5"/>
  <c r="DB42" i="5"/>
  <c r="W42" i="5"/>
  <c r="ED42" i="5"/>
  <c r="JO27" i="5"/>
  <c r="JR27" i="5" s="1"/>
  <c r="FJ27" i="5"/>
  <c r="DB70" i="5"/>
  <c r="W70" i="5"/>
  <c r="ED70" i="5"/>
  <c r="DB9" i="5"/>
  <c r="W9" i="5"/>
  <c r="ED9" i="5"/>
  <c r="FI18" i="5"/>
  <c r="FI82" i="5"/>
  <c r="FI37" i="5"/>
  <c r="JQ102" i="5"/>
  <c r="FI11" i="5"/>
  <c r="JQ51" i="5"/>
  <c r="JQ71" i="5"/>
  <c r="FI12" i="5"/>
  <c r="JQ94" i="5"/>
  <c r="FI80" i="5"/>
  <c r="FI9" i="5"/>
  <c r="JQ49" i="5"/>
  <c r="FI73" i="5"/>
  <c r="FI29" i="5"/>
  <c r="FJ4" i="5"/>
  <c r="FI31" i="5"/>
  <c r="HM103" i="5"/>
  <c r="JQ31" i="5"/>
  <c r="FI56" i="5"/>
  <c r="DB40" i="5"/>
  <c r="W40" i="5"/>
  <c r="ED40" i="5"/>
  <c r="W69" i="5"/>
  <c r="ED69" i="5"/>
  <c r="DB41" i="5"/>
  <c r="W41" i="5"/>
  <c r="ED41" i="5"/>
  <c r="JQ18" i="5"/>
  <c r="JQ82" i="5"/>
  <c r="HM102" i="5"/>
  <c r="FI35" i="5"/>
  <c r="FI33" i="5"/>
  <c r="W68" i="5"/>
  <c r="ED68" i="5"/>
  <c r="DB34" i="5"/>
  <c r="W34" i="5"/>
  <c r="ED34" i="5"/>
  <c r="JQ35" i="5"/>
  <c r="JQ22" i="5"/>
  <c r="FI55" i="5"/>
  <c r="JQ33" i="5"/>
  <c r="FI57" i="5"/>
  <c r="JQ56" i="5"/>
  <c r="JQ55" i="5"/>
  <c r="JQ69" i="5"/>
  <c r="JQ6" i="5"/>
  <c r="FI39" i="5"/>
  <c r="FI44" i="5"/>
  <c r="DB7" i="5"/>
  <c r="ED7" i="5"/>
  <c r="W7" i="5"/>
  <c r="W72" i="5"/>
  <c r="ED72" i="5"/>
  <c r="JQ50" i="5"/>
  <c r="FI74" i="5"/>
  <c r="FI5" i="5"/>
  <c r="JQ78" i="5"/>
  <c r="JQ43" i="5"/>
  <c r="FI83" i="5"/>
  <c r="JQ86" i="5"/>
  <c r="JQ39" i="5"/>
  <c r="FI4" i="5"/>
  <c r="JQ44" i="5"/>
  <c r="FI68" i="5"/>
  <c r="JQ108" i="5"/>
  <c r="JQ54" i="5"/>
  <c r="JQ7" i="5"/>
  <c r="FI87" i="5"/>
  <c r="JQ41" i="5"/>
  <c r="FI65" i="5"/>
  <c r="JQ105" i="5"/>
  <c r="FI13" i="5"/>
  <c r="FI62" i="5"/>
  <c r="JQ88" i="5"/>
  <c r="JQ90" i="5"/>
  <c r="JQ79" i="5"/>
  <c r="FI86" i="5"/>
  <c r="JQ104" i="5"/>
  <c r="FI108" i="5"/>
  <c r="FI7" i="5"/>
  <c r="FI41" i="5"/>
  <c r="ED67" i="5"/>
  <c r="W67" i="5"/>
  <c r="FI34" i="5"/>
  <c r="JQ74" i="5"/>
  <c r="FI75" i="5"/>
  <c r="JQ5" i="5"/>
  <c r="FI101" i="5"/>
  <c r="FI14" i="5"/>
  <c r="HM78" i="5"/>
  <c r="JQ15" i="5"/>
  <c r="JQ83" i="5"/>
  <c r="FI77" i="5"/>
  <c r="FI38" i="5"/>
  <c r="HM86" i="5"/>
  <c r="JQ4" i="5"/>
  <c r="FI28" i="5"/>
  <c r="JQ68" i="5"/>
  <c r="FI92" i="5"/>
  <c r="FI53" i="5"/>
  <c r="HM54" i="5"/>
  <c r="JQ87" i="5"/>
  <c r="FI25" i="5"/>
  <c r="JQ65" i="5"/>
  <c r="JQ13" i="5"/>
  <c r="FI93" i="5"/>
  <c r="JQ62" i="5"/>
  <c r="FI103" i="5"/>
  <c r="FI24" i="5"/>
  <c r="JQ75" i="5"/>
  <c r="JQ14" i="5"/>
  <c r="FI102" i="5"/>
  <c r="JQ27" i="5"/>
  <c r="JQ77" i="5"/>
  <c r="JQ38" i="5"/>
  <c r="FI71" i="5"/>
  <c r="JQ28" i="5"/>
  <c r="JQ92" i="5"/>
  <c r="JQ53" i="5"/>
  <c r="FI94" i="5"/>
  <c r="JQ25" i="5"/>
  <c r="FI49" i="5"/>
  <c r="JQ89" i="5"/>
  <c r="JQ93" i="5"/>
  <c r="HM62" i="5"/>
  <c r="JQ103" i="5"/>
  <c r="JQ24" i="5"/>
  <c r="GK40" i="5"/>
  <c r="IO89" i="5"/>
  <c r="GK86" i="5"/>
  <c r="GK15" i="5"/>
  <c r="GK48" i="5"/>
  <c r="GK39" i="5"/>
  <c r="GK37" i="5"/>
  <c r="GK36" i="5"/>
  <c r="GK16" i="5"/>
  <c r="BZ72" i="5"/>
  <c r="DB72" i="5"/>
  <c r="IO100" i="5"/>
  <c r="BZ67" i="5"/>
  <c r="DB67" i="5"/>
  <c r="HK27" i="5"/>
  <c r="HN27" i="5" s="1"/>
  <c r="BZ68" i="5"/>
  <c r="DB68" i="5"/>
  <c r="BZ69" i="5"/>
  <c r="DB69" i="5"/>
  <c r="GK11" i="5"/>
  <c r="GK99" i="5"/>
  <c r="GK76" i="5"/>
  <c r="GK17" i="5"/>
  <c r="GK25" i="5"/>
  <c r="GK10" i="5"/>
  <c r="GK70" i="5"/>
  <c r="GK52" i="5"/>
  <c r="GK93" i="5"/>
  <c r="GK35" i="5"/>
  <c r="GK7" i="5"/>
  <c r="GK67" i="5"/>
  <c r="GK108" i="5"/>
  <c r="IO95" i="5"/>
  <c r="GK20" i="5"/>
  <c r="IO90" i="5"/>
  <c r="IO91" i="5"/>
  <c r="GK6" i="5"/>
  <c r="BZ41" i="5"/>
  <c r="IO107" i="5"/>
  <c r="GK71" i="5"/>
  <c r="GK74" i="5"/>
  <c r="GK13" i="5"/>
  <c r="GK55" i="5"/>
  <c r="GK33" i="5"/>
  <c r="GK62" i="5"/>
  <c r="GK95" i="5"/>
  <c r="GK96" i="5"/>
  <c r="IO18" i="5"/>
  <c r="BZ42" i="5"/>
  <c r="GK102" i="5"/>
  <c r="GK43" i="5"/>
  <c r="BZ40" i="5"/>
  <c r="BZ7" i="5"/>
  <c r="BZ9" i="5"/>
  <c r="GK91" i="5"/>
  <c r="GK56" i="5"/>
  <c r="GK24" i="5"/>
  <c r="GK4" i="5"/>
  <c r="GK100" i="5"/>
  <c r="GK31" i="5"/>
  <c r="GK85" i="5"/>
  <c r="GK51" i="5"/>
  <c r="GK72" i="5"/>
  <c r="GK54" i="5"/>
  <c r="GK46" i="5"/>
  <c r="GK101" i="5"/>
  <c r="GL4" i="5"/>
  <c r="GK97" i="5"/>
  <c r="GK94" i="5"/>
  <c r="GK81" i="5"/>
  <c r="GK26" i="5"/>
  <c r="GK8" i="5"/>
  <c r="GK21" i="5"/>
  <c r="U26" i="7"/>
  <c r="E26" i="7" s="1"/>
  <c r="GK66" i="5"/>
  <c r="GK89" i="5"/>
  <c r="GK104" i="5"/>
  <c r="GK69" i="5"/>
  <c r="GK27" i="5"/>
  <c r="GK82" i="5"/>
  <c r="GK14" i="5"/>
  <c r="IO26" i="5"/>
  <c r="GK73" i="5"/>
  <c r="GK59" i="5"/>
  <c r="GK23" i="5"/>
  <c r="GK61" i="5"/>
  <c r="IO43" i="5"/>
  <c r="IO48" i="5"/>
  <c r="GK34" i="5"/>
  <c r="IO74" i="5"/>
  <c r="GK41" i="5"/>
  <c r="GK53" i="5"/>
  <c r="IO11" i="5"/>
  <c r="IO51" i="5"/>
  <c r="IO61" i="5"/>
  <c r="IO62" i="5"/>
  <c r="GK77" i="5"/>
  <c r="IO63" i="5"/>
  <c r="IO42" i="5"/>
  <c r="IO44" i="5"/>
  <c r="GK57" i="5"/>
  <c r="GK42" i="5"/>
  <c r="GK30" i="5"/>
  <c r="IO59" i="5"/>
  <c r="GK63" i="5"/>
  <c r="GK64" i="5"/>
  <c r="IO73" i="5"/>
  <c r="IO79" i="5"/>
  <c r="IO60" i="5"/>
  <c r="IO81" i="5"/>
  <c r="GK58" i="5"/>
  <c r="IO75" i="5"/>
  <c r="GK88" i="5"/>
  <c r="GK49" i="5"/>
  <c r="GK79" i="5"/>
  <c r="GK83" i="5"/>
  <c r="GK90" i="5"/>
  <c r="GK75" i="5"/>
  <c r="IO84" i="5"/>
  <c r="GK5" i="5"/>
  <c r="GK38" i="5"/>
  <c r="GK45" i="5"/>
  <c r="GK78" i="5"/>
  <c r="GK84" i="5"/>
  <c r="GK107" i="5"/>
  <c r="GK80" i="5"/>
  <c r="GK65" i="5"/>
  <c r="GK103" i="5"/>
  <c r="GK106" i="5"/>
  <c r="IO37" i="5"/>
  <c r="GK19" i="5"/>
  <c r="GK87" i="5"/>
  <c r="IO35" i="5"/>
  <c r="IO9" i="5"/>
  <c r="GK29" i="5"/>
  <c r="IO45" i="5"/>
  <c r="GK9" i="5"/>
  <c r="GK98" i="5"/>
  <c r="IO25" i="5"/>
  <c r="GK44" i="5"/>
  <c r="GK68" i="5"/>
  <c r="S33" i="7"/>
  <c r="GK92" i="5"/>
  <c r="GK32" i="5"/>
  <c r="IO67" i="5"/>
  <c r="IO5" i="5"/>
  <c r="GK50" i="5"/>
  <c r="IO41" i="5"/>
  <c r="GK12" i="5"/>
  <c r="GK60" i="5"/>
  <c r="IO17" i="5"/>
  <c r="GK18" i="5"/>
  <c r="GK47" i="5"/>
  <c r="IO94" i="5"/>
  <c r="IO64" i="5"/>
  <c r="IO105" i="5"/>
  <c r="IO10" i="5"/>
  <c r="IO65" i="5"/>
  <c r="IO14" i="5"/>
  <c r="IO66" i="5"/>
  <c r="IO38" i="5"/>
  <c r="IO36" i="5"/>
  <c r="IO20" i="5"/>
  <c r="IO50" i="5"/>
  <c r="IO69" i="5"/>
  <c r="IO104" i="5"/>
  <c r="IO106" i="5"/>
  <c r="IO46" i="5"/>
  <c r="IO57" i="5"/>
  <c r="IO21" i="5"/>
  <c r="IP4" i="5"/>
  <c r="IO78" i="5"/>
  <c r="IO58" i="5"/>
  <c r="IO92" i="5"/>
  <c r="IO85" i="5"/>
  <c r="IO71" i="5"/>
  <c r="IO101" i="5"/>
  <c r="IO53" i="5"/>
  <c r="IO4" i="5"/>
  <c r="IO24" i="5"/>
  <c r="IO28" i="5"/>
  <c r="IO54" i="5"/>
  <c r="IO87" i="5"/>
  <c r="IO30" i="5"/>
  <c r="IO34" i="5"/>
  <c r="IO7" i="5"/>
  <c r="IO40" i="5"/>
  <c r="IO97" i="5"/>
  <c r="IO33" i="5"/>
  <c r="IO70" i="5"/>
  <c r="IO103" i="5"/>
  <c r="IO56" i="5"/>
  <c r="IO77" i="5"/>
  <c r="IO15" i="5"/>
  <c r="IO80" i="5"/>
  <c r="IO23" i="5"/>
  <c r="GI27" i="5"/>
  <c r="GL27" i="5" s="1"/>
  <c r="IM27" i="5"/>
  <c r="IP27" i="5" s="1"/>
  <c r="IO52" i="5"/>
  <c r="IO86" i="5"/>
  <c r="IO83" i="5"/>
  <c r="IO49" i="5"/>
  <c r="IO76" i="5"/>
  <c r="IO93" i="5"/>
  <c r="IO6" i="5"/>
  <c r="IO39" i="5"/>
  <c r="IO72" i="5"/>
  <c r="IO27" i="5"/>
  <c r="IO13" i="5"/>
  <c r="IO31" i="5"/>
  <c r="IO16" i="5"/>
  <c r="IO102" i="5"/>
  <c r="IO82" i="5"/>
  <c r="IO99" i="5"/>
  <c r="IO68" i="5"/>
  <c r="IO55" i="5"/>
  <c r="IO88" i="5"/>
  <c r="IO47" i="5"/>
  <c r="IO19" i="5"/>
  <c r="IO22" i="5"/>
  <c r="IO12" i="5"/>
  <c r="IO29" i="5"/>
  <c r="IO32" i="5"/>
  <c r="IO98" i="5"/>
  <c r="IO8" i="5"/>
  <c r="AU33" i="7"/>
  <c r="AV33" i="7"/>
  <c r="AH33" i="7"/>
  <c r="AG33" i="7"/>
  <c r="X33" i="2"/>
  <c r="AX29" i="5"/>
  <c r="BZ29" i="5"/>
  <c r="AX70" i="5"/>
  <c r="BZ70" i="5"/>
  <c r="AX34" i="5"/>
  <c r="BZ34" i="5"/>
  <c r="AX35" i="5"/>
  <c r="BZ35" i="5"/>
  <c r="CX41" i="4"/>
  <c r="AX42" i="5"/>
  <c r="CX40" i="4"/>
  <c r="AX41" i="5"/>
  <c r="DR33" i="4"/>
  <c r="CX67" i="4"/>
  <c r="AX68" i="5"/>
  <c r="CX39" i="4"/>
  <c r="AX40" i="5"/>
  <c r="CX6" i="4"/>
  <c r="AX7" i="5"/>
  <c r="CX71" i="4"/>
  <c r="AX72" i="5"/>
  <c r="CX66" i="4"/>
  <c r="AX67" i="5"/>
  <c r="CX8" i="4"/>
  <c r="AX9" i="5"/>
  <c r="CX68" i="4"/>
  <c r="AX69" i="5"/>
  <c r="DR66" i="4"/>
  <c r="DQ66" i="4"/>
  <c r="DQ69" i="4"/>
  <c r="DR69" i="4"/>
  <c r="DQ40" i="4"/>
  <c r="DR40" i="4"/>
  <c r="DQ67" i="4"/>
  <c r="DR67" i="4"/>
  <c r="DQ7" i="4"/>
  <c r="DR7" i="4"/>
  <c r="DQ41" i="4"/>
  <c r="DR41" i="4"/>
  <c r="DQ39" i="4"/>
  <c r="DR39" i="4"/>
  <c r="DQ8" i="4"/>
  <c r="DR8" i="4"/>
  <c r="DR6" i="4"/>
  <c r="DQ6" i="4"/>
  <c r="DQ68" i="4"/>
  <c r="DR68" i="4"/>
  <c r="BZ6" i="4"/>
  <c r="BV97" i="1"/>
  <c r="AE17" i="2"/>
  <c r="BV18" i="1"/>
  <c r="J17" i="2"/>
  <c r="BV16" i="1"/>
  <c r="BV17" i="1"/>
  <c r="CX33" i="4"/>
  <c r="BX28" i="1"/>
  <c r="BV30" i="1"/>
  <c r="BV45" i="1"/>
  <c r="BY18" i="1"/>
  <c r="BV72" i="1"/>
  <c r="BV71" i="1"/>
  <c r="AF67" i="2"/>
  <c r="AF6" i="2"/>
  <c r="AF28" i="2"/>
  <c r="AF34" i="2"/>
  <c r="AF33" i="2"/>
  <c r="AF39" i="2"/>
  <c r="AF69" i="2"/>
  <c r="Y33" i="2"/>
  <c r="BZ28" i="4"/>
  <c r="CX28" i="4"/>
  <c r="BZ70" i="1"/>
  <c r="CX69" i="4"/>
  <c r="BZ34" i="4"/>
  <c r="CX34" i="4"/>
  <c r="BZ34" i="1"/>
  <c r="BZ67" i="1"/>
  <c r="BZ66" i="4"/>
  <c r="BZ9" i="1"/>
  <c r="BZ8" i="4"/>
  <c r="BZ42" i="1"/>
  <c r="BZ68" i="4"/>
  <c r="BZ69" i="1"/>
  <c r="J40" i="2"/>
  <c r="BX69" i="1"/>
  <c r="AJ69" i="1" s="1"/>
  <c r="AF8" i="2"/>
  <c r="AF71" i="2"/>
  <c r="BZ39" i="4"/>
  <c r="BZ71" i="4"/>
  <c r="AF68" i="2"/>
  <c r="BW8" i="1"/>
  <c r="BZ67" i="4"/>
  <c r="BZ40" i="4"/>
  <c r="AF41" i="2"/>
  <c r="BW71" i="1"/>
  <c r="BZ68" i="1"/>
  <c r="BZ41" i="1"/>
  <c r="BZ7" i="1"/>
  <c r="BZ40" i="1"/>
  <c r="BX41" i="1"/>
  <c r="AJ41" i="1" s="1"/>
  <c r="BX40" i="1"/>
  <c r="AJ40" i="1" s="1"/>
  <c r="BZ41" i="4"/>
  <c r="AG71" i="2"/>
  <c r="BX72" i="1"/>
  <c r="AJ72" i="1" s="1"/>
  <c r="BZ33" i="4"/>
  <c r="BY36" i="1"/>
  <c r="AK36" i="1" s="1"/>
  <c r="BY35" i="1"/>
  <c r="AK35" i="1" s="1"/>
  <c r="BX42" i="1"/>
  <c r="AJ42" i="1" s="1"/>
  <c r="BF27" i="1"/>
  <c r="BG27" i="1"/>
  <c r="DD18" i="5" l="1"/>
  <c r="DG18" i="5" s="1"/>
  <c r="EF18" i="5"/>
  <c r="EI18" i="5" s="1"/>
  <c r="Y18" i="5"/>
  <c r="AB18" i="5" s="1"/>
  <c r="DG36" i="5"/>
  <c r="EI36" i="5"/>
  <c r="AB36" i="5"/>
  <c r="DF41" i="5"/>
  <c r="DA97" i="5"/>
  <c r="V97" i="5"/>
  <c r="EC97" i="5"/>
  <c r="DA30" i="5"/>
  <c r="EC30" i="5"/>
  <c r="V30" i="5"/>
  <c r="DA17" i="5"/>
  <c r="DF17" i="5" s="1"/>
  <c r="V17" i="5"/>
  <c r="AA17" i="5" s="1"/>
  <c r="EC17" i="5"/>
  <c r="EH17" i="5" s="1"/>
  <c r="DA16" i="5"/>
  <c r="DF16" i="5" s="1"/>
  <c r="EC16" i="5"/>
  <c r="EH16" i="5" s="1"/>
  <c r="V16" i="5"/>
  <c r="AA16" i="5" s="1"/>
  <c r="DA71" i="5"/>
  <c r="V71" i="5"/>
  <c r="EC71" i="5"/>
  <c r="DB8" i="5"/>
  <c r="W8" i="5"/>
  <c r="ED8" i="5"/>
  <c r="DF42" i="5"/>
  <c r="DA72" i="5"/>
  <c r="EC72" i="5"/>
  <c r="V72" i="5"/>
  <c r="DF69" i="5"/>
  <c r="DC28" i="5"/>
  <c r="EE28" i="5"/>
  <c r="X28" i="5"/>
  <c r="DB71" i="5"/>
  <c r="ED71" i="5"/>
  <c r="W71" i="5"/>
  <c r="DA18" i="5"/>
  <c r="DF18" i="5" s="1"/>
  <c r="V18" i="5"/>
  <c r="AA18" i="5" s="1"/>
  <c r="EC18" i="5"/>
  <c r="EH18" i="5" s="1"/>
  <c r="DF40" i="5"/>
  <c r="DA45" i="5"/>
  <c r="V45" i="5"/>
  <c r="EC45" i="5"/>
  <c r="BZ8" i="5"/>
  <c r="S17" i="7"/>
  <c r="S35" i="7"/>
  <c r="S34" i="7"/>
  <c r="BY16" i="5"/>
  <c r="CD16" i="5" s="1"/>
  <c r="BX15" i="7"/>
  <c r="BJ15" i="7"/>
  <c r="BY18" i="5"/>
  <c r="CD18" i="5" s="1"/>
  <c r="BX17" i="7"/>
  <c r="BJ17" i="7"/>
  <c r="BJ70" i="7"/>
  <c r="BX70" i="7"/>
  <c r="BJ71" i="7"/>
  <c r="BX71" i="7"/>
  <c r="BJ44" i="7"/>
  <c r="BX44" i="7"/>
  <c r="BX29" i="7"/>
  <c r="BJ29" i="7"/>
  <c r="BX16" i="7"/>
  <c r="BJ16" i="7"/>
  <c r="BX96" i="7"/>
  <c r="BJ96" i="7"/>
  <c r="BK71" i="7"/>
  <c r="AT71" i="7"/>
  <c r="AF71" i="7"/>
  <c r="BK68" i="7"/>
  <c r="AT68" i="7"/>
  <c r="AF68" i="7"/>
  <c r="CB18" i="5"/>
  <c r="CE18" i="5" s="1"/>
  <c r="AU17" i="7"/>
  <c r="AV17" i="7"/>
  <c r="AH17" i="7"/>
  <c r="AG17" i="7"/>
  <c r="X17" i="2"/>
  <c r="AT41" i="7"/>
  <c r="AF41" i="7"/>
  <c r="AT39" i="7"/>
  <c r="AF39" i="7"/>
  <c r="AT27" i="7"/>
  <c r="AF27" i="7"/>
  <c r="AT40" i="7"/>
  <c r="AF40" i="7"/>
  <c r="AV34" i="7"/>
  <c r="AU34" i="7"/>
  <c r="AH34" i="7"/>
  <c r="AG34" i="7"/>
  <c r="X34" i="2"/>
  <c r="AV35" i="7"/>
  <c r="AU35" i="7"/>
  <c r="AH35" i="7"/>
  <c r="AG35" i="7"/>
  <c r="X35" i="2"/>
  <c r="DQ33" i="4"/>
  <c r="AH35" i="2"/>
  <c r="AX71" i="5"/>
  <c r="BZ71" i="5"/>
  <c r="AY28" i="5"/>
  <c r="CA28" i="5"/>
  <c r="AW71" i="5"/>
  <c r="BY71" i="5"/>
  <c r="BC36" i="5"/>
  <c r="CE36" i="5"/>
  <c r="AW97" i="5"/>
  <c r="BY97" i="5"/>
  <c r="AW45" i="5"/>
  <c r="BY45" i="5"/>
  <c r="AW30" i="5"/>
  <c r="BY30" i="5"/>
  <c r="AW72" i="5"/>
  <c r="BY72" i="5"/>
  <c r="AW17" i="5"/>
  <c r="BB17" i="5" s="1"/>
  <c r="BY17" i="5"/>
  <c r="CD17" i="5" s="1"/>
  <c r="CX7" i="4"/>
  <c r="AX8" i="5"/>
  <c r="DN71" i="4"/>
  <c r="DO71" i="4" s="1"/>
  <c r="AI71" i="2" s="1"/>
  <c r="BZ18" i="1"/>
  <c r="AZ18" i="5"/>
  <c r="BY16" i="1"/>
  <c r="AW18" i="5"/>
  <c r="BB18" i="5" s="1"/>
  <c r="AC15" i="2"/>
  <c r="AH17" i="2" s="1"/>
  <c r="AW16" i="5"/>
  <c r="BB16" i="5" s="1"/>
  <c r="BY17" i="1"/>
  <c r="CF17" i="4"/>
  <c r="AE44" i="2"/>
  <c r="AE32" i="2"/>
  <c r="BV33" i="1"/>
  <c r="DB16" i="4"/>
  <c r="DD16" i="4" s="1"/>
  <c r="BW16" i="4"/>
  <c r="CE16" i="4" s="1"/>
  <c r="BY16" i="4"/>
  <c r="BX16" i="4"/>
  <c r="AE11" i="2"/>
  <c r="BV12" i="1"/>
  <c r="BV108" i="1"/>
  <c r="BV23" i="1"/>
  <c r="BV22" i="1"/>
  <c r="BV106" i="1"/>
  <c r="BV107" i="1"/>
  <c r="AE86" i="2"/>
  <c r="BV87" i="1"/>
  <c r="AE15" i="2"/>
  <c r="AE16" i="2"/>
  <c r="BV62" i="1"/>
  <c r="BV61" i="1"/>
  <c r="BV96" i="1"/>
  <c r="DB17" i="4"/>
  <c r="DD17" i="4" s="1"/>
  <c r="BX17" i="4"/>
  <c r="BY17" i="4"/>
  <c r="BW17" i="4"/>
  <c r="CE17" i="4" s="1"/>
  <c r="BV104" i="1"/>
  <c r="BV103" i="1"/>
  <c r="BV20" i="1"/>
  <c r="BV21" i="1"/>
  <c r="BX25" i="1"/>
  <c r="BX26" i="1"/>
  <c r="AE18" i="2"/>
  <c r="BV19" i="1"/>
  <c r="BV57" i="1"/>
  <c r="BV74" i="1"/>
  <c r="BV73" i="1"/>
  <c r="BV59" i="1"/>
  <c r="BV58" i="1"/>
  <c r="AE38" i="2"/>
  <c r="BV39" i="1"/>
  <c r="BV92" i="1"/>
  <c r="DB96" i="4"/>
  <c r="BX96" i="4"/>
  <c r="BW96" i="4"/>
  <c r="BY96" i="4"/>
  <c r="BV83" i="1"/>
  <c r="BV82" i="1"/>
  <c r="AE96" i="2"/>
  <c r="BV95" i="1"/>
  <c r="BV94" i="1"/>
  <c r="BV63" i="1"/>
  <c r="BV89" i="1"/>
  <c r="AE14" i="2"/>
  <c r="BV15" i="1"/>
  <c r="DB15" i="4"/>
  <c r="DD15" i="4" s="1"/>
  <c r="BY15" i="4"/>
  <c r="BX15" i="4"/>
  <c r="BW15" i="4"/>
  <c r="CE15" i="4" s="1"/>
  <c r="BV101" i="1"/>
  <c r="BV32" i="1"/>
  <c r="BV31" i="1"/>
  <c r="AE70" i="2"/>
  <c r="AE71" i="2"/>
  <c r="BW25" i="1"/>
  <c r="BW26" i="1"/>
  <c r="BV60" i="1"/>
  <c r="BV77" i="1"/>
  <c r="BV53" i="1"/>
  <c r="BV52" i="1"/>
  <c r="BV80" i="1"/>
  <c r="BV79" i="1"/>
  <c r="J33" i="2"/>
  <c r="BV35" i="1"/>
  <c r="BV36" i="1"/>
  <c r="BV75" i="1"/>
  <c r="AE47" i="2"/>
  <c r="BV48" i="1"/>
  <c r="DB44" i="4"/>
  <c r="BX44" i="4"/>
  <c r="BY44" i="4"/>
  <c r="BW44" i="4"/>
  <c r="BV81" i="1"/>
  <c r="DB29" i="4"/>
  <c r="BW29" i="4"/>
  <c r="BY29" i="4"/>
  <c r="BX29" i="4"/>
  <c r="DB70" i="4"/>
  <c r="BX70" i="4"/>
  <c r="BW70" i="4"/>
  <c r="BY70" i="4"/>
  <c r="AE83" i="2"/>
  <c r="BV84" i="1"/>
  <c r="BV44" i="1"/>
  <c r="BV43" i="1"/>
  <c r="AE29" i="2"/>
  <c r="AG27" i="2"/>
  <c r="BV51" i="1"/>
  <c r="BV54" i="1"/>
  <c r="AE23" i="2"/>
  <c r="BV24" i="1"/>
  <c r="DB71" i="4"/>
  <c r="BX71" i="4"/>
  <c r="BY71" i="4"/>
  <c r="BW71" i="4"/>
  <c r="BW28" i="1"/>
  <c r="BW30" i="1"/>
  <c r="BV100" i="1"/>
  <c r="BV38" i="1"/>
  <c r="BV37" i="1"/>
  <c r="CA18" i="1"/>
  <c r="CA27" i="4"/>
  <c r="DN27" i="4"/>
  <c r="DO27" i="4" s="1"/>
  <c r="AI27" i="2" s="1"/>
  <c r="W27" i="2"/>
  <c r="BV55" i="1"/>
  <c r="BV56" i="1"/>
  <c r="BV10" i="1"/>
  <c r="BV11" i="1"/>
  <c r="DN68" i="4"/>
  <c r="DO68" i="4" s="1"/>
  <c r="AI68" i="2" s="1"/>
  <c r="DN40" i="4"/>
  <c r="DO40" i="4" s="1"/>
  <c r="AI40" i="2" s="1"/>
  <c r="DN41" i="4"/>
  <c r="DO41" i="4" s="1"/>
  <c r="AI41" i="2" s="1"/>
  <c r="DN39" i="4"/>
  <c r="DO39" i="4" s="1"/>
  <c r="AI39" i="2" s="1"/>
  <c r="AF40" i="2"/>
  <c r="Y34" i="2"/>
  <c r="J66" i="2"/>
  <c r="J68" i="2"/>
  <c r="AG67" i="2"/>
  <c r="J39" i="2"/>
  <c r="AG41" i="2"/>
  <c r="AF70" i="2"/>
  <c r="AH34" i="2"/>
  <c r="AH33" i="2"/>
  <c r="AH15" i="2"/>
  <c r="J41" i="2"/>
  <c r="AG39" i="2"/>
  <c r="AG40" i="2"/>
  <c r="AF66" i="2"/>
  <c r="J6" i="2"/>
  <c r="J8" i="2"/>
  <c r="AG7" i="2"/>
  <c r="AF7" i="2"/>
  <c r="BZ70" i="4"/>
  <c r="CX70" i="4"/>
  <c r="CA71" i="4"/>
  <c r="W71" i="2"/>
  <c r="BX8" i="1"/>
  <c r="BX68" i="1"/>
  <c r="AJ68" i="1" s="1"/>
  <c r="J7" i="2"/>
  <c r="BX9" i="1"/>
  <c r="BZ8" i="1"/>
  <c r="BX67" i="1"/>
  <c r="AJ67" i="1" s="1"/>
  <c r="BY71" i="1"/>
  <c r="AK71" i="1" s="1"/>
  <c r="BY57" i="1"/>
  <c r="AK57" i="1" s="1"/>
  <c r="BY72" i="1"/>
  <c r="AK72" i="1" s="1"/>
  <c r="J67" i="2"/>
  <c r="BZ7" i="4"/>
  <c r="CA68" i="4"/>
  <c r="CA69" i="1"/>
  <c r="AC19" i="2"/>
  <c r="BY56" i="1"/>
  <c r="AK56" i="1" s="1"/>
  <c r="BY55" i="1"/>
  <c r="AK55" i="1" s="1"/>
  <c r="AC10" i="2"/>
  <c r="CA40" i="4"/>
  <c r="CA41" i="1"/>
  <c r="AC22" i="2"/>
  <c r="CA42" i="1"/>
  <c r="CA41" i="4"/>
  <c r="BY60" i="1"/>
  <c r="AK60" i="1" s="1"/>
  <c r="BZ35" i="1"/>
  <c r="CF35" i="4"/>
  <c r="BZ36" i="1"/>
  <c r="CA36" i="1"/>
  <c r="BY61" i="1"/>
  <c r="AK61" i="1" s="1"/>
  <c r="BY62" i="1"/>
  <c r="AK62" i="1" s="1"/>
  <c r="CA40" i="1"/>
  <c r="CA39" i="4"/>
  <c r="DF72" i="5" l="1"/>
  <c r="DG42" i="5"/>
  <c r="DA83" i="5"/>
  <c r="V83" i="5"/>
  <c r="EC83" i="5"/>
  <c r="DD17" i="5"/>
  <c r="DG17" i="5" s="1"/>
  <c r="Y17" i="5"/>
  <c r="AB17" i="5" s="1"/>
  <c r="EF17" i="5"/>
  <c r="EI17" i="5" s="1"/>
  <c r="AA40" i="5"/>
  <c r="AB40" i="5"/>
  <c r="DA43" i="5"/>
  <c r="EC43" i="5"/>
  <c r="V43" i="5"/>
  <c r="DB25" i="5"/>
  <c r="W25" i="5"/>
  <c r="ED25" i="5"/>
  <c r="DA54" i="5"/>
  <c r="V54" i="5"/>
  <c r="EC54" i="5"/>
  <c r="DA108" i="5"/>
  <c r="EC108" i="5"/>
  <c r="V108" i="5"/>
  <c r="DG41" i="5"/>
  <c r="DA36" i="5"/>
  <c r="DF36" i="5" s="1"/>
  <c r="V36" i="5"/>
  <c r="AA36" i="5" s="1"/>
  <c r="EC36" i="5"/>
  <c r="EH36" i="5" s="1"/>
  <c r="DG40" i="5"/>
  <c r="DG67" i="5"/>
  <c r="DA48" i="5"/>
  <c r="V48" i="5"/>
  <c r="EC48" i="5"/>
  <c r="DA80" i="5"/>
  <c r="V80" i="5"/>
  <c r="EC80" i="5"/>
  <c r="DA101" i="5"/>
  <c r="EC101" i="5"/>
  <c r="V101" i="5"/>
  <c r="DA89" i="5"/>
  <c r="V89" i="5"/>
  <c r="EC89" i="5"/>
  <c r="DA82" i="5"/>
  <c r="V82" i="5"/>
  <c r="EC82" i="5"/>
  <c r="DA74" i="5"/>
  <c r="V74" i="5"/>
  <c r="EC74" i="5"/>
  <c r="DC25" i="5"/>
  <c r="X25" i="5"/>
  <c r="EE25" i="5"/>
  <c r="DA22" i="5"/>
  <c r="V22" i="5"/>
  <c r="EC22" i="5"/>
  <c r="EH40" i="5"/>
  <c r="EI40" i="5"/>
  <c r="EH69" i="5"/>
  <c r="EI69" i="5"/>
  <c r="AA41" i="5"/>
  <c r="AB41" i="5"/>
  <c r="AA69" i="5"/>
  <c r="AB69" i="5"/>
  <c r="DB26" i="5"/>
  <c r="W26" i="5"/>
  <c r="ED26" i="5"/>
  <c r="DA63" i="5"/>
  <c r="V63" i="5"/>
  <c r="EC63" i="5"/>
  <c r="DA20" i="5"/>
  <c r="EC20" i="5"/>
  <c r="V20" i="5"/>
  <c r="DB30" i="5"/>
  <c r="W30" i="5"/>
  <c r="ED30" i="5"/>
  <c r="DA57" i="5"/>
  <c r="V57" i="5"/>
  <c r="EC57" i="5"/>
  <c r="DA33" i="5"/>
  <c r="V33" i="5"/>
  <c r="EC33" i="5"/>
  <c r="DB28" i="5"/>
  <c r="W28" i="5"/>
  <c r="ED28" i="5"/>
  <c r="DA96" i="5"/>
  <c r="V96" i="5"/>
  <c r="EC96" i="5"/>
  <c r="DG72" i="5"/>
  <c r="AB72" i="5"/>
  <c r="EI72" i="5"/>
  <c r="DF68" i="5"/>
  <c r="DA35" i="5"/>
  <c r="V35" i="5"/>
  <c r="EC35" i="5"/>
  <c r="DA77" i="5"/>
  <c r="V77" i="5"/>
  <c r="EC77" i="5"/>
  <c r="DA31" i="5"/>
  <c r="V31" i="5"/>
  <c r="EC31" i="5"/>
  <c r="DA95" i="5"/>
  <c r="V95" i="5"/>
  <c r="EC95" i="5"/>
  <c r="V59" i="5"/>
  <c r="EC59" i="5"/>
  <c r="DA19" i="5"/>
  <c r="V19" i="5"/>
  <c r="EC19" i="5"/>
  <c r="DA104" i="5"/>
  <c r="V104" i="5"/>
  <c r="EC104" i="5"/>
  <c r="DA107" i="5"/>
  <c r="EC107" i="5"/>
  <c r="V107" i="5"/>
  <c r="DA12" i="5"/>
  <c r="V12" i="5"/>
  <c r="EC12" i="5"/>
  <c r="DD16" i="5"/>
  <c r="DG16" i="5" s="1"/>
  <c r="Y16" i="5"/>
  <c r="AB16" i="5" s="1"/>
  <c r="EF16" i="5"/>
  <c r="EI16" i="5" s="1"/>
  <c r="DA24" i="5"/>
  <c r="V24" i="5"/>
  <c r="EC24" i="5"/>
  <c r="DA81" i="5"/>
  <c r="EC81" i="5"/>
  <c r="V81" i="5"/>
  <c r="DA23" i="5"/>
  <c r="EC23" i="5"/>
  <c r="V23" i="5"/>
  <c r="DA75" i="5"/>
  <c r="EC75" i="5"/>
  <c r="V75" i="5"/>
  <c r="DA39" i="5"/>
  <c r="EC39" i="5"/>
  <c r="V39" i="5"/>
  <c r="DC9" i="5"/>
  <c r="DF9" i="5" s="1"/>
  <c r="EE9" i="5"/>
  <c r="X9" i="5"/>
  <c r="DA44" i="5"/>
  <c r="V44" i="5"/>
  <c r="EC44" i="5"/>
  <c r="DA87" i="5"/>
  <c r="V87" i="5"/>
  <c r="EC87" i="5"/>
  <c r="DA10" i="5"/>
  <c r="V10" i="5"/>
  <c r="EC10" i="5"/>
  <c r="DA58" i="5"/>
  <c r="V58" i="5"/>
  <c r="EC58" i="5"/>
  <c r="DC8" i="5"/>
  <c r="DG8" i="5" s="1"/>
  <c r="X8" i="5"/>
  <c r="EE8" i="5"/>
  <c r="V56" i="5"/>
  <c r="EC56" i="5"/>
  <c r="DA37" i="5"/>
  <c r="V37" i="5"/>
  <c r="EC37" i="5"/>
  <c r="DA51" i="5"/>
  <c r="V51" i="5"/>
  <c r="EC51" i="5"/>
  <c r="DA32" i="5"/>
  <c r="V32" i="5"/>
  <c r="EC32" i="5"/>
  <c r="DA15" i="5"/>
  <c r="V15" i="5"/>
  <c r="EC15" i="5"/>
  <c r="DA61" i="5"/>
  <c r="V61" i="5"/>
  <c r="EC61" i="5"/>
  <c r="DA106" i="5"/>
  <c r="V106" i="5"/>
  <c r="EC106" i="5"/>
  <c r="DG69" i="5"/>
  <c r="EH42" i="5"/>
  <c r="EI42" i="5"/>
  <c r="EH72" i="5"/>
  <c r="DA100" i="5"/>
  <c r="V100" i="5"/>
  <c r="EC100" i="5"/>
  <c r="DA21" i="5"/>
  <c r="EC21" i="5"/>
  <c r="V21" i="5"/>
  <c r="DA52" i="5"/>
  <c r="V52" i="5"/>
  <c r="EC52" i="5"/>
  <c r="DA11" i="5"/>
  <c r="V11" i="5"/>
  <c r="EC11" i="5"/>
  <c r="V53" i="5"/>
  <c r="EC53" i="5"/>
  <c r="DA94" i="5"/>
  <c r="EC94" i="5"/>
  <c r="V94" i="5"/>
  <c r="DA103" i="5"/>
  <c r="V103" i="5"/>
  <c r="EC103" i="5"/>
  <c r="DA55" i="5"/>
  <c r="V55" i="5"/>
  <c r="EC55" i="5"/>
  <c r="DA38" i="5"/>
  <c r="EC38" i="5"/>
  <c r="V38" i="5"/>
  <c r="DA84" i="5"/>
  <c r="V84" i="5"/>
  <c r="EC84" i="5"/>
  <c r="DA79" i="5"/>
  <c r="V79" i="5"/>
  <c r="EC79" i="5"/>
  <c r="DA60" i="5"/>
  <c r="EC60" i="5"/>
  <c r="V60" i="5"/>
  <c r="DA92" i="5"/>
  <c r="V92" i="5"/>
  <c r="EC92" i="5"/>
  <c r="DA73" i="5"/>
  <c r="V73" i="5"/>
  <c r="EC73" i="5"/>
  <c r="DC26" i="5"/>
  <c r="X26" i="5"/>
  <c r="EE26" i="5"/>
  <c r="V62" i="5"/>
  <c r="EC62" i="5"/>
  <c r="AA42" i="5"/>
  <c r="AB42" i="5"/>
  <c r="AA72" i="5"/>
  <c r="EH41" i="5"/>
  <c r="EI41" i="5"/>
  <c r="DF67" i="5"/>
  <c r="BY62" i="5"/>
  <c r="DA62" i="5"/>
  <c r="S60" i="7"/>
  <c r="BY53" i="5"/>
  <c r="DA53" i="5"/>
  <c r="S54" i="7"/>
  <c r="S61" i="7"/>
  <c r="S59" i="7"/>
  <c r="S55" i="7"/>
  <c r="BY59" i="5"/>
  <c r="DA59" i="5"/>
  <c r="S56" i="7"/>
  <c r="BY56" i="5"/>
  <c r="DA56" i="5"/>
  <c r="BX72" i="7"/>
  <c r="BJ72" i="7"/>
  <c r="BY74" i="5"/>
  <c r="BX73" i="7"/>
  <c r="BJ73" i="7"/>
  <c r="S16" i="7"/>
  <c r="BX74" i="7"/>
  <c r="BJ74" i="7"/>
  <c r="S71" i="7"/>
  <c r="BY77" i="5"/>
  <c r="BX76" i="7"/>
  <c r="BJ76" i="7"/>
  <c r="S15" i="7"/>
  <c r="S70" i="7"/>
  <c r="CD72" i="5"/>
  <c r="BJ9" i="7"/>
  <c r="BX9" i="7"/>
  <c r="BJ95" i="7"/>
  <c r="BX95" i="7"/>
  <c r="BX18" i="7"/>
  <c r="BJ18" i="7"/>
  <c r="BX11" i="7"/>
  <c r="BJ11" i="7"/>
  <c r="BX14" i="7"/>
  <c r="BJ14" i="7"/>
  <c r="BJ83" i="7"/>
  <c r="BX83" i="7"/>
  <c r="BY92" i="5"/>
  <c r="BJ91" i="7"/>
  <c r="BX91" i="7"/>
  <c r="BJ47" i="7"/>
  <c r="BX47" i="7"/>
  <c r="BY89" i="5"/>
  <c r="BX88" i="7"/>
  <c r="BJ88" i="7"/>
  <c r="BJ23" i="7"/>
  <c r="BX23" i="7"/>
  <c r="BX20" i="7"/>
  <c r="BJ20" i="7"/>
  <c r="BJ38" i="7"/>
  <c r="BX38" i="7"/>
  <c r="BX19" i="7"/>
  <c r="BJ19" i="7"/>
  <c r="BX86" i="7"/>
  <c r="BJ86" i="7"/>
  <c r="BX32" i="7"/>
  <c r="BJ32" i="7"/>
  <c r="BX35" i="7"/>
  <c r="BJ35" i="7"/>
  <c r="BX93" i="7"/>
  <c r="BJ93" i="7"/>
  <c r="BX102" i="7"/>
  <c r="BJ102" i="7"/>
  <c r="BJ34" i="7"/>
  <c r="BX34" i="7"/>
  <c r="BX30" i="7"/>
  <c r="BJ30" i="7"/>
  <c r="BY95" i="5"/>
  <c r="BX94" i="7"/>
  <c r="BJ94" i="7"/>
  <c r="BY104" i="5"/>
  <c r="BX103" i="7"/>
  <c r="BJ103" i="7"/>
  <c r="BY107" i="5"/>
  <c r="BX106" i="7"/>
  <c r="BJ106" i="7"/>
  <c r="BJ36" i="7"/>
  <c r="BX36" i="7"/>
  <c r="BX50" i="7"/>
  <c r="BJ50" i="7"/>
  <c r="BY32" i="5"/>
  <c r="BJ31" i="7"/>
  <c r="BX31" i="7"/>
  <c r="BJ105" i="7"/>
  <c r="BX105" i="7"/>
  <c r="BY38" i="5"/>
  <c r="BJ37" i="7"/>
  <c r="BX37" i="7"/>
  <c r="BJ78" i="7"/>
  <c r="BX78" i="7"/>
  <c r="BY80" i="5"/>
  <c r="BX79" i="7"/>
  <c r="BJ79" i="7"/>
  <c r="BY101" i="5"/>
  <c r="BJ100" i="7"/>
  <c r="BX100" i="7"/>
  <c r="BJ81" i="7"/>
  <c r="BX81" i="7"/>
  <c r="BJ21" i="7"/>
  <c r="BX21" i="7"/>
  <c r="BX99" i="7"/>
  <c r="BJ99" i="7"/>
  <c r="BX80" i="7"/>
  <c r="BJ80" i="7"/>
  <c r="BY83" i="5"/>
  <c r="BJ82" i="7"/>
  <c r="BX82" i="7"/>
  <c r="BY23" i="5"/>
  <c r="BJ22" i="7"/>
  <c r="BX22" i="7"/>
  <c r="BJ42" i="7"/>
  <c r="BX42" i="7"/>
  <c r="BY11" i="5"/>
  <c r="BJ10" i="7"/>
  <c r="BX10" i="7"/>
  <c r="BY44" i="5"/>
  <c r="BX43" i="7"/>
  <c r="BJ43" i="7"/>
  <c r="BJ107" i="7"/>
  <c r="BX107" i="7"/>
  <c r="CE72" i="5"/>
  <c r="AU71" i="7"/>
  <c r="AV71" i="7"/>
  <c r="AH71" i="7"/>
  <c r="AG71" i="7"/>
  <c r="X71" i="2"/>
  <c r="CD71" i="4"/>
  <c r="CB16" i="5"/>
  <c r="CE16" i="5" s="1"/>
  <c r="AV15" i="7"/>
  <c r="AU15" i="7"/>
  <c r="AH15" i="7"/>
  <c r="AG15" i="7"/>
  <c r="X15" i="2"/>
  <c r="AV70" i="7"/>
  <c r="AU70" i="7"/>
  <c r="AH70" i="7"/>
  <c r="AG70" i="7"/>
  <c r="X70" i="2"/>
  <c r="CD70" i="4"/>
  <c r="DE35" i="4"/>
  <c r="Y35" i="2"/>
  <c r="AT25" i="7"/>
  <c r="AF25" i="7"/>
  <c r="CD67" i="5"/>
  <c r="BK66" i="7"/>
  <c r="AT66" i="7"/>
  <c r="AF66" i="7"/>
  <c r="AT24" i="7"/>
  <c r="AF24" i="7"/>
  <c r="CA24" i="4"/>
  <c r="CA9" i="5"/>
  <c r="CD9" i="5" s="1"/>
  <c r="AT8" i="7"/>
  <c r="AF8" i="7"/>
  <c r="CA8" i="5"/>
  <c r="CD8" i="5" s="1"/>
  <c r="AT7" i="7"/>
  <c r="AF7" i="7"/>
  <c r="DE17" i="4"/>
  <c r="Y17" i="2"/>
  <c r="CA16" i="1"/>
  <c r="CD68" i="5"/>
  <c r="BK67" i="7"/>
  <c r="AT67" i="7"/>
  <c r="AF67" i="7"/>
  <c r="CB17" i="5"/>
  <c r="CE17" i="5" s="1"/>
  <c r="AU16" i="7"/>
  <c r="AV16" i="7"/>
  <c r="AH16" i="7"/>
  <c r="AG16" i="7"/>
  <c r="X16" i="2"/>
  <c r="DD41" i="4"/>
  <c r="W41" i="2"/>
  <c r="DD39" i="4"/>
  <c r="W39" i="2"/>
  <c r="DD68" i="4"/>
  <c r="W68" i="2"/>
  <c r="DD40" i="4"/>
  <c r="W40" i="2"/>
  <c r="AW54" i="5"/>
  <c r="BY54" i="5"/>
  <c r="AW87" i="5"/>
  <c r="BY87" i="5"/>
  <c r="AW33" i="5"/>
  <c r="BY33" i="5"/>
  <c r="AW36" i="5"/>
  <c r="BB36" i="5" s="1"/>
  <c r="BY36" i="5"/>
  <c r="CD36" i="5" s="1"/>
  <c r="AW94" i="5"/>
  <c r="BY94" i="5"/>
  <c r="AW58" i="5"/>
  <c r="BY58" i="5"/>
  <c r="AW103" i="5"/>
  <c r="BY103" i="5"/>
  <c r="AW35" i="5"/>
  <c r="BY35" i="5"/>
  <c r="AW31" i="5"/>
  <c r="BY31" i="5"/>
  <c r="AW37" i="5"/>
  <c r="BY37" i="5"/>
  <c r="AW51" i="5"/>
  <c r="BY51" i="5"/>
  <c r="AW106" i="5"/>
  <c r="BY106" i="5"/>
  <c r="CD42" i="5"/>
  <c r="CE42" i="5"/>
  <c r="CD40" i="5"/>
  <c r="CE40" i="5"/>
  <c r="AW79" i="5"/>
  <c r="BY79" i="5"/>
  <c r="AW73" i="5"/>
  <c r="BY73" i="5"/>
  <c r="BC42" i="5"/>
  <c r="BB42" i="5"/>
  <c r="BC40" i="5"/>
  <c r="BB40" i="5"/>
  <c r="AW82" i="5"/>
  <c r="BY82" i="5"/>
  <c r="AW22" i="5"/>
  <c r="BY22" i="5"/>
  <c r="CD41" i="5"/>
  <c r="CE41" i="5"/>
  <c r="AW100" i="5"/>
  <c r="BY100" i="5"/>
  <c r="AW81" i="5"/>
  <c r="BY81" i="5"/>
  <c r="BC41" i="5"/>
  <c r="BB41" i="5"/>
  <c r="AW43" i="5"/>
  <c r="BY43" i="5"/>
  <c r="AW52" i="5"/>
  <c r="BY52" i="5"/>
  <c r="CD69" i="5"/>
  <c r="CE69" i="5"/>
  <c r="AX30" i="5"/>
  <c r="BZ30" i="5"/>
  <c r="AW57" i="5"/>
  <c r="BY57" i="5"/>
  <c r="AW108" i="5"/>
  <c r="BY108" i="5"/>
  <c r="BC69" i="5"/>
  <c r="BB69" i="5"/>
  <c r="AW10" i="5"/>
  <c r="BY10" i="5"/>
  <c r="AX28" i="5"/>
  <c r="BZ28" i="5"/>
  <c r="AW96" i="5"/>
  <c r="BY96" i="5"/>
  <c r="AW19" i="5"/>
  <c r="BY19" i="5"/>
  <c r="AW12" i="5"/>
  <c r="BY12" i="5"/>
  <c r="AW15" i="5"/>
  <c r="BY15" i="5"/>
  <c r="AW61" i="5"/>
  <c r="BY61" i="5"/>
  <c r="AW55" i="5"/>
  <c r="BY55" i="5"/>
  <c r="AW84" i="5"/>
  <c r="BY84" i="5"/>
  <c r="AW60" i="5"/>
  <c r="BY60" i="5"/>
  <c r="AY26" i="5"/>
  <c r="CA26" i="5"/>
  <c r="AW48" i="5"/>
  <c r="BY48" i="5"/>
  <c r="AY25" i="5"/>
  <c r="CA25" i="5"/>
  <c r="AW24" i="5"/>
  <c r="BY24" i="5"/>
  <c r="AX26" i="5"/>
  <c r="BZ26" i="5"/>
  <c r="AW21" i="5"/>
  <c r="BY21" i="5"/>
  <c r="AW75" i="5"/>
  <c r="BY75" i="5"/>
  <c r="AX25" i="5"/>
  <c r="BZ25" i="5"/>
  <c r="AW63" i="5"/>
  <c r="BY63" i="5"/>
  <c r="AW39" i="5"/>
  <c r="BY39" i="5"/>
  <c r="AW20" i="5"/>
  <c r="BY20" i="5"/>
  <c r="BB72" i="5"/>
  <c r="DN8" i="4"/>
  <c r="DO8" i="4" s="1"/>
  <c r="AI8" i="2" s="1"/>
  <c r="AY9" i="5"/>
  <c r="DN67" i="4"/>
  <c r="DO67" i="4" s="1"/>
  <c r="AI67" i="2" s="1"/>
  <c r="AW95" i="5"/>
  <c r="AW59" i="5"/>
  <c r="AW104" i="5"/>
  <c r="AW107" i="5"/>
  <c r="DN7" i="4"/>
  <c r="DO7" i="4" s="1"/>
  <c r="AI7" i="2" s="1"/>
  <c r="AY8" i="5"/>
  <c r="AW32" i="5"/>
  <c r="AW38" i="5"/>
  <c r="AW80" i="5"/>
  <c r="AW101" i="5"/>
  <c r="AW74" i="5"/>
  <c r="CF15" i="4"/>
  <c r="AZ16" i="5"/>
  <c r="AW83" i="5"/>
  <c r="AW23" i="5"/>
  <c r="AH16" i="2"/>
  <c r="BC18" i="5"/>
  <c r="BZ16" i="1"/>
  <c r="AW11" i="5"/>
  <c r="AF42" i="2"/>
  <c r="AW44" i="5"/>
  <c r="AW53" i="5"/>
  <c r="DR15" i="4"/>
  <c r="DR71" i="4"/>
  <c r="AW77" i="5"/>
  <c r="AW56" i="5"/>
  <c r="DQ16" i="4"/>
  <c r="AZ17" i="5"/>
  <c r="DR70" i="4"/>
  <c r="AW92" i="5"/>
  <c r="AW62" i="5"/>
  <c r="J15" i="2"/>
  <c r="DN66" i="4"/>
  <c r="DO66" i="4" s="1"/>
  <c r="AI66" i="2" s="1"/>
  <c r="AW89" i="5"/>
  <c r="CE71" i="4"/>
  <c r="BZ17" i="1"/>
  <c r="CF16" i="4"/>
  <c r="CA17" i="1"/>
  <c r="DD71" i="4"/>
  <c r="AE95" i="2"/>
  <c r="DE41" i="4"/>
  <c r="AE92" i="2"/>
  <c r="BW23" i="1"/>
  <c r="BW22" i="1"/>
  <c r="BW24" i="1"/>
  <c r="BW55" i="1"/>
  <c r="BW56" i="1"/>
  <c r="BW102" i="1"/>
  <c r="BW53" i="1"/>
  <c r="BW52" i="1"/>
  <c r="BW20" i="1"/>
  <c r="BW21" i="1"/>
  <c r="BW94" i="1"/>
  <c r="BW95" i="1"/>
  <c r="BW106" i="1"/>
  <c r="BW107" i="1"/>
  <c r="BW12" i="1"/>
  <c r="BW73" i="1"/>
  <c r="BW74" i="1"/>
  <c r="BW61" i="1"/>
  <c r="BW62" i="1"/>
  <c r="BW11" i="1"/>
  <c r="BW10" i="1"/>
  <c r="BW37" i="1"/>
  <c r="BW38" i="1"/>
  <c r="BW63" i="1"/>
  <c r="BW57" i="1"/>
  <c r="BW33" i="1"/>
  <c r="BW96" i="1"/>
  <c r="BW45" i="1"/>
  <c r="BW60" i="1"/>
  <c r="BW19" i="1"/>
  <c r="AF18" i="2"/>
  <c r="BW44" i="1"/>
  <c r="BW83" i="1"/>
  <c r="BW82" i="1"/>
  <c r="BY58" i="1"/>
  <c r="AK58" i="1" s="1"/>
  <c r="BW81" i="1"/>
  <c r="BW79" i="1"/>
  <c r="BW80" i="1"/>
  <c r="BW105" i="1"/>
  <c r="BW43" i="1"/>
  <c r="BW75" i="1"/>
  <c r="BW31" i="1"/>
  <c r="BW32" i="1"/>
  <c r="BW54" i="1"/>
  <c r="BW84" i="1"/>
  <c r="BW59" i="1"/>
  <c r="BW58" i="1"/>
  <c r="BY59" i="1"/>
  <c r="AK59" i="1" s="1"/>
  <c r="BW39" i="1"/>
  <c r="BW108" i="1"/>
  <c r="DQ17" i="4"/>
  <c r="DR17" i="4"/>
  <c r="DR35" i="4"/>
  <c r="DQ35" i="4"/>
  <c r="DR34" i="4"/>
  <c r="DQ34" i="4"/>
  <c r="DB99" i="4"/>
  <c r="BW99" i="4"/>
  <c r="BY99" i="4"/>
  <c r="BX99" i="4"/>
  <c r="DB50" i="4"/>
  <c r="BW50" i="4"/>
  <c r="BY50" i="4"/>
  <c r="BX50" i="4"/>
  <c r="DB38" i="4"/>
  <c r="BY38" i="4"/>
  <c r="BX38" i="4"/>
  <c r="BW38" i="4"/>
  <c r="W25" i="2"/>
  <c r="DN25" i="4"/>
  <c r="DO25" i="4" s="1"/>
  <c r="AI25" i="2" s="1"/>
  <c r="CA25" i="4"/>
  <c r="AG25" i="2"/>
  <c r="AG24" i="2"/>
  <c r="DB21" i="4"/>
  <c r="BX21" i="4"/>
  <c r="BY21" i="4"/>
  <c r="BW21" i="4"/>
  <c r="BV99" i="1"/>
  <c r="BV98" i="1"/>
  <c r="W24" i="2"/>
  <c r="DN24" i="4"/>
  <c r="DO24" i="4" s="1"/>
  <c r="AI24" i="2" s="1"/>
  <c r="AF25" i="2"/>
  <c r="AF24" i="2"/>
  <c r="DB22" i="4"/>
  <c r="J22" i="2"/>
  <c r="BW22" i="4"/>
  <c r="BY22" i="4"/>
  <c r="BX22" i="4"/>
  <c r="AE89" i="2"/>
  <c r="BV90" i="1"/>
  <c r="AF27" i="2"/>
  <c r="AF29" i="2"/>
  <c r="DB57" i="4"/>
  <c r="BY57" i="4"/>
  <c r="BX57" i="4"/>
  <c r="DB95" i="4"/>
  <c r="BX95" i="4"/>
  <c r="BY95" i="4"/>
  <c r="BW95" i="4"/>
  <c r="AE21" i="2"/>
  <c r="AE22" i="2"/>
  <c r="DB47" i="4"/>
  <c r="BW47" i="4"/>
  <c r="BX47" i="4"/>
  <c r="BY47" i="4"/>
  <c r="DB20" i="4"/>
  <c r="BX20" i="4"/>
  <c r="BW20" i="4"/>
  <c r="BY20" i="4"/>
  <c r="DB36" i="4"/>
  <c r="BW36" i="4"/>
  <c r="BY36" i="4"/>
  <c r="BX36" i="4"/>
  <c r="BV86" i="1"/>
  <c r="BV85" i="1"/>
  <c r="DB74" i="4"/>
  <c r="BW74" i="4"/>
  <c r="BX74" i="4"/>
  <c r="BY74" i="4"/>
  <c r="CX25" i="4"/>
  <c r="BZ25" i="4"/>
  <c r="DB14" i="4"/>
  <c r="BX14" i="4"/>
  <c r="BY14" i="4"/>
  <c r="BW14" i="4"/>
  <c r="DB81" i="4"/>
  <c r="BW81" i="4"/>
  <c r="BX81" i="4"/>
  <c r="BY81" i="4"/>
  <c r="DB58" i="4"/>
  <c r="BX58" i="4"/>
  <c r="BY58" i="4"/>
  <c r="DB19" i="4"/>
  <c r="BY19" i="4"/>
  <c r="BW19" i="4"/>
  <c r="BX19" i="4"/>
  <c r="DB107" i="4"/>
  <c r="BY107" i="4"/>
  <c r="BW107" i="4"/>
  <c r="BX107" i="4"/>
  <c r="DB37" i="4"/>
  <c r="BW37" i="4"/>
  <c r="BY37" i="4"/>
  <c r="BX37" i="4"/>
  <c r="CX24" i="4"/>
  <c r="BZ24" i="4"/>
  <c r="DB82" i="4"/>
  <c r="BW82" i="4"/>
  <c r="BY82" i="4"/>
  <c r="BX82" i="4"/>
  <c r="AE20" i="2"/>
  <c r="AE19" i="2"/>
  <c r="AE65" i="2"/>
  <c r="BV66" i="1"/>
  <c r="AE37" i="2"/>
  <c r="AE36" i="2"/>
  <c r="DB42" i="4"/>
  <c r="BY42" i="4"/>
  <c r="BW42" i="4"/>
  <c r="BX42" i="4"/>
  <c r="DB35" i="4"/>
  <c r="DD35" i="4" s="1"/>
  <c r="BW35" i="4"/>
  <c r="CE35" i="4" s="1"/>
  <c r="BY35" i="4"/>
  <c r="BX35" i="4"/>
  <c r="AE81" i="2"/>
  <c r="AE82" i="2"/>
  <c r="DB72" i="4"/>
  <c r="BW72" i="4"/>
  <c r="BX72" i="4"/>
  <c r="BY72" i="4"/>
  <c r="DB102" i="4"/>
  <c r="BX105" i="1"/>
  <c r="AJ105" i="1" s="1"/>
  <c r="BX102" i="4"/>
  <c r="BY102" i="4"/>
  <c r="BW102" i="4"/>
  <c r="DB11" i="4"/>
  <c r="BX11" i="4"/>
  <c r="BY11" i="4"/>
  <c r="BW11" i="4"/>
  <c r="AE106" i="2"/>
  <c r="BV65" i="1"/>
  <c r="BV64" i="1"/>
  <c r="BV50" i="1"/>
  <c r="BV49" i="1"/>
  <c r="DB43" i="4"/>
  <c r="J43" i="2"/>
  <c r="BW43" i="4"/>
  <c r="BX43" i="4"/>
  <c r="BY43" i="4"/>
  <c r="DB34" i="4"/>
  <c r="BY34" i="4"/>
  <c r="BX34" i="4"/>
  <c r="BW34" i="4"/>
  <c r="BV88" i="1"/>
  <c r="DB73" i="4"/>
  <c r="BY73" i="4"/>
  <c r="BX73" i="4"/>
  <c r="BW73" i="4"/>
  <c r="DB103" i="4"/>
  <c r="BW103" i="4"/>
  <c r="BY103" i="4"/>
  <c r="BX103" i="4"/>
  <c r="DB60" i="4"/>
  <c r="BX60" i="4"/>
  <c r="BY60" i="4"/>
  <c r="AE42" i="2"/>
  <c r="AE43" i="2"/>
  <c r="AE34" i="2"/>
  <c r="AE35" i="2"/>
  <c r="DB30" i="4"/>
  <c r="BW30" i="4"/>
  <c r="BX30" i="4"/>
  <c r="BY30" i="4"/>
  <c r="DB88" i="4"/>
  <c r="BY88" i="4"/>
  <c r="BW88" i="4"/>
  <c r="BX88" i="4"/>
  <c r="AE102" i="2"/>
  <c r="DB61" i="4"/>
  <c r="BX61" i="4"/>
  <c r="BY61" i="4"/>
  <c r="DB80" i="4"/>
  <c r="BY80" i="4"/>
  <c r="BX80" i="4"/>
  <c r="BW80" i="4"/>
  <c r="DB59" i="4"/>
  <c r="BX59" i="4"/>
  <c r="BY59" i="4"/>
  <c r="DE68" i="4"/>
  <c r="DB78" i="4"/>
  <c r="BW78" i="4"/>
  <c r="BX78" i="4"/>
  <c r="BY78" i="4"/>
  <c r="DB9" i="4"/>
  <c r="BX9" i="4"/>
  <c r="BW9" i="4"/>
  <c r="BY9" i="4"/>
  <c r="AE80" i="2"/>
  <c r="DB79" i="4"/>
  <c r="BW79" i="4"/>
  <c r="BX79" i="4"/>
  <c r="BY79" i="4"/>
  <c r="AE31" i="2"/>
  <c r="AE30" i="2"/>
  <c r="DB62" i="4"/>
  <c r="BX62" i="4"/>
  <c r="BY62" i="4"/>
  <c r="BX44" i="1"/>
  <c r="AJ44" i="1" s="1"/>
  <c r="BV46" i="1"/>
  <c r="BV47" i="1"/>
  <c r="DE40" i="4"/>
  <c r="AE10" i="2"/>
  <c r="AE9" i="2"/>
  <c r="DB23" i="4"/>
  <c r="BW23" i="4"/>
  <c r="BX23" i="4"/>
  <c r="BY23" i="4"/>
  <c r="BV14" i="1"/>
  <c r="BV13" i="1"/>
  <c r="AE78" i="2"/>
  <c r="AE79" i="2"/>
  <c r="AE101" i="2"/>
  <c r="BV102" i="1"/>
  <c r="DB55" i="4"/>
  <c r="BY55" i="4"/>
  <c r="BX55" i="4"/>
  <c r="DB51" i="4"/>
  <c r="BX51" i="4"/>
  <c r="BY51" i="4"/>
  <c r="DB100" i="4"/>
  <c r="BW100" i="4"/>
  <c r="BX100" i="4"/>
  <c r="BY100" i="4"/>
  <c r="DB93" i="4"/>
  <c r="BX93" i="4"/>
  <c r="BY93" i="4"/>
  <c r="BW93" i="4"/>
  <c r="BV91" i="1"/>
  <c r="DB86" i="4"/>
  <c r="BW86" i="4"/>
  <c r="BX86" i="4"/>
  <c r="BY86" i="4"/>
  <c r="DB32" i="4"/>
  <c r="BX32" i="4"/>
  <c r="BY32" i="4"/>
  <c r="BW32" i="4"/>
  <c r="DB76" i="4"/>
  <c r="BX76" i="4"/>
  <c r="BW76" i="4"/>
  <c r="BY76" i="4"/>
  <c r="DB10" i="4"/>
  <c r="J10" i="2"/>
  <c r="BW10" i="4"/>
  <c r="BX10" i="4"/>
  <c r="BY10" i="4"/>
  <c r="DB54" i="4"/>
  <c r="BY54" i="4"/>
  <c r="BX54" i="4"/>
  <c r="BZ29" i="4"/>
  <c r="CX29" i="4"/>
  <c r="DB53" i="4"/>
  <c r="BY53" i="4"/>
  <c r="BX53" i="4"/>
  <c r="DB52" i="4"/>
  <c r="BY52" i="4"/>
  <c r="BX52" i="4"/>
  <c r="AE100" i="2"/>
  <c r="DB94" i="4"/>
  <c r="BX94" i="1"/>
  <c r="AJ94" i="1" s="1"/>
  <c r="BW94" i="4"/>
  <c r="BY94" i="4"/>
  <c r="BX94" i="4"/>
  <c r="DB91" i="4"/>
  <c r="BX91" i="4"/>
  <c r="BY91" i="4"/>
  <c r="BW91" i="4"/>
  <c r="DB56" i="4"/>
  <c r="BY56" i="4"/>
  <c r="BX56" i="4"/>
  <c r="BX71" i="1"/>
  <c r="AJ71" i="1" s="1"/>
  <c r="BX70" i="1"/>
  <c r="AJ70" i="1" s="1"/>
  <c r="AE88" i="2"/>
  <c r="CA72" i="1"/>
  <c r="CX27" i="4"/>
  <c r="BZ27" i="4"/>
  <c r="AE93" i="2"/>
  <c r="AE94" i="2"/>
  <c r="AE91" i="2"/>
  <c r="AE90" i="2"/>
  <c r="DB106" i="4"/>
  <c r="BX106" i="4"/>
  <c r="BW106" i="4"/>
  <c r="BY106" i="4"/>
  <c r="DB31" i="4"/>
  <c r="BX31" i="4"/>
  <c r="BY31" i="4"/>
  <c r="BW31" i="4"/>
  <c r="BZ72" i="1"/>
  <c r="AG69" i="2"/>
  <c r="BV78" i="1"/>
  <c r="DB83" i="4"/>
  <c r="BW83" i="4"/>
  <c r="BY83" i="4"/>
  <c r="BX83" i="4"/>
  <c r="BV76" i="1"/>
  <c r="AE104" i="2"/>
  <c r="BV105" i="1"/>
  <c r="BV93" i="1"/>
  <c r="DB18" i="4"/>
  <c r="BW18" i="4"/>
  <c r="BX18" i="4"/>
  <c r="BY18" i="4"/>
  <c r="DB105" i="4"/>
  <c r="BY105" i="4"/>
  <c r="BX105" i="4"/>
  <c r="BW105" i="4"/>
  <c r="AG66" i="2"/>
  <c r="DE39" i="4"/>
  <c r="AG8" i="2"/>
  <c r="AG6" i="2"/>
  <c r="AG68" i="2"/>
  <c r="J69" i="2"/>
  <c r="AH71" i="2"/>
  <c r="AH70" i="2"/>
  <c r="CA9" i="1"/>
  <c r="W8" i="2"/>
  <c r="CA67" i="4"/>
  <c r="CF67" i="4" s="1"/>
  <c r="W67" i="2"/>
  <c r="CA7" i="4"/>
  <c r="CE7" i="4" s="1"/>
  <c r="W7" i="2"/>
  <c r="CA67" i="1"/>
  <c r="W66" i="2"/>
  <c r="Y70" i="2"/>
  <c r="CC71" i="4"/>
  <c r="CF71" i="4" s="1"/>
  <c r="CA8" i="1"/>
  <c r="CA68" i="1"/>
  <c r="CA66" i="4"/>
  <c r="CF66" i="4" s="1"/>
  <c r="BY73" i="1"/>
  <c r="AK73" i="1" s="1"/>
  <c r="BY54" i="1"/>
  <c r="AK54" i="1" s="1"/>
  <c r="BX102" i="1"/>
  <c r="AJ102" i="1" s="1"/>
  <c r="BX81" i="1"/>
  <c r="AJ81" i="1" s="1"/>
  <c r="CA8" i="4"/>
  <c r="CE8" i="4" s="1"/>
  <c r="BY63" i="1"/>
  <c r="AK63" i="1" s="1"/>
  <c r="BY53" i="1"/>
  <c r="AK53" i="1" s="1"/>
  <c r="CC70" i="4"/>
  <c r="J79" i="2"/>
  <c r="BY99" i="1"/>
  <c r="AK99" i="1" s="1"/>
  <c r="BX7" i="1"/>
  <c r="BZ71" i="1"/>
  <c r="BY52" i="1"/>
  <c r="AK52" i="1" s="1"/>
  <c r="AC21" i="2"/>
  <c r="BY24" i="1"/>
  <c r="BY83" i="1"/>
  <c r="AK83" i="1" s="1"/>
  <c r="BY82" i="1"/>
  <c r="AK82" i="1" s="1"/>
  <c r="BY108" i="1"/>
  <c r="AK108" i="1" s="1"/>
  <c r="AC9" i="2"/>
  <c r="BY12" i="1"/>
  <c r="BY88" i="1"/>
  <c r="AK88" i="1" s="1"/>
  <c r="BY90" i="1"/>
  <c r="AK90" i="1" s="1"/>
  <c r="BY89" i="1"/>
  <c r="AK89" i="1" s="1"/>
  <c r="BY44" i="1"/>
  <c r="AK44" i="1" s="1"/>
  <c r="BY43" i="1"/>
  <c r="AK43" i="1" s="1"/>
  <c r="BY37" i="1"/>
  <c r="AK37" i="1" s="1"/>
  <c r="BY38" i="1"/>
  <c r="AK38" i="1" s="1"/>
  <c r="AC11" i="2"/>
  <c r="BY11" i="1"/>
  <c r="BY10" i="1"/>
  <c r="BY74" i="1"/>
  <c r="AK74" i="1" s="1"/>
  <c r="BY39" i="1"/>
  <c r="AK39" i="1" s="1"/>
  <c r="BY20" i="1"/>
  <c r="BY19" i="1"/>
  <c r="BY91" i="1"/>
  <c r="AK91" i="1" s="1"/>
  <c r="BY84" i="1"/>
  <c r="AK84" i="1" s="1"/>
  <c r="CE39" i="4"/>
  <c r="CF39" i="4"/>
  <c r="AC23" i="2"/>
  <c r="BY23" i="1"/>
  <c r="BY22" i="1"/>
  <c r="BY33" i="1"/>
  <c r="AK33" i="1" s="1"/>
  <c r="BY21" i="1"/>
  <c r="CF41" i="4"/>
  <c r="CE41" i="4"/>
  <c r="BY102" i="1"/>
  <c r="AK102" i="1" s="1"/>
  <c r="AC14" i="2"/>
  <c r="CE40" i="4"/>
  <c r="CF40" i="4"/>
  <c r="BY32" i="1"/>
  <c r="AK32" i="1" s="1"/>
  <c r="BY31" i="1"/>
  <c r="AK31" i="1" s="1"/>
  <c r="BY94" i="1"/>
  <c r="AK94" i="1" s="1"/>
  <c r="BY45" i="1"/>
  <c r="AK45" i="1" s="1"/>
  <c r="CE68" i="4"/>
  <c r="CF68" i="4"/>
  <c r="BY107" i="1"/>
  <c r="AK107" i="1" s="1"/>
  <c r="BY106" i="1"/>
  <c r="AK106" i="1" s="1"/>
  <c r="AP39" i="2"/>
  <c r="AP63" i="2"/>
  <c r="AP99" i="2"/>
  <c r="DF8" i="5" l="1"/>
  <c r="DG68" i="5"/>
  <c r="DF71" i="5"/>
  <c r="EH71" i="5"/>
  <c r="AA71" i="5"/>
  <c r="DA98" i="5"/>
  <c r="V98" i="5"/>
  <c r="EC98" i="5"/>
  <c r="W59" i="5"/>
  <c r="ED59" i="5"/>
  <c r="W62" i="5"/>
  <c r="ED62" i="5"/>
  <c r="DB20" i="5"/>
  <c r="ED20" i="5"/>
  <c r="W20" i="5"/>
  <c r="DA14" i="5"/>
  <c r="EC14" i="5"/>
  <c r="V14" i="5"/>
  <c r="W61" i="5"/>
  <c r="ED61" i="5"/>
  <c r="DD21" i="5"/>
  <c r="EF21" i="5"/>
  <c r="Y21" i="5"/>
  <c r="DF94" i="5"/>
  <c r="AA94" i="5"/>
  <c r="EH94" i="5"/>
  <c r="DB75" i="5"/>
  <c r="W75" i="5"/>
  <c r="ED75" i="5"/>
  <c r="DB106" i="5"/>
  <c r="W106" i="5"/>
  <c r="ED106" i="5"/>
  <c r="DD22" i="5"/>
  <c r="Y22" i="5"/>
  <c r="EF22" i="5"/>
  <c r="DD11" i="5"/>
  <c r="EF11" i="5"/>
  <c r="Y11" i="5"/>
  <c r="DD24" i="5"/>
  <c r="EF24" i="5"/>
  <c r="Y24" i="5"/>
  <c r="DG70" i="5"/>
  <c r="DF44" i="5"/>
  <c r="AA44" i="5"/>
  <c r="EH44" i="5"/>
  <c r="DA88" i="5"/>
  <c r="V88" i="5"/>
  <c r="EC88" i="5"/>
  <c r="DB31" i="5"/>
  <c r="ED31" i="5"/>
  <c r="W31" i="5"/>
  <c r="DB83" i="5"/>
  <c r="ED83" i="5"/>
  <c r="W83" i="5"/>
  <c r="DB45" i="5"/>
  <c r="W45" i="5"/>
  <c r="ED45" i="5"/>
  <c r="DB11" i="5"/>
  <c r="W11" i="5"/>
  <c r="ED11" i="5"/>
  <c r="DB12" i="5"/>
  <c r="W12" i="5"/>
  <c r="ED12" i="5"/>
  <c r="DB21" i="5"/>
  <c r="ED21" i="5"/>
  <c r="W21" i="5"/>
  <c r="DB102" i="5"/>
  <c r="W102" i="5"/>
  <c r="ED102" i="5"/>
  <c r="EH67" i="5"/>
  <c r="EI67" i="5"/>
  <c r="AA9" i="5"/>
  <c r="AB9" i="5"/>
  <c r="AA67" i="5"/>
  <c r="AB67" i="5"/>
  <c r="EI71" i="5"/>
  <c r="EH8" i="5"/>
  <c r="EI8" i="5"/>
  <c r="EH9" i="5"/>
  <c r="EI9" i="5"/>
  <c r="AA8" i="5"/>
  <c r="AB8" i="5"/>
  <c r="DB108" i="5"/>
  <c r="ED108" i="5"/>
  <c r="W108" i="5"/>
  <c r="W63" i="5"/>
  <c r="ED63" i="5"/>
  <c r="DB23" i="5"/>
  <c r="ED23" i="5"/>
  <c r="W23" i="5"/>
  <c r="DB79" i="5"/>
  <c r="ED79" i="5"/>
  <c r="W79" i="5"/>
  <c r="DB33" i="5"/>
  <c r="W33" i="5"/>
  <c r="ED33" i="5"/>
  <c r="W55" i="5"/>
  <c r="ED55" i="5"/>
  <c r="DA93" i="5"/>
  <c r="V93" i="5"/>
  <c r="EC93" i="5"/>
  <c r="DA85" i="5"/>
  <c r="V85" i="5"/>
  <c r="EC85" i="5"/>
  <c r="DC7" i="5"/>
  <c r="DF7" i="5" s="1"/>
  <c r="X7" i="5"/>
  <c r="EE7" i="5"/>
  <c r="DA105" i="5"/>
  <c r="V105" i="5"/>
  <c r="EC105" i="5"/>
  <c r="DA91" i="5"/>
  <c r="EC91" i="5"/>
  <c r="V91" i="5"/>
  <c r="DA46" i="5"/>
  <c r="EC46" i="5"/>
  <c r="V46" i="5"/>
  <c r="DA64" i="5"/>
  <c r="V64" i="5"/>
  <c r="EC64" i="5"/>
  <c r="DA86" i="5"/>
  <c r="V86" i="5"/>
  <c r="EC86" i="5"/>
  <c r="W54" i="5"/>
  <c r="ED54" i="5"/>
  <c r="DB81" i="5"/>
  <c r="W81" i="5"/>
  <c r="ED81" i="5"/>
  <c r="W60" i="5"/>
  <c r="ED60" i="5"/>
  <c r="DB74" i="5"/>
  <c r="W74" i="5"/>
  <c r="ED74" i="5"/>
  <c r="DB95" i="5"/>
  <c r="ED95" i="5"/>
  <c r="W95" i="5"/>
  <c r="W53" i="5"/>
  <c r="ED53" i="5"/>
  <c r="EH68" i="5"/>
  <c r="EI68" i="5"/>
  <c r="DD19" i="5"/>
  <c r="EF19" i="5"/>
  <c r="Y19" i="5"/>
  <c r="DB80" i="5"/>
  <c r="W80" i="5"/>
  <c r="ED80" i="5"/>
  <c r="DF81" i="5"/>
  <c r="AA81" i="5"/>
  <c r="EH81" i="5"/>
  <c r="DA13" i="5"/>
  <c r="V13" i="5"/>
  <c r="EC13" i="5"/>
  <c r="DA49" i="5"/>
  <c r="V49" i="5"/>
  <c r="EC49" i="5"/>
  <c r="DA66" i="5"/>
  <c r="EC66" i="5"/>
  <c r="V66" i="5"/>
  <c r="DB84" i="5"/>
  <c r="W84" i="5"/>
  <c r="ED84" i="5"/>
  <c r="DB96" i="5"/>
  <c r="ED96" i="5"/>
  <c r="W96" i="5"/>
  <c r="W56" i="5"/>
  <c r="ED56" i="5"/>
  <c r="DB38" i="5"/>
  <c r="W38" i="5"/>
  <c r="ED38" i="5"/>
  <c r="DB39" i="5"/>
  <c r="W39" i="5"/>
  <c r="ED39" i="5"/>
  <c r="DB37" i="5"/>
  <c r="W37" i="5"/>
  <c r="ED37" i="5"/>
  <c r="DA102" i="5"/>
  <c r="V102" i="5"/>
  <c r="EC102" i="5"/>
  <c r="DA65" i="5"/>
  <c r="V65" i="5"/>
  <c r="EC65" i="5"/>
  <c r="DA90" i="5"/>
  <c r="V90" i="5"/>
  <c r="EC90" i="5"/>
  <c r="DB43" i="5"/>
  <c r="ED43" i="5"/>
  <c r="W43" i="5"/>
  <c r="W57" i="5"/>
  <c r="ED57" i="5"/>
  <c r="DB73" i="5"/>
  <c r="W73" i="5"/>
  <c r="ED73" i="5"/>
  <c r="DB24" i="5"/>
  <c r="W24" i="5"/>
  <c r="ED24" i="5"/>
  <c r="DG9" i="5"/>
  <c r="AA68" i="5"/>
  <c r="AB68" i="5"/>
  <c r="DD23" i="5"/>
  <c r="Y23" i="5"/>
  <c r="EF23" i="5"/>
  <c r="DD20" i="5"/>
  <c r="Y20" i="5"/>
  <c r="EF20" i="5"/>
  <c r="DA99" i="5"/>
  <c r="V99" i="5"/>
  <c r="EC99" i="5"/>
  <c r="DB44" i="5"/>
  <c r="W44" i="5"/>
  <c r="ED44" i="5"/>
  <c r="DA50" i="5"/>
  <c r="EC50" i="5"/>
  <c r="V50" i="5"/>
  <c r="DB107" i="5"/>
  <c r="W107" i="5"/>
  <c r="ED107" i="5"/>
  <c r="DA78" i="5"/>
  <c r="EC78" i="5"/>
  <c r="V78" i="5"/>
  <c r="DA47" i="5"/>
  <c r="V47" i="5"/>
  <c r="EC47" i="5"/>
  <c r="DB19" i="5"/>
  <c r="W19" i="5"/>
  <c r="ED19" i="5"/>
  <c r="W52" i="5"/>
  <c r="ED52" i="5"/>
  <c r="DD10" i="5"/>
  <c r="Y10" i="5"/>
  <c r="EF10" i="5"/>
  <c r="EI44" i="5"/>
  <c r="DD12" i="5"/>
  <c r="EF12" i="5"/>
  <c r="Y12" i="5"/>
  <c r="DA76" i="5"/>
  <c r="V76" i="5"/>
  <c r="EC76" i="5"/>
  <c r="ED58" i="5"/>
  <c r="W58" i="5"/>
  <c r="DB32" i="5"/>
  <c r="W32" i="5"/>
  <c r="ED32" i="5"/>
  <c r="DB105" i="5"/>
  <c r="W105" i="5"/>
  <c r="ED105" i="5"/>
  <c r="DB82" i="5"/>
  <c r="W82" i="5"/>
  <c r="ED82" i="5"/>
  <c r="DB10" i="5"/>
  <c r="W10" i="5"/>
  <c r="ED10" i="5"/>
  <c r="DB94" i="5"/>
  <c r="W94" i="5"/>
  <c r="ED94" i="5"/>
  <c r="DB22" i="5"/>
  <c r="W22" i="5"/>
  <c r="ED22" i="5"/>
  <c r="S62" i="7"/>
  <c r="S57" i="7"/>
  <c r="S52" i="7"/>
  <c r="S53" i="7"/>
  <c r="BZ54" i="5"/>
  <c r="DB54" i="5"/>
  <c r="BZ60" i="5"/>
  <c r="DB60" i="5"/>
  <c r="BZ53" i="5"/>
  <c r="DB53" i="5"/>
  <c r="BZ58" i="5"/>
  <c r="DB58" i="5"/>
  <c r="BZ63" i="5"/>
  <c r="DB63" i="5"/>
  <c r="BZ56" i="5"/>
  <c r="DB56" i="5"/>
  <c r="DG71" i="5"/>
  <c r="S58" i="7"/>
  <c r="BZ57" i="5"/>
  <c r="DB57" i="5"/>
  <c r="BZ59" i="5"/>
  <c r="DB59" i="5"/>
  <c r="BZ61" i="5"/>
  <c r="DB61" i="5"/>
  <c r="BZ55" i="5"/>
  <c r="DB55" i="5"/>
  <c r="BZ62" i="5"/>
  <c r="DB62" i="5"/>
  <c r="S51" i="7"/>
  <c r="BZ52" i="5"/>
  <c r="DB52" i="5"/>
  <c r="S82" i="7"/>
  <c r="S83" i="7"/>
  <c r="S105" i="7"/>
  <c r="S42" i="7"/>
  <c r="S106" i="7"/>
  <c r="S101" i="7"/>
  <c r="S90" i="7"/>
  <c r="S43" i="7"/>
  <c r="BX75" i="7"/>
  <c r="BJ75" i="7"/>
  <c r="S37" i="7"/>
  <c r="S18" i="7"/>
  <c r="S19" i="7"/>
  <c r="S88" i="7"/>
  <c r="S20" i="7"/>
  <c r="BJ77" i="7"/>
  <c r="BX77" i="7"/>
  <c r="S81" i="7"/>
  <c r="S87" i="7"/>
  <c r="S73" i="7"/>
  <c r="S32" i="7"/>
  <c r="S72" i="7"/>
  <c r="S36" i="7"/>
  <c r="S30" i="7"/>
  <c r="S9" i="7"/>
  <c r="S11" i="7"/>
  <c r="S23" i="7"/>
  <c r="S38" i="7"/>
  <c r="S93" i="7"/>
  <c r="S31" i="7"/>
  <c r="S21" i="7"/>
  <c r="S10" i="7"/>
  <c r="S98" i="7"/>
  <c r="S44" i="7"/>
  <c r="S89" i="7"/>
  <c r="S22" i="7"/>
  <c r="S107" i="7"/>
  <c r="CE67" i="5"/>
  <c r="CE9" i="5"/>
  <c r="BY49" i="5"/>
  <c r="BJ48" i="7"/>
  <c r="BX48" i="7"/>
  <c r="BJ65" i="7"/>
  <c r="BX65" i="7"/>
  <c r="BX98" i="7"/>
  <c r="BJ98" i="7"/>
  <c r="BY14" i="5"/>
  <c r="BJ13" i="7"/>
  <c r="BX13" i="7"/>
  <c r="BY50" i="5"/>
  <c r="BX49" i="7"/>
  <c r="BJ49" i="7"/>
  <c r="BJ92" i="7"/>
  <c r="BX92" i="7"/>
  <c r="BX104" i="7"/>
  <c r="BJ104" i="7"/>
  <c r="BX63" i="7"/>
  <c r="BJ63" i="7"/>
  <c r="BY65" i="5"/>
  <c r="BX64" i="7"/>
  <c r="BJ64" i="7"/>
  <c r="BX89" i="7"/>
  <c r="BJ89" i="7"/>
  <c r="BX87" i="7"/>
  <c r="BJ87" i="7"/>
  <c r="BY13" i="5"/>
  <c r="BJ12" i="7"/>
  <c r="BX12" i="7"/>
  <c r="BY47" i="5"/>
  <c r="BX46" i="7"/>
  <c r="BJ46" i="7"/>
  <c r="BX84" i="7"/>
  <c r="BJ84" i="7"/>
  <c r="BJ90" i="7"/>
  <c r="BX90" i="7"/>
  <c r="BY46" i="5"/>
  <c r="BX45" i="7"/>
  <c r="BJ45" i="7"/>
  <c r="BY86" i="5"/>
  <c r="BX85" i="7"/>
  <c r="BJ85" i="7"/>
  <c r="BX101" i="7"/>
  <c r="BJ101" i="7"/>
  <c r="BJ97" i="7"/>
  <c r="BX97" i="7"/>
  <c r="CE8" i="5"/>
  <c r="AU93" i="7"/>
  <c r="AV93" i="7"/>
  <c r="AH93" i="7"/>
  <c r="AG93" i="7"/>
  <c r="X93" i="2"/>
  <c r="AT93" i="7"/>
  <c r="BK93" i="7"/>
  <c r="AF93" i="7"/>
  <c r="AV18" i="7"/>
  <c r="AU18" i="7"/>
  <c r="AH18" i="7"/>
  <c r="AG18" i="7"/>
  <c r="X18" i="2"/>
  <c r="AU20" i="7"/>
  <c r="AV20" i="7"/>
  <c r="AH20" i="7"/>
  <c r="AG20" i="7"/>
  <c r="X20" i="2"/>
  <c r="AT6" i="7"/>
  <c r="AF6" i="7"/>
  <c r="AU89" i="7"/>
  <c r="AV89" i="7"/>
  <c r="AH89" i="7"/>
  <c r="AG89" i="7"/>
  <c r="X89" i="2"/>
  <c r="AU87" i="7"/>
  <c r="AV87" i="7"/>
  <c r="AH87" i="7"/>
  <c r="AG87" i="7"/>
  <c r="X87" i="2"/>
  <c r="AV9" i="7"/>
  <c r="AU9" i="7"/>
  <c r="AH9" i="7"/>
  <c r="AG9" i="7"/>
  <c r="X9" i="2"/>
  <c r="AV44" i="7"/>
  <c r="AU44" i="7"/>
  <c r="AH44" i="7"/>
  <c r="AG44" i="7"/>
  <c r="X44" i="2"/>
  <c r="AT101" i="7"/>
  <c r="BK101" i="7"/>
  <c r="AF101" i="7"/>
  <c r="AU32" i="7"/>
  <c r="AV32" i="7"/>
  <c r="AH32" i="7"/>
  <c r="AG32" i="7"/>
  <c r="X32" i="2"/>
  <c r="AV30" i="7"/>
  <c r="AU30" i="7"/>
  <c r="AH30" i="7"/>
  <c r="AG30" i="7"/>
  <c r="X30" i="2"/>
  <c r="AV31" i="7"/>
  <c r="AU31" i="7"/>
  <c r="AH31" i="7"/>
  <c r="AG31" i="7"/>
  <c r="X31" i="2"/>
  <c r="AV11" i="7"/>
  <c r="AU11" i="7"/>
  <c r="AH11" i="7"/>
  <c r="AG11" i="7"/>
  <c r="X11" i="2"/>
  <c r="AU10" i="7"/>
  <c r="AV10" i="7"/>
  <c r="AH10" i="7"/>
  <c r="AG10" i="7"/>
  <c r="X10" i="2"/>
  <c r="AV98" i="7"/>
  <c r="AU98" i="7"/>
  <c r="AH98" i="7"/>
  <c r="AG98" i="7"/>
  <c r="X98" i="2"/>
  <c r="AT69" i="7"/>
  <c r="BK69" i="7"/>
  <c r="AF69" i="7"/>
  <c r="AT43" i="7"/>
  <c r="AF43" i="7"/>
  <c r="AT104" i="7"/>
  <c r="BK104" i="7"/>
  <c r="AF104" i="7"/>
  <c r="BZ62" i="1"/>
  <c r="AU21" i="7"/>
  <c r="AV21" i="7"/>
  <c r="AH21" i="7"/>
  <c r="AG21" i="7"/>
  <c r="X21" i="2"/>
  <c r="AV22" i="7"/>
  <c r="AU22" i="7"/>
  <c r="AH22" i="7"/>
  <c r="AG22" i="7"/>
  <c r="X22" i="2"/>
  <c r="AV107" i="7"/>
  <c r="AU107" i="7"/>
  <c r="AH107" i="7"/>
  <c r="AG107" i="7"/>
  <c r="X107" i="2"/>
  <c r="CD71" i="5"/>
  <c r="AT70" i="7"/>
  <c r="BK70" i="7"/>
  <c r="AF70" i="7"/>
  <c r="AV19" i="7"/>
  <c r="AU19" i="7"/>
  <c r="AH19" i="7"/>
  <c r="AG19" i="7"/>
  <c r="X19" i="2"/>
  <c r="DE16" i="4"/>
  <c r="Y16" i="2"/>
  <c r="AU88" i="7"/>
  <c r="AV88" i="7"/>
  <c r="AH88" i="7"/>
  <c r="AG88" i="7"/>
  <c r="X88" i="2"/>
  <c r="CE68" i="5"/>
  <c r="AV23" i="7"/>
  <c r="AU23" i="7"/>
  <c r="AH23" i="7"/>
  <c r="AG23" i="7"/>
  <c r="X23" i="2"/>
  <c r="AU37" i="7"/>
  <c r="AV37" i="7"/>
  <c r="AH37" i="7"/>
  <c r="AG37" i="7"/>
  <c r="X37" i="2"/>
  <c r="AV105" i="7"/>
  <c r="AU105" i="7"/>
  <c r="AH105" i="7"/>
  <c r="AG105" i="7"/>
  <c r="X105" i="2"/>
  <c r="AV83" i="7"/>
  <c r="AU83" i="7"/>
  <c r="AH83" i="7"/>
  <c r="AG83" i="7"/>
  <c r="X83" i="2"/>
  <c r="AV82" i="7"/>
  <c r="AU82" i="7"/>
  <c r="AH82" i="7"/>
  <c r="AG82" i="7"/>
  <c r="X82" i="2"/>
  <c r="BK80" i="7"/>
  <c r="AT80" i="7"/>
  <c r="AF80" i="7"/>
  <c r="AU36" i="7"/>
  <c r="AV36" i="7"/>
  <c r="AH36" i="7"/>
  <c r="AG36" i="7"/>
  <c r="X36" i="2"/>
  <c r="AU101" i="7"/>
  <c r="AV101" i="7"/>
  <c r="AH101" i="7"/>
  <c r="AG101" i="7"/>
  <c r="X101" i="2"/>
  <c r="AV42" i="7"/>
  <c r="AU42" i="7"/>
  <c r="AH42" i="7"/>
  <c r="AG42" i="7"/>
  <c r="X42" i="2"/>
  <c r="AU38" i="7"/>
  <c r="AV38" i="7"/>
  <c r="AH38" i="7"/>
  <c r="AG38" i="7"/>
  <c r="X38" i="2"/>
  <c r="AV81" i="7"/>
  <c r="AU81" i="7"/>
  <c r="AH81" i="7"/>
  <c r="AG81" i="7"/>
  <c r="X81" i="2"/>
  <c r="AU106" i="7"/>
  <c r="AV106" i="7"/>
  <c r="AH106" i="7"/>
  <c r="AG106" i="7"/>
  <c r="X106" i="2"/>
  <c r="AV90" i="7"/>
  <c r="AU90" i="7"/>
  <c r="AH90" i="7"/>
  <c r="AG90" i="7"/>
  <c r="X90" i="2"/>
  <c r="AV43" i="7"/>
  <c r="AU43" i="7"/>
  <c r="AH43" i="7"/>
  <c r="AG43" i="7"/>
  <c r="X43" i="2"/>
  <c r="DE71" i="4"/>
  <c r="Y71" i="2"/>
  <c r="DE15" i="4"/>
  <c r="Y15" i="2"/>
  <c r="AF104" i="2"/>
  <c r="AF107" i="2"/>
  <c r="DQ15" i="4"/>
  <c r="AF11" i="2"/>
  <c r="AF38" i="2"/>
  <c r="AX108" i="5"/>
  <c r="BZ108" i="5"/>
  <c r="AW105" i="5"/>
  <c r="BY105" i="5"/>
  <c r="AW64" i="5"/>
  <c r="BY64" i="5"/>
  <c r="AX44" i="5"/>
  <c r="BZ44" i="5"/>
  <c r="BC8" i="5"/>
  <c r="BB8" i="5"/>
  <c r="AW90" i="5"/>
  <c r="BY90" i="5"/>
  <c r="AX38" i="5"/>
  <c r="BZ38" i="5"/>
  <c r="AX107" i="5"/>
  <c r="BZ107" i="5"/>
  <c r="AW76" i="5"/>
  <c r="BY76" i="5"/>
  <c r="AX39" i="5"/>
  <c r="BZ39" i="5"/>
  <c r="AX75" i="5"/>
  <c r="BZ75" i="5"/>
  <c r="AX19" i="5"/>
  <c r="BZ19" i="5"/>
  <c r="AX37" i="5"/>
  <c r="BZ37" i="5"/>
  <c r="AX106" i="5"/>
  <c r="BZ106" i="5"/>
  <c r="AW88" i="5"/>
  <c r="BY88" i="5"/>
  <c r="AX95" i="5"/>
  <c r="BZ95" i="5"/>
  <c r="AF23" i="2"/>
  <c r="AX43" i="5"/>
  <c r="BZ43" i="5"/>
  <c r="AX24" i="5"/>
  <c r="BZ24" i="5"/>
  <c r="BC67" i="5"/>
  <c r="BB67" i="5"/>
  <c r="AZ19" i="5"/>
  <c r="CB19" i="5"/>
  <c r="AZ20" i="5"/>
  <c r="CB20" i="5"/>
  <c r="BB81" i="5"/>
  <c r="CD81" i="5"/>
  <c r="AX105" i="5"/>
  <c r="BZ105" i="5"/>
  <c r="AX10" i="5"/>
  <c r="BZ10" i="5"/>
  <c r="AX94" i="5"/>
  <c r="BZ94" i="5"/>
  <c r="AX22" i="5"/>
  <c r="BZ22" i="5"/>
  <c r="AW93" i="5"/>
  <c r="BY93" i="5"/>
  <c r="AZ21" i="5"/>
  <c r="CB21" i="5"/>
  <c r="AX45" i="5"/>
  <c r="BZ45" i="5"/>
  <c r="AX11" i="5"/>
  <c r="BZ11" i="5"/>
  <c r="AX21" i="5"/>
  <c r="BZ21" i="5"/>
  <c r="AW85" i="5"/>
  <c r="BY85" i="5"/>
  <c r="AX80" i="5"/>
  <c r="BZ80" i="5"/>
  <c r="AX23" i="5"/>
  <c r="BZ23" i="5"/>
  <c r="AZ24" i="5"/>
  <c r="CB24" i="5"/>
  <c r="AW91" i="5"/>
  <c r="BY91" i="5"/>
  <c r="AX84" i="5"/>
  <c r="BZ84" i="5"/>
  <c r="AX79" i="5"/>
  <c r="BZ79" i="5"/>
  <c r="AX96" i="5"/>
  <c r="BZ96" i="5"/>
  <c r="AX20" i="5"/>
  <c r="BZ20" i="5"/>
  <c r="AW102" i="5"/>
  <c r="BY102" i="5"/>
  <c r="AF83" i="2"/>
  <c r="AX33" i="5"/>
  <c r="BZ33" i="5"/>
  <c r="AZ10" i="5"/>
  <c r="CB10" i="5"/>
  <c r="BC68" i="5"/>
  <c r="BB68" i="5"/>
  <c r="BB44" i="5"/>
  <c r="CD44" i="5"/>
  <c r="AX81" i="5"/>
  <c r="BZ81" i="5"/>
  <c r="AX74" i="5"/>
  <c r="BZ74" i="5"/>
  <c r="AF78" i="2"/>
  <c r="BB94" i="5"/>
  <c r="CD94" i="5"/>
  <c r="AX73" i="5"/>
  <c r="BZ73" i="5"/>
  <c r="BC9" i="5"/>
  <c r="BB9" i="5"/>
  <c r="AW78" i="5"/>
  <c r="BY78" i="5"/>
  <c r="AZ11" i="5"/>
  <c r="CB11" i="5"/>
  <c r="AW66" i="5"/>
  <c r="BY66" i="5"/>
  <c r="AW98" i="5"/>
  <c r="BY98" i="5"/>
  <c r="DQ71" i="4"/>
  <c r="AX32" i="5"/>
  <c r="BZ32" i="5"/>
  <c r="AX82" i="5"/>
  <c r="BZ82" i="5"/>
  <c r="AF101" i="2"/>
  <c r="AY7" i="5"/>
  <c r="CA7" i="5"/>
  <c r="AZ12" i="5"/>
  <c r="CB12" i="5"/>
  <c r="AZ22" i="5"/>
  <c r="CB22" i="5"/>
  <c r="AZ23" i="5"/>
  <c r="CB23" i="5"/>
  <c r="AW99" i="5"/>
  <c r="BY99" i="5"/>
  <c r="AX31" i="5"/>
  <c r="BZ31" i="5"/>
  <c r="AX83" i="5"/>
  <c r="BZ83" i="5"/>
  <c r="AX12" i="5"/>
  <c r="BZ12" i="5"/>
  <c r="AX102" i="5"/>
  <c r="BZ102" i="5"/>
  <c r="CX56" i="4"/>
  <c r="AX57" i="5"/>
  <c r="BC17" i="5"/>
  <c r="AW65" i="5"/>
  <c r="DQ51" i="4"/>
  <c r="CX62" i="4"/>
  <c r="AX63" i="5"/>
  <c r="CX54" i="4"/>
  <c r="AX55" i="5"/>
  <c r="DQ53" i="4"/>
  <c r="BW47" i="1"/>
  <c r="AW46" i="5"/>
  <c r="AF84" i="2"/>
  <c r="AW86" i="5"/>
  <c r="DQ58" i="4"/>
  <c r="AE99" i="2"/>
  <c r="DQ70" i="4"/>
  <c r="CX57" i="4"/>
  <c r="AX58" i="5"/>
  <c r="CX59" i="4"/>
  <c r="AX60" i="5"/>
  <c r="AF45" i="2"/>
  <c r="AW47" i="5"/>
  <c r="CA71" i="1"/>
  <c r="DR16" i="4"/>
  <c r="CX58" i="4"/>
  <c r="AX59" i="5"/>
  <c r="AF44" i="2"/>
  <c r="BC72" i="5"/>
  <c r="CX55" i="4"/>
  <c r="AX56" i="5"/>
  <c r="BW14" i="1"/>
  <c r="AW13" i="5"/>
  <c r="BW50" i="1"/>
  <c r="AW49" i="5"/>
  <c r="AF95" i="2"/>
  <c r="CX61" i="4"/>
  <c r="AX62" i="5"/>
  <c r="CX52" i="4"/>
  <c r="AX53" i="5"/>
  <c r="AF12" i="2"/>
  <c r="AW14" i="5"/>
  <c r="AF48" i="2"/>
  <c r="AW50" i="5"/>
  <c r="DQ52" i="4"/>
  <c r="CX53" i="4"/>
  <c r="AX54" i="5"/>
  <c r="CX60" i="4"/>
  <c r="AX61" i="5"/>
  <c r="BC16" i="5"/>
  <c r="BZ56" i="1"/>
  <c r="DR62" i="4"/>
  <c r="AF80" i="2"/>
  <c r="AF32" i="2"/>
  <c r="CX51" i="4"/>
  <c r="AX52" i="5"/>
  <c r="BZ60" i="1"/>
  <c r="BZ61" i="1"/>
  <c r="BZ59" i="1"/>
  <c r="BZ55" i="1"/>
  <c r="AF79" i="2"/>
  <c r="BZ57" i="1"/>
  <c r="DR57" i="4"/>
  <c r="BZ58" i="1"/>
  <c r="AE87" i="2"/>
  <c r="J37" i="2"/>
  <c r="J82" i="2"/>
  <c r="AE50" i="2"/>
  <c r="BW104" i="1"/>
  <c r="BW103" i="1"/>
  <c r="BW65" i="1"/>
  <c r="BW64" i="1"/>
  <c r="AF98" i="2"/>
  <c r="BW99" i="1"/>
  <c r="CX104" i="4"/>
  <c r="BZ104" i="4"/>
  <c r="BZ18" i="4"/>
  <c r="CX18" i="4"/>
  <c r="CX36" i="4"/>
  <c r="BZ36" i="4"/>
  <c r="BW49" i="1"/>
  <c r="BW98" i="1"/>
  <c r="BW97" i="1"/>
  <c r="CX83" i="4"/>
  <c r="BZ83" i="4"/>
  <c r="CX11" i="4"/>
  <c r="BZ11" i="4"/>
  <c r="BW78" i="1"/>
  <c r="BW66" i="1"/>
  <c r="BW46" i="1"/>
  <c r="BZ79" i="4"/>
  <c r="CX79" i="4"/>
  <c r="AF10" i="2"/>
  <c r="AF9" i="2"/>
  <c r="AF105" i="2"/>
  <c r="AF106" i="2"/>
  <c r="BW88" i="1"/>
  <c r="BW89" i="1"/>
  <c r="CX78" i="4"/>
  <c r="BZ78" i="4"/>
  <c r="BZ44" i="4"/>
  <c r="CX44" i="4"/>
  <c r="CX9" i="4"/>
  <c r="BZ9" i="4"/>
  <c r="J106" i="2"/>
  <c r="BZ106" i="4"/>
  <c r="CX106" i="4"/>
  <c r="CX101" i="4"/>
  <c r="BZ101" i="4"/>
  <c r="AF89" i="2"/>
  <c r="BW90" i="1"/>
  <c r="BZ10" i="4"/>
  <c r="CX10" i="4"/>
  <c r="CX105" i="4"/>
  <c r="BZ105" i="4"/>
  <c r="BZ31" i="4"/>
  <c r="CX31" i="4"/>
  <c r="CX95" i="4"/>
  <c r="BZ95" i="4"/>
  <c r="BZ94" i="4"/>
  <c r="CX94" i="4"/>
  <c r="BW76" i="1"/>
  <c r="BW77" i="1"/>
  <c r="BZ30" i="4"/>
  <c r="CX30" i="4"/>
  <c r="AF43" i="2"/>
  <c r="BZ32" i="4"/>
  <c r="CX32" i="4"/>
  <c r="AF93" i="2"/>
  <c r="AF94" i="2"/>
  <c r="BZ107" i="4"/>
  <c r="CX107" i="4"/>
  <c r="AF30" i="2"/>
  <c r="AF31" i="2"/>
  <c r="BZ93" i="4"/>
  <c r="CX93" i="4"/>
  <c r="BW85" i="1"/>
  <c r="CX80" i="4"/>
  <c r="BZ80" i="4"/>
  <c r="CX20" i="4"/>
  <c r="BZ20" i="4"/>
  <c r="AF46" i="2"/>
  <c r="BW48" i="1"/>
  <c r="BW87" i="1"/>
  <c r="AF20" i="2"/>
  <c r="AF19" i="2"/>
  <c r="BW13" i="1"/>
  <c r="BW100" i="1"/>
  <c r="BW101" i="1"/>
  <c r="CX38" i="4"/>
  <c r="BZ38" i="4"/>
  <c r="BW86" i="1"/>
  <c r="BZ81" i="4"/>
  <c r="CX81" i="4"/>
  <c r="BZ19" i="4"/>
  <c r="CX19" i="4"/>
  <c r="BZ82" i="4"/>
  <c r="CX82" i="4"/>
  <c r="BZ73" i="4"/>
  <c r="CX73" i="4"/>
  <c r="CX23" i="4"/>
  <c r="BZ23" i="4"/>
  <c r="BZ74" i="4"/>
  <c r="CX74" i="4"/>
  <c r="AF82" i="2"/>
  <c r="AF81" i="2"/>
  <c r="CX72" i="4"/>
  <c r="BZ72" i="4"/>
  <c r="BZ21" i="4"/>
  <c r="CX21" i="4"/>
  <c r="BZ43" i="4"/>
  <c r="CX43" i="4"/>
  <c r="AF36" i="2"/>
  <c r="AF37" i="2"/>
  <c r="AF21" i="2"/>
  <c r="AF22" i="2"/>
  <c r="AF92" i="2"/>
  <c r="BW93" i="1"/>
  <c r="BW91" i="1"/>
  <c r="BW92" i="1"/>
  <c r="BW15" i="1"/>
  <c r="BW51" i="1"/>
  <c r="BZ42" i="4"/>
  <c r="CX42" i="4"/>
  <c r="BZ37" i="4"/>
  <c r="CX37" i="4"/>
  <c r="BZ22" i="4"/>
  <c r="CX22" i="4"/>
  <c r="DR54" i="4"/>
  <c r="DQ54" i="4"/>
  <c r="AG70" i="2"/>
  <c r="J71" i="2"/>
  <c r="DR55" i="4"/>
  <c r="DQ55" i="4"/>
  <c r="DQ61" i="4"/>
  <c r="DR61" i="4"/>
  <c r="DR60" i="4"/>
  <c r="DQ60" i="4"/>
  <c r="DQ56" i="4"/>
  <c r="DR56" i="4"/>
  <c r="Y107" i="2"/>
  <c r="DR59" i="4"/>
  <c r="DQ59" i="4"/>
  <c r="J88" i="2"/>
  <c r="DB12" i="4"/>
  <c r="BY12" i="4"/>
  <c r="BX12" i="4"/>
  <c r="BW12" i="4"/>
  <c r="DN43" i="4"/>
  <c r="DO43" i="4" s="1"/>
  <c r="AI43" i="2" s="1"/>
  <c r="CA43" i="4"/>
  <c r="CE43" i="4" s="1"/>
  <c r="AG11" i="2"/>
  <c r="BX12" i="1"/>
  <c r="AE49" i="2"/>
  <c r="BX45" i="1"/>
  <c r="AJ45" i="1" s="1"/>
  <c r="AG44" i="2"/>
  <c r="BX60" i="1"/>
  <c r="AJ60" i="1" s="1"/>
  <c r="BX32" i="1"/>
  <c r="AJ32" i="1" s="1"/>
  <c r="J32" i="2"/>
  <c r="BX31" i="1"/>
  <c r="AJ31" i="1" s="1"/>
  <c r="AE13" i="2"/>
  <c r="AE12" i="2"/>
  <c r="DB63" i="4"/>
  <c r="BX63" i="4"/>
  <c r="BY63" i="4"/>
  <c r="BW63" i="4"/>
  <c r="DB97" i="4"/>
  <c r="BY97" i="4"/>
  <c r="BX97" i="4"/>
  <c r="BW97" i="4"/>
  <c r="BX37" i="1"/>
  <c r="AJ37" i="1" s="1"/>
  <c r="BX38" i="1"/>
  <c r="AJ38" i="1" s="1"/>
  <c r="AG79" i="2"/>
  <c r="BX80" i="1"/>
  <c r="AJ80" i="1" s="1"/>
  <c r="AC29" i="2"/>
  <c r="BY29" i="1"/>
  <c r="BX20" i="1"/>
  <c r="J18" i="2"/>
  <c r="BX21" i="1"/>
  <c r="DB92" i="4"/>
  <c r="BY92" i="4"/>
  <c r="BW92" i="4"/>
  <c r="BX92" i="4"/>
  <c r="BX57" i="1"/>
  <c r="AJ57" i="1" s="1"/>
  <c r="BX62" i="1"/>
  <c r="AJ62" i="1" s="1"/>
  <c r="BX61" i="1"/>
  <c r="AJ61" i="1" s="1"/>
  <c r="DB64" i="4"/>
  <c r="BW64" i="4"/>
  <c r="BY64" i="4"/>
  <c r="BX64" i="4"/>
  <c r="DB98" i="4"/>
  <c r="BY98" i="4"/>
  <c r="BW98" i="4"/>
  <c r="BX98" i="4"/>
  <c r="AG32" i="2"/>
  <c r="BX33" i="1"/>
  <c r="AJ33" i="1" s="1"/>
  <c r="DB104" i="4"/>
  <c r="BW104" i="4"/>
  <c r="BX104" i="4"/>
  <c r="BY104" i="4"/>
  <c r="DN69" i="4"/>
  <c r="DO69" i="4" s="1"/>
  <c r="AI69" i="2" s="1"/>
  <c r="CA69" i="4"/>
  <c r="W69" i="2"/>
  <c r="CA70" i="1"/>
  <c r="DB87" i="4"/>
  <c r="BY87" i="4"/>
  <c r="BW87" i="4"/>
  <c r="BX87" i="4"/>
  <c r="AE63" i="2"/>
  <c r="AE64" i="2"/>
  <c r="BX75" i="1"/>
  <c r="AJ75" i="1" s="1"/>
  <c r="AE98" i="2"/>
  <c r="AE97" i="2"/>
  <c r="DN70" i="4"/>
  <c r="DO70" i="4" s="1"/>
  <c r="AI70" i="2" s="1"/>
  <c r="CA70" i="4"/>
  <c r="CE70" i="4" s="1"/>
  <c r="AE103" i="2"/>
  <c r="DB65" i="4"/>
  <c r="BY65" i="4"/>
  <c r="BX65" i="4"/>
  <c r="BW65" i="4"/>
  <c r="BX74" i="1"/>
  <c r="AJ74" i="1" s="1"/>
  <c r="BX73" i="1"/>
  <c r="AJ73" i="1" s="1"/>
  <c r="BX79" i="1"/>
  <c r="AJ79" i="1" s="1"/>
  <c r="J102" i="2"/>
  <c r="DB75" i="4"/>
  <c r="BY75" i="4"/>
  <c r="BX75" i="4"/>
  <c r="BW75" i="4"/>
  <c r="BX54" i="1"/>
  <c r="AJ54" i="1" s="1"/>
  <c r="BX23" i="1"/>
  <c r="BX22" i="1"/>
  <c r="DB89" i="4"/>
  <c r="BX89" i="4"/>
  <c r="BY89" i="4"/>
  <c r="BW89" i="4"/>
  <c r="BX19" i="1"/>
  <c r="DB84" i="4"/>
  <c r="BW84" i="4"/>
  <c r="BX84" i="4"/>
  <c r="BY84" i="4"/>
  <c r="BX55" i="1"/>
  <c r="AJ55" i="1" s="1"/>
  <c r="BX56" i="1"/>
  <c r="AJ56" i="1" s="1"/>
  <c r="BX63" i="1"/>
  <c r="AJ63" i="1" s="1"/>
  <c r="AG83" i="2"/>
  <c r="BX84" i="1"/>
  <c r="AJ84" i="1" s="1"/>
  <c r="DB85" i="4"/>
  <c r="BY85" i="4"/>
  <c r="BW85" i="4"/>
  <c r="BX85" i="4"/>
  <c r="AG23" i="2"/>
  <c r="BX24" i="1"/>
  <c r="DB90" i="4"/>
  <c r="BY90" i="4"/>
  <c r="BX90" i="4"/>
  <c r="BW90" i="4"/>
  <c r="AE85" i="2"/>
  <c r="AE84" i="2"/>
  <c r="BX43" i="1"/>
  <c r="AJ43" i="1" s="1"/>
  <c r="BX82" i="1"/>
  <c r="AJ82" i="1" s="1"/>
  <c r="J83" i="2"/>
  <c r="BX83" i="1"/>
  <c r="AJ83" i="1" s="1"/>
  <c r="BX58" i="1"/>
  <c r="AJ58" i="1" s="1"/>
  <c r="BX59" i="1"/>
  <c r="AJ59" i="1" s="1"/>
  <c r="BX11" i="1"/>
  <c r="BX10" i="1"/>
  <c r="AG9" i="2"/>
  <c r="BX107" i="1"/>
  <c r="AJ107" i="1" s="1"/>
  <c r="AG105" i="2"/>
  <c r="BX106" i="1"/>
  <c r="AJ106" i="1" s="1"/>
  <c r="DB49" i="4"/>
  <c r="BX49" i="4"/>
  <c r="BY49" i="4"/>
  <c r="BW49" i="4"/>
  <c r="J35" i="2"/>
  <c r="BX34" i="1"/>
  <c r="AJ34" i="1" s="1"/>
  <c r="BX35" i="1"/>
  <c r="AJ35" i="1" s="1"/>
  <c r="BX108" i="1"/>
  <c r="AJ108" i="1" s="1"/>
  <c r="J105" i="2"/>
  <c r="DB77" i="4"/>
  <c r="BW77" i="4"/>
  <c r="BY77" i="4"/>
  <c r="BX77" i="4"/>
  <c r="BX53" i="1"/>
  <c r="AJ53" i="1" s="1"/>
  <c r="BX52" i="1"/>
  <c r="AJ52" i="1" s="1"/>
  <c r="DB101" i="4"/>
  <c r="BW101" i="4"/>
  <c r="BX101" i="4"/>
  <c r="BY101" i="4"/>
  <c r="DB46" i="4"/>
  <c r="BX46" i="4"/>
  <c r="BY46" i="4"/>
  <c r="BW46" i="4"/>
  <c r="AG42" i="2"/>
  <c r="DB13" i="4"/>
  <c r="BW13" i="4"/>
  <c r="BY13" i="4"/>
  <c r="BX13" i="4"/>
  <c r="J31" i="2"/>
  <c r="AG95" i="2"/>
  <c r="BX96" i="1"/>
  <c r="AJ96" i="1" s="1"/>
  <c r="DB45" i="4"/>
  <c r="BY45" i="4"/>
  <c r="BW45" i="4"/>
  <c r="BX45" i="4"/>
  <c r="AG38" i="2"/>
  <c r="BX39" i="1"/>
  <c r="AJ39" i="1" s="1"/>
  <c r="BX95" i="1"/>
  <c r="AJ95" i="1" s="1"/>
  <c r="AE46" i="2"/>
  <c r="AE45" i="2"/>
  <c r="DB48" i="4"/>
  <c r="BX48" i="4"/>
  <c r="BY48" i="4"/>
  <c r="BW48" i="4"/>
  <c r="Y81" i="2"/>
  <c r="Y106" i="2"/>
  <c r="Y98" i="2"/>
  <c r="Y93" i="2"/>
  <c r="Y88" i="2"/>
  <c r="AH106" i="2"/>
  <c r="AH105" i="2"/>
  <c r="Y89" i="2"/>
  <c r="CF7" i="4"/>
  <c r="Y87" i="2"/>
  <c r="W104" i="2"/>
  <c r="DN104" i="4"/>
  <c r="DO104" i="4" s="1"/>
  <c r="AI104" i="2" s="1"/>
  <c r="Y101" i="2"/>
  <c r="DN6" i="4"/>
  <c r="DO6" i="4" s="1"/>
  <c r="AI6" i="2" s="1"/>
  <c r="DN80" i="4"/>
  <c r="DO80" i="4" s="1"/>
  <c r="AI80" i="2" s="1"/>
  <c r="AG101" i="2"/>
  <c r="Y82" i="2"/>
  <c r="W101" i="2"/>
  <c r="DN101" i="4"/>
  <c r="DO101" i="4" s="1"/>
  <c r="AI101" i="2" s="1"/>
  <c r="Y83" i="2"/>
  <c r="Y90" i="2"/>
  <c r="AH107" i="2"/>
  <c r="Y105" i="2"/>
  <c r="DN93" i="4"/>
  <c r="DO93" i="4" s="1"/>
  <c r="AI93" i="2" s="1"/>
  <c r="Y30" i="2"/>
  <c r="Y32" i="2"/>
  <c r="Y42" i="2"/>
  <c r="Y11" i="2"/>
  <c r="Y18" i="2"/>
  <c r="Y10" i="2"/>
  <c r="Y36" i="2"/>
  <c r="Y23" i="2"/>
  <c r="Y44" i="2"/>
  <c r="Y20" i="2"/>
  <c r="Y21" i="2"/>
  <c r="Y31" i="2"/>
  <c r="Y22" i="2"/>
  <c r="Y38" i="2"/>
  <c r="Y9" i="2"/>
  <c r="Y37" i="2"/>
  <c r="Y43" i="2"/>
  <c r="Y19" i="2"/>
  <c r="AH81" i="2"/>
  <c r="AH82" i="2"/>
  <c r="AH38" i="2"/>
  <c r="AH22" i="2"/>
  <c r="AH21" i="2"/>
  <c r="AH20" i="2"/>
  <c r="AH37" i="2"/>
  <c r="AH36" i="2"/>
  <c r="J86" i="2"/>
  <c r="J44" i="2"/>
  <c r="AH43" i="2"/>
  <c r="AH42" i="2"/>
  <c r="AH93" i="2"/>
  <c r="AH88" i="2"/>
  <c r="AH87" i="2"/>
  <c r="AH90" i="2"/>
  <c r="AH19" i="2"/>
  <c r="AH18" i="2"/>
  <c r="AH32" i="2"/>
  <c r="AH31" i="2"/>
  <c r="AH30" i="2"/>
  <c r="AH11" i="2"/>
  <c r="AH44" i="2"/>
  <c r="AH89" i="2"/>
  <c r="J91" i="2"/>
  <c r="AH10" i="2"/>
  <c r="AH9" i="2"/>
  <c r="AG80" i="2"/>
  <c r="AH23" i="2"/>
  <c r="J94" i="2"/>
  <c r="J99" i="2"/>
  <c r="AH101" i="2"/>
  <c r="J96" i="2"/>
  <c r="AH83" i="2"/>
  <c r="J50" i="2"/>
  <c r="CE67" i="4"/>
  <c r="DD67" i="4"/>
  <c r="DE67" i="4"/>
  <c r="BZ53" i="1"/>
  <c r="BZ63" i="1"/>
  <c r="DD66" i="4"/>
  <c r="DE66" i="4"/>
  <c r="BZ52" i="1"/>
  <c r="DD8" i="4"/>
  <c r="DE8" i="4"/>
  <c r="BZ54" i="1"/>
  <c r="DD7" i="4"/>
  <c r="DE7" i="4"/>
  <c r="CE66" i="4"/>
  <c r="CF8" i="4"/>
  <c r="J47" i="2"/>
  <c r="CA7" i="1"/>
  <c r="CA6" i="4"/>
  <c r="CA104" i="4"/>
  <c r="CA80" i="4"/>
  <c r="CE80" i="4" s="1"/>
  <c r="J14" i="2"/>
  <c r="CA101" i="4"/>
  <c r="CA93" i="4"/>
  <c r="CE93" i="4" s="1"/>
  <c r="J100" i="2"/>
  <c r="BY75" i="1"/>
  <c r="AK75" i="1" s="1"/>
  <c r="BY85" i="1"/>
  <c r="AK85" i="1" s="1"/>
  <c r="BZ102" i="1"/>
  <c r="CA102" i="1"/>
  <c r="CC101" i="4"/>
  <c r="BZ106" i="1"/>
  <c r="CC105" i="4"/>
  <c r="BZ74" i="1"/>
  <c r="CC73" i="4"/>
  <c r="BZ37" i="1"/>
  <c r="BZ32" i="1"/>
  <c r="BZ33" i="1"/>
  <c r="CC98" i="4"/>
  <c r="BZ39" i="1"/>
  <c r="CC72" i="4"/>
  <c r="BZ73" i="1"/>
  <c r="CC89" i="4"/>
  <c r="CC83" i="4"/>
  <c r="BZ84" i="1"/>
  <c r="BZ83" i="1"/>
  <c r="CC82" i="4"/>
  <c r="BZ38" i="1"/>
  <c r="BZ12" i="1"/>
  <c r="BZ45" i="1"/>
  <c r="BZ10" i="1"/>
  <c r="BZ11" i="1"/>
  <c r="CC88" i="4"/>
  <c r="CC87" i="4"/>
  <c r="CC90" i="4"/>
  <c r="BZ108" i="1"/>
  <c r="CC107" i="4"/>
  <c r="BZ22" i="1"/>
  <c r="BZ23" i="1"/>
  <c r="BZ21" i="1"/>
  <c r="BZ43" i="1"/>
  <c r="BZ31" i="1"/>
  <c r="CC81" i="4"/>
  <c r="BZ82" i="1"/>
  <c r="BZ107" i="1"/>
  <c r="CC106" i="4"/>
  <c r="BZ19" i="1"/>
  <c r="BZ20" i="1"/>
  <c r="BZ24" i="1"/>
  <c r="BZ94" i="1"/>
  <c r="CA94" i="1"/>
  <c r="CC93" i="4"/>
  <c r="BZ44" i="1"/>
  <c r="CA44" i="1"/>
  <c r="AP18" i="2"/>
  <c r="AP14" i="2"/>
  <c r="AP34" i="2"/>
  <c r="AP15" i="2"/>
  <c r="AP60" i="2"/>
  <c r="AP44" i="2"/>
  <c r="AP28" i="2"/>
  <c r="AP12" i="2"/>
  <c r="AP66" i="2"/>
  <c r="AP16" i="2"/>
  <c r="AP45" i="2"/>
  <c r="AP35" i="2"/>
  <c r="AP97" i="2"/>
  <c r="AP61" i="2"/>
  <c r="AP42" i="2"/>
  <c r="AP26" i="2"/>
  <c r="AP10" i="2"/>
  <c r="AP51" i="2"/>
  <c r="AP81" i="2"/>
  <c r="AP48" i="2"/>
  <c r="AP79" i="2"/>
  <c r="AP30" i="2"/>
  <c r="AP92" i="2"/>
  <c r="AP59" i="2"/>
  <c r="AP105" i="2"/>
  <c r="AP57" i="2"/>
  <c r="AP41" i="2"/>
  <c r="AP25" i="2"/>
  <c r="AP9" i="2"/>
  <c r="AP67" i="2"/>
  <c r="AP98" i="2"/>
  <c r="AP65" i="2"/>
  <c r="AP32" i="2"/>
  <c r="AP47" i="2"/>
  <c r="AP110" i="2"/>
  <c r="AP46" i="2"/>
  <c r="AP76" i="2"/>
  <c r="AP91" i="2"/>
  <c r="AP27" i="2"/>
  <c r="AP58" i="2"/>
  <c r="AP89" i="2"/>
  <c r="AP73" i="2"/>
  <c r="AP104" i="2"/>
  <c r="AP88" i="2"/>
  <c r="AP72" i="2"/>
  <c r="AP56" i="2"/>
  <c r="AP40" i="2"/>
  <c r="AP24" i="2"/>
  <c r="AP8" i="2"/>
  <c r="AP83" i="2"/>
  <c r="AP17" i="2"/>
  <c r="AP80" i="2"/>
  <c r="AP95" i="2"/>
  <c r="AP77" i="2"/>
  <c r="AP23" i="2"/>
  <c r="AP7" i="2"/>
  <c r="AP82" i="2"/>
  <c r="AP102" i="2"/>
  <c r="AP86" i="2"/>
  <c r="AP70" i="2"/>
  <c r="AP54" i="2"/>
  <c r="AP22" i="2"/>
  <c r="AP6" i="2"/>
  <c r="AP19" i="2"/>
  <c r="AP33" i="2"/>
  <c r="AP64" i="2"/>
  <c r="AP3" i="2"/>
  <c r="AP62" i="2"/>
  <c r="AP109" i="2"/>
  <c r="AP13" i="2"/>
  <c r="AP108" i="2"/>
  <c r="AP75" i="2"/>
  <c r="AP11" i="2"/>
  <c r="AP74" i="2"/>
  <c r="AP87" i="2"/>
  <c r="AP71" i="2"/>
  <c r="AP101" i="2"/>
  <c r="AP69" i="2"/>
  <c r="AP53" i="2"/>
  <c r="AP21" i="2"/>
  <c r="AP5" i="2"/>
  <c r="AP50" i="2"/>
  <c r="AP49" i="2"/>
  <c r="AP96" i="2"/>
  <c r="AP31" i="2"/>
  <c r="AP78" i="2"/>
  <c r="AP29" i="2"/>
  <c r="AP107" i="2"/>
  <c r="AP43" i="2"/>
  <c r="AP106" i="2"/>
  <c r="AP90" i="2"/>
  <c r="AP103" i="2"/>
  <c r="AP55" i="2"/>
  <c r="AP85" i="2"/>
  <c r="AP100" i="2"/>
  <c r="AP84" i="2"/>
  <c r="AP68" i="2"/>
  <c r="AP52" i="2"/>
  <c r="AP20" i="2"/>
  <c r="AP4" i="2"/>
  <c r="BE108" i="1"/>
  <c r="S108" i="1" s="1"/>
  <c r="BE107" i="1"/>
  <c r="S107" i="1" s="1"/>
  <c r="BE106" i="1"/>
  <c r="S106" i="1" s="1"/>
  <c r="BE105" i="1"/>
  <c r="S105" i="1" s="1"/>
  <c r="BE104" i="1"/>
  <c r="S104" i="1" s="1"/>
  <c r="BE103" i="1"/>
  <c r="S103" i="1" s="1"/>
  <c r="BE102" i="1"/>
  <c r="S102" i="1" s="1"/>
  <c r="BE101" i="1"/>
  <c r="S101" i="1" s="1"/>
  <c r="BE100" i="1"/>
  <c r="S100" i="1" s="1"/>
  <c r="BE99" i="1"/>
  <c r="S99" i="1" s="1"/>
  <c r="BE98" i="1"/>
  <c r="S98" i="1" s="1"/>
  <c r="BE97" i="1"/>
  <c r="S97" i="1" s="1"/>
  <c r="BE96" i="1"/>
  <c r="S96" i="1" s="1"/>
  <c r="BE95" i="1"/>
  <c r="S95" i="1" s="1"/>
  <c r="BE94" i="1"/>
  <c r="S94" i="1" s="1"/>
  <c r="BE93" i="1"/>
  <c r="S93" i="1" s="1"/>
  <c r="BE92" i="1"/>
  <c r="S92" i="1" s="1"/>
  <c r="BE91" i="1"/>
  <c r="S91" i="1" s="1"/>
  <c r="BE90" i="1"/>
  <c r="S90" i="1" s="1"/>
  <c r="BE89" i="1"/>
  <c r="S89" i="1" s="1"/>
  <c r="BE88" i="1"/>
  <c r="S88" i="1" s="1"/>
  <c r="BE87" i="1"/>
  <c r="S87" i="1" s="1"/>
  <c r="BE86" i="1"/>
  <c r="S86" i="1" s="1"/>
  <c r="BE85" i="1"/>
  <c r="S85" i="1" s="1"/>
  <c r="BE84" i="1"/>
  <c r="S84" i="1" s="1"/>
  <c r="BE83" i="1"/>
  <c r="S83" i="1" s="1"/>
  <c r="BE82" i="1"/>
  <c r="S82" i="1" s="1"/>
  <c r="BE81" i="1"/>
  <c r="S81" i="1" s="1"/>
  <c r="BE80" i="1"/>
  <c r="S80" i="1" s="1"/>
  <c r="BE79" i="1"/>
  <c r="S79" i="1" s="1"/>
  <c r="BE78" i="1"/>
  <c r="S78" i="1" s="1"/>
  <c r="BE77" i="1"/>
  <c r="S77" i="1" s="1"/>
  <c r="BE76" i="1"/>
  <c r="S76" i="1" s="1"/>
  <c r="BE75" i="1"/>
  <c r="S75" i="1" s="1"/>
  <c r="BE74" i="1"/>
  <c r="S74" i="1" s="1"/>
  <c r="BE73" i="1"/>
  <c r="S73" i="1" s="1"/>
  <c r="BE72" i="1"/>
  <c r="S72" i="1" s="1"/>
  <c r="BE71" i="1"/>
  <c r="S71" i="1" s="1"/>
  <c r="BE70" i="1"/>
  <c r="S70" i="1" s="1"/>
  <c r="BE69" i="1"/>
  <c r="S69" i="1" s="1"/>
  <c r="BE68" i="1"/>
  <c r="S68" i="1" s="1"/>
  <c r="BE67" i="1"/>
  <c r="S67" i="1" s="1"/>
  <c r="BE66" i="1"/>
  <c r="S66" i="1" s="1"/>
  <c r="BE65" i="1"/>
  <c r="S65" i="1" s="1"/>
  <c r="BE64" i="1"/>
  <c r="S64" i="1" s="1"/>
  <c r="BE63" i="1"/>
  <c r="S63" i="1" s="1"/>
  <c r="BE62" i="1"/>
  <c r="S62" i="1" s="1"/>
  <c r="BE61" i="1"/>
  <c r="S61" i="1" s="1"/>
  <c r="BE60" i="1"/>
  <c r="S60" i="1" s="1"/>
  <c r="BE59" i="1"/>
  <c r="S59" i="1" s="1"/>
  <c r="BE58" i="1"/>
  <c r="S58" i="1" s="1"/>
  <c r="BE57" i="1"/>
  <c r="S57" i="1" s="1"/>
  <c r="BE56" i="1"/>
  <c r="S56" i="1" s="1"/>
  <c r="BE55" i="1"/>
  <c r="S55" i="1" s="1"/>
  <c r="BE54" i="1"/>
  <c r="S54" i="1" s="1"/>
  <c r="BE53" i="1"/>
  <c r="S53" i="1" s="1"/>
  <c r="BE52" i="1"/>
  <c r="S52" i="1" s="1"/>
  <c r="BE51" i="1"/>
  <c r="S51" i="1" s="1"/>
  <c r="BE50" i="1"/>
  <c r="S50" i="1" s="1"/>
  <c r="BE49" i="1"/>
  <c r="S49" i="1" s="1"/>
  <c r="BE48" i="1"/>
  <c r="S48" i="1" s="1"/>
  <c r="BE47" i="1"/>
  <c r="S47" i="1" s="1"/>
  <c r="BE46" i="1"/>
  <c r="S46" i="1" s="1"/>
  <c r="BE45" i="1"/>
  <c r="S45" i="1" s="1"/>
  <c r="BE44" i="1"/>
  <c r="S44" i="1" s="1"/>
  <c r="BE43" i="1"/>
  <c r="S43" i="1" s="1"/>
  <c r="BE42" i="1"/>
  <c r="S42" i="1" s="1"/>
  <c r="BE41" i="1"/>
  <c r="S41" i="1" s="1"/>
  <c r="BE40" i="1"/>
  <c r="S40" i="1" s="1"/>
  <c r="BE39" i="1"/>
  <c r="S39" i="1" s="1"/>
  <c r="BE38" i="1"/>
  <c r="S38" i="1" s="1"/>
  <c r="BE37" i="1"/>
  <c r="S37" i="1" s="1"/>
  <c r="BE36" i="1"/>
  <c r="S36" i="1" s="1"/>
  <c r="BE35" i="1"/>
  <c r="S35" i="1" s="1"/>
  <c r="BE34" i="1"/>
  <c r="S34" i="1" s="1"/>
  <c r="BE33" i="1"/>
  <c r="S33" i="1" s="1"/>
  <c r="BE32" i="1"/>
  <c r="S32" i="1" s="1"/>
  <c r="BE31" i="1"/>
  <c r="S31" i="1" s="1"/>
  <c r="BE30" i="1"/>
  <c r="BE29" i="1"/>
  <c r="BE28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S110" i="1" l="1"/>
  <c r="DF105" i="5"/>
  <c r="EI102" i="5"/>
  <c r="AB71" i="5"/>
  <c r="AB102" i="5"/>
  <c r="DG44" i="5"/>
  <c r="EI94" i="5"/>
  <c r="EH102" i="5"/>
  <c r="DF70" i="5"/>
  <c r="AB44" i="5"/>
  <c r="DG94" i="5"/>
  <c r="AA105" i="5"/>
  <c r="DF102" i="5"/>
  <c r="JO10" i="5"/>
  <c r="JR10" i="5" s="1"/>
  <c r="FJ10" i="5"/>
  <c r="JR43" i="5"/>
  <c r="FJ43" i="5"/>
  <c r="JR67" i="5"/>
  <c r="FJ67" i="5"/>
  <c r="JR99" i="5"/>
  <c r="FJ99" i="5"/>
  <c r="DF35" i="5"/>
  <c r="DB93" i="5"/>
  <c r="W93" i="5"/>
  <c r="ED93" i="5"/>
  <c r="DB100" i="5"/>
  <c r="W100" i="5"/>
  <c r="ED100" i="5"/>
  <c r="DB78" i="5"/>
  <c r="ED78" i="5"/>
  <c r="W78" i="5"/>
  <c r="JO28" i="5"/>
  <c r="JR28" i="5" s="1"/>
  <c r="FJ28" i="5"/>
  <c r="JR60" i="5"/>
  <c r="FJ60" i="5"/>
  <c r="JR92" i="5"/>
  <c r="FJ92" i="5"/>
  <c r="DF34" i="5"/>
  <c r="JR37" i="5"/>
  <c r="FJ37" i="5"/>
  <c r="JR69" i="5"/>
  <c r="FJ69" i="5"/>
  <c r="DB77" i="5"/>
  <c r="W77" i="5"/>
  <c r="ED77" i="5"/>
  <c r="JO5" i="5"/>
  <c r="JR5" i="5" s="1"/>
  <c r="FJ5" i="5"/>
  <c r="JR54" i="5"/>
  <c r="FJ54" i="5"/>
  <c r="JR86" i="5"/>
  <c r="FJ86" i="5"/>
  <c r="JO9" i="5"/>
  <c r="JR9" i="5" s="1"/>
  <c r="FJ9" i="5"/>
  <c r="JO17" i="5"/>
  <c r="JR17" i="5" s="1"/>
  <c r="FJ17" i="5"/>
  <c r="JO25" i="5"/>
  <c r="JR25" i="5" s="1"/>
  <c r="FJ25" i="5"/>
  <c r="JR34" i="5"/>
  <c r="FJ34" i="5"/>
  <c r="JR42" i="5"/>
  <c r="FJ42" i="5"/>
  <c r="JR50" i="5"/>
  <c r="FJ50" i="5"/>
  <c r="JR58" i="5"/>
  <c r="FJ58" i="5"/>
  <c r="JR66" i="5"/>
  <c r="FJ66" i="5"/>
  <c r="JR74" i="5"/>
  <c r="FJ74" i="5"/>
  <c r="JR82" i="5"/>
  <c r="FJ82" i="5"/>
  <c r="JR90" i="5"/>
  <c r="FJ90" i="5"/>
  <c r="JR98" i="5"/>
  <c r="FJ98" i="5"/>
  <c r="JR106" i="5"/>
  <c r="FJ106" i="5"/>
  <c r="DF95" i="5"/>
  <c r="EH95" i="5"/>
  <c r="AA95" i="5"/>
  <c r="DF96" i="5"/>
  <c r="AA96" i="5"/>
  <c r="EH96" i="5"/>
  <c r="DF52" i="5"/>
  <c r="AA52" i="5"/>
  <c r="EH52" i="5"/>
  <c r="DF108" i="5"/>
  <c r="AA108" i="5"/>
  <c r="EH108" i="5"/>
  <c r="DF106" i="5"/>
  <c r="AA106" i="5"/>
  <c r="EH106" i="5"/>
  <c r="DC20" i="5"/>
  <c r="DF20" i="5" s="1"/>
  <c r="X20" i="5"/>
  <c r="AA20" i="5" s="1"/>
  <c r="EE20" i="5"/>
  <c r="EH20" i="5" s="1"/>
  <c r="DF45" i="5"/>
  <c r="EH45" i="5"/>
  <c r="AA45" i="5"/>
  <c r="DB91" i="5"/>
  <c r="W91" i="5"/>
  <c r="ED91" i="5"/>
  <c r="DB90" i="5"/>
  <c r="W90" i="5"/>
  <c r="ED90" i="5"/>
  <c r="DB66" i="5"/>
  <c r="W66" i="5"/>
  <c r="ED66" i="5"/>
  <c r="DB97" i="5"/>
  <c r="W97" i="5"/>
  <c r="ED97" i="5"/>
  <c r="DB14" i="5"/>
  <c r="ED14" i="5"/>
  <c r="W14" i="5"/>
  <c r="DG102" i="5"/>
  <c r="EH7" i="5"/>
  <c r="EI7" i="5"/>
  <c r="AA7" i="5"/>
  <c r="AB7" i="5"/>
  <c r="DF31" i="5"/>
  <c r="AA31" i="5"/>
  <c r="EH31" i="5"/>
  <c r="EH105" i="5"/>
  <c r="EH70" i="5"/>
  <c r="EI70" i="5"/>
  <c r="DF63" i="5"/>
  <c r="AA63" i="5"/>
  <c r="EH63" i="5"/>
  <c r="AA70" i="5"/>
  <c r="AB70" i="5"/>
  <c r="JO26" i="5"/>
  <c r="JR26" i="5" s="1"/>
  <c r="FJ26" i="5"/>
  <c r="JR51" i="5"/>
  <c r="FJ51" i="5"/>
  <c r="JR83" i="5"/>
  <c r="FJ83" i="5"/>
  <c r="DF53" i="5"/>
  <c r="AA53" i="5"/>
  <c r="EH53" i="5"/>
  <c r="DF84" i="5"/>
  <c r="AA84" i="5"/>
  <c r="EH84" i="5"/>
  <c r="DB99" i="5"/>
  <c r="W99" i="5"/>
  <c r="ED99" i="5"/>
  <c r="JR36" i="5"/>
  <c r="FJ36" i="5"/>
  <c r="JR68" i="5"/>
  <c r="FJ68" i="5"/>
  <c r="DF39" i="5"/>
  <c r="EH39" i="5"/>
  <c r="AA39" i="5"/>
  <c r="DF107" i="5"/>
  <c r="AA107" i="5"/>
  <c r="DC22" i="5"/>
  <c r="DF22" i="5" s="1"/>
  <c r="EE22" i="5"/>
  <c r="EH22" i="5" s="1"/>
  <c r="X22" i="5"/>
  <c r="AA22" i="5" s="1"/>
  <c r="DF33" i="5"/>
  <c r="EH33" i="5"/>
  <c r="AA33" i="5"/>
  <c r="DC12" i="5"/>
  <c r="DF12" i="5" s="1"/>
  <c r="X12" i="5"/>
  <c r="AA12" i="5" s="1"/>
  <c r="EE12" i="5"/>
  <c r="EH12" i="5" s="1"/>
  <c r="JO12" i="5"/>
  <c r="JR12" i="5" s="1"/>
  <c r="FJ12" i="5"/>
  <c r="JR53" i="5"/>
  <c r="FJ53" i="5"/>
  <c r="JR93" i="5"/>
  <c r="FJ93" i="5"/>
  <c r="DC24" i="5"/>
  <c r="DF24" i="5" s="1"/>
  <c r="X24" i="5"/>
  <c r="AA24" i="5" s="1"/>
  <c r="EE24" i="5"/>
  <c r="EH24" i="5" s="1"/>
  <c r="JO21" i="5"/>
  <c r="JR21" i="5" s="1"/>
  <c r="FJ21" i="5"/>
  <c r="JR46" i="5"/>
  <c r="FJ46" i="5"/>
  <c r="JR78" i="5"/>
  <c r="FJ78" i="5"/>
  <c r="DC10" i="5"/>
  <c r="DF10" i="5" s="1"/>
  <c r="EE10" i="5"/>
  <c r="EH10" i="5" s="1"/>
  <c r="X10" i="5"/>
  <c r="AA10" i="5" s="1"/>
  <c r="JO22" i="5"/>
  <c r="JR22" i="5" s="1"/>
  <c r="FJ22" i="5"/>
  <c r="JR47" i="5"/>
  <c r="FJ47" i="5"/>
  <c r="JR71" i="5"/>
  <c r="FJ71" i="5"/>
  <c r="JR95" i="5"/>
  <c r="FJ95" i="5"/>
  <c r="JR103" i="5"/>
  <c r="FJ103" i="5"/>
  <c r="DC11" i="5"/>
  <c r="DF11" i="5" s="1"/>
  <c r="X11" i="5"/>
  <c r="AA11" i="5" s="1"/>
  <c r="EE11" i="5"/>
  <c r="EH11" i="5" s="1"/>
  <c r="DC19" i="5"/>
  <c r="DF19" i="5" s="1"/>
  <c r="X19" i="5"/>
  <c r="AA19" i="5" s="1"/>
  <c r="EE19" i="5"/>
  <c r="EH19" i="5" s="1"/>
  <c r="DF54" i="5"/>
  <c r="AA54" i="5"/>
  <c r="EH54" i="5"/>
  <c r="DF73" i="5"/>
  <c r="EH73" i="5"/>
  <c r="AA73" i="5"/>
  <c r="DF60" i="5"/>
  <c r="DB15" i="5"/>
  <c r="W15" i="5"/>
  <c r="ED15" i="5"/>
  <c r="DB87" i="5"/>
  <c r="W87" i="5"/>
  <c r="ED87" i="5"/>
  <c r="DB85" i="5"/>
  <c r="ED85" i="5"/>
  <c r="W85" i="5"/>
  <c r="DB76" i="5"/>
  <c r="W76" i="5"/>
  <c r="ED76" i="5"/>
  <c r="DB65" i="5"/>
  <c r="ED65" i="5"/>
  <c r="W65" i="5"/>
  <c r="DG7" i="5"/>
  <c r="AB84" i="5"/>
  <c r="JR35" i="5"/>
  <c r="FJ35" i="5"/>
  <c r="JR75" i="5"/>
  <c r="FJ75" i="5"/>
  <c r="JR107" i="5"/>
  <c r="FJ107" i="5"/>
  <c r="DF83" i="5"/>
  <c r="AA83" i="5"/>
  <c r="EH83" i="5"/>
  <c r="DD29" i="5"/>
  <c r="EF29" i="5"/>
  <c r="Y29" i="5"/>
  <c r="JO11" i="5"/>
  <c r="JR11" i="5" s="1"/>
  <c r="FJ11" i="5"/>
  <c r="JR52" i="5"/>
  <c r="FJ52" i="5"/>
  <c r="JR84" i="5"/>
  <c r="FJ84" i="5"/>
  <c r="JR108" i="5"/>
  <c r="FJ108" i="5"/>
  <c r="DF75" i="5"/>
  <c r="AA75" i="5"/>
  <c r="EH75" i="5"/>
  <c r="DB51" i="5"/>
  <c r="W51" i="5"/>
  <c r="ED51" i="5"/>
  <c r="DB13" i="5"/>
  <c r="W13" i="5"/>
  <c r="ED13" i="5"/>
  <c r="JO29" i="5"/>
  <c r="JR29" i="5" s="1"/>
  <c r="FJ29" i="5"/>
  <c r="JR77" i="5"/>
  <c r="FJ77" i="5"/>
  <c r="DF80" i="5"/>
  <c r="AA80" i="5"/>
  <c r="EH80" i="5"/>
  <c r="DB64" i="5"/>
  <c r="W64" i="5"/>
  <c r="ED64" i="5"/>
  <c r="JO30" i="5"/>
  <c r="JR30" i="5" s="1"/>
  <c r="FJ30" i="5"/>
  <c r="JR62" i="5"/>
  <c r="FJ62" i="5"/>
  <c r="JR94" i="5"/>
  <c r="FJ94" i="5"/>
  <c r="DF43" i="5"/>
  <c r="EH43" i="5"/>
  <c r="AA43" i="5"/>
  <c r="DC23" i="5"/>
  <c r="DF23" i="5" s="1"/>
  <c r="EE23" i="5"/>
  <c r="EH23" i="5" s="1"/>
  <c r="X23" i="5"/>
  <c r="AA23" i="5" s="1"/>
  <c r="DF32" i="5"/>
  <c r="EH32" i="5"/>
  <c r="AA32" i="5"/>
  <c r="JO6" i="5"/>
  <c r="JR6" i="5" s="1"/>
  <c r="FJ6" i="5"/>
  <c r="JR31" i="5"/>
  <c r="FJ31" i="5"/>
  <c r="JR63" i="5"/>
  <c r="FJ63" i="5"/>
  <c r="JR87" i="5"/>
  <c r="FJ87" i="5"/>
  <c r="JO7" i="5"/>
  <c r="JR7" i="5" s="1"/>
  <c r="FJ7" i="5"/>
  <c r="JR48" i="5"/>
  <c r="FJ48" i="5"/>
  <c r="JR80" i="5"/>
  <c r="FJ80" i="5"/>
  <c r="JR104" i="5"/>
  <c r="FJ104" i="5"/>
  <c r="DF59" i="5"/>
  <c r="AA59" i="5"/>
  <c r="EH59" i="5"/>
  <c r="DF56" i="5"/>
  <c r="DF61" i="5"/>
  <c r="DC21" i="5"/>
  <c r="DF21" i="5" s="1"/>
  <c r="X21" i="5"/>
  <c r="AA21" i="5" s="1"/>
  <c r="EE21" i="5"/>
  <c r="EH21" i="5" s="1"/>
  <c r="DF38" i="5"/>
  <c r="EH38" i="5"/>
  <c r="AA38" i="5"/>
  <c r="DB89" i="5"/>
  <c r="W89" i="5"/>
  <c r="ED89" i="5"/>
  <c r="DB46" i="5"/>
  <c r="W46" i="5"/>
  <c r="ED46" i="5"/>
  <c r="DB103" i="5"/>
  <c r="W103" i="5"/>
  <c r="ED103" i="5"/>
  <c r="DB50" i="5"/>
  <c r="W50" i="5"/>
  <c r="ED50" i="5"/>
  <c r="JO18" i="5"/>
  <c r="JR18" i="5" s="1"/>
  <c r="FJ18" i="5"/>
  <c r="JR59" i="5"/>
  <c r="FJ59" i="5"/>
  <c r="JR91" i="5"/>
  <c r="FJ91" i="5"/>
  <c r="DF57" i="5"/>
  <c r="DB98" i="5"/>
  <c r="W98" i="5"/>
  <c r="ED98" i="5"/>
  <c r="JO19" i="5"/>
  <c r="JR19" i="5" s="1"/>
  <c r="FJ19" i="5"/>
  <c r="JR44" i="5"/>
  <c r="FJ44" i="5"/>
  <c r="JR76" i="5"/>
  <c r="FJ76" i="5"/>
  <c r="JR100" i="5"/>
  <c r="FJ100" i="5"/>
  <c r="DB49" i="5"/>
  <c r="W49" i="5"/>
  <c r="ED49" i="5"/>
  <c r="JO20" i="5"/>
  <c r="JR20" i="5" s="1"/>
  <c r="FJ20" i="5"/>
  <c r="JR45" i="5"/>
  <c r="FJ45" i="5"/>
  <c r="JR61" i="5"/>
  <c r="FJ61" i="5"/>
  <c r="JR85" i="5"/>
  <c r="FJ85" i="5"/>
  <c r="JR101" i="5"/>
  <c r="FJ101" i="5"/>
  <c r="DF82" i="5"/>
  <c r="AA82" i="5"/>
  <c r="EH82" i="5"/>
  <c r="JO13" i="5"/>
  <c r="JR13" i="5" s="1"/>
  <c r="FJ13" i="5"/>
  <c r="JR38" i="5"/>
  <c r="FJ38" i="5"/>
  <c r="JR70" i="5"/>
  <c r="FJ70" i="5"/>
  <c r="JR102" i="5"/>
  <c r="FJ102" i="5"/>
  <c r="DF79" i="5"/>
  <c r="EH79" i="5"/>
  <c r="DB86" i="5"/>
  <c r="W86" i="5"/>
  <c r="ED86" i="5"/>
  <c r="JO14" i="5"/>
  <c r="JR14" i="5" s="1"/>
  <c r="FJ14" i="5"/>
  <c r="JR39" i="5"/>
  <c r="FJ39" i="5"/>
  <c r="JR55" i="5"/>
  <c r="FJ55" i="5"/>
  <c r="JR79" i="5"/>
  <c r="FJ79" i="5"/>
  <c r="JO15" i="5"/>
  <c r="JR15" i="5" s="1"/>
  <c r="FJ15" i="5"/>
  <c r="JO23" i="5"/>
  <c r="JR23" i="5" s="1"/>
  <c r="FJ23" i="5"/>
  <c r="JR32" i="5"/>
  <c r="FJ32" i="5"/>
  <c r="JR40" i="5"/>
  <c r="FJ40" i="5"/>
  <c r="JR56" i="5"/>
  <c r="FJ56" i="5"/>
  <c r="JR64" i="5"/>
  <c r="FJ64" i="5"/>
  <c r="JR72" i="5"/>
  <c r="FJ72" i="5"/>
  <c r="JR88" i="5"/>
  <c r="FJ88" i="5"/>
  <c r="JR96" i="5"/>
  <c r="FJ96" i="5"/>
  <c r="JO8" i="5"/>
  <c r="JR8" i="5" s="1"/>
  <c r="FJ8" i="5"/>
  <c r="JO16" i="5"/>
  <c r="JR16" i="5" s="1"/>
  <c r="FJ16" i="5"/>
  <c r="JO24" i="5"/>
  <c r="JR24" i="5" s="1"/>
  <c r="FJ24" i="5"/>
  <c r="JR33" i="5"/>
  <c r="FJ33" i="5"/>
  <c r="JR41" i="5"/>
  <c r="FJ41" i="5"/>
  <c r="JR49" i="5"/>
  <c r="FJ49" i="5"/>
  <c r="JR57" i="5"/>
  <c r="FJ57" i="5"/>
  <c r="JR65" i="5"/>
  <c r="FJ65" i="5"/>
  <c r="JR73" i="5"/>
  <c r="FJ73" i="5"/>
  <c r="JR81" i="5"/>
  <c r="FJ81" i="5"/>
  <c r="JR89" i="5"/>
  <c r="FJ89" i="5"/>
  <c r="JR97" i="5"/>
  <c r="FJ97" i="5"/>
  <c r="JR105" i="5"/>
  <c r="FJ105" i="5"/>
  <c r="DF58" i="5"/>
  <c r="AA58" i="5"/>
  <c r="EH58" i="5"/>
  <c r="DF55" i="5"/>
  <c r="DF74" i="5"/>
  <c r="AA74" i="5"/>
  <c r="EH74" i="5"/>
  <c r="DF62" i="5"/>
  <c r="DF37" i="5"/>
  <c r="AA37" i="5"/>
  <c r="EH37" i="5"/>
  <c r="DB92" i="5"/>
  <c r="ED92" i="5"/>
  <c r="W92" i="5"/>
  <c r="DB101" i="5"/>
  <c r="W101" i="5"/>
  <c r="ED101" i="5"/>
  <c r="DB48" i="5"/>
  <c r="W48" i="5"/>
  <c r="ED48" i="5"/>
  <c r="DB88" i="5"/>
  <c r="W88" i="5"/>
  <c r="ED88" i="5"/>
  <c r="DB104" i="5"/>
  <c r="W104" i="5"/>
  <c r="ED104" i="5"/>
  <c r="DB47" i="5"/>
  <c r="ED47" i="5"/>
  <c r="W47" i="5"/>
  <c r="AA102" i="5"/>
  <c r="AB94" i="5"/>
  <c r="CD36" i="1"/>
  <c r="HN36" i="5"/>
  <c r="CD84" i="1"/>
  <c r="HN84" i="5"/>
  <c r="CD108" i="1"/>
  <c r="HN108" i="5"/>
  <c r="CD29" i="1"/>
  <c r="HK29" i="5"/>
  <c r="HN29" i="5" s="1"/>
  <c r="HN61" i="5"/>
  <c r="HN93" i="5"/>
  <c r="HK5" i="5"/>
  <c r="HN5" i="5" s="1"/>
  <c r="CD21" i="1"/>
  <c r="HK21" i="5"/>
  <c r="HN21" i="5" s="1"/>
  <c r="HN46" i="5"/>
  <c r="HN78" i="5"/>
  <c r="HK6" i="5"/>
  <c r="HN6" i="5" s="1"/>
  <c r="CD31" i="1"/>
  <c r="HN31" i="5"/>
  <c r="HN63" i="5"/>
  <c r="HN79" i="5"/>
  <c r="HN95" i="5"/>
  <c r="CD10" i="1"/>
  <c r="HK10" i="5"/>
  <c r="HN10" i="5" s="1"/>
  <c r="CD18" i="1"/>
  <c r="HK18" i="5"/>
  <c r="HN18" i="5" s="1"/>
  <c r="HK26" i="5"/>
  <c r="HN26" i="5" s="1"/>
  <c r="CD35" i="1"/>
  <c r="HN35" i="5"/>
  <c r="CD43" i="1"/>
  <c r="HN43" i="5"/>
  <c r="HN51" i="5"/>
  <c r="HN59" i="5"/>
  <c r="CD67" i="1"/>
  <c r="HN67" i="5"/>
  <c r="HN75" i="5"/>
  <c r="CD83" i="1"/>
  <c r="HN83" i="5"/>
  <c r="CD91" i="1"/>
  <c r="HN91" i="5"/>
  <c r="CD99" i="1"/>
  <c r="HN99" i="5"/>
  <c r="CD107" i="1"/>
  <c r="HN107" i="5"/>
  <c r="CD11" i="1"/>
  <c r="HK11" i="5"/>
  <c r="HN11" i="5" s="1"/>
  <c r="HN60" i="5"/>
  <c r="CD37" i="1"/>
  <c r="HN37" i="5"/>
  <c r="CD69" i="1"/>
  <c r="HN69" i="5"/>
  <c r="HK30" i="5"/>
  <c r="HN30" i="5" s="1"/>
  <c r="HN62" i="5"/>
  <c r="CD94" i="1"/>
  <c r="HN94" i="5"/>
  <c r="CD39" i="1"/>
  <c r="HN39" i="5"/>
  <c r="HN87" i="5"/>
  <c r="CD32" i="1"/>
  <c r="HN32" i="5"/>
  <c r="HN64" i="5"/>
  <c r="HN104" i="5"/>
  <c r="HK28" i="5"/>
  <c r="HN28" i="5" s="1"/>
  <c r="CD44" i="1"/>
  <c r="HN44" i="5"/>
  <c r="CD68" i="1"/>
  <c r="HN68" i="5"/>
  <c r="HN92" i="5"/>
  <c r="CD20" i="1"/>
  <c r="HK20" i="5"/>
  <c r="HN20" i="5" s="1"/>
  <c r="HN53" i="5"/>
  <c r="HN77" i="5"/>
  <c r="HN101" i="5"/>
  <c r="HK13" i="5"/>
  <c r="HN13" i="5" s="1"/>
  <c r="HN54" i="5"/>
  <c r="HN86" i="5"/>
  <c r="HK14" i="5"/>
  <c r="HN14" i="5" s="1"/>
  <c r="HN55" i="5"/>
  <c r="HK15" i="5"/>
  <c r="HN15" i="5" s="1"/>
  <c r="CD40" i="1"/>
  <c r="HN40" i="5"/>
  <c r="HN48" i="5"/>
  <c r="CD72" i="1"/>
  <c r="HN72" i="5"/>
  <c r="CD88" i="1"/>
  <c r="HN88" i="5"/>
  <c r="CD8" i="1"/>
  <c r="HK8" i="5"/>
  <c r="HN8" i="5" s="1"/>
  <c r="CD41" i="1"/>
  <c r="HN41" i="5"/>
  <c r="HN65" i="5"/>
  <c r="HN97" i="5"/>
  <c r="CD19" i="1"/>
  <c r="HK19" i="5"/>
  <c r="HN19" i="5" s="1"/>
  <c r="HN52" i="5"/>
  <c r="HN76" i="5"/>
  <c r="HN100" i="5"/>
  <c r="CD12" i="1"/>
  <c r="HK12" i="5"/>
  <c r="HN12" i="5" s="1"/>
  <c r="CD45" i="1"/>
  <c r="HN45" i="5"/>
  <c r="CD85" i="1"/>
  <c r="HN85" i="5"/>
  <c r="CD38" i="1"/>
  <c r="HN38" i="5"/>
  <c r="CD70" i="1"/>
  <c r="HN70" i="5"/>
  <c r="CD102" i="1"/>
  <c r="HN102" i="5"/>
  <c r="CD22" i="1"/>
  <c r="HK22" i="5"/>
  <c r="HN22" i="5" s="1"/>
  <c r="HN47" i="5"/>
  <c r="CD71" i="1"/>
  <c r="HN71" i="5"/>
  <c r="HN103" i="5"/>
  <c r="CD7" i="1"/>
  <c r="HK7" i="5"/>
  <c r="HN7" i="5" s="1"/>
  <c r="CD23" i="1"/>
  <c r="HK23" i="5"/>
  <c r="HN23" i="5" s="1"/>
  <c r="HN56" i="5"/>
  <c r="HN80" i="5"/>
  <c r="HN96" i="5"/>
  <c r="CD16" i="1"/>
  <c r="HK16" i="5"/>
  <c r="HN16" i="5" s="1"/>
  <c r="CD24" i="1"/>
  <c r="HK24" i="5"/>
  <c r="HN24" i="5" s="1"/>
  <c r="CD33" i="1"/>
  <c r="HN33" i="5"/>
  <c r="HN49" i="5"/>
  <c r="HN57" i="5"/>
  <c r="HN73" i="5"/>
  <c r="HN81" i="5"/>
  <c r="CD89" i="1"/>
  <c r="HN89" i="5"/>
  <c r="HN105" i="5"/>
  <c r="CD9" i="1"/>
  <c r="HK9" i="5"/>
  <c r="HN9" i="5" s="1"/>
  <c r="CD17" i="1"/>
  <c r="HK17" i="5"/>
  <c r="HN17" i="5" s="1"/>
  <c r="HK25" i="5"/>
  <c r="HN25" i="5" s="1"/>
  <c r="CD34" i="1"/>
  <c r="HN34" i="5"/>
  <c r="CD42" i="1"/>
  <c r="HN42" i="5"/>
  <c r="HN50" i="5"/>
  <c r="HN58" i="5"/>
  <c r="HN66" i="5"/>
  <c r="HN74" i="5"/>
  <c r="CD82" i="1"/>
  <c r="HN82" i="5"/>
  <c r="CD90" i="1"/>
  <c r="HN90" i="5"/>
  <c r="HN98" i="5"/>
  <c r="CD106" i="1"/>
  <c r="HN106" i="5"/>
  <c r="BZ88" i="5"/>
  <c r="CX46" i="4"/>
  <c r="BZ89" i="5"/>
  <c r="CA20" i="1"/>
  <c r="BZ91" i="5"/>
  <c r="BZ90" i="5"/>
  <c r="BZ13" i="4"/>
  <c r="BC102" i="5"/>
  <c r="BZ99" i="1"/>
  <c r="U15" i="7"/>
  <c r="V15" i="7" s="1"/>
  <c r="T15" i="2" s="1"/>
  <c r="U23" i="7"/>
  <c r="E23" i="7" s="1"/>
  <c r="U28" i="7"/>
  <c r="E28" i="7" s="1"/>
  <c r="U32" i="7"/>
  <c r="E32" i="7" s="1"/>
  <c r="U36" i="7"/>
  <c r="E36" i="7" s="1"/>
  <c r="U40" i="7"/>
  <c r="V40" i="7" s="1"/>
  <c r="T40" i="2" s="1"/>
  <c r="U44" i="7"/>
  <c r="E44" i="7" s="1"/>
  <c r="U48" i="7"/>
  <c r="E48" i="7" s="1"/>
  <c r="U52" i="7"/>
  <c r="U56" i="7"/>
  <c r="U60" i="7"/>
  <c r="U64" i="7"/>
  <c r="E64" i="7" s="1"/>
  <c r="U68" i="7"/>
  <c r="V68" i="7" s="1"/>
  <c r="T68" i="2" s="1"/>
  <c r="U72" i="7"/>
  <c r="U76" i="7"/>
  <c r="U80" i="7"/>
  <c r="E80" i="7" s="1"/>
  <c r="U84" i="7"/>
  <c r="E84" i="7" s="1"/>
  <c r="U88" i="7"/>
  <c r="E88" i="7" s="1"/>
  <c r="U92" i="7"/>
  <c r="E92" i="7" s="1"/>
  <c r="U96" i="7"/>
  <c r="E96" i="7" s="1"/>
  <c r="U100" i="7"/>
  <c r="E100" i="7" s="1"/>
  <c r="U104" i="7"/>
  <c r="E104" i="7" s="1"/>
  <c r="U11" i="7"/>
  <c r="E11" i="7" s="1"/>
  <c r="U4" i="7"/>
  <c r="E4" i="7" s="1"/>
  <c r="U12" i="7"/>
  <c r="E12" i="7" s="1"/>
  <c r="U24" i="7"/>
  <c r="E24" i="7" s="1"/>
  <c r="U29" i="7"/>
  <c r="E29" i="7" s="1"/>
  <c r="U33" i="7"/>
  <c r="V33" i="7" s="1"/>
  <c r="T33" i="2" s="1"/>
  <c r="U37" i="7"/>
  <c r="E37" i="7" s="1"/>
  <c r="U41" i="7"/>
  <c r="V41" i="7" s="1"/>
  <c r="T41" i="2" s="1"/>
  <c r="U45" i="7"/>
  <c r="E45" i="7" s="1"/>
  <c r="U49" i="7"/>
  <c r="E49" i="7" s="1"/>
  <c r="U53" i="7"/>
  <c r="U57" i="7"/>
  <c r="U61" i="7"/>
  <c r="U65" i="7"/>
  <c r="E65" i="7" s="1"/>
  <c r="U69" i="7"/>
  <c r="E69" i="7" s="1"/>
  <c r="U73" i="7"/>
  <c r="U77" i="7"/>
  <c r="U81" i="7"/>
  <c r="E81" i="7" s="1"/>
  <c r="U85" i="7"/>
  <c r="E85" i="7" s="1"/>
  <c r="U89" i="7"/>
  <c r="E89" i="7" s="1"/>
  <c r="U93" i="7"/>
  <c r="E93" i="7" s="1"/>
  <c r="U97" i="7"/>
  <c r="E97" i="7" s="1"/>
  <c r="U101" i="7"/>
  <c r="E101" i="7" s="1"/>
  <c r="U105" i="7"/>
  <c r="E105" i="7" s="1"/>
  <c r="U7" i="7"/>
  <c r="E7" i="7" s="1"/>
  <c r="U19" i="7"/>
  <c r="E19" i="7" s="1"/>
  <c r="U8" i="7"/>
  <c r="E8" i="7" s="1"/>
  <c r="U16" i="7"/>
  <c r="V16" i="7" s="1"/>
  <c r="T16" i="2" s="1"/>
  <c r="U20" i="7"/>
  <c r="E20" i="7" s="1"/>
  <c r="U5" i="7"/>
  <c r="E5" i="7" s="1"/>
  <c r="U9" i="7"/>
  <c r="E9" i="7" s="1"/>
  <c r="U13" i="7"/>
  <c r="E13" i="7" s="1"/>
  <c r="U17" i="7"/>
  <c r="V17" i="7" s="1"/>
  <c r="T17" i="2" s="1"/>
  <c r="U21" i="7"/>
  <c r="E21" i="7" s="1"/>
  <c r="U25" i="7"/>
  <c r="E25" i="7" s="1"/>
  <c r="U30" i="7"/>
  <c r="E30" i="7" s="1"/>
  <c r="U34" i="7"/>
  <c r="V34" i="7" s="1"/>
  <c r="T34" i="2" s="1"/>
  <c r="U38" i="7"/>
  <c r="E38" i="7" s="1"/>
  <c r="U42" i="7"/>
  <c r="E42" i="7" s="1"/>
  <c r="U46" i="7"/>
  <c r="E46" i="7" s="1"/>
  <c r="U50" i="7"/>
  <c r="E50" i="7" s="1"/>
  <c r="U54" i="7"/>
  <c r="U58" i="7"/>
  <c r="U62" i="7"/>
  <c r="U66" i="7"/>
  <c r="V66" i="7" s="1"/>
  <c r="T66" i="2" s="1"/>
  <c r="U70" i="7"/>
  <c r="V70" i="7" s="1"/>
  <c r="T70" i="2" s="1"/>
  <c r="U74" i="7"/>
  <c r="U78" i="7"/>
  <c r="E78" i="7" s="1"/>
  <c r="U82" i="7"/>
  <c r="E82" i="7" s="1"/>
  <c r="U86" i="7"/>
  <c r="E86" i="7" s="1"/>
  <c r="U90" i="7"/>
  <c r="E90" i="7" s="1"/>
  <c r="U94" i="7"/>
  <c r="E94" i="7" s="1"/>
  <c r="U98" i="7"/>
  <c r="E98" i="7" s="1"/>
  <c r="U102" i="7"/>
  <c r="E102" i="7" s="1"/>
  <c r="U106" i="7"/>
  <c r="E106" i="7" s="1"/>
  <c r="U6" i="7"/>
  <c r="V6" i="7" s="1"/>
  <c r="T6" i="2" s="1"/>
  <c r="U10" i="7"/>
  <c r="E10" i="7" s="1"/>
  <c r="U14" i="7"/>
  <c r="E14" i="7" s="1"/>
  <c r="U18" i="7"/>
  <c r="E18" i="7" s="1"/>
  <c r="U22" i="7"/>
  <c r="E22" i="7" s="1"/>
  <c r="U27" i="7"/>
  <c r="E27" i="7" s="1"/>
  <c r="U31" i="7"/>
  <c r="E31" i="7" s="1"/>
  <c r="U35" i="7"/>
  <c r="V35" i="7" s="1"/>
  <c r="T35" i="2" s="1"/>
  <c r="U39" i="7"/>
  <c r="V39" i="7" s="1"/>
  <c r="T39" i="2" s="1"/>
  <c r="U43" i="7"/>
  <c r="E43" i="7" s="1"/>
  <c r="U47" i="7"/>
  <c r="E47" i="7" s="1"/>
  <c r="U51" i="7"/>
  <c r="U55" i="7"/>
  <c r="U59" i="7"/>
  <c r="U63" i="7"/>
  <c r="E63" i="7" s="1"/>
  <c r="U67" i="7"/>
  <c r="V67" i="7" s="1"/>
  <c r="T67" i="2" s="1"/>
  <c r="U71" i="7"/>
  <c r="V71" i="7" s="1"/>
  <c r="T71" i="2" s="1"/>
  <c r="U75" i="7"/>
  <c r="U79" i="7"/>
  <c r="E79" i="7" s="1"/>
  <c r="U83" i="7"/>
  <c r="E83" i="7" s="1"/>
  <c r="U87" i="7"/>
  <c r="E87" i="7" s="1"/>
  <c r="U91" i="7"/>
  <c r="E91" i="7" s="1"/>
  <c r="U95" i="7"/>
  <c r="E95" i="7" s="1"/>
  <c r="U99" i="7"/>
  <c r="E99" i="7" s="1"/>
  <c r="U103" i="7"/>
  <c r="E103" i="7" s="1"/>
  <c r="U107" i="7"/>
  <c r="E107" i="7" s="1"/>
  <c r="DR52" i="4"/>
  <c r="BK73" i="7"/>
  <c r="S28" i="7"/>
  <c r="BK72" i="7"/>
  <c r="S84" i="7"/>
  <c r="S74" i="7"/>
  <c r="BK74" i="7"/>
  <c r="GL89" i="5"/>
  <c r="IP89" i="5"/>
  <c r="GL74" i="5"/>
  <c r="IP74" i="5"/>
  <c r="GL90" i="5"/>
  <c r="IP90" i="5"/>
  <c r="GL106" i="5"/>
  <c r="IP106" i="5"/>
  <c r="GL73" i="5"/>
  <c r="IP73" i="5"/>
  <c r="GI25" i="5"/>
  <c r="GL25" i="5" s="1"/>
  <c r="IM25" i="5"/>
  <c r="IP25" i="5" s="1"/>
  <c r="GL92" i="5"/>
  <c r="IP92" i="5"/>
  <c r="GL91" i="5"/>
  <c r="IP91" i="5"/>
  <c r="GL105" i="5"/>
  <c r="IP105" i="5"/>
  <c r="GL75" i="5"/>
  <c r="IP75" i="5"/>
  <c r="GI28" i="5"/>
  <c r="GL28" i="5" s="1"/>
  <c r="IM28" i="5"/>
  <c r="IP28" i="5" s="1"/>
  <c r="GI29" i="5"/>
  <c r="GL29" i="5" s="1"/>
  <c r="IM29" i="5"/>
  <c r="IP29" i="5" s="1"/>
  <c r="GL43" i="5"/>
  <c r="IP43" i="5"/>
  <c r="GL44" i="5"/>
  <c r="IP44" i="5"/>
  <c r="GL61" i="5"/>
  <c r="IP61" i="5"/>
  <c r="GL46" i="5"/>
  <c r="IP46" i="5"/>
  <c r="GL94" i="5"/>
  <c r="IP94" i="5"/>
  <c r="GI14" i="5"/>
  <c r="GL14" i="5" s="1"/>
  <c r="IM14" i="5"/>
  <c r="IP14" i="5" s="1"/>
  <c r="GL31" i="5"/>
  <c r="IP31" i="5"/>
  <c r="GL47" i="5"/>
  <c r="IP47" i="5"/>
  <c r="GL63" i="5"/>
  <c r="IP63" i="5"/>
  <c r="GL79" i="5"/>
  <c r="IP79" i="5"/>
  <c r="GL95" i="5"/>
  <c r="IP95" i="5"/>
  <c r="GL64" i="5"/>
  <c r="IP64" i="5"/>
  <c r="GI10" i="5"/>
  <c r="GL10" i="5" s="1"/>
  <c r="IM10" i="5"/>
  <c r="IP10" i="5" s="1"/>
  <c r="GL80" i="5"/>
  <c r="IP80" i="5"/>
  <c r="GI16" i="5"/>
  <c r="GL16" i="5" s="1"/>
  <c r="IM16" i="5"/>
  <c r="IP16" i="5" s="1"/>
  <c r="GL33" i="5"/>
  <c r="IP33" i="5"/>
  <c r="GL49" i="5"/>
  <c r="IP49" i="5"/>
  <c r="GL65" i="5"/>
  <c r="IP65" i="5"/>
  <c r="GL81" i="5"/>
  <c r="IP81" i="5"/>
  <c r="GL97" i="5"/>
  <c r="IP97" i="5"/>
  <c r="GL42" i="5"/>
  <c r="IP42" i="5"/>
  <c r="GL108" i="5"/>
  <c r="IP108" i="5"/>
  <c r="GI24" i="5"/>
  <c r="GL24" i="5" s="1"/>
  <c r="IM24" i="5"/>
  <c r="IP24" i="5" s="1"/>
  <c r="GI9" i="5"/>
  <c r="GL9" i="5" s="1"/>
  <c r="IM9" i="5"/>
  <c r="IP9" i="5" s="1"/>
  <c r="GI30" i="5"/>
  <c r="GL30" i="5" s="1"/>
  <c r="IM30" i="5"/>
  <c r="IP30" i="5" s="1"/>
  <c r="GI15" i="5"/>
  <c r="GL15" i="5" s="1"/>
  <c r="IM15" i="5"/>
  <c r="IP15" i="5" s="1"/>
  <c r="GL99" i="5"/>
  <c r="IP99" i="5"/>
  <c r="GI26" i="5"/>
  <c r="GL26" i="5" s="1"/>
  <c r="IM26" i="5"/>
  <c r="IP26" i="5" s="1"/>
  <c r="GL76" i="5"/>
  <c r="IP76" i="5"/>
  <c r="GI12" i="5"/>
  <c r="GL12" i="5" s="1"/>
  <c r="IM12" i="5"/>
  <c r="IP12" i="5" s="1"/>
  <c r="GL62" i="5"/>
  <c r="IP62" i="5"/>
  <c r="GL50" i="5"/>
  <c r="IP50" i="5"/>
  <c r="GI19" i="5"/>
  <c r="GL19" i="5" s="1"/>
  <c r="IM19" i="5"/>
  <c r="IP19" i="5" s="1"/>
  <c r="GL84" i="5"/>
  <c r="IP84" i="5"/>
  <c r="GL41" i="5"/>
  <c r="IP41" i="5"/>
  <c r="GL107" i="5"/>
  <c r="IP107" i="5"/>
  <c r="GL66" i="5"/>
  <c r="IP66" i="5"/>
  <c r="GL67" i="5"/>
  <c r="IP67" i="5"/>
  <c r="GL53" i="5"/>
  <c r="IP53" i="5"/>
  <c r="GL69" i="5"/>
  <c r="IP69" i="5"/>
  <c r="GL85" i="5"/>
  <c r="IP85" i="5"/>
  <c r="GL101" i="5"/>
  <c r="IP101" i="5"/>
  <c r="GI8" i="5"/>
  <c r="GL8" i="5" s="1"/>
  <c r="IM8" i="5"/>
  <c r="IP8" i="5" s="1"/>
  <c r="GL59" i="5"/>
  <c r="IP59" i="5"/>
  <c r="GI11" i="5"/>
  <c r="GL11" i="5" s="1"/>
  <c r="IM11" i="5"/>
  <c r="IP11" i="5" s="1"/>
  <c r="GL45" i="5"/>
  <c r="IP45" i="5"/>
  <c r="GL34" i="5"/>
  <c r="IP34" i="5"/>
  <c r="GI18" i="5"/>
  <c r="GL18" i="5" s="1"/>
  <c r="IM18" i="5"/>
  <c r="IP18" i="5" s="1"/>
  <c r="GL51" i="5"/>
  <c r="IP51" i="5"/>
  <c r="GL52" i="5"/>
  <c r="IP52" i="5"/>
  <c r="GL37" i="5"/>
  <c r="IP37" i="5"/>
  <c r="GI5" i="5"/>
  <c r="GL5" i="5" s="1"/>
  <c r="IM5" i="5"/>
  <c r="IP5" i="5" s="1"/>
  <c r="GI21" i="5"/>
  <c r="GL21" i="5" s="1"/>
  <c r="IM21" i="5"/>
  <c r="IP21" i="5" s="1"/>
  <c r="GL38" i="5"/>
  <c r="IP38" i="5"/>
  <c r="GL54" i="5"/>
  <c r="IP54" i="5"/>
  <c r="GL70" i="5"/>
  <c r="IP70" i="5"/>
  <c r="GL86" i="5"/>
  <c r="IP86" i="5"/>
  <c r="GL102" i="5"/>
  <c r="IP102" i="5"/>
  <c r="GL58" i="5"/>
  <c r="IP58" i="5"/>
  <c r="GL60" i="5"/>
  <c r="IP60" i="5"/>
  <c r="GL77" i="5"/>
  <c r="IP77" i="5"/>
  <c r="GL78" i="5"/>
  <c r="IP78" i="5"/>
  <c r="GL48" i="5"/>
  <c r="IP48" i="5"/>
  <c r="GL96" i="5"/>
  <c r="IP96" i="5"/>
  <c r="GI17" i="5"/>
  <c r="GL17" i="5" s="1"/>
  <c r="IM17" i="5"/>
  <c r="IP17" i="5" s="1"/>
  <c r="GL82" i="5"/>
  <c r="IP82" i="5"/>
  <c r="GL83" i="5"/>
  <c r="IP83" i="5"/>
  <c r="GL68" i="5"/>
  <c r="IP68" i="5"/>
  <c r="GI20" i="5"/>
  <c r="GL20" i="5" s="1"/>
  <c r="IM20" i="5"/>
  <c r="IP20" i="5" s="1"/>
  <c r="GI6" i="5"/>
  <c r="GL6" i="5" s="1"/>
  <c r="IM6" i="5"/>
  <c r="IP6" i="5" s="1"/>
  <c r="GI22" i="5"/>
  <c r="GL22" i="5" s="1"/>
  <c r="IM22" i="5"/>
  <c r="IP22" i="5" s="1"/>
  <c r="GL39" i="5"/>
  <c r="IP39" i="5"/>
  <c r="GL55" i="5"/>
  <c r="IP55" i="5"/>
  <c r="GL71" i="5"/>
  <c r="IP71" i="5"/>
  <c r="GL87" i="5"/>
  <c r="IP87" i="5"/>
  <c r="GL103" i="5"/>
  <c r="IP103" i="5"/>
  <c r="GL57" i="5"/>
  <c r="IP57" i="5"/>
  <c r="GL93" i="5"/>
  <c r="IP93" i="5"/>
  <c r="GI13" i="5"/>
  <c r="GL13" i="5" s="1"/>
  <c r="IM13" i="5"/>
  <c r="IP13" i="5" s="1"/>
  <c r="GL32" i="5"/>
  <c r="IP32" i="5"/>
  <c r="GL98" i="5"/>
  <c r="IP98" i="5"/>
  <c r="GL35" i="5"/>
  <c r="IP35" i="5"/>
  <c r="GL36" i="5"/>
  <c r="IP36" i="5"/>
  <c r="GL100" i="5"/>
  <c r="IP100" i="5"/>
  <c r="GI7" i="5"/>
  <c r="GL7" i="5" s="1"/>
  <c r="IM7" i="5"/>
  <c r="IP7" i="5" s="1"/>
  <c r="GI23" i="5"/>
  <c r="GL23" i="5" s="1"/>
  <c r="IM23" i="5"/>
  <c r="IP23" i="5" s="1"/>
  <c r="GL40" i="5"/>
  <c r="IP40" i="5"/>
  <c r="GL56" i="5"/>
  <c r="IP56" i="5"/>
  <c r="GL72" i="5"/>
  <c r="IP72" i="5"/>
  <c r="GL88" i="5"/>
  <c r="IP88" i="5"/>
  <c r="GL104" i="5"/>
  <c r="IP104" i="5"/>
  <c r="CD83" i="5"/>
  <c r="BK82" i="7"/>
  <c r="AT82" i="7"/>
  <c r="AF82" i="7"/>
  <c r="CD82" i="5"/>
  <c r="BK81" i="7"/>
  <c r="AT81" i="7"/>
  <c r="AF81" i="7"/>
  <c r="BK79" i="7"/>
  <c r="AT79" i="7"/>
  <c r="AF79" i="7"/>
  <c r="CD84" i="5"/>
  <c r="BK83" i="7"/>
  <c r="AT83" i="7"/>
  <c r="AF83" i="7"/>
  <c r="CD43" i="5"/>
  <c r="AT42" i="7"/>
  <c r="AF42" i="7"/>
  <c r="CA23" i="5"/>
  <c r="CD23" i="5" s="1"/>
  <c r="AT22" i="7"/>
  <c r="AF22" i="7"/>
  <c r="AT31" i="7"/>
  <c r="AF31" i="7"/>
  <c r="CD54" i="5"/>
  <c r="CD38" i="5"/>
  <c r="AT37" i="7"/>
  <c r="AF37" i="7"/>
  <c r="AV84" i="7"/>
  <c r="AU84" i="7"/>
  <c r="AH84" i="7"/>
  <c r="AG84" i="7"/>
  <c r="X84" i="2"/>
  <c r="CD37" i="5"/>
  <c r="AT36" i="7"/>
  <c r="AF36" i="7"/>
  <c r="BK95" i="7"/>
  <c r="AT95" i="7"/>
  <c r="AF95" i="7"/>
  <c r="CD52" i="5"/>
  <c r="CD106" i="5"/>
  <c r="AT105" i="7"/>
  <c r="BK105" i="7"/>
  <c r="AF105" i="7"/>
  <c r="AT44" i="7"/>
  <c r="AF44" i="7"/>
  <c r="AT33" i="7"/>
  <c r="AF33" i="7"/>
  <c r="CD53" i="5"/>
  <c r="CD107" i="5"/>
  <c r="BK106" i="7"/>
  <c r="AT106" i="7"/>
  <c r="AF106" i="7"/>
  <c r="CD33" i="5"/>
  <c r="AT32" i="7"/>
  <c r="AF32" i="7"/>
  <c r="CA12" i="5"/>
  <c r="CD12" i="5" s="1"/>
  <c r="AT11" i="7"/>
  <c r="AF11" i="7"/>
  <c r="AV28" i="7"/>
  <c r="AU28" i="7"/>
  <c r="AH28" i="7"/>
  <c r="AG28" i="7"/>
  <c r="X28" i="2"/>
  <c r="AT23" i="7"/>
  <c r="AF23" i="7"/>
  <c r="AT9" i="7"/>
  <c r="AF9" i="7"/>
  <c r="CD79" i="5"/>
  <c r="BK78" i="7"/>
  <c r="AT78" i="7"/>
  <c r="AF78" i="7"/>
  <c r="AT30" i="7"/>
  <c r="AF30" i="7"/>
  <c r="CA11" i="5"/>
  <c r="CD11" i="5" s="1"/>
  <c r="AT10" i="7"/>
  <c r="AF10" i="7"/>
  <c r="CA19" i="5"/>
  <c r="CD19" i="5" s="1"/>
  <c r="AT18" i="7"/>
  <c r="AF18" i="7"/>
  <c r="CD73" i="5"/>
  <c r="CA22" i="5"/>
  <c r="CD22" i="5" s="1"/>
  <c r="AT21" i="7"/>
  <c r="AF21" i="7"/>
  <c r="CA21" i="5"/>
  <c r="CD21" i="5" s="1"/>
  <c r="AT20" i="7"/>
  <c r="AF20" i="7"/>
  <c r="AT34" i="7"/>
  <c r="AF34" i="7"/>
  <c r="CD74" i="5"/>
  <c r="CE71" i="5"/>
  <c r="CD39" i="5"/>
  <c r="AT38" i="7"/>
  <c r="AF38" i="7"/>
  <c r="BK94" i="7"/>
  <c r="AT94" i="7"/>
  <c r="AF94" i="7"/>
  <c r="BK107" i="7"/>
  <c r="AT107" i="7"/>
  <c r="AF107" i="7"/>
  <c r="AT19" i="7"/>
  <c r="AF19" i="7"/>
  <c r="BC94" i="5"/>
  <c r="CD102" i="5"/>
  <c r="CE44" i="5"/>
  <c r="BC44" i="5"/>
  <c r="BB102" i="5"/>
  <c r="CD105" i="5"/>
  <c r="BB105" i="5"/>
  <c r="DQ62" i="4"/>
  <c r="DR53" i="4"/>
  <c r="DD43" i="4"/>
  <c r="W43" i="2"/>
  <c r="DD93" i="4"/>
  <c r="W93" i="2"/>
  <c r="DD80" i="4"/>
  <c r="W80" i="2"/>
  <c r="DE6" i="4"/>
  <c r="W6" i="2"/>
  <c r="DR51" i="4"/>
  <c r="DD70" i="4"/>
  <c r="W70" i="2"/>
  <c r="AF50" i="2"/>
  <c r="AX101" i="5"/>
  <c r="BZ101" i="5"/>
  <c r="AX46" i="5"/>
  <c r="BZ46" i="5"/>
  <c r="AX47" i="5"/>
  <c r="BZ47" i="5"/>
  <c r="BB75" i="5"/>
  <c r="CD75" i="5"/>
  <c r="AX93" i="5"/>
  <c r="BZ93" i="5"/>
  <c r="BC71" i="5"/>
  <c r="BB71" i="5"/>
  <c r="AY24" i="5"/>
  <c r="CA24" i="5"/>
  <c r="CD24" i="5" s="1"/>
  <c r="AX100" i="5"/>
  <c r="BZ100" i="5"/>
  <c r="AX66" i="5"/>
  <c r="BZ66" i="5"/>
  <c r="AY10" i="5"/>
  <c r="CA10" i="5"/>
  <c r="CD10" i="5" s="1"/>
  <c r="AX13" i="5"/>
  <c r="BZ13" i="5"/>
  <c r="AX78" i="5"/>
  <c r="BZ78" i="5"/>
  <c r="AX99" i="5"/>
  <c r="BZ99" i="5"/>
  <c r="BB59" i="5"/>
  <c r="BB58" i="5"/>
  <c r="AX87" i="5"/>
  <c r="BZ87" i="5"/>
  <c r="AX64" i="5"/>
  <c r="BZ64" i="5"/>
  <c r="CD7" i="5"/>
  <c r="CE7" i="5"/>
  <c r="BB95" i="5"/>
  <c r="CD95" i="5"/>
  <c r="CD108" i="5"/>
  <c r="AY20" i="5"/>
  <c r="CA20" i="5"/>
  <c r="CD20" i="5" s="1"/>
  <c r="AX50" i="5"/>
  <c r="BZ50" i="5"/>
  <c r="BC7" i="5"/>
  <c r="BB7" i="5"/>
  <c r="AZ29" i="5"/>
  <c r="CB29" i="5"/>
  <c r="AX48" i="5"/>
  <c r="BZ48" i="5"/>
  <c r="AX65" i="5"/>
  <c r="BZ65" i="5"/>
  <c r="CD31" i="5"/>
  <c r="AX103" i="5"/>
  <c r="BZ103" i="5"/>
  <c r="AX14" i="5"/>
  <c r="BZ14" i="5"/>
  <c r="BB63" i="5"/>
  <c r="BB80" i="5"/>
  <c r="CD80" i="5"/>
  <c r="AX51" i="5"/>
  <c r="BZ51" i="5"/>
  <c r="AX97" i="5"/>
  <c r="BZ97" i="5"/>
  <c r="AX104" i="5"/>
  <c r="BZ104" i="5"/>
  <c r="CD32" i="5"/>
  <c r="AX98" i="5"/>
  <c r="BZ98" i="5"/>
  <c r="AF14" i="2"/>
  <c r="AX86" i="5"/>
  <c r="BZ86" i="5"/>
  <c r="CX49" i="4"/>
  <c r="CE94" i="5"/>
  <c r="CD70" i="5"/>
  <c r="CE70" i="5"/>
  <c r="CF43" i="4"/>
  <c r="AX15" i="5"/>
  <c r="BZ15" i="5"/>
  <c r="AX77" i="5"/>
  <c r="BZ77" i="5"/>
  <c r="AX49" i="5"/>
  <c r="BZ49" i="5"/>
  <c r="BZ49" i="4"/>
  <c r="BC70" i="5"/>
  <c r="BB70" i="5"/>
  <c r="AX85" i="5"/>
  <c r="BZ85" i="5"/>
  <c r="CE102" i="5"/>
  <c r="BB96" i="5"/>
  <c r="CD96" i="5"/>
  <c r="CD45" i="5"/>
  <c r="AX92" i="5"/>
  <c r="BZ92" i="5"/>
  <c r="AX76" i="5"/>
  <c r="BZ76" i="5"/>
  <c r="CX13" i="4"/>
  <c r="CA82" i="1"/>
  <c r="BZ89" i="1"/>
  <c r="AX89" i="5"/>
  <c r="CA43" i="1"/>
  <c r="CA23" i="1"/>
  <c r="AY23" i="5"/>
  <c r="BZ88" i="1"/>
  <c r="AX88" i="5"/>
  <c r="CA54" i="1"/>
  <c r="BZ90" i="1"/>
  <c r="AX90" i="5"/>
  <c r="CA38" i="1"/>
  <c r="CA52" i="1"/>
  <c r="CA106" i="1"/>
  <c r="DQ84" i="4"/>
  <c r="CA53" i="1"/>
  <c r="CA37" i="1"/>
  <c r="CA107" i="1"/>
  <c r="CA33" i="1"/>
  <c r="CA12" i="1"/>
  <c r="AY12" i="5"/>
  <c r="BZ91" i="1"/>
  <c r="AX91" i="5"/>
  <c r="CA32" i="1"/>
  <c r="BB79" i="5"/>
  <c r="DR58" i="4"/>
  <c r="AF65" i="2"/>
  <c r="CA39" i="1"/>
  <c r="CA11" i="1"/>
  <c r="AY11" i="5"/>
  <c r="CA19" i="1"/>
  <c r="AY19" i="5"/>
  <c r="CA73" i="1"/>
  <c r="BZ46" i="4"/>
  <c r="CA21" i="1"/>
  <c r="AY21" i="5"/>
  <c r="CA74" i="1"/>
  <c r="CA22" i="1"/>
  <c r="AY22" i="5"/>
  <c r="CA83" i="1"/>
  <c r="CA84" i="1"/>
  <c r="DQ57" i="4"/>
  <c r="AE48" i="2"/>
  <c r="DD101" i="4"/>
  <c r="DE43" i="4"/>
  <c r="J9" i="2"/>
  <c r="DE70" i="4"/>
  <c r="AF85" i="2"/>
  <c r="AF86" i="2"/>
  <c r="CX98" i="4"/>
  <c r="BZ98" i="4"/>
  <c r="CX47" i="4"/>
  <c r="BZ47" i="4"/>
  <c r="AF87" i="2"/>
  <c r="AF88" i="2"/>
  <c r="BZ63" i="4"/>
  <c r="CX63" i="4"/>
  <c r="BZ50" i="4"/>
  <c r="CX50" i="4"/>
  <c r="CX88" i="4"/>
  <c r="BZ88" i="4"/>
  <c r="AF63" i="2"/>
  <c r="AF64" i="2"/>
  <c r="BZ87" i="4"/>
  <c r="CX87" i="4"/>
  <c r="AF97" i="2"/>
  <c r="AF96" i="2"/>
  <c r="BZ64" i="4"/>
  <c r="CX64" i="4"/>
  <c r="BZ85" i="4"/>
  <c r="CX85" i="4"/>
  <c r="CX89" i="4"/>
  <c r="BZ89" i="4"/>
  <c r="BZ96" i="4"/>
  <c r="CX96" i="4"/>
  <c r="BZ102" i="4"/>
  <c r="CX102" i="4"/>
  <c r="CX14" i="4"/>
  <c r="BZ14" i="4"/>
  <c r="BZ97" i="4"/>
  <c r="CX97" i="4"/>
  <c r="CX103" i="4"/>
  <c r="BZ103" i="4"/>
  <c r="AF91" i="2"/>
  <c r="AF90" i="2"/>
  <c r="CX84" i="4"/>
  <c r="BZ84" i="4"/>
  <c r="AF103" i="2"/>
  <c r="AF102" i="2"/>
  <c r="CX91" i="4"/>
  <c r="BZ91" i="4"/>
  <c r="AF47" i="2"/>
  <c r="BZ76" i="4"/>
  <c r="CX76" i="4"/>
  <c r="BZ86" i="4"/>
  <c r="CX86" i="4"/>
  <c r="BZ90" i="4"/>
  <c r="CX90" i="4"/>
  <c r="BZ100" i="4"/>
  <c r="CX100" i="4"/>
  <c r="BZ48" i="4"/>
  <c r="CX48" i="4"/>
  <c r="CX92" i="4"/>
  <c r="BZ92" i="4"/>
  <c r="AF100" i="2"/>
  <c r="AF99" i="2"/>
  <c r="AF13" i="2"/>
  <c r="CX75" i="4"/>
  <c r="BZ75" i="4"/>
  <c r="BZ99" i="4"/>
  <c r="CX99" i="4"/>
  <c r="AE107" i="2"/>
  <c r="AE105" i="2"/>
  <c r="CX45" i="4"/>
  <c r="BZ45" i="4"/>
  <c r="CX12" i="4"/>
  <c r="BZ12" i="4"/>
  <c r="BZ65" i="4"/>
  <c r="CX65" i="4"/>
  <c r="AF49" i="2"/>
  <c r="CX77" i="4"/>
  <c r="BZ77" i="4"/>
  <c r="DQ19" i="4"/>
  <c r="DR19" i="4"/>
  <c r="DQ82" i="4"/>
  <c r="DR82" i="4"/>
  <c r="DR43" i="4"/>
  <c r="DQ43" i="4"/>
  <c r="DR44" i="4"/>
  <c r="DQ44" i="4"/>
  <c r="DR30" i="4"/>
  <c r="DQ30" i="4"/>
  <c r="DR32" i="4"/>
  <c r="DQ32" i="4"/>
  <c r="DR37" i="4"/>
  <c r="DQ37" i="4"/>
  <c r="DQ23" i="4"/>
  <c r="DR23" i="4"/>
  <c r="DQ88" i="4"/>
  <c r="DR88" i="4"/>
  <c r="DQ73" i="4"/>
  <c r="DR73" i="4"/>
  <c r="DQ9" i="4"/>
  <c r="DR9" i="4"/>
  <c r="DQ36" i="4"/>
  <c r="DR36" i="4"/>
  <c r="DR105" i="4"/>
  <c r="DQ105" i="4"/>
  <c r="DQ93" i="4"/>
  <c r="DR93" i="4"/>
  <c r="CA108" i="1"/>
  <c r="DN107" i="4"/>
  <c r="DO107" i="4" s="1"/>
  <c r="AI107" i="2" s="1"/>
  <c r="AG94" i="2"/>
  <c r="DR107" i="4"/>
  <c r="DQ107" i="4"/>
  <c r="DQ20" i="4"/>
  <c r="DR20" i="4"/>
  <c r="DQ38" i="4"/>
  <c r="DR38" i="4"/>
  <c r="DR10" i="4"/>
  <c r="DQ10" i="4"/>
  <c r="DQ101" i="4"/>
  <c r="DR101" i="4"/>
  <c r="DQ98" i="4"/>
  <c r="DR98" i="4"/>
  <c r="DQ90" i="4"/>
  <c r="DR90" i="4"/>
  <c r="DQ22" i="4"/>
  <c r="DR22" i="4"/>
  <c r="DR18" i="4"/>
  <c r="DQ18" i="4"/>
  <c r="DQ106" i="4"/>
  <c r="DR106" i="4"/>
  <c r="DR83" i="4"/>
  <c r="DQ83" i="4"/>
  <c r="DD104" i="4"/>
  <c r="DQ31" i="4"/>
  <c r="DR31" i="4"/>
  <c r="DQ11" i="4"/>
  <c r="DR11" i="4"/>
  <c r="DQ87" i="4"/>
  <c r="DR87" i="4"/>
  <c r="DQ72" i="4"/>
  <c r="DR72" i="4"/>
  <c r="DR89" i="4"/>
  <c r="DQ89" i="4"/>
  <c r="DQ21" i="4"/>
  <c r="DR21" i="4"/>
  <c r="DQ42" i="4"/>
  <c r="DR42" i="4"/>
  <c r="DQ81" i="4"/>
  <c r="DR81" i="4"/>
  <c r="J81" i="2"/>
  <c r="AG78" i="2"/>
  <c r="J30" i="2"/>
  <c r="J36" i="2"/>
  <c r="AG104" i="2"/>
  <c r="J21" i="2"/>
  <c r="J95" i="2"/>
  <c r="DD6" i="4"/>
  <c r="CE101" i="4"/>
  <c r="AG10" i="2"/>
  <c r="AG43" i="2"/>
  <c r="DN74" i="4"/>
  <c r="DO74" i="4" s="1"/>
  <c r="AI74" i="2" s="1"/>
  <c r="CA74" i="4"/>
  <c r="CE74" i="4" s="1"/>
  <c r="DN60" i="4"/>
  <c r="DO60" i="4" s="1"/>
  <c r="AI60" i="2" s="1"/>
  <c r="CA61" i="1"/>
  <c r="CA79" i="4"/>
  <c r="CE79" i="4" s="1"/>
  <c r="DN79" i="4"/>
  <c r="DO79" i="4" s="1"/>
  <c r="AI79" i="2" s="1"/>
  <c r="CA44" i="4"/>
  <c r="CE44" i="4" s="1"/>
  <c r="DN44" i="4"/>
  <c r="DO44" i="4" s="1"/>
  <c r="AI44" i="2" s="1"/>
  <c r="DN62" i="4"/>
  <c r="DO62" i="4" s="1"/>
  <c r="AI62" i="2" s="1"/>
  <c r="BX103" i="1"/>
  <c r="AJ103" i="1" s="1"/>
  <c r="BX104" i="1"/>
  <c r="AJ104" i="1" s="1"/>
  <c r="DN61" i="4"/>
  <c r="DO61" i="4" s="1"/>
  <c r="AI61" i="2" s="1"/>
  <c r="CA62" i="1"/>
  <c r="CA30" i="4"/>
  <c r="CE30" i="4" s="1"/>
  <c r="DN30" i="4"/>
  <c r="DO30" i="4" s="1"/>
  <c r="AI30" i="2" s="1"/>
  <c r="AG92" i="2"/>
  <c r="BX93" i="1"/>
  <c r="AJ93" i="1" s="1"/>
  <c r="AG36" i="2"/>
  <c r="AG37" i="2"/>
  <c r="AG31" i="2"/>
  <c r="AG30" i="2"/>
  <c r="BX77" i="1"/>
  <c r="AJ77" i="1" s="1"/>
  <c r="BX76" i="1"/>
  <c r="AJ76" i="1" s="1"/>
  <c r="DN9" i="4"/>
  <c r="DO9" i="4" s="1"/>
  <c r="AI9" i="2" s="1"/>
  <c r="CA9" i="4"/>
  <c r="CE9" i="4" s="1"/>
  <c r="DN55" i="4"/>
  <c r="DO55" i="4" s="1"/>
  <c r="AI55" i="2" s="1"/>
  <c r="CA56" i="1"/>
  <c r="DN21" i="4"/>
  <c r="DO21" i="4" s="1"/>
  <c r="AI21" i="2" s="1"/>
  <c r="CA21" i="4"/>
  <c r="CE21" i="4" s="1"/>
  <c r="CA73" i="4"/>
  <c r="CE73" i="4" s="1"/>
  <c r="DN73" i="4"/>
  <c r="DO73" i="4" s="1"/>
  <c r="AI73" i="2" s="1"/>
  <c r="DE73" i="4"/>
  <c r="CA32" i="4"/>
  <c r="CE32" i="4" s="1"/>
  <c r="DN32" i="4"/>
  <c r="DO32" i="4" s="1"/>
  <c r="AI32" i="2" s="1"/>
  <c r="DE32" i="4"/>
  <c r="DN56" i="4"/>
  <c r="DO56" i="4" s="1"/>
  <c r="AI56" i="2" s="1"/>
  <c r="CA57" i="1"/>
  <c r="DN37" i="4"/>
  <c r="DO37" i="4" s="1"/>
  <c r="AI37" i="2" s="1"/>
  <c r="CA37" i="4"/>
  <c r="CE37" i="4" s="1"/>
  <c r="DN31" i="4"/>
  <c r="DO31" i="4" s="1"/>
  <c r="AI31" i="2" s="1"/>
  <c r="CA31" i="4"/>
  <c r="CE31" i="4" s="1"/>
  <c r="CA11" i="4"/>
  <c r="CE11" i="4" s="1"/>
  <c r="DN11" i="4"/>
  <c r="DO11" i="4" s="1"/>
  <c r="AI11" i="2" s="1"/>
  <c r="DN72" i="4"/>
  <c r="DO72" i="4" s="1"/>
  <c r="AI72" i="2" s="1"/>
  <c r="CA72" i="4"/>
  <c r="CE72" i="4" s="1"/>
  <c r="CA10" i="4"/>
  <c r="CE10" i="4" s="1"/>
  <c r="DN10" i="4"/>
  <c r="DO10" i="4" s="1"/>
  <c r="AI10" i="2" s="1"/>
  <c r="DN54" i="4"/>
  <c r="DO54" i="4" s="1"/>
  <c r="AI54" i="2" s="1"/>
  <c r="CA55" i="1"/>
  <c r="AG22" i="2"/>
  <c r="AG21" i="2"/>
  <c r="CA36" i="4"/>
  <c r="CE36" i="4" s="1"/>
  <c r="DN36" i="4"/>
  <c r="DO36" i="4" s="1"/>
  <c r="AI36" i="2" s="1"/>
  <c r="J29" i="2"/>
  <c r="BV29" i="1"/>
  <c r="BV28" i="1"/>
  <c r="AG106" i="2"/>
  <c r="AG107" i="2"/>
  <c r="CA22" i="4"/>
  <c r="CE22" i="4" s="1"/>
  <c r="DN22" i="4"/>
  <c r="DO22" i="4" s="1"/>
  <c r="AI22" i="2" s="1"/>
  <c r="CA60" i="1"/>
  <c r="DN59" i="4"/>
  <c r="DO59" i="4" s="1"/>
  <c r="AI59" i="2" s="1"/>
  <c r="J107" i="2"/>
  <c r="BX48" i="1"/>
  <c r="AJ48" i="1" s="1"/>
  <c r="BX47" i="1"/>
  <c r="AJ47" i="1" s="1"/>
  <c r="AG45" i="2"/>
  <c r="BX46" i="1"/>
  <c r="AJ46" i="1" s="1"/>
  <c r="W107" i="2"/>
  <c r="CA107" i="4"/>
  <c r="CE107" i="4" s="1"/>
  <c r="DN58" i="4"/>
  <c r="DO58" i="4" s="1"/>
  <c r="AI58" i="2" s="1"/>
  <c r="CA59" i="1"/>
  <c r="CA23" i="4"/>
  <c r="CE23" i="4" s="1"/>
  <c r="DN23" i="4"/>
  <c r="DO23" i="4" s="1"/>
  <c r="AI23" i="2" s="1"/>
  <c r="DN53" i="4"/>
  <c r="DO53" i="4" s="1"/>
  <c r="AI53" i="2" s="1"/>
  <c r="DN106" i="4"/>
  <c r="DO106" i="4" s="1"/>
  <c r="AI106" i="2" s="1"/>
  <c r="CA106" i="4"/>
  <c r="CE106" i="4" s="1"/>
  <c r="J11" i="2"/>
  <c r="DN34" i="4"/>
  <c r="DO34" i="4" s="1"/>
  <c r="AI34" i="2" s="1"/>
  <c r="CA34" i="4"/>
  <c r="W34" i="2"/>
  <c r="CA35" i="1"/>
  <c r="DN57" i="4"/>
  <c r="DO57" i="4" s="1"/>
  <c r="AI57" i="2" s="1"/>
  <c r="CA58" i="1"/>
  <c r="BX65" i="1"/>
  <c r="AJ65" i="1" s="1"/>
  <c r="BX64" i="1"/>
  <c r="AJ64" i="1" s="1"/>
  <c r="BX90" i="1"/>
  <c r="AJ90" i="1" s="1"/>
  <c r="BX92" i="1"/>
  <c r="AJ92" i="1" s="1"/>
  <c r="BX91" i="1"/>
  <c r="AJ91" i="1" s="1"/>
  <c r="CE104" i="4"/>
  <c r="J38" i="2"/>
  <c r="DE101" i="4"/>
  <c r="CA95" i="4"/>
  <c r="CE95" i="4" s="1"/>
  <c r="DN95" i="4"/>
  <c r="DO95" i="4" s="1"/>
  <c r="AI95" i="2" s="1"/>
  <c r="CA34" i="1"/>
  <c r="CA33" i="4"/>
  <c r="W33" i="2"/>
  <c r="DN33" i="4"/>
  <c r="DO33" i="4" s="1"/>
  <c r="AI33" i="2" s="1"/>
  <c r="BX97" i="1"/>
  <c r="AJ97" i="1" s="1"/>
  <c r="BX98" i="1"/>
  <c r="AJ98" i="1" s="1"/>
  <c r="AG98" i="2"/>
  <c r="BX99" i="1"/>
  <c r="AJ99" i="1" s="1"/>
  <c r="CA78" i="4"/>
  <c r="CE78" i="4" s="1"/>
  <c r="AG34" i="2"/>
  <c r="AG33" i="2"/>
  <c r="DN82" i="4"/>
  <c r="DO82" i="4" s="1"/>
  <c r="AI82" i="2" s="1"/>
  <c r="CA82" i="4"/>
  <c r="CE82" i="4" s="1"/>
  <c r="DN20" i="4"/>
  <c r="DO20" i="4" s="1"/>
  <c r="AI20" i="2" s="1"/>
  <c r="CA20" i="4"/>
  <c r="CE20" i="4" s="1"/>
  <c r="DN94" i="4"/>
  <c r="DO94" i="4" s="1"/>
  <c r="AI94" i="2" s="1"/>
  <c r="CA94" i="4"/>
  <c r="CE94" i="4" s="1"/>
  <c r="DN38" i="4"/>
  <c r="DO38" i="4" s="1"/>
  <c r="AI38" i="2" s="1"/>
  <c r="CA38" i="4"/>
  <c r="CE38" i="4" s="1"/>
  <c r="DD69" i="4"/>
  <c r="DE69" i="4"/>
  <c r="AG20" i="2"/>
  <c r="AG19" i="2"/>
  <c r="BV27" i="1"/>
  <c r="BV26" i="1"/>
  <c r="DN105" i="4"/>
  <c r="DO105" i="4" s="1"/>
  <c r="AI105" i="2" s="1"/>
  <c r="CA105" i="4"/>
  <c r="CE105" i="4" s="1"/>
  <c r="AG81" i="2"/>
  <c r="AG82" i="2"/>
  <c r="CA10" i="1"/>
  <c r="CA63" i="1"/>
  <c r="AG93" i="2"/>
  <c r="DN78" i="4"/>
  <c r="DO78" i="4" s="1"/>
  <c r="AI78" i="2" s="1"/>
  <c r="AG49" i="2"/>
  <c r="BX51" i="1"/>
  <c r="AJ51" i="1" s="1"/>
  <c r="BX50" i="1"/>
  <c r="AJ50" i="1" s="1"/>
  <c r="BX100" i="1"/>
  <c r="AJ100" i="1" s="1"/>
  <c r="BX101" i="1"/>
  <c r="AJ101" i="1" s="1"/>
  <c r="CA81" i="4"/>
  <c r="CE81" i="4" s="1"/>
  <c r="DN81" i="4"/>
  <c r="DO81" i="4" s="1"/>
  <c r="AI81" i="2" s="1"/>
  <c r="AG84" i="2"/>
  <c r="BX85" i="1"/>
  <c r="AJ85" i="1" s="1"/>
  <c r="BX78" i="1"/>
  <c r="AJ78" i="1" s="1"/>
  <c r="CE69" i="4"/>
  <c r="CF69" i="4"/>
  <c r="DN19" i="4"/>
  <c r="DO19" i="4" s="1"/>
  <c r="AI19" i="2" s="1"/>
  <c r="CA19" i="4"/>
  <c r="CE19" i="4" s="1"/>
  <c r="BX15" i="1"/>
  <c r="BX14" i="1"/>
  <c r="DN42" i="4"/>
  <c r="DO42" i="4" s="1"/>
  <c r="AI42" i="2" s="1"/>
  <c r="CA42" i="4"/>
  <c r="CE42" i="4" s="1"/>
  <c r="AG18" i="2"/>
  <c r="J19" i="2"/>
  <c r="BX89" i="1"/>
  <c r="AJ89" i="1" s="1"/>
  <c r="BX88" i="1"/>
  <c r="AJ88" i="1" s="1"/>
  <c r="CA45" i="1"/>
  <c r="J23" i="2"/>
  <c r="DN51" i="4"/>
  <c r="DO51" i="4" s="1"/>
  <c r="AI51" i="2" s="1"/>
  <c r="BX49" i="1"/>
  <c r="AJ49" i="1" s="1"/>
  <c r="DN83" i="4"/>
  <c r="DO83" i="4" s="1"/>
  <c r="AI83" i="2" s="1"/>
  <c r="CA83" i="4"/>
  <c r="CE83" i="4" s="1"/>
  <c r="DN18" i="4"/>
  <c r="DO18" i="4" s="1"/>
  <c r="AI18" i="2" s="1"/>
  <c r="CA18" i="4"/>
  <c r="CE18" i="4" s="1"/>
  <c r="Y28" i="2"/>
  <c r="BZ29" i="1"/>
  <c r="BX66" i="1"/>
  <c r="AJ66" i="1" s="1"/>
  <c r="AG65" i="2"/>
  <c r="BX87" i="1"/>
  <c r="AJ87" i="1" s="1"/>
  <c r="BX86" i="1"/>
  <c r="AJ86" i="1" s="1"/>
  <c r="CA31" i="1"/>
  <c r="CA24" i="1"/>
  <c r="J42" i="2"/>
  <c r="AG12" i="2"/>
  <c r="BX13" i="1"/>
  <c r="DN52" i="4"/>
  <c r="DO52" i="4" s="1"/>
  <c r="AI52" i="2" s="1"/>
  <c r="CF70" i="4"/>
  <c r="AH28" i="2"/>
  <c r="AE24" i="2"/>
  <c r="BV25" i="1"/>
  <c r="DE93" i="4"/>
  <c r="AH98" i="2"/>
  <c r="BZ85" i="1"/>
  <c r="Y84" i="2"/>
  <c r="CF101" i="4"/>
  <c r="CF93" i="4"/>
  <c r="CC84" i="4"/>
  <c r="BY97" i="1"/>
  <c r="AK97" i="1" s="1"/>
  <c r="BY98" i="1"/>
  <c r="AK98" i="1" s="1"/>
  <c r="BY92" i="1"/>
  <c r="AK92" i="1" s="1"/>
  <c r="BY93" i="1"/>
  <c r="AK93" i="1" s="1"/>
  <c r="BY80" i="1"/>
  <c r="AK80" i="1" s="1"/>
  <c r="BY79" i="1"/>
  <c r="AK79" i="1" s="1"/>
  <c r="AC12" i="2"/>
  <c r="BY15" i="1"/>
  <c r="BY14" i="1"/>
  <c r="BY86" i="1"/>
  <c r="BY87" i="1"/>
  <c r="AK87" i="1" s="1"/>
  <c r="BY104" i="1"/>
  <c r="AK104" i="1" s="1"/>
  <c r="BY103" i="1"/>
  <c r="AK103" i="1" s="1"/>
  <c r="BY49" i="1"/>
  <c r="AK49" i="1" s="1"/>
  <c r="CA75" i="1"/>
  <c r="CC74" i="4"/>
  <c r="BZ75" i="1"/>
  <c r="BY81" i="1"/>
  <c r="AK81" i="1" s="1"/>
  <c r="BY46" i="1"/>
  <c r="AK46" i="1" s="1"/>
  <c r="AC13" i="2"/>
  <c r="BY13" i="1"/>
  <c r="BY51" i="1"/>
  <c r="AK51" i="1" s="1"/>
  <c r="BY50" i="1"/>
  <c r="AK50" i="1" s="1"/>
  <c r="BY77" i="1"/>
  <c r="AK77" i="1" s="1"/>
  <c r="BY76" i="1"/>
  <c r="AK76" i="1" s="1"/>
  <c r="BY105" i="1"/>
  <c r="AK105" i="1" s="1"/>
  <c r="BY95" i="1"/>
  <c r="AK95" i="1" s="1"/>
  <c r="BY96" i="1"/>
  <c r="AK96" i="1" s="1"/>
  <c r="BY64" i="1"/>
  <c r="AK64" i="1" s="1"/>
  <c r="BY48" i="1"/>
  <c r="AK48" i="1" s="1"/>
  <c r="BY47" i="1"/>
  <c r="AK47" i="1" s="1"/>
  <c r="BY78" i="1"/>
  <c r="AK78" i="1" s="1"/>
  <c r="BY100" i="1"/>
  <c r="AK100" i="1" s="1"/>
  <c r="BY101" i="1"/>
  <c r="AK101" i="1" s="1"/>
  <c r="CF6" i="4"/>
  <c r="CE6" i="4"/>
  <c r="BY66" i="1"/>
  <c r="BY65" i="1"/>
  <c r="AK65" i="1" s="1"/>
  <c r="BG8" i="1"/>
  <c r="BH8" i="1" s="1"/>
  <c r="BF8" i="1"/>
  <c r="BG33" i="1"/>
  <c r="BF33" i="1"/>
  <c r="BG57" i="1"/>
  <c r="BF57" i="1"/>
  <c r="BG93" i="1"/>
  <c r="BF93" i="1"/>
  <c r="BF16" i="1"/>
  <c r="BG16" i="1"/>
  <c r="BH16" i="1" s="1"/>
  <c r="BF24" i="1"/>
  <c r="BG24" i="1"/>
  <c r="BG41" i="1"/>
  <c r="BH41" i="1" s="1"/>
  <c r="BF41" i="1"/>
  <c r="BG49" i="1"/>
  <c r="BF49" i="1"/>
  <c r="BG65" i="1"/>
  <c r="BF65" i="1"/>
  <c r="BG73" i="1"/>
  <c r="BF73" i="1"/>
  <c r="BG81" i="1"/>
  <c r="BF81" i="1"/>
  <c r="BG97" i="1"/>
  <c r="BF97" i="1"/>
  <c r="BG105" i="1"/>
  <c r="BF105" i="1"/>
  <c r="BG13" i="1"/>
  <c r="BF13" i="1"/>
  <c r="BG25" i="1"/>
  <c r="BF25" i="1"/>
  <c r="BG34" i="1"/>
  <c r="BF34" i="1"/>
  <c r="BG42" i="1"/>
  <c r="BH42" i="1" s="1"/>
  <c r="BF42" i="1"/>
  <c r="BG46" i="1"/>
  <c r="BF46" i="1"/>
  <c r="BG50" i="1"/>
  <c r="BF50" i="1"/>
  <c r="BG54" i="1"/>
  <c r="BF54" i="1"/>
  <c r="BG58" i="1"/>
  <c r="BF58" i="1"/>
  <c r="BG62" i="1"/>
  <c r="BF62" i="1"/>
  <c r="BG66" i="1"/>
  <c r="BF66" i="1"/>
  <c r="BG70" i="1"/>
  <c r="BH70" i="1" s="1"/>
  <c r="BF70" i="1"/>
  <c r="BG74" i="1"/>
  <c r="BF74" i="1"/>
  <c r="BG78" i="1"/>
  <c r="BF78" i="1"/>
  <c r="BG82" i="1"/>
  <c r="BF82" i="1"/>
  <c r="BG86" i="1"/>
  <c r="BF86" i="1"/>
  <c r="BG90" i="1"/>
  <c r="BF90" i="1"/>
  <c r="BG94" i="1"/>
  <c r="BH94" i="1" s="1"/>
  <c r="BF94" i="1"/>
  <c r="BG98" i="1"/>
  <c r="BF98" i="1"/>
  <c r="BG102" i="1"/>
  <c r="BH102" i="1" s="1"/>
  <c r="BF102" i="1"/>
  <c r="BG106" i="1"/>
  <c r="BF106" i="1"/>
  <c r="BG12" i="1"/>
  <c r="BF12" i="1"/>
  <c r="BG29" i="1"/>
  <c r="BF29" i="1"/>
  <c r="BG45" i="1"/>
  <c r="BF45" i="1"/>
  <c r="BG61" i="1"/>
  <c r="BF61" i="1"/>
  <c r="BG77" i="1"/>
  <c r="BF77" i="1"/>
  <c r="BG89" i="1"/>
  <c r="BF89" i="1"/>
  <c r="BG9" i="1"/>
  <c r="BH9" i="1" s="1"/>
  <c r="BF9" i="1"/>
  <c r="BG21" i="1"/>
  <c r="BF21" i="1"/>
  <c r="BG38" i="1"/>
  <c r="BF38" i="1"/>
  <c r="BG10" i="1"/>
  <c r="BF10" i="1"/>
  <c r="BG18" i="1"/>
  <c r="BH18" i="1" s="1"/>
  <c r="BF18" i="1"/>
  <c r="BG26" i="1"/>
  <c r="BF26" i="1"/>
  <c r="BF35" i="1"/>
  <c r="BG35" i="1"/>
  <c r="BF43" i="1"/>
  <c r="BG43" i="1"/>
  <c r="BF51" i="1"/>
  <c r="BG51" i="1"/>
  <c r="BF55" i="1"/>
  <c r="BG55" i="1"/>
  <c r="BF59" i="1"/>
  <c r="BG59" i="1"/>
  <c r="BF63" i="1"/>
  <c r="BG63" i="1"/>
  <c r="BF67" i="1"/>
  <c r="BG67" i="1"/>
  <c r="BH67" i="1" s="1"/>
  <c r="BF71" i="1"/>
  <c r="BG71" i="1"/>
  <c r="BH71" i="1" s="1"/>
  <c r="BF75" i="1"/>
  <c r="BG75" i="1"/>
  <c r="BG79" i="1"/>
  <c r="BF79" i="1"/>
  <c r="BG83" i="1"/>
  <c r="BF83" i="1"/>
  <c r="BF87" i="1"/>
  <c r="BG87" i="1"/>
  <c r="BF91" i="1"/>
  <c r="BG91" i="1"/>
  <c r="BF95" i="1"/>
  <c r="BG95" i="1"/>
  <c r="BF99" i="1"/>
  <c r="BG99" i="1"/>
  <c r="BF103" i="1"/>
  <c r="BG103" i="1"/>
  <c r="BF107" i="1"/>
  <c r="BG107" i="1"/>
  <c r="BG20" i="1"/>
  <c r="BF20" i="1"/>
  <c r="BG37" i="1"/>
  <c r="BF37" i="1"/>
  <c r="BG53" i="1"/>
  <c r="BF53" i="1"/>
  <c r="BG69" i="1"/>
  <c r="BH69" i="1" s="1"/>
  <c r="BF69" i="1"/>
  <c r="BG85" i="1"/>
  <c r="BF85" i="1"/>
  <c r="BG101" i="1"/>
  <c r="BF101" i="1"/>
  <c r="BG5" i="1"/>
  <c r="BF5" i="1"/>
  <c r="BG17" i="1"/>
  <c r="BH17" i="1" s="1"/>
  <c r="BF17" i="1"/>
  <c r="BG30" i="1"/>
  <c r="BF30" i="1"/>
  <c r="BG6" i="1"/>
  <c r="BF6" i="1"/>
  <c r="BG14" i="1"/>
  <c r="BF14" i="1"/>
  <c r="BG22" i="1"/>
  <c r="BF22" i="1"/>
  <c r="BF31" i="1"/>
  <c r="BG31" i="1"/>
  <c r="BF39" i="1"/>
  <c r="BG39" i="1"/>
  <c r="BF47" i="1"/>
  <c r="BG47" i="1"/>
  <c r="BF7" i="1"/>
  <c r="BG7" i="1"/>
  <c r="BH7" i="1" s="1"/>
  <c r="BF11" i="1"/>
  <c r="BG11" i="1"/>
  <c r="BF15" i="1"/>
  <c r="BG15" i="1"/>
  <c r="BF19" i="1"/>
  <c r="BG19" i="1"/>
  <c r="BF23" i="1"/>
  <c r="BG23" i="1"/>
  <c r="BG28" i="1"/>
  <c r="BF28" i="1"/>
  <c r="BF32" i="1"/>
  <c r="BG32" i="1"/>
  <c r="BG36" i="1"/>
  <c r="BH36" i="1" s="1"/>
  <c r="BF36" i="1"/>
  <c r="BG40" i="1"/>
  <c r="BH40" i="1" s="1"/>
  <c r="BF40" i="1"/>
  <c r="BG44" i="1"/>
  <c r="BH44" i="1" s="1"/>
  <c r="BF44" i="1"/>
  <c r="BG48" i="1"/>
  <c r="BF48" i="1"/>
  <c r="BG52" i="1"/>
  <c r="BF52" i="1"/>
  <c r="BG56" i="1"/>
  <c r="BF56" i="1"/>
  <c r="BG60" i="1"/>
  <c r="BF60" i="1"/>
  <c r="BG64" i="1"/>
  <c r="BF64" i="1"/>
  <c r="BG68" i="1"/>
  <c r="BH68" i="1" s="1"/>
  <c r="BF68" i="1"/>
  <c r="BG72" i="1"/>
  <c r="BH72" i="1" s="1"/>
  <c r="BF72" i="1"/>
  <c r="BG76" i="1"/>
  <c r="BF76" i="1"/>
  <c r="BG80" i="1"/>
  <c r="BF80" i="1"/>
  <c r="BG84" i="1"/>
  <c r="BF84" i="1"/>
  <c r="BG88" i="1"/>
  <c r="BF88" i="1"/>
  <c r="BG92" i="1"/>
  <c r="BF92" i="1"/>
  <c r="BG96" i="1"/>
  <c r="BF96" i="1"/>
  <c r="BG100" i="1"/>
  <c r="BF100" i="1"/>
  <c r="BG104" i="1"/>
  <c r="BF104" i="1"/>
  <c r="BG108" i="1"/>
  <c r="BF108" i="1"/>
  <c r="AJ110" i="1" l="1"/>
  <c r="DG31" i="5"/>
  <c r="CD86" i="1"/>
  <c r="AK86" i="1"/>
  <c r="CD66" i="1"/>
  <c r="AK66" i="1"/>
  <c r="DG34" i="5"/>
  <c r="EI20" i="5"/>
  <c r="DG108" i="5"/>
  <c r="AB53" i="5"/>
  <c r="AB31" i="5"/>
  <c r="EI108" i="5"/>
  <c r="DG106" i="5"/>
  <c r="DG21" i="5"/>
  <c r="DG57" i="5"/>
  <c r="AB45" i="5"/>
  <c r="EI83" i="5"/>
  <c r="EI63" i="5"/>
  <c r="BH20" i="1"/>
  <c r="DG74" i="5"/>
  <c r="DG24" i="5"/>
  <c r="DG63" i="5"/>
  <c r="AB22" i="5"/>
  <c r="DG38" i="5"/>
  <c r="EI22" i="5"/>
  <c r="AB20" i="5"/>
  <c r="EI52" i="5"/>
  <c r="DG55" i="5"/>
  <c r="DG33" i="5"/>
  <c r="DG73" i="5"/>
  <c r="EI10" i="5"/>
  <c r="DG82" i="5"/>
  <c r="EI38" i="5"/>
  <c r="AB33" i="5"/>
  <c r="BH60" i="1"/>
  <c r="BH73" i="1"/>
  <c r="DG56" i="5"/>
  <c r="DG32" i="5"/>
  <c r="DG107" i="5"/>
  <c r="DG84" i="5"/>
  <c r="DG35" i="5"/>
  <c r="DG19" i="5"/>
  <c r="DG39" i="5"/>
  <c r="AB37" i="5"/>
  <c r="AB82" i="5"/>
  <c r="DG45" i="5"/>
  <c r="AB75" i="5"/>
  <c r="DG83" i="5"/>
  <c r="DG23" i="5"/>
  <c r="EI106" i="5"/>
  <c r="AB12" i="5"/>
  <c r="DG75" i="5"/>
  <c r="DG43" i="5"/>
  <c r="DG53" i="5"/>
  <c r="DG52" i="5"/>
  <c r="AB43" i="5"/>
  <c r="AB54" i="5"/>
  <c r="AB32" i="5"/>
  <c r="DG59" i="5"/>
  <c r="AB21" i="5"/>
  <c r="DG79" i="5"/>
  <c r="AB79" i="5"/>
  <c r="EI79" i="5"/>
  <c r="DD15" i="5"/>
  <c r="Y15" i="5"/>
  <c r="EF15" i="5"/>
  <c r="DF86" i="5"/>
  <c r="AA86" i="5"/>
  <c r="EH86" i="5"/>
  <c r="DF91" i="5"/>
  <c r="DF48" i="5"/>
  <c r="AA48" i="5"/>
  <c r="EH48" i="5"/>
  <c r="EI84" i="5"/>
  <c r="BH62" i="1"/>
  <c r="DF87" i="5"/>
  <c r="AA87" i="5"/>
  <c r="EH87" i="5"/>
  <c r="DG99" i="5"/>
  <c r="DF92" i="5"/>
  <c r="AA92" i="5"/>
  <c r="EH92" i="5"/>
  <c r="AA62" i="5"/>
  <c r="AB62" i="5"/>
  <c r="EI45" i="5"/>
  <c r="EH56" i="5"/>
  <c r="EI56" i="5"/>
  <c r="EI37" i="5"/>
  <c r="EI43" i="5"/>
  <c r="EI107" i="5"/>
  <c r="EH107" i="5"/>
  <c r="AB83" i="5"/>
  <c r="AB23" i="5"/>
  <c r="EI21" i="5"/>
  <c r="AB73" i="5"/>
  <c r="AB24" i="5"/>
  <c r="EI31" i="5"/>
  <c r="EI75" i="5"/>
  <c r="EH35" i="5"/>
  <c r="EI35" i="5"/>
  <c r="DG37" i="5"/>
  <c r="DG20" i="5"/>
  <c r="EH62" i="5"/>
  <c r="EI62" i="5"/>
  <c r="AA79" i="5"/>
  <c r="AA56" i="5"/>
  <c r="AB56" i="5"/>
  <c r="EH60" i="5"/>
  <c r="EI60" i="5"/>
  <c r="EI54" i="5"/>
  <c r="AB39" i="5"/>
  <c r="EI32" i="5"/>
  <c r="AB58" i="5"/>
  <c r="AA35" i="5"/>
  <c r="AB35" i="5"/>
  <c r="DG61" i="5"/>
  <c r="AB10" i="5"/>
  <c r="AA60" i="5"/>
  <c r="AB60" i="5"/>
  <c r="AB107" i="5"/>
  <c r="EI24" i="5"/>
  <c r="EI23" i="5"/>
  <c r="EH57" i="5"/>
  <c r="EI57" i="5"/>
  <c r="AB63" i="5"/>
  <c r="AB38" i="5"/>
  <c r="EI33" i="5"/>
  <c r="AA34" i="5"/>
  <c r="AB34" i="5"/>
  <c r="DG81" i="5"/>
  <c r="AB81" i="5"/>
  <c r="EI81" i="5"/>
  <c r="DG80" i="5"/>
  <c r="AB80" i="5"/>
  <c r="EI80" i="5"/>
  <c r="DA26" i="5"/>
  <c r="DF26" i="5" s="1"/>
  <c r="EC26" i="5"/>
  <c r="EH26" i="5" s="1"/>
  <c r="V26" i="5"/>
  <c r="AA26" i="5" s="1"/>
  <c r="DF98" i="5"/>
  <c r="AA98" i="5"/>
  <c r="EH98" i="5"/>
  <c r="DA28" i="5"/>
  <c r="DF28" i="5" s="1"/>
  <c r="EC28" i="5"/>
  <c r="EH28" i="5" s="1"/>
  <c r="V28" i="5"/>
  <c r="AA28" i="5" s="1"/>
  <c r="DG96" i="5"/>
  <c r="AB96" i="5"/>
  <c r="EI96" i="5"/>
  <c r="DF66" i="5"/>
  <c r="AA66" i="5"/>
  <c r="EH66" i="5"/>
  <c r="DF97" i="5"/>
  <c r="AA97" i="5"/>
  <c r="EH97" i="5"/>
  <c r="DA29" i="5"/>
  <c r="V29" i="5"/>
  <c r="EC29" i="5"/>
  <c r="DA25" i="5"/>
  <c r="DF25" i="5" s="1"/>
  <c r="EC25" i="5"/>
  <c r="EH25" i="5" s="1"/>
  <c r="V25" i="5"/>
  <c r="AA25" i="5" s="1"/>
  <c r="DC14" i="5"/>
  <c r="DF14" i="5" s="1"/>
  <c r="X14" i="5"/>
  <c r="AA14" i="5" s="1"/>
  <c r="EE14" i="5"/>
  <c r="EH14" i="5" s="1"/>
  <c r="DF101" i="5"/>
  <c r="AA101" i="5"/>
  <c r="EH101" i="5"/>
  <c r="DF46" i="5"/>
  <c r="AA46" i="5"/>
  <c r="EH46" i="5"/>
  <c r="DG11" i="5"/>
  <c r="AA57" i="5"/>
  <c r="AB57" i="5"/>
  <c r="EI19" i="5"/>
  <c r="AB19" i="5"/>
  <c r="EI39" i="5"/>
  <c r="EI82" i="5"/>
  <c r="EH34" i="5"/>
  <c r="EI34" i="5"/>
  <c r="DC13" i="5"/>
  <c r="DF13" i="5" s="1"/>
  <c r="X13" i="5"/>
  <c r="AA13" i="5" s="1"/>
  <c r="EE13" i="5"/>
  <c r="EH13" i="5" s="1"/>
  <c r="DG90" i="5"/>
  <c r="DA27" i="5"/>
  <c r="DF27" i="5" s="1"/>
  <c r="EC27" i="5"/>
  <c r="EH27" i="5" s="1"/>
  <c r="V27" i="5"/>
  <c r="AA27" i="5" s="1"/>
  <c r="CD50" i="1"/>
  <c r="DG95" i="5"/>
  <c r="EI95" i="5"/>
  <c r="AB95" i="5"/>
  <c r="DG86" i="5"/>
  <c r="DF88" i="5"/>
  <c r="AA78" i="5"/>
  <c r="EH78" i="5"/>
  <c r="DF64" i="5"/>
  <c r="AA64" i="5"/>
  <c r="EH64" i="5"/>
  <c r="AB66" i="5"/>
  <c r="EI66" i="5"/>
  <c r="DG105" i="5"/>
  <c r="EI105" i="5"/>
  <c r="AB105" i="5"/>
  <c r="DD13" i="5"/>
  <c r="Y13" i="5"/>
  <c r="EF13" i="5"/>
  <c r="DF89" i="5"/>
  <c r="DC15" i="5"/>
  <c r="DF15" i="5" s="1"/>
  <c r="X15" i="5"/>
  <c r="AA15" i="5" s="1"/>
  <c r="EE15" i="5"/>
  <c r="EH15" i="5" s="1"/>
  <c r="DF100" i="5"/>
  <c r="EH100" i="5"/>
  <c r="AA100" i="5"/>
  <c r="DF65" i="5"/>
  <c r="AA65" i="5"/>
  <c r="EH65" i="5"/>
  <c r="DF93" i="5"/>
  <c r="AA93" i="5"/>
  <c r="EH93" i="5"/>
  <c r="DF104" i="5"/>
  <c r="EH104" i="5"/>
  <c r="AA104" i="5"/>
  <c r="DG10" i="5"/>
  <c r="DG60" i="5"/>
  <c r="DG62" i="5"/>
  <c r="EI53" i="5"/>
  <c r="EH61" i="5"/>
  <c r="EI61" i="5"/>
  <c r="AB11" i="5"/>
  <c r="AB106" i="5"/>
  <c r="EI74" i="5"/>
  <c r="AB74" i="5"/>
  <c r="EI12" i="5"/>
  <c r="EI73" i="5"/>
  <c r="BH108" i="1"/>
  <c r="DD14" i="5"/>
  <c r="Y14" i="5"/>
  <c r="EF14" i="5"/>
  <c r="DF49" i="5"/>
  <c r="AA49" i="5"/>
  <c r="EH49" i="5"/>
  <c r="DF85" i="5"/>
  <c r="EH85" i="5"/>
  <c r="AA85" i="5"/>
  <c r="DF50" i="5"/>
  <c r="AA50" i="5"/>
  <c r="EH50" i="5"/>
  <c r="DF47" i="5"/>
  <c r="AA47" i="5"/>
  <c r="EH47" i="5"/>
  <c r="DF76" i="5"/>
  <c r="AA76" i="5"/>
  <c r="EH76" i="5"/>
  <c r="DF103" i="5"/>
  <c r="AA103" i="5"/>
  <c r="EH103" i="5"/>
  <c r="CD105" i="1"/>
  <c r="CD47" i="1"/>
  <c r="DG54" i="5"/>
  <c r="DG58" i="5"/>
  <c r="DG22" i="5"/>
  <c r="DG12" i="5"/>
  <c r="AB52" i="5"/>
  <c r="EH55" i="5"/>
  <c r="EI55" i="5"/>
  <c r="EI59" i="5"/>
  <c r="AA61" i="5"/>
  <c r="AB61" i="5"/>
  <c r="AB59" i="5"/>
  <c r="EI11" i="5"/>
  <c r="AB108" i="5"/>
  <c r="EI58" i="5"/>
  <c r="EI76" i="5"/>
  <c r="DF51" i="5"/>
  <c r="AA51" i="5"/>
  <c r="EH51" i="5"/>
  <c r="DF77" i="5"/>
  <c r="AA77" i="5"/>
  <c r="EH77" i="5"/>
  <c r="AA55" i="5"/>
  <c r="AB55" i="5"/>
  <c r="CD80" i="1"/>
  <c r="CD14" i="1"/>
  <c r="CD13" i="1"/>
  <c r="CD93" i="1"/>
  <c r="CD98" i="1"/>
  <c r="CD49" i="1"/>
  <c r="CD81" i="1"/>
  <c r="CD79" i="1"/>
  <c r="CD103" i="1"/>
  <c r="CD100" i="1"/>
  <c r="CD97" i="1"/>
  <c r="CD15" i="1"/>
  <c r="CD101" i="1"/>
  <c r="CD104" i="1"/>
  <c r="CD96" i="1"/>
  <c r="CD48" i="1"/>
  <c r="CD92" i="1"/>
  <c r="CD87" i="1"/>
  <c r="CD51" i="1"/>
  <c r="CD65" i="1"/>
  <c r="DF99" i="5"/>
  <c r="DF78" i="5"/>
  <c r="CD64" i="1"/>
  <c r="CD95" i="1"/>
  <c r="CD46" i="1"/>
  <c r="V44" i="7"/>
  <c r="T44" i="2" s="1"/>
  <c r="V28" i="7"/>
  <c r="T28" i="2" s="1"/>
  <c r="E15" i="7"/>
  <c r="V36" i="7"/>
  <c r="T36" i="2" s="1"/>
  <c r="BH39" i="1"/>
  <c r="V84" i="7"/>
  <c r="T84" i="2" s="1"/>
  <c r="V23" i="7"/>
  <c r="T23" i="2" s="1"/>
  <c r="V32" i="7"/>
  <c r="T32" i="2" s="1"/>
  <c r="E68" i="7"/>
  <c r="E40" i="7"/>
  <c r="V82" i="7"/>
  <c r="T82" i="2" s="1"/>
  <c r="E33" i="7"/>
  <c r="V88" i="7"/>
  <c r="T88" i="2" s="1"/>
  <c r="V93" i="7"/>
  <c r="T93" i="2" s="1"/>
  <c r="V38" i="7"/>
  <c r="T38" i="2" s="1"/>
  <c r="V37" i="7"/>
  <c r="T37" i="2" s="1"/>
  <c r="V69" i="7"/>
  <c r="T69" i="2" s="1"/>
  <c r="V11" i="7"/>
  <c r="T11" i="2" s="1"/>
  <c r="V8" i="7"/>
  <c r="T8" i="2" s="1"/>
  <c r="V19" i="7"/>
  <c r="T19" i="2" s="1"/>
  <c r="V30" i="7"/>
  <c r="T30" i="2" s="1"/>
  <c r="V21" i="7"/>
  <c r="T21" i="2" s="1"/>
  <c r="V89" i="7"/>
  <c r="T89" i="2" s="1"/>
  <c r="V7" i="7"/>
  <c r="T7" i="2" s="1"/>
  <c r="V20" i="7"/>
  <c r="T20" i="2" s="1"/>
  <c r="V9" i="7"/>
  <c r="T9" i="2" s="1"/>
  <c r="V106" i="7"/>
  <c r="T106" i="2" s="1"/>
  <c r="E41" i="7"/>
  <c r="V105" i="7"/>
  <c r="T105" i="2" s="1"/>
  <c r="V81" i="7"/>
  <c r="T81" i="2" s="1"/>
  <c r="V42" i="7"/>
  <c r="T42" i="2" s="1"/>
  <c r="V101" i="7"/>
  <c r="T101" i="2" s="1"/>
  <c r="V98" i="7"/>
  <c r="T98" i="2" s="1"/>
  <c r="E67" i="7"/>
  <c r="V90" i="7"/>
  <c r="T90" i="2" s="1"/>
  <c r="E70" i="7"/>
  <c r="BH38" i="1"/>
  <c r="BH12" i="1"/>
  <c r="V10" i="7"/>
  <c r="T10" i="2" s="1"/>
  <c r="BH84" i="1"/>
  <c r="V22" i="7"/>
  <c r="T22" i="2" s="1"/>
  <c r="BH37" i="1"/>
  <c r="BH33" i="1"/>
  <c r="V43" i="7"/>
  <c r="T43" i="2" s="1"/>
  <c r="E34" i="7"/>
  <c r="E16" i="7"/>
  <c r="E35" i="7"/>
  <c r="V83" i="7"/>
  <c r="T83" i="2" s="1"/>
  <c r="V87" i="7"/>
  <c r="T87" i="2" s="1"/>
  <c r="V18" i="7"/>
  <c r="T18" i="2" s="1"/>
  <c r="E71" i="7"/>
  <c r="E6" i="7"/>
  <c r="E17" i="7"/>
  <c r="E39" i="7"/>
  <c r="E66" i="7"/>
  <c r="V31" i="7"/>
  <c r="T31" i="2" s="1"/>
  <c r="V107" i="7"/>
  <c r="T107" i="2" s="1"/>
  <c r="BH54" i="1"/>
  <c r="BH59" i="1"/>
  <c r="BH56" i="1"/>
  <c r="BH19" i="1"/>
  <c r="BH34" i="1"/>
  <c r="BH107" i="1"/>
  <c r="CE73" i="5"/>
  <c r="BH11" i="1"/>
  <c r="BH35" i="1"/>
  <c r="S63" i="7"/>
  <c r="V63" i="7" s="1"/>
  <c r="T63" i="2" s="1"/>
  <c r="BH53" i="1"/>
  <c r="BH106" i="1"/>
  <c r="BH74" i="1"/>
  <c r="S79" i="7"/>
  <c r="V79" i="7" s="1"/>
  <c r="T79" i="2" s="1"/>
  <c r="CE21" i="5"/>
  <c r="BH22" i="1"/>
  <c r="S80" i="7"/>
  <c r="V80" i="7" s="1"/>
  <c r="T80" i="2" s="1"/>
  <c r="S95" i="7"/>
  <c r="V95" i="7" s="1"/>
  <c r="T95" i="2" s="1"/>
  <c r="BH83" i="1"/>
  <c r="S64" i="7"/>
  <c r="V64" i="7" s="1"/>
  <c r="T64" i="2" s="1"/>
  <c r="S94" i="7"/>
  <c r="V94" i="7" s="1"/>
  <c r="T94" i="2" s="1"/>
  <c r="S12" i="7"/>
  <c r="V12" i="7" s="1"/>
  <c r="T12" i="2" s="1"/>
  <c r="S14" i="7"/>
  <c r="V14" i="7" s="1"/>
  <c r="T14" i="2" s="1"/>
  <c r="S13" i="7"/>
  <c r="V13" i="7" s="1"/>
  <c r="T13" i="2" s="1"/>
  <c r="S48" i="7"/>
  <c r="V48" i="7" s="1"/>
  <c r="T48" i="2" s="1"/>
  <c r="S91" i="7"/>
  <c r="V91" i="7" s="1"/>
  <c r="T91" i="2" s="1"/>
  <c r="S45" i="7"/>
  <c r="V45" i="7" s="1"/>
  <c r="T45" i="2" s="1"/>
  <c r="BH43" i="1"/>
  <c r="BH24" i="1"/>
  <c r="S75" i="7"/>
  <c r="S46" i="7"/>
  <c r="V46" i="7" s="1"/>
  <c r="T46" i="2" s="1"/>
  <c r="S65" i="7"/>
  <c r="V65" i="7" s="1"/>
  <c r="T65" i="2" s="1"/>
  <c r="BK75" i="7"/>
  <c r="S76" i="7"/>
  <c r="S97" i="7"/>
  <c r="V97" i="7" s="1"/>
  <c r="T97" i="2" s="1"/>
  <c r="S99" i="7"/>
  <c r="V99" i="7" s="1"/>
  <c r="T99" i="2" s="1"/>
  <c r="S103" i="7"/>
  <c r="V103" i="7" s="1"/>
  <c r="T103" i="2" s="1"/>
  <c r="BK76" i="7"/>
  <c r="S104" i="7"/>
  <c r="V104" i="7" s="1"/>
  <c r="T104" i="2" s="1"/>
  <c r="BH58" i="1"/>
  <c r="S49" i="7"/>
  <c r="V49" i="7" s="1"/>
  <c r="T49" i="2" s="1"/>
  <c r="S96" i="7"/>
  <c r="V96" i="7" s="1"/>
  <c r="T96" i="2" s="1"/>
  <c r="V47" i="7"/>
  <c r="T47" i="2" s="1"/>
  <c r="S47" i="7"/>
  <c r="S92" i="7"/>
  <c r="V92" i="7" s="1"/>
  <c r="T92" i="2" s="1"/>
  <c r="S100" i="7"/>
  <c r="V100" i="7" s="1"/>
  <c r="T100" i="2" s="1"/>
  <c r="BH32" i="1"/>
  <c r="S77" i="7"/>
  <c r="S86" i="7"/>
  <c r="V86" i="7" s="1"/>
  <c r="T86" i="2" s="1"/>
  <c r="BH23" i="1"/>
  <c r="S78" i="7"/>
  <c r="V78" i="7" s="1"/>
  <c r="T78" i="2" s="1"/>
  <c r="S102" i="7"/>
  <c r="V102" i="7" s="1"/>
  <c r="T102" i="2" s="1"/>
  <c r="S50" i="7"/>
  <c r="V50" i="7" s="1"/>
  <c r="T50" i="2" s="1"/>
  <c r="S85" i="7"/>
  <c r="V85" i="7" s="1"/>
  <c r="T85" i="2" s="1"/>
  <c r="CE83" i="5"/>
  <c r="BH31" i="1"/>
  <c r="BH75" i="1"/>
  <c r="BH61" i="1"/>
  <c r="BH45" i="1"/>
  <c r="BH10" i="1"/>
  <c r="BH82" i="1"/>
  <c r="BH57" i="1"/>
  <c r="BH63" i="1"/>
  <c r="BH55" i="1"/>
  <c r="BH52" i="1"/>
  <c r="BH21" i="1"/>
  <c r="BX24" i="7"/>
  <c r="BJ24" i="7"/>
  <c r="BY26" i="5"/>
  <c r="CD26" i="5" s="1"/>
  <c r="BJ25" i="7"/>
  <c r="BX25" i="7"/>
  <c r="BX27" i="7"/>
  <c r="BJ27" i="7"/>
  <c r="BJ26" i="7"/>
  <c r="BX26" i="7"/>
  <c r="BJ28" i="7"/>
  <c r="BX28" i="7"/>
  <c r="CE38" i="5"/>
  <c r="CE53" i="5"/>
  <c r="CE106" i="5"/>
  <c r="CE82" i="5"/>
  <c r="CE84" i="5"/>
  <c r="CE43" i="5"/>
  <c r="BC63" i="5"/>
  <c r="CE33" i="5"/>
  <c r="CE39" i="5"/>
  <c r="CE75" i="5"/>
  <c r="CE74" i="5"/>
  <c r="CE107" i="5"/>
  <c r="CE52" i="5"/>
  <c r="CE37" i="5"/>
  <c r="CE23" i="5"/>
  <c r="CE54" i="5"/>
  <c r="AU46" i="7"/>
  <c r="AV46" i="7"/>
  <c r="AH46" i="7"/>
  <c r="AG46" i="7"/>
  <c r="X46" i="2"/>
  <c r="AV12" i="7"/>
  <c r="AU12" i="7"/>
  <c r="AH12" i="7"/>
  <c r="AG12" i="7"/>
  <c r="X12" i="2"/>
  <c r="AT13" i="7"/>
  <c r="AF13" i="7"/>
  <c r="BK100" i="7"/>
  <c r="AT100" i="7"/>
  <c r="AF100" i="7"/>
  <c r="AT45" i="7"/>
  <c r="AF45" i="7"/>
  <c r="AV47" i="7"/>
  <c r="AU47" i="7"/>
  <c r="AH47" i="7"/>
  <c r="AG47" i="7"/>
  <c r="X47" i="2"/>
  <c r="BK99" i="7"/>
  <c r="AT99" i="7"/>
  <c r="AF99" i="7"/>
  <c r="AU13" i="7"/>
  <c r="AV13" i="7"/>
  <c r="AH13" i="7"/>
  <c r="AG13" i="7"/>
  <c r="X13" i="2"/>
  <c r="AT14" i="7"/>
  <c r="AF14" i="7"/>
  <c r="AV45" i="7"/>
  <c r="AU45" i="7"/>
  <c r="AH45" i="7"/>
  <c r="AG45" i="7"/>
  <c r="X45" i="2"/>
  <c r="AU14" i="7"/>
  <c r="AV14" i="7"/>
  <c r="AH14" i="7"/>
  <c r="AG14" i="7"/>
  <c r="X14" i="2"/>
  <c r="AT48" i="7"/>
  <c r="AF48" i="7"/>
  <c r="AT49" i="7"/>
  <c r="AF49" i="7"/>
  <c r="AT46" i="7"/>
  <c r="AF46" i="7"/>
  <c r="AT92" i="7"/>
  <c r="BK92" i="7"/>
  <c r="AF92" i="7"/>
  <c r="AV63" i="7"/>
  <c r="AU63" i="7"/>
  <c r="AH63" i="7"/>
  <c r="AG63" i="7"/>
  <c r="X63" i="2"/>
  <c r="CD63" i="4"/>
  <c r="AT85" i="7"/>
  <c r="BK85" i="7"/>
  <c r="AF85" i="7"/>
  <c r="AT50" i="7"/>
  <c r="AF50" i="7"/>
  <c r="BK90" i="7"/>
  <c r="AT90" i="7"/>
  <c r="AF90" i="7"/>
  <c r="AT47" i="7"/>
  <c r="AF47" i="7"/>
  <c r="AU80" i="7"/>
  <c r="AV80" i="7"/>
  <c r="AH80" i="7"/>
  <c r="AG80" i="7"/>
  <c r="X80" i="2"/>
  <c r="AV78" i="7"/>
  <c r="AU78" i="7"/>
  <c r="AH78" i="7"/>
  <c r="AG78" i="7"/>
  <c r="X78" i="2"/>
  <c r="AT86" i="7"/>
  <c r="BK86" i="7"/>
  <c r="AF86" i="7"/>
  <c r="BK98" i="7"/>
  <c r="AT98" i="7"/>
  <c r="AF98" i="7"/>
  <c r="BK91" i="7"/>
  <c r="AT91" i="7"/>
  <c r="AF91" i="7"/>
  <c r="BC75" i="5"/>
  <c r="AU79" i="7"/>
  <c r="AV79" i="7"/>
  <c r="AH79" i="7"/>
  <c r="AG79" i="7"/>
  <c r="X79" i="2"/>
  <c r="AV94" i="7"/>
  <c r="AU94" i="7"/>
  <c r="AH94" i="7"/>
  <c r="AG94" i="7"/>
  <c r="X94" i="2"/>
  <c r="AU85" i="7"/>
  <c r="AV85" i="7"/>
  <c r="AH85" i="7"/>
  <c r="AG85" i="7"/>
  <c r="X85" i="2"/>
  <c r="AU64" i="7"/>
  <c r="AV64" i="7"/>
  <c r="AH64" i="7"/>
  <c r="AG64" i="7"/>
  <c r="X64" i="2"/>
  <c r="CD64" i="4"/>
  <c r="BK65" i="7"/>
  <c r="AT65" i="7"/>
  <c r="AF65" i="7"/>
  <c r="AT96" i="7"/>
  <c r="BK96" i="7"/>
  <c r="AF96" i="7"/>
  <c r="AU65" i="7"/>
  <c r="AV65" i="7"/>
  <c r="AH65" i="7"/>
  <c r="AG65" i="7"/>
  <c r="X65" i="2"/>
  <c r="CD65" i="4"/>
  <c r="AU104" i="7"/>
  <c r="AV104" i="7"/>
  <c r="AH104" i="7"/>
  <c r="AG104" i="7"/>
  <c r="X104" i="2"/>
  <c r="AU92" i="7"/>
  <c r="AV92" i="7"/>
  <c r="AH92" i="7"/>
  <c r="AG92" i="7"/>
  <c r="X92" i="2"/>
  <c r="BK87" i="7"/>
  <c r="AT87" i="7"/>
  <c r="AF87" i="7"/>
  <c r="BK77" i="7"/>
  <c r="AT63" i="7"/>
  <c r="BK63" i="7"/>
  <c r="AF63" i="7"/>
  <c r="CE11" i="5"/>
  <c r="AT89" i="7"/>
  <c r="BK89" i="7"/>
  <c r="AF89" i="7"/>
  <c r="AT88" i="7"/>
  <c r="BK88" i="7"/>
  <c r="AF88" i="7"/>
  <c r="CD85" i="5"/>
  <c r="AT84" i="7"/>
  <c r="BK84" i="7"/>
  <c r="AF84" i="7"/>
  <c r="BK103" i="7"/>
  <c r="AT103" i="7"/>
  <c r="AF103" i="7"/>
  <c r="AV50" i="7"/>
  <c r="AU50" i="7"/>
  <c r="AH50" i="7"/>
  <c r="AG50" i="7"/>
  <c r="X50" i="2"/>
  <c r="AT64" i="7"/>
  <c r="BK64" i="7"/>
  <c r="AF64" i="7"/>
  <c r="AV100" i="7"/>
  <c r="AU100" i="7"/>
  <c r="AH100" i="7"/>
  <c r="AG100" i="7"/>
  <c r="X100" i="2"/>
  <c r="AV102" i="7"/>
  <c r="AU102" i="7"/>
  <c r="AH102" i="7"/>
  <c r="AG102" i="7"/>
  <c r="X102" i="2"/>
  <c r="AU97" i="7"/>
  <c r="AV97" i="7"/>
  <c r="AH97" i="7"/>
  <c r="AG97" i="7"/>
  <c r="X97" i="2"/>
  <c r="BK102" i="7"/>
  <c r="AT102" i="7"/>
  <c r="AF102" i="7"/>
  <c r="AU48" i="7"/>
  <c r="AV48" i="7"/>
  <c r="AH48" i="7"/>
  <c r="AG48" i="7"/>
  <c r="X48" i="2"/>
  <c r="AV99" i="7"/>
  <c r="AU99" i="7"/>
  <c r="AH99" i="7"/>
  <c r="AG99" i="7"/>
  <c r="X99" i="2"/>
  <c r="AU103" i="7"/>
  <c r="AV103" i="7"/>
  <c r="AH103" i="7"/>
  <c r="AG103" i="7"/>
  <c r="X103" i="2"/>
  <c r="CE19" i="5"/>
  <c r="CE22" i="5"/>
  <c r="AV91" i="7"/>
  <c r="AU91" i="7"/>
  <c r="AH91" i="7"/>
  <c r="AG91" i="7"/>
  <c r="X91" i="2"/>
  <c r="AU49" i="7"/>
  <c r="AV49" i="7"/>
  <c r="AH49" i="7"/>
  <c r="AG49" i="7"/>
  <c r="X49" i="2"/>
  <c r="AU96" i="7"/>
  <c r="AV96" i="7"/>
  <c r="AH96" i="7"/>
  <c r="AG96" i="7"/>
  <c r="X96" i="2"/>
  <c r="AT12" i="7"/>
  <c r="AF12" i="7"/>
  <c r="CE12" i="5"/>
  <c r="AU95" i="7"/>
  <c r="AV95" i="7"/>
  <c r="AH95" i="7"/>
  <c r="AG95" i="7"/>
  <c r="X95" i="2"/>
  <c r="BK97" i="7"/>
  <c r="AT97" i="7"/>
  <c r="AF97" i="7"/>
  <c r="AV86" i="7"/>
  <c r="AU86" i="7"/>
  <c r="AH86" i="7"/>
  <c r="AG86" i="7"/>
  <c r="X86" i="2"/>
  <c r="DR84" i="4"/>
  <c r="CE24" i="5"/>
  <c r="CE31" i="5"/>
  <c r="DD78" i="4"/>
  <c r="W78" i="2"/>
  <c r="DD37" i="4"/>
  <c r="W37" i="2"/>
  <c r="DD55" i="4"/>
  <c r="DD106" i="4"/>
  <c r="W106" i="2"/>
  <c r="DD54" i="4"/>
  <c r="DD9" i="4"/>
  <c r="W9" i="2"/>
  <c r="DD61" i="4"/>
  <c r="DD74" i="4"/>
  <c r="DD38" i="4"/>
  <c r="W38" i="2"/>
  <c r="DD94" i="4"/>
  <c r="W94" i="2"/>
  <c r="DD22" i="4"/>
  <c r="W22" i="2"/>
  <c r="DD56" i="4"/>
  <c r="DD20" i="4"/>
  <c r="W20" i="2"/>
  <c r="DD10" i="4"/>
  <c r="W10" i="2"/>
  <c r="DD52" i="4"/>
  <c r="DD105" i="4"/>
  <c r="W105" i="2"/>
  <c r="DD32" i="4"/>
  <c r="W32" i="2"/>
  <c r="DD18" i="4"/>
  <c r="W18" i="2"/>
  <c r="DD81" i="4"/>
  <c r="W81" i="2"/>
  <c r="DD57" i="4"/>
  <c r="DD58" i="4"/>
  <c r="DD72" i="4"/>
  <c r="DD62" i="4"/>
  <c r="DD42" i="4"/>
  <c r="W42" i="2"/>
  <c r="DD82" i="4"/>
  <c r="W82" i="2"/>
  <c r="DD95" i="4"/>
  <c r="W95" i="2"/>
  <c r="DD53" i="4"/>
  <c r="DD73" i="4"/>
  <c r="DD44" i="4"/>
  <c r="W44" i="2"/>
  <c r="DD19" i="4"/>
  <c r="W19" i="2"/>
  <c r="DD11" i="4"/>
  <c r="W11" i="2"/>
  <c r="DD60" i="4"/>
  <c r="DD23" i="4"/>
  <c r="W23" i="2"/>
  <c r="DD36" i="4"/>
  <c r="W36" i="2"/>
  <c r="DD21" i="4"/>
  <c r="W21" i="2"/>
  <c r="DD79" i="4"/>
  <c r="W79" i="2"/>
  <c r="DD31" i="4"/>
  <c r="W31" i="2"/>
  <c r="DD59" i="4"/>
  <c r="DD83" i="4"/>
  <c r="W83" i="2"/>
  <c r="DD51" i="4"/>
  <c r="DD30" i="4"/>
  <c r="W30" i="2"/>
  <c r="BB98" i="5"/>
  <c r="CD98" i="5"/>
  <c r="BC74" i="5"/>
  <c r="BB74" i="5"/>
  <c r="CD34" i="5"/>
  <c r="CE34" i="5"/>
  <c r="BC95" i="5"/>
  <c r="CE95" i="5"/>
  <c r="AW25" i="5"/>
  <c r="BB25" i="5" s="1"/>
  <c r="BY25" i="5"/>
  <c r="CD25" i="5" s="1"/>
  <c r="BB66" i="5"/>
  <c r="CD66" i="5"/>
  <c r="BB97" i="5"/>
  <c r="CD97" i="5"/>
  <c r="BC106" i="5"/>
  <c r="BB106" i="5"/>
  <c r="BC43" i="5"/>
  <c r="BB43" i="5"/>
  <c r="BC34" i="5"/>
  <c r="BB34" i="5"/>
  <c r="BC105" i="5"/>
  <c r="CE105" i="5"/>
  <c r="BB78" i="5"/>
  <c r="CD78" i="5"/>
  <c r="BB64" i="5"/>
  <c r="CD64" i="5"/>
  <c r="BB65" i="5"/>
  <c r="CD65" i="5"/>
  <c r="BC21" i="5"/>
  <c r="BB21" i="5"/>
  <c r="BC52" i="5"/>
  <c r="BB52" i="5"/>
  <c r="BB104" i="5"/>
  <c r="CD104" i="5"/>
  <c r="CD58" i="5"/>
  <c r="CE58" i="5"/>
  <c r="BC10" i="5"/>
  <c r="BB10" i="5"/>
  <c r="BB76" i="5"/>
  <c r="CD76" i="5"/>
  <c r="BB103" i="5"/>
  <c r="CD103" i="5"/>
  <c r="BC12" i="5"/>
  <c r="BB12" i="5"/>
  <c r="BC82" i="5"/>
  <c r="BB82" i="5"/>
  <c r="BC20" i="5"/>
  <c r="BB20" i="5"/>
  <c r="BB77" i="5"/>
  <c r="CD77" i="5"/>
  <c r="BC73" i="5"/>
  <c r="BB73" i="5"/>
  <c r="BC38" i="5"/>
  <c r="BB38" i="5"/>
  <c r="CD60" i="5"/>
  <c r="CE60" i="5"/>
  <c r="CD59" i="5"/>
  <c r="CE59" i="5"/>
  <c r="AY13" i="5"/>
  <c r="BB13" i="5" s="1"/>
  <c r="CA13" i="5"/>
  <c r="CD13" i="5" s="1"/>
  <c r="BC33" i="5"/>
  <c r="BB33" i="5"/>
  <c r="CD61" i="5"/>
  <c r="CE61" i="5"/>
  <c r="BC60" i="5"/>
  <c r="BB60" i="5"/>
  <c r="BC108" i="5"/>
  <c r="BB108" i="5"/>
  <c r="AW28" i="5"/>
  <c r="BB28" i="5" s="1"/>
  <c r="BY28" i="5"/>
  <c r="CD28" i="5" s="1"/>
  <c r="BC19" i="5"/>
  <c r="BB19" i="5"/>
  <c r="BC61" i="5"/>
  <c r="BB61" i="5"/>
  <c r="CD63" i="5"/>
  <c r="CE63" i="5"/>
  <c r="BC96" i="5"/>
  <c r="CE96" i="5"/>
  <c r="AW27" i="5"/>
  <c r="BB27" i="5" s="1"/>
  <c r="BY27" i="5"/>
  <c r="CD27" i="5" s="1"/>
  <c r="AW29" i="5"/>
  <c r="BY29" i="5"/>
  <c r="BC84" i="5"/>
  <c r="BB84" i="5"/>
  <c r="BC107" i="5"/>
  <c r="BB107" i="5"/>
  <c r="CD62" i="5"/>
  <c r="CE62" i="5"/>
  <c r="CD56" i="5"/>
  <c r="CE56" i="5"/>
  <c r="CE10" i="5"/>
  <c r="AZ13" i="5"/>
  <c r="CB13" i="5"/>
  <c r="AY14" i="5"/>
  <c r="BB14" i="5" s="1"/>
  <c r="CA14" i="5"/>
  <c r="CD14" i="5" s="1"/>
  <c r="BB101" i="5"/>
  <c r="CD101" i="5"/>
  <c r="BB46" i="5"/>
  <c r="CD46" i="5"/>
  <c r="BC11" i="5"/>
  <c r="BB11" i="5"/>
  <c r="BC54" i="5"/>
  <c r="BB54" i="5"/>
  <c r="BC62" i="5"/>
  <c r="BB62" i="5"/>
  <c r="BC56" i="5"/>
  <c r="BB56" i="5"/>
  <c r="CE108" i="5"/>
  <c r="AZ14" i="5"/>
  <c r="CB14" i="5"/>
  <c r="AY15" i="5"/>
  <c r="BB15" i="5" s="1"/>
  <c r="CA15" i="5"/>
  <c r="CD15" i="5" s="1"/>
  <c r="BB100" i="5"/>
  <c r="CD100" i="5"/>
  <c r="BC83" i="5"/>
  <c r="BB83" i="5"/>
  <c r="BC37" i="5"/>
  <c r="BB37" i="5"/>
  <c r="CD55" i="5"/>
  <c r="CE55" i="5"/>
  <c r="BC32" i="5"/>
  <c r="BB32" i="5"/>
  <c r="CE32" i="5"/>
  <c r="AZ15" i="5"/>
  <c r="CB15" i="5"/>
  <c r="BB49" i="5"/>
  <c r="CD49" i="5"/>
  <c r="BB50" i="5"/>
  <c r="CD50" i="5"/>
  <c r="BB47" i="5"/>
  <c r="CD47" i="5"/>
  <c r="BB93" i="5"/>
  <c r="CD93" i="5"/>
  <c r="BC39" i="5"/>
  <c r="BB39" i="5"/>
  <c r="BC59" i="5"/>
  <c r="BC55" i="5"/>
  <c r="BB55" i="5"/>
  <c r="BC24" i="5"/>
  <c r="BB24" i="5"/>
  <c r="BB86" i="5"/>
  <c r="CD86" i="5"/>
  <c r="BB51" i="5"/>
  <c r="CD51" i="5"/>
  <c r="BB48" i="5"/>
  <c r="CD48" i="5"/>
  <c r="BC58" i="5"/>
  <c r="BC53" i="5"/>
  <c r="BB53" i="5"/>
  <c r="CE20" i="5"/>
  <c r="BC81" i="5"/>
  <c r="CE81" i="5"/>
  <c r="BC79" i="5"/>
  <c r="CE79" i="5"/>
  <c r="BB87" i="5"/>
  <c r="CD87" i="5"/>
  <c r="BB92" i="5"/>
  <c r="CD92" i="5"/>
  <c r="BC22" i="5"/>
  <c r="BB22" i="5"/>
  <c r="BC45" i="5"/>
  <c r="BB45" i="5"/>
  <c r="CE45" i="5"/>
  <c r="CD35" i="5"/>
  <c r="CE35" i="5"/>
  <c r="CD57" i="5"/>
  <c r="CE57" i="5"/>
  <c r="BC80" i="5"/>
  <c r="CE80" i="5"/>
  <c r="DE74" i="4"/>
  <c r="BC23" i="5"/>
  <c r="BB23" i="5"/>
  <c r="BC31" i="5"/>
  <c r="BB31" i="5"/>
  <c r="BC35" i="5"/>
  <c r="BB35" i="5"/>
  <c r="BC57" i="5"/>
  <c r="BB57" i="5"/>
  <c r="AC25" i="2"/>
  <c r="J25" i="2" s="1"/>
  <c r="AW26" i="5"/>
  <c r="BB26" i="5" s="1"/>
  <c r="CA85" i="1"/>
  <c r="BH85" i="1" s="1"/>
  <c r="BB85" i="5"/>
  <c r="DE9" i="4"/>
  <c r="DE72" i="4"/>
  <c r="CF30" i="4"/>
  <c r="DE11" i="4"/>
  <c r="CF9" i="4"/>
  <c r="AC28" i="2"/>
  <c r="J28" i="2" s="1"/>
  <c r="BY30" i="1"/>
  <c r="BY28" i="1"/>
  <c r="CF74" i="4"/>
  <c r="AC26" i="2"/>
  <c r="J26" i="2" s="1"/>
  <c r="BY26" i="1"/>
  <c r="BY25" i="1"/>
  <c r="BY27" i="1"/>
  <c r="AC24" i="2"/>
  <c r="J24" i="2" s="1"/>
  <c r="CF32" i="4"/>
  <c r="DR74" i="4"/>
  <c r="DQ74" i="4"/>
  <c r="CF82" i="4"/>
  <c r="CF73" i="4"/>
  <c r="DR28" i="4"/>
  <c r="DQ28" i="4"/>
  <c r="CF36" i="4"/>
  <c r="DE36" i="4"/>
  <c r="CF72" i="4"/>
  <c r="DE81" i="4"/>
  <c r="DE18" i="4"/>
  <c r="CF81" i="4"/>
  <c r="DE30" i="4"/>
  <c r="DE23" i="4"/>
  <c r="CF42" i="4"/>
  <c r="CF83" i="4"/>
  <c r="DE83" i="4"/>
  <c r="CF11" i="4"/>
  <c r="CF21" i="4"/>
  <c r="DE106" i="4"/>
  <c r="J97" i="2"/>
  <c r="CF107" i="4"/>
  <c r="CF10" i="4"/>
  <c r="CF19" i="4"/>
  <c r="DE38" i="4"/>
  <c r="DE31" i="4"/>
  <c r="DD107" i="4"/>
  <c r="DE107" i="4"/>
  <c r="CA12" i="4"/>
  <c r="CE12" i="4" s="1"/>
  <c r="DN12" i="4"/>
  <c r="DO12" i="4" s="1"/>
  <c r="AI12" i="2" s="1"/>
  <c r="CA14" i="4"/>
  <c r="CE14" i="4" s="1"/>
  <c r="DN14" i="4"/>
  <c r="DO14" i="4" s="1"/>
  <c r="AI14" i="2" s="1"/>
  <c r="AG14" i="2"/>
  <c r="AG13" i="2"/>
  <c r="DN49" i="4"/>
  <c r="DO49" i="4" s="1"/>
  <c r="AI49" i="2" s="1"/>
  <c r="CA49" i="4"/>
  <c r="CE49" i="4" s="1"/>
  <c r="W89" i="2"/>
  <c r="CA89" i="4"/>
  <c r="DN89" i="4"/>
  <c r="DO89" i="4" s="1"/>
  <c r="AI89" i="2" s="1"/>
  <c r="CA90" i="1"/>
  <c r="BH90" i="1" s="1"/>
  <c r="DN46" i="4"/>
  <c r="DO46" i="4" s="1"/>
  <c r="AI46" i="2" s="1"/>
  <c r="CA46" i="4"/>
  <c r="CE46" i="4" s="1"/>
  <c r="CA65" i="4"/>
  <c r="CE65" i="4" s="1"/>
  <c r="DN65" i="4"/>
  <c r="DO65" i="4" s="1"/>
  <c r="AI65" i="2" s="1"/>
  <c r="CA50" i="4"/>
  <c r="CE50" i="4" s="1"/>
  <c r="DN50" i="4"/>
  <c r="DO50" i="4" s="1"/>
  <c r="AI50" i="2" s="1"/>
  <c r="J87" i="2"/>
  <c r="AG89" i="2"/>
  <c r="DN47" i="4"/>
  <c r="DO47" i="4" s="1"/>
  <c r="AI47" i="2" s="1"/>
  <c r="CA47" i="4"/>
  <c r="CE47" i="4" s="1"/>
  <c r="DN48" i="4"/>
  <c r="DO48" i="4" s="1"/>
  <c r="AI48" i="2" s="1"/>
  <c r="CA48" i="4"/>
  <c r="CE48" i="4" s="1"/>
  <c r="CE33" i="4"/>
  <c r="CF33" i="4"/>
  <c r="CA99" i="4"/>
  <c r="CE99" i="4" s="1"/>
  <c r="DN99" i="4"/>
  <c r="DO99" i="4" s="1"/>
  <c r="AI99" i="2" s="1"/>
  <c r="AG91" i="2"/>
  <c r="J92" i="2"/>
  <c r="AG90" i="2"/>
  <c r="DE105" i="4"/>
  <c r="CA63" i="4"/>
  <c r="CE63" i="4" s="1"/>
  <c r="DN63" i="4"/>
  <c r="DO63" i="4" s="1"/>
  <c r="AI63" i="2" s="1"/>
  <c r="AG47" i="2"/>
  <c r="AG46" i="2"/>
  <c r="CF22" i="4"/>
  <c r="CF20" i="4"/>
  <c r="DN45" i="4"/>
  <c r="DO45" i="4" s="1"/>
  <c r="AI45" i="2" s="1"/>
  <c r="CA45" i="4"/>
  <c r="CE45" i="4" s="1"/>
  <c r="DB25" i="4"/>
  <c r="DD25" i="4" s="1"/>
  <c r="BX25" i="4"/>
  <c r="BY25" i="4"/>
  <c r="BW25" i="4"/>
  <c r="CE25" i="4" s="1"/>
  <c r="CA64" i="4"/>
  <c r="CE64" i="4" s="1"/>
  <c r="DN64" i="4"/>
  <c r="DO64" i="4" s="1"/>
  <c r="AI64" i="2" s="1"/>
  <c r="CF18" i="4"/>
  <c r="DE22" i="4"/>
  <c r="DB26" i="4"/>
  <c r="DD26" i="4" s="1"/>
  <c r="BW26" i="4"/>
  <c r="CE26" i="4" s="1"/>
  <c r="BY26" i="4"/>
  <c r="BX26" i="4"/>
  <c r="J65" i="2"/>
  <c r="AG63" i="2"/>
  <c r="AG64" i="2"/>
  <c r="DB27" i="4"/>
  <c r="DD27" i="4" s="1"/>
  <c r="BX27" i="4"/>
  <c r="BY27" i="4"/>
  <c r="BW27" i="4"/>
  <c r="CE27" i="4" s="1"/>
  <c r="DE20" i="4"/>
  <c r="CA75" i="4"/>
  <c r="CE75" i="4" s="1"/>
  <c r="DN75" i="4"/>
  <c r="DO75" i="4" s="1"/>
  <c r="AI75" i="2" s="1"/>
  <c r="CA91" i="1"/>
  <c r="BH91" i="1" s="1"/>
  <c r="W90" i="2"/>
  <c r="DN90" i="4"/>
  <c r="DO90" i="4" s="1"/>
  <c r="AI90" i="2" s="1"/>
  <c r="CA90" i="4"/>
  <c r="DB28" i="4"/>
  <c r="BX28" i="4"/>
  <c r="BY28" i="4"/>
  <c r="BW28" i="4"/>
  <c r="DE19" i="4"/>
  <c r="DN76" i="4"/>
  <c r="DO76" i="4" s="1"/>
  <c r="AI76" i="2" s="1"/>
  <c r="CA76" i="4"/>
  <c r="CE76" i="4" s="1"/>
  <c r="DN100" i="4"/>
  <c r="DO100" i="4" s="1"/>
  <c r="AI100" i="2" s="1"/>
  <c r="CA100" i="4"/>
  <c r="CE100" i="4" s="1"/>
  <c r="CF44" i="4"/>
  <c r="DN77" i="4"/>
  <c r="DO77" i="4" s="1"/>
  <c r="AI77" i="2" s="1"/>
  <c r="CA77" i="4"/>
  <c r="CE77" i="4" s="1"/>
  <c r="DE37" i="4"/>
  <c r="DE44" i="4"/>
  <c r="AE27" i="2"/>
  <c r="AE28" i="2"/>
  <c r="AG50" i="2"/>
  <c r="AG48" i="2"/>
  <c r="W98" i="2"/>
  <c r="DN98" i="4"/>
  <c r="DO98" i="4" s="1"/>
  <c r="AI98" i="2" s="1"/>
  <c r="CA99" i="1"/>
  <c r="BH99" i="1" s="1"/>
  <c r="CA98" i="4"/>
  <c r="CF106" i="4"/>
  <c r="CF105" i="4"/>
  <c r="DD33" i="4"/>
  <c r="DE33" i="4"/>
  <c r="CA13" i="4"/>
  <c r="CE13" i="4" s="1"/>
  <c r="DN13" i="4"/>
  <c r="DO13" i="4" s="1"/>
  <c r="AI13" i="2" s="1"/>
  <c r="DB24" i="4"/>
  <c r="DD24" i="4" s="1"/>
  <c r="BW24" i="4"/>
  <c r="CE24" i="4" s="1"/>
  <c r="BX24" i="4"/>
  <c r="BY24" i="4"/>
  <c r="CA84" i="4"/>
  <c r="CE84" i="4" s="1"/>
  <c r="DN84" i="4"/>
  <c r="DO84" i="4" s="1"/>
  <c r="AI84" i="2" s="1"/>
  <c r="CA85" i="4"/>
  <c r="CE85" i="4" s="1"/>
  <c r="DN85" i="4"/>
  <c r="DO85" i="4" s="1"/>
  <c r="AI85" i="2" s="1"/>
  <c r="AG87" i="2"/>
  <c r="AG88" i="2"/>
  <c r="J89" i="2"/>
  <c r="CA97" i="4"/>
  <c r="CE97" i="4" s="1"/>
  <c r="DN97" i="4"/>
  <c r="DO97" i="4" s="1"/>
  <c r="AI97" i="2" s="1"/>
  <c r="DD34" i="4"/>
  <c r="DE34" i="4"/>
  <c r="CF38" i="4"/>
  <c r="CA103" i="4"/>
  <c r="CE103" i="4" s="1"/>
  <c r="DN103" i="4"/>
  <c r="DO103" i="4" s="1"/>
  <c r="AI103" i="2" s="1"/>
  <c r="CA92" i="4"/>
  <c r="CE92" i="4" s="1"/>
  <c r="DN92" i="4"/>
  <c r="DO92" i="4" s="1"/>
  <c r="AI92" i="2" s="1"/>
  <c r="AE26" i="2"/>
  <c r="AE25" i="2"/>
  <c r="W87" i="2"/>
  <c r="CA87" i="4"/>
  <c r="DN87" i="4"/>
  <c r="DO87" i="4" s="1"/>
  <c r="AI87" i="2" s="1"/>
  <c r="CA88" i="1"/>
  <c r="BH88" i="1" s="1"/>
  <c r="DN88" i="4"/>
  <c r="DO88" i="4" s="1"/>
  <c r="AI88" i="2" s="1"/>
  <c r="CA88" i="4"/>
  <c r="W88" i="2"/>
  <c r="CA89" i="1"/>
  <c r="BH89" i="1" s="1"/>
  <c r="CA86" i="4"/>
  <c r="CE86" i="4" s="1"/>
  <c r="DN86" i="4"/>
  <c r="DO86" i="4" s="1"/>
  <c r="AI86" i="2" s="1"/>
  <c r="DE10" i="4"/>
  <c r="CA96" i="4"/>
  <c r="CE96" i="4" s="1"/>
  <c r="DN96" i="4"/>
  <c r="DO96" i="4" s="1"/>
  <c r="AI96" i="2" s="1"/>
  <c r="CE34" i="4"/>
  <c r="CF34" i="4"/>
  <c r="CF37" i="4"/>
  <c r="DN102" i="4"/>
  <c r="DO102" i="4" s="1"/>
  <c r="AI102" i="2" s="1"/>
  <c r="CA102" i="4"/>
  <c r="CE102" i="4" s="1"/>
  <c r="AG86" i="2"/>
  <c r="AG85" i="2"/>
  <c r="AG97" i="2"/>
  <c r="AG96" i="2"/>
  <c r="AG103" i="2"/>
  <c r="AG102" i="2"/>
  <c r="DE82" i="4"/>
  <c r="AG100" i="2"/>
  <c r="AG99" i="2"/>
  <c r="CA91" i="4"/>
  <c r="CE91" i="4" s="1"/>
  <c r="DN91" i="4"/>
  <c r="DO91" i="4" s="1"/>
  <c r="AI91" i="2" s="1"/>
  <c r="CF31" i="4"/>
  <c r="CF23" i="4"/>
  <c r="DE42" i="4"/>
  <c r="DE21" i="4"/>
  <c r="Y102" i="2"/>
  <c r="Y97" i="2"/>
  <c r="Y100" i="2"/>
  <c r="Y103" i="2"/>
  <c r="J104" i="2"/>
  <c r="AH103" i="2"/>
  <c r="AH102" i="2"/>
  <c r="Y96" i="2"/>
  <c r="Y86" i="2"/>
  <c r="Y99" i="2"/>
  <c r="Y85" i="2"/>
  <c r="Y91" i="2"/>
  <c r="Y92" i="2"/>
  <c r="J103" i="2"/>
  <c r="AH104" i="2"/>
  <c r="Y14" i="2"/>
  <c r="Y49" i="2"/>
  <c r="Y65" i="2"/>
  <c r="Y46" i="2"/>
  <c r="Y63" i="2"/>
  <c r="Y48" i="2"/>
  <c r="Y13" i="2"/>
  <c r="Y64" i="2"/>
  <c r="Y45" i="2"/>
  <c r="Y47" i="2"/>
  <c r="Y12" i="2"/>
  <c r="J90" i="2"/>
  <c r="AH92" i="2"/>
  <c r="AH91" i="2"/>
  <c r="J93" i="2"/>
  <c r="AH95" i="2"/>
  <c r="AH94" i="2"/>
  <c r="J80" i="2"/>
  <c r="AH79" i="2"/>
  <c r="AH78" i="2"/>
  <c r="J85" i="2"/>
  <c r="AH84" i="2"/>
  <c r="J101" i="2"/>
  <c r="AH100" i="2"/>
  <c r="AH99" i="2"/>
  <c r="J84" i="2"/>
  <c r="AH86" i="2"/>
  <c r="AH85" i="2"/>
  <c r="J13" i="2"/>
  <c r="AH12" i="2"/>
  <c r="J78" i="2"/>
  <c r="AH80" i="2"/>
  <c r="J63" i="2"/>
  <c r="AH65" i="2"/>
  <c r="AH64" i="2"/>
  <c r="J48" i="2"/>
  <c r="AH50" i="2"/>
  <c r="AH49" i="2"/>
  <c r="J46" i="2"/>
  <c r="AH45" i="2"/>
  <c r="J12" i="2"/>
  <c r="AH14" i="2"/>
  <c r="AH13" i="2"/>
  <c r="J49" i="2"/>
  <c r="AH48" i="2"/>
  <c r="J98" i="2"/>
  <c r="AH97" i="2"/>
  <c r="AH96" i="2"/>
  <c r="J45" i="2"/>
  <c r="AH47" i="2"/>
  <c r="AH46" i="2"/>
  <c r="J64" i="2"/>
  <c r="AH63" i="2"/>
  <c r="BZ14" i="1"/>
  <c r="CA14" i="1"/>
  <c r="BH14" i="1" s="1"/>
  <c r="CA15" i="1"/>
  <c r="BH15" i="1" s="1"/>
  <c r="BZ15" i="1"/>
  <c r="BZ79" i="1"/>
  <c r="CC78" i="4"/>
  <c r="CF78" i="4" s="1"/>
  <c r="CA79" i="1"/>
  <c r="BH79" i="1" s="1"/>
  <c r="CA80" i="1"/>
  <c r="BH80" i="1" s="1"/>
  <c r="CC79" i="4"/>
  <c r="CF79" i="4" s="1"/>
  <c r="BZ80" i="1"/>
  <c r="BZ81" i="1"/>
  <c r="CC80" i="4"/>
  <c r="CF80" i="4" s="1"/>
  <c r="CA81" i="1"/>
  <c r="BH81" i="1" s="1"/>
  <c r="CA13" i="1"/>
  <c r="BH13" i="1" s="1"/>
  <c r="BZ13" i="1"/>
  <c r="BZ51" i="1"/>
  <c r="CA51" i="1"/>
  <c r="BH51" i="1" s="1"/>
  <c r="BZ93" i="1"/>
  <c r="CC92" i="4"/>
  <c r="CA93" i="1"/>
  <c r="BH93" i="1" s="1"/>
  <c r="CC85" i="4"/>
  <c r="BZ86" i="1"/>
  <c r="CA86" i="1"/>
  <c r="BH86" i="1" s="1"/>
  <c r="BZ92" i="1"/>
  <c r="CA92" i="1"/>
  <c r="BH92" i="1" s="1"/>
  <c r="CC91" i="4"/>
  <c r="CA47" i="1"/>
  <c r="BH47" i="1" s="1"/>
  <c r="BZ47" i="1"/>
  <c r="CA46" i="1"/>
  <c r="BH46" i="1" s="1"/>
  <c r="BZ46" i="1"/>
  <c r="CC63" i="4"/>
  <c r="BZ64" i="1"/>
  <c r="CA64" i="1"/>
  <c r="BH64" i="1" s="1"/>
  <c r="CA65" i="1"/>
  <c r="BH65" i="1" s="1"/>
  <c r="BZ65" i="1"/>
  <c r="CC64" i="4"/>
  <c r="BZ95" i="1"/>
  <c r="CC94" i="4"/>
  <c r="CF94" i="4" s="1"/>
  <c r="CA95" i="1"/>
  <c r="BH95" i="1" s="1"/>
  <c r="CA49" i="1"/>
  <c r="BH49" i="1" s="1"/>
  <c r="BZ49" i="1"/>
  <c r="CA76" i="1"/>
  <c r="BH76" i="1" s="1"/>
  <c r="BZ76" i="1"/>
  <c r="CC75" i="4"/>
  <c r="CA100" i="1"/>
  <c r="BH100" i="1" s="1"/>
  <c r="BZ100" i="1"/>
  <c r="CC99" i="4"/>
  <c r="CA77" i="1"/>
  <c r="BH77" i="1" s="1"/>
  <c r="BZ77" i="1"/>
  <c r="CC76" i="4"/>
  <c r="BZ103" i="1"/>
  <c r="CA103" i="1"/>
  <c r="BH103" i="1" s="1"/>
  <c r="CC102" i="4"/>
  <c r="CA98" i="1"/>
  <c r="BH98" i="1" s="1"/>
  <c r="BZ98" i="1"/>
  <c r="CC97" i="4"/>
  <c r="CA96" i="1"/>
  <c r="BH96" i="1" s="1"/>
  <c r="BZ96" i="1"/>
  <c r="CC95" i="4"/>
  <c r="CF95" i="4" s="1"/>
  <c r="BZ105" i="1"/>
  <c r="CA105" i="1"/>
  <c r="BH105" i="1" s="1"/>
  <c r="CC104" i="4"/>
  <c r="CF104" i="4" s="1"/>
  <c r="CC103" i="4"/>
  <c r="CA104" i="1"/>
  <c r="BH104" i="1" s="1"/>
  <c r="BZ104" i="1"/>
  <c r="CC77" i="4"/>
  <c r="CA78" i="1"/>
  <c r="BH78" i="1" s="1"/>
  <c r="BZ78" i="1"/>
  <c r="BZ50" i="1"/>
  <c r="CA50" i="1"/>
  <c r="BH50" i="1" s="1"/>
  <c r="CC96" i="4"/>
  <c r="BZ97" i="1"/>
  <c r="CA97" i="1"/>
  <c r="BH97" i="1" s="1"/>
  <c r="CA48" i="1"/>
  <c r="BH48" i="1" s="1"/>
  <c r="BZ48" i="1"/>
  <c r="BZ66" i="1"/>
  <c r="CA66" i="1"/>
  <c r="BH66" i="1" s="1"/>
  <c r="CC65" i="4"/>
  <c r="BZ101" i="1"/>
  <c r="CA101" i="1"/>
  <c r="BH101" i="1" s="1"/>
  <c r="CC100" i="4"/>
  <c r="CC86" i="4"/>
  <c r="BZ87" i="1"/>
  <c r="CA87" i="1"/>
  <c r="BH87" i="1" s="1"/>
  <c r="CF65" i="4" l="1"/>
  <c r="CF13" i="4"/>
  <c r="AK110" i="1"/>
  <c r="DG66" i="5"/>
  <c r="DG88" i="5"/>
  <c r="DG76" i="5"/>
  <c r="DG13" i="5"/>
  <c r="DG87" i="5"/>
  <c r="AB49" i="5"/>
  <c r="EI47" i="5"/>
  <c r="DG65" i="5"/>
  <c r="DG85" i="5"/>
  <c r="AB76" i="5"/>
  <c r="AB92" i="5"/>
  <c r="DG47" i="5"/>
  <c r="AB51" i="5"/>
  <c r="DG64" i="5"/>
  <c r="DG50" i="5"/>
  <c r="DG15" i="5"/>
  <c r="DG98" i="5"/>
  <c r="AB77" i="5"/>
  <c r="DG46" i="5"/>
  <c r="DG77" i="5"/>
  <c r="EI85" i="5"/>
  <c r="AB65" i="5"/>
  <c r="AB87" i="5"/>
  <c r="DF90" i="5"/>
  <c r="EI49" i="5"/>
  <c r="AB98" i="5"/>
  <c r="AB47" i="5"/>
  <c r="DG89" i="5"/>
  <c r="EI51" i="5"/>
  <c r="EI92" i="5"/>
  <c r="EI48" i="5"/>
  <c r="EI13" i="5"/>
  <c r="EI104" i="5"/>
  <c r="DG92" i="5"/>
  <c r="AB48" i="5"/>
  <c r="AB13" i="5"/>
  <c r="DG51" i="5"/>
  <c r="AB104" i="5"/>
  <c r="AB101" i="5"/>
  <c r="DG101" i="5"/>
  <c r="DG48" i="5"/>
  <c r="DG103" i="5"/>
  <c r="EI101" i="5"/>
  <c r="DG100" i="5"/>
  <c r="DG14" i="5"/>
  <c r="AB93" i="5"/>
  <c r="EI86" i="5"/>
  <c r="AA90" i="5"/>
  <c r="AB90" i="5"/>
  <c r="AB50" i="5"/>
  <c r="EI87" i="5"/>
  <c r="EI103" i="5"/>
  <c r="EH91" i="5"/>
  <c r="EI91" i="5"/>
  <c r="EI93" i="5"/>
  <c r="EI65" i="5"/>
  <c r="EI50" i="5"/>
  <c r="AB85" i="5"/>
  <c r="AA91" i="5"/>
  <c r="AB91" i="5"/>
  <c r="AB46" i="5"/>
  <c r="DG49" i="5"/>
  <c r="DG93" i="5"/>
  <c r="EI77" i="5"/>
  <c r="EI46" i="5"/>
  <c r="AA88" i="5"/>
  <c r="AB88" i="5"/>
  <c r="Y28" i="5"/>
  <c r="AB28" i="5" s="1"/>
  <c r="EF28" i="5"/>
  <c r="EI28" i="5" s="1"/>
  <c r="EF27" i="5"/>
  <c r="EI27" i="5" s="1"/>
  <c r="Y27" i="5"/>
  <c r="AB27" i="5" s="1"/>
  <c r="DG91" i="5"/>
  <c r="EI14" i="5"/>
  <c r="AA89" i="5"/>
  <c r="AB89" i="5"/>
  <c r="EH88" i="5"/>
  <c r="EI88" i="5"/>
  <c r="EI97" i="5"/>
  <c r="EI98" i="5"/>
  <c r="EI64" i="5"/>
  <c r="EF25" i="5"/>
  <c r="EI25" i="5" s="1"/>
  <c r="Y25" i="5"/>
  <c r="AB25" i="5" s="1"/>
  <c r="AB14" i="5"/>
  <c r="EH89" i="5"/>
  <c r="EI89" i="5"/>
  <c r="AB97" i="5"/>
  <c r="EI100" i="5"/>
  <c r="EI78" i="5"/>
  <c r="EH99" i="5"/>
  <c r="EI99" i="5"/>
  <c r="AB64" i="5"/>
  <c r="EI15" i="5"/>
  <c r="EF30" i="5"/>
  <c r="Y30" i="5"/>
  <c r="Y26" i="5"/>
  <c r="AB26" i="5" s="1"/>
  <c r="EF26" i="5"/>
  <c r="EI26" i="5" s="1"/>
  <c r="DG104" i="5"/>
  <c r="DG97" i="5"/>
  <c r="AB86" i="5"/>
  <c r="EH90" i="5"/>
  <c r="EI90" i="5"/>
  <c r="AB100" i="5"/>
  <c r="AB78" i="5"/>
  <c r="AA99" i="5"/>
  <c r="AB99" i="5"/>
  <c r="AB103" i="5"/>
  <c r="AB15" i="5"/>
  <c r="DG78" i="5"/>
  <c r="DD30" i="5"/>
  <c r="CD30" i="1"/>
  <c r="DD26" i="5"/>
  <c r="DG26" i="5" s="1"/>
  <c r="CD26" i="1"/>
  <c r="DD28" i="5"/>
  <c r="DG28" i="5" s="1"/>
  <c r="CD28" i="1"/>
  <c r="DD27" i="5"/>
  <c r="DG27" i="5" s="1"/>
  <c r="CD27" i="1"/>
  <c r="DD25" i="5"/>
  <c r="DG25" i="5" s="1"/>
  <c r="CD25" i="1"/>
  <c r="E108" i="7"/>
  <c r="E110" i="7" s="1"/>
  <c r="S26" i="7"/>
  <c r="V26" i="7" s="1"/>
  <c r="T26" i="2" s="1"/>
  <c r="S25" i="7"/>
  <c r="V25" i="7" s="1"/>
  <c r="T25" i="2" s="1"/>
  <c r="S24" i="7"/>
  <c r="V24" i="7" s="1"/>
  <c r="T24" i="2" s="1"/>
  <c r="S27" i="7"/>
  <c r="V27" i="7" s="1"/>
  <c r="T27" i="2" s="1"/>
  <c r="S29" i="7"/>
  <c r="V29" i="7" s="1"/>
  <c r="T29" i="2" s="1"/>
  <c r="CE85" i="5"/>
  <c r="BC92" i="5"/>
  <c r="DE80" i="4"/>
  <c r="Y80" i="2"/>
  <c r="DE94" i="4"/>
  <c r="Y94" i="2"/>
  <c r="AU26" i="7"/>
  <c r="AV26" i="7"/>
  <c r="AH26" i="7"/>
  <c r="AG26" i="7"/>
  <c r="X26" i="2"/>
  <c r="BC104" i="5"/>
  <c r="BC103" i="5"/>
  <c r="DE50" i="4"/>
  <c r="Y50" i="2"/>
  <c r="DE79" i="4"/>
  <c r="Y79" i="2"/>
  <c r="AU24" i="7"/>
  <c r="AV24" i="7"/>
  <c r="AH24" i="7"/>
  <c r="AG24" i="7"/>
  <c r="X24" i="2"/>
  <c r="CE64" i="5"/>
  <c r="AV25" i="7"/>
  <c r="AU25" i="7"/>
  <c r="AH25" i="7"/>
  <c r="AG25" i="7"/>
  <c r="X25" i="2"/>
  <c r="BC64" i="5"/>
  <c r="AU29" i="7"/>
  <c r="AV29" i="7"/>
  <c r="AH29" i="7"/>
  <c r="AG29" i="7"/>
  <c r="X29" i="2"/>
  <c r="DE104" i="4"/>
  <c r="Y104" i="2"/>
  <c r="BC50" i="5"/>
  <c r="BC66" i="5"/>
  <c r="DE95" i="4"/>
  <c r="Y95" i="2"/>
  <c r="DE78" i="4"/>
  <c r="Y78" i="2"/>
  <c r="AV27" i="7"/>
  <c r="AU27" i="7"/>
  <c r="AH27" i="7"/>
  <c r="AG27" i="7"/>
  <c r="X27" i="2"/>
  <c r="BC97" i="5"/>
  <c r="BC77" i="5"/>
  <c r="BC100" i="5"/>
  <c r="BC14" i="5"/>
  <c r="BC98" i="5"/>
  <c r="BC15" i="5"/>
  <c r="CE14" i="5"/>
  <c r="BC46" i="5"/>
  <c r="CE104" i="5"/>
  <c r="CE103" i="5"/>
  <c r="CE93" i="5"/>
  <c r="BC49" i="5"/>
  <c r="CE48" i="5"/>
  <c r="BC48" i="5"/>
  <c r="BC13" i="5"/>
  <c r="BC101" i="5"/>
  <c r="BC87" i="5"/>
  <c r="BC76" i="5"/>
  <c r="CE65" i="5"/>
  <c r="CE98" i="5"/>
  <c r="BC65" i="5"/>
  <c r="DD14" i="4"/>
  <c r="W14" i="2"/>
  <c r="DD76" i="4"/>
  <c r="DD99" i="4"/>
  <c r="W99" i="2"/>
  <c r="DD46" i="4"/>
  <c r="W46" i="2"/>
  <c r="DD12" i="4"/>
  <c r="W12" i="2"/>
  <c r="DD84" i="4"/>
  <c r="W84" i="2"/>
  <c r="DD45" i="4"/>
  <c r="W45" i="2"/>
  <c r="DD65" i="4"/>
  <c r="W65" i="2"/>
  <c r="CF99" i="4"/>
  <c r="DD86" i="4"/>
  <c r="W86" i="2"/>
  <c r="CF14" i="4"/>
  <c r="DD102" i="4"/>
  <c r="W102" i="2"/>
  <c r="DD97" i="4"/>
  <c r="W97" i="2"/>
  <c r="DD48" i="4"/>
  <c r="W48" i="2"/>
  <c r="DD103" i="4"/>
  <c r="W103" i="2"/>
  <c r="DD13" i="4"/>
  <c r="W13" i="2"/>
  <c r="DD47" i="4"/>
  <c r="W47" i="2"/>
  <c r="DD77" i="4"/>
  <c r="DD63" i="4"/>
  <c r="W63" i="2"/>
  <c r="DD91" i="4"/>
  <c r="W91" i="2"/>
  <c r="DD75" i="4"/>
  <c r="DD64" i="4"/>
  <c r="W64" i="2"/>
  <c r="DD49" i="4"/>
  <c r="W49" i="2"/>
  <c r="DD96" i="4"/>
  <c r="W96" i="2"/>
  <c r="DD92" i="4"/>
  <c r="W92" i="2"/>
  <c r="DD85" i="4"/>
  <c r="W85" i="2"/>
  <c r="DD100" i="4"/>
  <c r="W100" i="2"/>
  <c r="DD50" i="4"/>
  <c r="W50" i="2"/>
  <c r="BC91" i="5"/>
  <c r="BB91" i="5"/>
  <c r="CE87" i="5"/>
  <c r="CE76" i="5"/>
  <c r="CD88" i="5"/>
  <c r="CE88" i="5"/>
  <c r="BC93" i="5"/>
  <c r="BC88" i="5"/>
  <c r="BB88" i="5"/>
  <c r="BC78" i="5"/>
  <c r="CE78" i="5"/>
  <c r="CE97" i="5"/>
  <c r="CE100" i="5"/>
  <c r="CE77" i="5"/>
  <c r="CE15" i="5"/>
  <c r="AZ26" i="5"/>
  <c r="BC26" i="5" s="1"/>
  <c r="CB26" i="5"/>
  <c r="CE26" i="5" s="1"/>
  <c r="BC47" i="5"/>
  <c r="CE50" i="5"/>
  <c r="CE101" i="5"/>
  <c r="CD89" i="5"/>
  <c r="CE89" i="5"/>
  <c r="CE66" i="5"/>
  <c r="BC86" i="5"/>
  <c r="CE46" i="5"/>
  <c r="BC89" i="5"/>
  <c r="BB89" i="5"/>
  <c r="CE92" i="5"/>
  <c r="AZ28" i="5"/>
  <c r="BC28" i="5" s="1"/>
  <c r="CB28" i="5"/>
  <c r="CE28" i="5" s="1"/>
  <c r="CE13" i="5"/>
  <c r="AZ30" i="5"/>
  <c r="CE86" i="5"/>
  <c r="CE49" i="5"/>
  <c r="CD90" i="5"/>
  <c r="CE90" i="5"/>
  <c r="CE47" i="5"/>
  <c r="BC90" i="5"/>
  <c r="BB90" i="5"/>
  <c r="CD99" i="5"/>
  <c r="CE99" i="5"/>
  <c r="CE51" i="5"/>
  <c r="BC51" i="5"/>
  <c r="BC99" i="5"/>
  <c r="BB99" i="5"/>
  <c r="CD91" i="5"/>
  <c r="CE91" i="5"/>
  <c r="AZ27" i="5"/>
  <c r="BC27" i="5" s="1"/>
  <c r="CB27" i="5"/>
  <c r="CE27" i="5" s="1"/>
  <c r="AZ25" i="5"/>
  <c r="BC25" i="5" s="1"/>
  <c r="CB25" i="5"/>
  <c r="CE25" i="5" s="1"/>
  <c r="BC85" i="5"/>
  <c r="CF64" i="4"/>
  <c r="AH26" i="2"/>
  <c r="DE100" i="4"/>
  <c r="CF97" i="4"/>
  <c r="DE65" i="4"/>
  <c r="DE103" i="4"/>
  <c r="DE99" i="4"/>
  <c r="DE92" i="4"/>
  <c r="BZ27" i="1"/>
  <c r="CF26" i="4"/>
  <c r="CA27" i="1"/>
  <c r="BH27" i="1" s="1"/>
  <c r="BZ25" i="1"/>
  <c r="CF24" i="4"/>
  <c r="CA25" i="1"/>
  <c r="BH25" i="1" s="1"/>
  <c r="CA26" i="1"/>
  <c r="BH26" i="1" s="1"/>
  <c r="BZ26" i="1"/>
  <c r="CF25" i="4"/>
  <c r="AH25" i="2"/>
  <c r="AH24" i="2"/>
  <c r="BZ28" i="1"/>
  <c r="CF27" i="4"/>
  <c r="CA28" i="1"/>
  <c r="BH28" i="1" s="1"/>
  <c r="Y29" i="2"/>
  <c r="BZ30" i="1"/>
  <c r="DE102" i="4"/>
  <c r="AH29" i="2"/>
  <c r="AH27" i="2"/>
  <c r="DQ94" i="4"/>
  <c r="DR94" i="4"/>
  <c r="DQ103" i="4"/>
  <c r="DR103" i="4"/>
  <c r="DQ48" i="4"/>
  <c r="DR48" i="4"/>
  <c r="DR91" i="4"/>
  <c r="DQ91" i="4"/>
  <c r="DR100" i="4"/>
  <c r="DQ100" i="4"/>
  <c r="DR50" i="4"/>
  <c r="DQ50" i="4"/>
  <c r="DR63" i="4"/>
  <c r="DQ63" i="4"/>
  <c r="DQ75" i="4"/>
  <c r="DR75" i="4"/>
  <c r="DR99" i="4"/>
  <c r="DQ99" i="4"/>
  <c r="DQ13" i="4"/>
  <c r="DR13" i="4"/>
  <c r="DQ12" i="4"/>
  <c r="DR12" i="4"/>
  <c r="DR46" i="4"/>
  <c r="DQ46" i="4"/>
  <c r="DQ79" i="4"/>
  <c r="DR79" i="4"/>
  <c r="DQ86" i="4"/>
  <c r="DR86" i="4"/>
  <c r="DQ97" i="4"/>
  <c r="DR97" i="4"/>
  <c r="DQ77" i="4"/>
  <c r="DR77" i="4"/>
  <c r="DR102" i="4"/>
  <c r="DQ102" i="4"/>
  <c r="DQ104" i="4"/>
  <c r="DR104" i="4"/>
  <c r="DQ96" i="4"/>
  <c r="DR96" i="4"/>
  <c r="DQ92" i="4"/>
  <c r="DR92" i="4"/>
  <c r="CF49" i="4"/>
  <c r="DR95" i="4"/>
  <c r="DQ95" i="4"/>
  <c r="CF50" i="4"/>
  <c r="DQ65" i="4"/>
  <c r="DR65" i="4"/>
  <c r="DQ45" i="4"/>
  <c r="DR45" i="4"/>
  <c r="DR49" i="4"/>
  <c r="DQ49" i="4"/>
  <c r="DQ78" i="4"/>
  <c r="DR78" i="4"/>
  <c r="DQ76" i="4"/>
  <c r="DR76" i="4"/>
  <c r="DR47" i="4"/>
  <c r="DQ47" i="4"/>
  <c r="DQ85" i="4"/>
  <c r="DR85" i="4"/>
  <c r="DQ64" i="4"/>
  <c r="DR64" i="4"/>
  <c r="DR14" i="4"/>
  <c r="DQ14" i="4"/>
  <c r="DR80" i="4"/>
  <c r="DQ80" i="4"/>
  <c r="CF76" i="4"/>
  <c r="CF45" i="4"/>
  <c r="DE12" i="4"/>
  <c r="DE13" i="4"/>
  <c r="DE45" i="4"/>
  <c r="DE48" i="4"/>
  <c r="DE91" i="4"/>
  <c r="CF46" i="4"/>
  <c r="CF86" i="4"/>
  <c r="CF103" i="4"/>
  <c r="CF12" i="4"/>
  <c r="CF48" i="4"/>
  <c r="CF102" i="4"/>
  <c r="CF77" i="4"/>
  <c r="DE46" i="4"/>
  <c r="DE97" i="4"/>
  <c r="DE85" i="4"/>
  <c r="DD98" i="4"/>
  <c r="DE98" i="4"/>
  <c r="CE89" i="4"/>
  <c r="CF89" i="4"/>
  <c r="CE98" i="4"/>
  <c r="CF98" i="4"/>
  <c r="BX29" i="1"/>
  <c r="BX30" i="1"/>
  <c r="DE86" i="4"/>
  <c r="DE76" i="4"/>
  <c r="CE88" i="4"/>
  <c r="CF88" i="4"/>
  <c r="CF47" i="4"/>
  <c r="DE47" i="4"/>
  <c r="DE96" i="4"/>
  <c r="CF92" i="4"/>
  <c r="DE84" i="4"/>
  <c r="DD88" i="4"/>
  <c r="DE88" i="4"/>
  <c r="DE49" i="4"/>
  <c r="CE90" i="4"/>
  <c r="CF90" i="4"/>
  <c r="CF84" i="4"/>
  <c r="CF85" i="4"/>
  <c r="DE63" i="4"/>
  <c r="CF63" i="4"/>
  <c r="CE87" i="4"/>
  <c r="CF87" i="4"/>
  <c r="CF100" i="4"/>
  <c r="CF75" i="4"/>
  <c r="CF96" i="4"/>
  <c r="DE64" i="4"/>
  <c r="DE14" i="4"/>
  <c r="DD87" i="4"/>
  <c r="DE87" i="4"/>
  <c r="DD90" i="4"/>
  <c r="DE90" i="4"/>
  <c r="DD89" i="4"/>
  <c r="DE89" i="4"/>
  <c r="DE75" i="4"/>
  <c r="CF91" i="4"/>
  <c r="DE77" i="4"/>
  <c r="DC29" i="5" l="1"/>
  <c r="DG29" i="5" s="1"/>
  <c r="X29" i="5"/>
  <c r="EE29" i="5"/>
  <c r="DC30" i="5"/>
  <c r="DF30" i="5" s="1"/>
  <c r="X30" i="5"/>
  <c r="AA30" i="5" s="1"/>
  <c r="EE30" i="5"/>
  <c r="EH30" i="5" s="1"/>
  <c r="DE26" i="4"/>
  <c r="Y26" i="2"/>
  <c r="DE27" i="4"/>
  <c r="Y27" i="2"/>
  <c r="DE24" i="4"/>
  <c r="Y24" i="2"/>
  <c r="DE25" i="4"/>
  <c r="Y25" i="2"/>
  <c r="AT29" i="7"/>
  <c r="AF29" i="7"/>
  <c r="AT28" i="7"/>
  <c r="AF28" i="7"/>
  <c r="AY29" i="5"/>
  <c r="CA29" i="5"/>
  <c r="AY30" i="5"/>
  <c r="CA30" i="5"/>
  <c r="CD30" i="5" s="1"/>
  <c r="DQ24" i="4"/>
  <c r="DR24" i="4"/>
  <c r="DQ29" i="4"/>
  <c r="DR29" i="4"/>
  <c r="DQ27" i="4"/>
  <c r="DR27" i="4"/>
  <c r="DQ25" i="4"/>
  <c r="DR25" i="4"/>
  <c r="DR26" i="4"/>
  <c r="DQ26" i="4"/>
  <c r="J27" i="2"/>
  <c r="AG29" i="2"/>
  <c r="AG28" i="2"/>
  <c r="DN29" i="4"/>
  <c r="DO29" i="4" s="1"/>
  <c r="AI29" i="2" s="1"/>
  <c r="CA29" i="4"/>
  <c r="W29" i="2"/>
  <c r="CA30" i="1"/>
  <c r="BH30" i="1" s="1"/>
  <c r="CA28" i="4"/>
  <c r="W28" i="2"/>
  <c r="DN28" i="4"/>
  <c r="DO28" i="4" s="1"/>
  <c r="AI28" i="2" s="1"/>
  <c r="CA29" i="1"/>
  <c r="BH29" i="1" s="1"/>
  <c r="DF29" i="5" l="1"/>
  <c r="EI30" i="5"/>
  <c r="DG30" i="5"/>
  <c r="EH29" i="5"/>
  <c r="EI29" i="5"/>
  <c r="AA29" i="5"/>
  <c r="AB29" i="5"/>
  <c r="AB30" i="5"/>
  <c r="CE30" i="5"/>
  <c r="CD29" i="5"/>
  <c r="CE29" i="5"/>
  <c r="BC30" i="5"/>
  <c r="BB30" i="5"/>
  <c r="BC29" i="5"/>
  <c r="BB29" i="5"/>
  <c r="DD28" i="4"/>
  <c r="DE28" i="4"/>
  <c r="CE28" i="4"/>
  <c r="CF28" i="4"/>
  <c r="DD29" i="4"/>
  <c r="DE29" i="4"/>
  <c r="CE29" i="4"/>
  <c r="CF29" i="4"/>
  <c r="AE3" i="2" l="1"/>
  <c r="BV4" i="1"/>
  <c r="DA4" i="5" l="1"/>
  <c r="V4" i="5"/>
  <c r="EC4" i="5"/>
  <c r="BX3" i="7"/>
  <c r="BJ3" i="7"/>
  <c r="AW4" i="5"/>
  <c r="BY4" i="5"/>
  <c r="AA3" i="2"/>
  <c r="AF5" i="2" s="1"/>
  <c r="BW6" i="1"/>
  <c r="AC3" i="2"/>
  <c r="DB3" i="4"/>
  <c r="BY3" i="4"/>
  <c r="BW3" i="4"/>
  <c r="BX3" i="4"/>
  <c r="BV5" i="1"/>
  <c r="BV6" i="1"/>
  <c r="DB6" i="5" l="1"/>
  <c r="W6" i="5"/>
  <c r="ED6" i="5"/>
  <c r="DA6" i="5"/>
  <c r="V6" i="5"/>
  <c r="EC6" i="5"/>
  <c r="DA5" i="5"/>
  <c r="V5" i="5"/>
  <c r="EC5" i="5"/>
  <c r="BX5" i="7"/>
  <c r="BJ5" i="7"/>
  <c r="BX4" i="7"/>
  <c r="BJ4" i="7"/>
  <c r="AW6" i="5"/>
  <c r="BY6" i="5"/>
  <c r="AW5" i="5"/>
  <c r="BY5" i="5"/>
  <c r="AX6" i="5"/>
  <c r="BZ6" i="5"/>
  <c r="BY4" i="1"/>
  <c r="BZ5" i="4"/>
  <c r="CX5" i="4"/>
  <c r="DB5" i="4"/>
  <c r="BW5" i="4"/>
  <c r="BY5" i="4"/>
  <c r="BX5" i="4"/>
  <c r="AE5" i="2"/>
  <c r="AE4" i="2"/>
  <c r="BX4" i="4"/>
  <c r="BW4" i="4"/>
  <c r="DB4" i="4"/>
  <c r="BY4" i="4"/>
  <c r="AG5" i="2"/>
  <c r="BX6" i="1"/>
  <c r="AC5" i="2"/>
  <c r="BY5" i="1"/>
  <c r="AC4" i="2"/>
  <c r="BY6" i="1"/>
  <c r="V110" i="5" l="1"/>
  <c r="EF6" i="5"/>
  <c r="Y6" i="5"/>
  <c r="EF5" i="5"/>
  <c r="Y5" i="5"/>
  <c r="Y4" i="5"/>
  <c r="EF4" i="5"/>
  <c r="DC6" i="5"/>
  <c r="DF6" i="5" s="1"/>
  <c r="EE6" i="5"/>
  <c r="EH6" i="5" s="1"/>
  <c r="X6" i="5"/>
  <c r="AA6" i="5" s="1"/>
  <c r="DD6" i="5"/>
  <c r="CD6" i="1"/>
  <c r="DD5" i="5"/>
  <c r="CD5" i="1"/>
  <c r="DD4" i="5"/>
  <c r="CD4" i="1"/>
  <c r="AW110" i="5"/>
  <c r="S3" i="7"/>
  <c r="V3" i="7" s="1"/>
  <c r="T3" i="2" s="1"/>
  <c r="S4" i="7"/>
  <c r="V4" i="7" s="1"/>
  <c r="T4" i="2" s="1"/>
  <c r="S5" i="7"/>
  <c r="V5" i="7" s="1"/>
  <c r="T5" i="2" s="1"/>
  <c r="AT5" i="7"/>
  <c r="AF5" i="7"/>
  <c r="AU5" i="7"/>
  <c r="AV5" i="7"/>
  <c r="AH5" i="7"/>
  <c r="AG5" i="7"/>
  <c r="X5" i="2"/>
  <c r="AU4" i="7"/>
  <c r="AV4" i="7"/>
  <c r="AH4" i="7"/>
  <c r="AG4" i="7"/>
  <c r="X4" i="2"/>
  <c r="AU3" i="7"/>
  <c r="AV3" i="7"/>
  <c r="AH3" i="7"/>
  <c r="AG3" i="7"/>
  <c r="X3" i="2"/>
  <c r="Y3" i="2"/>
  <c r="AH5" i="2"/>
  <c r="J4" i="2"/>
  <c r="J3" i="2"/>
  <c r="AZ5" i="5"/>
  <c r="CB5" i="5"/>
  <c r="AZ4" i="5"/>
  <c r="CB4" i="5"/>
  <c r="AY6" i="5"/>
  <c r="BB6" i="5" s="1"/>
  <c r="CA6" i="5"/>
  <c r="CD6" i="5" s="1"/>
  <c r="AZ6" i="5"/>
  <c r="CB6" i="5"/>
  <c r="BW5" i="1"/>
  <c r="BW4" i="1"/>
  <c r="CX3" i="4" s="1"/>
  <c r="J5" i="2"/>
  <c r="BX4" i="1"/>
  <c r="BX5" i="1"/>
  <c r="CA5" i="4"/>
  <c r="CE5" i="4" s="1"/>
  <c r="DN5" i="4"/>
  <c r="DO5" i="4" s="1"/>
  <c r="AI5" i="2" s="1"/>
  <c r="Y4" i="2"/>
  <c r="DQ4" i="4"/>
  <c r="DQ3" i="4"/>
  <c r="Y5" i="2"/>
  <c r="DQ5" i="4"/>
  <c r="AH4" i="2"/>
  <c r="AH3" i="2"/>
  <c r="BZ6" i="1"/>
  <c r="CA6" i="1"/>
  <c r="BH6" i="1" s="1"/>
  <c r="AB6" i="5" l="1"/>
  <c r="DC5" i="5"/>
  <c r="DF5" i="5" s="1"/>
  <c r="X5" i="5"/>
  <c r="AA5" i="5" s="1"/>
  <c r="EE5" i="5"/>
  <c r="EH5" i="5" s="1"/>
  <c r="DC4" i="5"/>
  <c r="DF4" i="5" s="1"/>
  <c r="X4" i="5"/>
  <c r="AB4" i="5" s="1"/>
  <c r="EE4" i="5"/>
  <c r="EH4" i="5" s="1"/>
  <c r="DB5" i="5"/>
  <c r="W5" i="5"/>
  <c r="ED5" i="5"/>
  <c r="DG6" i="5"/>
  <c r="DB4" i="5"/>
  <c r="W4" i="5"/>
  <c r="W110" i="5" s="1"/>
  <c r="ED4" i="5"/>
  <c r="EI6" i="5"/>
  <c r="BZ4" i="5"/>
  <c r="BZ5" i="1"/>
  <c r="CA4" i="5"/>
  <c r="CE4" i="5" s="1"/>
  <c r="CA5" i="5"/>
  <c r="CD5" i="5" s="1"/>
  <c r="AT4" i="7"/>
  <c r="AF4" i="7"/>
  <c r="AT3" i="7"/>
  <c r="AF3" i="7"/>
  <c r="BC6" i="5"/>
  <c r="CE6" i="5"/>
  <c r="DD5" i="4"/>
  <c r="W5" i="2"/>
  <c r="AY4" i="5"/>
  <c r="BB4" i="5" s="1"/>
  <c r="AX5" i="5"/>
  <c r="BZ5" i="5"/>
  <c r="CA4" i="1"/>
  <c r="BH4" i="1" s="1"/>
  <c r="CA5" i="1"/>
  <c r="BH5" i="1" s="1"/>
  <c r="AY5" i="5"/>
  <c r="BZ4" i="1"/>
  <c r="AX4" i="5"/>
  <c r="DE5" i="4"/>
  <c r="BZ3" i="4"/>
  <c r="AF3" i="2"/>
  <c r="AF4" i="2"/>
  <c r="BZ4" i="4"/>
  <c r="CX4" i="4"/>
  <c r="DN4" i="4"/>
  <c r="DO4" i="4" s="1"/>
  <c r="AI4" i="2" s="1"/>
  <c r="CA4" i="4"/>
  <c r="CE4" i="4" s="1"/>
  <c r="DN3" i="4"/>
  <c r="DO3" i="4" s="1"/>
  <c r="AI3" i="2" s="1"/>
  <c r="CA3" i="4"/>
  <c r="CE3" i="4" s="1"/>
  <c r="CF5" i="4"/>
  <c r="AG3" i="2"/>
  <c r="AG4" i="2"/>
  <c r="DG5" i="5" l="1"/>
  <c r="AB5" i="5"/>
  <c r="EI4" i="5"/>
  <c r="DG4" i="5"/>
  <c r="EI5" i="5"/>
  <c r="AA4" i="5"/>
  <c r="X110" i="5"/>
  <c r="CE5" i="5"/>
  <c r="AX110" i="5"/>
  <c r="CD4" i="5"/>
  <c r="BC4" i="5"/>
  <c r="DD4" i="4"/>
  <c r="W4" i="2"/>
  <c r="DD3" i="4"/>
  <c r="W3" i="2"/>
  <c r="BC5" i="5"/>
  <c r="BB5" i="5"/>
  <c r="AY110" i="5"/>
  <c r="CF4" i="4"/>
  <c r="CF3" i="4"/>
  <c r="DE3" i="4"/>
  <c r="DE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Microzift User</author>
  </authors>
  <commentList>
    <comment ref="KG3" authorId="0" shapeId="0" xr:uid="{B53E2ED9-4CA7-4D4D-A49F-998AB014A244}">
      <text>
        <r>
          <rPr>
            <b/>
            <sz val="10"/>
            <color rgb="FF000000"/>
            <rFont val="Tahoma"/>
            <family val="2"/>
          </rPr>
          <t>Microzift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Emmanouil from /work/emmanous/3transition_metals/MOBH35/DLPNO-CCSD-T1-def2TZVP-from-MarkIron which
</t>
        </r>
        <r>
          <rPr>
            <sz val="10"/>
            <color rgb="FF000000"/>
            <rFont val="Tahoma"/>
            <family val="2"/>
          </rPr>
          <t xml:space="preserve">which includes the recalculated values at Dohm and Griomme's geometries
</t>
        </r>
      </text>
    </comment>
    <comment ref="KH3" authorId="0" shapeId="0" xr:uid="{95EE45E6-BC17-4041-A321-8F2108836485}">
      <text>
        <r>
          <rPr>
            <b/>
            <sz val="10"/>
            <color rgb="FF000000"/>
            <rFont val="Tahoma"/>
            <family val="2"/>
          </rPr>
          <t>Microzift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/work/coiron/Projects/TM-barrierheights/DLPNO-CCSD_T1/TZV from Mark's old calcs. with the busted 11_ts
</t>
        </r>
      </text>
    </comment>
  </commentList>
</comments>
</file>

<file path=xl/sharedStrings.xml><?xml version="1.0" encoding="utf-8"?>
<sst xmlns="http://schemas.openxmlformats.org/spreadsheetml/2006/main" count="14336" uniqueCount="837">
  <si>
    <t>01_end</t>
  </si>
  <si>
    <t>01_start</t>
  </si>
  <si>
    <t>01_ts</t>
  </si>
  <si>
    <t>02_end</t>
  </si>
  <si>
    <t>02_start</t>
  </si>
  <si>
    <t>02_ts</t>
  </si>
  <si>
    <t>03_end</t>
  </si>
  <si>
    <t>03_start</t>
  </si>
  <si>
    <t>03_ts</t>
  </si>
  <si>
    <t>04_end</t>
  </si>
  <si>
    <t>04_start</t>
  </si>
  <si>
    <t>04_ts</t>
  </si>
  <si>
    <t>05_end_correct</t>
  </si>
  <si>
    <t>05_start</t>
  </si>
  <si>
    <t>05_ts</t>
  </si>
  <si>
    <t>06_end</t>
  </si>
  <si>
    <t>06_start</t>
  </si>
  <si>
    <t>06_ts</t>
  </si>
  <si>
    <t>07_end</t>
  </si>
  <si>
    <t>07_start</t>
  </si>
  <si>
    <t>07_ts</t>
  </si>
  <si>
    <t>08_end</t>
  </si>
  <si>
    <t>08_start</t>
  </si>
  <si>
    <t>08_ts</t>
  </si>
  <si>
    <t>09_end</t>
  </si>
  <si>
    <t>09_start</t>
  </si>
  <si>
    <t>09_ts</t>
  </si>
  <si>
    <t>10_end_MAI</t>
  </si>
  <si>
    <t>10_start_MAI</t>
  </si>
  <si>
    <t>10_ts_MAI</t>
  </si>
  <si>
    <t>11_end</t>
  </si>
  <si>
    <t>11_start</t>
  </si>
  <si>
    <t>11_ts</t>
  </si>
  <si>
    <t>12_end</t>
  </si>
  <si>
    <t>12_start</t>
  </si>
  <si>
    <t>12_ts</t>
  </si>
  <si>
    <t>13_end</t>
  </si>
  <si>
    <t>13_start</t>
  </si>
  <si>
    <t>13_ts</t>
  </si>
  <si>
    <t>14_end</t>
  </si>
  <si>
    <t>14_start</t>
  </si>
  <si>
    <t>14_ts</t>
  </si>
  <si>
    <t>15_end</t>
  </si>
  <si>
    <t>15_start</t>
  </si>
  <si>
    <t>15_ts</t>
  </si>
  <si>
    <t>16_end</t>
  </si>
  <si>
    <t>16_start</t>
  </si>
  <si>
    <t>16_ts</t>
  </si>
  <si>
    <t>17_end_MAI</t>
  </si>
  <si>
    <t>17_start_MAI</t>
  </si>
  <si>
    <t>17_ts_MAI</t>
  </si>
  <si>
    <t>18_end_MAI</t>
  </si>
  <si>
    <t>18_start_MAI</t>
  </si>
  <si>
    <t>18_ts_MAI</t>
  </si>
  <si>
    <t>19_end_MAI</t>
  </si>
  <si>
    <t>19_start_MAI</t>
  </si>
  <si>
    <t>19_ts_MAI</t>
  </si>
  <si>
    <t>20_end_MAI</t>
  </si>
  <si>
    <t>20_start_MAI</t>
  </si>
  <si>
    <t>20_ts_MAI</t>
  </si>
  <si>
    <t>21_end</t>
  </si>
  <si>
    <t>21_start</t>
  </si>
  <si>
    <t>21_ts</t>
  </si>
  <si>
    <t>22_end</t>
  </si>
  <si>
    <t>22_start</t>
  </si>
  <si>
    <t>22_ts</t>
  </si>
  <si>
    <t>23_end</t>
  </si>
  <si>
    <t>23_start</t>
  </si>
  <si>
    <t>23_ts</t>
  </si>
  <si>
    <t>24_end</t>
  </si>
  <si>
    <t>24_start</t>
  </si>
  <si>
    <t>24_ts</t>
  </si>
  <si>
    <t>25_end</t>
  </si>
  <si>
    <t>25_start</t>
  </si>
  <si>
    <t>25_ts</t>
  </si>
  <si>
    <t>26_end</t>
  </si>
  <si>
    <t>26_start</t>
  </si>
  <si>
    <t>26_ts</t>
  </si>
  <si>
    <t>27_end</t>
  </si>
  <si>
    <t>27_start</t>
  </si>
  <si>
    <t>27_ts</t>
  </si>
  <si>
    <t>28_end</t>
  </si>
  <si>
    <t>28_start</t>
  </si>
  <si>
    <t>28_ts</t>
  </si>
  <si>
    <t>29_end</t>
  </si>
  <si>
    <t>29_start</t>
  </si>
  <si>
    <t>29_ts</t>
  </si>
  <si>
    <t>30_end</t>
  </si>
  <si>
    <t>30_start</t>
  </si>
  <si>
    <t>30_ts</t>
  </si>
  <si>
    <t>31_end</t>
  </si>
  <si>
    <t>31_start</t>
  </si>
  <si>
    <t>31_ts</t>
  </si>
  <si>
    <t>32_end</t>
  </si>
  <si>
    <t>32_start</t>
  </si>
  <si>
    <t>32_ts</t>
  </si>
  <si>
    <t>33_end</t>
  </si>
  <si>
    <t>33_start</t>
  </si>
  <si>
    <t>33_ts</t>
  </si>
  <si>
    <t>34_end</t>
  </si>
  <si>
    <t>34_start</t>
  </si>
  <si>
    <t>34_ts</t>
  </si>
  <si>
    <t>35_end_MAI</t>
  </si>
  <si>
    <t>35_start_MAI</t>
  </si>
  <si>
    <t>35_ts_MAI</t>
  </si>
  <si>
    <t>prodCH4</t>
  </si>
  <si>
    <t>prodCO</t>
  </si>
  <si>
    <t>prodPEt3_1</t>
  </si>
  <si>
    <t>FILE_NAME</t>
  </si>
  <si>
    <t>E_CCSD_T</t>
  </si>
  <si>
    <t>-</t>
  </si>
  <si>
    <t>T1Diag</t>
  </si>
  <si>
    <t>D1Diag</t>
  </si>
  <si>
    <t>New D1Diag</t>
  </si>
  <si>
    <t>D2Diag</t>
  </si>
  <si>
    <t>FOD_VALUE</t>
  </si>
  <si>
    <t>CCSD(T) Tot</t>
  </si>
  <si>
    <t>E_CCSD</t>
  </si>
  <si>
    <t>∆E#fwd</t>
  </si>
  <si>
    <t>∆E#rev</t>
  </si>
  <si>
    <t>∆Ereac</t>
  </si>
  <si>
    <t>CCSD Tot</t>
  </si>
  <si>
    <t>E_HF</t>
  </si>
  <si>
    <t>HF</t>
  </si>
  <si>
    <t>%Ecorr[(T)]Kulik</t>
  </si>
  <si>
    <t>MP2</t>
  </si>
  <si>
    <t>CCSD(T)-MP2</t>
  </si>
  <si>
    <t>.  (T)</t>
  </si>
  <si>
    <t>E_MP2</t>
  </si>
  <si>
    <t>max{t_i}^A</t>
  </si>
  <si>
    <t>max{t_ij}^AB</t>
  </si>
  <si>
    <t>ΔE HF</t>
  </si>
  <si>
    <t>ΔΕ CCSD(T,FC)</t>
  </si>
  <si>
    <t>ΔΕ CCSD(FC)</t>
  </si>
  <si>
    <t>ΔΕ MP2(FC)</t>
  </si>
  <si>
    <t>ΔΕ DLPNO-CCSD(FC)</t>
  </si>
  <si>
    <t>ΔΕ DLPNO-MP2(FC)</t>
  </si>
  <si>
    <t>DLPNO-CCSD(T) -
 DLPNO-MP2</t>
  </si>
  <si>
    <t>ΔΕ DLPNO-CCSD(T1,FC)</t>
  </si>
  <si>
    <t>nomatch</t>
  </si>
  <si>
    <r>
      <t xml:space="preserve">def2-SVP throughout in </t>
    </r>
    <r>
      <rPr>
        <i/>
        <sz val="12"/>
        <color rgb="FFFF0000"/>
        <rFont val="Calibri (Body)_x0000_"/>
      </rPr>
      <t>MOBH35/CCSD_T_def2SVP/ZDiagnostics-def2SVP</t>
    </r>
  </si>
  <si>
    <t>T1DIAG</t>
  </si>
  <si>
    <t>D1DIAG</t>
  </si>
  <si>
    <t>new_D1DIAG</t>
  </si>
  <si>
    <t>D2DIAG</t>
  </si>
  <si>
    <r>
      <t xml:space="preserve">def2-SV(P) throughout in </t>
    </r>
    <r>
      <rPr>
        <i/>
        <sz val="12"/>
        <color rgb="FFFF0000"/>
        <rFont val="Calibri (Body)_x0000_"/>
      </rPr>
      <t>MOBH35/conventional_CCSD_T_def2SV_P/zDiagnostics_def2SV_P</t>
    </r>
  </si>
  <si>
    <t>MOBH35 Revised
 Reference values from acs.jctc.9b01266 DLPNO-CCSD(T)/def2-{T,Q}ZVPP + (DLPNO-T1 - DLPNO-T0/def2TZVPP)</t>
  </si>
  <si>
    <t> </t>
  </si>
  <si>
    <t>FOD_TPSS</t>
  </si>
  <si>
    <t>FOD_TPSS0</t>
  </si>
  <si>
    <t>FOD_PBE0</t>
  </si>
  <si>
    <t>FOD_BHLYP</t>
  </si>
  <si>
    <t>ORCA - PSI4</t>
  </si>
  <si>
    <t>∆CCSD - ∆SCF</t>
  </si>
  <si>
    <t>∆∆(T)</t>
  </si>
  <si>
    <t>∆MP2</t>
  </si>
  <si>
    <t>∆CCSD</t>
  </si>
  <si>
    <t>∆CCSD(T)</t>
  </si>
  <si>
    <t>DIFFERENCES OF DIFFERENCES</t>
  </si>
  <si>
    <t>ΔE HF GRIDX9</t>
  </si>
  <si>
    <t>ΔE HF GRIDXS2</t>
  </si>
  <si>
    <t>E_HF_GRIDX9</t>
  </si>
  <si>
    <t>E_HF_GRIDXS2</t>
  </si>
  <si>
    <t>∆SCF GRIDX9</t>
  </si>
  <si>
    <t>∆SCF GRIDSX2</t>
  </si>
  <si>
    <t>E_HF_RIJK</t>
  </si>
  <si>
    <t>ΔE HF RIJK</t>
  </si>
  <si>
    <t>∆SCF RIJK</t>
  </si>
  <si>
    <t>"conventional (T0)"</t>
  </si>
  <si>
    <t>E[DLPNO-CCSD(T0)]</t>
  </si>
  <si>
    <t>(T1)-(T0)</t>
  </si>
  <si>
    <t>ΔΕ DLPNO-CCSD(T0,FC)</t>
  </si>
  <si>
    <t>|(T1)-(T0)|</t>
  </si>
  <si>
    <t>"conventional (T0)" GRIDX9</t>
  </si>
  <si>
    <t>ΔΕ DLPNO-MP2(FC) GRIDX9</t>
  </si>
  <si>
    <t>ΔΕ DLPNO-CCSD(FC) GRIDX9</t>
  </si>
  <si>
    <t>ΔΕ DLPNO-CCSD(T0,FC) GRIDX9</t>
  </si>
  <si>
    <t>ΔΕ DLPNO-CCSD(T1,FC) GRIDX9</t>
  </si>
  <si>
    <t>.  (T) GRIDX9</t>
  </si>
  <si>
    <t>DLPNO-CCSD(T1,FC) -
 DLPNO-MP2</t>
  </si>
  <si>
    <t>ΔΕDLPNO-CCSD(T1) -
 ΔΕDLPNO-MP2 GRIDX9</t>
  </si>
  <si>
    <t>∆MP2 
orca-psi4</t>
  </si>
  <si>
    <t>∆CCSD 
orca-psi4</t>
  </si>
  <si>
    <t>GRIDX9 - GRIDXS2</t>
  </si>
  <si>
    <t>CCSD</t>
  </si>
  <si>
    <t>DLPNO-CCSD(T1)</t>
  </si>
  <si>
    <t>DLPNO-CCSD(T0)</t>
  </si>
  <si>
    <t>DLPNO-CCSD</t>
  </si>
  <si>
    <t>canonical</t>
  </si>
  <si>
    <t>CCSD(T)</t>
  </si>
  <si>
    <t>DLPNO-X9 - canon</t>
  </si>
  <si>
    <t>DLPNO-CCSD(T0) X9 - canonical</t>
  </si>
  <si>
    <t>(T0)</t>
  </si>
  <si>
    <t>(T1)</t>
  </si>
  <si>
    <t>ratio</t>
  </si>
  <si>
    <t>(T1)/(T0)</t>
  </si>
  <si>
    <t>- CCSD</t>
  </si>
  <si>
    <t>DLPNO-CCSD-GRIDX9</t>
  </si>
  <si>
    <t>Ecorr_MP2</t>
  </si>
  <si>
    <t>E_corr_CCSD</t>
  </si>
  <si>
    <t>E_corr_T</t>
  </si>
  <si>
    <t>E_LNO_CCSD_T_with_mp2_weak_pairs</t>
  </si>
  <si>
    <t>E_LNO_CCSD_T</t>
  </si>
  <si>
    <t>E_LNO_CCSD_with_mp2_weak_pairs</t>
  </si>
  <si>
    <t>E_LNO_CCSD</t>
  </si>
  <si>
    <t>E_LNO_MP2_with_mp2_weak_pairs</t>
  </si>
  <si>
    <t>E_LNO_MP2</t>
  </si>
  <si>
    <t>ΔE LNO-MP2</t>
  </si>
  <si>
    <t>ΔE LNO-MP2+MP2</t>
  </si>
  <si>
    <t>ΔE LNO-CCSD</t>
  </si>
  <si>
    <t>ΔE LNO-CCSD+MP2</t>
  </si>
  <si>
    <t>ΔE LNO-CCSD(T)</t>
  </si>
  <si>
    <t>ΔΕ LNO-CCSD(T)+MP2</t>
  </si>
  <si>
    <t>ΔSCF</t>
  </si>
  <si>
    <t>HF-def2-SV(P) (Psi4 vs MOLPRO) (Hartree) ECPs not identical</t>
  </si>
  <si>
    <t>HF/def2-SV(P) (Psi4) old ECP</t>
  </si>
  <si>
    <t>Ecorr_mp2_weak_pairs</t>
  </si>
  <si>
    <t>ΔLNO-CCSD(T)-DLPNO-CCSD(T1) /def2-sv(p)</t>
  </si>
  <si>
    <t>RMSD</t>
  </si>
  <si>
    <t>LNO-CCSD(T) - CCSD(T) [MRCC - Ψ4]</t>
  </si>
  <si>
    <t>∆CCSD(T0)</t>
  </si>
  <si>
    <t>∆CCSD(T1)</t>
  </si>
  <si>
    <t>∆CCSD(T1) 
orca-psi4</t>
  </si>
  <si>
    <t>∆CCSD(T0) 
orca-psi4</t>
  </si>
  <si>
    <t>including (T0)</t>
  </si>
  <si>
    <t>including (T1)</t>
  </si>
  <si>
    <t>wrt PSI4</t>
  </si>
  <si>
    <t>w. T1</t>
  </si>
  <si>
    <t>∆CCSD(T) wT0</t>
  </si>
  <si>
    <t>PNO_LCCSD</t>
  </si>
  <si>
    <t>PNO_LCCSDT0</t>
  </si>
  <si>
    <t>PNO_LCCSDT</t>
  </si>
  <si>
    <t>ΔΕ
PNO-LCCSD</t>
  </si>
  <si>
    <t>ΔΕ
PNO-LCCSD(T0)</t>
  </si>
  <si>
    <t>ΔΕ
PNO-LCCSD(T)</t>
  </si>
  <si>
    <t xml:space="preserve">DLPNO Tight TZVP </t>
  </si>
  <si>
    <t>diff</t>
  </si>
  <si>
    <t>diff+MP2weak</t>
  </si>
  <si>
    <t>-∆basis cross-check</t>
  </si>
  <si>
    <t>Mark Iron old</t>
  </si>
  <si>
    <t>DLPNO-CCSD TightPNO</t>
  </si>
  <si>
    <t>SCF from HF/def2QZVPP ORCA</t>
  </si>
  <si>
    <t>ΔE 
SCF</t>
  </si>
  <si>
    <t>SCF from PNO-LCCSD MOLPRO</t>
  </si>
  <si>
    <t>wrt PSI4 CCSD(T)/def2-SV(P)</t>
  </si>
  <si>
    <t>ΔSCF MRCC from MOLPRO</t>
  </si>
  <si>
    <t>∆PNO-LCCSD</t>
  </si>
  <si>
    <t>Schwenke coeffs.</t>
  </si>
  <si>
    <t>BEST ESTIMATE</t>
  </si>
  <si>
    <t>IronJanes - NEW</t>
  </si>
  <si>
    <t>Dohm et al.| Iron=34.8</t>
  </si>
  <si>
    <t>Dohm et al.| Iron=-54.8</t>
  </si>
  <si>
    <t>Dohm et al.| Iron=89.6</t>
  </si>
  <si>
    <t>Dohm et al.| Iron=-0.63</t>
  </si>
  <si>
    <t>Dohm et al.| Iron=31.02</t>
  </si>
  <si>
    <t>Dohm et al.| Iron=-31.65</t>
  </si>
  <si>
    <t>Dohm et al.| Iron=10.33</t>
  </si>
  <si>
    <t>Dohm et al.| Iron=14.46</t>
  </si>
  <si>
    <t>Dohm et al.| Iron=-4.13</t>
  </si>
  <si>
    <t>Tight-Normal (T)</t>
  </si>
  <si>
    <t>Δbasis (T)</t>
  </si>
  <si>
    <t>Triples contrib</t>
  </si>
  <si>
    <t>Triples (T)</t>
  </si>
  <si>
    <t>δiff (T) with SV(P)</t>
  </si>
  <si>
    <t>Ecorr_with_mp2_weak_pairs</t>
  </si>
  <si>
    <t>ΔLNO-CCSD(T)-DLPNO-CCSD(T1) /def2-svp [GRIDXS2]</t>
  </si>
  <si>
    <t>SCF (svp-sv(p))</t>
  </si>
  <si>
    <t>Triples (svp - sv(p))</t>
  </si>
  <si>
    <t>SCF (svp-tzvpp)</t>
  </si>
  <si>
    <t>∆E(HF) from PSI4</t>
  </si>
  <si>
    <t>same for SV(P)</t>
  </si>
  <si>
    <t>∆TAE(TZVPP)</t>
  </si>
  <si>
    <t>∆CBS SCF+CCSD</t>
  </si>
  <si>
    <t>∆CORRbasis CCSD</t>
  </si>
  <si>
    <t>∆basisSCF</t>
  </si>
  <si>
    <t>∆CBS (T)</t>
  </si>
  <si>
    <t>canonical - LNO / def2-SV(P)</t>
  </si>
  <si>
    <t>BEST-IronJanes</t>
  </si>
  <si>
    <t>total TZVPP - SVP</t>
  </si>
  <si>
    <t>H-L gap (eV)</t>
  </si>
  <si>
    <t>01_end.xyz.out.no_occ</t>
  </si>
  <si>
    <t>Nval</t>
  </si>
  <si>
    <t>I_T</t>
  </si>
  <si>
    <t>I_ND</t>
  </si>
  <si>
    <t>I_D</t>
  </si>
  <si>
    <t>Mdiag</t>
  </si>
  <si>
    <t>Scorr</t>
  </si>
  <si>
    <t>T1diag</t>
  </si>
  <si>
    <t>01_start.xyz.out.no_occ</t>
  </si>
  <si>
    <t>01_ts.xyz.out.no_occ</t>
  </si>
  <si>
    <t>02_end.xyz.out.no_occ</t>
  </si>
  <si>
    <t>02_start.xyz.out.no_occ</t>
  </si>
  <si>
    <t>02_ts.xyz.out.no_occ</t>
  </si>
  <si>
    <t>03_end.xyz.out.no_occ</t>
  </si>
  <si>
    <t>03_start.xyz.out.no_occ</t>
  </si>
  <si>
    <t>03_ts.xyz.out.no_occ</t>
  </si>
  <si>
    <t>04_end.xyz.out.no_occ</t>
  </si>
  <si>
    <t>04_start.xyz.out.no_occ</t>
  </si>
  <si>
    <t>04_ts.xyz.out.no_occ</t>
  </si>
  <si>
    <t>05_end_correct.xyz.out.no_occ</t>
  </si>
  <si>
    <t>05_start.xyz.out.no_occ</t>
  </si>
  <si>
    <t>05_ts.xyz.out.no_occ</t>
  </si>
  <si>
    <t>06_end.xyz.out.no_occ</t>
  </si>
  <si>
    <t>06_start.xyz.out.no_occ</t>
  </si>
  <si>
    <t>06_ts.xyz.out.no_occ</t>
  </si>
  <si>
    <t>07_end.xyz.out.no_occ</t>
  </si>
  <si>
    <t>07_start.xyz.out.no_occ</t>
  </si>
  <si>
    <t>07_ts.xyz.out.no_occ</t>
  </si>
  <si>
    <t>08_end.xyz.out.no_occ</t>
  </si>
  <si>
    <t>08_start.xyz.out.no_occ</t>
  </si>
  <si>
    <t>08_ts.xyz.out.no_occ</t>
  </si>
  <si>
    <t>09_end.out.no_occ</t>
  </si>
  <si>
    <t>09_start.out.no_occ</t>
  </si>
  <si>
    <t>09_ts.out.no_occ</t>
  </si>
  <si>
    <t>10_end_MAI.out.no_occ</t>
  </si>
  <si>
    <t>10_start_MAI.out.no_occ</t>
  </si>
  <si>
    <t>10_ts_MAI.out.no_occ</t>
  </si>
  <si>
    <t>11_end.out.no_occ</t>
  </si>
  <si>
    <t>11_start.out.no_occ</t>
  </si>
  <si>
    <t>11_ts.out.no_occ</t>
  </si>
  <si>
    <t>12_end.out.no_occ</t>
  </si>
  <si>
    <t>12_start.out.no_occ</t>
  </si>
  <si>
    <t>12_ts.out.no_occ</t>
  </si>
  <si>
    <t>13_end.xyz.out.no_occ</t>
  </si>
  <si>
    <t>13_start.xyz.out.no_occ</t>
  </si>
  <si>
    <t>13_ts.xyz.out.no_occ</t>
  </si>
  <si>
    <t>14_end.out.no_occ</t>
  </si>
  <si>
    <t>14_start.xyz.out.no_occ</t>
  </si>
  <si>
    <t>14_ts.xyz.out.no_occ</t>
  </si>
  <si>
    <t>15_end.xyz.out.no_occ</t>
  </si>
  <si>
    <t>15_start.xyz.out.no_occ</t>
  </si>
  <si>
    <t>15_ts.xyz.out.no_occ</t>
  </si>
  <si>
    <t>16_end.xyz.out.no_occ</t>
  </si>
  <si>
    <t>16_start.xyz.out.no_occ</t>
  </si>
  <si>
    <t>16_ts.xyz.out.no_occ</t>
  </si>
  <si>
    <t>I_tot</t>
  </si>
  <si>
    <t>I_ND/I_tot</t>
  </si>
  <si>
    <t>29_end.xyz.out.no_occ</t>
  </si>
  <si>
    <t>29_start.xyz.out.no_occ</t>
  </si>
  <si>
    <t>29_ts.xyz.out.no_occ</t>
  </si>
  <si>
    <t>30_end.xyz.out.no_occ</t>
  </si>
  <si>
    <t>30_start.xyz.out.no_occ</t>
  </si>
  <si>
    <t>30_ts.xyz.out.no_occ</t>
  </si>
  <si>
    <t>31_end.xyz.out.no_occ</t>
  </si>
  <si>
    <t>31_start.xyz.out.no_occ</t>
  </si>
  <si>
    <t>31_ts.xyz.out.no_occ</t>
  </si>
  <si>
    <t>32_end.xyz.out.no_occ</t>
  </si>
  <si>
    <t>32_start.xyz.out.no_occ</t>
  </si>
  <si>
    <t>32_ts.xyz.out.no_occ</t>
  </si>
  <si>
    <t>33_end.xyz.out.no_occ</t>
  </si>
  <si>
    <t>33_start.xyz.out.no_occ</t>
  </si>
  <si>
    <t>33_ts.xyz.out.no_occ</t>
  </si>
  <si>
    <t>34_end.xyz.out.no_occ</t>
  </si>
  <si>
    <t>34_start.xyz.out.no_occ</t>
  </si>
  <si>
    <t>34_ts.xyz.out.no_occ</t>
  </si>
  <si>
    <t>35_end_MAI.xyz.out.no_occ</t>
  </si>
  <si>
    <t>35_start_MAI.xyz.out.no_occ</t>
  </si>
  <si>
    <t>35_ts_MAI.xyz.out.no_occ</t>
  </si>
  <si>
    <t>Matito i_ND/I_tot</t>
  </si>
  <si>
    <t>26_end.xyz.out.no_occ</t>
  </si>
  <si>
    <t>26_start.xyz.out.no_occ</t>
  </si>
  <si>
    <t>26_ts.xyz.out.no_occ</t>
  </si>
  <si>
    <t>27_end.xyz.out.no_occ</t>
  </si>
  <si>
    <t>27_start.xyz.out.no_occ</t>
  </si>
  <si>
    <t>27_ts.xyz.out.no_occ</t>
  </si>
  <si>
    <t>28_end.xyz.out.no_occ</t>
  </si>
  <si>
    <t>28_start.xyz.out.no_occ</t>
  </si>
  <si>
    <t>28_ts.xyz.out.no_occ</t>
  </si>
  <si>
    <t>21_end.xyz.out.no_occ</t>
  </si>
  <si>
    <t>21_start.xyz.out.no_occ</t>
  </si>
  <si>
    <t>21_ts.xyz.out.no_occ</t>
  </si>
  <si>
    <t>22_end.xyz.out.no_occ</t>
  </si>
  <si>
    <t>22_start.xyz.out.no_occ</t>
  </si>
  <si>
    <t>22_ts.xyz.out.no_occ</t>
  </si>
  <si>
    <t>23_end.xyz.out.no_occ</t>
  </si>
  <si>
    <t>23_start.xyz.out.no_occ</t>
  </si>
  <si>
    <t>23_ts.xyz.out.no_occ</t>
  </si>
  <si>
    <t>Truhlar Mdiag</t>
  </si>
  <si>
    <t>MAD</t>
  </si>
  <si>
    <t>Refernce values without reactions 17-20,24,25</t>
  </si>
  <si>
    <t>Abs. Error</t>
  </si>
  <si>
    <t>Sum</t>
  </si>
  <si>
    <t>Ntot</t>
  </si>
  <si>
    <t>ΔΕ DLPNO-CCSD(T1,FC) - CCSD(T)</t>
  </si>
  <si>
    <t>E2ss</t>
  </si>
  <si>
    <t>E2os</t>
  </si>
  <si>
    <t>Css,1/3,
Cos,1.2,</t>
  </si>
  <si>
    <t>Css,0,
Cos,1.3,</t>
  </si>
  <si>
    <t>E_SCS-MP2</t>
  </si>
  <si>
    <t>E_SOS-MP2</t>
  </si>
  <si>
    <t>ΔE SCS-MP2</t>
  </si>
  <si>
    <t>ΔE SOS-MP2</t>
  </si>
  <si>
    <t>RIMP2/def2-TZVPP</t>
  </si>
  <si>
    <t>E2_OS</t>
  </si>
  <si>
    <t>Normal(tight+)-Normal (T)</t>
  </si>
  <si>
    <t>LNO-CCSD(T)/def2-SVP with lcorthr=Normal w/ wpairtol=1e-6</t>
  </si>
  <si>
    <t>LNO-CCSD(T)/def2-SVP with lcorthr=Normal w/ wpairtol=1e-5</t>
  </si>
  <si>
    <t>LNO-CCSD(T)/def2-SV(P) with lcorthr=Normal w/ wpairtol=1e-6</t>
  </si>
  <si>
    <t>LNO-CCSD(T)/def2-SV(P) with lcorthr=Normal w/ wpairtol=1e-5</t>
  </si>
  <si>
    <t>ΔLNO-CCSD(T)-DLPNO-CCSD(T1) /def2-SV(P)</t>
  </si>
  <si>
    <t>Species</t>
  </si>
  <si>
    <t>ΔLNO-CCSD(T)-DLPNO-CCSD(T1) 
/def2-SV(P)</t>
  </si>
  <si>
    <t>ΔLNO-CCSD(T)-
DLPNO-CCSD(T1) /def2-SVP [GRIDXS2]</t>
  </si>
  <si>
    <t>ΔLNO-CCSD(T)-
DLPNO-CCSD(T1) /
def2-SVP</t>
  </si>
  <si>
    <t>CCSD(T)/def2-SVP from Psi4</t>
  </si>
  <si>
    <t>CCSD(T)/def2-SV(P) from Psi4</t>
  </si>
  <si>
    <t>same from LNO</t>
  </si>
  <si>
    <t>LNO-CCSD</t>
  </si>
  <si>
    <t>Default</t>
  </si>
  <si>
    <t>Default+1e-6</t>
  </si>
  <si>
    <t>Tight</t>
  </si>
  <si>
    <t>Tight+lcorthr</t>
  </si>
  <si>
    <t>def2-SVP</t>
  </si>
  <si>
    <t>1e-6 effect Normal</t>
  </si>
  <si>
    <t>Tight - Normal</t>
  </si>
  <si>
    <t>def2-TZVPP</t>
  </si>
  <si>
    <t>LNO-CCSD(T)+MP2</t>
  </si>
  <si>
    <t>Matito revIND</t>
  </si>
  <si>
    <t>DLPNO-CCSD
 - canonical CCSD</t>
  </si>
  <si>
    <t>1/H-L gap (1/eV)</t>
  </si>
  <si>
    <t>emmanous/3transition_metals/MOBH35/DFT-diagnostics/TPSS_100%XHF_with-ScalHFX_1_and_ScalDFX_0</t>
  </si>
  <si>
    <t>emmanous/3transition_metals/MOBH35/DFT-diagnostics/TPSS</t>
  </si>
  <si>
    <t>emmanous/3transition_metals/MOBH35/CCSD_T_def2SVP</t>
  </si>
  <si>
    <t>emmanous/3transition_metals/MOBH35/DFT-diagnostics/ATOMS_TPSS_100%HF_with-ScalHFX_1_and_ScalDFX_0</t>
  </si>
  <si>
    <t>emmanous/3transition_metals/MOBH35/DFT-diagnostics/ATOMS_TPSS</t>
  </si>
  <si>
    <t>MOBH35 species</t>
  </si>
  <si>
    <t>Electronic energies (Ha)</t>
  </si>
  <si>
    <t>Energy of all consitutents atoms</t>
  </si>
  <si>
    <t>ID1</t>
  </si>
  <si>
    <t>Etot_TPSS_with_100_X_HF/
def2-SVP</t>
  </si>
  <si>
    <t>Correlation_TPSS_with_100_X_HF/
def2-SVP</t>
  </si>
  <si>
    <t>Etot_TPSS/
def2-SVP</t>
  </si>
  <si>
    <t>Exchange_TPSS/
def2-SVP</t>
  </si>
  <si>
    <t>Correlation_TPSS/
def2-SVP</t>
  </si>
  <si>
    <t>∆E#total</t>
  </si>
  <si>
    <t>∆E#corr</t>
  </si>
  <si>
    <t>%barrier[corr]</t>
  </si>
  <si>
    <t>∆E#the-rest</t>
  </si>
  <si>
    <t>HF/def2-SVP</t>
  </si>
  <si>
    <t>CCSD(FC)/
def2-SVP</t>
  </si>
  <si>
    <t>CCSD(T)/
def2-SVP</t>
  </si>
  <si>
    <t>Stoichiometry</t>
  </si>
  <si>
    <t>E_tot_TPSS_with_100_X_HF</t>
  </si>
  <si>
    <t>Etot_TPSS</t>
  </si>
  <si>
    <t>SCF</t>
  </si>
  <si>
    <t>TAE[TPSS_w/_XHF]</t>
  </si>
  <si>
    <t>TAE [TPSS]</t>
  </si>
  <si>
    <t>SCF(sum of atoms - molecular)</t>
  </si>
  <si>
    <t>CCSD(sum of atoms - molecular)</t>
  </si>
  <si>
    <t>CCSD(T) (sum of atoms - molecular)</t>
  </si>
  <si>
    <t>%TAE[SCF]</t>
  </si>
  <si>
    <t>%TAE[(T)]</t>
  </si>
  <si>
    <t>A100[TPSS]</t>
  </si>
  <si>
    <t>∆[(T)] kcal/mol</t>
  </si>
  <si>
    <t>∆%TAE[(T)]</t>
  </si>
  <si>
    <t>∆A100</t>
  </si>
  <si>
    <t>Atoms</t>
  </si>
  <si>
    <t>Etot TPSS_with_100_%_X_HF</t>
  </si>
  <si>
    <t>Exchange TPSS</t>
  </si>
  <si>
    <t>Correlation TPSS</t>
  </si>
  <si>
    <t>-7.592877474260 </t>
  </si>
  <si>
    <t>fwdBarr</t>
  </si>
  <si>
    <t>C24H37N3Sc(1+)</t>
  </si>
  <si>
    <t>b</t>
  </si>
  <si>
    <t>-7.602352018071 </t>
  </si>
  <si>
    <t>revBarr</t>
  </si>
  <si>
    <t>c</t>
  </si>
  <si>
    <t>-7.614125955460 </t>
  </si>
  <si>
    <t>eReact</t>
  </si>
  <si>
    <t>f</t>
  </si>
  <si>
    <t>-6.699421225821 </t>
  </si>
  <si>
    <t>C21H36N2Sc(1+)</t>
  </si>
  <si>
    <t>fe</t>
  </si>
  <si>
    <t>-6.682545033519 </t>
  </si>
  <si>
    <t>h</t>
  </si>
  <si>
    <t>-6.693188355571 </t>
  </si>
  <si>
    <t>ir</t>
  </si>
  <si>
    <t>-3.414692124506 </t>
  </si>
  <si>
    <t>C8H12N2Ti</t>
  </si>
  <si>
    <t>mo</t>
  </si>
  <si>
    <t>-3.395170193205 </t>
  </si>
  <si>
    <t>mn</t>
  </si>
  <si>
    <t>-3.397555309620 </t>
  </si>
  <si>
    <t>na</t>
  </si>
  <si>
    <t>-3.212784248212 </t>
  </si>
  <si>
    <t>C7H12N2Ti</t>
  </si>
  <si>
    <t>nb</t>
  </si>
  <si>
    <t>-3.199166748465 </t>
  </si>
  <si>
    <t>n</t>
  </si>
  <si>
    <t>-3.203873588778 </t>
  </si>
  <si>
    <t>o</t>
  </si>
  <si>
    <t>-7.915648400646 </t>
  </si>
  <si>
    <t>C18H38MnNO2P2</t>
  </si>
  <si>
    <t>os</t>
  </si>
  <si>
    <t>-7.913707416083 </t>
  </si>
  <si>
    <t>pd</t>
  </si>
  <si>
    <t>-7.920417324975 </t>
  </si>
  <si>
    <t>p</t>
  </si>
  <si>
    <t>-6.038127929162 </t>
  </si>
  <si>
    <t>C10H20FeN2O2P2</t>
  </si>
  <si>
    <t>pt</t>
  </si>
  <si>
    <t>-6.041025061166 </t>
  </si>
  <si>
    <t>re</t>
  </si>
  <si>
    <t>-6.046952682546 </t>
  </si>
  <si>
    <t>rh</t>
  </si>
  <si>
    <t>-6.032855639974 </t>
  </si>
  <si>
    <t>ru</t>
  </si>
  <si>
    <t>-6.038193426262 </t>
  </si>
  <si>
    <t>sc</t>
  </si>
  <si>
    <t>-6.046958301603 </t>
  </si>
  <si>
    <t>si</t>
  </si>
  <si>
    <t>-9.143051658620 </t>
  </si>
  <si>
    <t>C29H33FeN3O</t>
  </si>
  <si>
    <t>ta</t>
  </si>
  <si>
    <t>-9.153855565385 </t>
  </si>
  <si>
    <t>ti</t>
  </si>
  <si>
    <t>-9.136555293814 </t>
  </si>
  <si>
    <t>w</t>
  </si>
  <si>
    <t>CCSD diverges for "0 6" --- needs some work for correct ground state?</t>
  </si>
  <si>
    <t>-9.130398761797 </t>
  </si>
  <si>
    <t>-9.143297592686 </t>
  </si>
  <si>
    <t>-9.132889096214 </t>
  </si>
  <si>
    <t>-6.002643603545 </t>
  </si>
  <si>
    <t>C15H36N4NaNb</t>
  </si>
  <si>
    <t>-6.486923625251 </t>
  </si>
  <si>
    <t>C16H36N4NaNbO</t>
  </si>
  <si>
    <t>-6.476541538591 </t>
  </si>
  <si>
    <t>-7.185733029939 </t>
  </si>
  <si>
    <t>C24H25FN3Nb</t>
  </si>
  <si>
    <t>-7.215654443564 </t>
  </si>
  <si>
    <t>-7.188633058716 </t>
  </si>
  <si>
    <t>-7.054172660423 </t>
  </si>
  <si>
    <t>C16H35MoNOP2Si</t>
  </si>
  <si>
    <t>-7.053138561825 </t>
  </si>
  <si>
    <t>-7.054001048971 </t>
  </si>
  <si>
    <t>-7.236998470143 </t>
  </si>
  <si>
    <t>C20H25NOP2Ru</t>
  </si>
  <si>
    <t>-7.210684965440 </t>
  </si>
  <si>
    <t>-7.240627421854 </t>
  </si>
  <si>
    <t>-5.397384026711 </t>
  </si>
  <si>
    <t>C12H21N2O2PRu</t>
  </si>
  <si>
    <t>-5.401313869779 </t>
  </si>
  <si>
    <t>-5.405520163034 </t>
  </si>
  <si>
    <t>-3.255195955053 </t>
  </si>
  <si>
    <t>C5H11P2Rh</t>
  </si>
  <si>
    <t>-3.219724680996 </t>
  </si>
  <si>
    <t>-3.232572933502 </t>
  </si>
  <si>
    <t>-3.140963054996 </t>
  </si>
  <si>
    <t>C10H10Pd</t>
  </si>
  <si>
    <t>-3.123488509668 </t>
  </si>
  <si>
    <t>-3.123370491655 </t>
  </si>
  <si>
    <t>-4.550384511723 </t>
  </si>
  <si>
    <t>C11H29N4Ta</t>
  </si>
  <si>
    <t>-4.550384471486 </t>
  </si>
  <si>
    <t>-4.558871175864 </t>
  </si>
  <si>
    <t>-6.092683853585 </t>
  </si>
  <si>
    <t>C16H38N5Ta</t>
  </si>
  <si>
    <t>-6.086623123288 </t>
  </si>
  <si>
    <t>-6.099990341364 </t>
  </si>
  <si>
    <t>-6.285532538831 </t>
  </si>
  <si>
    <t>C21H29NOW</t>
  </si>
  <si>
    <t>-6.270413765879 </t>
  </si>
  <si>
    <t>-6.285998371440 </t>
  </si>
  <si>
    <t>-10.824015291355 </t>
  </si>
  <si>
    <t>C32H47N2O2P2Re</t>
  </si>
  <si>
    <t>-10.796521724302 </t>
  </si>
  <si>
    <t>-10.806114092541 </t>
  </si>
  <si>
    <t>-10.539824507352 </t>
  </si>
  <si>
    <t>C30H51N2O2P2Re</t>
  </si>
  <si>
    <t>-10.509321062269 </t>
  </si>
  <si>
    <t>-10.522081987465 </t>
  </si>
  <si>
    <t>-4.161742205728 </t>
  </si>
  <si>
    <t>C7H22OOsP2</t>
  </si>
  <si>
    <t>-4.184900932177 </t>
  </si>
  <si>
    <t>-4.160578480058 </t>
  </si>
  <si>
    <t>-4.691224022998 </t>
  </si>
  <si>
    <t>C7H26BNOOsP2</t>
  </si>
  <si>
    <t>-4.697742981961 </t>
  </si>
  <si>
    <t>-4.694443679823 </t>
  </si>
  <si>
    <t>-7.019971773626 </t>
  </si>
  <si>
    <t>C17H28IrNO2P2</t>
  </si>
  <si>
    <t>-7.017499523398 </t>
  </si>
  <si>
    <t>-7.028740623904 </t>
  </si>
  <si>
    <t>-7.075544974821 </t>
  </si>
  <si>
    <t>C17H30IrNO2P2</t>
  </si>
  <si>
    <t>-7.079037845496 </t>
  </si>
  <si>
    <t>-7.084970586885 </t>
  </si>
  <si>
    <t>-5.232436861616 </t>
  </si>
  <si>
    <t>C14H26NPPt</t>
  </si>
  <si>
    <t>-5.235085677963 </t>
  </si>
  <si>
    <t>-5.243914126631 </t>
  </si>
  <si>
    <t>-5.251372831529 </t>
  </si>
  <si>
    <t>-5.247217782447 </t>
  </si>
  <si>
    <t>-3.255884675148 </t>
  </si>
  <si>
    <t>C5H11P2Pt(1+)</t>
  </si>
  <si>
    <t>-3.217405317525 </t>
  </si>
  <si>
    <t>-3.224220805210 </t>
  </si>
  <si>
    <t>-1.745443698071 </t>
  </si>
  <si>
    <t>CH11N2Pt(1+)</t>
  </si>
  <si>
    <t>-1.746515267890 </t>
  </si>
  <si>
    <t>-1.749394535451 </t>
  </si>
  <si>
    <t>-4.894954776008 </t>
  </si>
  <si>
    <t>C10H15BN6Pt</t>
  </si>
  <si>
    <t>-4.905174036027 </t>
  </si>
  <si>
    <t>-4.901815652537 </t>
  </si>
  <si>
    <t>-4.579752316871 </t>
  </si>
  <si>
    <t>C9H11BN6Pt</t>
  </si>
  <si>
    <t>-4.895086149968 </t>
  </si>
  <si>
    <t>-4.887832962242 </t>
  </si>
  <si>
    <t>prod35H2CO</t>
  </si>
  <si>
    <t>-0.521689143407 </t>
  </si>
  <si>
    <t>CH2O</t>
  </si>
  <si>
    <t>-0.304063423266 </t>
  </si>
  <si>
    <t>CH4</t>
  </si>
  <si>
    <t>-0.454666749040 </t>
  </si>
  <si>
    <t>CO</t>
  </si>
  <si>
    <t>-2.226792596561 </t>
  </si>
  <si>
    <t>C6H15P</t>
  </si>
  <si>
    <t>LNO-CCSD(T)/def2-TZVPP with lcorthr=Normal w/ wpairtol=1e-6</t>
  </si>
  <si>
    <t>LNO-CCSD(T)/def2-SVP with lcorthr=Tight+ w/ wpairtol=1e-6</t>
  </si>
  <si>
    <t>LNO-CCSD(T)/def2-SV(P) with lcorthr=Tight+ w/ wpairtol=1e-6</t>
  </si>
  <si>
    <t>LNO-CCSD(T)/def2-TZVPP with lcorthr=Tight+ w/ wpairtol=1e-6</t>
  </si>
  <si>
    <t>Tight+-Normal (T)</t>
  </si>
  <si>
    <t>ΔLNO-CCSD(T)-DLPNO-CCSD(T1) 
/def2-SVP</t>
  </si>
  <si>
    <t>LNO-CCSD(T)/def2-SV(P) with lcorthr=Tight with standard options</t>
  </si>
  <si>
    <t>LNO-CCSD(T)/def2-SVP with lcorthr=Tight with standard options</t>
  </si>
  <si>
    <t>LNO-CCSD(T)/def2-SV(P) with lcorthr=vTight</t>
  </si>
  <si>
    <t>Verytight-Tight (T)</t>
  </si>
  <si>
    <t>LNO-CCSD(T)/def2-SVP with lcorthr=vTight</t>
  </si>
  <si>
    <t>Verytight-Tight</t>
  </si>
  <si>
    <t>SPECIES</t>
  </si>
  <si>
    <t>CCSD(T)/def2-SVP from MOLPRO</t>
  </si>
  <si>
    <t>CCSD(T)/def2-SV(P) from MOLPRO</t>
  </si>
  <si>
    <t>conventional CCSD(T)</t>
  </si>
  <si>
    <t>δCCSD</t>
  </si>
  <si>
    <t>MOLPRO-Psi4 (kcal/mol)</t>
  </si>
  <si>
    <t>δCCSD(T)</t>
  </si>
  <si>
    <t xml:space="preserve">
DF-CCSD(T)</t>
  </si>
  <si>
    <t>δΕ CCSD(T) (def2-SVP - def2-SV(P))</t>
  </si>
  <si>
    <t>RMSD (kcal/mol)</t>
  </si>
  <si>
    <t>E_HF direct 
from MOLPRO</t>
  </si>
  <si>
    <t>E_HF RIJK
 from Psi4</t>
  </si>
  <si>
    <t>SCF from PNO-LCCSD</t>
  </si>
  <si>
    <t>wrt CCSD(T)/def2-SVP</t>
  </si>
  <si>
    <t>def2-SV(P) with GRIDXS2 in SCF throughout (TightPNO)</t>
  </si>
  <si>
    <t>def2-SVP with GRIDX9 (NormalPNO)</t>
  </si>
  <si>
    <t>HF (def2-SV(P))</t>
  </si>
  <si>
    <t>MP2 (def2-SV(P))</t>
  </si>
  <si>
    <t>CCSD Tot (def2-SV(P))</t>
  </si>
  <si>
    <t>CCSD(T) Tot (def2-SV(P))</t>
  </si>
  <si>
    <t>wrt CCSD(T)/def2-SV(P)</t>
  </si>
  <si>
    <t>pwCVTZ(n-1)sp</t>
  </si>
  <si>
    <t>ditto sp frozen</t>
  </si>
  <si>
    <t>pVTZ-PP sp frozen</t>
  </si>
  <si>
    <t>canonical - LNOtight / def2-SVP</t>
  </si>
  <si>
    <t>LNO-CCSD(T)/def2-QZVPP with lcorthr=Normal</t>
  </si>
  <si>
    <t>E[DLPNO-MP2]</t>
  </si>
  <si>
    <t>E[DLPNO-CCSD]</t>
  </si>
  <si>
    <t>E[DLPNO-CCSD-T1]</t>
  </si>
  <si>
    <t>def2-SVP (TightPNO) with GRIDXS2 in SCF (TightPNO)</t>
  </si>
  <si>
    <t>def2-SVP (TightPNO) with GRIDX9 in SCF</t>
  </si>
  <si>
    <t>E[HF]</t>
  </si>
  <si>
    <t xml:space="preserve">def2-SV(P) (TightPNO) with GRIDX9 in SCF </t>
  </si>
  <si>
    <t>LNO-CCSD(T)/pwCVTZ</t>
  </si>
  <si>
    <t>LNO-CCSD(T)/pVTZ</t>
  </si>
  <si>
    <t>LNO-CCSD(T)/cc-pVTZ-PP</t>
  </si>
  <si>
    <t>LNO-CCSD(T) pwCVTZ(n-1)sp</t>
  </si>
  <si>
    <t>LNO-CCSD(T) pwCVTZ (n-1)sp frozen</t>
  </si>
  <si>
    <t>LNO-CCSD(T) cc-pVTZ-PP frozen</t>
  </si>
  <si>
    <t>∆LNO-CCSD</t>
  </si>
  <si>
    <t>Best estimate calculation</t>
  </si>
  <si>
    <t>∆CORRbasis Triples</t>
  </si>
  <si>
    <t>canonical - LNOtight
/ def2-SVP</t>
  </si>
  <si>
    <t>CBS having CC estimate</t>
  </si>
  <si>
    <t>CCSD(T)/def2-SV(P) final results</t>
  </si>
  <si>
    <t>CCSD(T)/def2-SVP final results</t>
  </si>
  <si>
    <t>none</t>
  </si>
  <si>
    <t>ΔΕ DLPNO-CCSD(FC)/def2-TZVPP</t>
  </si>
  <si>
    <t>T1-T0</t>
  </si>
  <si>
    <t>DLPNO-CCSD - CCSD</t>
  </si>
  <si>
    <t>DLPNO-CCSD(T1) - CCSD(T)</t>
  </si>
  <si>
    <t>∆(T1) - ∆(T)</t>
  </si>
  <si>
    <t xml:space="preserve">DLPNO-CCSD(T1)/def2-TZVPP (TightPNO) with GRIDX9 in SCF </t>
  </si>
  <si>
    <t>LNO-CCSD(T)/def2-TZVPP with lcorthr=Normal w/ wpairtol=1e-5</t>
  </si>
  <si>
    <t>LNO-CCSD(T)/def2-TZVPP with lcorthr=Tight (standard) w/ wpairtol=1e-5</t>
  </si>
  <si>
    <t>DLPNO-CCSD(T1,FC) - best.est.LNO-CCSD(T)/def2-TZVPP</t>
  </si>
  <si>
    <t>DLPNO-CCSD(T1,FC) - LNO-CCSD(T)/def2-TZVPP</t>
  </si>
  <si>
    <t>DLPNO-CCSD with GRIDXS2</t>
  </si>
  <si>
    <t>DLPNO-CCSD/def2-TZVPP TightPNO with GRIDXS2</t>
  </si>
  <si>
    <r>
      <rPr>
        <i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34</t>
    </r>
  </si>
  <si>
    <t>HF-EXCHANGE</t>
  </si>
  <si>
    <t>HF-TPSS-TRY3-TZVPP</t>
  </si>
  <si>
    <t>HFtoKS-TPSS-TRY3-TZVPP</t>
  </si>
  <si>
    <t>Sum of energies of all constituents atoms</t>
  </si>
  <si>
    <t>Hartrees</t>
  </si>
  <si>
    <t>TPSS</t>
  </si>
  <si>
    <t>HFtoKS-TPSS-TZVPP</t>
  </si>
  <si>
    <t>Energies; conventional CCSD(T) calculation</t>
  </si>
  <si>
    <t>Exch,HF</t>
  </si>
  <si>
    <t>ETPSS</t>
  </si>
  <si>
    <t>Exch,TPSS</t>
  </si>
  <si>
    <t>ETPSS@HF</t>
  </si>
  <si>
    <t>Exch,TPSS@HF</t>
  </si>
  <si>
    <t>AE_Exch,HF</t>
  </si>
  <si>
    <t>ΑΕ_Exch,TPSS</t>
  </si>
  <si>
    <t>ΑΕ_Exch,TPSS@HF</t>
  </si>
  <si>
    <t>AE_SCF</t>
  </si>
  <si>
    <t>AE_CCSD</t>
  </si>
  <si>
    <t>AE_CCSD(T)</t>
  </si>
  <si>
    <t>TAE[Exch,HF]</t>
  </si>
  <si>
    <t>TAE[Exch,TPSS]</t>
  </si>
  <si>
    <t>TAE[Exch,TPSS@HF]</t>
  </si>
  <si>
    <t>∆TAE[HF,TPSS]</t>
  </si>
  <si>
    <t>∆TAE[HF,TPSS@HF]</t>
  </si>
  <si>
    <t>%TAE[∆X]</t>
  </si>
  <si>
    <t>|%TAE[ΔΧ]|</t>
  </si>
  <si>
    <t>TAE[SCF]</t>
  </si>
  <si>
    <t>TAE[CCSD]</t>
  </si>
  <si>
    <t>TAE[CCSD(T)]</t>
  </si>
  <si>
    <t>05_end</t>
  </si>
  <si>
    <r>
      <t xml:space="preserve">LNO-CCSD(T)/def2-TZVPP with lcorthr=Tight (standard) w/ wpairtol=3e-6 and </t>
    </r>
    <r>
      <rPr>
        <b/>
        <sz val="12"/>
        <color rgb="FF000000"/>
        <rFont val="Calibri"/>
        <family val="2"/>
      </rPr>
      <t>FROZEN (n-1)sp</t>
    </r>
  </si>
  <si>
    <r>
      <t xml:space="preserve">LNO-CCSD(T)/def2-QZVPP with lcorthr=Tight (standard) w/ wpairtol=3e-6 and </t>
    </r>
    <r>
      <rPr>
        <b/>
        <sz val="12"/>
        <color rgb="FF000000"/>
        <rFont val="Calibri"/>
        <family val="2"/>
      </rPr>
      <t>FROZEN (n-1)sp</t>
    </r>
  </si>
  <si>
    <t xml:space="preserve">LNO-CCSD(T)/def2-QZVPP with lcorthr=Tight (standard) wpairtol=3e-6 </t>
  </si>
  <si>
    <t>LNO-CCSD(T)/
def2-TZVPP</t>
  </si>
  <si>
    <t>LNO-CCSD(T)/
cc-pVTZ-(PP)</t>
  </si>
  <si>
    <t>LNO-CCSD(T)/
pwCVTZ-(PP)</t>
  </si>
  <si>
    <t>LNO-CCSD(T)/
def2-QZVPP</t>
  </si>
  <si>
    <t>LNO-CCSD(T)/
cc-pVQZ-(PP)</t>
  </si>
  <si>
    <t>LNO-CCSD(T)/
pwCVQZ-(PP)</t>
  </si>
  <si>
    <t>ECP (28 / 60)</t>
  </si>
  <si>
    <t>frozen (n-1)sp</t>
  </si>
  <si>
    <t>corr. (n-1)sp</t>
  </si>
  <si>
    <t>Threshold</t>
  </si>
  <si>
    <t>Normal (standard, wpairtol=1d.-5)</t>
  </si>
  <si>
    <t>Normal</t>
  </si>
  <si>
    <t>TM atom</t>
  </si>
  <si>
    <t>∆CV (n-1)sp with pwCVTZ(-PP)</t>
  </si>
  <si>
    <t>pwCVTZ - pVTZ (frozen)</t>
  </si>
  <si>
    <t>def2-TZVPP - pwCVTZ with (n-1)sp</t>
  </si>
  <si>
    <t>∆CV (n-1)sp with pwCVQZ(-PP)</t>
  </si>
  <si>
    <t>pwCVQZ - pVQZ (frozen)</t>
  </si>
  <si>
    <t>def2-QZVPP - pwCVQZ with (n-1)sp</t>
  </si>
  <si>
    <t>Sc</t>
  </si>
  <si>
    <t>∆E_R</t>
  </si>
  <si>
    <t>Ti</t>
  </si>
  <si>
    <t>Mn</t>
  </si>
  <si>
    <t>Fe</t>
  </si>
  <si>
    <t>Nb (also Na)</t>
  </si>
  <si>
    <t>Nb (only)</t>
  </si>
  <si>
    <t>Mo</t>
  </si>
  <si>
    <t>Ru</t>
  </si>
  <si>
    <t>Rh</t>
  </si>
  <si>
    <t>Pd</t>
  </si>
  <si>
    <t>Ta</t>
  </si>
  <si>
    <t>W</t>
  </si>
  <si>
    <t>Os</t>
  </si>
  <si>
    <t>Ir</t>
  </si>
  <si>
    <t>Pt</t>
  </si>
  <si>
    <t>NORMAL THRESHOLDS IN LNO-CCSD(T) THROUGHOUT</t>
  </si>
  <si>
    <t>Tight (standard) wpairtol=3d-6</t>
  </si>
  <si>
    <t>Tight (standard) 
wpairtol=3d-6</t>
  </si>
  <si>
    <t>Tight (standard)
 wpairtol=3d-6</t>
  </si>
  <si>
    <t>Ecorr_LNO_CCSD_T_with_mp2_weak_pairs</t>
  </si>
  <si>
    <t>ΔEcorr. LNO-CCSD(T)+MP2</t>
  </si>
  <si>
    <t>ΔEtot 
def2-TZVPP (valence only) - (pwCVTZ with correlated (n-1)sp)</t>
  </si>
  <si>
    <t>ΔEcorr. 
def2-TZVPP (valence only) - (pwCVTZ with correlated (n-1)sp)</t>
  </si>
  <si>
    <t>Δεcorr. LNO-CCSD(T)+MP2</t>
  </si>
  <si>
    <t>ΔΕtot def2-QZVPP - pwCVQZ with (n-1)sp</t>
  </si>
  <si>
    <t>ΔΕcorr def2-QZVPP - pwCVQZ with (n-1)sp</t>
  </si>
  <si>
    <t>TIGHT THRESHOLDS IN LNO-CCSD(T) THROUGHOUT</t>
  </si>
  <si>
    <t>TZ 
δ(Δ((n-1)sp)</t>
  </si>
  <si>
    <t>QZ
 δ(Δ((n-1)sp)</t>
  </si>
  <si>
    <t>Tight (standard) wpairtol=3d-6 (n-1)sp corr.</t>
  </si>
  <si>
    <t>Tight (standard) wpairtol=3d-6 corr. (n-1)sp</t>
  </si>
  <si>
    <t>Tight (standard) wpairtol=3d-6 froz. (n-1)sp</t>
  </si>
  <si>
    <r>
      <rPr>
        <b/>
        <sz val="12"/>
        <color theme="1"/>
        <rFont val="Calibri"/>
        <family val="2"/>
        <scheme val="minor"/>
      </rPr>
      <t>ΔCV</t>
    </r>
    <r>
      <rPr>
        <sz val="12"/>
        <color theme="1"/>
        <rFont val="Calibri"/>
        <family val="2"/>
        <scheme val="minor"/>
      </rPr>
      <t xml:space="preserve"> (def2-TZ)</t>
    </r>
  </si>
  <si>
    <r>
      <rPr>
        <b/>
        <sz val="12"/>
        <color theme="1"/>
        <rFont val="Calibri"/>
        <family val="2"/>
        <scheme val="minor"/>
      </rPr>
      <t>ΔCV</t>
    </r>
    <r>
      <rPr>
        <sz val="12"/>
        <color theme="1"/>
        <rFont val="Calibri"/>
        <family val="2"/>
        <scheme val="minor"/>
      </rPr>
      <t xml:space="preserve"> (def2-QZ)</t>
    </r>
  </si>
  <si>
    <r>
      <rPr>
        <b/>
        <sz val="12"/>
        <color theme="1"/>
        <rFont val="Calibri"/>
        <family val="2"/>
        <scheme val="minor"/>
      </rPr>
      <t>ΔCV</t>
    </r>
    <r>
      <rPr>
        <sz val="12"/>
        <color theme="1"/>
        <rFont val="Calibri"/>
        <family val="2"/>
        <scheme val="minor"/>
      </rPr>
      <t xml:space="preserve"> (wCVTZ) (kcal/mol)</t>
    </r>
  </si>
  <si>
    <r>
      <rPr>
        <b/>
        <sz val="12"/>
        <color theme="1"/>
        <rFont val="Calibri"/>
        <family val="2"/>
        <scheme val="minor"/>
      </rPr>
      <t>ΔCV</t>
    </r>
    <r>
      <rPr>
        <sz val="12"/>
        <color theme="1"/>
        <rFont val="Calibri"/>
        <family val="2"/>
        <scheme val="minor"/>
      </rPr>
      <t xml:space="preserve"> (wCVQZ) (kcal/mol)</t>
    </r>
  </si>
  <si>
    <t>Tight (standard) wpairtol=3d-6 
(n-1)sp corr.</t>
  </si>
  <si>
    <t>Tight (standard) wpairtol=3d-6 
(n-1)sp froz.</t>
  </si>
  <si>
    <t>Tight (n-1)sp corr.</t>
  </si>
  <si>
    <t>Tight (n-1)sp froz.</t>
  </si>
  <si>
    <t>Tight (standard) wpairtol=3d-6 (n-1)sp frozen</t>
  </si>
  <si>
    <t>%Ecorr. recovered  with respect to CCSD(T)/def2-SVP</t>
  </si>
  <si>
    <t>RMSD(no8,9)</t>
  </si>
  <si>
    <t>RMSD(no9)</t>
  </si>
  <si>
    <t>avg.%</t>
  </si>
  <si>
    <t>RMSD(all)</t>
  </si>
  <si>
    <t>TcutPNO 1e-6</t>
  </si>
  <si>
    <t>TcutPNO 1e-7</t>
  </si>
  <si>
    <t>TcutPNO 1e-8</t>
  </si>
  <si>
    <t>∆corr - ∆corr,canonical on barriers and reaction energies</t>
  </si>
  <si>
    <t>canonical CCSD(T)/def2-SVP</t>
  </si>
  <si>
    <t>VeryTightPNO</t>
  </si>
  <si>
    <t>δΔE(DLPNO-T1-vTight - canonical)</t>
  </si>
  <si>
    <t>δΔE(DLPNO-T0-vTight - canonical)</t>
  </si>
  <si>
    <t>δΔE(DLPNO-CCSD-vTight - canonical)</t>
  </si>
  <si>
    <t>NormalPNO</t>
  </si>
  <si>
    <t>TightPNO</t>
  </si>
  <si>
    <t>TightPNO (Default)</t>
  </si>
  <si>
    <t>TightDomain</t>
  </si>
  <si>
    <t>Tight+</t>
  </si>
  <si>
    <t>vTight</t>
  </si>
  <si>
    <t>Extrap{6,7}</t>
  </si>
  <si>
    <t>Extrap{7,8}</t>
  </si>
  <si>
    <t>Nagy-Kallay extrap.</t>
  </si>
  <si>
    <t>Hansen_perscomm</t>
  </si>
  <si>
    <t>canon. CCSD(T)</t>
  </si>
  <si>
    <t>DLPNO-CCSD(T)</t>
  </si>
  <si>
    <t>PNO-LCCSD(T)</t>
  </si>
  <si>
    <t>(Normal, Tight)</t>
  </si>
  <si>
    <t>±</t>
  </si>
  <si>
    <t>ΔE_CCSD_T1</t>
  </si>
  <si>
    <t>ΔE_CCSD_T0</t>
  </si>
  <si>
    <t>ΔE_DLPNO_CCSD</t>
  </si>
  <si>
    <t>E_CCSD_T1</t>
  </si>
  <si>
    <t>E_CCSD_T0</t>
  </si>
  <si>
    <t>E_DLPNO_CCSD</t>
  </si>
  <si>
    <t>E_DLPNO_CCSD_T0</t>
  </si>
  <si>
    <t>∆Ereaction</t>
  </si>
  <si>
    <t>%Ecorr. recovered  with respect to CCSD/def2-SVP</t>
  </si>
  <si>
    <t>canon. CCSD</t>
  </si>
  <si>
    <t>PNO-LCCSD</t>
  </si>
  <si>
    <t>LNO_CCSD</t>
  </si>
  <si>
    <t>DLPPNO-CCSD(T1) with vTightPNO energies</t>
  </si>
  <si>
    <t>LNO-CCSD(T)</t>
  </si>
  <si>
    <t>avg. % (without reaction 9)</t>
  </si>
  <si>
    <t>avg. % (without reactions 8 and 9)</t>
  </si>
  <si>
    <t xml:space="preserve">PNO-LCCSD/def2-QZVPP,  default precision </t>
  </si>
  <si>
    <t xml:space="preserve">PNO-LCCSD(T)/def2-TZVPP, default precision 
</t>
  </si>
  <si>
    <t xml:space="preserve">PNO-LCCSD(T)/def2-TZVPP, tight precision 
</t>
  </si>
  <si>
    <t xml:space="preserve">PNO-LCCSD(T)/def2-SV(P), Default precision
</t>
  </si>
  <si>
    <t xml:space="preserve">PNO-LCCSD(T)/def2-SV(P), Tight precision
</t>
  </si>
  <si>
    <t xml:space="preserve">PNO-LCCSD(T)/def2-SVP, Tight precision
 </t>
  </si>
  <si>
    <t xml:space="preserve">PNO-LCCSD(T)/def2-SVP, Default precision
</t>
  </si>
  <si>
    <t>Best estimate calculation [CCSD component; def2-TZVPP and def2-QZVPP w/ Tight]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</si>
</sst>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0000"/>
    <numFmt numFmtId="167" formatCode="0.00000000000000"/>
    <numFmt numFmtId="168" formatCode="0.000000"/>
    <numFmt numFmtId="169" formatCode="0.00000000000"/>
    <numFmt numFmtId="170" formatCode="0.0000000"/>
    <numFmt numFmtId="171" formatCode="0.00000000"/>
  </numFmts>
  <fonts count="90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rgb="FF000000"/>
      <name val="Menlo"/>
      <family val="2"/>
    </font>
    <font>
      <sz val="13"/>
      <color rgb="FF000000"/>
      <name val="Times Roman"/>
    </font>
    <font>
      <sz val="12"/>
      <color theme="1"/>
      <name val="Times Roman"/>
    </font>
    <font>
      <sz val="12"/>
      <color rgb="FF000000"/>
      <name val="Times Roman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3"/>
      <color theme="1"/>
      <name val="Menlo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sz val="12"/>
      <name val="Times Roman"/>
    </font>
    <font>
      <sz val="12"/>
      <color rgb="FF7030A0"/>
      <name val="Calibri"/>
      <family val="2"/>
      <scheme val="minor"/>
    </font>
    <font>
      <i/>
      <sz val="12"/>
      <color rgb="FFFF0000"/>
      <name val="Calibri (Body)_x0000_"/>
    </font>
    <font>
      <i/>
      <sz val="12"/>
      <color theme="1"/>
      <name val="Times Roman"/>
    </font>
    <font>
      <i/>
      <sz val="12"/>
      <color rgb="FF000000"/>
      <name val="Times Roman"/>
    </font>
    <font>
      <sz val="12"/>
      <color rgb="FFFF0000"/>
      <name val="Calibri"/>
      <family val="2"/>
      <scheme val="minor"/>
    </font>
    <font>
      <sz val="11"/>
      <color rgb="FF000000"/>
      <name val="Menlo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5"/>
      <name val="Calibri"/>
      <family val="2"/>
      <scheme val="minor"/>
    </font>
    <font>
      <sz val="13"/>
      <color theme="5"/>
      <name val="Menlo"/>
      <family val="2"/>
    </font>
    <font>
      <sz val="12"/>
      <color rgb="FFC00000"/>
      <name val="Calibri"/>
      <family val="2"/>
      <scheme val="minor"/>
    </font>
    <font>
      <sz val="14"/>
      <color rgb="FF000000"/>
      <name val="Menlo"/>
      <family val="2"/>
    </font>
    <font>
      <sz val="14"/>
      <color theme="1"/>
      <name val="Menlo Regular"/>
    </font>
    <font>
      <sz val="13"/>
      <color theme="1"/>
      <name val="Menlo Regular"/>
    </font>
    <font>
      <b/>
      <sz val="12"/>
      <color theme="5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2"/>
      <color rgb="FF000000"/>
      <name val="Calibri"/>
      <family val="2"/>
    </font>
    <font>
      <sz val="12"/>
      <color rgb="FF000000"/>
      <name val="Calibri (Body)_x0000_"/>
    </font>
    <font>
      <sz val="12"/>
      <color theme="1"/>
      <name val="Calibri (Body)_x0000_"/>
    </font>
    <font>
      <sz val="14"/>
      <color theme="5"/>
      <name val="Calibri"/>
      <family val="2"/>
      <scheme val="minor"/>
    </font>
    <font>
      <sz val="12"/>
      <color theme="5"/>
      <name val="Calibri (Body)_x0000_"/>
    </font>
    <font>
      <sz val="12"/>
      <color rgb="FF0061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3"/>
      <color theme="4"/>
      <name val="Menlo"/>
      <family val="2"/>
    </font>
    <font>
      <b/>
      <sz val="13"/>
      <color theme="4"/>
      <name val="Menlo"/>
      <family val="2"/>
    </font>
    <font>
      <b/>
      <sz val="12"/>
      <color theme="9"/>
      <name val="Calibri"/>
      <family val="2"/>
      <scheme val="minor"/>
    </font>
    <font>
      <b/>
      <sz val="13"/>
      <color theme="9"/>
      <name val="Menlo"/>
      <family val="2"/>
    </font>
    <font>
      <sz val="12"/>
      <color theme="9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2"/>
      <color theme="9"/>
      <name val="Calibri (Body)"/>
    </font>
    <font>
      <sz val="12"/>
      <color theme="1"/>
      <name val="Calibiri"/>
    </font>
    <font>
      <sz val="13"/>
      <color rgb="FF000000"/>
      <name val="Calibiri"/>
    </font>
    <font>
      <sz val="13"/>
      <color rgb="FF000000"/>
      <name val="Calibri"/>
      <family val="2"/>
    </font>
    <font>
      <sz val="12"/>
      <color rgb="FF00B0F0"/>
      <name val="Calibri"/>
      <family val="2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Menlo Regular"/>
    </font>
    <font>
      <sz val="13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00"/>
      <name val="Times New Roman"/>
      <family val="1"/>
    </font>
    <font>
      <sz val="12"/>
      <color theme="5"/>
      <name val="Calibri (Body)"/>
    </font>
    <font>
      <sz val="12"/>
      <color theme="7" tint="-0.249977111117893"/>
      <name val="Calibri"/>
      <family val="2"/>
      <scheme val="minor"/>
    </font>
    <font>
      <b/>
      <sz val="12"/>
      <color theme="8"/>
      <name val="Calibri"/>
      <family val="2"/>
      <scheme val="minor"/>
    </font>
    <font>
      <sz val="12"/>
      <color theme="8"/>
      <name val="Calibri (Body)"/>
    </font>
    <font>
      <sz val="12"/>
      <color theme="9" tint="-0.249977111117893"/>
      <name val="Calibri"/>
      <family val="2"/>
      <scheme val="minor"/>
    </font>
    <font>
      <sz val="13"/>
      <color theme="4"/>
      <name val="Calibri"/>
      <family val="2"/>
    </font>
    <font>
      <sz val="10"/>
      <color rgb="FF000000"/>
      <name val="Menlo"/>
      <family val="2"/>
    </font>
    <font>
      <sz val="12"/>
      <color rgb="FF000000"/>
      <name val="Menlo"/>
      <family val="2"/>
    </font>
    <font>
      <u/>
      <sz val="12"/>
      <color theme="10"/>
      <name val="Calibri"/>
      <family val="2"/>
      <scheme val="minor"/>
    </font>
    <font>
      <i/>
      <sz val="12"/>
      <color rgb="FFFF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C00000"/>
      <name val="Calibri"/>
      <family val="2"/>
      <scheme val="minor"/>
    </font>
    <font>
      <b/>
      <sz val="12"/>
      <color rgb="FF4472C4"/>
      <name val="Calibri"/>
      <family val="2"/>
      <scheme val="minor"/>
    </font>
    <font>
      <sz val="12"/>
      <color rgb="FF4472C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3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A08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FC9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1" fillId="9" borderId="0" applyNumberFormat="0" applyBorder="0" applyAlignment="0" applyProtection="0"/>
    <xf numFmtId="0" fontId="73" fillId="0" borderId="0" applyNumberFormat="0" applyFill="0" applyBorder="0" applyAlignment="0" applyProtection="0"/>
  </cellStyleXfs>
  <cellXfs count="530">
    <xf numFmtId="0" fontId="0" fillId="0" borderId="0" xfId="0"/>
    <xf numFmtId="2" fontId="0" fillId="0" borderId="0" xfId="0" applyNumberFormat="1" applyAlignment="1">
      <alignment horizontal="left"/>
    </xf>
    <xf numFmtId="2" fontId="1" fillId="2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2" fontId="0" fillId="0" borderId="0" xfId="0" applyNumberFormat="1" applyFont="1" applyFill="1" applyAlignment="1">
      <alignment horizontal="center"/>
    </xf>
    <xf numFmtId="2" fontId="0" fillId="0" borderId="0" xfId="1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6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/>
    <xf numFmtId="2" fontId="6" fillId="0" borderId="0" xfId="0" applyNumberFormat="1" applyFont="1" applyAlignment="1">
      <alignment horizontal="center"/>
    </xf>
    <xf numFmtId="0" fontId="5" fillId="0" borderId="0" xfId="0" applyFont="1" applyFill="1"/>
    <xf numFmtId="2" fontId="1" fillId="0" borderId="0" xfId="1" applyNumberFormat="1" applyFill="1" applyAlignment="1">
      <alignment horizontal="left"/>
    </xf>
    <xf numFmtId="0" fontId="10" fillId="0" borderId="0" xfId="0" applyFont="1" applyFill="1"/>
    <xf numFmtId="164" fontId="0" fillId="0" borderId="0" xfId="0" applyNumberFormat="1" applyAlignment="1">
      <alignment horizontal="center"/>
    </xf>
    <xf numFmtId="0" fontId="0" fillId="0" borderId="0" xfId="0" applyFill="1"/>
    <xf numFmtId="0" fontId="0" fillId="0" borderId="2" xfId="0" applyBorder="1"/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165" fontId="0" fillId="0" borderId="0" xfId="0" applyNumberFormat="1" applyAlignment="1">
      <alignment horizontal="center"/>
    </xf>
    <xf numFmtId="165" fontId="12" fillId="0" borderId="0" xfId="2" applyNumberFormat="1" applyFont="1" applyFill="1" applyBorder="1" applyAlignment="1">
      <alignment horizontal="center"/>
    </xf>
    <xf numFmtId="0" fontId="13" fillId="0" borderId="0" xfId="0" applyFont="1" applyFill="1" applyBorder="1"/>
    <xf numFmtId="165" fontId="12" fillId="0" borderId="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2" fontId="12" fillId="0" borderId="0" xfId="2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3" fillId="0" borderId="0" xfId="0" applyNumberFormat="1" applyFont="1" applyFill="1" applyBorder="1"/>
    <xf numFmtId="2" fontId="12" fillId="0" borderId="0" xfId="0" applyNumberFormat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0" xfId="0" applyFont="1" applyBorder="1"/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65" fontId="6" fillId="0" borderId="3" xfId="0" applyNumberFormat="1" applyFont="1" applyBorder="1"/>
    <xf numFmtId="165" fontId="19" fillId="0" borderId="0" xfId="0" applyNumberFormat="1" applyFont="1"/>
    <xf numFmtId="0" fontId="18" fillId="0" borderId="0" xfId="0" applyFont="1"/>
    <xf numFmtId="0" fontId="9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Border="1"/>
    <xf numFmtId="0" fontId="4" fillId="0" borderId="0" xfId="0" applyFont="1" applyAlignment="1">
      <alignment wrapText="1"/>
    </xf>
    <xf numFmtId="165" fontId="19" fillId="0" borderId="0" xfId="0" applyNumberFormat="1" applyFont="1" applyAlignment="1">
      <alignment horizontal="center"/>
    </xf>
    <xf numFmtId="0" fontId="4" fillId="5" borderId="0" xfId="0" applyFont="1" applyFill="1" applyAlignment="1">
      <alignment wrapText="1"/>
    </xf>
    <xf numFmtId="165" fontId="19" fillId="5" borderId="0" xfId="0" applyNumberFormat="1" applyFont="1" applyFill="1" applyAlignment="1">
      <alignment horizontal="center"/>
    </xf>
    <xf numFmtId="165" fontId="19" fillId="0" borderId="0" xfId="0" applyNumberFormat="1" applyFont="1" applyFill="1" applyAlignment="1">
      <alignment horizontal="center"/>
    </xf>
    <xf numFmtId="165" fontId="1" fillId="2" borderId="0" xfId="1" applyNumberFormat="1"/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166" fontId="9" fillId="6" borderId="0" xfId="0" applyNumberFormat="1" applyFont="1" applyFill="1" applyAlignment="1">
      <alignment horizontal="center" wrapText="1"/>
    </xf>
    <xf numFmtId="166" fontId="0" fillId="6" borderId="0" xfId="0" applyNumberFormat="1" applyFont="1" applyFill="1" applyAlignment="1">
      <alignment horizont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5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6" fillId="0" borderId="0" xfId="0" quotePrefix="1" applyFont="1" applyBorder="1"/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165" fontId="12" fillId="0" borderId="4" xfId="2" applyNumberFormat="1" applyFont="1" applyFill="1" applyBorder="1" applyAlignment="1">
      <alignment horizontal="center"/>
    </xf>
    <xf numFmtId="165" fontId="12" fillId="0" borderId="5" xfId="2" applyNumberFormat="1" applyFont="1" applyFill="1" applyBorder="1" applyAlignment="1">
      <alignment horizontal="center"/>
    </xf>
    <xf numFmtId="165" fontId="12" fillId="0" borderId="6" xfId="2" applyNumberFormat="1" applyFont="1" applyFill="1" applyBorder="1" applyAlignment="1">
      <alignment horizontal="center"/>
    </xf>
    <xf numFmtId="165" fontId="1" fillId="2" borderId="0" xfId="1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65" fontId="12" fillId="0" borderId="0" xfId="1" applyNumberFormat="1" applyFont="1" applyFill="1" applyAlignment="1">
      <alignment horizontal="center"/>
    </xf>
    <xf numFmtId="0" fontId="4" fillId="0" borderId="0" xfId="0" applyFont="1" applyFill="1" applyAlignment="1">
      <alignment wrapText="1"/>
    </xf>
    <xf numFmtId="2" fontId="0" fillId="0" borderId="0" xfId="0" applyNumberFormat="1" applyFill="1" applyAlignment="1">
      <alignment horizontal="left"/>
    </xf>
    <xf numFmtId="0" fontId="4" fillId="0" borderId="0" xfId="0" applyFont="1" applyFill="1"/>
    <xf numFmtId="165" fontId="9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2" fontId="6" fillId="0" borderId="0" xfId="0" applyNumberFormat="1" applyFont="1" applyFill="1"/>
    <xf numFmtId="2" fontId="14" fillId="0" borderId="0" xfId="2" applyNumberFormat="1" applyFon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164" fontId="9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164" fontId="24" fillId="0" borderId="0" xfId="0" applyNumberFormat="1" applyFont="1" applyFill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0" xfId="0" applyFont="1"/>
    <xf numFmtId="165" fontId="27" fillId="0" borderId="0" xfId="2" applyNumberFormat="1" applyFont="1" applyFill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right"/>
    </xf>
    <xf numFmtId="0" fontId="29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center"/>
    </xf>
    <xf numFmtId="0" fontId="31" fillId="0" borderId="0" xfId="0" applyFont="1"/>
    <xf numFmtId="0" fontId="18" fillId="0" borderId="2" xfId="0" applyFont="1" applyBorder="1" applyAlignment="1">
      <alignment horizontal="center"/>
    </xf>
    <xf numFmtId="0" fontId="32" fillId="0" borderId="0" xfId="0" applyFont="1"/>
    <xf numFmtId="0" fontId="28" fillId="0" borderId="0" xfId="0" applyFont="1" applyAlignment="1">
      <alignment horizontal="center"/>
    </xf>
    <xf numFmtId="0" fontId="33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29" fillId="0" borderId="0" xfId="0" applyFont="1"/>
    <xf numFmtId="165" fontId="29" fillId="0" borderId="0" xfId="2" applyNumberFormat="1" applyFont="1" applyFill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64" fontId="27" fillId="0" borderId="0" xfId="0" applyNumberFormat="1" applyFont="1"/>
    <xf numFmtId="0" fontId="0" fillId="0" borderId="0" xfId="0" applyFont="1"/>
    <xf numFmtId="165" fontId="0" fillId="0" borderId="0" xfId="0" applyNumberFormat="1" applyFont="1"/>
    <xf numFmtId="165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4" fillId="8" borderId="0" xfId="0" applyFont="1" applyFill="1" applyAlignment="1">
      <alignment wrapText="1"/>
    </xf>
    <xf numFmtId="0" fontId="31" fillId="0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11" fontId="4" fillId="0" borderId="0" xfId="0" applyNumberFormat="1" applyFont="1" applyFill="1" applyAlignment="1">
      <alignment horizontal="center" wrapText="1"/>
    </xf>
    <xf numFmtId="11" fontId="36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/>
    </xf>
    <xf numFmtId="0" fontId="9" fillId="0" borderId="0" xfId="0" applyFont="1"/>
    <xf numFmtId="0" fontId="28" fillId="0" borderId="0" xfId="0" applyFont="1" applyAlignment="1">
      <alignment wrapText="1"/>
    </xf>
    <xf numFmtId="164" fontId="29" fillId="0" borderId="0" xfId="0" applyNumberFormat="1" applyFont="1" applyAlignment="1">
      <alignment horizontal="center" wrapText="1"/>
    </xf>
    <xf numFmtId="0" fontId="40" fillId="0" borderId="0" xfId="0" applyFont="1" applyBorder="1" applyAlignment="1">
      <alignment horizontal="center"/>
    </xf>
    <xf numFmtId="0" fontId="40" fillId="0" borderId="0" xfId="0" applyFont="1" applyAlignment="1">
      <alignment horizontal="center" wrapText="1"/>
    </xf>
    <xf numFmtId="165" fontId="40" fillId="0" borderId="0" xfId="0" applyNumberFormat="1" applyFont="1" applyAlignment="1">
      <alignment horizontal="center"/>
    </xf>
    <xf numFmtId="2" fontId="41" fillId="9" borderId="0" xfId="3" applyNumberFormat="1" applyAlignment="1">
      <alignment horizontal="left"/>
    </xf>
    <xf numFmtId="0" fontId="18" fillId="0" borderId="0" xfId="0" applyFont="1" applyBorder="1" applyAlignment="1">
      <alignment horizontal="center"/>
    </xf>
    <xf numFmtId="0" fontId="42" fillId="0" borderId="0" xfId="0" applyFont="1"/>
    <xf numFmtId="0" fontId="43" fillId="0" borderId="0" xfId="0" applyFont="1" applyAlignment="1">
      <alignment horizontal="center" wrapText="1"/>
    </xf>
    <xf numFmtId="0" fontId="44" fillId="0" borderId="0" xfId="0" applyFont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0" fontId="44" fillId="0" borderId="0" xfId="0" applyFont="1"/>
    <xf numFmtId="165" fontId="44" fillId="0" borderId="0" xfId="0" applyNumberFormat="1" applyFont="1"/>
    <xf numFmtId="165" fontId="44" fillId="0" borderId="0" xfId="2" applyNumberFormat="1" applyFont="1" applyFill="1" applyBorder="1" applyAlignment="1">
      <alignment horizontal="center"/>
    </xf>
    <xf numFmtId="0" fontId="47" fillId="0" borderId="0" xfId="0" applyFont="1" applyBorder="1" applyAlignment="1">
      <alignment horizontal="center"/>
    </xf>
    <xf numFmtId="165" fontId="47" fillId="0" borderId="0" xfId="2" applyNumberFormat="1" applyFont="1" applyFill="1" applyBorder="1" applyAlignment="1">
      <alignment horizontal="center"/>
    </xf>
    <xf numFmtId="0" fontId="47" fillId="0" borderId="0" xfId="0" applyFont="1"/>
    <xf numFmtId="0" fontId="35" fillId="0" borderId="2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5" fillId="0" borderId="0" xfId="0" applyFont="1"/>
    <xf numFmtId="0" fontId="35" fillId="0" borderId="0" xfId="0" applyFont="1" applyAlignment="1">
      <alignment horizontal="center"/>
    </xf>
    <xf numFmtId="0" fontId="42" fillId="0" borderId="2" xfId="0" applyFont="1" applyBorder="1"/>
    <xf numFmtId="0" fontId="44" fillId="0" borderId="0" xfId="0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65" fontId="18" fillId="0" borderId="0" xfId="0" applyNumberFormat="1" applyFont="1" applyAlignment="1">
      <alignment horizontal="center"/>
    </xf>
    <xf numFmtId="2" fontId="44" fillId="0" borderId="0" xfId="0" applyNumberFormat="1" applyFont="1" applyAlignment="1">
      <alignment horizontal="center" wrapText="1"/>
    </xf>
    <xf numFmtId="2" fontId="47" fillId="0" borderId="0" xfId="0" applyNumberFormat="1" applyFont="1" applyAlignment="1">
      <alignment horizontal="center" wrapText="1"/>
    </xf>
    <xf numFmtId="165" fontId="50" fillId="0" borderId="0" xfId="0" applyNumberFormat="1" applyFont="1"/>
    <xf numFmtId="165" fontId="41" fillId="0" borderId="0" xfId="3" applyNumberFormat="1" applyFill="1" applyAlignment="1">
      <alignment horizontal="center"/>
    </xf>
    <xf numFmtId="0" fontId="29" fillId="0" borderId="7" xfId="0" applyFont="1" applyBorder="1"/>
    <xf numFmtId="165" fontId="35" fillId="0" borderId="7" xfId="2" applyNumberFormat="1" applyFont="1" applyFill="1" applyBorder="1" applyAlignment="1">
      <alignment horizontal="center"/>
    </xf>
    <xf numFmtId="0" fontId="35" fillId="0" borderId="7" xfId="0" applyFont="1" applyBorder="1"/>
    <xf numFmtId="0" fontId="51" fillId="0" borderId="0" xfId="0" applyFont="1" applyBorder="1" applyAlignment="1">
      <alignment horizontal="center"/>
    </xf>
    <xf numFmtId="0" fontId="51" fillId="0" borderId="0" xfId="0" applyFont="1" applyAlignment="1">
      <alignment horizontal="center" wrapText="1"/>
    </xf>
    <xf numFmtId="165" fontId="51" fillId="0" borderId="0" xfId="0" applyNumberFormat="1" applyFont="1" applyAlignment="1">
      <alignment horizontal="center"/>
    </xf>
    <xf numFmtId="0" fontId="51" fillId="0" borderId="0" xfId="0" applyFont="1"/>
    <xf numFmtId="2" fontId="3" fillId="0" borderId="0" xfId="0" applyNumberFormat="1" applyFont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47" fillId="0" borderId="0" xfId="0" applyFont="1" applyAlignment="1">
      <alignment horizontal="center" wrapText="1"/>
    </xf>
    <xf numFmtId="0" fontId="4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0" fontId="42" fillId="0" borderId="0" xfId="0" applyFont="1" applyBorder="1"/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4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23" fillId="0" borderId="0" xfId="0" applyFont="1" applyFill="1" applyAlignment="1">
      <alignment horizontal="center" wrapText="1"/>
    </xf>
    <xf numFmtId="0" fontId="22" fillId="0" borderId="0" xfId="0" applyFont="1" applyFill="1"/>
    <xf numFmtId="0" fontId="0" fillId="0" borderId="0" xfId="0" applyFont="1" applyFill="1" applyAlignment="1">
      <alignment wrapText="1"/>
    </xf>
    <xf numFmtId="0" fontId="22" fillId="0" borderId="0" xfId="0" applyFont="1" applyFill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" fillId="0" borderId="0" xfId="1" applyNumberFormat="1" applyFill="1" applyAlignment="1">
      <alignment horizontal="center"/>
    </xf>
    <xf numFmtId="0" fontId="52" fillId="0" borderId="0" xfId="0" applyFont="1" applyAlignment="1">
      <alignment horizontal="left"/>
    </xf>
    <xf numFmtId="0" fontId="53" fillId="0" borderId="0" xfId="0" applyFont="1"/>
    <xf numFmtId="0" fontId="52" fillId="0" borderId="0" xfId="0" applyFont="1"/>
    <xf numFmtId="0" fontId="54" fillId="0" borderId="0" xfId="0" applyFont="1"/>
    <xf numFmtId="165" fontId="23" fillId="0" borderId="0" xfId="2" applyNumberFormat="1" applyFont="1" applyFill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55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0" fontId="56" fillId="0" borderId="0" xfId="0" applyFont="1" applyBorder="1" applyAlignment="1">
      <alignment horizontal="center"/>
    </xf>
    <xf numFmtId="0" fontId="57" fillId="0" borderId="0" xfId="0" applyFont="1"/>
    <xf numFmtId="0" fontId="57" fillId="0" borderId="0" xfId="0" applyFont="1" applyAlignment="1">
      <alignment horizontal="left"/>
    </xf>
    <xf numFmtId="0" fontId="56" fillId="0" borderId="0" xfId="0" applyFont="1"/>
    <xf numFmtId="0" fontId="56" fillId="0" borderId="0" xfId="0" applyFont="1" applyAlignment="1">
      <alignment horizontal="left"/>
    </xf>
    <xf numFmtId="0" fontId="58" fillId="0" borderId="0" xfId="0" applyFont="1"/>
    <xf numFmtId="164" fontId="58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9" fillId="0" borderId="0" xfId="0" quotePrefix="1" applyFont="1" applyAlignment="1">
      <alignment horizontal="right"/>
    </xf>
    <xf numFmtId="165" fontId="0" fillId="0" borderId="0" xfId="0" applyNumberFormat="1" applyAlignment="1">
      <alignment horizontal="right"/>
    </xf>
    <xf numFmtId="0" fontId="48" fillId="0" borderId="0" xfId="0" applyFont="1" applyAlignment="1">
      <alignment horizontal="center" wrapText="1"/>
    </xf>
    <xf numFmtId="0" fontId="46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/>
    </xf>
    <xf numFmtId="2" fontId="44" fillId="5" borderId="0" xfId="0" applyNumberFormat="1" applyFont="1" applyFill="1" applyAlignment="1">
      <alignment horizontal="center" wrapText="1"/>
    </xf>
    <xf numFmtId="0" fontId="6" fillId="0" borderId="3" xfId="0" applyFont="1" applyBorder="1" applyAlignment="1">
      <alignment horizontal="left" wrapText="1" indent="1"/>
    </xf>
    <xf numFmtId="0" fontId="0" fillId="0" borderId="3" xfId="0" applyBorder="1" applyAlignment="1">
      <alignment horizontal="center"/>
    </xf>
    <xf numFmtId="0" fontId="57" fillId="0" borderId="2" xfId="0" applyFont="1" applyBorder="1" applyAlignment="1">
      <alignment horizontal="center" wrapText="1"/>
    </xf>
    <xf numFmtId="2" fontId="57" fillId="0" borderId="2" xfId="0" applyNumberFormat="1" applyFont="1" applyBorder="1" applyAlignment="1">
      <alignment horizontal="center" wrapText="1"/>
    </xf>
    <xf numFmtId="2" fontId="57" fillId="0" borderId="0" xfId="0" applyNumberFormat="1" applyFont="1" applyBorder="1" applyAlignment="1">
      <alignment horizontal="center" wrapText="1"/>
    </xf>
    <xf numFmtId="0" fontId="0" fillId="0" borderId="0" xfId="0" applyAlignment="1"/>
    <xf numFmtId="0" fontId="59" fillId="0" borderId="0" xfId="0" applyFont="1" applyAlignment="1">
      <alignment wrapText="1"/>
    </xf>
    <xf numFmtId="0" fontId="59" fillId="0" borderId="0" xfId="0" applyFont="1" applyAlignment="1">
      <alignment horizontal="center" wrapText="1"/>
    </xf>
    <xf numFmtId="0" fontId="0" fillId="0" borderId="3" xfId="0" applyBorder="1"/>
    <xf numFmtId="2" fontId="0" fillId="0" borderId="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54" fillId="0" borderId="3" xfId="0" applyFont="1" applyBorder="1" applyAlignment="1"/>
    <xf numFmtId="0" fontId="8" fillId="6" borderId="3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2" fontId="8" fillId="5" borderId="3" xfId="0" applyNumberFormat="1" applyFont="1" applyFill="1" applyBorder="1" applyAlignment="1">
      <alignment horizontal="center" wrapText="1"/>
    </xf>
    <xf numFmtId="2" fontId="8" fillId="5" borderId="0" xfId="0" applyNumberFormat="1" applyFont="1" applyFill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 wrapText="1"/>
    </xf>
    <xf numFmtId="2" fontId="8" fillId="0" borderId="7" xfId="0" applyNumberFormat="1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165" fontId="8" fillId="0" borderId="3" xfId="0" applyNumberFormat="1" applyFont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Border="1" applyAlignment="1"/>
    <xf numFmtId="0" fontId="8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2" fontId="60" fillId="0" borderId="0" xfId="0" applyNumberFormat="1" applyFont="1" applyAlignment="1">
      <alignment horizontal="center"/>
    </xf>
    <xf numFmtId="168" fontId="0" fillId="0" borderId="0" xfId="0" applyNumberFormat="1" applyFont="1" applyAlignment="1">
      <alignment horizontal="center"/>
    </xf>
    <xf numFmtId="168" fontId="0" fillId="0" borderId="0" xfId="0" applyNumberFormat="1" applyFont="1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4" fontId="61" fillId="0" borderId="0" xfId="0" applyNumberFormat="1" applyFont="1" applyAlignment="1">
      <alignment horizontal="center"/>
    </xf>
    <xf numFmtId="168" fontId="61" fillId="0" borderId="0" xfId="0" applyNumberFormat="1" applyFont="1" applyAlignment="1">
      <alignment horizontal="center"/>
    </xf>
    <xf numFmtId="0" fontId="6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69" fontId="0" fillId="0" borderId="0" xfId="0" applyNumberFormat="1" applyFont="1" applyFill="1" applyAlignment="1">
      <alignment horizontal="center"/>
    </xf>
    <xf numFmtId="0" fontId="0" fillId="0" borderId="0" xfId="0" applyFont="1" applyAlignment="1">
      <alignment wrapText="1"/>
    </xf>
    <xf numFmtId="0" fontId="61" fillId="0" borderId="0" xfId="0" applyFont="1" applyFill="1" applyAlignment="1">
      <alignment wrapText="1"/>
    </xf>
    <xf numFmtId="2" fontId="3" fillId="0" borderId="0" xfId="0" applyNumberFormat="1" applyFont="1" applyAlignment="1">
      <alignment horizontal="center" wrapText="1"/>
    </xf>
    <xf numFmtId="166" fontId="0" fillId="0" borderId="0" xfId="0" applyNumberFormat="1" applyFont="1" applyFill="1" applyAlignment="1">
      <alignment horizontal="center"/>
    </xf>
    <xf numFmtId="0" fontId="62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0" xfId="0" applyFont="1" applyFill="1"/>
    <xf numFmtId="2" fontId="3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11" fillId="0" borderId="0" xfId="0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center"/>
    </xf>
    <xf numFmtId="0" fontId="53" fillId="0" borderId="0" xfId="0" applyFont="1" applyFill="1"/>
    <xf numFmtId="0" fontId="0" fillId="0" borderId="0" xfId="0" applyFont="1" applyFill="1" applyAlignment="1">
      <alignment horizontal="center" wrapText="1"/>
    </xf>
    <xf numFmtId="165" fontId="0" fillId="0" borderId="0" xfId="0" applyNumberFormat="1" applyFill="1"/>
    <xf numFmtId="0" fontId="19" fillId="0" borderId="0" xfId="0" applyFont="1"/>
    <xf numFmtId="0" fontId="0" fillId="0" borderId="2" xfId="0" applyFill="1" applyBorder="1" applyAlignment="1"/>
    <xf numFmtId="0" fontId="19" fillId="0" borderId="0" xfId="0" applyFont="1" applyAlignment="1">
      <alignment wrapText="1"/>
    </xf>
    <xf numFmtId="0" fontId="18" fillId="0" borderId="0" xfId="0" applyFont="1" applyFill="1"/>
    <xf numFmtId="0" fontId="18" fillId="0" borderId="0" xfId="0" applyFont="1" applyBorder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56" fillId="0" borderId="0" xfId="0" applyFont="1" applyAlignment="1">
      <alignment horizontal="center"/>
    </xf>
    <xf numFmtId="0" fontId="56" fillId="0" borderId="0" xfId="0" applyFont="1" applyFill="1" applyAlignment="1">
      <alignment horizontal="center"/>
    </xf>
    <xf numFmtId="166" fontId="4" fillId="0" borderId="0" xfId="0" applyNumberFormat="1" applyFont="1"/>
    <xf numFmtId="2" fontId="3" fillId="0" borderId="0" xfId="0" applyNumberFormat="1" applyFont="1" applyAlignment="1">
      <alignment horizontal="center" wrapText="1"/>
    </xf>
    <xf numFmtId="165" fontId="58" fillId="0" borderId="0" xfId="0" applyNumberFormat="1" applyFont="1" applyAlignment="1">
      <alignment horizontal="center"/>
    </xf>
    <xf numFmtId="165" fontId="61" fillId="0" borderId="0" xfId="0" applyNumberFormat="1" applyFont="1" applyAlignment="1">
      <alignment horizontal="center"/>
    </xf>
    <xf numFmtId="0" fontId="19" fillId="0" borderId="0" xfId="0" applyFont="1" applyFill="1"/>
    <xf numFmtId="165" fontId="59" fillId="0" borderId="0" xfId="0" applyNumberFormat="1" applyFont="1" applyAlignment="1">
      <alignment horizontal="center"/>
    </xf>
    <xf numFmtId="165" fontId="56" fillId="0" borderId="0" xfId="0" applyNumberFormat="1" applyFont="1" applyAlignment="1">
      <alignment horizontal="center"/>
    </xf>
    <xf numFmtId="165" fontId="57" fillId="0" borderId="0" xfId="0" applyNumberFormat="1" applyFont="1" applyAlignment="1">
      <alignment horizontal="center"/>
    </xf>
    <xf numFmtId="165" fontId="56" fillId="0" borderId="0" xfId="0" applyNumberFormat="1" applyFont="1" applyFill="1" applyAlignment="1">
      <alignment horizontal="center"/>
    </xf>
    <xf numFmtId="165" fontId="59" fillId="0" borderId="0" xfId="0" applyNumberFormat="1" applyFont="1" applyFill="1" applyAlignment="1">
      <alignment horizontal="center"/>
    </xf>
    <xf numFmtId="165" fontId="57" fillId="0" borderId="0" xfId="0" applyNumberFormat="1" applyFont="1" applyFill="1" applyAlignment="1">
      <alignment horizontal="center"/>
    </xf>
    <xf numFmtId="0" fontId="0" fillId="0" borderId="2" xfId="0" applyBorder="1" applyAlignment="1">
      <alignment horizontal="left"/>
    </xf>
    <xf numFmtId="168" fontId="12" fillId="0" borderId="0" xfId="2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165" fontId="64" fillId="0" borderId="0" xfId="0" applyNumberFormat="1" applyFont="1" applyAlignment="1">
      <alignment horizontal="center"/>
    </xf>
    <xf numFmtId="165" fontId="64" fillId="0" borderId="0" xfId="0" applyNumberFormat="1" applyFont="1" applyFill="1" applyAlignment="1">
      <alignment horizontal="center"/>
    </xf>
    <xf numFmtId="164" fontId="64" fillId="0" borderId="0" xfId="0" applyNumberFormat="1" applyFont="1" applyAlignment="1">
      <alignment horizontal="center"/>
    </xf>
    <xf numFmtId="164" fontId="64" fillId="0" borderId="0" xfId="0" applyNumberFormat="1" applyFont="1" applyFill="1" applyAlignment="1">
      <alignment horizontal="center"/>
    </xf>
    <xf numFmtId="0" fontId="21" fillId="0" borderId="0" xfId="0" applyFont="1"/>
    <xf numFmtId="0" fontId="0" fillId="0" borderId="2" xfId="0" applyBorder="1" applyAlignment="1">
      <alignment horizontal="center"/>
    </xf>
    <xf numFmtId="166" fontId="0" fillId="0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65" fillId="0" borderId="0" xfId="0" applyFont="1" applyBorder="1" applyAlignment="1">
      <alignment horizontal="center"/>
    </xf>
    <xf numFmtId="0" fontId="65" fillId="0" borderId="0" xfId="0" applyFont="1" applyAlignment="1">
      <alignment horizontal="center" wrapText="1"/>
    </xf>
    <xf numFmtId="0" fontId="65" fillId="0" borderId="0" xfId="0" applyFont="1"/>
    <xf numFmtId="0" fontId="33" fillId="0" borderId="0" xfId="0" applyFont="1" applyAlignment="1">
      <alignment horizontal="center" wrapText="1"/>
    </xf>
    <xf numFmtId="2" fontId="14" fillId="0" borderId="0" xfId="0" applyNumberFormat="1" applyFont="1"/>
    <xf numFmtId="0" fontId="14" fillId="0" borderId="0" xfId="0" applyFont="1" applyAlignment="1">
      <alignment horizontal="center" wrapText="1"/>
    </xf>
    <xf numFmtId="2" fontId="50" fillId="0" borderId="0" xfId="0" applyNumberFormat="1" applyFont="1"/>
    <xf numFmtId="170" fontId="0" fillId="0" borderId="0" xfId="0" applyNumberFormat="1"/>
    <xf numFmtId="170" fontId="50" fillId="0" borderId="0" xfId="0" applyNumberFormat="1" applyFont="1"/>
    <xf numFmtId="0" fontId="50" fillId="0" borderId="0" xfId="0" applyFont="1" applyBorder="1" applyAlignment="1">
      <alignment horizontal="center"/>
    </xf>
    <xf numFmtId="0" fontId="67" fillId="0" borderId="0" xfId="0" applyFont="1" applyAlignment="1">
      <alignment horizontal="center" wrapText="1"/>
    </xf>
    <xf numFmtId="165" fontId="50" fillId="0" borderId="0" xfId="2" applyNumberFormat="1" applyFont="1" applyFill="1" applyBorder="1" applyAlignment="1">
      <alignment horizontal="center"/>
    </xf>
    <xf numFmtId="0" fontId="50" fillId="0" borderId="0" xfId="0" applyFont="1"/>
    <xf numFmtId="164" fontId="68" fillId="0" borderId="0" xfId="0" applyNumberFormat="1" applyFont="1"/>
    <xf numFmtId="168" fontId="50" fillId="0" borderId="0" xfId="0" applyNumberFormat="1" applyFont="1"/>
    <xf numFmtId="171" fontId="0" fillId="0" borderId="0" xfId="0" applyNumberFormat="1" applyAlignment="1">
      <alignment horizontal="center"/>
    </xf>
    <xf numFmtId="164" fontId="62" fillId="0" borderId="0" xfId="0" applyNumberFormat="1" applyFont="1" applyAlignment="1">
      <alignment horizontal="center"/>
    </xf>
    <xf numFmtId="0" fontId="20" fillId="0" borderId="2" xfId="0" applyFont="1" applyBorder="1" applyAlignment="1">
      <alignment horizontal="center"/>
    </xf>
    <xf numFmtId="0" fontId="4" fillId="0" borderId="2" xfId="0" applyFont="1" applyBorder="1"/>
    <xf numFmtId="0" fontId="22" fillId="0" borderId="0" xfId="1" applyFont="1" applyFill="1" applyAlignment="1">
      <alignment horizontal="center"/>
    </xf>
    <xf numFmtId="169" fontId="0" fillId="0" borderId="0" xfId="0" applyNumberFormat="1"/>
    <xf numFmtId="0" fontId="0" fillId="0" borderId="2" xfId="0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2" xfId="0" applyBorder="1" applyAlignment="1"/>
    <xf numFmtId="164" fontId="65" fillId="0" borderId="0" xfId="0" applyNumberFormat="1" applyFont="1" applyAlignment="1">
      <alignment horizontal="center"/>
    </xf>
    <xf numFmtId="168" fontId="66" fillId="0" borderId="0" xfId="0" applyNumberFormat="1" applyFont="1" applyAlignment="1">
      <alignment horizontal="center"/>
    </xf>
    <xf numFmtId="170" fontId="50" fillId="0" borderId="0" xfId="0" applyNumberFormat="1" applyFont="1" applyAlignment="1">
      <alignment horizontal="center"/>
    </xf>
    <xf numFmtId="164" fontId="68" fillId="0" borderId="0" xfId="0" applyNumberFormat="1" applyFont="1" applyAlignment="1">
      <alignment horizontal="center"/>
    </xf>
    <xf numFmtId="168" fontId="50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65" fillId="0" borderId="0" xfId="0" applyFont="1" applyAlignment="1">
      <alignment horizontal="center"/>
    </xf>
    <xf numFmtId="0" fontId="0" fillId="0" borderId="0" xfId="0" applyBorder="1" applyAlignment="1"/>
    <xf numFmtId="2" fontId="3" fillId="0" borderId="0" xfId="0" applyNumberFormat="1" applyFont="1" applyAlignment="1">
      <alignment horizontal="center" wrapText="1"/>
    </xf>
    <xf numFmtId="0" fontId="49" fillId="0" borderId="0" xfId="0" applyFont="1"/>
    <xf numFmtId="2" fontId="18" fillId="0" borderId="0" xfId="0" applyNumberFormat="1" applyFont="1" applyAlignment="1">
      <alignment horizontal="center"/>
    </xf>
    <xf numFmtId="2" fontId="44" fillId="0" borderId="0" xfId="0" applyNumberFormat="1" applyFont="1" applyFill="1" applyAlignment="1">
      <alignment horizontal="center" wrapText="1"/>
    </xf>
    <xf numFmtId="165" fontId="49" fillId="0" borderId="0" xfId="0" applyNumberFormat="1" applyFont="1" applyAlignment="1">
      <alignment horizontal="center"/>
    </xf>
    <xf numFmtId="168" fontId="35" fillId="0" borderId="0" xfId="0" applyNumberFormat="1" applyFont="1" applyAlignment="1">
      <alignment horizontal="center"/>
    </xf>
    <xf numFmtId="2" fontId="70" fillId="0" borderId="0" xfId="0" applyNumberFormat="1" applyFont="1" applyAlignment="1">
      <alignment horizontal="center"/>
    </xf>
    <xf numFmtId="165" fontId="54" fillId="0" borderId="0" xfId="0" applyNumberFormat="1" applyFont="1"/>
    <xf numFmtId="2" fontId="69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center"/>
    </xf>
    <xf numFmtId="0" fontId="0" fillId="0" borderId="0" xfId="0" quotePrefix="1"/>
    <xf numFmtId="165" fontId="54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7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64" fontId="47" fillId="0" borderId="0" xfId="0" applyNumberFormat="1" applyFont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/>
    </xf>
    <xf numFmtId="0" fontId="75" fillId="0" borderId="0" xfId="0" applyFont="1" applyAlignment="1">
      <alignment wrapText="1"/>
    </xf>
    <xf numFmtId="0" fontId="76" fillId="0" borderId="0" xfId="0" applyFont="1" applyAlignment="1">
      <alignment horizontal="center" wrapText="1"/>
    </xf>
    <xf numFmtId="0" fontId="77" fillId="0" borderId="0" xfId="0" applyFont="1" applyAlignment="1">
      <alignment horizontal="center" wrapText="1"/>
    </xf>
    <xf numFmtId="0" fontId="61" fillId="0" borderId="0" xfId="0" applyFont="1" applyBorder="1" applyAlignment="1">
      <alignment horizontal="center"/>
    </xf>
    <xf numFmtId="2" fontId="0" fillId="0" borderId="11" xfId="0" applyNumberFormat="1" applyBorder="1"/>
    <xf numFmtId="2" fontId="0" fillId="0" borderId="0" xfId="0" applyNumberFormat="1" applyBorder="1"/>
    <xf numFmtId="2" fontId="0" fillId="0" borderId="0" xfId="0" applyNumberFormat="1" applyFill="1" applyBorder="1"/>
    <xf numFmtId="0" fontId="61" fillId="0" borderId="2" xfId="0" applyFont="1" applyBorder="1" applyAlignment="1"/>
    <xf numFmtId="0" fontId="78" fillId="0" borderId="0" xfId="0" applyFont="1" applyAlignment="1">
      <alignment horizontal="center"/>
    </xf>
    <xf numFmtId="0" fontId="22" fillId="0" borderId="0" xfId="4" applyFont="1" applyBorder="1" applyAlignment="1">
      <alignment horizontal="center"/>
    </xf>
    <xf numFmtId="2" fontId="8" fillId="0" borderId="3" xfId="0" applyNumberFormat="1" applyFont="1" applyFill="1" applyBorder="1" applyAlignment="1">
      <alignment horizontal="center"/>
    </xf>
    <xf numFmtId="0" fontId="78" fillId="0" borderId="3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2" fontId="0" fillId="0" borderId="3" xfId="0" applyNumberFormat="1" applyFont="1" applyBorder="1"/>
    <xf numFmtId="2" fontId="0" fillId="11" borderId="3" xfId="0" applyNumberFormat="1" applyFill="1" applyBorder="1"/>
    <xf numFmtId="2" fontId="18" fillId="0" borderId="11" xfId="0" applyNumberFormat="1" applyFont="1" applyBorder="1"/>
    <xf numFmtId="2" fontId="18" fillId="0" borderId="0" xfId="0" applyNumberFormat="1" applyFont="1" applyBorder="1"/>
    <xf numFmtId="2" fontId="58" fillId="0" borderId="3" xfId="0" applyNumberFormat="1" applyFont="1" applyBorder="1" applyAlignment="1">
      <alignment horizontal="center"/>
    </xf>
    <xf numFmtId="2" fontId="58" fillId="0" borderId="3" xfId="0" applyNumberFormat="1" applyFont="1" applyBorder="1"/>
    <xf numFmtId="0" fontId="78" fillId="0" borderId="2" xfId="0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64" fontId="79" fillId="0" borderId="0" xfId="0" applyNumberFormat="1" applyFont="1" applyAlignment="1">
      <alignment horizontal="center"/>
    </xf>
    <xf numFmtId="0" fontId="10" fillId="0" borderId="0" xfId="0" applyFont="1" applyFill="1" applyAlignment="1">
      <alignment horizontal="center"/>
    </xf>
    <xf numFmtId="164" fontId="61" fillId="0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164" fontId="0" fillId="0" borderId="0" xfId="0" applyNumberFormat="1" applyFont="1"/>
    <xf numFmtId="164" fontId="0" fillId="0" borderId="0" xfId="0" applyNumberFormat="1"/>
    <xf numFmtId="164" fontId="0" fillId="0" borderId="2" xfId="0" applyNumberFormat="1" applyBorder="1" applyAlignment="1">
      <alignment horizontal="center"/>
    </xf>
    <xf numFmtId="164" fontId="58" fillId="0" borderId="2" xfId="0" applyNumberFormat="1" applyFont="1" applyBorder="1" applyAlignment="1">
      <alignment horizontal="center"/>
    </xf>
    <xf numFmtId="165" fontId="56" fillId="0" borderId="2" xfId="0" applyNumberFormat="1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64" fontId="18" fillId="0" borderId="2" xfId="0" applyNumberFormat="1" applyFont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18" fillId="0" borderId="2" xfId="0" applyFont="1" applyBorder="1"/>
    <xf numFmtId="168" fontId="0" fillId="0" borderId="2" xfId="0" applyNumberFormat="1" applyBorder="1"/>
    <xf numFmtId="165" fontId="24" fillId="0" borderId="0" xfId="0" applyNumberFormat="1" applyFont="1" applyFill="1" applyBorder="1" applyAlignment="1">
      <alignment horizontal="center"/>
    </xf>
    <xf numFmtId="0" fontId="74" fillId="0" borderId="0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/>
    </xf>
    <xf numFmtId="2" fontId="7" fillId="0" borderId="0" xfId="0" applyNumberFormat="1" applyFont="1"/>
    <xf numFmtId="164" fontId="9" fillId="0" borderId="0" xfId="0" applyNumberFormat="1" applyFont="1"/>
    <xf numFmtId="0" fontId="11" fillId="0" borderId="0" xfId="0" quotePrefix="1" applyFont="1" applyAlignment="1">
      <alignment horizontal="center" wrapText="1"/>
    </xf>
    <xf numFmtId="0" fontId="20" fillId="0" borderId="0" xfId="0" applyFont="1"/>
    <xf numFmtId="0" fontId="0" fillId="0" borderId="2" xfId="0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2" fontId="2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wrapText="1"/>
    </xf>
    <xf numFmtId="2" fontId="0" fillId="0" borderId="2" xfId="0" applyNumberFormat="1" applyBorder="1"/>
    <xf numFmtId="0" fontId="20" fillId="0" borderId="2" xfId="0" applyFont="1" applyBorder="1"/>
    <xf numFmtId="2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2" fontId="18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7" xfId="0" applyBorder="1"/>
    <xf numFmtId="2" fontId="65" fillId="0" borderId="0" xfId="0" applyNumberFormat="1" applyFont="1" applyAlignment="1">
      <alignment horizontal="center" wrapText="1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/>
    </xf>
    <xf numFmtId="0" fontId="72" fillId="0" borderId="1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2" fontId="20" fillId="0" borderId="2" xfId="0" applyNumberFormat="1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0" fontId="20" fillId="0" borderId="1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12" fillId="0" borderId="2" xfId="0" applyFont="1" applyBorder="1" applyAlignment="1">
      <alignment horizontal="center"/>
    </xf>
    <xf numFmtId="2" fontId="63" fillId="0" borderId="0" xfId="2" applyNumberFormat="1" applyFont="1" applyFill="1" applyBorder="1" applyAlignment="1">
      <alignment horizontal="center" vertical="center" wrapText="1"/>
    </xf>
    <xf numFmtId="2" fontId="12" fillId="0" borderId="0" xfId="2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0" fontId="56" fillId="0" borderId="2" xfId="0" applyFont="1" applyBorder="1" applyAlignment="1">
      <alignment horizontal="center" wrapText="1"/>
    </xf>
    <xf numFmtId="0" fontId="57" fillId="0" borderId="2" xfId="0" applyFont="1" applyBorder="1" applyAlignment="1">
      <alignment horizontal="center" wrapText="1"/>
    </xf>
    <xf numFmtId="0" fontId="76" fillId="0" borderId="0" xfId="0" applyFont="1" applyAlignment="1">
      <alignment horizontal="center" wrapText="1"/>
    </xf>
    <xf numFmtId="0" fontId="61" fillId="0" borderId="2" xfId="0" applyFont="1" applyBorder="1" applyAlignment="1">
      <alignment horizontal="center"/>
    </xf>
    <xf numFmtId="2" fontId="58" fillId="0" borderId="0" xfId="0" applyNumberFormat="1" applyFont="1"/>
    <xf numFmtId="0" fontId="81" fillId="0" borderId="0" xfId="0" applyFont="1"/>
    <xf numFmtId="2" fontId="81" fillId="0" borderId="0" xfId="0" applyNumberFormat="1" applyFont="1"/>
    <xf numFmtId="0" fontId="82" fillId="0" borderId="0" xfId="0" applyFont="1"/>
    <xf numFmtId="0" fontId="83" fillId="0" borderId="0" xfId="0" applyFont="1"/>
    <xf numFmtId="2" fontId="82" fillId="0" borderId="0" xfId="0" applyNumberFormat="1" applyFont="1"/>
    <xf numFmtId="0" fontId="84" fillId="0" borderId="0" xfId="0" applyFont="1"/>
    <xf numFmtId="2" fontId="84" fillId="0" borderId="0" xfId="0" applyNumberFormat="1" applyFont="1"/>
    <xf numFmtId="0" fontId="58" fillId="0" borderId="7" xfId="0" applyFont="1" applyBorder="1"/>
    <xf numFmtId="0" fontId="58" fillId="0" borderId="0" xfId="0" applyFont="1" applyAlignment="1">
      <alignment horizontal="right"/>
    </xf>
    <xf numFmtId="0" fontId="58" fillId="0" borderId="0" xfId="0" applyFont="1" applyAlignment="1">
      <alignment horizontal="left"/>
    </xf>
    <xf numFmtId="168" fontId="58" fillId="0" borderId="0" xfId="0" applyNumberFormat="1" applyFont="1"/>
    <xf numFmtId="2" fontId="0" fillId="0" borderId="7" xfId="0" applyNumberFormat="1" applyBorder="1"/>
    <xf numFmtId="2" fontId="58" fillId="0" borderId="7" xfId="0" applyNumberFormat="1" applyFont="1" applyBorder="1"/>
    <xf numFmtId="2" fontId="85" fillId="0" borderId="0" xfId="0" applyNumberFormat="1" applyFont="1" applyAlignment="1">
      <alignment horizontal="center"/>
    </xf>
    <xf numFmtId="2" fontId="83" fillId="0" borderId="0" xfId="0" applyNumberFormat="1" applyFont="1" applyAlignment="1">
      <alignment horizontal="center"/>
    </xf>
    <xf numFmtId="166" fontId="58" fillId="0" borderId="0" xfId="0" applyNumberFormat="1" applyFont="1" applyAlignment="1">
      <alignment horizontal="center"/>
    </xf>
    <xf numFmtId="0" fontId="61" fillId="0" borderId="0" xfId="0" applyFont="1"/>
    <xf numFmtId="2" fontId="14" fillId="0" borderId="0" xfId="0" applyNumberFormat="1" applyFont="1" applyAlignment="1">
      <alignment horizontal="center"/>
    </xf>
    <xf numFmtId="0" fontId="87" fillId="0" borderId="2" xfId="0" applyFont="1" applyBorder="1" applyAlignment="1">
      <alignment horizontal="center"/>
    </xf>
    <xf numFmtId="0" fontId="35" fillId="0" borderId="0" xfId="0" applyFont="1"/>
    <xf numFmtId="2" fontId="44" fillId="0" borderId="0" xfId="0" applyNumberFormat="1" applyFont="1"/>
    <xf numFmtId="2" fontId="20" fillId="0" borderId="0" xfId="0" applyNumberFormat="1" applyFont="1"/>
    <xf numFmtId="0" fontId="0" fillId="0" borderId="0" xfId="0" quotePrefix="1" applyAlignment="1">
      <alignment horizontal="left"/>
    </xf>
    <xf numFmtId="0" fontId="87" fillId="0" borderId="2" xfId="0" applyFont="1" applyBorder="1" applyAlignment="1">
      <alignment horizontal="center"/>
    </xf>
    <xf numFmtId="0" fontId="0" fillId="0" borderId="13" xfId="0" applyBorder="1"/>
    <xf numFmtId="2" fontId="86" fillId="0" borderId="13" xfId="0" applyNumberFormat="1" applyFont="1" applyBorder="1" applyAlignment="1">
      <alignment horizontal="center"/>
    </xf>
    <xf numFmtId="0" fontId="0" fillId="0" borderId="0" xfId="0" applyFont="1" applyFill="1"/>
    <xf numFmtId="0" fontId="84" fillId="0" borderId="0" xfId="0" applyFont="1" applyFill="1"/>
    <xf numFmtId="0" fontId="84" fillId="0" borderId="7" xfId="0" applyFont="1" applyFill="1" applyBorder="1"/>
    <xf numFmtId="0" fontId="84" fillId="0" borderId="7" xfId="0" applyFont="1" applyBorder="1"/>
    <xf numFmtId="0" fontId="84" fillId="0" borderId="0" xfId="0" applyFont="1" applyAlignment="1">
      <alignment horizontal="right"/>
    </xf>
    <xf numFmtId="0" fontId="84" fillId="0" borderId="0" xfId="0" applyFont="1" applyAlignment="1">
      <alignment horizontal="center"/>
    </xf>
    <xf numFmtId="0" fontId="84" fillId="0" borderId="13" xfId="0" applyFont="1" applyBorder="1"/>
    <xf numFmtId="0" fontId="84" fillId="0" borderId="0" xfId="0" applyFont="1" applyAlignment="1">
      <alignment horizontal="center" wrapText="1"/>
    </xf>
    <xf numFmtId="0" fontId="84" fillId="0" borderId="13" xfId="0" applyFont="1" applyBorder="1" applyAlignment="1">
      <alignment horizontal="center" wrapText="1"/>
    </xf>
    <xf numFmtId="0" fontId="84" fillId="0" borderId="0" xfId="0" applyFont="1" applyAlignment="1">
      <alignment horizontal="left"/>
    </xf>
    <xf numFmtId="0" fontId="84" fillId="0" borderId="13" xfId="0" applyFont="1" applyBorder="1" applyAlignment="1">
      <alignment horizontal="center"/>
    </xf>
    <xf numFmtId="0" fontId="20" fillId="0" borderId="0" xfId="0" applyFont="1" applyFill="1"/>
    <xf numFmtId="0" fontId="20" fillId="0" borderId="12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3" applyFont="1" applyFill="1"/>
    <xf numFmtId="0" fontId="20" fillId="0" borderId="7" xfId="0" applyFont="1" applyFill="1" applyBorder="1"/>
    <xf numFmtId="0" fontId="20" fillId="0" borderId="7" xfId="0" applyFont="1" applyBorder="1"/>
    <xf numFmtId="0" fontId="87" fillId="0" borderId="10" xfId="0" applyFont="1" applyBorder="1" applyAlignment="1">
      <alignment horizontal="center"/>
    </xf>
    <xf numFmtId="0" fontId="0" fillId="0" borderId="12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88" fillId="0" borderId="2" xfId="0" applyFont="1" applyBorder="1" applyAlignment="1">
      <alignment horizontal="center" wrapText="1"/>
    </xf>
    <xf numFmtId="0" fontId="88" fillId="0" borderId="2" xfId="0" applyFont="1" applyBorder="1" applyAlignment="1">
      <alignment horizontal="center"/>
    </xf>
    <xf numFmtId="2" fontId="88" fillId="0" borderId="2" xfId="0" applyNumberFormat="1" applyFont="1" applyBorder="1" applyAlignment="1">
      <alignment horizontal="center" vertical="center" wrapText="1"/>
    </xf>
    <xf numFmtId="2" fontId="89" fillId="0" borderId="0" xfId="0" applyNumberFormat="1" applyFont="1" applyFill="1" applyAlignment="1">
      <alignment horizontal="center" wrapText="1"/>
    </xf>
  </cellXfs>
  <cellStyles count="5">
    <cellStyle name="Bad" xfId="1" builtinId="27"/>
    <cellStyle name="Good" xfId="3" builtinId="26"/>
    <cellStyle name="Hyperlink" xfId="4" builtinId="8"/>
    <cellStyle name="Input" xfId="2" builtinId="20"/>
    <cellStyle name="Normal" xfId="0" builtinId="0"/>
  </cellStyles>
  <dxfs count="0"/>
  <tableStyles count="0" defaultTableStyle="TableStyleMedium2" defaultPivotStyle="PivotStyleLight16"/>
  <colors>
    <mruColors>
      <color rgb="FFFF7973"/>
      <color rgb="FFFF670C"/>
      <color rgb="FFFFA082"/>
      <color rgb="FFEBFFC9"/>
      <color rgb="FFFFF1C1"/>
      <color rgb="FFCAFF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L"/>
                </a:p>
              </c:txPr>
            </c:trendlineLbl>
          </c:trendline>
          <c:xVal>
            <c:numRef>
              <c:f>'diagnostic energy Q'!$H$3:$H$89</c:f>
              <c:numCache>
                <c:formatCode>0.000</c:formatCode>
                <c:ptCount val="87"/>
                <c:pt idx="0">
                  <c:v>-9.1040927070480393E-3</c:v>
                </c:pt>
                <c:pt idx="1">
                  <c:v>-9.2750302758304315E-3</c:v>
                </c:pt>
                <c:pt idx="2">
                  <c:v>-9.6971416551241418E-3</c:v>
                </c:pt>
                <c:pt idx="3">
                  <c:v>-6.6729323868912616E-3</c:v>
                </c:pt>
                <c:pt idx="4">
                  <c:v>-7.0752595900103188E-3</c:v>
                </c:pt>
                <c:pt idx="5">
                  <c:v>-6.9983181131192396E-3</c:v>
                </c:pt>
                <c:pt idx="6">
                  <c:v>-7.0713575651097926E-3</c:v>
                </c:pt>
                <c:pt idx="7">
                  <c:v>-8.4437723689916311E-3</c:v>
                </c:pt>
                <c:pt idx="8">
                  <c:v>-8.5521498049274669E-3</c:v>
                </c:pt>
                <c:pt idx="9">
                  <c:v>-6.2479477842316555E-3</c:v>
                </c:pt>
                <c:pt idx="10">
                  <c:v>-7.9559424698345538E-3</c:v>
                </c:pt>
                <c:pt idx="11">
                  <c:v>-7.7419483918674814E-3</c:v>
                </c:pt>
                <c:pt idx="12">
                  <c:v>-2.0096169818771159E-2</c:v>
                </c:pt>
                <c:pt idx="13">
                  <c:v>-1.9557031662770896E-2</c:v>
                </c:pt>
                <c:pt idx="14">
                  <c:v>-1.9547272679119487E-2</c:v>
                </c:pt>
                <c:pt idx="15">
                  <c:v>-1.3767825263130362E-2</c:v>
                </c:pt>
                <c:pt idx="16">
                  <c:v>-1.3377048919664958E-2</c:v>
                </c:pt>
                <c:pt idx="17">
                  <c:v>-1.3567969855103001E-2</c:v>
                </c:pt>
                <c:pt idx="18">
                  <c:v>-1.3869432820229122E-2</c:v>
                </c:pt>
                <c:pt idx="19">
                  <c:v>-1.3778913937585457E-2</c:v>
                </c:pt>
                <c:pt idx="20">
                  <c:v>-1.4110238420016685E-2</c:v>
                </c:pt>
                <c:pt idx="21">
                  <c:v>-2.2613230268689222E-2</c:v>
                </c:pt>
                <c:pt idx="22">
                  <c:v>-2.2420874295221438E-2</c:v>
                </c:pt>
                <c:pt idx="23">
                  <c:v>-2.1376365631113003E-2</c:v>
                </c:pt>
                <c:pt idx="24">
                  <c:v>-2.5085459162710322E-2</c:v>
                </c:pt>
                <c:pt idx="25">
                  <c:v>-2.2633217370184866E-2</c:v>
                </c:pt>
                <c:pt idx="26">
                  <c:v>-2.3421620920998976E-2</c:v>
                </c:pt>
                <c:pt idx="27">
                  <c:v>-8.2018735288329481E-3</c:v>
                </c:pt>
                <c:pt idx="28">
                  <c:v>-9.4601246080401324E-3</c:v>
                </c:pt>
                <c:pt idx="29">
                  <c:v>-9.3887321670536039E-3</c:v>
                </c:pt>
                <c:pt idx="30">
                  <c:v>-1.4558950641003321E-2</c:v>
                </c:pt>
                <c:pt idx="31">
                  <c:v>-1.5247736902892939E-2</c:v>
                </c:pt>
                <c:pt idx="32">
                  <c:v>-1.5404317492993869E-2</c:v>
                </c:pt>
                <c:pt idx="33">
                  <c:v>-1.1304536415082111E-2</c:v>
                </c:pt>
                <c:pt idx="34">
                  <c:v>-1.1249196091966951E-2</c:v>
                </c:pt>
                <c:pt idx="35">
                  <c:v>-1.1219408718943669E-2</c:v>
                </c:pt>
                <c:pt idx="36">
                  <c:v>-1.5971124212910581E-2</c:v>
                </c:pt>
                <c:pt idx="37">
                  <c:v>-1.6378596248159738E-2</c:v>
                </c:pt>
                <c:pt idx="38">
                  <c:v>-1.7238058759858177E-2</c:v>
                </c:pt>
                <c:pt idx="39">
                  <c:v>-1.2688365449093908E-2</c:v>
                </c:pt>
                <c:pt idx="40">
                  <c:v>-1.2322416009055814E-2</c:v>
                </c:pt>
                <c:pt idx="41">
                  <c:v>-1.2602642375895812E-2</c:v>
                </c:pt>
                <c:pt idx="42">
                  <c:v>-8.7752227791497717E-3</c:v>
                </c:pt>
                <c:pt idx="43">
                  <c:v>-1.0490029084053276E-2</c:v>
                </c:pt>
                <c:pt idx="44">
                  <c:v>-1.1012658130994168E-2</c:v>
                </c:pt>
                <c:pt idx="45">
                  <c:v>-8.9887298710209507E-3</c:v>
                </c:pt>
                <c:pt idx="46">
                  <c:v>-1.1301146633059034E-2</c:v>
                </c:pt>
                <c:pt idx="47">
                  <c:v>-9.7948381670676099E-3</c:v>
                </c:pt>
                <c:pt idx="48">
                  <c:v>-5.8851466739042735E-3</c:v>
                </c:pt>
                <c:pt idx="49">
                  <c:v>-5.8849638249967029E-3</c:v>
                </c:pt>
                <c:pt idx="50">
                  <c:v>-6.1869715731290853E-3</c:v>
                </c:pt>
                <c:pt idx="51">
                  <c:v>-7.0763137860012648E-3</c:v>
                </c:pt>
                <c:pt idx="52">
                  <c:v>-7.632385259057628E-3</c:v>
                </c:pt>
                <c:pt idx="53">
                  <c:v>-7.796700797939593E-3</c:v>
                </c:pt>
                <c:pt idx="54">
                  <c:v>-1.4364283636041364E-2</c:v>
                </c:pt>
                <c:pt idx="55">
                  <c:v>-1.4945675254921298E-2</c:v>
                </c:pt>
                <c:pt idx="56">
                  <c:v>-1.5654023672027506E-2</c:v>
                </c:pt>
                <c:pt idx="57">
                  <c:v>-9.4077045189351338E-3</c:v>
                </c:pt>
                <c:pt idx="58">
                  <c:v>-9.2424061601832364E-3</c:v>
                </c:pt>
                <c:pt idx="59">
                  <c:v>-9.3957609569770284E-3</c:v>
                </c:pt>
                <c:pt idx="60">
                  <c:v>-9.4607178550631943E-3</c:v>
                </c:pt>
                <c:pt idx="61">
                  <c:v>-9.7638444699441607E-3</c:v>
                </c:pt>
                <c:pt idx="62">
                  <c:v>-9.3799380049404135E-3</c:v>
                </c:pt>
                <c:pt idx="63">
                  <c:v>-1.2219871809065808E-2</c:v>
                </c:pt>
                <c:pt idx="64">
                  <c:v>-1.4177084296079556E-2</c:v>
                </c:pt>
                <c:pt idx="65">
                  <c:v>-1.3128200118899258E-2</c:v>
                </c:pt>
                <c:pt idx="66">
                  <c:v>-1.2236974419238322E-2</c:v>
                </c:pt>
                <c:pt idx="67">
                  <c:v>-1.1919018281105309E-2</c:v>
                </c:pt>
                <c:pt idx="68">
                  <c:v>-1.2194875450177278E-2</c:v>
                </c:pt>
                <c:pt idx="69">
                  <c:v>-8.7786319870701846E-3</c:v>
                </c:pt>
                <c:pt idx="70">
                  <c:v>-9.1033662890822598E-3</c:v>
                </c:pt>
                <c:pt idx="71">
                  <c:v>-9.1293623438559734E-3</c:v>
                </c:pt>
                <c:pt idx="72">
                  <c:v>-8.6834539449682779E-3</c:v>
                </c:pt>
                <c:pt idx="73">
                  <c:v>-9.1033662890822598E-3</c:v>
                </c:pt>
                <c:pt idx="74">
                  <c:v>-9.1389211640944268E-3</c:v>
                </c:pt>
                <c:pt idx="75">
                  <c:v>-7.1375039349277358E-3</c:v>
                </c:pt>
                <c:pt idx="76">
                  <c:v>-7.5548171479340454E-3</c:v>
                </c:pt>
                <c:pt idx="77">
                  <c:v>-7.1241248519982037E-3</c:v>
                </c:pt>
                <c:pt idx="78">
                  <c:v>-3.1909525760056567E-3</c:v>
                </c:pt>
                <c:pt idx="79">
                  <c:v>-3.3494090179715386E-3</c:v>
                </c:pt>
                <c:pt idx="80">
                  <c:v>-3.6144542989404727E-3</c:v>
                </c:pt>
                <c:pt idx="81">
                  <c:v>-1.0394880200010448E-2</c:v>
                </c:pt>
                <c:pt idx="82">
                  <c:v>-1.0392809536028835E-2</c:v>
                </c:pt>
                <c:pt idx="83">
                  <c:v>-1.0843885477015647E-2</c:v>
                </c:pt>
                <c:pt idx="84">
                  <c:v>-1.0840809252954386E-2</c:v>
                </c:pt>
                <c:pt idx="85">
                  <c:v>-1.0393507246931222E-2</c:v>
                </c:pt>
                <c:pt idx="86">
                  <c:v>-1.1027379355027733E-2</c:v>
                </c:pt>
              </c:numCache>
            </c:numRef>
          </c:xVal>
          <c:yVal>
            <c:numRef>
              <c:f>'diagnostic energy Q'!$J$3:$J$89</c:f>
              <c:numCache>
                <c:formatCode>0.00</c:formatCode>
                <c:ptCount val="87"/>
                <c:pt idx="0">
                  <c:v>3.0642617018656892E-3</c:v>
                </c:pt>
                <c:pt idx="1">
                  <c:v>3.2548405099532829E-3</c:v>
                </c:pt>
                <c:pt idx="2">
                  <c:v>3.4503612180287746E-3</c:v>
                </c:pt>
                <c:pt idx="3">
                  <c:v>2.3943092151057499E-3</c:v>
                </c:pt>
                <c:pt idx="4">
                  <c:v>2.5400519089089357E-3</c:v>
                </c:pt>
                <c:pt idx="5">
                  <c:v>2.4625590328923863E-3</c:v>
                </c:pt>
                <c:pt idx="6">
                  <c:v>1.7760696198365622E-3</c:v>
                </c:pt>
                <c:pt idx="7">
                  <c:v>8.8509606212028302E-4</c:v>
                </c:pt>
                <c:pt idx="8">
                  <c:v>8.9928573311226501E-4</c:v>
                </c:pt>
                <c:pt idx="9">
                  <c:v>1.3096452908030187E-3</c:v>
                </c:pt>
                <c:pt idx="10">
                  <c:v>1.0377710550528718E-3</c:v>
                </c:pt>
                <c:pt idx="11">
                  <c:v>9.3344983815768501E-4</c:v>
                </c:pt>
                <c:pt idx="12">
                  <c:v>1.2479878978865599E-2</c:v>
                </c:pt>
                <c:pt idx="13">
                  <c:v>1.3738423394897836E-2</c:v>
                </c:pt>
                <c:pt idx="14">
                  <c:v>1.2671955294081272E-2</c:v>
                </c:pt>
                <c:pt idx="15">
                  <c:v>1.8342196340654482E-2</c:v>
                </c:pt>
                <c:pt idx="16">
                  <c:v>1.7194868200931523E-2</c:v>
                </c:pt>
                <c:pt idx="17">
                  <c:v>1.735694083981798E-2</c:v>
                </c:pt>
                <c:pt idx="18">
                  <c:v>1.9864175368638826E-2</c:v>
                </c:pt>
                <c:pt idx="19">
                  <c:v>1.831831159961439E-2</c:v>
                </c:pt>
                <c:pt idx="20">
                  <c:v>1.8466841524968913E-2</c:v>
                </c:pt>
                <c:pt idx="21">
                  <c:v>2.634133544006545E-2</c:v>
                </c:pt>
                <c:pt idx="22">
                  <c:v>2.4809536330849369E-2</c:v>
                </c:pt>
                <c:pt idx="23">
                  <c:v>3.1068424585100729E-2</c:v>
                </c:pt>
                <c:pt idx="24">
                  <c:v>4.3890866611491219E-2</c:v>
                </c:pt>
                <c:pt idx="25">
                  <c:v>2.6227320201087423E-2</c:v>
                </c:pt>
                <c:pt idx="26">
                  <c:v>3.1947505919106334E-2</c:v>
                </c:pt>
                <c:pt idx="27">
                  <c:v>2.5415152090317861E-3</c:v>
                </c:pt>
                <c:pt idx="28">
                  <c:v>3.8512305291078519E-3</c:v>
                </c:pt>
                <c:pt idx="29">
                  <c:v>2.5294450392721046E-3</c:v>
                </c:pt>
                <c:pt idx="30">
                  <c:v>2.8500291439286229E-3</c:v>
                </c:pt>
                <c:pt idx="31">
                  <c:v>4.4070688441024686E-3</c:v>
                </c:pt>
                <c:pt idx="32">
                  <c:v>3.799443019033788E-3</c:v>
                </c:pt>
                <c:pt idx="33">
                  <c:v>3.2943502858415741E-3</c:v>
                </c:pt>
                <c:pt idx="34">
                  <c:v>3.2979961738419661E-3</c:v>
                </c:pt>
                <c:pt idx="35">
                  <c:v>3.0057798699090199E-3</c:v>
                </c:pt>
                <c:pt idx="36">
                  <c:v>4.6342619600636681E-3</c:v>
                </c:pt>
                <c:pt idx="37">
                  <c:v>3.8243727760800539E-3</c:v>
                </c:pt>
                <c:pt idx="38">
                  <c:v>6.6898961299557413E-3</c:v>
                </c:pt>
                <c:pt idx="39">
                  <c:v>4.7420080938991305E-3</c:v>
                </c:pt>
                <c:pt idx="40">
                  <c:v>4.2612286297298851E-3</c:v>
                </c:pt>
                <c:pt idx="41">
                  <c:v>4.4942114820969437E-3</c:v>
                </c:pt>
                <c:pt idx="42">
                  <c:v>2.3715440069054239E-3</c:v>
                </c:pt>
                <c:pt idx="43">
                  <c:v>2.9187857579699994E-3</c:v>
                </c:pt>
                <c:pt idx="44">
                  <c:v>3.0863875600743995E-3</c:v>
                </c:pt>
                <c:pt idx="45">
                  <c:v>3.1137086069747966E-3</c:v>
                </c:pt>
                <c:pt idx="46">
                  <c:v>5.9622280620033052E-3</c:v>
                </c:pt>
                <c:pt idx="47">
                  <c:v>4.7488727519748863E-3</c:v>
                </c:pt>
                <c:pt idx="48">
                  <c:v>2.6564314840697989E-3</c:v>
                </c:pt>
                <c:pt idx="49">
                  <c:v>2.5945754880467575E-3</c:v>
                </c:pt>
                <c:pt idx="50">
                  <c:v>3.3600488590082023E-3</c:v>
                </c:pt>
                <c:pt idx="51">
                  <c:v>2.8885174209563047E-3</c:v>
                </c:pt>
                <c:pt idx="52">
                  <c:v>3.9122361739600819E-3</c:v>
                </c:pt>
                <c:pt idx="53">
                  <c:v>3.9829258630561526E-3</c:v>
                </c:pt>
                <c:pt idx="54">
                  <c:v>4.4536814209550357E-3</c:v>
                </c:pt>
                <c:pt idx="55">
                  <c:v>4.0348369821003871E-3</c:v>
                </c:pt>
                <c:pt idx="56">
                  <c:v>5.1462683550198562E-3</c:v>
                </c:pt>
                <c:pt idx="57">
                  <c:v>1.2864204679772229E-3</c:v>
                </c:pt>
                <c:pt idx="58">
                  <c:v>8.4437015084404266E-4</c:v>
                </c:pt>
                <c:pt idx="59">
                  <c:v>1.2888389910585829E-3</c:v>
                </c:pt>
                <c:pt idx="60">
                  <c:v>1.7802374909479113E-3</c:v>
                </c:pt>
                <c:pt idx="61">
                  <c:v>1.7617929879634175E-3</c:v>
                </c:pt>
                <c:pt idx="62">
                  <c:v>1.8640711398347776E-3</c:v>
                </c:pt>
                <c:pt idx="63">
                  <c:v>4.0808492899486737E-3</c:v>
                </c:pt>
                <c:pt idx="64">
                  <c:v>5.4048974998295307E-3</c:v>
                </c:pt>
                <c:pt idx="65">
                  <c:v>4.8913755022113037E-3</c:v>
                </c:pt>
                <c:pt idx="66">
                  <c:v>4.4260419249440019E-3</c:v>
                </c:pt>
                <c:pt idx="67">
                  <c:v>3.8782912388342083E-3</c:v>
                </c:pt>
                <c:pt idx="68">
                  <c:v>4.2116015360988968E-3</c:v>
                </c:pt>
                <c:pt idx="69">
                  <c:v>2.444470580712732E-3</c:v>
                </c:pt>
                <c:pt idx="70">
                  <c:v>2.2528732908995153E-3</c:v>
                </c:pt>
                <c:pt idx="71">
                  <c:v>2.239693335013726E-3</c:v>
                </c:pt>
                <c:pt idx="72">
                  <c:v>2.9025134881521808E-3</c:v>
                </c:pt>
                <c:pt idx="73">
                  <c:v>2.2528706410867017E-3</c:v>
                </c:pt>
                <c:pt idx="74">
                  <c:v>2.7644305300782435E-3</c:v>
                </c:pt>
                <c:pt idx="75">
                  <c:v>1.3575888199284236E-3</c:v>
                </c:pt>
                <c:pt idx="76">
                  <c:v>2.8065899440434805E-3</c:v>
                </c:pt>
                <c:pt idx="77">
                  <c:v>1.9087591530251302E-3</c:v>
                </c:pt>
                <c:pt idx="78">
                  <c:v>5.9153141796741693E-4</c:v>
                </c:pt>
                <c:pt idx="79">
                  <c:v>4.3045978401323737E-4</c:v>
                </c:pt>
                <c:pt idx="80">
                  <c:v>4.7235264406708666E-4</c:v>
                </c:pt>
                <c:pt idx="81">
                  <c:v>2.033565009924132E-3</c:v>
                </c:pt>
                <c:pt idx="82">
                  <c:v>2.2924888889974682E-3</c:v>
                </c:pt>
                <c:pt idx="83">
                  <c:v>1.9543366009884267E-3</c:v>
                </c:pt>
                <c:pt idx="84">
                  <c:v>2.7788374460442355E-3</c:v>
                </c:pt>
                <c:pt idx="85">
                  <c:v>1.9975304311401487E-3</c:v>
                </c:pt>
                <c:pt idx="86">
                  <c:v>2.9964544090717027E-3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B-F348-96C7-E2FD5126A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471856"/>
        <c:axId val="1906231792"/>
      </c:scatterChart>
      <c:valAx>
        <c:axId val="190547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06231792"/>
        <c:crosses val="autoZero"/>
        <c:crossBetween val="midCat"/>
      </c:valAx>
      <c:valAx>
        <c:axId val="19062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0547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L"/>
                </a:p>
              </c:txPr>
            </c:trendlineLbl>
          </c:trendline>
          <c:xVal>
            <c:numRef>
              <c:f>'diagnostic energy Q'!$I$3:$I$92</c:f>
              <c:numCache>
                <c:formatCode>0.00</c:formatCode>
                <c:ptCount val="90"/>
                <c:pt idx="0">
                  <c:v>-1.746360151173576E-4</c:v>
                </c:pt>
                <c:pt idx="1">
                  <c:v>-2.637357461026113E-4</c:v>
                </c:pt>
                <c:pt idx="2">
                  <c:v>-1.2678444977609615E-4</c:v>
                </c:pt>
                <c:pt idx="3">
                  <c:v>-3.4628490084287478E-6</c:v>
                </c:pt>
                <c:pt idx="4">
                  <c:v>3.222812597414304E-5</c:v>
                </c:pt>
                <c:pt idx="5">
                  <c:v>-2.4274743964269874E-5</c:v>
                </c:pt>
                <c:pt idx="6">
                  <c:v>4.4430681805351924E-4</c:v>
                </c:pt>
                <c:pt idx="7">
                  <c:v>-5.9662977946572937E-5</c:v>
                </c:pt>
                <c:pt idx="8">
                  <c:v>-6.5794914007710759E-5</c:v>
                </c:pt>
                <c:pt idx="9">
                  <c:v>2.9806561497025541E-4</c:v>
                </c:pt>
                <c:pt idx="10">
                  <c:v>1.2138887905166484E-4</c:v>
                </c:pt>
                <c:pt idx="11">
                  <c:v>1.2425251043168828E-5</c:v>
                </c:pt>
                <c:pt idx="12">
                  <c:v>6.8180403327460226E-3</c:v>
                </c:pt>
                <c:pt idx="13">
                  <c:v>7.574867284802167E-3</c:v>
                </c:pt>
                <c:pt idx="14">
                  <c:v>6.8609261547862843E-3</c:v>
                </c:pt>
                <c:pt idx="15">
                  <c:v>1.0583577554825752E-2</c:v>
                </c:pt>
                <c:pt idx="16">
                  <c:v>1.0140077357846167E-2</c:v>
                </c:pt>
                <c:pt idx="17">
                  <c:v>1.0008936939811974E-2</c:v>
                </c:pt>
                <c:pt idx="18">
                  <c:v>1.1768157598453399E-2</c:v>
                </c:pt>
                <c:pt idx="19">
                  <c:v>1.0569798246251594E-2</c:v>
                </c:pt>
                <c:pt idx="20">
                  <c:v>1.0534902638937638E-2</c:v>
                </c:pt>
                <c:pt idx="21">
                  <c:v>1.4866043663005257E-2</c:v>
                </c:pt>
                <c:pt idx="22">
                  <c:v>1.2942120417847036E-2</c:v>
                </c:pt>
                <c:pt idx="23">
                  <c:v>1.6605747951871308E-2</c:v>
                </c:pt>
                <c:pt idx="24">
                  <c:v>2.4013801882574626E-2</c:v>
                </c:pt>
                <c:pt idx="25">
                  <c:v>1.4784772249186062E-2</c:v>
                </c:pt>
                <c:pt idx="26">
                  <c:v>1.8441588805217179E-2</c:v>
                </c:pt>
                <c:pt idx="27">
                  <c:v>1.2309913495300862E-4</c:v>
                </c:pt>
                <c:pt idx="28">
                  <c:v>3.5968773909189622E-4</c:v>
                </c:pt>
                <c:pt idx="29">
                  <c:v>-3.2929808685366879E-4</c:v>
                </c:pt>
                <c:pt idx="30">
                  <c:v>-7.6727087707695318E-4</c:v>
                </c:pt>
                <c:pt idx="31">
                  <c:v>-1.9074689203080197E-4</c:v>
                </c:pt>
                <c:pt idx="32">
                  <c:v>-4.5528284294960031E-4</c:v>
                </c:pt>
                <c:pt idx="33">
                  <c:v>8.2496971799628227E-5</c:v>
                </c:pt>
                <c:pt idx="34">
                  <c:v>7.3366585866097012E-5</c:v>
                </c:pt>
                <c:pt idx="35">
                  <c:v>-6.9146728037594585E-5</c:v>
                </c:pt>
                <c:pt idx="36">
                  <c:v>7.8364169394262717E-4</c:v>
                </c:pt>
                <c:pt idx="37">
                  <c:v>1.8040006420960708E-4</c:v>
                </c:pt>
                <c:pt idx="38">
                  <c:v>1.8932490459064866E-3</c:v>
                </c:pt>
                <c:pt idx="39">
                  <c:v>1.7419958548998693E-3</c:v>
                </c:pt>
                <c:pt idx="40">
                  <c:v>1.3591411338893522E-3</c:v>
                </c:pt>
                <c:pt idx="41">
                  <c:v>1.5118101230200409E-3</c:v>
                </c:pt>
                <c:pt idx="42">
                  <c:v>1.2872968560486697E-3</c:v>
                </c:pt>
                <c:pt idx="43">
                  <c:v>1.5513074720274744E-3</c:v>
                </c:pt>
                <c:pt idx="44">
                  <c:v>1.608916226018664E-3</c:v>
                </c:pt>
                <c:pt idx="45">
                  <c:v>1.5548666219729057E-3</c:v>
                </c:pt>
                <c:pt idx="46">
                  <c:v>3.1766921730422837E-3</c:v>
                </c:pt>
                <c:pt idx="47">
                  <c:v>2.6530633030006356E-3</c:v>
                </c:pt>
                <c:pt idx="48">
                  <c:v>6.3141022496893129E-4</c:v>
                </c:pt>
                <c:pt idx="49">
                  <c:v>5.7232137203300226E-4</c:v>
                </c:pt>
                <c:pt idx="50">
                  <c:v>1.1636332370699165E-3</c:v>
                </c:pt>
                <c:pt idx="51">
                  <c:v>6.5774045992839092E-5</c:v>
                </c:pt>
                <c:pt idx="52">
                  <c:v>7.7418808803031425E-4</c:v>
                </c:pt>
                <c:pt idx="53">
                  <c:v>6.5194911701382807E-4</c:v>
                </c:pt>
                <c:pt idx="54">
                  <c:v>6.3044282399005169E-4</c:v>
                </c:pt>
                <c:pt idx="55">
                  <c:v>4.8763445704480546E-4</c:v>
                </c:pt>
                <c:pt idx="56">
                  <c:v>1.0468525200622025E-3</c:v>
                </c:pt>
                <c:pt idx="57">
                  <c:v>4.9204380047740415E-5</c:v>
                </c:pt>
                <c:pt idx="58">
                  <c:v>-2.8833962892349518E-4</c:v>
                </c:pt>
                <c:pt idx="59">
                  <c:v>3.951379403588362E-5</c:v>
                </c:pt>
                <c:pt idx="60">
                  <c:v>2.4450898786199105E-4</c:v>
                </c:pt>
                <c:pt idx="61">
                  <c:v>2.0580990690177714E-4</c:v>
                </c:pt>
                <c:pt idx="62">
                  <c:v>3.1238336691785662E-4</c:v>
                </c:pt>
                <c:pt idx="63">
                  <c:v>6.1384230002659024E-4</c:v>
                </c:pt>
                <c:pt idx="64">
                  <c:v>1.5900456969575316E-3</c:v>
                </c:pt>
                <c:pt idx="65">
                  <c:v>1.2243302101069276E-3</c:v>
                </c:pt>
                <c:pt idx="66">
                  <c:v>9.803528309930698E-4</c:v>
                </c:pt>
                <c:pt idx="67">
                  <c:v>4.9056602483688039E-4</c:v>
                </c:pt>
                <c:pt idx="68">
                  <c:v>7.1930437115952373E-4</c:v>
                </c:pt>
                <c:pt idx="69">
                  <c:v>4.7837998477007204E-4</c:v>
                </c:pt>
                <c:pt idx="70">
                  <c:v>2.5603067888368969E-4</c:v>
                </c:pt>
                <c:pt idx="71">
                  <c:v>3.0007695590938965E-4</c:v>
                </c:pt>
                <c:pt idx="72">
                  <c:v>7.8611421304231044E-4</c:v>
                </c:pt>
                <c:pt idx="73">
                  <c:v>2.560219900260563E-4</c:v>
                </c:pt>
                <c:pt idx="74">
                  <c:v>6.4010458322627528E-4</c:v>
                </c:pt>
                <c:pt idx="75">
                  <c:v>5.1309225193563179E-4</c:v>
                </c:pt>
                <c:pt idx="76">
                  <c:v>1.4605329030246139E-3</c:v>
                </c:pt>
                <c:pt idx="77">
                  <c:v>9.0156920396111673E-4</c:v>
                </c:pt>
                <c:pt idx="78">
                  <c:v>2.3829365801475433E-4</c:v>
                </c:pt>
                <c:pt idx="79">
                  <c:v>1.2713873201164461E-4</c:v>
                </c:pt>
                <c:pt idx="80">
                  <c:v>1.4446812400592535E-4</c:v>
                </c:pt>
                <c:pt idx="81">
                  <c:v>8.9297941485710908E-8</c:v>
                </c:pt>
                <c:pt idx="82">
                  <c:v>1.987683269817353E-4</c:v>
                </c:pt>
                <c:pt idx="83">
                  <c:v>-8.8523004023954854E-5</c:v>
                </c:pt>
                <c:pt idx="84">
                  <c:v>5.0735436798277078E-4</c:v>
                </c:pt>
                <c:pt idx="85">
                  <c:v>-3.7395906929305056E-5</c:v>
                </c:pt>
                <c:pt idx="86">
                  <c:v>5.0835145009386906E-4</c:v>
                </c:pt>
                <c:pt idx="87">
                  <c:v>-1.5691112100313376E-4</c:v>
                </c:pt>
                <c:pt idx="88">
                  <c:v>-2.9120184998987497E-4</c:v>
                </c:pt>
                <c:pt idx="89">
                  <c:v>-6.1402345295391569E-4</c:v>
                </c:pt>
              </c:numCache>
            </c:numRef>
          </c:xVal>
          <c:yVal>
            <c:numRef>
              <c:f>'diagnostic energy Q'!$J$3:$J$92</c:f>
              <c:numCache>
                <c:formatCode>0.00</c:formatCode>
                <c:ptCount val="90"/>
                <c:pt idx="0">
                  <c:v>3.0642617018656892E-3</c:v>
                </c:pt>
                <c:pt idx="1">
                  <c:v>3.2548405099532829E-3</c:v>
                </c:pt>
                <c:pt idx="2">
                  <c:v>3.4503612180287746E-3</c:v>
                </c:pt>
                <c:pt idx="3">
                  <c:v>2.3943092151057499E-3</c:v>
                </c:pt>
                <c:pt idx="4">
                  <c:v>2.5400519089089357E-3</c:v>
                </c:pt>
                <c:pt idx="5">
                  <c:v>2.4625590328923863E-3</c:v>
                </c:pt>
                <c:pt idx="6">
                  <c:v>1.7760696198365622E-3</c:v>
                </c:pt>
                <c:pt idx="7">
                  <c:v>8.8509606212028302E-4</c:v>
                </c:pt>
                <c:pt idx="8">
                  <c:v>8.9928573311226501E-4</c:v>
                </c:pt>
                <c:pt idx="9">
                  <c:v>1.3096452908030187E-3</c:v>
                </c:pt>
                <c:pt idx="10">
                  <c:v>1.0377710550528718E-3</c:v>
                </c:pt>
                <c:pt idx="11">
                  <c:v>9.3344983815768501E-4</c:v>
                </c:pt>
                <c:pt idx="12">
                  <c:v>1.2479878978865599E-2</c:v>
                </c:pt>
                <c:pt idx="13">
                  <c:v>1.3738423394897836E-2</c:v>
                </c:pt>
                <c:pt idx="14">
                  <c:v>1.2671955294081272E-2</c:v>
                </c:pt>
                <c:pt idx="15">
                  <c:v>1.8342196340654482E-2</c:v>
                </c:pt>
                <c:pt idx="16">
                  <c:v>1.7194868200931523E-2</c:v>
                </c:pt>
                <c:pt idx="17">
                  <c:v>1.735694083981798E-2</c:v>
                </c:pt>
                <c:pt idx="18">
                  <c:v>1.9864175368638826E-2</c:v>
                </c:pt>
                <c:pt idx="19">
                  <c:v>1.831831159961439E-2</c:v>
                </c:pt>
                <c:pt idx="20">
                  <c:v>1.8466841524968913E-2</c:v>
                </c:pt>
                <c:pt idx="21">
                  <c:v>2.634133544006545E-2</c:v>
                </c:pt>
                <c:pt idx="22">
                  <c:v>2.4809536330849369E-2</c:v>
                </c:pt>
                <c:pt idx="23">
                  <c:v>3.1068424585100729E-2</c:v>
                </c:pt>
                <c:pt idx="24">
                  <c:v>4.3890866611491219E-2</c:v>
                </c:pt>
                <c:pt idx="25">
                  <c:v>2.6227320201087423E-2</c:v>
                </c:pt>
                <c:pt idx="26">
                  <c:v>3.1947505919106334E-2</c:v>
                </c:pt>
                <c:pt idx="27">
                  <c:v>2.5415152090317861E-3</c:v>
                </c:pt>
                <c:pt idx="28">
                  <c:v>3.8512305291078519E-3</c:v>
                </c:pt>
                <c:pt idx="29">
                  <c:v>2.5294450392721046E-3</c:v>
                </c:pt>
                <c:pt idx="30">
                  <c:v>2.8500291439286229E-3</c:v>
                </c:pt>
                <c:pt idx="31">
                  <c:v>4.4070688441024686E-3</c:v>
                </c:pt>
                <c:pt idx="32">
                  <c:v>3.799443019033788E-3</c:v>
                </c:pt>
                <c:pt idx="33">
                  <c:v>3.2943502858415741E-3</c:v>
                </c:pt>
                <c:pt idx="34">
                  <c:v>3.2979961738419661E-3</c:v>
                </c:pt>
                <c:pt idx="35">
                  <c:v>3.0057798699090199E-3</c:v>
                </c:pt>
                <c:pt idx="36">
                  <c:v>4.6342619600636681E-3</c:v>
                </c:pt>
                <c:pt idx="37">
                  <c:v>3.8243727760800539E-3</c:v>
                </c:pt>
                <c:pt idx="38">
                  <c:v>6.6898961299557413E-3</c:v>
                </c:pt>
                <c:pt idx="39">
                  <c:v>4.7420080938991305E-3</c:v>
                </c:pt>
                <c:pt idx="40">
                  <c:v>4.2612286297298851E-3</c:v>
                </c:pt>
                <c:pt idx="41">
                  <c:v>4.4942114820969437E-3</c:v>
                </c:pt>
                <c:pt idx="42">
                  <c:v>2.3715440069054239E-3</c:v>
                </c:pt>
                <c:pt idx="43">
                  <c:v>2.9187857579699994E-3</c:v>
                </c:pt>
                <c:pt idx="44">
                  <c:v>3.0863875600743995E-3</c:v>
                </c:pt>
                <c:pt idx="45">
                  <c:v>3.1137086069747966E-3</c:v>
                </c:pt>
                <c:pt idx="46">
                  <c:v>5.9622280620033052E-3</c:v>
                </c:pt>
                <c:pt idx="47">
                  <c:v>4.7488727519748863E-3</c:v>
                </c:pt>
                <c:pt idx="48">
                  <c:v>2.6564314840697989E-3</c:v>
                </c:pt>
                <c:pt idx="49">
                  <c:v>2.5945754880467575E-3</c:v>
                </c:pt>
                <c:pt idx="50">
                  <c:v>3.3600488590082023E-3</c:v>
                </c:pt>
                <c:pt idx="51">
                  <c:v>2.8885174209563047E-3</c:v>
                </c:pt>
                <c:pt idx="52">
                  <c:v>3.9122361739600819E-3</c:v>
                </c:pt>
                <c:pt idx="53">
                  <c:v>3.9829258630561526E-3</c:v>
                </c:pt>
                <c:pt idx="54">
                  <c:v>4.4536814209550357E-3</c:v>
                </c:pt>
                <c:pt idx="55">
                  <c:v>4.0348369821003871E-3</c:v>
                </c:pt>
                <c:pt idx="56">
                  <c:v>5.1462683550198562E-3</c:v>
                </c:pt>
                <c:pt idx="57">
                  <c:v>1.2864204679772229E-3</c:v>
                </c:pt>
                <c:pt idx="58">
                  <c:v>8.4437015084404266E-4</c:v>
                </c:pt>
                <c:pt idx="59">
                  <c:v>1.2888389910585829E-3</c:v>
                </c:pt>
                <c:pt idx="60">
                  <c:v>1.7802374909479113E-3</c:v>
                </c:pt>
                <c:pt idx="61">
                  <c:v>1.7617929879634175E-3</c:v>
                </c:pt>
                <c:pt idx="62">
                  <c:v>1.8640711398347776E-3</c:v>
                </c:pt>
                <c:pt idx="63">
                  <c:v>4.0808492899486737E-3</c:v>
                </c:pt>
                <c:pt idx="64">
                  <c:v>5.4048974998295307E-3</c:v>
                </c:pt>
                <c:pt idx="65">
                  <c:v>4.8913755022113037E-3</c:v>
                </c:pt>
                <c:pt idx="66">
                  <c:v>4.4260419249440019E-3</c:v>
                </c:pt>
                <c:pt idx="67">
                  <c:v>3.8782912388342083E-3</c:v>
                </c:pt>
                <c:pt idx="68">
                  <c:v>4.2116015360988968E-3</c:v>
                </c:pt>
                <c:pt idx="69">
                  <c:v>2.444470580712732E-3</c:v>
                </c:pt>
                <c:pt idx="70">
                  <c:v>2.2528732908995153E-3</c:v>
                </c:pt>
                <c:pt idx="71">
                  <c:v>2.239693335013726E-3</c:v>
                </c:pt>
                <c:pt idx="72">
                  <c:v>2.9025134881521808E-3</c:v>
                </c:pt>
                <c:pt idx="73">
                  <c:v>2.2528706410867017E-3</c:v>
                </c:pt>
                <c:pt idx="74">
                  <c:v>2.7644305300782435E-3</c:v>
                </c:pt>
                <c:pt idx="75">
                  <c:v>1.3575888199284236E-3</c:v>
                </c:pt>
                <c:pt idx="76">
                  <c:v>2.8065899440434805E-3</c:v>
                </c:pt>
                <c:pt idx="77">
                  <c:v>1.9087591530251302E-3</c:v>
                </c:pt>
                <c:pt idx="78">
                  <c:v>5.9153141796741693E-4</c:v>
                </c:pt>
                <c:pt idx="79">
                  <c:v>4.3045978401323737E-4</c:v>
                </c:pt>
                <c:pt idx="80">
                  <c:v>4.7235264406708666E-4</c:v>
                </c:pt>
                <c:pt idx="81">
                  <c:v>2.033565009924132E-3</c:v>
                </c:pt>
                <c:pt idx="82">
                  <c:v>2.2924888889974682E-3</c:v>
                </c:pt>
                <c:pt idx="83">
                  <c:v>1.9543366009884267E-3</c:v>
                </c:pt>
                <c:pt idx="84">
                  <c:v>2.7788374460442355E-3</c:v>
                </c:pt>
                <c:pt idx="85">
                  <c:v>1.9975304311401487E-3</c:v>
                </c:pt>
                <c:pt idx="86">
                  <c:v>2.9964544090717027E-3</c:v>
                </c:pt>
                <c:pt idx="87">
                  <c:v>-1.5695255599723623E-4</c:v>
                </c:pt>
                <c:pt idx="88">
                  <c:v>-2.9434048299492588E-4</c:v>
                </c:pt>
                <c:pt idx="89">
                  <c:v>-4.6764099101892498E-4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B-3843-BF85-B56AB6A25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713184"/>
        <c:axId val="585028656"/>
      </c:scatterChart>
      <c:valAx>
        <c:axId val="58471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5028656"/>
        <c:crosses val="autoZero"/>
        <c:crossBetween val="midCat"/>
      </c:valAx>
      <c:valAx>
        <c:axId val="58502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847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2787856767148E-2"/>
          <c:y val="7.9238081256652104E-2"/>
          <c:w val="0.78729448327817619"/>
          <c:h val="0.743563695085697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4841491477639159E-3"/>
                  <c:y val="-0.5823841156824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IL"/>
                </a:p>
              </c:txPr>
            </c:trendlineLbl>
          </c:trendline>
          <c:xVal>
            <c:numRef>
              <c:f>'diagnostic energy Q'!$H$3:$H$92</c:f>
              <c:numCache>
                <c:formatCode>0.000</c:formatCode>
                <c:ptCount val="90"/>
                <c:pt idx="0">
                  <c:v>-9.1040927070480393E-3</c:v>
                </c:pt>
                <c:pt idx="1">
                  <c:v>-9.2750302758304315E-3</c:v>
                </c:pt>
                <c:pt idx="2">
                  <c:v>-9.6971416551241418E-3</c:v>
                </c:pt>
                <c:pt idx="3">
                  <c:v>-6.6729323868912616E-3</c:v>
                </c:pt>
                <c:pt idx="4">
                  <c:v>-7.0752595900103188E-3</c:v>
                </c:pt>
                <c:pt idx="5">
                  <c:v>-6.9983181131192396E-3</c:v>
                </c:pt>
                <c:pt idx="6">
                  <c:v>-7.0713575651097926E-3</c:v>
                </c:pt>
                <c:pt idx="7">
                  <c:v>-8.4437723689916311E-3</c:v>
                </c:pt>
                <c:pt idx="8">
                  <c:v>-8.5521498049274669E-3</c:v>
                </c:pt>
                <c:pt idx="9">
                  <c:v>-6.2479477842316555E-3</c:v>
                </c:pt>
                <c:pt idx="10">
                  <c:v>-7.9559424698345538E-3</c:v>
                </c:pt>
                <c:pt idx="11">
                  <c:v>-7.7419483918674814E-3</c:v>
                </c:pt>
                <c:pt idx="12">
                  <c:v>-2.0096169818771159E-2</c:v>
                </c:pt>
                <c:pt idx="13">
                  <c:v>-1.9557031662770896E-2</c:v>
                </c:pt>
                <c:pt idx="14">
                  <c:v>-1.9547272679119487E-2</c:v>
                </c:pt>
                <c:pt idx="15">
                  <c:v>-1.3767825263130362E-2</c:v>
                </c:pt>
                <c:pt idx="16">
                  <c:v>-1.3377048919664958E-2</c:v>
                </c:pt>
                <c:pt idx="17">
                  <c:v>-1.3567969855103001E-2</c:v>
                </c:pt>
                <c:pt idx="18">
                  <c:v>-1.3869432820229122E-2</c:v>
                </c:pt>
                <c:pt idx="19">
                  <c:v>-1.3778913937585457E-2</c:v>
                </c:pt>
                <c:pt idx="20">
                  <c:v>-1.4110238420016685E-2</c:v>
                </c:pt>
                <c:pt idx="21">
                  <c:v>-2.2613230268689222E-2</c:v>
                </c:pt>
                <c:pt idx="22">
                  <c:v>-2.2420874295221438E-2</c:v>
                </c:pt>
                <c:pt idx="23">
                  <c:v>-2.1376365631113003E-2</c:v>
                </c:pt>
                <c:pt idx="24">
                  <c:v>-2.5085459162710322E-2</c:v>
                </c:pt>
                <c:pt idx="25">
                  <c:v>-2.2633217370184866E-2</c:v>
                </c:pt>
                <c:pt idx="26">
                  <c:v>-2.3421620920998976E-2</c:v>
                </c:pt>
                <c:pt idx="27">
                  <c:v>-8.2018735288329481E-3</c:v>
                </c:pt>
                <c:pt idx="28">
                  <c:v>-9.4601246080401324E-3</c:v>
                </c:pt>
                <c:pt idx="29">
                  <c:v>-9.3887321670536039E-3</c:v>
                </c:pt>
                <c:pt idx="30">
                  <c:v>-1.4558950641003321E-2</c:v>
                </c:pt>
                <c:pt idx="31">
                  <c:v>-1.5247736902892939E-2</c:v>
                </c:pt>
                <c:pt idx="32">
                  <c:v>-1.5404317492993869E-2</c:v>
                </c:pt>
                <c:pt idx="33">
                  <c:v>-1.1304536415082111E-2</c:v>
                </c:pt>
                <c:pt idx="34">
                  <c:v>-1.1249196091966951E-2</c:v>
                </c:pt>
                <c:pt idx="35">
                  <c:v>-1.1219408718943669E-2</c:v>
                </c:pt>
                <c:pt idx="36">
                  <c:v>-1.5971124212910581E-2</c:v>
                </c:pt>
                <c:pt idx="37">
                  <c:v>-1.6378596248159738E-2</c:v>
                </c:pt>
                <c:pt idx="38">
                  <c:v>-1.7238058759858177E-2</c:v>
                </c:pt>
                <c:pt idx="39">
                  <c:v>-1.2688365449093908E-2</c:v>
                </c:pt>
                <c:pt idx="40">
                  <c:v>-1.2322416009055814E-2</c:v>
                </c:pt>
                <c:pt idx="41">
                  <c:v>-1.2602642375895812E-2</c:v>
                </c:pt>
                <c:pt idx="42">
                  <c:v>-8.7752227791497717E-3</c:v>
                </c:pt>
                <c:pt idx="43">
                  <c:v>-1.0490029084053276E-2</c:v>
                </c:pt>
                <c:pt idx="44">
                  <c:v>-1.1012658130994168E-2</c:v>
                </c:pt>
                <c:pt idx="45">
                  <c:v>-8.9887298710209507E-3</c:v>
                </c:pt>
                <c:pt idx="46">
                  <c:v>-1.1301146633059034E-2</c:v>
                </c:pt>
                <c:pt idx="47">
                  <c:v>-9.7948381670676099E-3</c:v>
                </c:pt>
                <c:pt idx="48">
                  <c:v>-5.8851466739042735E-3</c:v>
                </c:pt>
                <c:pt idx="49">
                  <c:v>-5.8849638249967029E-3</c:v>
                </c:pt>
                <c:pt idx="50">
                  <c:v>-6.1869715731290853E-3</c:v>
                </c:pt>
                <c:pt idx="51">
                  <c:v>-7.0763137860012648E-3</c:v>
                </c:pt>
                <c:pt idx="52">
                  <c:v>-7.632385259057628E-3</c:v>
                </c:pt>
                <c:pt idx="53">
                  <c:v>-7.796700797939593E-3</c:v>
                </c:pt>
                <c:pt idx="54">
                  <c:v>-1.4364283636041364E-2</c:v>
                </c:pt>
                <c:pt idx="55">
                  <c:v>-1.4945675254921298E-2</c:v>
                </c:pt>
                <c:pt idx="56">
                  <c:v>-1.5654023672027506E-2</c:v>
                </c:pt>
                <c:pt idx="57">
                  <c:v>-9.4077045189351338E-3</c:v>
                </c:pt>
                <c:pt idx="58">
                  <c:v>-9.2424061601832364E-3</c:v>
                </c:pt>
                <c:pt idx="59">
                  <c:v>-9.3957609569770284E-3</c:v>
                </c:pt>
                <c:pt idx="60">
                  <c:v>-9.4607178550631943E-3</c:v>
                </c:pt>
                <c:pt idx="61">
                  <c:v>-9.7638444699441607E-3</c:v>
                </c:pt>
                <c:pt idx="62">
                  <c:v>-9.3799380049404135E-3</c:v>
                </c:pt>
                <c:pt idx="63">
                  <c:v>-1.2219871809065808E-2</c:v>
                </c:pt>
                <c:pt idx="64">
                  <c:v>-1.4177084296079556E-2</c:v>
                </c:pt>
                <c:pt idx="65">
                  <c:v>-1.3128200118899258E-2</c:v>
                </c:pt>
                <c:pt idx="66">
                  <c:v>-1.2236974419238322E-2</c:v>
                </c:pt>
                <c:pt idx="67">
                  <c:v>-1.1919018281105309E-2</c:v>
                </c:pt>
                <c:pt idx="68">
                  <c:v>-1.2194875450177278E-2</c:v>
                </c:pt>
                <c:pt idx="69">
                  <c:v>-8.7786319870701846E-3</c:v>
                </c:pt>
                <c:pt idx="70">
                  <c:v>-9.1033662890822598E-3</c:v>
                </c:pt>
                <c:pt idx="71">
                  <c:v>-9.1293623438559734E-3</c:v>
                </c:pt>
                <c:pt idx="72">
                  <c:v>-8.6834539449682779E-3</c:v>
                </c:pt>
                <c:pt idx="73">
                  <c:v>-9.1033662890822598E-3</c:v>
                </c:pt>
                <c:pt idx="74">
                  <c:v>-9.1389211640944268E-3</c:v>
                </c:pt>
                <c:pt idx="75">
                  <c:v>-7.1375039349277358E-3</c:v>
                </c:pt>
                <c:pt idx="76">
                  <c:v>-7.5548171479340454E-3</c:v>
                </c:pt>
                <c:pt idx="77">
                  <c:v>-7.1241248519982037E-3</c:v>
                </c:pt>
                <c:pt idx="78">
                  <c:v>-3.1909525760056567E-3</c:v>
                </c:pt>
                <c:pt idx="79">
                  <c:v>-3.3494090179715386E-3</c:v>
                </c:pt>
                <c:pt idx="80">
                  <c:v>-3.6144542989404727E-3</c:v>
                </c:pt>
                <c:pt idx="81">
                  <c:v>-1.0394880200010448E-2</c:v>
                </c:pt>
                <c:pt idx="82">
                  <c:v>-1.0392809536028835E-2</c:v>
                </c:pt>
                <c:pt idx="83">
                  <c:v>-1.0843885477015647E-2</c:v>
                </c:pt>
                <c:pt idx="84">
                  <c:v>-1.0840809252954386E-2</c:v>
                </c:pt>
                <c:pt idx="85">
                  <c:v>-1.0393507246931222E-2</c:v>
                </c:pt>
                <c:pt idx="86">
                  <c:v>-1.1027379355027733E-2</c:v>
                </c:pt>
                <c:pt idx="87">
                  <c:v>-6.8376437994288608E-5</c:v>
                </c:pt>
                <c:pt idx="88">
                  <c:v>-9.016213680013152E-4</c:v>
                </c:pt>
                <c:pt idx="89">
                  <c:v>-1.1161070490288694E-3</c:v>
                </c:pt>
              </c:numCache>
            </c:numRef>
          </c:xVal>
          <c:yVal>
            <c:numRef>
              <c:f>'diagnostic energy Q'!$K$3:$K$92</c:f>
              <c:numCache>
                <c:formatCode>0.000</c:formatCode>
                <c:ptCount val="90"/>
                <c:pt idx="0">
                  <c:v>3.2388977169830468E-3</c:v>
                </c:pt>
                <c:pt idx="1">
                  <c:v>3.5185762560558942E-3</c:v>
                </c:pt>
                <c:pt idx="2">
                  <c:v>3.5771456678048708E-3</c:v>
                </c:pt>
                <c:pt idx="3">
                  <c:v>2.3977720641141786E-3</c:v>
                </c:pt>
                <c:pt idx="4">
                  <c:v>2.5078237829347927E-3</c:v>
                </c:pt>
                <c:pt idx="5">
                  <c:v>2.4868337768566562E-3</c:v>
                </c:pt>
                <c:pt idx="6">
                  <c:v>1.331762801783043E-3</c:v>
                </c:pt>
                <c:pt idx="7">
                  <c:v>9.4475904006685596E-4</c:v>
                </c:pt>
                <c:pt idx="8">
                  <c:v>9.6508064711997577E-4</c:v>
                </c:pt>
                <c:pt idx="9">
                  <c:v>1.0115796758327633E-3</c:v>
                </c:pt>
                <c:pt idx="10">
                  <c:v>9.1638217600120697E-4</c:v>
                </c:pt>
                <c:pt idx="11">
                  <c:v>9.2102458711451618E-4</c:v>
                </c:pt>
                <c:pt idx="12">
                  <c:v>5.6618386461195769E-3</c:v>
                </c:pt>
                <c:pt idx="13">
                  <c:v>6.1635561100956693E-3</c:v>
                </c:pt>
                <c:pt idx="14">
                  <c:v>5.8110291392949875E-3</c:v>
                </c:pt>
                <c:pt idx="15">
                  <c:v>7.7586187858287303E-3</c:v>
                </c:pt>
                <c:pt idx="16">
                  <c:v>7.0547908430853568E-3</c:v>
                </c:pt>
                <c:pt idx="17">
                  <c:v>7.348003900006006E-3</c:v>
                </c:pt>
                <c:pt idx="18">
                  <c:v>8.0960177701854263E-3</c:v>
                </c:pt>
                <c:pt idx="19">
                  <c:v>7.7485133533627959E-3</c:v>
                </c:pt>
                <c:pt idx="20">
                  <c:v>7.9319388860312756E-3</c:v>
                </c:pt>
                <c:pt idx="21">
                  <c:v>1.1475291777060193E-2</c:v>
                </c:pt>
                <c:pt idx="22">
                  <c:v>1.1867415913002333E-2</c:v>
                </c:pt>
                <c:pt idx="23">
                  <c:v>1.4462676633229421E-2</c:v>
                </c:pt>
                <c:pt idx="24">
                  <c:v>1.9877064728916594E-2</c:v>
                </c:pt>
                <c:pt idx="25">
                  <c:v>1.1442547951901361E-2</c:v>
                </c:pt>
                <c:pt idx="26">
                  <c:v>1.3505917113889154E-2</c:v>
                </c:pt>
                <c:pt idx="27">
                  <c:v>2.4184160740787775E-3</c:v>
                </c:pt>
                <c:pt idx="28">
                  <c:v>3.4915427900159557E-3</c:v>
                </c:pt>
                <c:pt idx="29">
                  <c:v>2.8587431261257734E-3</c:v>
                </c:pt>
                <c:pt idx="30">
                  <c:v>3.6173000210055761E-3</c:v>
                </c:pt>
                <c:pt idx="31">
                  <c:v>4.5978157361332705E-3</c:v>
                </c:pt>
                <c:pt idx="32">
                  <c:v>4.2547258619833883E-3</c:v>
                </c:pt>
                <c:pt idx="33">
                  <c:v>3.2118533140419459E-3</c:v>
                </c:pt>
                <c:pt idx="34">
                  <c:v>3.2246295879758691E-3</c:v>
                </c:pt>
                <c:pt idx="35">
                  <c:v>3.0749265979466145E-3</c:v>
                </c:pt>
                <c:pt idx="36">
                  <c:v>3.8506202661210409E-3</c:v>
                </c:pt>
                <c:pt idx="37">
                  <c:v>3.6439727118704468E-3</c:v>
                </c:pt>
                <c:pt idx="38">
                  <c:v>4.7966470840492548E-3</c:v>
                </c:pt>
                <c:pt idx="39">
                  <c:v>3.0000122389992612E-3</c:v>
                </c:pt>
                <c:pt idx="40">
                  <c:v>2.9020874958405329E-3</c:v>
                </c:pt>
                <c:pt idx="41">
                  <c:v>2.9824013590769027E-3</c:v>
                </c:pt>
                <c:pt idx="42">
                  <c:v>1.0842471508567542E-3</c:v>
                </c:pt>
                <c:pt idx="43">
                  <c:v>1.367478285942525E-3</c:v>
                </c:pt>
                <c:pt idx="44">
                  <c:v>1.4774713340557355E-3</c:v>
                </c:pt>
                <c:pt idx="45">
                  <c:v>1.5588419850018909E-3</c:v>
                </c:pt>
                <c:pt idx="46">
                  <c:v>2.7855358889610216E-3</c:v>
                </c:pt>
                <c:pt idx="47">
                  <c:v>2.0958094489742507E-3</c:v>
                </c:pt>
                <c:pt idx="48">
                  <c:v>2.0250212591008676E-3</c:v>
                </c:pt>
                <c:pt idx="49">
                  <c:v>2.0222541160137553E-3</c:v>
                </c:pt>
                <c:pt idx="50">
                  <c:v>2.1964156219382858E-3</c:v>
                </c:pt>
                <c:pt idx="51">
                  <c:v>2.8227433749634656E-3</c:v>
                </c:pt>
                <c:pt idx="52">
                  <c:v>3.1380480859297677E-3</c:v>
                </c:pt>
                <c:pt idx="53">
                  <c:v>3.3309767460423245E-3</c:v>
                </c:pt>
                <c:pt idx="54">
                  <c:v>3.823238596964984E-3</c:v>
                </c:pt>
                <c:pt idx="55">
                  <c:v>3.5472025250555816E-3</c:v>
                </c:pt>
                <c:pt idx="56">
                  <c:v>4.0994158349576537E-3</c:v>
                </c:pt>
                <c:pt idx="57">
                  <c:v>1.2372160879294825E-3</c:v>
                </c:pt>
                <c:pt idx="58">
                  <c:v>1.1327097797675378E-3</c:v>
                </c:pt>
                <c:pt idx="59">
                  <c:v>1.2493251970226993E-3</c:v>
                </c:pt>
                <c:pt idx="60">
                  <c:v>1.5357285030859202E-3</c:v>
                </c:pt>
                <c:pt idx="61">
                  <c:v>1.5559830810616404E-3</c:v>
                </c:pt>
                <c:pt idx="62">
                  <c:v>1.5516877729169209E-3</c:v>
                </c:pt>
                <c:pt idx="63">
                  <c:v>3.4670069899220834E-3</c:v>
                </c:pt>
                <c:pt idx="64">
                  <c:v>3.8148518028719991E-3</c:v>
                </c:pt>
                <c:pt idx="65">
                  <c:v>3.6670452921043761E-3</c:v>
                </c:pt>
                <c:pt idx="66">
                  <c:v>3.4456890939509321E-3</c:v>
                </c:pt>
                <c:pt idx="67">
                  <c:v>3.387725213997328E-3</c:v>
                </c:pt>
                <c:pt idx="68">
                  <c:v>3.492297164939373E-3</c:v>
                </c:pt>
                <c:pt idx="69">
                  <c:v>1.96609059594266E-3</c:v>
                </c:pt>
                <c:pt idx="70">
                  <c:v>1.9968426120158256E-3</c:v>
                </c:pt>
                <c:pt idx="71">
                  <c:v>1.9396163791043364E-3</c:v>
                </c:pt>
                <c:pt idx="72">
                  <c:v>2.1163992751098704E-3</c:v>
                </c:pt>
                <c:pt idx="73">
                  <c:v>1.9968486510606454E-3</c:v>
                </c:pt>
                <c:pt idx="74">
                  <c:v>2.1243259468519682E-3</c:v>
                </c:pt>
                <c:pt idx="75">
                  <c:v>8.4449656799279182E-4</c:v>
                </c:pt>
                <c:pt idx="76">
                  <c:v>1.3460570410188666E-3</c:v>
                </c:pt>
                <c:pt idx="77">
                  <c:v>1.0071899490640135E-3</c:v>
                </c:pt>
                <c:pt idx="78">
                  <c:v>3.532377599526626E-4</c:v>
                </c:pt>
                <c:pt idx="79">
                  <c:v>3.0332105200159276E-4</c:v>
                </c:pt>
                <c:pt idx="80">
                  <c:v>3.2788452006116131E-4</c:v>
                </c:pt>
                <c:pt idx="81">
                  <c:v>2.0334757119826463E-3</c:v>
                </c:pt>
                <c:pt idx="82">
                  <c:v>2.0937205620157329E-3</c:v>
                </c:pt>
                <c:pt idx="83">
                  <c:v>2.0428596050123815E-3</c:v>
                </c:pt>
                <c:pt idx="84">
                  <c:v>2.2714830780614648E-3</c:v>
                </c:pt>
                <c:pt idx="85">
                  <c:v>2.0349263380694538E-3</c:v>
                </c:pt>
                <c:pt idx="86">
                  <c:v>2.4881029589778336E-3</c:v>
                </c:pt>
                <c:pt idx="87">
                  <c:v>-4.1434994102473865E-8</c:v>
                </c:pt>
                <c:pt idx="88">
                  <c:v>-3.1386330050509059E-6</c:v>
                </c:pt>
                <c:pt idx="89">
                  <c:v>1.4638246193499072E-4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7-6F4D-AAEA-B7D40734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88352"/>
        <c:axId val="1905190000"/>
      </c:scatterChart>
      <c:valAx>
        <c:axId val="1905188352"/>
        <c:scaling>
          <c:orientation val="minMax"/>
          <c:max val="0"/>
          <c:min val="-2.6000000000000006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Δ(</a:t>
                </a: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en-US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 - </a:t>
                </a:r>
                <a:r>
                  <a:rPr lang="el-GR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Δ(Τ</a:t>
                </a:r>
                <a:r>
                  <a:rPr lang="el-GR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r>
                  <a:rPr lang="el-GR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717664136503195"/>
              <c:y val="0.91952687786054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L"/>
          </a:p>
        </c:txPr>
        <c:crossAx val="1905190000"/>
        <c:crossesAt val="-1.0000000000000002E-3"/>
        <c:crossBetween val="midCat"/>
        <c:majorUnit val="4.000000000000001E-3"/>
      </c:valAx>
      <c:valAx>
        <c:axId val="1905190000"/>
        <c:scaling>
          <c:orientation val="minMax"/>
          <c:max val="2.1000000000000005E-2"/>
          <c:min val="-1.0000000000000002E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DLPNO-CCSD(T</a:t>
                </a:r>
                <a:r>
                  <a:rPr lang="en-US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 -CCSD(T)</a:t>
                </a:r>
              </a:p>
            </c:rich>
          </c:tx>
          <c:layout>
            <c:manualLayout>
              <c:xMode val="edge"/>
              <c:yMode val="edge"/>
              <c:x val="0.93842354450666188"/>
              <c:y val="0.1212836758503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.000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L"/>
          </a:p>
        </c:txPr>
        <c:crossAx val="1905188352"/>
        <c:crosses val="autoZero"/>
        <c:crossBetween val="midCat"/>
        <c:majorUnit val="3.0000000000000009E-3"/>
        <c:minorUnit val="1.0000000000000002E-3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Def2-SV(P) Tight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Def2-SV(P) Tight</a:t>
          </a:r>
        </a:p>
      </cx:txPr>
    </cx:title>
    <cx:plotArea>
      <cx:plotAreaRegion>
        <cx:series layoutId="boxWhisker" uniqueId="{23F24CBA-BB3C-554D-9615-1A150DC09E28}">
          <cx:tx>
            <cx:txData>
              <cx:f>_xlchart.v1.0</cx:f>
              <cx:v>∆CCSD</cx:v>
            </cx:txData>
          </cx:tx>
          <cx:dataId val="0"/>
          <cx:layoutPr>
            <cx:statistics quartileMethod="exclusive"/>
          </cx:layoutPr>
        </cx:series>
        <cx:series layoutId="boxWhisker" uniqueId="{00A5B27D-E765-6C44-AD4A-38FEC6D50E8F}">
          <cx:tx>
            <cx:txData>
              <cx:f>_xlchart.v1.2</cx:f>
              <cx:v>∆CCSD(T) wT0</cx:v>
            </cx:txData>
          </cx:tx>
          <cx:dataId val="1"/>
          <cx:layoutPr>
            <cx:statistics quartileMethod="exclusive"/>
          </cx:layoutPr>
        </cx:series>
        <cx:series layoutId="boxWhisker" uniqueId="{B4DCD219-7E48-3D41-BB36-68BD1E46E15D}">
          <cx:tx>
            <cx:txData>
              <cx:f>_xlchart.v1.4</cx:f>
              <cx:v>w. T1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" min="-5"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Def2SV(P) Default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Def2SV(P) Default</a:t>
          </a:r>
        </a:p>
      </cx:txPr>
    </cx:title>
    <cx:plotArea>
      <cx:plotAreaRegion>
        <cx:series layoutId="boxWhisker" uniqueId="{C68AEF85-0A8C-594E-8AA2-33D30148DED9}">
          <cx:tx>
            <cx:txData>
              <cx:f>_xlchart.v1.12</cx:f>
              <cx:v>∆CCSD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EA2DDB4-E19E-4341-9150-F33F23CE847C}">
          <cx:tx>
            <cx:txData>
              <cx:f>_xlchart.v1.14</cx:f>
              <cx:v>∆CCSD(T) wT0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D5B0FE9-70BD-C14E-BDFA-E170310F904F}">
          <cx:tx>
            <cx:txData>
              <cx:f>_xlchart.v1.16</cx:f>
              <cx:v>w. T1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" min="-5"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Def2-SV(P) Tight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Def2-SV(P) Tight</a:t>
          </a:r>
        </a:p>
      </cx:txPr>
    </cx:title>
    <cx:plotArea>
      <cx:plotAreaRegion>
        <cx:series layoutId="boxWhisker" uniqueId="{23F24CBA-BB3C-554D-9615-1A150DC09E28}">
          <cx:tx>
            <cx:txData>
              <cx:f>_xlchart.v1.6</cx:f>
              <cx:v>∆CCSD</cx:v>
            </cx:txData>
          </cx:tx>
          <cx:dataId val="0"/>
          <cx:layoutPr>
            <cx:statistics quartileMethod="exclusive"/>
          </cx:layoutPr>
        </cx:series>
        <cx:series layoutId="boxWhisker" uniqueId="{00A5B27D-E765-6C44-AD4A-38FEC6D50E8F}">
          <cx:tx>
            <cx:txData>
              <cx:f>_xlchart.v1.8</cx:f>
              <cx:v>∆CCSD(T) wT0</cx:v>
            </cx:txData>
          </cx:tx>
          <cx:dataId val="1"/>
          <cx:layoutPr>
            <cx:statistics quartileMethod="exclusive"/>
          </cx:layoutPr>
        </cx:series>
        <cx:series layoutId="boxWhisker" uniqueId="{B4DCD219-7E48-3D41-BB36-68BD1E46E15D}">
          <cx:tx>
            <cx:txData>
              <cx:f>_xlchart.v1.10</cx:f>
              <cx:v>w. T1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" min="-5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98777</xdr:colOff>
      <xdr:row>107</xdr:row>
      <xdr:rowOff>222956</xdr:rowOff>
    </xdr:from>
    <xdr:to>
      <xdr:col>77</xdr:col>
      <xdr:colOff>338666</xdr:colOff>
      <xdr:row>121</xdr:row>
      <xdr:rowOff>115712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56A55C9-16B7-6A44-874C-F69A1DD70F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88777" y="25648356"/>
              <a:ext cx="5053189" cy="2953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58</xdr:col>
      <xdr:colOff>595488</xdr:colOff>
      <xdr:row>107</xdr:row>
      <xdr:rowOff>217311</xdr:rowOff>
    </xdr:from>
    <xdr:to>
      <xdr:col>63</xdr:col>
      <xdr:colOff>805744</xdr:colOff>
      <xdr:row>121</xdr:row>
      <xdr:rowOff>107245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EDD1809-E34D-954F-B697-CCA29DA34C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18688" y="25642711"/>
              <a:ext cx="5048956" cy="2950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87</xdr:col>
      <xdr:colOff>98777</xdr:colOff>
      <xdr:row>107</xdr:row>
      <xdr:rowOff>222956</xdr:rowOff>
    </xdr:from>
    <xdr:to>
      <xdr:col>92</xdr:col>
      <xdr:colOff>338666</xdr:colOff>
      <xdr:row>121</xdr:row>
      <xdr:rowOff>115712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18DB3E3-CDDF-3A43-B6A5-8BB4B9CBE9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868477" y="25648356"/>
              <a:ext cx="5357989" cy="2953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349250</xdr:colOff>
      <xdr:row>8</xdr:row>
      <xdr:rowOff>31750</xdr:rowOff>
    </xdr:from>
    <xdr:to>
      <xdr:col>16</xdr:col>
      <xdr:colOff>793750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DC3511-1C17-CE4F-A661-384705FFC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107950</xdr:colOff>
      <xdr:row>70</xdr:row>
      <xdr:rowOff>95250</xdr:rowOff>
    </xdr:from>
    <xdr:to>
      <xdr:col>16</xdr:col>
      <xdr:colOff>552450</xdr:colOff>
      <xdr:row>83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8E60B-3026-C84D-B739-F0EC46DE6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509732</xdr:colOff>
      <xdr:row>23</xdr:row>
      <xdr:rowOff>109683</xdr:rowOff>
    </xdr:from>
    <xdr:to>
      <xdr:col>17</xdr:col>
      <xdr:colOff>128732</xdr:colOff>
      <xdr:row>37</xdr:row>
      <xdr:rowOff>8082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17D184-4ECF-2341-9CE2-49483BB2D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ETPSS@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2EC-768F-411B-B902-8C11932A883F}">
  <dimension ref="A1:RT132"/>
  <sheetViews>
    <sheetView topLeftCell="F1" zoomScale="68" zoomScaleNormal="10" workbookViewId="0">
      <selection activeCell="OQ2" sqref="OQ1:OQ1048576"/>
    </sheetView>
  </sheetViews>
  <sheetFormatPr baseColWidth="10" defaultColWidth="7.6640625" defaultRowHeight="16"/>
  <cols>
    <col min="1" max="1" width="7.6640625" style="29"/>
    <col min="2" max="2" width="27.5" style="29" customWidth="1"/>
    <col min="3" max="3" width="17.1640625" style="29" bestFit="1" customWidth="1"/>
    <col min="4" max="5" width="12.83203125" style="282" bestFit="1" customWidth="1"/>
    <col min="6" max="6" width="15.1640625" style="282" customWidth="1"/>
    <col min="7" max="7" width="17.1640625" style="282" customWidth="1"/>
    <col min="8" max="8" width="14.6640625" style="282" customWidth="1"/>
    <col min="9" max="9" width="21.1640625" style="282" customWidth="1"/>
    <col min="10" max="10" width="12.1640625" style="282" customWidth="1"/>
    <col min="11" max="11" width="7.6640625" style="29"/>
    <col min="12" max="13" width="8.33203125" style="29" bestFit="1" customWidth="1"/>
    <col min="14" max="14" width="10.1640625" style="29" customWidth="1"/>
    <col min="15" max="15" width="8.83203125" style="29" customWidth="1"/>
    <col min="16" max="16" width="10.6640625" style="29" customWidth="1"/>
    <col min="17" max="17" width="8.33203125" style="29" bestFit="1" customWidth="1"/>
    <col min="18" max="18" width="13.5" style="29" customWidth="1"/>
    <col min="19" max="19" width="12.33203125" style="29" bestFit="1" customWidth="1"/>
    <col min="20" max="20" width="8.33203125" style="29" bestFit="1" customWidth="1"/>
    <col min="21" max="21" width="7.6640625" style="29"/>
    <col min="22" max="22" width="8.33203125" style="282" hidden="1" customWidth="1"/>
    <col min="23" max="23" width="9.6640625" style="282" hidden="1" customWidth="1"/>
    <col min="24" max="24" width="8.33203125" style="282" bestFit="1" customWidth="1"/>
    <col min="25" max="25" width="9.6640625" style="282" bestFit="1" customWidth="1"/>
    <col min="26" max="26" width="15" style="282" bestFit="1" customWidth="1"/>
    <col min="27" max="27" width="12.33203125" style="282" bestFit="1" customWidth="1"/>
    <col min="28" max="28" width="11.83203125" style="282" customWidth="1"/>
    <col min="29" max="29" width="9.83203125" customWidth="1"/>
    <col min="30" max="30" width="15.33203125" style="210" bestFit="1" customWidth="1"/>
    <col min="31" max="31" width="14.1640625" style="4" customWidth="1"/>
    <col min="32" max="32" width="18.6640625" style="4" customWidth="1"/>
    <col min="33" max="33" width="15.6640625" style="4" customWidth="1"/>
    <col min="34" max="34" width="17.33203125" style="4" customWidth="1"/>
    <col min="35" max="35" width="15.1640625" style="4" customWidth="1"/>
    <col min="36" max="36" width="16.33203125" style="4" customWidth="1"/>
    <col min="37" max="37" width="12.1640625" style="4" customWidth="1"/>
    <col min="39" max="40" width="8.33203125" bestFit="1" customWidth="1"/>
    <col min="41" max="41" width="10.1640625" customWidth="1"/>
    <col min="42" max="42" width="8.83203125" customWidth="1"/>
    <col min="43" max="43" width="10.6640625" customWidth="1"/>
    <col min="44" max="44" width="8.33203125" bestFit="1" customWidth="1"/>
    <col min="45" max="45" width="13.5" customWidth="1"/>
    <col min="46" max="46" width="12.33203125" bestFit="1" customWidth="1"/>
    <col min="47" max="48" width="8.33203125" bestFit="1" customWidth="1"/>
    <col min="49" max="50" width="8.33203125" hidden="1" customWidth="1"/>
    <col min="51" max="51" width="8.33203125" bestFit="1" customWidth="1"/>
    <col min="52" max="52" width="8.6640625" customWidth="1"/>
    <col min="53" max="53" width="15" bestFit="1" customWidth="1"/>
    <col min="54" max="54" width="12.33203125" bestFit="1" customWidth="1"/>
    <col min="55" max="55" width="8.33203125" bestFit="1" customWidth="1"/>
    <col min="56" max="57" width="15" customWidth="1"/>
    <col min="58" max="58" width="12.33203125" bestFit="1" customWidth="1"/>
    <col min="59" max="59" width="19.33203125" customWidth="1"/>
    <col min="60" max="60" width="15" customWidth="1"/>
    <col min="61" max="61" width="17.5" customWidth="1"/>
    <col min="62" max="62" width="15" customWidth="1"/>
    <col min="63" max="63" width="16.6640625" customWidth="1"/>
    <col min="64" max="65" width="15" customWidth="1"/>
    <col min="66" max="66" width="7.6640625" bestFit="1" customWidth="1"/>
    <col min="67" max="67" width="8.33203125" customWidth="1"/>
    <col min="68" max="68" width="11.6640625" customWidth="1"/>
    <col min="69" max="69" width="10.5" customWidth="1"/>
    <col min="70" max="70" width="12.1640625" customWidth="1"/>
    <col min="71" max="75" width="15" customWidth="1"/>
    <col min="76" max="76" width="15" style="152" customWidth="1"/>
    <col min="77" max="78" width="8.33203125" hidden="1" customWidth="1"/>
    <col min="79" max="79" width="8.33203125" customWidth="1"/>
    <col min="80" max="80" width="8.83203125" customWidth="1"/>
    <col min="81" max="81" width="15" customWidth="1"/>
    <col min="82" max="82" width="12.1640625" bestFit="1" customWidth="1"/>
    <col min="83" max="83" width="8.33203125" bestFit="1" customWidth="1"/>
    <col min="84" max="84" width="14.33203125" customWidth="1"/>
    <col min="85" max="85" width="15" bestFit="1" customWidth="1"/>
    <col min="86" max="86" width="14.33203125" customWidth="1"/>
    <col min="87" max="87" width="18.1640625" customWidth="1"/>
    <col min="88" max="88" width="14" bestFit="1" customWidth="1"/>
    <col min="89" max="89" width="16.83203125" customWidth="1"/>
    <col min="90" max="90" width="12.33203125" bestFit="1" customWidth="1"/>
    <col min="91" max="91" width="16.5" customWidth="1"/>
    <col min="92" max="92" width="20" customWidth="1"/>
    <col min="93" max="93" width="14.33203125" customWidth="1"/>
    <col min="94" max="94" width="7.6640625" bestFit="1" customWidth="1"/>
    <col min="95" max="102" width="14.33203125" customWidth="1"/>
    <col min="103" max="103" width="8.33203125" bestFit="1" customWidth="1"/>
    <col min="104" max="104" width="14.1640625" bestFit="1" customWidth="1"/>
    <col min="105" max="106" width="8.33203125" hidden="1" customWidth="1"/>
    <col min="107" max="107" width="8.33203125" bestFit="1" customWidth="1"/>
    <col min="108" max="108" width="8.83203125" bestFit="1" customWidth="1"/>
    <col min="109" max="109" width="16" customWidth="1"/>
    <col min="110" max="110" width="12.1640625" bestFit="1" customWidth="1"/>
    <col min="111" max="121" width="14.33203125" customWidth="1"/>
    <col min="122" max="122" width="8" bestFit="1" customWidth="1"/>
    <col min="123" max="131" width="14.33203125" customWidth="1"/>
    <col min="132" max="132" width="16" customWidth="1"/>
    <col min="133" max="134" width="14.33203125" hidden="1" customWidth="1"/>
    <col min="135" max="142" width="14.33203125" customWidth="1"/>
    <col min="143" max="143" width="23.1640625" customWidth="1"/>
    <col min="144" max="144" width="14.33203125" customWidth="1"/>
    <col min="145" max="145" width="20.83203125" customWidth="1"/>
    <col min="146" max="146" width="14.33203125" customWidth="1"/>
    <col min="147" max="147" width="21.1640625" customWidth="1"/>
    <col min="148" max="148" width="16" customWidth="1"/>
    <col min="149" max="149" width="11.6640625" bestFit="1" customWidth="1"/>
    <col min="150" max="150" width="14.33203125" customWidth="1"/>
    <col min="151" max="159" width="14.33203125" style="29" customWidth="1"/>
    <col min="160" max="161" width="14.33203125" style="29" hidden="1" customWidth="1"/>
    <col min="162" max="166" width="14.33203125" style="29" customWidth="1"/>
    <col min="167" max="167" width="14.33203125" customWidth="1"/>
    <col min="168" max="168" width="15" style="220" bestFit="1" customWidth="1"/>
    <col min="169" max="169" width="14.33203125" customWidth="1"/>
    <col min="170" max="170" width="19.1640625" customWidth="1"/>
    <col min="171" max="171" width="14.33203125" customWidth="1"/>
    <col min="172" max="172" width="16.83203125" customWidth="1"/>
    <col min="173" max="173" width="14.33203125" customWidth="1"/>
    <col min="174" max="174" width="16.5" customWidth="1"/>
    <col min="175" max="175" width="20.33203125" customWidth="1"/>
    <col min="176" max="176" width="14.33203125" customWidth="1"/>
    <col min="177" max="177" width="7.6640625" customWidth="1"/>
    <col min="178" max="178" width="8.33203125" customWidth="1"/>
    <col min="179" max="179" width="12" customWidth="1"/>
    <col min="180" max="180" width="10.33203125" customWidth="1"/>
    <col min="181" max="181" width="12.5" customWidth="1"/>
    <col min="182" max="182" width="10.6640625" customWidth="1"/>
    <col min="183" max="183" width="8.33203125" customWidth="1"/>
    <col min="184" max="184" width="12.83203125" customWidth="1"/>
    <col min="185" max="185" width="12.33203125" bestFit="1" customWidth="1"/>
    <col min="186" max="186" width="8.33203125" bestFit="1" customWidth="1"/>
    <col min="187" max="187" width="14.33203125" style="58" customWidth="1"/>
    <col min="188" max="189" width="8.33203125" hidden="1" customWidth="1"/>
    <col min="190" max="190" width="8.33203125" bestFit="1" customWidth="1"/>
    <col min="191" max="191" width="9" bestFit="1" customWidth="1"/>
    <col min="192" max="192" width="19.1640625" customWidth="1"/>
    <col min="193" max="193" width="12.33203125" bestFit="1" customWidth="1"/>
    <col min="194" max="194" width="8.33203125" bestFit="1" customWidth="1"/>
    <col min="195" max="195" width="15.1640625" customWidth="1"/>
    <col min="196" max="196" width="15" style="220" bestFit="1" customWidth="1"/>
    <col min="197" max="197" width="15.1640625" customWidth="1"/>
    <col min="198" max="198" width="19.33203125" customWidth="1"/>
    <col min="199" max="199" width="15.1640625" customWidth="1"/>
    <col min="200" max="200" width="16.6640625" customWidth="1"/>
    <col min="201" max="201" width="15.1640625" customWidth="1"/>
    <col min="202" max="202" width="18" customWidth="1"/>
    <col min="203" max="203" width="22.5" customWidth="1"/>
    <col min="204" max="204" width="15.1640625" customWidth="1"/>
    <col min="205" max="205" width="7.6640625" bestFit="1" customWidth="1"/>
    <col min="206" max="206" width="8.33203125" bestFit="1" customWidth="1"/>
    <col min="207" max="207" width="11.6640625" bestFit="1" customWidth="1"/>
    <col min="208" max="208" width="11.5" customWidth="1"/>
    <col min="209" max="209" width="12.1640625" bestFit="1" customWidth="1"/>
    <col min="210" max="210" width="11.5" customWidth="1"/>
    <col min="211" max="211" width="15.1640625" customWidth="1"/>
    <col min="212" max="212" width="15" customWidth="1"/>
    <col min="213" max="213" width="12.1640625" bestFit="1" customWidth="1"/>
    <col min="214" max="214" width="8.33203125" bestFit="1" customWidth="1"/>
    <col min="215" max="215" width="15.1640625" customWidth="1"/>
    <col min="216" max="217" width="8.33203125" hidden="1" customWidth="1"/>
    <col min="218" max="218" width="8.33203125" bestFit="1" customWidth="1"/>
    <col min="219" max="219" width="10.5" customWidth="1"/>
    <col min="220" max="220" width="15.1640625" customWidth="1"/>
    <col min="221" max="221" width="13" bestFit="1" customWidth="1"/>
    <col min="222" max="222" width="8.83203125" bestFit="1" customWidth="1"/>
    <col min="223" max="223" width="14.33203125" customWidth="1"/>
    <col min="224" max="224" width="15" style="220" bestFit="1" customWidth="1"/>
    <col min="225" max="232" width="14.33203125" customWidth="1"/>
    <col min="233" max="233" width="7.6640625" bestFit="1" customWidth="1"/>
    <col min="234" max="234" width="8.33203125" bestFit="1" customWidth="1"/>
    <col min="235" max="235" width="14.33203125" customWidth="1"/>
    <col min="236" max="236" width="10.83203125" customWidth="1"/>
    <col min="237" max="237" width="12.1640625" bestFit="1" customWidth="1"/>
    <col min="238" max="238" width="12.1640625" customWidth="1"/>
    <col min="239" max="239" width="8.33203125" bestFit="1" customWidth="1"/>
    <col min="240" max="240" width="14.33203125" customWidth="1"/>
    <col min="241" max="241" width="12.1640625" bestFit="1" customWidth="1"/>
    <col min="242" max="242" width="8.33203125" bestFit="1" customWidth="1"/>
    <col min="243" max="243" width="14.33203125" customWidth="1"/>
    <col min="244" max="245" width="8.33203125" hidden="1" customWidth="1"/>
    <col min="246" max="246" width="8.33203125" bestFit="1" customWidth="1"/>
    <col min="247" max="247" width="9" bestFit="1" customWidth="1"/>
    <col min="248" max="248" width="14.33203125" customWidth="1"/>
    <col min="249" max="249" width="12.1640625" bestFit="1" customWidth="1"/>
    <col min="250" max="260" width="14.33203125" customWidth="1"/>
    <col min="261" max="261" width="8" bestFit="1" customWidth="1"/>
    <col min="262" max="262" width="8.33203125" bestFit="1" customWidth="1"/>
    <col min="263" max="263" width="12" bestFit="1" customWidth="1"/>
    <col min="264" max="264" width="10" bestFit="1" customWidth="1"/>
    <col min="265" max="265" width="12.33203125" bestFit="1" customWidth="1"/>
    <col min="266" max="266" width="10.33203125" bestFit="1" customWidth="1"/>
    <col min="267" max="267" width="8.33203125" bestFit="1" customWidth="1"/>
    <col min="268" max="268" width="12.6640625" bestFit="1" customWidth="1"/>
    <col min="269" max="269" width="12.1640625" bestFit="1" customWidth="1"/>
    <col min="270" max="270" width="8.33203125" bestFit="1" customWidth="1"/>
    <col min="271" max="271" width="14.33203125" customWidth="1"/>
    <col min="272" max="272" width="8.33203125" customWidth="1"/>
    <col min="273" max="279" width="14.33203125" customWidth="1"/>
    <col min="280" max="280" width="18.83203125" style="350" customWidth="1"/>
    <col min="281" max="281" width="17.1640625" style="350" bestFit="1" customWidth="1"/>
    <col min="282" max="282" width="22.1640625" style="350" bestFit="1" customWidth="1"/>
    <col min="283" max="283" width="18.83203125" style="322" customWidth="1"/>
    <col min="284" max="284" width="15.33203125" style="220" bestFit="1" customWidth="1"/>
    <col min="285" max="285" width="13.33203125" bestFit="1" customWidth="1"/>
    <col min="286" max="286" width="18.83203125" customWidth="1"/>
    <col min="287" max="287" width="13.5" customWidth="1"/>
    <col min="288" max="288" width="16.83203125" customWidth="1"/>
    <col min="289" max="289" width="14.6640625" customWidth="1"/>
    <col min="290" max="290" width="15.83203125" customWidth="1"/>
    <col min="291" max="291" width="15.33203125" customWidth="1"/>
    <col min="292" max="292" width="13.5" customWidth="1"/>
    <col min="293" max="293" width="13" style="215" customWidth="1"/>
    <col min="294" max="294" width="13" style="125" customWidth="1"/>
    <col min="295" max="299" width="13" style="126" customWidth="1"/>
    <col min="300" max="300" width="10.1640625" customWidth="1"/>
    <col min="301" max="301" width="10.6640625" customWidth="1"/>
    <col min="302" max="303" width="10.6640625" hidden="1" customWidth="1"/>
    <col min="304" max="304" width="10.83203125" customWidth="1"/>
    <col min="305" max="305" width="14.1640625" customWidth="1"/>
    <col min="306" max="306" width="13" customWidth="1"/>
    <col min="308" max="308" width="14" customWidth="1"/>
    <col min="309" max="309" width="12.1640625" bestFit="1" customWidth="1"/>
    <col min="310" max="311" width="14" style="110" customWidth="1"/>
    <col min="312" max="312" width="14" style="332" customWidth="1"/>
    <col min="314" max="314" width="9.1640625" style="156" bestFit="1" customWidth="1"/>
    <col min="315" max="315" width="10.5" customWidth="1"/>
    <col min="316" max="316" width="8.33203125" style="180" bestFit="1" customWidth="1"/>
    <col min="319" max="319" width="13.83203125" bestFit="1" customWidth="1"/>
    <col min="320" max="320" width="7.6640625" style="174"/>
    <col min="321" max="322" width="8.33203125" style="127" bestFit="1" customWidth="1"/>
    <col min="323" max="323" width="7.6640625" style="122"/>
    <col min="324" max="325" width="8.33203125" style="127" bestFit="1" customWidth="1"/>
    <col min="326" max="326" width="17.1640625" style="224" bestFit="1" customWidth="1"/>
    <col min="327" max="327" width="17.1640625" style="224" customWidth="1"/>
    <col min="328" max="328" width="20" style="224" bestFit="1" customWidth="1"/>
    <col min="329" max="334" width="17.1640625" style="224" customWidth="1"/>
    <col min="335" max="335" width="21.5" style="224" customWidth="1"/>
    <col min="336" max="336" width="11.33203125" style="224" bestFit="1" customWidth="1"/>
    <col min="337" max="337" width="7.6640625" style="224" bestFit="1" customWidth="1"/>
    <col min="338" max="338" width="8.33203125" style="224" bestFit="1" customWidth="1"/>
    <col min="339" max="339" width="11.6640625" style="224" bestFit="1" customWidth="1"/>
    <col min="340" max="340" width="17.1640625" style="224" customWidth="1"/>
    <col min="341" max="341" width="12.1640625" style="224" bestFit="1" customWidth="1"/>
    <col min="342" max="343" width="17.1640625" style="224" customWidth="1"/>
    <col min="344" max="344" width="12.5" style="224" bestFit="1" customWidth="1"/>
    <col min="345" max="345" width="12.1640625" style="224" bestFit="1" customWidth="1"/>
    <col min="346" max="346" width="8.33203125" style="224" bestFit="1" customWidth="1"/>
    <col min="347" max="347" width="17.1640625" style="224" customWidth="1"/>
    <col min="348" max="348" width="20" style="220" bestFit="1" customWidth="1"/>
    <col min="349" max="349" width="12.33203125" customWidth="1"/>
    <col min="350" max="350" width="17.33203125" customWidth="1"/>
    <col min="351" max="351" width="14" bestFit="1" customWidth="1"/>
    <col min="352" max="352" width="17.83203125" customWidth="1"/>
    <col min="353" max="353" width="13.33203125" customWidth="1"/>
    <col min="354" max="354" width="17.1640625" bestFit="1" customWidth="1"/>
    <col min="355" max="356" width="11.33203125" customWidth="1"/>
    <col min="357" max="357" width="7.6640625" bestFit="1" customWidth="1"/>
    <col min="358" max="358" width="11.33203125" customWidth="1"/>
    <col min="360" max="360" width="11.6640625" customWidth="1"/>
    <col min="361" max="361" width="10.1640625" customWidth="1"/>
    <col min="362" max="362" width="12.83203125" customWidth="1"/>
    <col min="363" max="363" width="10.33203125" customWidth="1"/>
    <col min="365" max="365" width="12.5" customWidth="1"/>
    <col min="366" max="366" width="12.1640625" bestFit="1" customWidth="1"/>
    <col min="367" max="368" width="15.5" customWidth="1"/>
    <col min="369" max="369" width="15" customWidth="1"/>
    <col min="370" max="370" width="10.33203125" bestFit="1" customWidth="1"/>
    <col min="371" max="371" width="18.33203125" customWidth="1"/>
    <col min="372" max="372" width="14.5" customWidth="1"/>
    <col min="373" max="373" width="18.33203125" customWidth="1"/>
    <col min="374" max="374" width="12.1640625" customWidth="1"/>
    <col min="375" max="375" width="18" customWidth="1"/>
    <col min="376" max="376" width="11.33203125" customWidth="1"/>
    <col min="377" max="377" width="12" customWidth="1"/>
    <col min="378" max="378" width="7.6640625" bestFit="1" customWidth="1"/>
    <col min="381" max="381" width="10.1640625" customWidth="1"/>
    <col min="382" max="382" width="8.33203125" bestFit="1" customWidth="1"/>
    <col min="383" max="383" width="12.1640625" customWidth="1"/>
    <col min="385" max="385" width="12.5" customWidth="1"/>
    <col min="386" max="386" width="12.1640625" bestFit="1" customWidth="1"/>
    <col min="387" max="387" width="8.33203125" bestFit="1" customWidth="1"/>
    <col min="388" max="388" width="14.1640625" bestFit="1" customWidth="1"/>
    <col min="390" max="390" width="20" bestFit="1" customWidth="1"/>
    <col min="391" max="391" width="14.6640625" bestFit="1" customWidth="1"/>
    <col min="392" max="392" width="15.5" bestFit="1" customWidth="1"/>
    <col min="393" max="393" width="7" bestFit="1" customWidth="1"/>
    <col min="394" max="394" width="13.5" customWidth="1"/>
    <col min="395" max="395" width="9.5" customWidth="1"/>
    <col min="396" max="396" width="10.1640625" bestFit="1" customWidth="1"/>
    <col min="397" max="397" width="10.33203125" bestFit="1" customWidth="1"/>
    <col min="398" max="398" width="11.6640625" customWidth="1"/>
    <col min="400" max="400" width="8.33203125" bestFit="1" customWidth="1"/>
    <col min="401" max="401" width="10.33203125" bestFit="1" customWidth="1"/>
    <col min="407" max="407" width="12.1640625" bestFit="1" customWidth="1"/>
    <col min="410" max="410" width="13.83203125" bestFit="1" customWidth="1"/>
    <col min="411" max="411" width="12.83203125" bestFit="1" customWidth="1"/>
    <col min="412" max="412" width="15.1640625" customWidth="1"/>
    <col min="413" max="413" width="8.33203125" customWidth="1"/>
    <col min="414" max="414" width="12.33203125" customWidth="1"/>
    <col min="415" max="415" width="12.5" customWidth="1"/>
    <col min="416" max="416" width="16.83203125" customWidth="1"/>
    <col min="417" max="417" width="11.6640625" customWidth="1"/>
    <col min="418" max="418" width="12" customWidth="1"/>
    <col min="431" max="432" width="9.83203125" customWidth="1"/>
    <col min="433" max="433" width="11.33203125" customWidth="1"/>
    <col min="434" max="434" width="12.6640625" customWidth="1"/>
    <col min="435" max="435" width="10.33203125" customWidth="1"/>
    <col min="437" max="437" width="10.1640625" customWidth="1"/>
    <col min="438" max="448" width="9.6640625" customWidth="1"/>
    <col min="450" max="450" width="20" bestFit="1" customWidth="1"/>
    <col min="451" max="456" width="14.83203125" bestFit="1" customWidth="1"/>
    <col min="457" max="457" width="10.83203125" bestFit="1" customWidth="1"/>
    <col min="458" max="458" width="13.5" bestFit="1" customWidth="1"/>
    <col min="460" max="460" width="11.5" bestFit="1" customWidth="1"/>
    <col min="461" max="461" width="12.33203125" customWidth="1"/>
    <col min="462" max="462" width="9.33203125" customWidth="1"/>
    <col min="463" max="463" width="11.33203125" customWidth="1"/>
    <col min="464" max="468" width="11.5" bestFit="1" customWidth="1"/>
    <col min="470" max="470" width="20" bestFit="1" customWidth="1"/>
    <col min="471" max="472" width="13.5" bestFit="1" customWidth="1"/>
    <col min="473" max="473" width="13.6640625" customWidth="1"/>
    <col min="474" max="474" width="16.5" customWidth="1"/>
    <col min="475" max="475" width="13.5" bestFit="1" customWidth="1"/>
    <col min="476" max="476" width="11.83203125" customWidth="1"/>
    <col min="477" max="477" width="9.5" bestFit="1" customWidth="1"/>
    <col min="478" max="478" width="13" bestFit="1" customWidth="1"/>
    <col min="480" max="481" width="11.5" bestFit="1" customWidth="1"/>
    <col min="482" max="482" width="10.33203125" customWidth="1"/>
    <col min="483" max="483" width="11.5" bestFit="1" customWidth="1"/>
    <col min="484" max="484" width="10.83203125" customWidth="1"/>
    <col min="485" max="485" width="11.5" bestFit="1" customWidth="1"/>
    <col min="486" max="486" width="13.1640625" customWidth="1"/>
    <col min="487" max="487" width="12.6640625" customWidth="1"/>
    <col min="488" max="488" width="11.5" bestFit="1" customWidth="1"/>
  </cols>
  <sheetData>
    <row r="1" spans="1:488" ht="31.5" customHeight="1">
      <c r="A1" s="451" t="s">
        <v>146</v>
      </c>
      <c r="B1" s="451"/>
      <c r="C1" s="281"/>
      <c r="D1" s="454" t="s">
        <v>624</v>
      </c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V1" s="452" t="s">
        <v>219</v>
      </c>
      <c r="W1" s="452"/>
      <c r="X1" s="452"/>
      <c r="Y1" s="452"/>
      <c r="AA1" s="453" t="s">
        <v>158</v>
      </c>
      <c r="AB1" s="453"/>
      <c r="AC1" s="275"/>
      <c r="AD1" s="208"/>
      <c r="AE1" s="448" t="s">
        <v>620</v>
      </c>
      <c r="AF1" s="448"/>
      <c r="AG1" s="448"/>
      <c r="AH1" s="448"/>
      <c r="AI1" s="448"/>
      <c r="AJ1" s="448"/>
      <c r="AK1" s="448"/>
      <c r="AL1" s="448"/>
      <c r="AM1" s="448"/>
      <c r="AN1" s="448"/>
      <c r="AO1" s="448"/>
      <c r="AP1" s="448"/>
      <c r="AQ1" s="448"/>
      <c r="AR1" s="448"/>
      <c r="AS1" s="448"/>
      <c r="AT1" s="30"/>
      <c r="AU1" s="30"/>
      <c r="AW1" s="449" t="s">
        <v>219</v>
      </c>
      <c r="AX1" s="449"/>
      <c r="AY1" s="449"/>
      <c r="AZ1" s="449"/>
      <c r="BB1" s="450" t="s">
        <v>158</v>
      </c>
      <c r="BC1" s="450"/>
      <c r="BD1" s="113"/>
      <c r="BE1" s="3"/>
      <c r="BF1" s="448" t="s">
        <v>398</v>
      </c>
      <c r="BG1" s="448"/>
      <c r="BH1" s="448"/>
      <c r="BI1" s="448"/>
      <c r="BJ1" s="448"/>
      <c r="BK1" s="448"/>
      <c r="BL1" s="448"/>
      <c r="BM1" s="448"/>
      <c r="BN1" s="448"/>
      <c r="BO1" s="448"/>
      <c r="BP1" s="448"/>
      <c r="BQ1" s="448"/>
      <c r="BR1" s="448"/>
      <c r="BS1" s="448"/>
      <c r="BT1" s="448"/>
      <c r="BU1" s="448"/>
      <c r="BV1" s="30"/>
      <c r="BW1" s="30"/>
      <c r="BY1" s="449" t="s">
        <v>219</v>
      </c>
      <c r="BZ1" s="449"/>
      <c r="CA1" s="449"/>
      <c r="CB1" s="449"/>
      <c r="CD1" s="450" t="s">
        <v>158</v>
      </c>
      <c r="CE1" s="450"/>
      <c r="CF1" s="192"/>
      <c r="CG1" s="3"/>
      <c r="CH1" s="448" t="s">
        <v>397</v>
      </c>
      <c r="CI1" s="448"/>
      <c r="CJ1" s="448"/>
      <c r="CK1" s="448"/>
      <c r="CL1" s="448"/>
      <c r="CM1" s="448"/>
      <c r="CN1" s="448"/>
      <c r="CO1" s="448"/>
      <c r="CP1" s="448"/>
      <c r="CQ1" s="448"/>
      <c r="CR1" s="448"/>
      <c r="CS1" s="448"/>
      <c r="CT1" s="448"/>
      <c r="CU1" s="448"/>
      <c r="CV1" s="448"/>
      <c r="CW1" s="448"/>
      <c r="CX1" s="30"/>
      <c r="CY1" s="30"/>
      <c r="CZ1" s="152"/>
      <c r="DA1" s="449" t="s">
        <v>219</v>
      </c>
      <c r="DB1" s="449"/>
      <c r="DC1" s="449"/>
      <c r="DD1" s="449"/>
      <c r="DF1" s="450" t="s">
        <v>158</v>
      </c>
      <c r="DG1" s="450"/>
      <c r="DH1" s="293"/>
      <c r="DI1" s="3"/>
      <c r="DJ1" s="448" t="s">
        <v>626</v>
      </c>
      <c r="DK1" s="448"/>
      <c r="DL1" s="448"/>
      <c r="DM1" s="448"/>
      <c r="DN1" s="448"/>
      <c r="DO1" s="448"/>
      <c r="DP1" s="448"/>
      <c r="DQ1" s="448"/>
      <c r="DR1" s="448"/>
      <c r="DS1" s="448"/>
      <c r="DT1" s="448"/>
      <c r="DU1" s="448"/>
      <c r="DV1" s="448"/>
      <c r="DW1" s="448"/>
      <c r="DX1" s="448"/>
      <c r="DY1" s="448"/>
      <c r="DZ1" s="30"/>
      <c r="EA1" s="30"/>
      <c r="EB1" s="152"/>
      <c r="EC1" s="449" t="s">
        <v>219</v>
      </c>
      <c r="ED1" s="449"/>
      <c r="EE1" s="449"/>
      <c r="EF1" s="449"/>
      <c r="EH1" s="450" t="s">
        <v>158</v>
      </c>
      <c r="EI1" s="450"/>
      <c r="EJ1" s="278"/>
      <c r="EK1" s="459" t="s">
        <v>625</v>
      </c>
      <c r="EL1" s="459"/>
      <c r="EM1" s="459"/>
      <c r="EN1" s="459"/>
      <c r="EO1" s="459"/>
      <c r="EP1" s="459"/>
      <c r="EQ1" s="459"/>
      <c r="ER1" s="459"/>
      <c r="ES1" s="459"/>
      <c r="ET1" s="459"/>
      <c r="EU1" s="459"/>
      <c r="EV1" s="290"/>
      <c r="EW1" s="290"/>
      <c r="EX1" s="290"/>
      <c r="EY1" s="290"/>
      <c r="EZ1" s="290"/>
      <c r="FA1" s="290"/>
      <c r="FB1" s="292"/>
      <c r="FC1" s="292"/>
      <c r="FD1" s="284"/>
      <c r="FE1" s="284"/>
      <c r="FF1" s="284"/>
      <c r="FH1" s="453"/>
      <c r="FI1" s="453"/>
      <c r="FJ1" s="285"/>
      <c r="FK1" s="278"/>
      <c r="FL1" s="221"/>
      <c r="FM1" s="448" t="s">
        <v>619</v>
      </c>
      <c r="FN1" s="448"/>
      <c r="FO1" s="448"/>
      <c r="FP1" s="448"/>
      <c r="FQ1" s="448"/>
      <c r="FR1" s="448"/>
      <c r="FS1" s="448"/>
      <c r="FT1" s="448"/>
      <c r="FU1" s="448"/>
      <c r="FV1" s="448"/>
      <c r="FW1" s="448"/>
      <c r="FX1" s="448"/>
      <c r="FY1" s="448"/>
      <c r="FZ1" s="448"/>
      <c r="GA1" s="448"/>
      <c r="GB1" s="448"/>
      <c r="GC1" s="30"/>
      <c r="GD1" s="30"/>
      <c r="GF1" s="449" t="s">
        <v>219</v>
      </c>
      <c r="GG1" s="449"/>
      <c r="GH1" s="449"/>
      <c r="GI1" s="449"/>
      <c r="GK1" s="450"/>
      <c r="GL1" s="450"/>
      <c r="GM1" s="193"/>
      <c r="GN1" s="221"/>
      <c r="GO1" s="448" t="s">
        <v>396</v>
      </c>
      <c r="GP1" s="448"/>
      <c r="GQ1" s="448"/>
      <c r="GR1" s="448"/>
      <c r="GS1" s="448"/>
      <c r="GT1" s="448"/>
      <c r="GU1" s="448"/>
      <c r="GV1" s="448"/>
      <c r="GW1" s="448"/>
      <c r="GX1" s="448"/>
      <c r="GY1" s="448"/>
      <c r="GZ1" s="448"/>
      <c r="HA1" s="448"/>
      <c r="HB1" s="448"/>
      <c r="HC1" s="448"/>
      <c r="HD1" s="448"/>
      <c r="HE1" s="30"/>
      <c r="HF1" s="30"/>
      <c r="HG1" s="58"/>
      <c r="HH1" s="449" t="s">
        <v>219</v>
      </c>
      <c r="HI1" s="449"/>
      <c r="HJ1" s="449"/>
      <c r="HK1" s="449"/>
      <c r="HM1" s="450"/>
      <c r="HN1" s="450"/>
      <c r="HO1" s="151"/>
      <c r="HP1" s="221"/>
      <c r="HQ1" s="448" t="s">
        <v>395</v>
      </c>
      <c r="HR1" s="448"/>
      <c r="HS1" s="448"/>
      <c r="HT1" s="448"/>
      <c r="HU1" s="448"/>
      <c r="HV1" s="448"/>
      <c r="HW1" s="448"/>
      <c r="HX1" s="448"/>
      <c r="HY1" s="448"/>
      <c r="HZ1" s="448"/>
      <c r="IA1" s="448"/>
      <c r="IB1" s="448"/>
      <c r="IC1" s="448"/>
      <c r="ID1" s="448"/>
      <c r="IE1" s="448"/>
      <c r="IF1" s="448"/>
      <c r="IG1" s="448"/>
      <c r="IH1" s="30"/>
      <c r="II1" s="30"/>
      <c r="IJ1" s="166"/>
      <c r="IK1" s="449" t="s">
        <v>219</v>
      </c>
      <c r="IL1" s="449"/>
      <c r="IM1" s="449"/>
      <c r="IN1" s="449"/>
      <c r="IO1" s="450"/>
      <c r="IP1" s="450"/>
      <c r="IQ1" s="293"/>
      <c r="IR1" s="221"/>
      <c r="IS1" s="448" t="s">
        <v>628</v>
      </c>
      <c r="IT1" s="448"/>
      <c r="IU1" s="448"/>
      <c r="IV1" s="448"/>
      <c r="IW1" s="448"/>
      <c r="IX1" s="448"/>
      <c r="IY1" s="448"/>
      <c r="IZ1" s="448"/>
      <c r="JA1" s="448"/>
      <c r="JB1" s="448"/>
      <c r="JC1" s="448"/>
      <c r="JD1" s="448"/>
      <c r="JE1" s="448"/>
      <c r="JF1" s="448"/>
      <c r="JG1" s="448"/>
      <c r="JH1" s="448"/>
      <c r="JI1" s="448"/>
      <c r="JJ1" s="30"/>
      <c r="JK1" s="30"/>
      <c r="JL1" s="166"/>
      <c r="JM1" s="449" t="s">
        <v>219</v>
      </c>
      <c r="JN1" s="449"/>
      <c r="JO1" s="449"/>
      <c r="JP1" s="449"/>
      <c r="JQ1" s="293"/>
      <c r="JR1" s="293"/>
      <c r="JS1" s="342"/>
      <c r="JT1" s="448" t="s">
        <v>663</v>
      </c>
      <c r="JU1" s="448"/>
      <c r="JV1" s="341" t="s">
        <v>665</v>
      </c>
      <c r="JW1" s="351"/>
      <c r="JX1" s="448" t="s">
        <v>621</v>
      </c>
      <c r="JY1" s="448"/>
      <c r="JZ1" s="448"/>
      <c r="KA1" s="448"/>
      <c r="KB1" s="448"/>
      <c r="KC1" s="448"/>
      <c r="KD1" s="448"/>
      <c r="KE1" s="448"/>
      <c r="KF1" s="448"/>
      <c r="KG1" s="448"/>
      <c r="KH1" s="448"/>
      <c r="KI1" s="448"/>
      <c r="KJ1" s="448"/>
      <c r="KK1" s="448"/>
      <c r="KL1" s="448"/>
      <c r="KM1" s="448"/>
      <c r="KN1" s="448"/>
      <c r="KO1" s="448"/>
      <c r="KP1" s="448"/>
      <c r="KQ1" s="448"/>
      <c r="KR1" s="448"/>
      <c r="KS1" s="448"/>
      <c r="KT1" s="448"/>
      <c r="KU1" s="448"/>
      <c r="KV1" s="448"/>
      <c r="KW1" s="455"/>
      <c r="KX1" s="343" t="s">
        <v>663</v>
      </c>
      <c r="KY1" s="343"/>
      <c r="KZ1" s="343" t="s">
        <v>664</v>
      </c>
      <c r="LA1" s="343"/>
      <c r="LB1" s="154"/>
      <c r="LC1" s="147"/>
      <c r="LD1" s="177"/>
      <c r="LH1" s="174" t="s">
        <v>235</v>
      </c>
      <c r="LK1" s="122" t="s">
        <v>235</v>
      </c>
      <c r="LP1" s="448" t="s">
        <v>684</v>
      </c>
      <c r="LQ1" s="448"/>
      <c r="LR1" s="448"/>
      <c r="LS1" s="448"/>
      <c r="LT1" s="448"/>
      <c r="LU1" s="448"/>
      <c r="LV1" s="448"/>
      <c r="LW1" s="448"/>
      <c r="LX1" s="448"/>
      <c r="LY1" s="448"/>
      <c r="LZ1" s="448"/>
      <c r="MA1" s="448"/>
      <c r="MB1" s="448"/>
      <c r="MC1" s="448"/>
      <c r="MD1" s="448"/>
      <c r="ME1" s="448"/>
      <c r="MF1" s="448"/>
      <c r="MG1" s="448"/>
      <c r="MH1" s="448"/>
      <c r="MJ1" s="448" t="s">
        <v>683</v>
      </c>
      <c r="MK1" s="448"/>
      <c r="ML1" s="448"/>
      <c r="MM1" s="448"/>
      <c r="MN1" s="448"/>
      <c r="MO1" s="448"/>
      <c r="MP1" s="448"/>
      <c r="MQ1" s="448"/>
      <c r="MR1" s="448"/>
      <c r="MS1" s="448"/>
      <c r="MT1" s="448"/>
      <c r="MU1" s="448"/>
      <c r="MV1" s="448"/>
      <c r="MW1" s="448"/>
      <c r="MX1" s="448"/>
      <c r="MY1" s="448"/>
      <c r="MZ1" s="448"/>
      <c r="NA1" s="448"/>
      <c r="NB1" s="448"/>
      <c r="NE1" s="448" t="s">
        <v>618</v>
      </c>
      <c r="NF1" s="448"/>
      <c r="NG1" s="448"/>
      <c r="NH1" s="448"/>
      <c r="NI1" s="448"/>
      <c r="NJ1" s="448"/>
      <c r="NK1" s="448"/>
      <c r="NL1" s="448"/>
      <c r="NM1" s="448"/>
      <c r="NN1" s="448"/>
      <c r="NO1" s="448"/>
      <c r="NP1" s="448"/>
      <c r="NQ1" s="448"/>
      <c r="NR1" s="448"/>
      <c r="NS1" s="448"/>
      <c r="NT1" s="448"/>
      <c r="NU1" s="448"/>
      <c r="NV1" s="448"/>
      <c r="NW1" s="448"/>
      <c r="NZ1" s="448" t="s">
        <v>655</v>
      </c>
      <c r="OA1" s="448"/>
      <c r="OB1" s="448"/>
      <c r="OC1" s="448"/>
      <c r="OD1" s="448"/>
      <c r="OE1" s="448"/>
      <c r="OF1" s="448"/>
      <c r="OG1" s="448"/>
      <c r="OH1" s="448"/>
      <c r="OI1" s="448"/>
      <c r="OJ1" s="448"/>
      <c r="OK1" s="448"/>
      <c r="OL1" s="448"/>
      <c r="OM1" s="448"/>
      <c r="ON1" s="448"/>
      <c r="OO1" s="448"/>
      <c r="OP1" s="448"/>
      <c r="OQ1" s="448"/>
      <c r="OR1" s="448"/>
      <c r="OS1" s="186"/>
      <c r="OT1" s="448" t="s">
        <v>722</v>
      </c>
      <c r="OU1" s="448"/>
      <c r="OV1" s="448"/>
      <c r="OW1" s="448"/>
      <c r="OX1" s="448"/>
      <c r="OY1" s="448"/>
      <c r="OZ1" s="448"/>
      <c r="PA1" s="448"/>
      <c r="PB1" s="448"/>
      <c r="PC1" s="448"/>
      <c r="PD1" s="448"/>
      <c r="PE1" s="448"/>
      <c r="PF1" s="448"/>
      <c r="PG1" s="448"/>
      <c r="PH1" s="448"/>
      <c r="PI1" s="448"/>
      <c r="PJ1" s="448"/>
      <c r="PK1" s="448"/>
      <c r="PL1" s="448"/>
      <c r="PM1" s="186"/>
      <c r="PN1" s="186" t="s">
        <v>689</v>
      </c>
      <c r="PO1" s="456" t="s">
        <v>670</v>
      </c>
      <c r="PP1" s="456"/>
      <c r="PQ1" s="456"/>
      <c r="PR1" s="456"/>
      <c r="PS1" s="456"/>
      <c r="PT1" s="456"/>
      <c r="PU1" s="30"/>
      <c r="PV1" s="30"/>
      <c r="PW1" s="61"/>
      <c r="PX1" s="456" t="s">
        <v>836</v>
      </c>
      <c r="PY1" s="456"/>
      <c r="PZ1" s="456"/>
      <c r="QA1" s="456"/>
      <c r="QB1" s="456"/>
      <c r="QC1" s="456"/>
      <c r="QD1" s="61"/>
      <c r="QE1" s="61"/>
      <c r="QF1" s="61"/>
      <c r="QH1" s="446" t="s">
        <v>720</v>
      </c>
      <c r="QI1" s="446"/>
      <c r="QJ1" s="446"/>
      <c r="QK1" s="446"/>
      <c r="QL1" s="446"/>
      <c r="QM1" s="446"/>
      <c r="QN1" s="446"/>
      <c r="QO1" s="446"/>
      <c r="QP1" s="446"/>
      <c r="QQ1" s="446"/>
      <c r="QR1" s="446"/>
      <c r="QS1" s="446"/>
      <c r="QT1" s="446"/>
      <c r="QU1" s="446"/>
      <c r="QV1" s="446"/>
      <c r="QW1" s="446"/>
      <c r="QX1" s="446"/>
      <c r="QY1" s="446"/>
      <c r="QZ1" s="446"/>
      <c r="RA1" s="418"/>
      <c r="RB1" s="446" t="s">
        <v>721</v>
      </c>
      <c r="RC1" s="446"/>
      <c r="RD1" s="446"/>
      <c r="RE1" s="446"/>
      <c r="RF1" s="446"/>
      <c r="RG1" s="446"/>
      <c r="RH1" s="446"/>
      <c r="RI1" s="446"/>
      <c r="RJ1" s="446"/>
      <c r="RK1" s="446"/>
      <c r="RL1" s="446"/>
      <c r="RM1" s="446"/>
      <c r="RN1" s="446"/>
      <c r="RO1" s="446"/>
      <c r="RP1" s="446"/>
      <c r="RQ1" s="446"/>
      <c r="RR1" s="446"/>
      <c r="RS1" s="446"/>
      <c r="RT1" s="446"/>
    </row>
    <row r="2" spans="1:488" ht="31.5" customHeight="1">
      <c r="A2" s="451"/>
      <c r="B2" s="451"/>
      <c r="C2" s="281"/>
      <c r="D2" s="281"/>
      <c r="E2" s="281"/>
      <c r="F2" s="281"/>
      <c r="G2" s="281"/>
      <c r="H2" s="281"/>
      <c r="I2" s="281"/>
      <c r="J2" s="281"/>
      <c r="K2" s="279"/>
      <c r="L2" s="279"/>
      <c r="M2" s="279"/>
      <c r="N2" s="279"/>
      <c r="O2" s="279"/>
      <c r="P2" s="279"/>
      <c r="Q2" s="279"/>
      <c r="R2" s="279"/>
      <c r="S2" s="283"/>
      <c r="T2" s="283"/>
      <c r="V2" s="284"/>
      <c r="W2" s="284"/>
      <c r="X2" s="284"/>
      <c r="Y2" s="284"/>
      <c r="AA2" s="285"/>
      <c r="AB2" s="285"/>
      <c r="AC2" s="275"/>
      <c r="AD2" s="208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61"/>
      <c r="AU2" s="61"/>
      <c r="AW2" s="187"/>
      <c r="AX2" s="187"/>
      <c r="AY2" s="187"/>
      <c r="AZ2" s="187"/>
      <c r="BB2" s="182"/>
      <c r="BC2" s="182"/>
      <c r="BD2" s="182"/>
      <c r="BE2" s="3"/>
      <c r="BF2" s="186"/>
      <c r="BG2" s="194"/>
      <c r="BH2" s="186"/>
      <c r="BI2" s="186"/>
      <c r="BJ2" s="186"/>
      <c r="BK2" s="186"/>
      <c r="BL2" s="195"/>
      <c r="BM2" s="186"/>
      <c r="BN2" s="186"/>
      <c r="BO2" s="186"/>
      <c r="BP2" s="186"/>
      <c r="BQ2" s="186"/>
      <c r="BR2" s="186"/>
      <c r="BS2" s="186"/>
      <c r="BT2" s="186"/>
      <c r="BU2" s="186"/>
      <c r="BV2" s="61"/>
      <c r="BW2" s="61"/>
      <c r="BY2" s="187"/>
      <c r="BZ2" s="187"/>
      <c r="CA2" s="187"/>
      <c r="CB2" s="187"/>
      <c r="CD2" s="182"/>
      <c r="CE2" s="182"/>
      <c r="CF2" s="192"/>
      <c r="CG2" s="3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96"/>
      <c r="CS2" s="186"/>
      <c r="CT2" s="186"/>
      <c r="CU2" s="186"/>
      <c r="CV2" s="186"/>
      <c r="CW2" s="186"/>
      <c r="CX2" s="61"/>
      <c r="CY2" s="61"/>
      <c r="CZ2" s="152"/>
      <c r="DA2" s="187"/>
      <c r="DB2" s="187"/>
      <c r="DC2" s="187"/>
      <c r="DD2" s="187"/>
      <c r="DF2" s="192"/>
      <c r="DG2" s="192"/>
      <c r="DH2" s="293"/>
      <c r="DI2" s="3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96"/>
      <c r="DU2" s="186"/>
      <c r="DV2" s="186"/>
      <c r="DW2" s="186"/>
      <c r="DX2" s="186"/>
      <c r="DY2" s="186"/>
      <c r="DZ2" s="61"/>
      <c r="EA2" s="61"/>
      <c r="EB2" s="152"/>
      <c r="EC2" s="187"/>
      <c r="ED2" s="187"/>
      <c r="EE2" s="187"/>
      <c r="EF2" s="187"/>
      <c r="EH2" s="293"/>
      <c r="EI2" s="293"/>
      <c r="EJ2" s="278"/>
      <c r="EK2" s="278"/>
      <c r="EL2" s="278"/>
      <c r="EM2" s="278"/>
      <c r="EN2" s="278"/>
      <c r="EO2" s="278"/>
      <c r="EP2" s="278"/>
      <c r="EQ2" s="278"/>
      <c r="ER2" s="278"/>
      <c r="ES2" s="278"/>
      <c r="ET2" s="278"/>
      <c r="EU2" s="285"/>
      <c r="EV2" s="285"/>
      <c r="EW2" s="285"/>
      <c r="EX2" s="285"/>
      <c r="EY2" s="285"/>
      <c r="EZ2" s="285"/>
      <c r="FA2" s="285"/>
      <c r="FB2" s="292"/>
      <c r="FC2" s="292"/>
      <c r="FD2" s="284"/>
      <c r="FE2" s="284"/>
      <c r="FF2" s="284"/>
      <c r="FH2" s="285"/>
      <c r="FI2" s="285"/>
      <c r="FJ2" s="285"/>
      <c r="FK2" s="278"/>
      <c r="FL2" s="221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61"/>
      <c r="GD2" s="61"/>
      <c r="GF2" s="187"/>
      <c r="GG2" s="187"/>
      <c r="GH2" s="187"/>
      <c r="GI2" s="187"/>
      <c r="GK2" s="182"/>
      <c r="GL2" s="182"/>
      <c r="GM2" s="193"/>
      <c r="GN2" s="221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61"/>
      <c r="HF2" s="61"/>
      <c r="HG2" s="58"/>
      <c r="HH2" s="187"/>
      <c r="HI2" s="187"/>
      <c r="HJ2" s="187"/>
      <c r="HK2" s="187"/>
      <c r="HM2" s="193"/>
      <c r="HN2" s="193"/>
      <c r="HO2" s="182"/>
      <c r="HP2" s="221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61"/>
      <c r="II2" s="61"/>
      <c r="IJ2" s="188"/>
      <c r="IK2" s="187"/>
      <c r="IL2" s="187"/>
      <c r="IM2" s="187"/>
      <c r="IN2" s="187"/>
      <c r="IO2" s="182"/>
      <c r="IP2" s="182"/>
      <c r="IQ2" s="293"/>
      <c r="IR2" s="221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61"/>
      <c r="JK2" s="61"/>
      <c r="JL2" s="188"/>
      <c r="JM2" s="187"/>
      <c r="JN2" s="187"/>
      <c r="JO2" s="187"/>
      <c r="JP2" s="187"/>
      <c r="JQ2" s="293"/>
      <c r="JR2" s="293"/>
      <c r="JS2" s="342"/>
      <c r="JT2" s="320"/>
      <c r="JU2" s="320"/>
      <c r="JV2" s="320"/>
      <c r="JW2" s="320"/>
      <c r="JX2" s="217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457" t="s">
        <v>392</v>
      </c>
      <c r="KK2" s="458"/>
      <c r="KL2" s="189" t="s">
        <v>386</v>
      </c>
      <c r="KM2" s="190" t="s">
        <v>387</v>
      </c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319"/>
      <c r="KY2" s="319"/>
      <c r="KZ2" s="329"/>
      <c r="LA2" s="186"/>
      <c r="LB2" s="154"/>
      <c r="LC2" s="147"/>
      <c r="LD2" s="177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J2" s="217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4">
        <v>7.88</v>
      </c>
      <c r="PO2" s="372">
        <f>1/(EXP(PN2*(SQRT(4)-SQRT(3)))-1)</f>
        <v>0.13773868849850382</v>
      </c>
      <c r="PP2" s="171" t="s">
        <v>247</v>
      </c>
      <c r="PQ2" s="171">
        <f>1/((4/3)^2.97-1)</f>
        <v>0.74074019011801695</v>
      </c>
      <c r="PR2" s="171">
        <f>1/((3/2)^2.4-1)</f>
        <v>0.60746779575487453</v>
      </c>
      <c r="PS2" s="353"/>
      <c r="PT2" s="353"/>
      <c r="PX2">
        <v>0.13773868849850382</v>
      </c>
      <c r="PY2" t="s">
        <v>247</v>
      </c>
      <c r="PZ2">
        <v>0.74074019011801695</v>
      </c>
      <c r="QA2">
        <v>0.60746779575487453</v>
      </c>
      <c r="QH2" s="447"/>
      <c r="QI2" s="447"/>
      <c r="QJ2" s="447"/>
      <c r="QK2" s="447"/>
      <c r="QL2" s="447"/>
      <c r="QM2" s="447"/>
      <c r="QN2" s="447"/>
      <c r="QO2" s="447"/>
      <c r="QP2" s="447"/>
      <c r="QQ2" s="447"/>
      <c r="QR2" s="447"/>
      <c r="QS2" s="447"/>
      <c r="QT2" s="447"/>
      <c r="QU2" s="447"/>
      <c r="QV2" s="447"/>
      <c r="QW2" s="447"/>
      <c r="QX2" s="447"/>
      <c r="QY2" s="447"/>
      <c r="QZ2" s="447"/>
      <c r="RA2" s="418"/>
      <c r="RB2" s="447"/>
      <c r="RC2" s="447"/>
      <c r="RD2" s="447"/>
      <c r="RE2" s="447"/>
      <c r="RF2" s="447"/>
      <c r="RG2" s="447"/>
      <c r="RH2" s="447"/>
      <c r="RI2" s="447"/>
      <c r="RJ2" s="447"/>
      <c r="RK2" s="447"/>
      <c r="RL2" s="447"/>
      <c r="RM2" s="447"/>
      <c r="RN2" s="447"/>
      <c r="RO2" s="447"/>
      <c r="RP2" s="447"/>
      <c r="RQ2" s="447"/>
      <c r="RR2" s="447"/>
      <c r="RS2" s="447"/>
      <c r="RT2" s="447"/>
    </row>
    <row r="3" spans="1:488" ht="85">
      <c r="A3" s="451"/>
      <c r="B3" s="451"/>
      <c r="C3" s="286" t="s">
        <v>400</v>
      </c>
      <c r="D3" s="281" t="s">
        <v>122</v>
      </c>
      <c r="E3" s="281" t="s">
        <v>201</v>
      </c>
      <c r="F3" s="281" t="s">
        <v>202</v>
      </c>
      <c r="G3" s="281" t="s">
        <v>203</v>
      </c>
      <c r="H3" s="281" t="s">
        <v>204</v>
      </c>
      <c r="I3" s="281" t="s">
        <v>205</v>
      </c>
      <c r="J3" s="281" t="s">
        <v>206</v>
      </c>
      <c r="K3" s="205"/>
      <c r="L3" s="197" t="s">
        <v>131</v>
      </c>
      <c r="M3" s="197" t="s">
        <v>207</v>
      </c>
      <c r="N3" s="197" t="s">
        <v>208</v>
      </c>
      <c r="O3" s="197" t="s">
        <v>209</v>
      </c>
      <c r="P3" s="197" t="s">
        <v>210</v>
      </c>
      <c r="Q3" s="197" t="s">
        <v>211</v>
      </c>
      <c r="R3" s="197" t="s">
        <v>212</v>
      </c>
      <c r="S3" s="198" t="s">
        <v>126</v>
      </c>
      <c r="T3" s="199" t="s">
        <v>127</v>
      </c>
      <c r="V3" s="202" t="s">
        <v>213</v>
      </c>
      <c r="W3" s="205" t="s">
        <v>155</v>
      </c>
      <c r="X3" s="205" t="s">
        <v>156</v>
      </c>
      <c r="Y3" s="205" t="s">
        <v>157</v>
      </c>
      <c r="Z3" s="287" t="s">
        <v>399</v>
      </c>
      <c r="AA3" s="205" t="s">
        <v>153</v>
      </c>
      <c r="AB3" s="205" t="s">
        <v>154</v>
      </c>
      <c r="AC3" s="275"/>
      <c r="AD3" s="209" t="s">
        <v>400</v>
      </c>
      <c r="AE3" s="59" t="s">
        <v>122</v>
      </c>
      <c r="AF3" s="59" t="s">
        <v>201</v>
      </c>
      <c r="AG3" s="101" t="s">
        <v>202</v>
      </c>
      <c r="AH3" s="101" t="s">
        <v>203</v>
      </c>
      <c r="AI3" s="101" t="s">
        <v>204</v>
      </c>
      <c r="AJ3" s="101" t="s">
        <v>205</v>
      </c>
      <c r="AK3" s="101" t="s">
        <v>206</v>
      </c>
      <c r="AL3" s="102"/>
      <c r="AM3" s="11" t="s">
        <v>131</v>
      </c>
      <c r="AN3" s="11" t="s">
        <v>207</v>
      </c>
      <c r="AO3" s="11" t="s">
        <v>208</v>
      </c>
      <c r="AP3" s="11" t="s">
        <v>209</v>
      </c>
      <c r="AQ3" s="11" t="s">
        <v>210</v>
      </c>
      <c r="AR3" s="11" t="s">
        <v>211</v>
      </c>
      <c r="AS3" s="11" t="s">
        <v>212</v>
      </c>
      <c r="AT3" s="31" t="s">
        <v>126</v>
      </c>
      <c r="AU3" s="32" t="s">
        <v>127</v>
      </c>
      <c r="AW3" s="104" t="s">
        <v>213</v>
      </c>
      <c r="AX3" s="103" t="s">
        <v>155</v>
      </c>
      <c r="AY3" s="103" t="s">
        <v>156</v>
      </c>
      <c r="AZ3" s="103" t="s">
        <v>157</v>
      </c>
      <c r="BA3" s="204" t="s">
        <v>399</v>
      </c>
      <c r="BB3" s="102" t="s">
        <v>153</v>
      </c>
      <c r="BC3" s="102" t="s">
        <v>154</v>
      </c>
      <c r="BD3" s="102"/>
      <c r="BE3" s="211" t="s">
        <v>400</v>
      </c>
      <c r="BF3" s="59" t="s">
        <v>122</v>
      </c>
      <c r="BG3" s="59" t="s">
        <v>201</v>
      </c>
      <c r="BH3" s="101" t="s">
        <v>202</v>
      </c>
      <c r="BI3" s="101" t="s">
        <v>203</v>
      </c>
      <c r="BJ3" s="101" t="s">
        <v>204</v>
      </c>
      <c r="BK3" s="101" t="s">
        <v>205</v>
      </c>
      <c r="BL3" s="60" t="s">
        <v>216</v>
      </c>
      <c r="BM3" s="60" t="s">
        <v>206</v>
      </c>
      <c r="BN3" s="60"/>
      <c r="BO3" s="11" t="s">
        <v>131</v>
      </c>
      <c r="BP3" s="11" t="s">
        <v>207</v>
      </c>
      <c r="BQ3" s="11" t="s">
        <v>208</v>
      </c>
      <c r="BR3" s="11" t="s">
        <v>209</v>
      </c>
      <c r="BS3" s="11" t="s">
        <v>210</v>
      </c>
      <c r="BT3" s="11" t="s">
        <v>211</v>
      </c>
      <c r="BU3" s="11" t="s">
        <v>212</v>
      </c>
      <c r="BV3" s="31" t="s">
        <v>126</v>
      </c>
      <c r="BW3" s="32" t="s">
        <v>127</v>
      </c>
      <c r="BX3" s="153" t="s">
        <v>622</v>
      </c>
      <c r="BY3" s="104" t="s">
        <v>213</v>
      </c>
      <c r="BZ3" s="102" t="s">
        <v>155</v>
      </c>
      <c r="CA3" s="102" t="s">
        <v>156</v>
      </c>
      <c r="CB3" s="102" t="s">
        <v>157</v>
      </c>
      <c r="CC3" s="204" t="s">
        <v>217</v>
      </c>
      <c r="CD3" s="102" t="s">
        <v>153</v>
      </c>
      <c r="CE3" s="102" t="s">
        <v>154</v>
      </c>
      <c r="CF3" s="102"/>
      <c r="CG3" s="211" t="s">
        <v>400</v>
      </c>
      <c r="CH3" s="59" t="s">
        <v>122</v>
      </c>
      <c r="CI3" s="59" t="s">
        <v>201</v>
      </c>
      <c r="CJ3" s="101" t="s">
        <v>202</v>
      </c>
      <c r="CK3" s="101" t="s">
        <v>203</v>
      </c>
      <c r="CL3" s="101" t="s">
        <v>204</v>
      </c>
      <c r="CM3" s="101" t="s">
        <v>205</v>
      </c>
      <c r="CN3" s="60" t="s">
        <v>216</v>
      </c>
      <c r="CO3" s="60" t="s">
        <v>206</v>
      </c>
      <c r="CP3" s="60"/>
      <c r="CQ3" s="11" t="s">
        <v>131</v>
      </c>
      <c r="CR3" s="197" t="s">
        <v>207</v>
      </c>
      <c r="CS3" s="197" t="s">
        <v>208</v>
      </c>
      <c r="CT3" s="197" t="s">
        <v>209</v>
      </c>
      <c r="CU3" s="197" t="s">
        <v>210</v>
      </c>
      <c r="CV3" s="197" t="s">
        <v>211</v>
      </c>
      <c r="CW3" s="197" t="s">
        <v>212</v>
      </c>
      <c r="CX3" s="198" t="s">
        <v>126</v>
      </c>
      <c r="CY3" s="199" t="s">
        <v>127</v>
      </c>
      <c r="CZ3" s="153" t="s">
        <v>394</v>
      </c>
      <c r="DA3" s="104" t="s">
        <v>213</v>
      </c>
      <c r="DB3" s="102" t="s">
        <v>155</v>
      </c>
      <c r="DC3" s="102" t="s">
        <v>156</v>
      </c>
      <c r="DD3" s="102" t="s">
        <v>157</v>
      </c>
      <c r="DE3" s="204" t="s">
        <v>401</v>
      </c>
      <c r="DF3" s="102" t="s">
        <v>153</v>
      </c>
      <c r="DG3" s="102" t="s">
        <v>154</v>
      </c>
      <c r="DH3" s="102"/>
      <c r="DI3" s="211" t="s">
        <v>400</v>
      </c>
      <c r="DJ3" s="59" t="s">
        <v>122</v>
      </c>
      <c r="DK3" s="59" t="s">
        <v>201</v>
      </c>
      <c r="DL3" s="101" t="s">
        <v>202</v>
      </c>
      <c r="DM3" s="101" t="s">
        <v>203</v>
      </c>
      <c r="DN3" s="101" t="s">
        <v>204</v>
      </c>
      <c r="DO3" s="101" t="s">
        <v>205</v>
      </c>
      <c r="DP3" s="60" t="s">
        <v>216</v>
      </c>
      <c r="DQ3" s="60" t="s">
        <v>206</v>
      </c>
      <c r="DR3" s="60"/>
      <c r="DS3" s="11" t="s">
        <v>131</v>
      </c>
      <c r="DT3" s="197" t="s">
        <v>207</v>
      </c>
      <c r="DU3" s="197" t="s">
        <v>208</v>
      </c>
      <c r="DV3" s="197" t="s">
        <v>209</v>
      </c>
      <c r="DW3" s="197" t="s">
        <v>210</v>
      </c>
      <c r="DX3" s="197" t="s">
        <v>211</v>
      </c>
      <c r="DY3" s="197" t="s">
        <v>212</v>
      </c>
      <c r="DZ3" s="198" t="s">
        <v>126</v>
      </c>
      <c r="EA3" s="199" t="s">
        <v>127</v>
      </c>
      <c r="EB3" s="153" t="s">
        <v>627</v>
      </c>
      <c r="EC3" s="104" t="s">
        <v>213</v>
      </c>
      <c r="ED3" s="102" t="s">
        <v>155</v>
      </c>
      <c r="EE3" s="102" t="s">
        <v>156</v>
      </c>
      <c r="EF3" s="102" t="s">
        <v>157</v>
      </c>
      <c r="EG3" s="204" t="s">
        <v>401</v>
      </c>
      <c r="EH3" s="102" t="s">
        <v>153</v>
      </c>
      <c r="EI3" s="102" t="s">
        <v>154</v>
      </c>
      <c r="EJ3" s="102"/>
      <c r="EK3" s="291" t="s">
        <v>108</v>
      </c>
      <c r="EL3" s="101" t="s">
        <v>122</v>
      </c>
      <c r="EM3" s="101" t="s">
        <v>201</v>
      </c>
      <c r="EN3" s="101" t="s">
        <v>202</v>
      </c>
      <c r="EO3" s="101" t="s">
        <v>203</v>
      </c>
      <c r="EP3" s="101" t="s">
        <v>204</v>
      </c>
      <c r="EQ3" s="101" t="s">
        <v>205</v>
      </c>
      <c r="ER3" s="101" t="s">
        <v>264</v>
      </c>
      <c r="ES3" s="101" t="s">
        <v>206</v>
      </c>
      <c r="ET3" s="60"/>
      <c r="EU3" s="197" t="s">
        <v>131</v>
      </c>
      <c r="EV3" s="197" t="s">
        <v>207</v>
      </c>
      <c r="EW3" s="197" t="s">
        <v>208</v>
      </c>
      <c r="EX3" s="197" t="s">
        <v>209</v>
      </c>
      <c r="EY3" s="197" t="s">
        <v>210</v>
      </c>
      <c r="EZ3" s="197" t="s">
        <v>211</v>
      </c>
      <c r="FA3" s="197" t="s">
        <v>212</v>
      </c>
      <c r="FB3" s="198" t="s">
        <v>126</v>
      </c>
      <c r="FC3" s="199" t="s">
        <v>127</v>
      </c>
      <c r="FD3" s="202" t="s">
        <v>213</v>
      </c>
      <c r="FE3" s="205" t="s">
        <v>155</v>
      </c>
      <c r="FF3" s="205" t="s">
        <v>156</v>
      </c>
      <c r="FG3" s="205" t="s">
        <v>157</v>
      </c>
      <c r="FH3" s="204" t="s">
        <v>623</v>
      </c>
      <c r="FI3" s="205" t="s">
        <v>153</v>
      </c>
      <c r="FJ3" s="205" t="s">
        <v>154</v>
      </c>
      <c r="FK3" s="102"/>
      <c r="FL3" s="218" t="s">
        <v>400</v>
      </c>
      <c r="FM3" s="59" t="s">
        <v>122</v>
      </c>
      <c r="FN3" s="59" t="s">
        <v>201</v>
      </c>
      <c r="FO3" s="101" t="s">
        <v>202</v>
      </c>
      <c r="FP3" s="101" t="s">
        <v>203</v>
      </c>
      <c r="FQ3" s="101" t="s">
        <v>204</v>
      </c>
      <c r="FR3" s="101" t="s">
        <v>205</v>
      </c>
      <c r="FS3" s="60" t="s">
        <v>216</v>
      </c>
      <c r="FT3" s="101" t="s">
        <v>206</v>
      </c>
      <c r="FU3" s="102"/>
      <c r="FV3" s="11" t="s">
        <v>131</v>
      </c>
      <c r="FW3" s="11" t="s">
        <v>207</v>
      </c>
      <c r="FX3" s="11" t="s">
        <v>208</v>
      </c>
      <c r="FY3" s="11" t="s">
        <v>209</v>
      </c>
      <c r="FZ3" s="11" t="s">
        <v>210</v>
      </c>
      <c r="GA3" s="11" t="s">
        <v>211</v>
      </c>
      <c r="GB3" s="11" t="s">
        <v>212</v>
      </c>
      <c r="GC3" s="31" t="s">
        <v>126</v>
      </c>
      <c r="GD3" s="32" t="s">
        <v>127</v>
      </c>
      <c r="GE3" s="11" t="s">
        <v>271</v>
      </c>
      <c r="GF3" s="104" t="s">
        <v>213</v>
      </c>
      <c r="GG3" s="103" t="s">
        <v>155</v>
      </c>
      <c r="GH3" s="103" t="s">
        <v>156</v>
      </c>
      <c r="GI3" s="103" t="s">
        <v>157</v>
      </c>
      <c r="GJ3" s="204" t="s">
        <v>402</v>
      </c>
      <c r="GK3" s="102" t="s">
        <v>153</v>
      </c>
      <c r="GL3" s="102" t="s">
        <v>154</v>
      </c>
      <c r="GM3" s="102"/>
      <c r="GN3" s="218" t="s">
        <v>400</v>
      </c>
      <c r="GO3" s="59" t="s">
        <v>122</v>
      </c>
      <c r="GP3" s="59" t="s">
        <v>201</v>
      </c>
      <c r="GQ3" s="101" t="s">
        <v>202</v>
      </c>
      <c r="GR3" s="101" t="s">
        <v>203</v>
      </c>
      <c r="GS3" s="101" t="s">
        <v>204</v>
      </c>
      <c r="GT3" s="101" t="s">
        <v>205</v>
      </c>
      <c r="GU3" s="60" t="s">
        <v>216</v>
      </c>
      <c r="GV3" s="101" t="s">
        <v>206</v>
      </c>
      <c r="GW3" s="102"/>
      <c r="GX3" s="197" t="s">
        <v>131</v>
      </c>
      <c r="GY3" s="197" t="s">
        <v>207</v>
      </c>
      <c r="GZ3" s="197" t="s">
        <v>208</v>
      </c>
      <c r="HA3" s="197" t="s">
        <v>209</v>
      </c>
      <c r="HB3" s="197" t="s">
        <v>210</v>
      </c>
      <c r="HC3" s="197" t="s">
        <v>211</v>
      </c>
      <c r="HD3" s="197" t="s">
        <v>212</v>
      </c>
      <c r="HE3" s="198" t="s">
        <v>126</v>
      </c>
      <c r="HF3" s="199" t="s">
        <v>127</v>
      </c>
      <c r="HG3" s="153" t="s">
        <v>622</v>
      </c>
      <c r="HH3" s="202" t="s">
        <v>213</v>
      </c>
      <c r="HI3" s="203" t="s">
        <v>155</v>
      </c>
      <c r="HJ3" s="203" t="s">
        <v>156</v>
      </c>
      <c r="HK3" s="203" t="s">
        <v>157</v>
      </c>
      <c r="HL3" s="204" t="s">
        <v>265</v>
      </c>
      <c r="HM3" s="205" t="s">
        <v>153</v>
      </c>
      <c r="HN3" s="205" t="s">
        <v>154</v>
      </c>
      <c r="HO3" s="102"/>
      <c r="HP3" s="218" t="s">
        <v>400</v>
      </c>
      <c r="HQ3" s="59" t="s">
        <v>122</v>
      </c>
      <c r="HR3" s="59" t="s">
        <v>201</v>
      </c>
      <c r="HS3" s="101" t="s">
        <v>202</v>
      </c>
      <c r="HT3" s="101" t="s">
        <v>203</v>
      </c>
      <c r="HU3" s="101" t="s">
        <v>204</v>
      </c>
      <c r="HV3" s="101" t="s">
        <v>205</v>
      </c>
      <c r="HW3" s="60" t="s">
        <v>264</v>
      </c>
      <c r="HX3" s="60" t="s">
        <v>206</v>
      </c>
      <c r="HZ3" s="11" t="s">
        <v>131</v>
      </c>
      <c r="IA3" s="11" t="s">
        <v>207</v>
      </c>
      <c r="IB3" s="11" t="s">
        <v>208</v>
      </c>
      <c r="IC3" s="11" t="s">
        <v>209</v>
      </c>
      <c r="ID3" s="11" t="s">
        <v>210</v>
      </c>
      <c r="IE3" s="11" t="s">
        <v>211</v>
      </c>
      <c r="IF3" s="11" t="s">
        <v>212</v>
      </c>
      <c r="IG3" s="31" t="s">
        <v>126</v>
      </c>
      <c r="IH3" s="32" t="s">
        <v>127</v>
      </c>
      <c r="II3" s="153" t="s">
        <v>394</v>
      </c>
      <c r="IJ3" s="104" t="s">
        <v>213</v>
      </c>
      <c r="IK3" s="102" t="s">
        <v>155</v>
      </c>
      <c r="IL3" s="102" t="s">
        <v>156</v>
      </c>
      <c r="IM3" s="102" t="s">
        <v>157</v>
      </c>
      <c r="IN3" s="204" t="s">
        <v>403</v>
      </c>
      <c r="IO3" s="102" t="s">
        <v>153</v>
      </c>
      <c r="IP3" s="102" t="s">
        <v>154</v>
      </c>
      <c r="IQ3" s="102"/>
      <c r="IR3" s="218" t="s">
        <v>400</v>
      </c>
      <c r="IS3" s="59" t="s">
        <v>122</v>
      </c>
      <c r="IT3" s="59" t="s">
        <v>201</v>
      </c>
      <c r="IU3" s="101" t="s">
        <v>202</v>
      </c>
      <c r="IV3" s="101" t="s">
        <v>203</v>
      </c>
      <c r="IW3" s="101" t="s">
        <v>204</v>
      </c>
      <c r="IX3" s="101" t="s">
        <v>205</v>
      </c>
      <c r="IY3" s="60" t="s">
        <v>264</v>
      </c>
      <c r="IZ3" s="60" t="s">
        <v>206</v>
      </c>
      <c r="JB3" s="11" t="s">
        <v>131</v>
      </c>
      <c r="JC3" s="11" t="s">
        <v>207</v>
      </c>
      <c r="JD3" s="11" t="s">
        <v>208</v>
      </c>
      <c r="JE3" s="11" t="s">
        <v>209</v>
      </c>
      <c r="JF3" s="11" t="s">
        <v>210</v>
      </c>
      <c r="JG3" s="11" t="s">
        <v>211</v>
      </c>
      <c r="JH3" s="11" t="s">
        <v>212</v>
      </c>
      <c r="JI3" s="31" t="s">
        <v>126</v>
      </c>
      <c r="JJ3" s="32" t="s">
        <v>127</v>
      </c>
      <c r="JK3" s="153" t="s">
        <v>629</v>
      </c>
      <c r="JL3" s="104" t="s">
        <v>213</v>
      </c>
      <c r="JM3" s="102" t="s">
        <v>155</v>
      </c>
      <c r="JN3" s="102" t="s">
        <v>156</v>
      </c>
      <c r="JO3" s="102" t="s">
        <v>157</v>
      </c>
      <c r="JP3" s="204" t="s">
        <v>403</v>
      </c>
      <c r="JQ3" s="102" t="s">
        <v>153</v>
      </c>
      <c r="JR3" s="102" t="s">
        <v>154</v>
      </c>
      <c r="JS3" s="102"/>
      <c r="JT3" s="321" t="s">
        <v>666</v>
      </c>
      <c r="JU3" s="325" t="s">
        <v>667</v>
      </c>
      <c r="JV3" s="325" t="s">
        <v>668</v>
      </c>
      <c r="JW3" s="325"/>
      <c r="JX3" s="218" t="s">
        <v>400</v>
      </c>
      <c r="JY3" s="59" t="s">
        <v>122</v>
      </c>
      <c r="JZ3" s="59" t="s">
        <v>201</v>
      </c>
      <c r="KA3" s="101" t="s">
        <v>202</v>
      </c>
      <c r="KB3" s="101" t="s">
        <v>203</v>
      </c>
      <c r="KC3" s="101" t="s">
        <v>204</v>
      </c>
      <c r="KD3" s="101" t="s">
        <v>205</v>
      </c>
      <c r="KE3" s="60" t="s">
        <v>216</v>
      </c>
      <c r="KF3" s="60" t="s">
        <v>206</v>
      </c>
      <c r="KG3" s="146" t="s">
        <v>240</v>
      </c>
      <c r="KH3" s="125" t="s">
        <v>239</v>
      </c>
      <c r="KI3" s="125"/>
      <c r="KJ3" s="4" t="s">
        <v>384</v>
      </c>
      <c r="KK3" s="4" t="s">
        <v>393</v>
      </c>
      <c r="KL3" s="191" t="s">
        <v>388</v>
      </c>
      <c r="KM3" s="191" t="s">
        <v>389</v>
      </c>
      <c r="KN3" s="11" t="s">
        <v>131</v>
      </c>
      <c r="KO3" s="11" t="s">
        <v>207</v>
      </c>
      <c r="KP3" s="163" t="s">
        <v>390</v>
      </c>
      <c r="KQ3" s="163" t="s">
        <v>391</v>
      </c>
      <c r="KR3" s="11" t="s">
        <v>208</v>
      </c>
      <c r="KS3" s="11" t="s">
        <v>209</v>
      </c>
      <c r="KT3" s="11" t="s">
        <v>210</v>
      </c>
      <c r="KU3" s="11" t="s">
        <v>211</v>
      </c>
      <c r="KV3" s="11" t="s">
        <v>212</v>
      </c>
      <c r="KW3" s="31" t="s">
        <v>126</v>
      </c>
      <c r="KX3" s="323" t="s">
        <v>651</v>
      </c>
      <c r="KY3" s="323" t="s">
        <v>652</v>
      </c>
      <c r="KZ3" s="330" t="s">
        <v>653</v>
      </c>
      <c r="LA3" s="32" t="s">
        <v>127</v>
      </c>
      <c r="LB3" s="154" t="s">
        <v>260</v>
      </c>
      <c r="LC3" s="148" t="s">
        <v>245</v>
      </c>
      <c r="LD3" s="178" t="s">
        <v>278</v>
      </c>
      <c r="LH3" s="174" t="s">
        <v>184</v>
      </c>
      <c r="LI3" s="127" t="s">
        <v>236</v>
      </c>
      <c r="LJ3" s="127" t="s">
        <v>237</v>
      </c>
      <c r="LK3" s="122" t="s">
        <v>189</v>
      </c>
      <c r="LL3" s="127" t="s">
        <v>236</v>
      </c>
      <c r="LM3" s="127" t="s">
        <v>237</v>
      </c>
      <c r="LN3" s="225" t="s">
        <v>238</v>
      </c>
      <c r="LO3" s="225"/>
      <c r="LP3" s="5" t="s">
        <v>400</v>
      </c>
      <c r="LQ3" s="59" t="s">
        <v>122</v>
      </c>
      <c r="LR3" s="59" t="s">
        <v>201</v>
      </c>
      <c r="LS3" s="101" t="s">
        <v>202</v>
      </c>
      <c r="LT3" s="101" t="s">
        <v>203</v>
      </c>
      <c r="LU3" s="101" t="s">
        <v>204</v>
      </c>
      <c r="LV3" s="101" t="s">
        <v>205</v>
      </c>
      <c r="LW3" s="60" t="s">
        <v>216</v>
      </c>
      <c r="LX3" s="60" t="s">
        <v>206</v>
      </c>
      <c r="LY3" s="60"/>
      <c r="LZ3" s="11" t="s">
        <v>131</v>
      </c>
      <c r="MA3" s="11" t="s">
        <v>207</v>
      </c>
      <c r="MB3" s="11" t="s">
        <v>208</v>
      </c>
      <c r="MC3" s="11" t="s">
        <v>209</v>
      </c>
      <c r="MD3" s="11" t="s">
        <v>210</v>
      </c>
      <c r="ME3" s="11" t="s">
        <v>211</v>
      </c>
      <c r="MF3" s="11" t="s">
        <v>212</v>
      </c>
      <c r="MG3" s="31" t="s">
        <v>126</v>
      </c>
      <c r="MH3" s="32" t="s">
        <v>127</v>
      </c>
      <c r="MI3" s="225"/>
      <c r="MJ3" s="5" t="s">
        <v>400</v>
      </c>
      <c r="MK3" s="59" t="s">
        <v>122</v>
      </c>
      <c r="ML3" s="59" t="s">
        <v>201</v>
      </c>
      <c r="MM3" s="101" t="s">
        <v>202</v>
      </c>
      <c r="MN3" s="101" t="s">
        <v>203</v>
      </c>
      <c r="MO3" s="101" t="s">
        <v>204</v>
      </c>
      <c r="MP3" s="101" t="s">
        <v>205</v>
      </c>
      <c r="MQ3" s="60" t="s">
        <v>216</v>
      </c>
      <c r="MR3" s="60" t="s">
        <v>206</v>
      </c>
      <c r="MS3" s="60"/>
      <c r="MT3" s="11" t="s">
        <v>131</v>
      </c>
      <c r="MU3" s="11" t="s">
        <v>207</v>
      </c>
      <c r="MV3" s="11" t="s">
        <v>208</v>
      </c>
      <c r="MW3" s="11" t="s">
        <v>209</v>
      </c>
      <c r="MX3" s="11" t="s">
        <v>210</v>
      </c>
      <c r="MY3" s="11" t="s">
        <v>211</v>
      </c>
      <c r="MZ3" s="11" t="s">
        <v>212</v>
      </c>
      <c r="NA3" s="31" t="s">
        <v>126</v>
      </c>
      <c r="NB3" s="32" t="s">
        <v>127</v>
      </c>
      <c r="NC3" s="153" t="s">
        <v>259</v>
      </c>
      <c r="ND3" s="153"/>
      <c r="NE3" s="5" t="s">
        <v>400</v>
      </c>
      <c r="NF3" s="59" t="s">
        <v>122</v>
      </c>
      <c r="NG3" s="59" t="s">
        <v>201</v>
      </c>
      <c r="NH3" s="101" t="s">
        <v>202</v>
      </c>
      <c r="NI3" s="101" t="s">
        <v>203</v>
      </c>
      <c r="NJ3" s="101" t="s">
        <v>204</v>
      </c>
      <c r="NK3" s="101" t="s">
        <v>205</v>
      </c>
      <c r="NL3" s="60" t="s">
        <v>216</v>
      </c>
      <c r="NM3" s="60" t="s">
        <v>206</v>
      </c>
      <c r="NN3" s="60"/>
      <c r="NO3" s="11" t="s">
        <v>131</v>
      </c>
      <c r="NP3" s="11" t="s">
        <v>207</v>
      </c>
      <c r="NQ3" s="11" t="s">
        <v>208</v>
      </c>
      <c r="NR3" s="11" t="s">
        <v>209</v>
      </c>
      <c r="NS3" s="11" t="s">
        <v>210</v>
      </c>
      <c r="NT3" s="11" t="s">
        <v>211</v>
      </c>
      <c r="NU3" s="11" t="s">
        <v>212</v>
      </c>
      <c r="NV3" s="31" t="s">
        <v>126</v>
      </c>
      <c r="NW3" s="32" t="s">
        <v>127</v>
      </c>
      <c r="NX3" s="153" t="s">
        <v>394</v>
      </c>
      <c r="NZ3" s="5" t="s">
        <v>400</v>
      </c>
      <c r="OA3" s="59" t="s">
        <v>122</v>
      </c>
      <c r="OB3" s="59" t="s">
        <v>201</v>
      </c>
      <c r="OC3" s="101" t="s">
        <v>202</v>
      </c>
      <c r="OD3" s="101" t="s">
        <v>203</v>
      </c>
      <c r="OE3" s="101" t="s">
        <v>204</v>
      </c>
      <c r="OF3" s="101" t="s">
        <v>205</v>
      </c>
      <c r="OG3" s="60" t="s">
        <v>216</v>
      </c>
      <c r="OH3" s="60" t="s">
        <v>206</v>
      </c>
      <c r="OI3" s="60"/>
      <c r="OJ3" s="11" t="s">
        <v>131</v>
      </c>
      <c r="OK3" s="11" t="s">
        <v>207</v>
      </c>
      <c r="OL3" s="11" t="s">
        <v>208</v>
      </c>
      <c r="OM3" s="11" t="s">
        <v>209</v>
      </c>
      <c r="ON3" s="11" t="s">
        <v>210</v>
      </c>
      <c r="OO3" s="11" t="s">
        <v>211</v>
      </c>
      <c r="OP3" s="11" t="s">
        <v>212</v>
      </c>
      <c r="OQ3" s="31" t="s">
        <v>126</v>
      </c>
      <c r="OR3" s="32" t="s">
        <v>127</v>
      </c>
      <c r="OS3" s="32"/>
      <c r="OT3" s="423" t="s">
        <v>400</v>
      </c>
      <c r="OU3" s="423" t="s">
        <v>122</v>
      </c>
      <c r="OV3" s="423" t="s">
        <v>201</v>
      </c>
      <c r="OW3" s="423" t="s">
        <v>202</v>
      </c>
      <c r="OX3" s="423" t="s">
        <v>203</v>
      </c>
      <c r="OY3" s="423" t="s">
        <v>204</v>
      </c>
      <c r="OZ3" s="423" t="s">
        <v>205</v>
      </c>
      <c r="PA3" s="423" t="s">
        <v>216</v>
      </c>
      <c r="PB3" s="423" t="s">
        <v>206</v>
      </c>
      <c r="PC3" s="423"/>
      <c r="PD3" s="423" t="s">
        <v>131</v>
      </c>
      <c r="PE3" s="423" t="s">
        <v>207</v>
      </c>
      <c r="PF3" s="423" t="s">
        <v>208</v>
      </c>
      <c r="PG3" s="423" t="s">
        <v>209</v>
      </c>
      <c r="PH3" s="423" t="s">
        <v>210</v>
      </c>
      <c r="PI3" s="423" t="s">
        <v>211</v>
      </c>
      <c r="PJ3" s="423" t="s">
        <v>212</v>
      </c>
      <c r="PK3" s="423" t="s">
        <v>126</v>
      </c>
      <c r="PL3" s="423" t="s">
        <v>127</v>
      </c>
      <c r="PM3" s="32"/>
      <c r="PO3" s="171" t="s">
        <v>274</v>
      </c>
      <c r="PP3" s="171" t="s">
        <v>669</v>
      </c>
      <c r="PQ3" s="171" t="s">
        <v>273</v>
      </c>
      <c r="PR3" s="171" t="s">
        <v>671</v>
      </c>
      <c r="PS3" s="171" t="s">
        <v>272</v>
      </c>
      <c r="PT3" s="171" t="s">
        <v>275</v>
      </c>
      <c r="PU3" s="171" t="s">
        <v>672</v>
      </c>
      <c r="PV3" s="230" t="s">
        <v>248</v>
      </c>
      <c r="PW3" s="355"/>
      <c r="PX3" s="529" t="s">
        <v>274</v>
      </c>
      <c r="PY3" s="529" t="s">
        <v>669</v>
      </c>
      <c r="PZ3" s="529" t="s">
        <v>273</v>
      </c>
      <c r="QA3" s="529" t="s">
        <v>671</v>
      </c>
      <c r="QB3" s="529" t="s">
        <v>272</v>
      </c>
      <c r="QC3" s="529" t="s">
        <v>275</v>
      </c>
      <c r="QD3" s="529" t="s">
        <v>672</v>
      </c>
      <c r="QE3" s="355" t="s">
        <v>248</v>
      </c>
      <c r="QF3" s="355"/>
      <c r="QH3" s="5" t="s">
        <v>400</v>
      </c>
      <c r="QI3" s="59" t="s">
        <v>122</v>
      </c>
      <c r="QJ3" s="59" t="s">
        <v>201</v>
      </c>
      <c r="QK3" s="59" t="s">
        <v>202</v>
      </c>
      <c r="QL3" s="59" t="s">
        <v>203</v>
      </c>
      <c r="QM3" s="59" t="s">
        <v>204</v>
      </c>
      <c r="QN3" s="59" t="s">
        <v>205</v>
      </c>
      <c r="QO3" s="419" t="s">
        <v>216</v>
      </c>
      <c r="QP3" s="419" t="s">
        <v>206</v>
      </c>
      <c r="QQ3" s="419"/>
      <c r="QR3" s="37" t="s">
        <v>131</v>
      </c>
      <c r="QS3" s="37" t="s">
        <v>207</v>
      </c>
      <c r="QT3" s="37" t="s">
        <v>208</v>
      </c>
      <c r="QU3" s="37" t="s">
        <v>209</v>
      </c>
      <c r="QV3" s="37" t="s">
        <v>210</v>
      </c>
      <c r="QW3" s="37" t="s">
        <v>211</v>
      </c>
      <c r="QX3" s="37" t="s">
        <v>212</v>
      </c>
      <c r="QY3" s="31" t="s">
        <v>126</v>
      </c>
      <c r="QZ3" s="32" t="s">
        <v>127</v>
      </c>
      <c r="RA3" s="418"/>
      <c r="RB3" s="5" t="s">
        <v>400</v>
      </c>
      <c r="RC3" s="59" t="s">
        <v>122</v>
      </c>
      <c r="RD3" s="59" t="s">
        <v>201</v>
      </c>
      <c r="RE3" s="59" t="s">
        <v>202</v>
      </c>
      <c r="RF3" s="59" t="s">
        <v>203</v>
      </c>
      <c r="RG3" s="59" t="s">
        <v>204</v>
      </c>
      <c r="RH3" s="59" t="s">
        <v>205</v>
      </c>
      <c r="RI3" s="419" t="s">
        <v>216</v>
      </c>
      <c r="RJ3" s="419" t="s">
        <v>206</v>
      </c>
      <c r="RK3" s="419"/>
      <c r="RL3" s="37" t="s">
        <v>131</v>
      </c>
      <c r="RM3" s="37" t="s">
        <v>207</v>
      </c>
      <c r="RN3" s="37" t="s">
        <v>208</v>
      </c>
      <c r="RO3" s="37" t="s">
        <v>209</v>
      </c>
      <c r="RP3" s="37" t="s">
        <v>210</v>
      </c>
      <c r="RQ3" s="37" t="s">
        <v>211</v>
      </c>
      <c r="RR3" s="37" t="s">
        <v>212</v>
      </c>
      <c r="RS3" s="31" t="s">
        <v>126</v>
      </c>
      <c r="RT3" s="32" t="s">
        <v>127</v>
      </c>
    </row>
    <row r="4" spans="1:488" ht="17">
      <c r="A4" s="96">
        <v>26.03</v>
      </c>
      <c r="C4" s="286" t="s">
        <v>0</v>
      </c>
      <c r="D4" s="282">
        <v>-1852.32602396831</v>
      </c>
      <c r="E4" s="282">
        <v>-1856.4934831333701</v>
      </c>
      <c r="F4" s="282">
        <v>-1856.4806400524101</v>
      </c>
      <c r="G4" s="282">
        <v>-1856.3312528768899</v>
      </c>
      <c r="H4" s="282">
        <v>-1856.3248313364099</v>
      </c>
      <c r="I4" s="282">
        <v>-1856.1192753995499</v>
      </c>
      <c r="J4" s="282">
        <v>-1856.1064323185999</v>
      </c>
      <c r="K4" s="94" t="s">
        <v>118</v>
      </c>
      <c r="L4" s="34">
        <f>627.5095*(D6-D5)</f>
        <v>43.887968816247003</v>
      </c>
      <c r="M4" s="34">
        <f>627.5095*(J6-J5)</f>
        <v>28.148781988129183</v>
      </c>
      <c r="N4" s="34">
        <f>627.5095*(I6-I5)</f>
        <v>28.266524833591962</v>
      </c>
      <c r="O4" s="34">
        <f>627.5095*(H6-H5)</f>
        <v>33.20014466428475</v>
      </c>
      <c r="P4" s="34">
        <f>627.5095*(G6-G5)</f>
        <v>33.259016086944797</v>
      </c>
      <c r="Q4" s="34">
        <f>627.5095*(F6-F5)</f>
        <v>30.871738925053435</v>
      </c>
      <c r="R4" s="34">
        <f>627.5095*(E6-E5)</f>
        <v>30.989481776794094</v>
      </c>
      <c r="S4" s="93">
        <f>R4-N4</f>
        <v>2.7229569432021314</v>
      </c>
      <c r="T4" s="93">
        <f>R4-P4</f>
        <v>-2.2695343101507035</v>
      </c>
      <c r="U4" s="288"/>
      <c r="V4" s="93">
        <f>L4-'CCSD(T)'!BV4</f>
        <v>-1.5012098577926736E-3</v>
      </c>
      <c r="W4" s="93">
        <f>N4-'CCSD(T)'!BW4</f>
        <v>-4.9669153800536492E-2</v>
      </c>
      <c r="X4" s="93">
        <f>P4-'CCSD(T)'!BX4</f>
        <v>-0.16742179461440543</v>
      </c>
      <c r="Y4" s="93">
        <f>R4-'CCSD(T)'!BY4</f>
        <v>-4.5154475154447482E-2</v>
      </c>
      <c r="Z4" s="93">
        <f>R4-'DLPNO-CCSD(T1 or T0)'!CT3</f>
        <v>-0.13340747182718715</v>
      </c>
      <c r="AA4" s="93">
        <f>X4-V4</f>
        <v>-0.16592058475661275</v>
      </c>
      <c r="AB4" s="93">
        <f>Y4-X4</f>
        <v>0.12226731945995795</v>
      </c>
      <c r="AD4" s="209" t="s">
        <v>0</v>
      </c>
      <c r="AE4" s="28">
        <v>-1852.32602396829</v>
      </c>
      <c r="AF4" s="28">
        <v>-1856.49368621279</v>
      </c>
      <c r="AG4" s="28">
        <v>-1856.48098071965</v>
      </c>
      <c r="AH4" s="28">
        <v>-1856.33146815955</v>
      </c>
      <c r="AI4" s="28">
        <v>-1856.32511541298</v>
      </c>
      <c r="AJ4" s="28">
        <v>-1856.11957822507</v>
      </c>
      <c r="AK4" s="28">
        <v>-1856.10687273193</v>
      </c>
      <c r="AL4" s="18" t="s">
        <v>118</v>
      </c>
      <c r="AM4" s="34">
        <f>627.5095*(AE6-AE5)</f>
        <v>43.887968791135471</v>
      </c>
      <c r="AN4" s="34">
        <f>627.5095*(AK6-AK5)</f>
        <v>28.155770272791614</v>
      </c>
      <c r="AO4" s="34">
        <f>627.5095*(AJ6-AJ5)</f>
        <v>28.276181012597753</v>
      </c>
      <c r="AP4" s="34">
        <f>627.5095*(AI6-AI5)</f>
        <v>33.203304318839692</v>
      </c>
      <c r="AQ4" s="34">
        <f>627.5095*(AH6-AH5)</f>
        <v>33.263509688885442</v>
      </c>
      <c r="AR4" s="34">
        <f>627.5095*(AG6-AG5)</f>
        <v>30.870104921721243</v>
      </c>
      <c r="AS4" s="34">
        <f>627.5095*(AF6-AF5)</f>
        <v>30.990515661527379</v>
      </c>
      <c r="AT4" s="52">
        <f>AS4-AO4</f>
        <v>2.7143346489296256</v>
      </c>
      <c r="AU4" s="52">
        <f>AS4-AQ4</f>
        <v>-2.2729940273580631</v>
      </c>
      <c r="AV4" s="23"/>
      <c r="AW4" s="52">
        <f>AM4-'CCSD(T)'!BV4</f>
        <v>-1.5012349693250826E-3</v>
      </c>
      <c r="AX4" s="52">
        <f>AO4-'CCSD(T)'!BW4</f>
        <v>-4.0012974794745304E-2</v>
      </c>
      <c r="AY4" s="52">
        <f>AQ4-'CCSD(T)'!BX4</f>
        <v>-0.16292819267376046</v>
      </c>
      <c r="AZ4" s="52">
        <f>AS4-'CCSD(T)'!BY4</f>
        <v>-4.412059042116212E-2</v>
      </c>
      <c r="BA4" s="52">
        <f>AS4-'DLPNO-CCSD(T1 or T0)'!CT3</f>
        <v>-0.13237358709390179</v>
      </c>
      <c r="BB4" s="52">
        <f>AY4-AW4</f>
        <v>-0.16142695770443538</v>
      </c>
      <c r="BC4" s="52">
        <f>AZ4-AY4</f>
        <v>0.11880760225259834</v>
      </c>
      <c r="BD4" s="33"/>
      <c r="BE4" s="211" t="s">
        <v>0</v>
      </c>
      <c r="BF4" s="28">
        <v>-1852.3260239683</v>
      </c>
      <c r="BG4" s="28">
        <v>-1856.49426292673</v>
      </c>
      <c r="BH4" s="28">
        <v>-1856.45968345348</v>
      </c>
      <c r="BI4" s="28">
        <v>-1856.3276763377501</v>
      </c>
      <c r="BJ4" s="28">
        <v>-1856.3103866011199</v>
      </c>
      <c r="BK4" s="28">
        <v>-1856.11807476745</v>
      </c>
      <c r="BL4" s="28">
        <v>-3.4579473247000003E-2</v>
      </c>
      <c r="BM4" s="28">
        <f>BK4-BL4</f>
        <v>-1856.083495294203</v>
      </c>
      <c r="BN4" s="18" t="s">
        <v>118</v>
      </c>
      <c r="BO4" s="212">
        <f>627.5095*(BF6-BF5)</f>
        <v>43.887968816247003</v>
      </c>
      <c r="BP4" s="212">
        <f>627.5095*(BM6-BM5)</f>
        <v>27.967581698650633</v>
      </c>
      <c r="BQ4" s="212">
        <f>627.5095*(BK6-BK5)</f>
        <v>28.197949817364574</v>
      </c>
      <c r="BR4" s="212">
        <f>627.5095*(BJ6-BJ5)</f>
        <v>32.904649242098536</v>
      </c>
      <c r="BS4" s="212">
        <f>627.5095*(BI6-BI5)</f>
        <v>33.019833298387901</v>
      </c>
      <c r="BT4" s="212">
        <f>627.5095*(BH6-BH5)</f>
        <v>30.698485999438198</v>
      </c>
      <c r="BU4" s="212">
        <f>627.5095*(BG6-BG5)</f>
        <v>30.928854118152138</v>
      </c>
      <c r="BV4" s="213">
        <f>BU4-BQ4</f>
        <v>2.7309043007875644</v>
      </c>
      <c r="BW4" s="213">
        <f>BU4-BS4</f>
        <v>-2.0909791802357631</v>
      </c>
      <c r="BX4" s="214">
        <f>AU4-BW4</f>
        <v>-0.18201484712229998</v>
      </c>
      <c r="BY4" s="33">
        <f>BO4-'CCSD(T)'!BV4</f>
        <v>-1.5012098577926736E-3</v>
      </c>
      <c r="BZ4" s="33">
        <f>BQ4-'CCSD(T)'!BW4</f>
        <v>-0.11824417002792487</v>
      </c>
      <c r="CA4" s="39">
        <f>BS4-'CCSD(T)'!BX4</f>
        <v>-0.40660458317130121</v>
      </c>
      <c r="CB4" s="39">
        <f>BU4-'CCSD(T)'!BY4</f>
        <v>-0.10578213379640289</v>
      </c>
      <c r="CC4" s="33">
        <f>BU4-'DLPNO-CCSD(T1 or T0)'!CT3</f>
        <v>-0.19403513046914256</v>
      </c>
      <c r="CD4" s="33">
        <f>CA4-BY4</f>
        <v>-0.40510337331350854</v>
      </c>
      <c r="CE4" s="33">
        <f>CB4-CA4</f>
        <v>0.30082244937489833</v>
      </c>
      <c r="CF4" s="39"/>
      <c r="CG4" s="211" t="s">
        <v>0</v>
      </c>
      <c r="CH4" s="74">
        <v>-1852.32602396831</v>
      </c>
      <c r="CI4" s="74">
        <v>-1856.4952562073699</v>
      </c>
      <c r="CJ4" s="74">
        <v>-1856.46128531153</v>
      </c>
      <c r="CK4" s="74">
        <v>-1856.32874214459</v>
      </c>
      <c r="CL4" s="74">
        <v>-1856.31175669667</v>
      </c>
      <c r="CM4" s="74">
        <v>-1856.1193450445201</v>
      </c>
      <c r="CN4" s="33">
        <v>-3.3970895847999998E-2</v>
      </c>
      <c r="CO4" s="33">
        <f>CM4-CN4</f>
        <v>-1856.0853741486721</v>
      </c>
      <c r="CP4" s="18" t="s">
        <v>118</v>
      </c>
      <c r="CQ4" s="34">
        <f>627.5095*(CH6-CH5)</f>
        <v>43.887968809969117</v>
      </c>
      <c r="CR4" s="34">
        <f>627.5095*(CO6-CO5)</f>
        <v>27.986221212650108</v>
      </c>
      <c r="CS4" s="34">
        <f>627.5095*(CM6-CM5)</f>
        <v>28.187439710974196</v>
      </c>
      <c r="CT4" s="34">
        <f>627.5095*(CL6-CL5)</f>
        <v>32.948366260287898</v>
      </c>
      <c r="CU4" s="34">
        <f>627.5095*(CK6-CK5)</f>
        <v>33.048975511019414</v>
      </c>
      <c r="CV4" s="34">
        <f>627.5095*(CJ6-CJ5)</f>
        <v>30.746307230927176</v>
      </c>
      <c r="CW4" s="34">
        <f>627.5095*(CI6-CI5)</f>
        <v>30.947525732247524</v>
      </c>
      <c r="CX4" s="33">
        <f t="shared" ref="CX4:CX35" si="0">CW4-CS4</f>
        <v>2.7600860212733274</v>
      </c>
      <c r="CY4" s="33">
        <f t="shared" ref="CY4:CY35" si="1">CW4-CU4</f>
        <v>-2.1014497787718902</v>
      </c>
      <c r="CZ4" s="33">
        <f t="shared" ref="CZ4:CZ35" si="2">CY4-BW4</f>
        <v>-1.0470598536127085E-2</v>
      </c>
      <c r="DA4" s="33">
        <f>CQ4-'CCSD(T)'!BV4</f>
        <v>-1.5012161356793285E-3</v>
      </c>
      <c r="DB4" s="33">
        <f>CS4-'CCSD(T)'!BW4</f>
        <v>-0.12875427641830228</v>
      </c>
      <c r="DC4" s="33">
        <f>CU4-'CCSD(T)'!BX4</f>
        <v>-0.37746237053978859</v>
      </c>
      <c r="DD4" s="39">
        <f>CW4-'CCSD(T)'!BY4</f>
        <v>-8.7110519701017353E-2</v>
      </c>
      <c r="DE4" s="39">
        <f>CW4-'DLPNO-CCSD(T1 or T0)'!CT3</f>
        <v>-0.17536351637375702</v>
      </c>
      <c r="DF4" s="33">
        <f>DC4-DA4</f>
        <v>-0.37596115440410927</v>
      </c>
      <c r="DG4" s="33">
        <f>DD4-DC4</f>
        <v>0.29035185083877124</v>
      </c>
      <c r="DH4" s="33"/>
      <c r="DI4" s="211" t="s">
        <v>0</v>
      </c>
      <c r="DJ4" s="74">
        <v>-1852.32602396832</v>
      </c>
      <c r="DK4" s="74">
        <v>-1856.4925908771099</v>
      </c>
      <c r="DL4" s="74">
        <v>-1856.48891870331</v>
      </c>
      <c r="DM4" s="74">
        <v>-1856.33200460181</v>
      </c>
      <c r="DN4" s="74">
        <v>-1856.3301685149099</v>
      </c>
      <c r="DO4" s="74">
        <v>-1856.1199080629799</v>
      </c>
      <c r="DP4" s="28">
        <v>-3.6721737909999998E-3</v>
      </c>
      <c r="DQ4" s="33">
        <f>DO4-DP4</f>
        <v>-1856.1162358891888</v>
      </c>
      <c r="DR4" s="18" t="s">
        <v>118</v>
      </c>
      <c r="DS4" s="34">
        <f>627.5095*(DJ6-DJ5)</f>
        <v>43.887968828802769</v>
      </c>
      <c r="DT4" s="34">
        <f>627.5095*(DQ6-DQ5)</f>
        <v>28.315524214691592</v>
      </c>
      <c r="DU4" s="34">
        <f>627.5095*(DO6-DO5)</f>
        <v>28.313391290509745</v>
      </c>
      <c r="DV4" s="34">
        <f>627.5095*(DN6-DN5)</f>
        <v>33.374776435272537</v>
      </c>
      <c r="DW4" s="34">
        <f>627.5095*(DM6-DM5)</f>
        <v>33.373709970470713</v>
      </c>
      <c r="DX4" s="34">
        <f>627.5095*(DL6-DL5)</f>
        <v>31.013980055177107</v>
      </c>
      <c r="DY4" s="34">
        <f>627.5095*(DK6-DK5)</f>
        <v>31.011847137701182</v>
      </c>
      <c r="DZ4" s="33">
        <f t="shared" ref="DZ4:DZ67" si="3">DY4-DU4</f>
        <v>2.6984558471914362</v>
      </c>
      <c r="EA4" s="33">
        <f t="shared" ref="EA4:EA67" si="4">DY4-DW4</f>
        <v>-2.3618628327695319</v>
      </c>
      <c r="EB4" s="33">
        <f>EA4-T4</f>
        <v>-9.2328522618828401E-2</v>
      </c>
      <c r="EC4" s="33">
        <f>DS4-'CCSD(T)'!BV4</f>
        <v>-1.5011973020264691E-3</v>
      </c>
      <c r="ED4" s="33">
        <f>DU4-'CCSD(T)'!BW4</f>
        <v>-2.8026968827532528E-3</v>
      </c>
      <c r="EE4" s="33">
        <f>DW4-'CCSD(T)'!BX4</f>
        <v>-5.2727911088489066E-2</v>
      </c>
      <c r="EF4" s="39">
        <f>DY4-'CCSD(T)'!BY4</f>
        <v>-2.2789114247359521E-2</v>
      </c>
      <c r="EG4" s="39">
        <f>DY4-'DLPNO-CCSD(T1 or T0)'!CT3</f>
        <v>-0.11104211092009919</v>
      </c>
      <c r="EH4" s="33">
        <f>EE4-EC4</f>
        <v>-5.1226713786462597E-2</v>
      </c>
      <c r="EI4" s="33">
        <f>EF4-EE4</f>
        <v>2.9938796841129545E-2</v>
      </c>
      <c r="EJ4" s="33"/>
      <c r="EK4" s="289" t="s">
        <v>0</v>
      </c>
      <c r="EL4" s="33">
        <v>-1852.4389871636599</v>
      </c>
      <c r="EM4" s="33">
        <v>-1856.9215652902201</v>
      </c>
      <c r="EN4" s="33">
        <v>-1856.9078857524401</v>
      </c>
      <c r="EO4" s="33">
        <v>-1856.7445250754899</v>
      </c>
      <c r="EP4" s="33">
        <v>-1856.7376853066</v>
      </c>
      <c r="EQ4" s="33">
        <v>-1856.5241783291401</v>
      </c>
      <c r="ER4" s="33">
        <v>-1.3679537776000001E-2</v>
      </c>
      <c r="ES4" s="33">
        <f>EQ4-ER4</f>
        <v>-1856.5104987913642</v>
      </c>
      <c r="ET4" s="18" t="s">
        <v>118</v>
      </c>
      <c r="EU4" s="34">
        <f>627.5095*(EL6-EL5)</f>
        <v>40.985734912802855</v>
      </c>
      <c r="EV4" s="34">
        <f>627.5095*(ES6-ES5)</f>
        <v>24.314893661183724</v>
      </c>
      <c r="EW4" s="34">
        <f>627.5095*(EQ6-EQ5)</f>
        <v>24.41489740104354</v>
      </c>
      <c r="EX4" s="34">
        <f>627.5095*(EP6-EP5)</f>
        <v>29.409810489714303</v>
      </c>
      <c r="EY4" s="34">
        <f>627.5095*(EO6-EO5)</f>
        <v>29.459812360571625</v>
      </c>
      <c r="EZ4" s="34">
        <f>627.5095*(EN6-EN5)</f>
        <v>26.948279921611842</v>
      </c>
      <c r="FA4" s="34">
        <f>627.5095*(EM6-EM5)</f>
        <v>27.048283663326487</v>
      </c>
      <c r="FB4" s="92">
        <f t="shared" ref="FB4:FB67" si="5">FA4-EW4</f>
        <v>2.6333862622829471</v>
      </c>
      <c r="FC4" s="92">
        <f t="shared" ref="FC4:FC67" si="6">FA4-EY4</f>
        <v>-2.4115286972451386</v>
      </c>
      <c r="FD4" s="92">
        <f>EU4-'CCSD(T)'!BB4</f>
        <v>-2.8887586579742219E-3</v>
      </c>
      <c r="FE4" s="92">
        <f>EW4-'CCSD(T)'!BC4</f>
        <v>-5.668387890537474E-3</v>
      </c>
      <c r="FF4" s="92">
        <f>EY4-'CCSD(T)'!CH4</f>
        <v>-0.13489842419614817</v>
      </c>
      <c r="FG4" s="96">
        <f>FA4-'CCSD(T)'!CI4</f>
        <v>-1.5148293808415758E-2</v>
      </c>
      <c r="FH4" s="96">
        <f>FA4-'DLPNO-CCSD(T1 or T0)'!AF3</f>
        <v>-0.13783939557251301</v>
      </c>
      <c r="FI4" s="92">
        <f>FF4-FD4</f>
        <v>-0.13200966553817395</v>
      </c>
      <c r="FJ4" s="92">
        <f>FG4-FF4</f>
        <v>0.11975013038773241</v>
      </c>
      <c r="FK4" s="39"/>
      <c r="FL4" s="218" t="s">
        <v>0</v>
      </c>
      <c r="FM4" s="28">
        <v>-1852.43898716371</v>
      </c>
      <c r="FN4" s="28">
        <v>-1856.9217757976101</v>
      </c>
      <c r="FO4" s="28">
        <v>-1856.90820872534</v>
      </c>
      <c r="FP4" s="28">
        <v>-1856.7447401049501</v>
      </c>
      <c r="FQ4" s="28">
        <v>-1856.73795656882</v>
      </c>
      <c r="FR4" s="28">
        <v>-1856.5244889196899</v>
      </c>
      <c r="FS4" s="28">
        <v>-1.3567072273000001E-2</v>
      </c>
      <c r="FT4" s="28">
        <f>FR4-FS4</f>
        <v>-1856.510921847417</v>
      </c>
      <c r="FU4" s="18" t="s">
        <v>118</v>
      </c>
      <c r="FV4" s="34">
        <f>627.5095*(FM6-FM5)</f>
        <v>40.985734900247088</v>
      </c>
      <c r="FW4" s="34">
        <f>627.5095*(FT6-FT5)</f>
        <v>24.339563266682212</v>
      </c>
      <c r="FX4" s="34">
        <f>627.5095*(FR6-FR5)</f>
        <v>24.42912136601203</v>
      </c>
      <c r="FY4" s="34">
        <f>627.5095*(FQ6-FQ5)</f>
        <v>29.420192383344112</v>
      </c>
      <c r="FZ4" s="34">
        <f>627.5095*(FP6-FP5)</f>
        <v>29.464971436290643</v>
      </c>
      <c r="GA4" s="34">
        <f>627.5095*(FO6-FO5)</f>
        <v>26.967452652388864</v>
      </c>
      <c r="GB4" s="34">
        <f>627.5095*(FN6-FN5)</f>
        <v>27.057010751718686</v>
      </c>
      <c r="GC4" s="33">
        <f>GB4-FX4</f>
        <v>2.6278893857066556</v>
      </c>
      <c r="GD4" s="33">
        <f>GB4-FZ4</f>
        <v>-2.4079606845719574</v>
      </c>
      <c r="GE4" s="169">
        <f t="shared" ref="GE4:GE35" si="7">LA4-GD4</f>
        <v>-0.37701307891732228</v>
      </c>
      <c r="GF4" s="33">
        <f>FV4-'CCSD(T)'!BB4</f>
        <v>-2.8887712137404264E-3</v>
      </c>
      <c r="GG4" s="33">
        <f>FX4-'CCSD(T)'!BC4</f>
        <v>8.5555770779528473E-3</v>
      </c>
      <c r="GH4" s="33">
        <f>FZ4-'CCSD(T)'!BD4</f>
        <v>-0.12973934847713053</v>
      </c>
      <c r="GI4" s="33">
        <f>GB4-'CCSD(T)'!BE4</f>
        <v>-6.4212054162169352E-3</v>
      </c>
      <c r="GJ4" s="33">
        <f>GB4-'DLPNO-CCSD(T1 or T0)'!O3</f>
        <v>-0.32102228263222088</v>
      </c>
      <c r="GK4" s="33">
        <f>GH4-GF4</f>
        <v>-0.12685057726339011</v>
      </c>
      <c r="GL4" s="33">
        <f>GI4-GH4</f>
        <v>0.1233181430609136</v>
      </c>
      <c r="GM4" s="33"/>
      <c r="GN4" s="218" t="s">
        <v>0</v>
      </c>
      <c r="GO4" s="28">
        <v>-1852.4389871636999</v>
      </c>
      <c r="GP4" s="28">
        <v>-1856.92237605488</v>
      </c>
      <c r="GQ4" s="28">
        <v>-1856.88450486542</v>
      </c>
      <c r="GR4" s="28">
        <v>-1856.7407528211399</v>
      </c>
      <c r="GS4" s="28">
        <v>-1856.7218172264099</v>
      </c>
      <c r="GT4" s="28">
        <v>-1856.5227457590499</v>
      </c>
      <c r="GU4" s="28">
        <v>-3.7871189461000002E-2</v>
      </c>
      <c r="GV4" s="28">
        <f>GT4-GU4</f>
        <v>-1856.484874569589</v>
      </c>
      <c r="GW4" s="18" t="s">
        <v>118</v>
      </c>
      <c r="GX4" s="34">
        <f>627.5095*(GO6-GO5)</f>
        <v>40.985734906524975</v>
      </c>
      <c r="GY4" s="34">
        <f>627.5095*(GV6-GV5)</f>
        <v>24.027125794371862</v>
      </c>
      <c r="GZ4" s="34">
        <f>627.5095*(GT6-GT5)</f>
        <v>24.27279014376197</v>
      </c>
      <c r="HA4" s="34">
        <f>627.5095*(GS6-GS5)</f>
        <v>29.062413951387938</v>
      </c>
      <c r="HB4" s="34">
        <f>627.5095*(GR6-GR5)</f>
        <v>29.185246124727538</v>
      </c>
      <c r="HC4" s="34">
        <f>627.5095*(GQ6-GQ5)</f>
        <v>26.709883678645539</v>
      </c>
      <c r="HD4" s="34">
        <f>627.5095*(GP6-GP5)</f>
        <v>26.955548025324745</v>
      </c>
      <c r="HE4" s="33">
        <f t="shared" ref="HE4:HE35" si="8">HD4-GZ4</f>
        <v>2.6827578815627753</v>
      </c>
      <c r="HF4" s="33">
        <f t="shared" ref="HF4:HF35" si="9">HD4-HB4</f>
        <v>-2.2296980994027926</v>
      </c>
      <c r="HG4" s="52">
        <f>GD4-HF4</f>
        <v>-0.17826258516916482</v>
      </c>
      <c r="HH4" s="33">
        <f>GX4-'CCSD(T)'!BB4</f>
        <v>-2.8887649358537715E-3</v>
      </c>
      <c r="HI4" s="33">
        <f>GZ4-'CCSD(T)'!BC4</f>
        <v>-0.14777564517210706</v>
      </c>
      <c r="HJ4" s="33">
        <f>HB4-'CCSD(T)'!BD4</f>
        <v>-0.40946466004023563</v>
      </c>
      <c r="HK4" s="33">
        <f>HD4-'CCSD(T)'!BE4</f>
        <v>-0.10788393181015721</v>
      </c>
      <c r="HL4" s="33">
        <f>HD4-'DLPNO-CCSD(T1 or T0)'!CT3</f>
        <v>-4.1673412232965354</v>
      </c>
      <c r="HM4" s="33">
        <f t="shared" ref="HM4:HM35" si="10">HJ4-HH4</f>
        <v>-0.40657589510438186</v>
      </c>
      <c r="HN4" s="33">
        <f t="shared" ref="HN4:HN35" si="11">HK4-HJ4</f>
        <v>0.30158072823007842</v>
      </c>
      <c r="HO4" s="39"/>
      <c r="HP4" s="218" t="s">
        <v>0</v>
      </c>
      <c r="HQ4" s="28">
        <v>-1852.43898716371</v>
      </c>
      <c r="HR4" s="28">
        <v>-1856.9234128109899</v>
      </c>
      <c r="HS4" s="28">
        <v>-1856.88630013497</v>
      </c>
      <c r="HT4" s="28">
        <v>-1856.74190116912</v>
      </c>
      <c r="HU4" s="28">
        <v>-1856.7233448311099</v>
      </c>
      <c r="HV4" s="28">
        <v>-1856.5241430185899</v>
      </c>
      <c r="HW4" s="28">
        <v>-3.7112676019999999E-2</v>
      </c>
      <c r="HX4" s="28">
        <f>HV4-HW4</f>
        <v>-1856.4870303425701</v>
      </c>
      <c r="HY4" s="18" t="s">
        <v>118</v>
      </c>
      <c r="HZ4" s="34">
        <f>627.5095*(HQ6-HQ5)</f>
        <v>40.985734906524975</v>
      </c>
      <c r="IA4" s="34">
        <f>627.5095*(HX6-HX5)</f>
        <v>24.13320297365135</v>
      </c>
      <c r="IB4" s="34">
        <f>627.5095*(HV6-HV5)</f>
        <v>24.301833975558516</v>
      </c>
      <c r="IC4" s="34">
        <f>627.5095*(HU6-HU5)</f>
        <v>29.154422883288305</v>
      </c>
      <c r="ID4" s="34">
        <f>627.5095*(HT6-HT5)</f>
        <v>29.238738391803878</v>
      </c>
      <c r="IE4" s="34">
        <f>627.5095*(HS6-HS5)</f>
        <v>26.822987948603014</v>
      </c>
      <c r="IF4" s="34">
        <f>627.5095*(HR6-HR5)</f>
        <v>26.991618953078401</v>
      </c>
      <c r="IG4" s="33">
        <f>IF4-IB4</f>
        <v>2.689784977519885</v>
      </c>
      <c r="IH4" s="33">
        <f>IF4-ID4</f>
        <v>-2.2471194387254769</v>
      </c>
      <c r="II4" s="33">
        <f>IH4-HF4</f>
        <v>-1.7421339322684304E-2</v>
      </c>
      <c r="IJ4" s="33">
        <f>HZ4-'CCSD(T)'!BB4</f>
        <v>-2.8887649358537715E-3</v>
      </c>
      <c r="IK4" s="33">
        <f>IB4-'CCSD(T)'!BC4</f>
        <v>-0.11873181337556105</v>
      </c>
      <c r="IL4" s="33">
        <f>ID4-'CCSD(T)'!BD4</f>
        <v>-0.3559723929638956</v>
      </c>
      <c r="IM4" s="33">
        <f>IF4-'CCSD(T)'!BE4</f>
        <v>-7.1813004056501484E-2</v>
      </c>
      <c r="IN4" s="33">
        <f>IF4-'DLPNO-CCSD(T1 or T0)'!CT3</f>
        <v>-4.1312702955428797</v>
      </c>
      <c r="IO4" s="33">
        <f>IL4-IJ4</f>
        <v>-0.35308362802804183</v>
      </c>
      <c r="IP4" s="33">
        <f>IM4-IL4</f>
        <v>0.28415938890739412</v>
      </c>
      <c r="IQ4" s="33"/>
      <c r="IR4" s="218" t="s">
        <v>0</v>
      </c>
      <c r="IS4">
        <v>-1852.4389871636599</v>
      </c>
      <c r="IT4">
        <v>-1856.92130507295</v>
      </c>
      <c r="IU4">
        <v>-1856.9170871413901</v>
      </c>
      <c r="IV4">
        <v>-1856.7455088265499</v>
      </c>
      <c r="IW4">
        <v>-1856.7433998607701</v>
      </c>
      <c r="IX4">
        <v>-1856.5248642768299</v>
      </c>
      <c r="IY4">
        <v>-4.2179315610000002E-3</v>
      </c>
      <c r="IZ4" s="28">
        <f>IX4-IY4</f>
        <v>-1856.5206463452689</v>
      </c>
      <c r="JA4" s="18" t="s">
        <v>118</v>
      </c>
      <c r="JB4" s="34">
        <f>627.5095*(IS6-IS5)</f>
        <v>40.985734906524975</v>
      </c>
      <c r="JC4" s="34">
        <f>627.5095*(IZ6-IZ5)</f>
        <v>24.425826752684038</v>
      </c>
      <c r="JD4" s="34">
        <f>627.5095*(IX6-IX5)</f>
        <v>24.424725335487587</v>
      </c>
      <c r="JE4" s="34">
        <f>627.5095*(IW6-IW5)</f>
        <v>29.5386361255357</v>
      </c>
      <c r="JF4" s="34">
        <f>627.5095*(IV6-IV5)</f>
        <v>29.538085423286695</v>
      </c>
      <c r="JG4" s="34">
        <f>627.5095*(IU6-IU5)</f>
        <v>27.038937932159772</v>
      </c>
      <c r="JH4" s="34">
        <f>627.5095*(IT6-IT5)</f>
        <v>27.037836521241207</v>
      </c>
      <c r="JI4" s="33">
        <f>JH4-JD4</f>
        <v>2.6131111857536204</v>
      </c>
      <c r="JJ4" s="33">
        <f>JH4-JF4</f>
        <v>-2.5002489020454881</v>
      </c>
      <c r="JK4" s="33">
        <f>JJ4-FC4</f>
        <v>-8.8720204800349478E-2</v>
      </c>
      <c r="JL4" s="33">
        <f>JB4-'CCSD(T)'!BB4</f>
        <v>-2.8887649358537715E-3</v>
      </c>
      <c r="JM4" s="33">
        <f>JD4-'CCSD(T)'!BC4</f>
        <v>4.1595465535095855E-3</v>
      </c>
      <c r="JN4" s="33">
        <f>JF4-'CCSD(T)'!BD4</f>
        <v>-5.6625361481078329E-2</v>
      </c>
      <c r="JO4" s="33">
        <f>JH4-'CCSD(T)'!BE4</f>
        <v>-2.5595435893695395E-2</v>
      </c>
      <c r="JP4" s="33">
        <f>JH4-'DLPNO-CCSD(T1 or T0)'!CT3</f>
        <v>-4.0850527273800736</v>
      </c>
      <c r="JQ4" s="33">
        <f>JN4-JL4</f>
        <v>-5.3736596545224558E-2</v>
      </c>
      <c r="JR4" s="33">
        <f>JO4-JN4</f>
        <v>3.1029925587382934E-2</v>
      </c>
      <c r="JS4" s="33"/>
      <c r="JT4" s="344">
        <v>-1859.1832551884399</v>
      </c>
      <c r="JU4" s="345">
        <v>-1858.8390254333101</v>
      </c>
      <c r="JV4" s="346">
        <v>-1858.8370079449901</v>
      </c>
      <c r="JW4" s="328"/>
      <c r="JX4" s="218" t="s">
        <v>0</v>
      </c>
      <c r="JY4" s="28">
        <v>-1853.70274683348</v>
      </c>
      <c r="JZ4" s="28">
        <v>-1859.0937553456699</v>
      </c>
      <c r="KA4" s="28">
        <v>-1859.0716799837601</v>
      </c>
      <c r="KB4" s="28">
        <v>-1858.83644331459</v>
      </c>
      <c r="KC4" s="28">
        <v>-1858.82540563363</v>
      </c>
      <c r="KD4" s="28">
        <v>-1858.6883576013099</v>
      </c>
      <c r="KE4" s="28">
        <v>-2.2075361916999998E-2</v>
      </c>
      <c r="KF4" s="28">
        <f>KD4-KE4</f>
        <v>-1858.666282239393</v>
      </c>
      <c r="KG4" s="216">
        <v>-1858.7197064039999</v>
      </c>
      <c r="KH4" s="125">
        <v>-1858.7197064039999</v>
      </c>
      <c r="KI4" s="215">
        <v>-1858.965831209</v>
      </c>
      <c r="KJ4" s="10">
        <v>-1.2469052968230001</v>
      </c>
      <c r="KK4" s="10">
        <v>-3.7390211056379998</v>
      </c>
      <c r="KL4" s="10">
        <f t="shared" ref="KL4:KL35" si="12">1.2*KK4+(1/3)*KJ4+JY4</f>
        <v>-1858.6052072591865</v>
      </c>
      <c r="KM4" s="10">
        <f t="shared" ref="KM4:KM35" si="13">1.3*KK4+JY4</f>
        <v>-1858.5634742708094</v>
      </c>
      <c r="KN4" s="34">
        <f>627.5095*(JY6-JY5)</f>
        <v>41.149909714964856</v>
      </c>
      <c r="KO4" s="34">
        <f>627.5095*(KF6-KF5)</f>
        <v>23.973243072413268</v>
      </c>
      <c r="KP4" s="34">
        <f>627.5095*(KL6-KL5)</f>
        <v>27.349453430257391</v>
      </c>
      <c r="KQ4" s="34">
        <f>627.5095*(KM6-KM5)</f>
        <v>29.111827892012005</v>
      </c>
      <c r="KR4" s="34">
        <f>627.5095*(KD6-KD5)</f>
        <v>23.888644584789596</v>
      </c>
      <c r="KS4" s="34">
        <f>627.5095*(KC6-KC5)</f>
        <v>29.577044576506371</v>
      </c>
      <c r="KT4" s="34">
        <f>627.5095*(KB6-KB5)</f>
        <v>29.534745334406683</v>
      </c>
      <c r="KU4" s="34">
        <f>627.5095*(KA6-KA5)</f>
        <v>26.834370054831421</v>
      </c>
      <c r="KV4" s="34">
        <f>627.5095*(JZ6-JZ5)</f>
        <v>26.749771570917403</v>
      </c>
      <c r="KW4" s="33">
        <f t="shared" ref="KW4:KW51" si="14">KV4-KR4</f>
        <v>2.8611269861278075</v>
      </c>
      <c r="KX4" s="109">
        <f>627.5095*(JT6-JT5)</f>
        <v>26.547479777170274</v>
      </c>
      <c r="KY4" s="109">
        <f>627.5095*(JU6-JU5)</f>
        <v>28.536533768963448</v>
      </c>
      <c r="KZ4" s="331">
        <f>627.5095*(JV6-JV5)</f>
        <v>28.623517629965107</v>
      </c>
      <c r="LA4" s="33">
        <f t="shared" ref="LA4:LA35" si="15">KV4-KT4</f>
        <v>-2.7849737634892797</v>
      </c>
      <c r="LB4" s="155">
        <f>LA4-GD4</f>
        <v>-0.37701307891732228</v>
      </c>
      <c r="LC4" s="149">
        <f>KN4-'PNO-LCCSD(T)'!AB3</f>
        <v>-3.8764650017881763E-3</v>
      </c>
      <c r="LD4" s="179">
        <f t="shared" ref="LD4:LD35" si="16">KV4-GB4</f>
        <v>-0.30723918080128243</v>
      </c>
      <c r="LE4" s="324">
        <f t="shared" ref="LE4:LE35" si="17">KX4-KV4</f>
        <v>-0.20229179374712913</v>
      </c>
      <c r="LF4" s="326">
        <f t="shared" ref="LF4:LF35" si="18">KY4-KX4</f>
        <v>1.989053991793174</v>
      </c>
      <c r="LG4" t="str">
        <f t="shared" ref="LG4:LG35" si="19">AD4</f>
        <v>01_end</v>
      </c>
      <c r="LH4" s="175">
        <f>627.5095*(KG6-KG5)</f>
        <v>29.599154992901816</v>
      </c>
      <c r="LI4" s="128">
        <f t="shared" ref="LI4:LI51" si="20">KS4-LH4</f>
        <v>-2.2110416395445753E-2</v>
      </c>
      <c r="LJ4" s="129">
        <f t="shared" ref="LJ4:LJ51" si="21">KT4-LH4</f>
        <v>-6.4409658495133471E-2</v>
      </c>
      <c r="LK4" s="123">
        <f>627.5095*(KI6-KI5)</f>
        <v>26.878057937654756</v>
      </c>
      <c r="LL4" s="128">
        <f t="shared" ref="LL4:LL35" si="22">KU4-LK4</f>
        <v>-4.3687882823334689E-2</v>
      </c>
      <c r="LM4" s="128">
        <f t="shared" ref="LM4:LM35" si="23">KV4-LK4</f>
        <v>-0.12828636673735261</v>
      </c>
      <c r="LN4" s="226">
        <f t="shared" ref="LN4:LN35" si="24">AP4-KS4</f>
        <v>3.6262597423333212</v>
      </c>
      <c r="LO4" s="226"/>
      <c r="LP4" s="5" t="s">
        <v>0</v>
      </c>
      <c r="LQ4" s="4">
        <v>-1853.70274683406</v>
      </c>
      <c r="LR4" s="4">
        <v>-1859.0934875944599</v>
      </c>
      <c r="LS4" s="4">
        <v>-1859.07122741285</v>
      </c>
      <c r="LT4" s="4">
        <v>-1858.83615802805</v>
      </c>
      <c r="LU4" s="4">
        <v>-1858.8250279372501</v>
      </c>
      <c r="LV4" s="4">
        <v>-1858.6880170874999</v>
      </c>
      <c r="LW4" s="4">
        <v>-2.2260181608000001E-2</v>
      </c>
      <c r="LX4" s="28">
        <f t="shared" ref="LX4:LX35" si="25">LV4-LW4</f>
        <v>-1858.6657569058918</v>
      </c>
      <c r="LY4" s="18" t="s">
        <v>118</v>
      </c>
      <c r="LZ4" s="34">
        <f>627.5095*(LQ6-LQ5)</f>
        <v>41.149910104050875</v>
      </c>
      <c r="MA4" s="34">
        <f>627.5095*(LX6-LX5)</f>
        <v>23.977290736547339</v>
      </c>
      <c r="MB4" s="34">
        <f>627.5095*(LV6-LV5)</f>
        <v>23.892871971993213</v>
      </c>
      <c r="MC4" s="34">
        <f>627.5095*(LU6-LU5)</f>
        <v>29.578853485489581</v>
      </c>
      <c r="MD4" s="34">
        <f>627.5095*(LT6-LT5)</f>
        <v>29.536644102998501</v>
      </c>
      <c r="ME4" s="34">
        <f>627.5095*(LS6-LS5)</f>
        <v>26.836377896918421</v>
      </c>
      <c r="MF4" s="34">
        <f>627.5095*(LR6-LR5)</f>
        <v>26.751959131650899</v>
      </c>
      <c r="MG4" s="33">
        <f t="shared" ref="MG4:MG35" si="26">MF4-MB4</f>
        <v>2.8590871596576868</v>
      </c>
      <c r="MH4" s="39">
        <f t="shared" ref="MH4:MH35" si="27">MF4-MD4</f>
        <v>-2.7846849713476018</v>
      </c>
      <c r="MI4" s="33"/>
      <c r="MJ4" s="5" t="s">
        <v>0</v>
      </c>
      <c r="MK4" s="28">
        <v>-1853.70274683347</v>
      </c>
      <c r="ML4" s="28">
        <v>-1859.09402457955</v>
      </c>
      <c r="MM4" s="28">
        <v>-1859.03594936032</v>
      </c>
      <c r="MN4" s="28">
        <v>-1858.83108574586</v>
      </c>
      <c r="MO4" s="28">
        <v>-1858.80204813624</v>
      </c>
      <c r="MP4" s="28">
        <v>-1858.6860903986001</v>
      </c>
      <c r="MQ4" s="28">
        <v>-5.8075219237999999E-2</v>
      </c>
      <c r="MR4" s="28">
        <f>MP4-MQ4</f>
        <v>-1858.6280151793621</v>
      </c>
      <c r="MS4" s="18" t="s">
        <v>118</v>
      </c>
      <c r="MT4" s="34">
        <f>627.5095*(MK6-MK5)</f>
        <v>41.149909708686977</v>
      </c>
      <c r="MU4" s="34">
        <f>627.5095*(MR6-MR5)</f>
        <v>23.843021380405208</v>
      </c>
      <c r="MV4" s="34">
        <f>627.5095*(MP6-MP5)</f>
        <v>23.83686882611503</v>
      </c>
      <c r="MW4" s="34">
        <f>627.5095*(MO6-MO5)</f>
        <v>29.344222870515701</v>
      </c>
      <c r="MX4" s="34">
        <f>627.5095*(MN6-MN5)</f>
        <v>29.341146593085252</v>
      </c>
      <c r="MY4" s="34">
        <f>627.5095*(MM6-MM5)</f>
        <v>26.772239579907218</v>
      </c>
      <c r="MZ4" s="34">
        <f>627.5095*(ML6-ML5)</f>
        <v>26.766087018768442</v>
      </c>
      <c r="NA4" s="52">
        <f t="shared" ref="NA4:NA35" si="28">MZ4-MV4</f>
        <v>2.929218192653412</v>
      </c>
      <c r="NB4" s="52">
        <f t="shared" ref="NB4:NB35" si="29">MZ4-MX4</f>
        <v>-2.5750595743168105</v>
      </c>
      <c r="NC4" s="33">
        <f t="shared" ref="NC4:NC35" si="30">LA4-NB4</f>
        <v>-0.20991418917246918</v>
      </c>
      <c r="ND4" s="33"/>
      <c r="NE4" s="5" t="s">
        <v>0</v>
      </c>
      <c r="NF4">
        <v>-1853.70274683345</v>
      </c>
      <c r="NG4">
        <v>-1859.0954164432201</v>
      </c>
      <c r="NH4">
        <v>-1859.0381562135301</v>
      </c>
      <c r="NI4">
        <v>-1858.8325606047899</v>
      </c>
      <c r="NJ4">
        <v>-1858.8039304899401</v>
      </c>
      <c r="NK4">
        <v>-1858.6878625071299</v>
      </c>
      <c r="NL4">
        <v>-5.7260229697000002E-2</v>
      </c>
      <c r="NM4" s="28">
        <f>NK4-NL4</f>
        <v>-1858.6306022774329</v>
      </c>
      <c r="NN4" s="18" t="s">
        <v>118</v>
      </c>
      <c r="NO4" s="34">
        <f>627.5095*(NF6-NF5)</f>
        <v>41.149909721100059</v>
      </c>
      <c r="NP4" s="34">
        <f>627.5095*(NM6-NM5)</f>
        <v>23.873662347957204</v>
      </c>
      <c r="NQ4" s="34">
        <f>627.5095*(NK6-NK5)</f>
        <v>23.877165440479619</v>
      </c>
      <c r="NR4" s="34">
        <f>627.5095*(NJ6-NJ5)</f>
        <v>29.400593341560526</v>
      </c>
      <c r="NS4" s="34">
        <f>627.5095*(NI6-NI5)</f>
        <v>29.402344883684041</v>
      </c>
      <c r="NT4" s="34">
        <f>627.5095*(NH6-NH5)</f>
        <v>26.806422959071377</v>
      </c>
      <c r="NU4" s="34">
        <f>627.5095*(NG6-NG5)</f>
        <v>26.809926049738962</v>
      </c>
      <c r="NV4" s="33">
        <f t="shared" ref="NV4:NV35" si="31">NU4-NQ4</f>
        <v>2.9327606092593435</v>
      </c>
      <c r="NW4" s="39">
        <f>NU4-NS4</f>
        <v>-2.5924188339450787</v>
      </c>
      <c r="NX4" s="33">
        <f>NW4-NB4</f>
        <v>-1.735925962826812E-2</v>
      </c>
      <c r="NZ4" s="5" t="s">
        <v>0</v>
      </c>
      <c r="OA4" s="218">
        <v>-1853.76215191848</v>
      </c>
      <c r="OB4" s="4">
        <v>-1859.4596564631099</v>
      </c>
      <c r="OC4" s="4">
        <v>-1859.3776055071701</v>
      </c>
      <c r="OD4" s="4">
        <v>-1859.1666435955401</v>
      </c>
      <c r="OE4" s="4">
        <v>-1859.12561811757</v>
      </c>
      <c r="OF4" s="4">
        <v>-1859.07666072705</v>
      </c>
      <c r="OG4" s="4">
        <v>-8.2050955935999995E-2</v>
      </c>
      <c r="OH4" s="28">
        <f>OF4-OG4</f>
        <v>-1858.994609771114</v>
      </c>
      <c r="OI4" s="18" t="s">
        <v>118</v>
      </c>
      <c r="OJ4" s="34">
        <f>627.5095*(OA6-OA5)</f>
        <v>41.179762688732978</v>
      </c>
      <c r="OK4" s="34">
        <f>627.5095*(OH6-OH5)</f>
        <v>23.576204763267185</v>
      </c>
      <c r="OL4" s="34">
        <f>627.5095*(OF6-OF5)</f>
        <v>23.240730941865237</v>
      </c>
      <c r="OM4" s="34">
        <f>627.5095*(OE6-OE5)</f>
        <v>29.084947397169689</v>
      </c>
      <c r="ON4" s="34">
        <f>627.5095*(OD6-OD5)</f>
        <v>28.917210487110772</v>
      </c>
      <c r="OO4" s="34">
        <f>627.5095*(OC6-OC5)</f>
        <v>26.474930159658179</v>
      </c>
      <c r="OP4" s="34">
        <f>627.5095*(OB6-OB5)</f>
        <v>26.139456333119782</v>
      </c>
      <c r="OQ4" s="33">
        <f t="shared" ref="OQ4:OQ67" si="32">OP4-OL4</f>
        <v>2.8987253912545441</v>
      </c>
      <c r="OR4" s="39">
        <f>OP4-ON4</f>
        <v>-2.7777541539909905</v>
      </c>
      <c r="OS4" s="39"/>
      <c r="OT4" s="39" t="s">
        <v>0</v>
      </c>
      <c r="OU4" s="39">
        <v>-1853.7621519188899</v>
      </c>
      <c r="OV4" s="39">
        <v>-1859.4563208048301</v>
      </c>
      <c r="OW4" s="39">
        <v>-1859.42415716968</v>
      </c>
      <c r="OX4" s="39">
        <v>-1859.1735204848301</v>
      </c>
      <c r="OY4" s="39">
        <v>-1859.1574386672501</v>
      </c>
      <c r="OZ4" s="39">
        <v>-1859.0786470365799</v>
      </c>
      <c r="PA4" s="39">
        <v>-3.2163635149000003E-2</v>
      </c>
      <c r="PB4" s="39">
        <v>-1859.046483401431</v>
      </c>
      <c r="PC4" s="39" t="s">
        <v>118</v>
      </c>
      <c r="PD4" s="39">
        <v>41.179762305924839</v>
      </c>
      <c r="PE4" s="39">
        <v>23.467283184845499</v>
      </c>
      <c r="PF4" s="39">
        <v>23.272027783742978</v>
      </c>
      <c r="PG4" s="39">
        <v>29.158283459826265</v>
      </c>
      <c r="PH4" s="39">
        <v>29.060655763983416</v>
      </c>
      <c r="PI4" s="39">
        <v>26.367229913545362</v>
      </c>
      <c r="PJ4" s="39">
        <v>26.171974509303901</v>
      </c>
      <c r="PK4" s="39">
        <v>2.8999467255609233</v>
      </c>
      <c r="PL4" s="39">
        <v>-2.8886812546795149</v>
      </c>
      <c r="PM4" s="39"/>
      <c r="PO4" s="33">
        <f t="shared" ref="PO4:PO35" si="33">OJ4-MT4</f>
        <v>2.9852980046001676E-2</v>
      </c>
      <c r="PP4" s="33">
        <f t="shared" ref="PP4:PP35" si="34">ON4-MX4</f>
        <v>-0.42393610597448017</v>
      </c>
      <c r="PQ4" s="33">
        <f>PP4-PO4</f>
        <v>-0.45378908602048185</v>
      </c>
      <c r="PR4" s="33">
        <f>'LNO-CCSD(T)-def2nZVP'!LB4</f>
        <v>-0.37701307891732228</v>
      </c>
      <c r="PS4" s="33">
        <f>PO$2*PO4+PQ$2*PQ4</f>
        <v>-0.33202790353298456</v>
      </c>
      <c r="PT4" s="33">
        <f>PR4*PR$2</f>
        <v>-0.22902330402066431</v>
      </c>
      <c r="PU4" s="33">
        <f>-'LNO-CCSD(T)-def2nZVP'!FA4+'CCSD(T)'!CI4</f>
        <v>1.5148293808415758E-2</v>
      </c>
      <c r="PV4" s="360">
        <f>'LNO-CCSD(T)-def2nZVP'!KV4+PS4+PT4+PU4</f>
        <v>26.203868657172169</v>
      </c>
      <c r="PW4" s="360"/>
      <c r="PX4" s="399">
        <v>2.9852201873964646E-2</v>
      </c>
      <c r="PY4" s="399">
        <v>-0.47598833901508542</v>
      </c>
      <c r="PZ4" s="399">
        <v>-0.50584054088905006</v>
      </c>
      <c r="QA4" s="399">
        <v>-0.37701307891732228</v>
      </c>
      <c r="QB4" s="399">
        <v>-0.37058461529264297</v>
      </c>
      <c r="QC4" s="399">
        <v>-0.22902330402066431</v>
      </c>
      <c r="QD4" s="399">
        <v>1.5148293808415758E-2</v>
      </c>
      <c r="QE4" s="360">
        <v>26.165311945412512</v>
      </c>
      <c r="QF4" s="399">
        <f>QE4-PV4</f>
        <v>-3.8556711759657247E-2</v>
      </c>
      <c r="QH4" s="5" t="s">
        <v>0</v>
      </c>
      <c r="QI4" s="420">
        <v>-1853.70274683405</v>
      </c>
      <c r="QJ4" s="420">
        <v>-1858.8460572190299</v>
      </c>
      <c r="QK4" s="420">
        <v>-1858.8256340330499</v>
      </c>
      <c r="QL4" s="420">
        <v>-1858.5979128464301</v>
      </c>
      <c r="QM4" s="420">
        <v>-1858.5877012534399</v>
      </c>
      <c r="QN4" s="420">
        <v>-1858.4572287497199</v>
      </c>
      <c r="QO4" s="420">
        <v>-2.0423185981E-2</v>
      </c>
      <c r="QP4" s="213">
        <f>QN4-QO4</f>
        <v>-1858.436805563739</v>
      </c>
      <c r="QQ4" s="421" t="s">
        <v>118</v>
      </c>
      <c r="QR4" s="212">
        <f>627.5095*(QI6-QI5)</f>
        <v>41.149910091495116</v>
      </c>
      <c r="QS4" s="212">
        <f>627.5095*(QP6-QP5)</f>
        <v>26.591362588949973</v>
      </c>
      <c r="QT4" s="212">
        <f>627.5095*(QN6-QN5)</f>
        <v>26.5246294266049</v>
      </c>
      <c r="QU4" s="212">
        <f>627.5095*(QM6-QM5)</f>
        <v>31.418368462028997</v>
      </c>
      <c r="QV4" s="212">
        <f>627.5095*(QL6-QL5)</f>
        <v>31.38500188071378</v>
      </c>
      <c r="QW4" s="212">
        <f>627.5095*(QK6-QK5)</f>
        <v>28.892701804564769</v>
      </c>
      <c r="QX4" s="212">
        <f>627.5095*(QJ6-QJ5)</f>
        <v>28.825968641648981</v>
      </c>
      <c r="QY4" s="213">
        <f t="shared" ref="QY4:QY67" si="35">QX4-QT4</f>
        <v>2.3013392150440808</v>
      </c>
      <c r="QZ4" s="249">
        <f>QX4-QV4</f>
        <v>-2.5590332390647994</v>
      </c>
      <c r="RA4" s="5"/>
      <c r="RB4" s="5" t="s">
        <v>0</v>
      </c>
      <c r="RC4" s="42">
        <v>-1853.7621519188799</v>
      </c>
      <c r="RD4" s="213">
        <v>-1859.15713770703</v>
      </c>
      <c r="RE4" s="213">
        <v>-1859.1272308374801</v>
      </c>
      <c r="RF4" s="213">
        <v>-1858.8874234120001</v>
      </c>
      <c r="RG4" s="213">
        <v>-1858.8724699772299</v>
      </c>
      <c r="RH4" s="213">
        <v>-1858.8036719587001</v>
      </c>
      <c r="RI4" s="213">
        <v>-2.9906869552E-2</v>
      </c>
      <c r="RJ4" s="418">
        <f>RH4-RI4</f>
        <v>-1858.7737650891481</v>
      </c>
      <c r="RK4" s="421" t="s">
        <v>118</v>
      </c>
      <c r="RL4" s="212">
        <f>627.5095*(RC6-RC5)</f>
        <v>41.179762695010858</v>
      </c>
      <c r="RM4" s="212">
        <f>627.5095*(RJ6-RJ5)</f>
        <v>26.575196238661501</v>
      </c>
      <c r="RN4" s="212">
        <f>627.5095*(RH6-RH5)</f>
        <v>26.433229354683718</v>
      </c>
      <c r="RO4" s="212">
        <f>627.5095*(RG6-RG5)</f>
        <v>31.462281168941153</v>
      </c>
      <c r="RP4" s="212">
        <f>627.5095*(RF6-RF5)</f>
        <v>31.391297727380298</v>
      </c>
      <c r="RQ4" s="212">
        <f>627.5095*(RE6-RE5)</f>
        <v>28.901616926230428</v>
      </c>
      <c r="RR4" s="212">
        <f>627.5095*(RD6-RD5)</f>
        <v>28.759650042823363</v>
      </c>
      <c r="RS4" s="213">
        <f t="shared" ref="RS4:RS67" si="36">RR4-RN4</f>
        <v>2.3264206881396454</v>
      </c>
      <c r="RT4" s="249">
        <f>RR4-RP4</f>
        <v>-2.6316476845569348</v>
      </c>
    </row>
    <row r="5" spans="1:488" ht="17">
      <c r="A5" s="96">
        <v>15.4</v>
      </c>
      <c r="C5" s="286" t="s">
        <v>1</v>
      </c>
      <c r="D5" s="282">
        <v>-1852.3367678582799</v>
      </c>
      <c r="E5" s="282">
        <v>-1856.5146750619799</v>
      </c>
      <c r="F5" s="282">
        <v>-1856.50143013825</v>
      </c>
      <c r="G5" s="282">
        <v>-1856.3508190173</v>
      </c>
      <c r="H5" s="282">
        <v>-1856.34419655544</v>
      </c>
      <c r="I5" s="282">
        <v>-1856.1432590557999</v>
      </c>
      <c r="J5" s="282">
        <v>-1856.1300141320801</v>
      </c>
      <c r="K5" s="94" t="s">
        <v>119</v>
      </c>
      <c r="L5" s="34">
        <f>627.5095*(D6-D4)</f>
        <v>37.146075793152065</v>
      </c>
      <c r="M5" s="34">
        <f>627.5095*(J6-J4)</f>
        <v>13.350970002089731</v>
      </c>
      <c r="N5" s="34">
        <f>627.5095*(I6-I4)</f>
        <v>13.216552691958352</v>
      </c>
      <c r="O5" s="34">
        <f>627.5095*(H6-H4)</f>
        <v>21.048285753329925</v>
      </c>
      <c r="P5" s="34">
        <f>627.5095*(G6-G4)</f>
        <v>20.981077101331834</v>
      </c>
      <c r="Q5" s="34">
        <f>627.5095*(F6-F4)</f>
        <v>17.825762554661448</v>
      </c>
      <c r="R5" s="34">
        <f>627.5095*(E6-E4)</f>
        <v>17.691345250807952</v>
      </c>
      <c r="S5" s="93">
        <f t="shared" ref="S5:S68" si="37">R5-N5</f>
        <v>4.4747925588496003</v>
      </c>
      <c r="T5" s="93">
        <f t="shared" ref="T5:T68" si="38">R5-P5</f>
        <v>-3.2897318505238822</v>
      </c>
      <c r="U5" s="288"/>
      <c r="V5" s="93">
        <f>L5-'CCSD(T)'!BV5</f>
        <v>-3.370667730919763E-4</v>
      </c>
      <c r="W5" s="93">
        <f>N5-'CCSD(T)'!BW5</f>
        <v>-1.3377488003309068E-2</v>
      </c>
      <c r="X5" s="93">
        <f>P5-'CCSD(T)'!BX5</f>
        <v>-0.21661958304519047</v>
      </c>
      <c r="Y5" s="93">
        <f>R5-'CCSD(T)'!BY5</f>
        <v>-7.3476011917954054E-2</v>
      </c>
      <c r="Z5" s="93">
        <f>R5-'DLPNO-CCSD(T1 or T0)'!CT4</f>
        <v>-0.18421980871851673</v>
      </c>
      <c r="AA5" s="93">
        <f t="shared" ref="AA5:AA68" si="39">X5-V5</f>
        <v>-0.21628251627209849</v>
      </c>
      <c r="AB5" s="93">
        <f t="shared" ref="AB5:AB68" si="40">Y5-X5</f>
        <v>0.14314357112723641</v>
      </c>
      <c r="AD5" s="209" t="s">
        <v>1</v>
      </c>
      <c r="AE5" s="28">
        <v>-1852.3367678582599</v>
      </c>
      <c r="AF5" s="28">
        <v>-1856.51486676284</v>
      </c>
      <c r="AG5" s="28">
        <v>-1856.5017360346901</v>
      </c>
      <c r="AH5" s="28">
        <v>-1856.3510212844201</v>
      </c>
      <c r="AI5" s="28">
        <v>-1856.3444559203499</v>
      </c>
      <c r="AJ5" s="28">
        <v>-1856.1435450725501</v>
      </c>
      <c r="AK5" s="28">
        <v>-1856.1304143443999</v>
      </c>
      <c r="AL5" s="18" t="s">
        <v>119</v>
      </c>
      <c r="AM5" s="34">
        <f>627.5095*(AE6-AE4)</f>
        <v>37.146075768040539</v>
      </c>
      <c r="AN5" s="34">
        <f>627.5095*(AK6-AK4)</f>
        <v>13.383184802611773</v>
      </c>
      <c r="AO5" s="34">
        <f>627.5095*(AJ6-AJ4)</f>
        <v>13.236756533786153</v>
      </c>
      <c r="AP5" s="34">
        <f>627.5095*(AI6-AI4)</f>
        <v>21.066952209431669</v>
      </c>
      <c r="AQ5" s="34">
        <f>627.5095*(AH6-AH4)</f>
        <v>20.993738078229139</v>
      </c>
      <c r="AR5" s="34">
        <f>627.5095*(AG6-AG4)</f>
        <v>17.845947558562212</v>
      </c>
      <c r="AS5" s="34">
        <f>627.5095*(AF6-AF4)</f>
        <v>17.699519289879273</v>
      </c>
      <c r="AT5" s="52">
        <f t="shared" ref="AT5:AT68" si="41">AS5-AO5</f>
        <v>4.4627627560931202</v>
      </c>
      <c r="AU5" s="52">
        <f t="shared" ref="AU5:AU68" si="42">AS5-AQ5</f>
        <v>-3.2942187883498661</v>
      </c>
      <c r="AV5" s="71"/>
      <c r="AW5" s="52">
        <f>AM5-'CCSD(T)'!BV5</f>
        <v>-3.370918846172799E-4</v>
      </c>
      <c r="AX5" s="52">
        <f>AO5-'CCSD(T)'!BW5</f>
        <v>6.8263538244917044E-3</v>
      </c>
      <c r="AY5" s="52">
        <f>AQ5-'CCSD(T)'!BX5</f>
        <v>-0.20395860614788575</v>
      </c>
      <c r="AZ5" s="52">
        <f>AS5-'CCSD(T)'!BY5</f>
        <v>-6.5301972846633305E-2</v>
      </c>
      <c r="BA5" s="52">
        <f>AS5-'DLPNO-CCSD(T1 or T0)'!CT4</f>
        <v>-0.17604576964719598</v>
      </c>
      <c r="BB5" s="52">
        <f t="shared" ref="BB5:BB68" si="43">AY5-AW5</f>
        <v>-0.20362151426326847</v>
      </c>
      <c r="BC5" s="52">
        <f t="shared" ref="BC5:BC68" si="44">AZ5-AY5</f>
        <v>0.13865663330125244</v>
      </c>
      <c r="BD5" s="33"/>
      <c r="BE5" s="211" t="s">
        <v>1</v>
      </c>
      <c r="BF5" s="28">
        <v>-1852.3367678582899</v>
      </c>
      <c r="BG5" s="28">
        <v>-1856.5155183429599</v>
      </c>
      <c r="BH5" s="28">
        <v>-1856.4796085497701</v>
      </c>
      <c r="BI5" s="28">
        <v>-1856.34714060643</v>
      </c>
      <c r="BJ5" s="28">
        <v>-1856.32918570984</v>
      </c>
      <c r="BK5" s="28">
        <v>-1856.14188294679</v>
      </c>
      <c r="BL5" s="28">
        <v>-3.5909793186000002E-2</v>
      </c>
      <c r="BM5" s="28">
        <f t="shared" ref="BM5:BM68" si="45">BK5-BL5</f>
        <v>-1856.1059731536041</v>
      </c>
      <c r="BN5" s="18" t="s">
        <v>119</v>
      </c>
      <c r="BO5" s="212">
        <f>627.5095*(BF6-BF4)</f>
        <v>37.146075780596298</v>
      </c>
      <c r="BP5" s="212">
        <f>627.5095*(BM6-BM4)</f>
        <v>13.862511384809498</v>
      </c>
      <c r="BQ5" s="212">
        <f>627.5095*(BK6-BK4)</f>
        <v>13.258091103814456</v>
      </c>
      <c r="BR5" s="212">
        <f>627.5095*(BJ6-BJ4)</f>
        <v>21.108029928745832</v>
      </c>
      <c r="BS5" s="212">
        <f>627.5095*(BI6-BI4)</f>
        <v>20.805819791173235</v>
      </c>
      <c r="BT5" s="212">
        <f>627.5095*(BH6-BH4)</f>
        <v>18.195298788997899</v>
      </c>
      <c r="BU5" s="212">
        <f>627.5095*(BG6-BG4)</f>
        <v>17.590878507432144</v>
      </c>
      <c r="BV5" s="213">
        <f t="shared" ref="BV5:BV68" si="46">BU5-BQ5</f>
        <v>4.3327874036176883</v>
      </c>
      <c r="BW5" s="213">
        <f t="shared" ref="BW5:BW68" si="47">BU5-BS5</f>
        <v>-3.2149412837410907</v>
      </c>
      <c r="BX5" s="214">
        <f t="shared" ref="BX5:BX35" si="48">AU5-BW5</f>
        <v>-7.9277504608775473E-2</v>
      </c>
      <c r="BY5" s="33">
        <f>BO5-'CCSD(T)'!BV5</f>
        <v>-3.3707932885818082E-4</v>
      </c>
      <c r="BZ5" s="33">
        <f>BQ5-'CCSD(T)'!BW5</f>
        <v>2.8160923852794895E-2</v>
      </c>
      <c r="CA5" s="39">
        <f>BS5-'CCSD(T)'!BX5</f>
        <v>-0.39187689320378993</v>
      </c>
      <c r="CB5" s="39">
        <f>BU5-'CCSD(T)'!BY5</f>
        <v>-0.17394275529376202</v>
      </c>
      <c r="CC5" s="33">
        <f>BU5-'DLPNO-CCSD(T1 or T0)'!CT4</f>
        <v>-0.2846865520943247</v>
      </c>
      <c r="CD5" s="33">
        <f t="shared" ref="CD5:CD68" si="49">CA5-BY5</f>
        <v>-0.39153981387493175</v>
      </c>
      <c r="CE5" s="33">
        <f t="shared" ref="CE5:CE68" si="50">CB5-CA5</f>
        <v>0.21793413791002791</v>
      </c>
      <c r="CF5" s="39"/>
      <c r="CG5" s="211" t="s">
        <v>1</v>
      </c>
      <c r="CH5" s="74">
        <v>-1852.3367678582799</v>
      </c>
      <c r="CI5" s="74">
        <v>-1856.5165022589599</v>
      </c>
      <c r="CJ5" s="74">
        <v>-1856.4813972725101</v>
      </c>
      <c r="CK5" s="74">
        <v>-1856.34825923878</v>
      </c>
      <c r="CL5" s="74">
        <v>-1856.3307067455501</v>
      </c>
      <c r="CM5" s="74">
        <v>-1856.14327755114</v>
      </c>
      <c r="CN5" s="33">
        <v>-3.5104986448000003E-2</v>
      </c>
      <c r="CO5" s="33">
        <f t="shared" ref="CO5:CO68" si="51">CM5-CN5</f>
        <v>-1856.108172564692</v>
      </c>
      <c r="CP5" s="18" t="s">
        <v>119</v>
      </c>
      <c r="CQ5" s="34">
        <f>627.5095*(CH6-CH4)</f>
        <v>37.146075786874185</v>
      </c>
      <c r="CR5" s="34">
        <f>627.5095*(CO6-CO4)</f>
        <v>13.679998575213343</v>
      </c>
      <c r="CS5" s="34">
        <f>627.5095*(CM6-CM4)</f>
        <v>13.169564448120493</v>
      </c>
      <c r="CT5" s="34">
        <f>627.5095*(CL6-CL4)</f>
        <v>21.057030562614163</v>
      </c>
      <c r="CU5" s="34">
        <f>627.5095*(CK6-CK4)</f>
        <v>20.801813494430665</v>
      </c>
      <c r="CV5" s="34">
        <f>627.5095*(CJ6-CJ4)</f>
        <v>18.125860652283485</v>
      </c>
      <c r="CW5" s="34">
        <f>627.5095*(CI6-CI4)</f>
        <v>17.615426522051695</v>
      </c>
      <c r="CX5" s="33">
        <f t="shared" si="0"/>
        <v>4.4458620739312025</v>
      </c>
      <c r="CY5" s="33">
        <f t="shared" si="1"/>
        <v>-3.1863869723789691</v>
      </c>
      <c r="CZ5" s="33">
        <f t="shared" si="2"/>
        <v>2.8554311362121609E-2</v>
      </c>
      <c r="DA5" s="33">
        <f>CQ5-'CCSD(T)'!BV5</f>
        <v>-3.3707305097152584E-4</v>
      </c>
      <c r="DB5" s="33">
        <f>CS5-'CCSD(T)'!BW5</f>
        <v>-6.0365731841168113E-2</v>
      </c>
      <c r="DC5" s="33">
        <f>CU5-'CCSD(T)'!BX5</f>
        <v>-0.3958831899463604</v>
      </c>
      <c r="DD5" s="39">
        <f>CW5-'CCSD(T)'!BY5</f>
        <v>-0.14939474067421088</v>
      </c>
      <c r="DE5" s="39">
        <f>CW5-'DLPNO-CCSD(T1 or T0)'!CT4</f>
        <v>-0.26013853747477356</v>
      </c>
      <c r="DF5" s="33">
        <f t="shared" ref="DF5:DF68" si="52">DC5-DA5</f>
        <v>-0.39554611689538888</v>
      </c>
      <c r="DG5" s="33">
        <f t="shared" ref="DG5:DG68" si="53">DD5-DC5</f>
        <v>0.24648844927214952</v>
      </c>
      <c r="DH5" s="33"/>
      <c r="DI5" s="211" t="s">
        <v>1</v>
      </c>
      <c r="DJ5" s="74">
        <v>-1852.3367678582799</v>
      </c>
      <c r="DK5" s="74">
        <v>-1856.5137020516399</v>
      </c>
      <c r="DL5" s="74">
        <v>-1856.5099793714101</v>
      </c>
      <c r="DM5" s="74">
        <v>-1856.35155022085</v>
      </c>
      <c r="DN5" s="74">
        <v>-1856.3496888807399</v>
      </c>
      <c r="DO5" s="74">
        <v>-1856.1440000549001</v>
      </c>
      <c r="DP5" s="28">
        <v>-3.7226802259999999E-3</v>
      </c>
      <c r="DQ5" s="33">
        <f t="shared" ref="DQ5:DQ51" si="54">DO5-DP5</f>
        <v>-1856.140277374674</v>
      </c>
      <c r="DR5" s="18" t="s">
        <v>119</v>
      </c>
      <c r="DS5" s="34">
        <f>627.5095*(DJ6-DJ4)</f>
        <v>37.14607581198571</v>
      </c>
      <c r="DT5" s="34">
        <f>627.5095*(DQ6-DQ4)</f>
        <v>13.22926367860811</v>
      </c>
      <c r="DU5" s="34">
        <f>627.5095*(DO6-DO4)</f>
        <v>13.195437486686883</v>
      </c>
      <c r="DV5" s="34">
        <f>627.5095*(DN6-DN4)</f>
        <v>21.125561433487167</v>
      </c>
      <c r="DW5" s="34">
        <f>627.5095*(DM6-DM4)</f>
        <v>21.108648339524063</v>
      </c>
      <c r="DX5" s="34">
        <f>627.5095*(DL6-DL4)</f>
        <v>17.798210746040823</v>
      </c>
      <c r="DY5" s="34">
        <f>627.5095*(DK6-DK4)</f>
        <v>17.764384563964455</v>
      </c>
      <c r="DZ5" s="33">
        <f t="shared" si="3"/>
        <v>4.5689470772775724</v>
      </c>
      <c r="EA5" s="33">
        <f t="shared" si="4"/>
        <v>-3.3442637755596074</v>
      </c>
      <c r="EB5" s="33">
        <f t="shared" ref="EB5:EB68" si="55">EA5-T5</f>
        <v>-5.4531925035725237E-2</v>
      </c>
      <c r="EC5" s="33">
        <f>DS5-'CCSD(T)'!BV5</f>
        <v>-3.3704793944622224E-4</v>
      </c>
      <c r="ED5" s="33">
        <f>DU5-'CCSD(T)'!BW5</f>
        <v>-3.4492693274778219E-2</v>
      </c>
      <c r="EE5" s="33">
        <f>DW5-'CCSD(T)'!BX5</f>
        <v>-8.9048344852962202E-2</v>
      </c>
      <c r="EF5" s="39">
        <f>DY5-'CCSD(T)'!BY5</f>
        <v>-4.3669876145102648E-4</v>
      </c>
      <c r="EG5" s="39">
        <f>DY5-'DLPNO-CCSD(T1 or T0)'!CT4</f>
        <v>-0.1111804955620137</v>
      </c>
      <c r="EH5" s="33">
        <f t="shared" ref="EH5:EH68" si="56">EE5-EC5</f>
        <v>-8.871129691351598E-2</v>
      </c>
      <c r="EI5" s="33">
        <f t="shared" ref="EI5:EI68" si="57">EF5-EE5</f>
        <v>8.8611646091511176E-2</v>
      </c>
      <c r="EJ5" s="33"/>
      <c r="EK5" s="289" t="s">
        <v>1</v>
      </c>
      <c r="EL5" s="33">
        <v>-1852.4496549805001</v>
      </c>
      <c r="EM5" s="33">
        <v>-1856.9423786039099</v>
      </c>
      <c r="EN5" s="33">
        <v>-1856.9283310094199</v>
      </c>
      <c r="EO5" s="33">
        <v>-1856.7635951039799</v>
      </c>
      <c r="EP5" s="33">
        <v>-1856.7565713067399</v>
      </c>
      <c r="EQ5" s="33">
        <v>-1856.54804549705</v>
      </c>
      <c r="ER5" s="33">
        <v>-1.4047594484E-2</v>
      </c>
      <c r="ES5" s="33">
        <f t="shared" ref="ES5:ES68" si="58">EQ5-ER5</f>
        <v>-1856.5339979025659</v>
      </c>
      <c r="ET5" s="18" t="s">
        <v>119</v>
      </c>
      <c r="EU5" s="34">
        <f>627.5095*(EL6-EL4)</f>
        <v>34.291578501337078</v>
      </c>
      <c r="EV5" s="34">
        <f>627.5095*(ES6-ES4)</f>
        <v>9.5689781405151297</v>
      </c>
      <c r="EW5" s="34">
        <f>627.5095*(EQ6-EQ4)</f>
        <v>9.4380227994959967</v>
      </c>
      <c r="EX5" s="34">
        <f>627.5095*(EP6-EP4)</f>
        <v>17.558665984925273</v>
      </c>
      <c r="EY5" s="34">
        <f>627.5095*(EO6-EO4)</f>
        <v>17.493188317840005</v>
      </c>
      <c r="EZ5" s="34">
        <f>627.5095*(EN6-EN4)</f>
        <v>14.118686936793825</v>
      </c>
      <c r="FA5" s="34">
        <f>627.5095*(EM6-EM4)</f>
        <v>13.987731596488088</v>
      </c>
      <c r="FB5" s="92">
        <f t="shared" si="5"/>
        <v>4.5497087969920909</v>
      </c>
      <c r="FC5" s="92">
        <f t="shared" si="6"/>
        <v>-3.5054567213519174</v>
      </c>
      <c r="FD5" s="92">
        <f>EU5-'CCSD(T)'!BB5</f>
        <v>-4.0419455540856575E-3</v>
      </c>
      <c r="FE5" s="92">
        <f>EW5-'CCSD(T)'!BC5</f>
        <v>1.2873128510145548E-2</v>
      </c>
      <c r="FF5" s="92">
        <f>EY5-'CCSD(T)'!CH5</f>
        <v>-0.20763381651357449</v>
      </c>
      <c r="FG5" s="96">
        <f>FA5-'CCSD(T)'!CI5</f>
        <v>-3.4987560039308363E-2</v>
      </c>
      <c r="FH5" s="96">
        <f>FA5-'DLPNO-CCSD(T1 or T0)'!AF4</f>
        <v>-0.27726867437704783</v>
      </c>
      <c r="FI5" s="92">
        <f t="shared" ref="FI5:FI68" si="59">FF5-FD5</f>
        <v>-0.20359187095948883</v>
      </c>
      <c r="FJ5" s="92">
        <f t="shared" ref="FJ5:FJ68" si="60">FG5-FF5</f>
        <v>0.17264625647426612</v>
      </c>
      <c r="FK5" s="39"/>
      <c r="FL5" s="218" t="s">
        <v>1</v>
      </c>
      <c r="FM5" s="28">
        <v>-1852.4496549804701</v>
      </c>
      <c r="FN5" s="28">
        <v>-1856.94258563741</v>
      </c>
      <c r="FO5" s="28">
        <v>-1856.92865790685</v>
      </c>
      <c r="FP5" s="28">
        <v>-1856.7637975093401</v>
      </c>
      <c r="FQ5" s="28">
        <v>-1856.75683364406</v>
      </c>
      <c r="FR5" s="28">
        <v>-1856.54834417448</v>
      </c>
      <c r="FS5" s="28">
        <v>-1.3927730560000001E-2</v>
      </c>
      <c r="FT5" s="28">
        <f t="shared" ref="FT5:FT68" si="61">FR5-FS5</f>
        <v>-1856.53441644392</v>
      </c>
      <c r="FU5" s="18" t="s">
        <v>119</v>
      </c>
      <c r="FV5" s="34">
        <f>627.5095*(FM6-FM4)</f>
        <v>34.291578539004369</v>
      </c>
      <c r="FW5" s="34">
        <f>627.5095*(FT6-FT4)</f>
        <v>9.5964807623565918</v>
      </c>
      <c r="FX5" s="34">
        <f>627.5095*(FR6-FR4)</f>
        <v>9.459722360317512</v>
      </c>
      <c r="FY5" s="34">
        <f>627.5095*(FQ6-FQ4)</f>
        <v>17.574648338047837</v>
      </c>
      <c r="FZ5" s="34">
        <f>627.5095*(FP6-FP4)</f>
        <v>17.506269136243564</v>
      </c>
      <c r="GA5" s="34">
        <f>627.5095*(FO6-FO4)</f>
        <v>14.135396987637797</v>
      </c>
      <c r="GB5" s="34">
        <f>627.5095*(FN6-FN4)</f>
        <v>13.998638583743888</v>
      </c>
      <c r="GC5" s="33">
        <f t="shared" ref="GC5:GC68" si="62">GB5-FX5</f>
        <v>4.5389162234263765</v>
      </c>
      <c r="GD5" s="33">
        <f t="shared" ref="GD5:GD68" si="63">GB5-FZ5</f>
        <v>-3.5076305524996751</v>
      </c>
      <c r="GE5" s="169">
        <f t="shared" si="7"/>
        <v>-0.40526999487089732</v>
      </c>
      <c r="GF5" s="33">
        <f>FV5-'CCSD(T)'!BB5</f>
        <v>-4.0419078867941494E-3</v>
      </c>
      <c r="GG5" s="33">
        <f>FX5-'CCSD(T)'!BC5</f>
        <v>3.4572689331660911E-2</v>
      </c>
      <c r="GH5" s="33">
        <f>FZ5-'CCSD(T)'!BD5</f>
        <v>-0.19455299811001581</v>
      </c>
      <c r="GI5" s="33">
        <f>GB5-'CCSD(T)'!BE5</f>
        <v>-2.4080572783507392E-2</v>
      </c>
      <c r="GJ5" s="33">
        <f>GB5-'DLPNO-CCSD(T1 or T0)'!O4</f>
        <v>-0.39137099220518223</v>
      </c>
      <c r="GK5" s="33">
        <f t="shared" ref="GK5:GK68" si="64">GH5-GF5</f>
        <v>-0.19051109022322166</v>
      </c>
      <c r="GL5" s="33">
        <f t="shared" ref="GL5:GL68" si="65">GI5-GH5</f>
        <v>0.17047242532650841</v>
      </c>
      <c r="GM5" s="33"/>
      <c r="GN5" s="218" t="s">
        <v>1</v>
      </c>
      <c r="GO5" s="28">
        <v>-1852.4496549804801</v>
      </c>
      <c r="GP5" s="28">
        <v>-1856.9432453659899</v>
      </c>
      <c r="GQ5" s="28">
        <v>-1856.9039989677201</v>
      </c>
      <c r="GR5" s="28">
        <v>-1856.7597088806699</v>
      </c>
      <c r="GS5" s="28">
        <v>-1856.74008568153</v>
      </c>
      <c r="GT5" s="28">
        <v>-1856.5464333550899</v>
      </c>
      <c r="GU5" s="28">
        <v>-3.9246398272000001E-2</v>
      </c>
      <c r="GV5" s="28">
        <f t="shared" ref="GV5:GV68" si="66">GT5-GU5</f>
        <v>-1856.5071869568178</v>
      </c>
      <c r="GW5" s="18" t="s">
        <v>119</v>
      </c>
      <c r="GX5" s="34">
        <f>627.5095*(GO6-GO4)</f>
        <v>34.29157853272649</v>
      </c>
      <c r="GY5" s="34">
        <f>627.5095*(GV6-GV4)</f>
        <v>10.025890840624797</v>
      </c>
      <c r="GZ5" s="34">
        <f>627.5095*(GT6-GT4)</f>
        <v>9.4085985965228378</v>
      </c>
      <c r="HA5" s="34">
        <f>627.5095*(GS6-GS4)</f>
        <v>17.598784813232339</v>
      </c>
      <c r="HB5" s="34">
        <f>627.5095*(GR6-GR4)</f>
        <v>17.290138687115</v>
      </c>
      <c r="HC5" s="34">
        <f>627.5095*(GQ6-GQ4)</f>
        <v>14.477149291369395</v>
      </c>
      <c r="HD5" s="34">
        <f>627.5095*(GP6-GP4)</f>
        <v>13.859857045412607</v>
      </c>
      <c r="HE5" s="33">
        <f t="shared" si="8"/>
        <v>4.4512584488897691</v>
      </c>
      <c r="HF5" s="33">
        <f t="shared" si="9"/>
        <v>-3.4302816417023934</v>
      </c>
      <c r="HG5" s="52">
        <f t="shared" ref="HG5:HG68" si="67">GD5-HF5</f>
        <v>-7.7348910797281789E-2</v>
      </c>
      <c r="HH5" s="33">
        <f>GX5-'CCSD(T)'!BB5</f>
        <v>-4.0419141646736989E-3</v>
      </c>
      <c r="HI5" s="33">
        <f>GZ5-'CCSD(T)'!BC5</f>
        <v>-1.6551074463013293E-2</v>
      </c>
      <c r="HJ5" s="33">
        <f>HB5-'CCSD(T)'!BD5</f>
        <v>-0.41068344723857919</v>
      </c>
      <c r="HK5" s="33">
        <f>HD5-'CCSD(T)'!BE5</f>
        <v>-0.16286211111478899</v>
      </c>
      <c r="HL5" s="33">
        <f>HD5-'DLPNO-CCSD(T1 or T0)'!CT4</f>
        <v>-4.0157080141138621</v>
      </c>
      <c r="HM5" s="33">
        <f t="shared" si="10"/>
        <v>-0.40664153307390549</v>
      </c>
      <c r="HN5" s="33">
        <f t="shared" si="11"/>
        <v>0.2478213361237902</v>
      </c>
      <c r="HO5" s="39"/>
      <c r="HP5" s="218" t="s">
        <v>1</v>
      </c>
      <c r="HQ5" s="28">
        <v>-1852.4496549804801</v>
      </c>
      <c r="HR5" s="28">
        <v>-1856.9443631576</v>
      </c>
      <c r="HS5" s="28">
        <v>-1856.9060200553299</v>
      </c>
      <c r="HT5" s="28">
        <v>-1856.7609406951001</v>
      </c>
      <c r="HU5" s="28">
        <v>-1856.74176914396</v>
      </c>
      <c r="HV5" s="28">
        <v>-1856.54799404152</v>
      </c>
      <c r="HW5" s="28">
        <v>-3.8343102269E-2</v>
      </c>
      <c r="HX5" s="28">
        <f t="shared" ref="HX5:HX68" si="68">HV5-HW5</f>
        <v>-1856.5096509392511</v>
      </c>
      <c r="HY5" s="18" t="s">
        <v>119</v>
      </c>
      <c r="HZ5" s="34">
        <f>627.5095*(HQ6-HQ4)</f>
        <v>34.291578539004369</v>
      </c>
      <c r="IA5" s="34">
        <f>627.5095*(HX6-HX4)</f>
        <v>9.93856366065007</v>
      </c>
      <c r="IB5" s="34">
        <f>627.5095*(HV6-HV4)</f>
        <v>9.3350905022011901</v>
      </c>
      <c r="IC5" s="34">
        <f>627.5095*(HU6-HU4)</f>
        <v>17.592991538860058</v>
      </c>
      <c r="ID5" s="34">
        <f>627.5095*(HT6-HT4)</f>
        <v>17.291254963773312</v>
      </c>
      <c r="IE5" s="34">
        <f>627.5095*(HS6-HS4)</f>
        <v>14.448550583537601</v>
      </c>
      <c r="IF5" s="34">
        <f>627.5095*(HR6-HR4)</f>
        <v>13.845077426943549</v>
      </c>
      <c r="IG5" s="33">
        <f t="shared" ref="IG5:IG68" si="69">IF5-IB5</f>
        <v>4.5099869247423587</v>
      </c>
      <c r="IH5" s="33">
        <f t="shared" ref="IH5:IH68" si="70">IF5-ID5</f>
        <v>-3.4461775368297634</v>
      </c>
      <c r="II5" s="33">
        <f t="shared" ref="II5:II68" si="71">IH5-HF5</f>
        <v>-1.5895895127369997E-2</v>
      </c>
      <c r="IJ5" s="33">
        <f>HZ5-'CCSD(T)'!BB5</f>
        <v>-4.0419078867941494E-3</v>
      </c>
      <c r="IK5" s="33">
        <f>IB5-'CCSD(T)'!BC5</f>
        <v>-9.0059168784661026E-2</v>
      </c>
      <c r="IL5" s="33">
        <f>ID5-'CCSD(T)'!BD5</f>
        <v>-0.40956717058026726</v>
      </c>
      <c r="IM5" s="33">
        <f>IF5-'CCSD(T)'!BE5</f>
        <v>-0.17764172958384705</v>
      </c>
      <c r="IN5" s="33">
        <f>IF5-'DLPNO-CCSD(T1 or T0)'!CT4</f>
        <v>-4.0304876325829202</v>
      </c>
      <c r="IO5" s="33">
        <f t="shared" ref="IO5:IO68" si="72">IL5-IJ5</f>
        <v>-0.40552526269347311</v>
      </c>
      <c r="IP5" s="33">
        <f t="shared" ref="IP5:IP68" si="73">IM5-IL5</f>
        <v>0.23192544099642021</v>
      </c>
      <c r="IQ5" s="33"/>
      <c r="IR5" s="218" t="s">
        <v>1</v>
      </c>
      <c r="IS5">
        <v>-1852.4496549804901</v>
      </c>
      <c r="IT5">
        <v>-1856.94202553627</v>
      </c>
      <c r="IU5">
        <v>-1856.93769399135</v>
      </c>
      <c r="IV5">
        <v>-1856.76450519893</v>
      </c>
      <c r="IW5">
        <v>-1856.7623394264699</v>
      </c>
      <c r="IX5">
        <v>-1856.5487878660299</v>
      </c>
      <c r="IY5">
        <v>-4.3315449120000004E-3</v>
      </c>
      <c r="IZ5" s="28">
        <f t="shared" ref="IZ5:IZ68" si="74">IX5-IY5</f>
        <v>-1856.5444563211179</v>
      </c>
      <c r="JA5" s="18" t="s">
        <v>119</v>
      </c>
      <c r="JB5" s="34">
        <f>627.5095*(IS6-IS4)</f>
        <v>34.291578501337078</v>
      </c>
      <c r="JC5" s="34">
        <f>627.5095*(IZ6-IZ4)</f>
        <v>9.4848407126895058</v>
      </c>
      <c r="JD5" s="34">
        <f>627.5095*(IX6-IX4)</f>
        <v>9.4124458384109229</v>
      </c>
      <c r="JE5" s="34">
        <f>627.5095*(IW6-IW4)</f>
        <v>17.653878723012848</v>
      </c>
      <c r="JF5" s="34">
        <f>627.5095*(IV6-IV4)</f>
        <v>17.617681289226518</v>
      </c>
      <c r="JG5" s="34">
        <f>627.5095*(IU6-IU4)</f>
        <v>14.107943817245308</v>
      </c>
      <c r="JH5" s="34">
        <f>627.5095*(IT6-IT4)</f>
        <v>14.035548943537441</v>
      </c>
      <c r="JI5" s="33">
        <f t="shared" ref="JI5:JI68" si="75">JH5-JD5</f>
        <v>4.6231031051265177</v>
      </c>
      <c r="JJ5" s="33">
        <f t="shared" ref="JJ5:JJ68" si="76">JH5-JF5</f>
        <v>-3.582132345689077</v>
      </c>
      <c r="JK5" s="33">
        <f t="shared" ref="JK5:JK68" si="77">JJ5-FC5</f>
        <v>-7.6675624337159576E-2</v>
      </c>
      <c r="JL5" s="33">
        <f>JB5-'CCSD(T)'!BB5</f>
        <v>-4.0419455540856575E-3</v>
      </c>
      <c r="JM5" s="33">
        <f>JD5-'CCSD(T)'!BC5</f>
        <v>-1.2703832574928242E-2</v>
      </c>
      <c r="JN5" s="33">
        <f>JF5-'CCSD(T)'!BD5</f>
        <v>-8.314084512706188E-2</v>
      </c>
      <c r="JO5" s="33">
        <f>JH5-'CCSD(T)'!BE5</f>
        <v>1.2829787010044669E-2</v>
      </c>
      <c r="JP5" s="33">
        <f>JH5-'DLPNO-CCSD(T1 or T0)'!CT4</f>
        <v>-3.8400161159890285</v>
      </c>
      <c r="JQ5" s="33">
        <f t="shared" ref="JQ5:JQ68" si="78">JN5-JL5</f>
        <v>-7.9098899572976222E-2</v>
      </c>
      <c r="JR5" s="33">
        <f t="shared" ref="JR5:JR68" si="79">JO5-JN5</f>
        <v>9.5970632137106548E-2</v>
      </c>
      <c r="JS5" s="33"/>
      <c r="JT5" s="344">
        <v>-1859.20210698036</v>
      </c>
      <c r="JU5" s="345">
        <v>-1858.8594048285099</v>
      </c>
      <c r="JV5" s="346">
        <v>-1858.8574430823801</v>
      </c>
      <c r="JW5" s="328"/>
      <c r="JX5" s="218" t="s">
        <v>1</v>
      </c>
      <c r="JY5" s="28">
        <v>-1853.71370006436</v>
      </c>
      <c r="JZ5" s="28">
        <v>-1859.1142168255999</v>
      </c>
      <c r="KA5" s="28">
        <v>-1859.0916025218701</v>
      </c>
      <c r="KB5" s="28">
        <v>-1858.85510732885</v>
      </c>
      <c r="KC5" s="28">
        <v>-1858.84380017698</v>
      </c>
      <c r="KD5" s="28">
        <v>-1858.71191706794</v>
      </c>
      <c r="KE5" s="28">
        <v>-2.2614303730999999E-2</v>
      </c>
      <c r="KF5" s="28">
        <f t="shared" ref="KF5:KF68" si="80">KD5-KE5</f>
        <v>-1858.6893027642091</v>
      </c>
      <c r="KG5" s="216">
        <v>-1858.7376616019999</v>
      </c>
      <c r="KH5" s="125">
        <v>-1858.7376616019999</v>
      </c>
      <c r="KI5" s="215">
        <v>-1858.9853661740001</v>
      </c>
      <c r="KJ5" s="10">
        <v>-1.2532649793270001</v>
      </c>
      <c r="KK5" s="10">
        <v>-3.745230636769</v>
      </c>
      <c r="KL5" s="10">
        <f t="shared" si="12"/>
        <v>-1858.6257318215917</v>
      </c>
      <c r="KM5" s="10">
        <f t="shared" si="13"/>
        <v>-1858.5824998921596</v>
      </c>
      <c r="KN5" s="34">
        <f>627.5095*(JY6-JY4)</f>
        <v>34.276653282085853</v>
      </c>
      <c r="KO5" s="34">
        <f>627.5095*(KF6-KF4)</f>
        <v>9.5276450553578176</v>
      </c>
      <c r="KP5" s="34">
        <f>627.5095*(KL6-KL4)</f>
        <v>14.470095537669543</v>
      </c>
      <c r="KQ5" s="34">
        <f>627.5095*(KM6-KM4)</f>
        <v>17.173069751334832</v>
      </c>
      <c r="KR5" s="34">
        <f>627.5095*(KD6-KD4)</f>
        <v>9.10485545946635</v>
      </c>
      <c r="KS5" s="34">
        <f>627.5095*(KC6-KC4)</f>
        <v>18.03429387619369</v>
      </c>
      <c r="KT5" s="34">
        <f>627.5095*(KB6-KB4)</f>
        <v>17.822899078176615</v>
      </c>
      <c r="KU5" s="34">
        <f>627.5095*(KA6-KA4)</f>
        <v>14.33278812669751</v>
      </c>
      <c r="KV5" s="34">
        <f>627.5095*(JZ6-JZ4)</f>
        <v>13.909998530806043</v>
      </c>
      <c r="KW5" s="33">
        <f t="shared" si="14"/>
        <v>4.8051430713396925</v>
      </c>
      <c r="KX5" s="109">
        <f>627.5095*(JT6-JT4)</f>
        <v>14.717801255320579</v>
      </c>
      <c r="KY5" s="109">
        <f>627.5095*(JU6-JU4)</f>
        <v>15.748269676818854</v>
      </c>
      <c r="KZ5" s="331">
        <f>627.5095*(JV6-JV4)</f>
        <v>15.800274783937812</v>
      </c>
      <c r="LA5" s="33">
        <f t="shared" si="15"/>
        <v>-3.9129005473705725</v>
      </c>
      <c r="LB5" s="155">
        <f t="shared" ref="LB5:LB35" si="81">LA5-GD5</f>
        <v>-0.40526999487089732</v>
      </c>
      <c r="LC5" s="149">
        <f>KN5-'PNO-LCCSD(T)'!AB4</f>
        <v>-2.5632068049858958E-3</v>
      </c>
      <c r="LD5" s="179">
        <f t="shared" si="16"/>
        <v>-8.8640052937845937E-2</v>
      </c>
      <c r="LE5" s="324">
        <f t="shared" si="17"/>
        <v>0.80780272451453605</v>
      </c>
      <c r="LF5" s="326">
        <f t="shared" si="18"/>
        <v>1.0304684214982753</v>
      </c>
      <c r="LG5" t="str">
        <f t="shared" si="19"/>
        <v>01_start</v>
      </c>
      <c r="LH5" s="175">
        <f>627.5095*(KG6-KG4)</f>
        <v>18.332097673532445</v>
      </c>
      <c r="LI5" s="128">
        <f t="shared" si="20"/>
        <v>-0.29780379733875506</v>
      </c>
      <c r="LJ5" s="129">
        <f t="shared" si="21"/>
        <v>-0.50919859535583001</v>
      </c>
      <c r="LK5" s="123">
        <f>627.5095*(KI6-KI4)</f>
        <v>14.619681817957114</v>
      </c>
      <c r="LL5" s="128">
        <f t="shared" si="22"/>
        <v>-0.2868936912596034</v>
      </c>
      <c r="LM5" s="128">
        <f t="shared" si="23"/>
        <v>-0.70968328715107099</v>
      </c>
      <c r="LN5" s="226">
        <f t="shared" si="24"/>
        <v>3.0326583332379791</v>
      </c>
      <c r="LO5" s="226"/>
      <c r="LP5" s="5" t="s">
        <v>1</v>
      </c>
      <c r="LQ5" s="4">
        <v>-1853.7137000641801</v>
      </c>
      <c r="LR5" s="4">
        <v>-1859.1139627391699</v>
      </c>
      <c r="LS5" s="4">
        <v>-1859.09115165506</v>
      </c>
      <c r="LT5" s="4">
        <v>-1858.85483231888</v>
      </c>
      <c r="LU5" s="4">
        <v>-1858.84342677682</v>
      </c>
      <c r="LV5" s="4">
        <v>-1858.7115930227101</v>
      </c>
      <c r="LW5" s="4">
        <v>-2.2811084113999999E-2</v>
      </c>
      <c r="LX5" s="28">
        <f t="shared" si="25"/>
        <v>-1858.6887819385961</v>
      </c>
      <c r="LY5" s="18" t="s">
        <v>119</v>
      </c>
      <c r="LZ5" s="34">
        <f>627.5095*(LQ6-LQ4)</f>
        <v>34.276654148005562</v>
      </c>
      <c r="MA5" s="34">
        <f>627.5095*(LX6-LX4)</f>
        <v>9.5288639768172363</v>
      </c>
      <c r="MB5" s="34">
        <f>627.5095*(LV6-LV4)</f>
        <v>9.0987486562416127</v>
      </c>
      <c r="MC5" s="34">
        <f>627.5095*(LU6-LU4)</f>
        <v>18.033406866367308</v>
      </c>
      <c r="MD5" s="34">
        <f>627.5095*(LT6-LT4)</f>
        <v>17.818349201442423</v>
      </c>
      <c r="ME5" s="34">
        <f>627.5095*(LS6-LS4)</f>
        <v>14.333726629854059</v>
      </c>
      <c r="MF5" s="34">
        <f>627.5095*(LR6-LR4)</f>
        <v>13.903611312274698</v>
      </c>
      <c r="MG5" s="33">
        <f t="shared" si="26"/>
        <v>4.8048626560330856</v>
      </c>
      <c r="MH5" s="39">
        <f t="shared" si="27"/>
        <v>-3.9147378891677249</v>
      </c>
      <c r="MI5" s="33"/>
      <c r="MJ5" s="5" t="s">
        <v>1</v>
      </c>
      <c r="MK5" s="28">
        <v>-1853.71370006435</v>
      </c>
      <c r="ML5" s="28">
        <v>-1859.1145325125301</v>
      </c>
      <c r="MM5" s="28">
        <v>-1859.05476199035</v>
      </c>
      <c r="MN5" s="28">
        <v>-1858.84956470369</v>
      </c>
      <c r="MO5" s="28">
        <v>-1858.8196794426001</v>
      </c>
      <c r="MP5" s="28">
        <v>-1858.70943575979</v>
      </c>
      <c r="MQ5" s="28">
        <v>-5.9770522184000002E-2</v>
      </c>
      <c r="MR5" s="28">
        <f t="shared" ref="MR5:MR68" si="82">MP5-MQ5</f>
        <v>-1858.6496652376061</v>
      </c>
      <c r="MS5" s="18" t="s">
        <v>119</v>
      </c>
      <c r="MT5" s="34">
        <f>627.5095*(MK6-MK4)</f>
        <v>34.276653275807966</v>
      </c>
      <c r="MU5" s="34">
        <f>627.5095*(MR6-MR4)</f>
        <v>10.257404156773649</v>
      </c>
      <c r="MV5" s="34">
        <f>627.5095*(MP6-MP4)</f>
        <v>9.1874328984790186</v>
      </c>
      <c r="MW5" s="34">
        <f>627.5095*(MO6-MO4)</f>
        <v>18.280410632177283</v>
      </c>
      <c r="MX5" s="34">
        <f>627.5095*(MN6-MN4)</f>
        <v>17.745425004670775</v>
      </c>
      <c r="MY5" s="34">
        <f>627.5095*(MM6-MM4)</f>
        <v>14.967135516115745</v>
      </c>
      <c r="MZ5" s="34">
        <f>627.5095*(ML6-ML4)</f>
        <v>13.897164248404289</v>
      </c>
      <c r="NA5" s="52">
        <f t="shared" si="28"/>
        <v>4.7097313499252706</v>
      </c>
      <c r="NB5" s="52">
        <f t="shared" si="29"/>
        <v>-3.8482607562664857</v>
      </c>
      <c r="NC5" s="33">
        <f t="shared" si="30"/>
        <v>-6.4639791104086797E-2</v>
      </c>
      <c r="ND5" s="33"/>
      <c r="NE5" s="5" t="s">
        <v>1</v>
      </c>
      <c r="NF5">
        <v>-1853.71370006435</v>
      </c>
      <c r="NG5">
        <v>-1859.1160916799699</v>
      </c>
      <c r="NH5">
        <v>-1859.0571348262299</v>
      </c>
      <c r="NI5">
        <v>-1858.8511704098401</v>
      </c>
      <c r="NJ5">
        <v>-1858.8216919829699</v>
      </c>
      <c r="NK5">
        <v>-1858.71140393161</v>
      </c>
      <c r="NL5">
        <v>-5.8956853742E-2</v>
      </c>
      <c r="NM5" s="28">
        <f t="shared" ref="NM5:NM68" si="83">NK5-NL5</f>
        <v>-1858.6524470778679</v>
      </c>
      <c r="NN5" s="18" t="s">
        <v>119</v>
      </c>
      <c r="NO5" s="34">
        <f>627.5095*(NF6-NF4)</f>
        <v>34.276653275665289</v>
      </c>
      <c r="NP5" s="34">
        <f>627.5095*(NM6-NM4)</f>
        <v>10.165842549378429</v>
      </c>
      <c r="NQ5" s="34">
        <f>627.5095*(NK6-NK4)</f>
        <v>9.1046979357017293</v>
      </c>
      <c r="NR5" s="34">
        <f>627.5095*(NJ6-NJ4)</f>
        <v>18.255087731135855</v>
      </c>
      <c r="NS5" s="34">
        <f>627.5095*(NI6-NI4)</f>
        <v>17.724515421586602</v>
      </c>
      <c r="NT5" s="34">
        <f>627.5095*(NH6-NH4)</f>
        <v>14.897163193119018</v>
      </c>
      <c r="NU5" s="34">
        <f>627.5095*(NG6-NG4)</f>
        <v>13.836018574448548</v>
      </c>
      <c r="NV5" s="33">
        <f t="shared" si="31"/>
        <v>4.7313206387468192</v>
      </c>
      <c r="NW5" s="39">
        <f t="shared" ref="NW5:NW68" si="84">NU5-NS5</f>
        <v>-3.8884968471380539</v>
      </c>
      <c r="NX5" s="33">
        <f t="shared" ref="NX5:NX68" si="85">NW5-NB5</f>
        <v>-4.0236090871568209E-2</v>
      </c>
      <c r="NZ5" s="5" t="s">
        <v>1</v>
      </c>
      <c r="OA5" s="4">
        <v>-1853.7729676972699</v>
      </c>
      <c r="OB5" s="4">
        <v>-1859.4785774234399</v>
      </c>
      <c r="OC5" s="4">
        <v>-1859.39489370464</v>
      </c>
      <c r="OD5" s="4">
        <v>-1859.1836088195701</v>
      </c>
      <c r="OE5" s="4">
        <v>-1859.1417669601601</v>
      </c>
      <c r="OF5" s="4">
        <v>-1859.09857113352</v>
      </c>
      <c r="OG5" s="4">
        <v>-8.3683718805000001E-2</v>
      </c>
      <c r="OH5" s="28">
        <f t="shared" ref="OH5:OH68" si="86">OF5-OG5</f>
        <v>-1859.0148874147148</v>
      </c>
      <c r="OI5" s="18" t="s">
        <v>119</v>
      </c>
      <c r="OJ5" s="34">
        <f>627.5095*(OA6-OA4)</f>
        <v>34.39275874814259</v>
      </c>
      <c r="OK5" s="34">
        <f>627.5095*(OH6-OH4)</f>
        <v>10.851790766137963</v>
      </c>
      <c r="OL5" s="34">
        <f>627.5095*(OF6-OF4)</f>
        <v>9.4917427331150144</v>
      </c>
      <c r="OM5" s="34">
        <f>627.5095*(OE6-OE4)</f>
        <v>18.951395257842659</v>
      </c>
      <c r="ON5" s="34">
        <f>627.5095*(OD6-OD4)</f>
        <v>18.271371238691621</v>
      </c>
      <c r="OO5" s="34">
        <f>627.5095*(OC6-OC4)</f>
        <v>15.626422009387248</v>
      </c>
      <c r="OP5" s="34">
        <f>627.5095*(OB6-OB4)</f>
        <v>14.266373976935016</v>
      </c>
      <c r="OQ5" s="33">
        <f t="shared" si="32"/>
        <v>4.7746312438200018</v>
      </c>
      <c r="OR5" s="39">
        <f t="shared" ref="OR5:OR68" si="87">OP5-ON5</f>
        <v>-4.0049972617566052</v>
      </c>
      <c r="OS5" s="39"/>
      <c r="OT5" s="39" t="s">
        <v>1</v>
      </c>
      <c r="OU5" s="39">
        <v>-1853.7729676966401</v>
      </c>
      <c r="OV5" s="39">
        <v>-1859.47526505319</v>
      </c>
      <c r="OW5" s="39">
        <v>-1859.44244356733</v>
      </c>
      <c r="OX5" s="39">
        <v>-1859.19065992435</v>
      </c>
      <c r="OY5" s="39">
        <v>-1859.17424918141</v>
      </c>
      <c r="OZ5" s="39">
        <v>-1859.10078209682</v>
      </c>
      <c r="PA5" s="39">
        <v>-3.2821485863000002E-2</v>
      </c>
      <c r="PB5" s="39">
        <v>-1859.067960610957</v>
      </c>
      <c r="PC5" s="39" t="s">
        <v>119</v>
      </c>
      <c r="PD5" s="39">
        <v>34.392759017806171</v>
      </c>
      <c r="PE5" s="39">
        <v>9.9901301738005444</v>
      </c>
      <c r="PF5" s="39">
        <v>9.382067200014891</v>
      </c>
      <c r="PG5" s="39">
        <v>18.609526124577755</v>
      </c>
      <c r="PH5" s="39">
        <v>18.305494640538509</v>
      </c>
      <c r="PI5" s="39">
        <v>14.892341667427344</v>
      </c>
      <c r="PJ5" s="39">
        <v>14.284278693070972</v>
      </c>
      <c r="PK5" s="39">
        <v>4.9022114930560807</v>
      </c>
      <c r="PL5" s="39">
        <v>-4.0212159474675371</v>
      </c>
      <c r="PM5" s="39"/>
      <c r="PO5" s="33">
        <f t="shared" si="33"/>
        <v>0.11610547233462398</v>
      </c>
      <c r="PP5" s="33">
        <f t="shared" si="34"/>
        <v>0.5259462340208465</v>
      </c>
      <c r="PQ5" s="33">
        <f t="shared" ref="PQ5:PQ68" si="88">PP5-PO5</f>
        <v>0.40984076168622252</v>
      </c>
      <c r="PR5" s="33">
        <f>'LNO-CCSD(T)-def2nZVP'!LB5</f>
        <v>-0.40526999487089732</v>
      </c>
      <c r="PS5" s="33">
        <f t="shared" ref="PS5:PS68" si="89">PO$2*PO5+PQ$2*PQ5</f>
        <v>0.31957773921643573</v>
      </c>
      <c r="PT5" s="33">
        <f t="shared" ref="PT5:PT68" si="90">PR5*PR$2</f>
        <v>-0.24618847046981329</v>
      </c>
      <c r="PU5" s="33">
        <f>-'LNO-CCSD(T)-def2nZVP'!FA5+'CCSD(T)'!CI5</f>
        <v>3.4987560039308363E-2</v>
      </c>
      <c r="PV5" s="360">
        <f>'LNO-CCSD(T)-def2nZVP'!KV5+PS5+PT5+PU5</f>
        <v>14.018375359591975</v>
      </c>
      <c r="PW5" s="360"/>
      <c r="PX5" s="399">
        <v>0.11610486980060841</v>
      </c>
      <c r="PY5" s="399">
        <v>0.48714543909608565</v>
      </c>
      <c r="PZ5" s="399">
        <v>0.37104056929547724</v>
      </c>
      <c r="QA5" s="399">
        <v>-0.40526999487089732</v>
      </c>
      <c r="QB5" s="399">
        <v>0.29083679433605436</v>
      </c>
      <c r="QC5" s="399">
        <v>-0.24618847046981329</v>
      </c>
      <c r="QD5" s="399">
        <v>3.4987560039308363E-2</v>
      </c>
      <c r="QE5" s="360">
        <v>13.989634414711594</v>
      </c>
      <c r="QF5" s="399">
        <f t="shared" ref="QF5:QF68" si="91">QE5-PV5</f>
        <v>-2.8740944880381036E-2</v>
      </c>
      <c r="QH5" s="5" t="s">
        <v>1</v>
      </c>
      <c r="QI5" s="420">
        <v>-1853.7137000641801</v>
      </c>
      <c r="QJ5" s="420">
        <v>-1858.8669403665001</v>
      </c>
      <c r="QK5" s="420">
        <v>-1858.84601202871</v>
      </c>
      <c r="QL5" s="420">
        <v>-1858.6169457292201</v>
      </c>
      <c r="QM5" s="420">
        <v>-1858.6064815603199</v>
      </c>
      <c r="QN5" s="420">
        <v>-1858.4810635455699</v>
      </c>
      <c r="QO5" s="420">
        <v>-2.0928337793999999E-2</v>
      </c>
      <c r="QP5" s="213">
        <f t="shared" ref="QP5:QP68" si="92">QN5-QO5</f>
        <v>-1858.4601352077759</v>
      </c>
      <c r="QQ5" s="421" t="s">
        <v>119</v>
      </c>
      <c r="QR5" s="212">
        <f>627.5095*(QI6-QI4)</f>
        <v>34.276654129171916</v>
      </c>
      <c r="QS5" s="212">
        <f>627.5095*(QP6-QP4)</f>
        <v>11.951789324146379</v>
      </c>
      <c r="QT5" s="212">
        <f>627.5095*(QN6-QN4)</f>
        <v>11.568068600164844</v>
      </c>
      <c r="QU5" s="212">
        <f>627.5095*(QM6-QM4)</f>
        <v>19.633547481920264</v>
      </c>
      <c r="QV5" s="212">
        <f>627.5095*(QL6-QL4)</f>
        <v>19.441687117575292</v>
      </c>
      <c r="QW5" s="212">
        <f>627.5095*(QK6-QK4)</f>
        <v>16.105315936921109</v>
      </c>
      <c r="QX5" s="212">
        <f>627.5095*(QJ6-QJ4)</f>
        <v>15.721595214223685</v>
      </c>
      <c r="QY5" s="213">
        <f t="shared" si="35"/>
        <v>4.1535266140588405</v>
      </c>
      <c r="QZ5" s="249">
        <f t="shared" ref="QZ5:QZ68" si="93">QX5-QV5</f>
        <v>-3.7200919033516069</v>
      </c>
      <c r="RA5" s="5"/>
      <c r="RB5" s="5" t="s">
        <v>1</v>
      </c>
      <c r="RC5" s="42">
        <v>-1853.7729676972699</v>
      </c>
      <c r="RD5" s="213">
        <v>-1859.17763993994</v>
      </c>
      <c r="RE5" s="213">
        <v>-1859.14713523827</v>
      </c>
      <c r="RF5" s="213">
        <v>-1858.90605325915</v>
      </c>
      <c r="RG5" s="213">
        <v>-1858.89080090832</v>
      </c>
      <c r="RH5" s="213">
        <v>-1858.82715839912</v>
      </c>
      <c r="RI5" s="213">
        <v>-3.0504701669999999E-2</v>
      </c>
      <c r="RJ5" s="418">
        <f t="shared" ref="RJ5:RJ68" si="94">RH5-RI5</f>
        <v>-1858.79665369745</v>
      </c>
      <c r="RK5" s="421" t="s">
        <v>119</v>
      </c>
      <c r="RL5" s="212">
        <f>627.5095*(RC6-RC4)</f>
        <v>34.392759005393081</v>
      </c>
      <c r="RM5" s="212">
        <f>627.5095*(RJ6-RJ4)</f>
        <v>12.212377087468539</v>
      </c>
      <c r="RN5" s="212">
        <f>627.5095*(RH6-RH4)</f>
        <v>11.695264870011503</v>
      </c>
      <c r="RO5" s="212">
        <f>627.5095*(RG6-RG4)</f>
        <v>19.959447766072621</v>
      </c>
      <c r="RP5" s="212">
        <f>627.5095*(RF6-RF4)</f>
        <v>19.700891657272763</v>
      </c>
      <c r="RQ5" s="212">
        <f>627.5095*(RE6-RE4)</f>
        <v>16.411416338708651</v>
      </c>
      <c r="RR5" s="212">
        <f>627.5095*(RD6-RD4)</f>
        <v>15.894304120538221</v>
      </c>
      <c r="RS5" s="213">
        <f t="shared" si="36"/>
        <v>4.1990392505267184</v>
      </c>
      <c r="RT5" s="249">
        <f t="shared" ref="RT5:RT68" si="95">RR5-RP5</f>
        <v>-3.8065875367345416</v>
      </c>
    </row>
    <row r="6" spans="1:488" ht="17">
      <c r="A6" s="96">
        <v>10.63</v>
      </c>
      <c r="C6" s="286" t="s">
        <v>2</v>
      </c>
      <c r="D6" s="282">
        <v>-1852.2668279309701</v>
      </c>
      <c r="E6" s="282">
        <v>-1856.4652901813099</v>
      </c>
      <c r="F6" s="282">
        <v>-1856.4522328927501</v>
      </c>
      <c r="G6" s="282">
        <v>-1856.29781740364</v>
      </c>
      <c r="H6" s="282">
        <v>-1856.29128875936</v>
      </c>
      <c r="I6" s="282">
        <v>-1856.0982134830499</v>
      </c>
      <c r="J6" s="282">
        <v>-1856.0851561944901</v>
      </c>
      <c r="K6" s="94" t="s">
        <v>120</v>
      </c>
      <c r="L6" s="34">
        <f>627.5095*(D4-D5)</f>
        <v>6.7418930230949359</v>
      </c>
      <c r="M6" s="34">
        <f>627.5095*(J4-J5)</f>
        <v>14.797811986039452</v>
      </c>
      <c r="N6" s="34">
        <f>627.5095*(I4-I5)</f>
        <v>15.04997214163361</v>
      </c>
      <c r="O6" s="34">
        <f>627.5095*(H4-H5)</f>
        <v>12.151858910954825</v>
      </c>
      <c r="P6" s="34">
        <f>627.5095*(G4-G5)</f>
        <v>12.277938985612963</v>
      </c>
      <c r="Q6" s="34">
        <f>627.5095*(F4-F5)</f>
        <v>13.045976370391985</v>
      </c>
      <c r="R6" s="34">
        <f>627.5095*(E4-E5)</f>
        <v>13.298136525986141</v>
      </c>
      <c r="S6" s="93">
        <f t="shared" si="37"/>
        <v>-1.7518356156474688</v>
      </c>
      <c r="T6" s="93">
        <f t="shared" si="38"/>
        <v>1.0201975403731787</v>
      </c>
      <c r="U6" s="288"/>
      <c r="V6" s="93">
        <f>L6-'CCSD(T)'!BV6</f>
        <v>-1.1641430847006973E-3</v>
      </c>
      <c r="W6" s="93">
        <f>N6-'CCSD(T)'!BW6</f>
        <v>-3.6291665797225647E-2</v>
      </c>
      <c r="X6" s="93">
        <f>P6-'CCSD(T)'!BX6</f>
        <v>4.919778843077971E-2</v>
      </c>
      <c r="Y6" s="93">
        <f>R6-'CCSD(T)'!BY6</f>
        <v>2.8321536763504795E-2</v>
      </c>
      <c r="Z6" s="93">
        <f>R6-'DLPNO-CCSD(T1 or T0)'!CT5</f>
        <v>5.0812336891327803E-2</v>
      </c>
      <c r="AA6" s="93">
        <f t="shared" si="39"/>
        <v>5.0361931515480407E-2</v>
      </c>
      <c r="AB6" s="93">
        <f t="shared" si="40"/>
        <v>-2.0876251667274914E-2</v>
      </c>
      <c r="AD6" s="209" t="s">
        <v>2</v>
      </c>
      <c r="AE6" s="28">
        <v>-1852.2668279309901</v>
      </c>
      <c r="AF6" s="28">
        <v>-1856.4654802345699</v>
      </c>
      <c r="AG6" s="28">
        <v>-1856.4525413931401</v>
      </c>
      <c r="AH6" s="28">
        <v>-1856.2980125097499</v>
      </c>
      <c r="AI6" s="28">
        <v>-1856.29154308904</v>
      </c>
      <c r="AJ6" s="28">
        <v>-1856.0984841116999</v>
      </c>
      <c r="AK6" s="28">
        <v>-1856.0855452702699</v>
      </c>
      <c r="AL6" s="18" t="s">
        <v>120</v>
      </c>
      <c r="AM6" s="34">
        <f>627.5095*(AE4-AE5)</f>
        <v>6.7418930230949359</v>
      </c>
      <c r="AN6" s="34">
        <f>627.5095*(AK4-AK5)</f>
        <v>14.772585470179841</v>
      </c>
      <c r="AO6" s="34">
        <f>627.5095*(AJ4-AJ5)</f>
        <v>15.0394244788116</v>
      </c>
      <c r="AP6" s="34">
        <f>627.5095*(AI4-AI5)</f>
        <v>12.136352109408024</v>
      </c>
      <c r="AQ6" s="34">
        <f>627.5095*(AH4-AH5)</f>
        <v>12.269771610656301</v>
      </c>
      <c r="AR6" s="34">
        <f>627.5095*(AG4-AG5)</f>
        <v>13.024157363159029</v>
      </c>
      <c r="AS6" s="34">
        <f>627.5095*(AF4-AF5)</f>
        <v>13.290996371648108</v>
      </c>
      <c r="AT6" s="52">
        <f t="shared" si="41"/>
        <v>-1.7484281071634928</v>
      </c>
      <c r="AU6" s="52">
        <f t="shared" si="42"/>
        <v>1.0212247609918066</v>
      </c>
      <c r="AV6" s="71"/>
      <c r="AW6" s="52">
        <f>AM6-'CCSD(T)'!BV6</f>
        <v>-1.1641430847006973E-3</v>
      </c>
      <c r="AX6" s="52">
        <f>AO6-'CCSD(T)'!BW6</f>
        <v>-4.6839328619235232E-2</v>
      </c>
      <c r="AY6" s="52">
        <f>AQ6-'CCSD(T)'!BX6</f>
        <v>4.1030413474118177E-2</v>
      </c>
      <c r="AZ6" s="52">
        <f>AS6-'CCSD(T)'!BY6</f>
        <v>2.1181382425471185E-2</v>
      </c>
      <c r="BA6" s="52">
        <f>AS6-'DLPNO-CCSD(T1 or T0)'!CT5</f>
        <v>4.3672182553294192E-2</v>
      </c>
      <c r="BB6" s="52">
        <f t="shared" si="43"/>
        <v>4.2194556558818874E-2</v>
      </c>
      <c r="BC6" s="52">
        <f t="shared" si="44"/>
        <v>-1.9849031048646992E-2</v>
      </c>
      <c r="BD6" s="33"/>
      <c r="BE6" s="211" t="s">
        <v>2</v>
      </c>
      <c r="BF6" s="28">
        <v>-1852.2668279309801</v>
      </c>
      <c r="BG6" s="28">
        <v>-1856.4662300786099</v>
      </c>
      <c r="BH6" s="28">
        <v>-1856.4306874003701</v>
      </c>
      <c r="BI6" s="28">
        <v>-1856.29452015479</v>
      </c>
      <c r="BJ6" s="28">
        <v>-1856.2767488156701</v>
      </c>
      <c r="BK6" s="28">
        <v>-1856.0969466552799</v>
      </c>
      <c r="BL6" s="28">
        <v>-3.5542678235999998E-2</v>
      </c>
      <c r="BM6" s="28">
        <f t="shared" si="45"/>
        <v>-1856.0614039770439</v>
      </c>
      <c r="BN6" s="18" t="s">
        <v>120</v>
      </c>
      <c r="BO6" s="212">
        <f>627.5095*(BF4-BF5)</f>
        <v>6.7418930356507003</v>
      </c>
      <c r="BP6" s="212">
        <f>627.5095*(BM4-BM5)</f>
        <v>14.105070313841134</v>
      </c>
      <c r="BQ6" s="212">
        <f>627.5095*(BK4-BK5)</f>
        <v>14.939858713550116</v>
      </c>
      <c r="BR6" s="212">
        <f>627.5095*(BJ4-BJ5)</f>
        <v>11.796619313352704</v>
      </c>
      <c r="BS6" s="212">
        <f>627.5095*(BI4-BI5)</f>
        <v>12.21401350721467</v>
      </c>
      <c r="BT6" s="212">
        <f>627.5095*(BH4-BH5)</f>
        <v>12.503187210440299</v>
      </c>
      <c r="BU6" s="212">
        <f>627.5095*(BG4-BG5)</f>
        <v>13.337975610719997</v>
      </c>
      <c r="BV6" s="213">
        <f t="shared" si="46"/>
        <v>-1.6018831028301186</v>
      </c>
      <c r="BW6" s="213">
        <f t="shared" si="47"/>
        <v>1.1239621035053275</v>
      </c>
      <c r="BX6" s="214">
        <f t="shared" si="48"/>
        <v>-0.10273734251352096</v>
      </c>
      <c r="BY6" s="33">
        <f>BO6-'CCSD(T)'!BV6</f>
        <v>-1.1641305289362691E-3</v>
      </c>
      <c r="BZ6" s="33">
        <f>BQ6-'CCSD(T)'!BW6</f>
        <v>-0.14640509388071976</v>
      </c>
      <c r="CA6" s="39">
        <f>BS6-'CCSD(T)'!BX6</f>
        <v>-1.4727689967513058E-2</v>
      </c>
      <c r="CB6" s="39">
        <f>BU6-'CCSD(T)'!BY6</f>
        <v>6.8160621497360907E-2</v>
      </c>
      <c r="CC6" s="33">
        <f>BU6-'DLPNO-CCSD(T1 or T0)'!CT5</f>
        <v>9.0651421625183914E-2</v>
      </c>
      <c r="CD6" s="33">
        <f t="shared" si="49"/>
        <v>-1.3563559438576789E-2</v>
      </c>
      <c r="CE6" s="33">
        <f t="shared" si="50"/>
        <v>8.2888311464873965E-2</v>
      </c>
      <c r="CF6" s="39"/>
      <c r="CG6" s="211" t="s">
        <v>2</v>
      </c>
      <c r="CH6" s="74">
        <v>-1852.2668279309801</v>
      </c>
      <c r="CI6" s="74">
        <v>-1856.4671842395001</v>
      </c>
      <c r="CJ6" s="74">
        <v>-1856.43239991513</v>
      </c>
      <c r="CK6" s="74">
        <v>-1856.29559234607</v>
      </c>
      <c r="CL6" s="74">
        <v>-1856.27820018388</v>
      </c>
      <c r="CM6" s="74">
        <v>-1856.0983580085499</v>
      </c>
      <c r="CN6" s="33">
        <v>-3.4784324372999997E-2</v>
      </c>
      <c r="CO6" s="33">
        <f t="shared" si="51"/>
        <v>-1856.0635736841768</v>
      </c>
      <c r="CP6" s="18" t="s">
        <v>120</v>
      </c>
      <c r="CQ6" s="34">
        <f>627.5095*(CH4-CH5)</f>
        <v>6.7418930230949359</v>
      </c>
      <c r="CR6" s="34">
        <f>627.5095*(CO4-CO5)</f>
        <v>14.306222637436766</v>
      </c>
      <c r="CS6" s="34">
        <f>627.5095*(CM4-CM5)</f>
        <v>15.017875262853703</v>
      </c>
      <c r="CT6" s="34">
        <f>627.5095*(CL4-CL5)</f>
        <v>11.891335697673739</v>
      </c>
      <c r="CU6" s="34">
        <f>627.5095*(CK4-CK5)</f>
        <v>12.247162016588751</v>
      </c>
      <c r="CV6" s="34">
        <f>627.5095*(CJ4-CJ5)</f>
        <v>12.620446578643689</v>
      </c>
      <c r="CW6" s="34">
        <f>627.5095*(CI4-CI5)</f>
        <v>13.33209921019583</v>
      </c>
      <c r="CX6" s="33">
        <f t="shared" si="0"/>
        <v>-1.6857760526578733</v>
      </c>
      <c r="CY6" s="33">
        <f t="shared" si="1"/>
        <v>1.0849371936070789</v>
      </c>
      <c r="CZ6" s="33">
        <f t="shared" si="2"/>
        <v>-3.9024909898248694E-2</v>
      </c>
      <c r="DA6" s="33">
        <f>CQ6-'CCSD(T)'!BV6</f>
        <v>-1.1641430847006973E-3</v>
      </c>
      <c r="DB6" s="33">
        <f>CS6-'CCSD(T)'!BW6</f>
        <v>-6.8388544577132393E-2</v>
      </c>
      <c r="DC6" s="33">
        <f>CU6-'CCSD(T)'!BX6</f>
        <v>1.8420819406568256E-2</v>
      </c>
      <c r="DD6" s="39">
        <f>CW6-'CCSD(T)'!BY6</f>
        <v>6.2284220973193527E-2</v>
      </c>
      <c r="DE6" s="39">
        <f>CW6-'DLPNO-CCSD(T1 or T0)'!CT5</f>
        <v>8.4775021101016534E-2</v>
      </c>
      <c r="DF6" s="33">
        <f t="shared" si="52"/>
        <v>1.9584962491268953E-2</v>
      </c>
      <c r="DG6" s="33">
        <f t="shared" si="53"/>
        <v>4.3863401566625271E-2</v>
      </c>
      <c r="DH6" s="33"/>
      <c r="DI6" s="211" t="s">
        <v>2</v>
      </c>
      <c r="DJ6" s="74">
        <v>-1852.2668279309501</v>
      </c>
      <c r="DK6" s="74">
        <v>-1856.4642815295001</v>
      </c>
      <c r="DL6" s="74">
        <v>-1856.46055545025</v>
      </c>
      <c r="DM6" s="74">
        <v>-1856.2983658308599</v>
      </c>
      <c r="DN6" s="74">
        <v>-1856.2965027912301</v>
      </c>
      <c r="DO6" s="74">
        <v>-1856.0988797957</v>
      </c>
      <c r="DP6" s="28">
        <v>-3.726079257E-3</v>
      </c>
      <c r="DQ6" s="33">
        <f t="shared" si="54"/>
        <v>-1856.0951537164431</v>
      </c>
      <c r="DR6" s="18" t="s">
        <v>120</v>
      </c>
      <c r="DS6" s="34">
        <f>627.5095*(DJ4-DJ5)</f>
        <v>6.7418930168170537</v>
      </c>
      <c r="DT6" s="34">
        <f>627.5095*(DQ4-DQ5)</f>
        <v>15.086260536083483</v>
      </c>
      <c r="DU6" s="34">
        <f>627.5095*(DO4-DO5)</f>
        <v>15.117953803822864</v>
      </c>
      <c r="DV6" s="34">
        <f>627.5095*(DN4-DN5)</f>
        <v>12.24921500178537</v>
      </c>
      <c r="DW6" s="34">
        <f>627.5095*(DM4-DM5)</f>
        <v>12.265061630946649</v>
      </c>
      <c r="DX6" s="34">
        <f>627.5095*(DL4-DL5)</f>
        <v>13.215769309136286</v>
      </c>
      <c r="DY6" s="34">
        <f>627.5095*(DK4-DK5)</f>
        <v>13.247462573736726</v>
      </c>
      <c r="DZ6" s="33">
        <f t="shared" si="3"/>
        <v>-1.870491230086138</v>
      </c>
      <c r="EA6" s="33">
        <f t="shared" si="4"/>
        <v>0.98240094279007728</v>
      </c>
      <c r="EB6" s="33">
        <f t="shared" si="55"/>
        <v>-3.7796597583101388E-2</v>
      </c>
      <c r="EC6" s="33">
        <f>DS6-'CCSD(T)'!BV6</f>
        <v>-1.1641493625829114E-3</v>
      </c>
      <c r="ED6" s="33">
        <f>DU6-'CCSD(T)'!BW6</f>
        <v>3.1689996392028519E-2</v>
      </c>
      <c r="EE6" s="33">
        <f>DW6-'CCSD(T)'!BX6</f>
        <v>3.6320433764466031E-2</v>
      </c>
      <c r="EF6" s="39">
        <f>DY6-'CCSD(T)'!BY6</f>
        <v>-2.2352415485910271E-2</v>
      </c>
      <c r="EG6" s="39">
        <f>DY6-'DLPNO-CCSD(T1 or T0)'!CT5</f>
        <v>1.3838464191273658E-4</v>
      </c>
      <c r="EH6" s="33">
        <f t="shared" si="56"/>
        <v>3.7484583127048943E-2</v>
      </c>
      <c r="EI6" s="33">
        <f t="shared" si="57"/>
        <v>-5.8672849250376302E-2</v>
      </c>
      <c r="EJ6" s="33"/>
      <c r="EK6" s="289" t="s">
        <v>2</v>
      </c>
      <c r="EL6" s="33">
        <v>-1852.38434005712</v>
      </c>
      <c r="EM6" s="33">
        <v>-1856.8992744219599</v>
      </c>
      <c r="EN6" s="33">
        <v>-1856.88538619357</v>
      </c>
      <c r="EO6" s="33">
        <v>-1856.71664790659</v>
      </c>
      <c r="EP6" s="33">
        <v>-1856.7097037924</v>
      </c>
      <c r="EQ6" s="33">
        <v>-1856.50913788306</v>
      </c>
      <c r="ER6" s="33">
        <v>-1.3888228387E-2</v>
      </c>
      <c r="ES6" s="33">
        <f t="shared" si="58"/>
        <v>-1856.495249654673</v>
      </c>
      <c r="ET6" s="18" t="s">
        <v>120</v>
      </c>
      <c r="EU6" s="34">
        <f>627.5095*(EL4-EL5)</f>
        <v>6.6941564114657766</v>
      </c>
      <c r="EV6" s="34">
        <f>627.5095*(ES4-ES5)</f>
        <v>14.745915520668595</v>
      </c>
      <c r="EW6" s="34">
        <f>627.5095*(EQ4-EQ5)</f>
        <v>14.976874601547543</v>
      </c>
      <c r="EX6" s="34">
        <f>627.5095*(EP4-EP5)</f>
        <v>11.851144504789028</v>
      </c>
      <c r="EY6" s="34">
        <f>627.5095*(EO4-EO5)</f>
        <v>11.966624042731619</v>
      </c>
      <c r="EZ6" s="34">
        <f>627.5095*(EN4-EN5)</f>
        <v>12.829592984818015</v>
      </c>
      <c r="FA6" s="34">
        <f>627.5095*(EM4-EM5)</f>
        <v>13.060552066838397</v>
      </c>
      <c r="FB6" s="92">
        <f t="shared" si="5"/>
        <v>-1.9163225347091455</v>
      </c>
      <c r="FC6" s="92">
        <f t="shared" si="6"/>
        <v>1.0939280241067788</v>
      </c>
      <c r="FD6" s="92">
        <f>EU6-'CCSD(T)'!BB6</f>
        <v>1.1531868961123237E-3</v>
      </c>
      <c r="FE6" s="92">
        <f>EW6-'CCSD(T)'!BC6</f>
        <v>-1.8541516400683022E-2</v>
      </c>
      <c r="FF6" s="92">
        <f>EY6-'CCSD(T)'!CH6</f>
        <v>7.2735392317428094E-2</v>
      </c>
      <c r="FG6" s="96">
        <f>FA6-'CCSD(T)'!CI6</f>
        <v>1.9839266230890829E-2</v>
      </c>
      <c r="FH6" s="96">
        <f>FA6-'DLPNO-CCSD(T1 or T0)'!AF5</f>
        <v>0.13942927880453126</v>
      </c>
      <c r="FI6" s="92">
        <f t="shared" si="59"/>
        <v>7.158220542131577E-2</v>
      </c>
      <c r="FJ6" s="92">
        <f t="shared" si="60"/>
        <v>-5.2896126086537265E-2</v>
      </c>
      <c r="FK6" s="39"/>
      <c r="FL6" s="218" t="s">
        <v>2</v>
      </c>
      <c r="FM6" s="28">
        <v>-1852.38434005711</v>
      </c>
      <c r="FN6" s="28">
        <v>-1856.8994675479601</v>
      </c>
      <c r="FO6" s="28">
        <v>-1856.88568253731</v>
      </c>
      <c r="FP6" s="28">
        <v>-1856.71684209044</v>
      </c>
      <c r="FQ6" s="28">
        <v>-1856.7099495851201</v>
      </c>
      <c r="FR6" s="28">
        <v>-1856.5094138931599</v>
      </c>
      <c r="FS6" s="28">
        <v>-1.378501065E-2</v>
      </c>
      <c r="FT6" s="28">
        <f t="shared" si="61"/>
        <v>-1856.4956288825099</v>
      </c>
      <c r="FU6" s="18" t="s">
        <v>120</v>
      </c>
      <c r="FV6" s="34">
        <f>627.5095*(FM4-FM5)</f>
        <v>6.6941563612427188</v>
      </c>
      <c r="FW6" s="34">
        <f>627.5095*(FT4-FT5)</f>
        <v>14.743082504325619</v>
      </c>
      <c r="FX6" s="34">
        <f>627.5095*(FR4-FR5)</f>
        <v>14.969399005694518</v>
      </c>
      <c r="FY6" s="34">
        <f>627.5095*(FQ4-FQ5)</f>
        <v>11.845544045296274</v>
      </c>
      <c r="FZ6" s="34">
        <f>627.5095*(FP4-FP5)</f>
        <v>11.958702300047079</v>
      </c>
      <c r="GA6" s="34">
        <f>627.5095*(FO4-FO5)</f>
        <v>12.832055664751067</v>
      </c>
      <c r="GB6" s="34">
        <f>627.5095*(FN4-FN5)</f>
        <v>13.058372167974795</v>
      </c>
      <c r="GC6" s="33">
        <f t="shared" si="62"/>
        <v>-1.9110268377197226</v>
      </c>
      <c r="GD6" s="33">
        <f t="shared" si="63"/>
        <v>1.0996698679277159</v>
      </c>
      <c r="GE6" s="169">
        <f t="shared" si="7"/>
        <v>2.8256915953576822E-2</v>
      </c>
      <c r="GF6" s="33">
        <f>FV6-'CCSD(T)'!BB6</f>
        <v>1.1531366730546111E-3</v>
      </c>
      <c r="GG6" s="33">
        <f>FX6-'CCSD(T)'!BC6</f>
        <v>-2.6017112253708063E-2</v>
      </c>
      <c r="GH6" s="33">
        <f>FZ6-'CCSD(T)'!BD6</f>
        <v>6.4813649632888826E-2</v>
      </c>
      <c r="GI6" s="33">
        <f>GB6-'CCSD(T)'!BE6</f>
        <v>1.7659367367288681E-2</v>
      </c>
      <c r="GJ6" s="33">
        <f>GB6-'DLPNO-CCSD(T1 or T0)'!O5</f>
        <v>7.0348709572961354E-2</v>
      </c>
      <c r="GK6" s="33">
        <f t="shared" si="64"/>
        <v>6.3660512959834215E-2</v>
      </c>
      <c r="GL6" s="33">
        <f t="shared" si="65"/>
        <v>-4.7154282265600145E-2</v>
      </c>
      <c r="GM6" s="33"/>
      <c r="GN6" s="218" t="s">
        <v>2</v>
      </c>
      <c r="GO6" s="28">
        <v>-1852.38434005711</v>
      </c>
      <c r="GP6" s="28">
        <v>-1856.9002889676799</v>
      </c>
      <c r="GQ6" s="28">
        <v>-1856.8614340604499</v>
      </c>
      <c r="GR6" s="28">
        <v>-1856.71319923241</v>
      </c>
      <c r="GS6" s="28">
        <v>-1856.6937717787901</v>
      </c>
      <c r="GT6" s="28">
        <v>-1856.5077522034201</v>
      </c>
      <c r="GU6" s="28">
        <v>-3.8854907228000002E-2</v>
      </c>
      <c r="GV6" s="28">
        <f t="shared" si="66"/>
        <v>-1856.4688972961922</v>
      </c>
      <c r="GW6" s="18" t="s">
        <v>120</v>
      </c>
      <c r="GX6" s="34">
        <f>627.5095*(GO4-GO5)</f>
        <v>6.6941563737984833</v>
      </c>
      <c r="GY6" s="34">
        <f>627.5095*(GV4-GV5)</f>
        <v>14.001234953747066</v>
      </c>
      <c r="GZ6" s="34">
        <f>627.5095*(GT4-GT5)</f>
        <v>14.864191547239134</v>
      </c>
      <c r="HA6" s="34">
        <f>627.5095*(GS4-GS5)</f>
        <v>11.4636291381556</v>
      </c>
      <c r="HB6" s="34">
        <f>627.5095*(GR4-GR5)</f>
        <v>11.895107437612538</v>
      </c>
      <c r="HC6" s="34">
        <f>627.5095*(GQ4-GQ5)</f>
        <v>12.232734387276144</v>
      </c>
      <c r="HD6" s="34">
        <f>627.5095*(GP4-GP5)</f>
        <v>13.095690979912138</v>
      </c>
      <c r="HE6" s="33">
        <f t="shared" si="8"/>
        <v>-1.7685005673269956</v>
      </c>
      <c r="HF6" s="33">
        <f t="shared" si="9"/>
        <v>1.2005835422996007</v>
      </c>
      <c r="HG6" s="52">
        <f t="shared" si="67"/>
        <v>-0.10091367437188481</v>
      </c>
      <c r="HH6" s="33">
        <f>GX6-'CCSD(T)'!BB6</f>
        <v>1.1531492288190393E-3</v>
      </c>
      <c r="HI6" s="33">
        <f>GZ6-'CCSD(T)'!BC6</f>
        <v>-0.13122457070909199</v>
      </c>
      <c r="HJ6" s="33">
        <f>HB6-'CCSD(T)'!BD6</f>
        <v>1.2187871983471155E-3</v>
      </c>
      <c r="HK6" s="33">
        <f>HD6-'CCSD(T)'!BE6</f>
        <v>5.497817930463178E-2</v>
      </c>
      <c r="HL6" s="33">
        <f>HD6-'DLPNO-CCSD(T1 or T0)'!CT5</f>
        <v>-0.15163320918267509</v>
      </c>
      <c r="HM6" s="33">
        <f t="shared" si="10"/>
        <v>6.5637969528076212E-5</v>
      </c>
      <c r="HN6" s="33">
        <f t="shared" si="11"/>
        <v>5.3759392106284665E-2</v>
      </c>
      <c r="HO6" s="39"/>
      <c r="HP6" s="218" t="s">
        <v>2</v>
      </c>
      <c r="HQ6" s="28">
        <v>-1852.38434005711</v>
      </c>
      <c r="HR6" s="28">
        <v>-1856.9013492766101</v>
      </c>
      <c r="HS6" s="28">
        <v>-1856.86327490494</v>
      </c>
      <c r="HT6" s="28">
        <v>-1856.71434580149</v>
      </c>
      <c r="HU6" s="28">
        <v>-1856.69530861566</v>
      </c>
      <c r="HV6" s="28">
        <v>-1856.50926660556</v>
      </c>
      <c r="HW6" s="28">
        <v>-3.8074371672999999E-2</v>
      </c>
      <c r="HX6" s="28">
        <f t="shared" si="68"/>
        <v>-1856.471192233887</v>
      </c>
      <c r="HY6" s="18" t="s">
        <v>120</v>
      </c>
      <c r="HZ6" s="34">
        <f>627.5095*(HQ4-HQ5)</f>
        <v>6.6941563675206011</v>
      </c>
      <c r="IA6" s="34">
        <f>627.5095*(HX4-HX5)</f>
        <v>14.19463931300128</v>
      </c>
      <c r="IB6" s="34">
        <f>627.5095*(HV4-HV5)</f>
        <v>14.966743473357326</v>
      </c>
      <c r="IC6" s="34">
        <f>627.5095*(HU4-HU5)</f>
        <v>11.561431344428247</v>
      </c>
      <c r="ID6" s="34">
        <f>627.5095*(HT4-HT5)</f>
        <v>11.947483428030568</v>
      </c>
      <c r="IE6" s="34">
        <f>627.5095*(HS4-HS5)</f>
        <v>12.374437365065413</v>
      </c>
      <c r="IF6" s="34">
        <f>627.5095*(HR4-HR5)</f>
        <v>13.146541526134852</v>
      </c>
      <c r="IG6" s="33">
        <f t="shared" si="69"/>
        <v>-1.8202019472224737</v>
      </c>
      <c r="IH6" s="33">
        <f t="shared" si="70"/>
        <v>1.1990580981042847</v>
      </c>
      <c r="II6" s="33">
        <f t="shared" si="71"/>
        <v>-1.5254441953160836E-3</v>
      </c>
      <c r="IJ6" s="33">
        <f>HZ6-'CCSD(T)'!BB6</f>
        <v>1.1531429509368252E-3</v>
      </c>
      <c r="IK6" s="33">
        <f>IB6-'CCSD(T)'!BC6</f>
        <v>-2.867264459090002E-2</v>
      </c>
      <c r="IL6" s="33">
        <f>ID6-'CCSD(T)'!BD6</f>
        <v>5.3594777616376987E-2</v>
      </c>
      <c r="IM6" s="33">
        <f>IF6-'CCSD(T)'!BE6</f>
        <v>0.10582872552734557</v>
      </c>
      <c r="IN6" s="33">
        <f>IF6-'DLPNO-CCSD(T1 or T0)'!CT5</f>
        <v>-0.1007826629599613</v>
      </c>
      <c r="IO6" s="33">
        <f t="shared" si="72"/>
        <v>5.2441634665440162E-2</v>
      </c>
      <c r="IP6" s="33">
        <f t="shared" si="73"/>
        <v>5.2233947910968581E-2</v>
      </c>
      <c r="IQ6" s="33"/>
      <c r="IR6" s="218" t="s">
        <v>2</v>
      </c>
      <c r="IS6">
        <v>-1852.38434005712</v>
      </c>
      <c r="IT6">
        <v>-1856.8989380029</v>
      </c>
      <c r="IU6">
        <v>-1856.89460470277</v>
      </c>
      <c r="IV6">
        <v>-1856.7174332654799</v>
      </c>
      <c r="IW6">
        <v>-1856.71526661542</v>
      </c>
      <c r="IX6">
        <v>-1856.5098645902301</v>
      </c>
      <c r="IY6">
        <v>-4.3333001320000003E-3</v>
      </c>
      <c r="IZ6" s="28">
        <f t="shared" si="74"/>
        <v>-1856.5055312900981</v>
      </c>
      <c r="JA6" s="18" t="s">
        <v>120</v>
      </c>
      <c r="JB6" s="34">
        <f>627.5095*(IS4-IS5)</f>
        <v>6.6941564051878943</v>
      </c>
      <c r="JC6" s="34">
        <f>627.5095*(IZ4-IZ5)</f>
        <v>14.940986039994531</v>
      </c>
      <c r="JD6" s="34">
        <f>627.5095*(IX4-IX5)</f>
        <v>15.012279497076664</v>
      </c>
      <c r="JE6" s="34">
        <f>627.5095*(IW4-IW5)</f>
        <v>11.884757402522849</v>
      </c>
      <c r="JF6" s="34">
        <f>627.5095*(IV4-IV5)</f>
        <v>11.920404134060178</v>
      </c>
      <c r="JG6" s="34">
        <f>627.5095*(IU4-IU5)</f>
        <v>12.930994114914466</v>
      </c>
      <c r="JH6" s="34">
        <f>627.5095*(IT4-IT5)</f>
        <v>13.002287577703765</v>
      </c>
      <c r="JI6" s="33">
        <f t="shared" si="75"/>
        <v>-2.009991919372899</v>
      </c>
      <c r="JJ6" s="33">
        <f t="shared" si="76"/>
        <v>1.0818834436435871</v>
      </c>
      <c r="JK6" s="33">
        <f t="shared" si="77"/>
        <v>-1.2044580463191679E-2</v>
      </c>
      <c r="JL6" s="33">
        <f>JB6-'CCSD(T)'!BB6</f>
        <v>1.1531806182301096E-3</v>
      </c>
      <c r="JM6" s="33">
        <f>JD6-'CCSD(T)'!BC6</f>
        <v>1.6863379128437828E-2</v>
      </c>
      <c r="JN6" s="33">
        <f>JF6-'CCSD(T)'!BD6</f>
        <v>2.6515483645987104E-2</v>
      </c>
      <c r="JO6" s="33">
        <f>JH6-'CCSD(T)'!BE6</f>
        <v>-3.842522290374184E-2</v>
      </c>
      <c r="JP6" s="33">
        <f>JH6-'DLPNO-CCSD(T1 or T0)'!CT5</f>
        <v>-0.24503661139104871</v>
      </c>
      <c r="JQ6" s="33">
        <f t="shared" si="78"/>
        <v>2.5362303027756994E-2</v>
      </c>
      <c r="JR6" s="33">
        <f t="shared" si="79"/>
        <v>-6.4940706549728944E-2</v>
      </c>
      <c r="JS6" s="33"/>
      <c r="JT6" s="344">
        <v>-1859.15980088017</v>
      </c>
      <c r="JU6" s="345">
        <v>-1858.8139289691501</v>
      </c>
      <c r="JV6" s="346">
        <v>-1858.81182860542</v>
      </c>
      <c r="JW6" s="328"/>
      <c r="JX6" s="218" t="s">
        <v>2</v>
      </c>
      <c r="JY6" s="28">
        <v>-1853.6481235117899</v>
      </c>
      <c r="JZ6" s="28">
        <v>-1859.0715883529299</v>
      </c>
      <c r="KA6" s="28">
        <v>-1859.0488392329401</v>
      </c>
      <c r="KB6" s="28">
        <v>-1858.8080407181701</v>
      </c>
      <c r="KC6" s="28">
        <v>-1858.79666615817</v>
      </c>
      <c r="KD6" s="28">
        <v>-1858.6738480911599</v>
      </c>
      <c r="KE6" s="28">
        <v>-2.2749119997000002E-2</v>
      </c>
      <c r="KF6" s="28">
        <f t="shared" si="80"/>
        <v>-1858.651098971163</v>
      </c>
      <c r="KG6" s="216">
        <v>-1858.6904923479999</v>
      </c>
      <c r="KH6" s="125">
        <v>-1858.6904923479999</v>
      </c>
      <c r="KI6" s="215">
        <v>-1858.9425332640001</v>
      </c>
      <c r="KJ6" s="10">
        <v>-1.266117601108</v>
      </c>
      <c r="KK6" s="10">
        <v>-3.7599874857739999</v>
      </c>
      <c r="KL6" s="10">
        <f t="shared" si="12"/>
        <v>-1858.582147695088</v>
      </c>
      <c r="KM6" s="10">
        <f t="shared" si="13"/>
        <v>-1858.5361072432961</v>
      </c>
      <c r="KN6" s="34">
        <f>627.5095*(JY4-JY5)</f>
        <v>6.8732564328790069</v>
      </c>
      <c r="KO6" s="34">
        <f>627.5095*(KF4-KF5)</f>
        <v>14.445598017055451</v>
      </c>
      <c r="KP6" s="34">
        <f>627.5095*(KL4-KL5)</f>
        <v>12.879357892587846</v>
      </c>
      <c r="KQ6" s="34">
        <f>627.5095*(KM4-KM5)</f>
        <v>11.938758140677171</v>
      </c>
      <c r="KR6" s="34">
        <f>627.5095*(KD4-KD5)</f>
        <v>14.783789125323244</v>
      </c>
      <c r="KS6" s="34">
        <f>627.5095*(KC4-KC5)</f>
        <v>11.542750700312681</v>
      </c>
      <c r="KT6" s="34">
        <f>627.5095*(KB4-KB5)</f>
        <v>11.711846256230068</v>
      </c>
      <c r="KU6" s="34">
        <f>627.5095*(KA4-KA5)</f>
        <v>12.501581928133909</v>
      </c>
      <c r="KV6" s="34">
        <f>627.5095*(JZ4-JZ5)</f>
        <v>12.839773040111361</v>
      </c>
      <c r="KW6" s="33">
        <f t="shared" si="14"/>
        <v>-1.9440160852118833</v>
      </c>
      <c r="KX6" s="109">
        <f>627.5095*(JT4-JT5)</f>
        <v>11.829678521849695</v>
      </c>
      <c r="KY6" s="109">
        <f>627.5095*(JU4-JU5)</f>
        <v>12.788264092144594</v>
      </c>
      <c r="KZ6" s="331">
        <f>627.5095*(JV4-JV5)</f>
        <v>12.823242846027295</v>
      </c>
      <c r="LA6" s="33">
        <f t="shared" si="15"/>
        <v>1.1279267838812927</v>
      </c>
      <c r="LB6" s="155">
        <f t="shared" si="81"/>
        <v>2.8256915953576822E-2</v>
      </c>
      <c r="LC6" s="149">
        <f>KN6-'PNO-LCCSD(T)'!AB5</f>
        <v>-1.3132581968013923E-3</v>
      </c>
      <c r="LD6" s="179">
        <f t="shared" si="16"/>
        <v>-0.21859912786343472</v>
      </c>
      <c r="LE6" s="324">
        <f t="shared" si="17"/>
        <v>-1.0100945182616652</v>
      </c>
      <c r="LF6" s="326">
        <f t="shared" si="18"/>
        <v>0.95858557029489866</v>
      </c>
      <c r="LG6" t="str">
        <f t="shared" si="19"/>
        <v>01_ts</v>
      </c>
      <c r="LH6" s="175">
        <f>627.5095*(KG4-KG5)</f>
        <v>11.267057319369369</v>
      </c>
      <c r="LI6" s="128">
        <f t="shared" si="20"/>
        <v>0.27569338094331108</v>
      </c>
      <c r="LJ6" s="129">
        <f t="shared" si="21"/>
        <v>0.44478893686069831</v>
      </c>
      <c r="LK6" s="123">
        <f>627.5095*(KI4-KI5)</f>
        <v>12.25837611969764</v>
      </c>
      <c r="LL6" s="128">
        <f t="shared" si="22"/>
        <v>0.24320580843626871</v>
      </c>
      <c r="LM6" s="128">
        <f t="shared" si="23"/>
        <v>0.58139692041372015</v>
      </c>
      <c r="LN6" s="226">
        <f t="shared" si="24"/>
        <v>0.59360140909534387</v>
      </c>
      <c r="LO6" s="226"/>
      <c r="LP6" s="5" t="s">
        <v>2</v>
      </c>
      <c r="LQ6" s="300">
        <v>-1853.64812351099</v>
      </c>
      <c r="LR6" s="4">
        <v>-1859.0713307804001</v>
      </c>
      <c r="LS6" s="4">
        <v>-1859.0483851664301</v>
      </c>
      <c r="LT6" s="4">
        <v>-1858.8077626823199</v>
      </c>
      <c r="LU6" s="4">
        <v>-1858.7962898753301</v>
      </c>
      <c r="LV6" s="4">
        <v>-1858.6735173091599</v>
      </c>
      <c r="LW6" s="4">
        <v>-2.2945613973E-2</v>
      </c>
      <c r="LX6" s="28">
        <f t="shared" si="25"/>
        <v>-1858.650571695187</v>
      </c>
      <c r="LY6" s="18" t="s">
        <v>120</v>
      </c>
      <c r="LZ6" s="34">
        <f>627.5095*(LQ4-LQ5)</f>
        <v>6.873255956045317</v>
      </c>
      <c r="MA6" s="34">
        <f>627.5095*(LX4-LX5)</f>
        <v>14.448426759730104</v>
      </c>
      <c r="MB6" s="34">
        <f>627.5095*(LV4-LV5)</f>
        <v>14.794123315751602</v>
      </c>
      <c r="MC6" s="34">
        <f>627.5095*(LU4-LU5)</f>
        <v>11.545446619122277</v>
      </c>
      <c r="MD6" s="34">
        <f>627.5095*(LT4-LT5)</f>
        <v>11.71829490155608</v>
      </c>
      <c r="ME6" s="34">
        <f>627.5095*(LS4-LS5)</f>
        <v>12.50265126706436</v>
      </c>
      <c r="MF6" s="34">
        <f>627.5095*(LR4-LR5)</f>
        <v>12.848347819376199</v>
      </c>
      <c r="MG6" s="33">
        <f t="shared" si="26"/>
        <v>-1.9457754963754024</v>
      </c>
      <c r="MH6" s="39">
        <f t="shared" si="27"/>
        <v>1.1300529178201195</v>
      </c>
      <c r="MI6" s="33"/>
      <c r="MJ6" s="5" t="s">
        <v>2</v>
      </c>
      <c r="MK6" s="28">
        <v>-1853.6481235117899</v>
      </c>
      <c r="ML6" s="28">
        <v>-1859.07187803954</v>
      </c>
      <c r="MM6" s="28">
        <v>-1859.0120977126301</v>
      </c>
      <c r="MN6" s="28">
        <v>-1858.8028066122299</v>
      </c>
      <c r="MO6" s="28">
        <v>-1858.7729164487801</v>
      </c>
      <c r="MP6" s="28">
        <v>-1858.67144929293</v>
      </c>
      <c r="MQ6" s="28">
        <v>-5.9780326903000003E-2</v>
      </c>
      <c r="MR6" s="28">
        <f t="shared" si="82"/>
        <v>-1858.6116689660271</v>
      </c>
      <c r="MS6" s="18" t="s">
        <v>120</v>
      </c>
      <c r="MT6" s="34">
        <f>627.5095*(MK4-MK5)</f>
        <v>6.8732564328790069</v>
      </c>
      <c r="MU6" s="34">
        <f>627.5095*(MR4-MR5)</f>
        <v>13.585617223631559</v>
      </c>
      <c r="MV6" s="34">
        <f>627.5095*(MP4-MP5)</f>
        <v>14.649435927636013</v>
      </c>
      <c r="MW6" s="34">
        <f>627.5095*(MO4-MO5)</f>
        <v>11.063812238338418</v>
      </c>
      <c r="MX6" s="34">
        <f>627.5095*(MN4-MN5)</f>
        <v>11.595721588414477</v>
      </c>
      <c r="MY6" s="34">
        <f>627.5095*(MM4-MM5)</f>
        <v>11.805104063791475</v>
      </c>
      <c r="MZ6" s="34">
        <f>627.5095*(ML4-ML5)</f>
        <v>12.868922770364152</v>
      </c>
      <c r="NA6" s="52">
        <f t="shared" si="28"/>
        <v>-1.7805131572718604</v>
      </c>
      <c r="NB6" s="52">
        <f t="shared" si="29"/>
        <v>1.2732011819496751</v>
      </c>
      <c r="NC6" s="33">
        <f t="shared" si="30"/>
        <v>-0.14527439806838238</v>
      </c>
      <c r="ND6" s="33"/>
      <c r="NE6" s="5" t="s">
        <v>2</v>
      </c>
      <c r="NF6">
        <v>-1853.6481235117701</v>
      </c>
      <c r="NG6">
        <v>-1859.07336734504</v>
      </c>
      <c r="NH6">
        <v>-1859.01441607383</v>
      </c>
      <c r="NI6">
        <v>-1858.8043147927001</v>
      </c>
      <c r="NJ6">
        <v>-1858.7748391570899</v>
      </c>
      <c r="NK6">
        <v>-1858.67335324801</v>
      </c>
      <c r="NL6">
        <v>-5.8951271208999997E-2</v>
      </c>
      <c r="NM6" s="28">
        <f t="shared" si="83"/>
        <v>-1858.614401976801</v>
      </c>
      <c r="NN6" s="18" t="s">
        <v>120</v>
      </c>
      <c r="NO6" s="34">
        <f>627.5095*(NF4-NF5)</f>
        <v>6.8732564454347713</v>
      </c>
      <c r="NP6" s="34">
        <f>627.5095*(NM4-NM5)</f>
        <v>13.707819798578775</v>
      </c>
      <c r="NQ6" s="34">
        <f>627.5095*(NK4-NK5)</f>
        <v>14.77246750477789</v>
      </c>
      <c r="NR6" s="34">
        <f>627.5095*(NJ4-NJ5)</f>
        <v>11.145505610424674</v>
      </c>
      <c r="NS6" s="34">
        <f>627.5095*(NI4-NI5)</f>
        <v>11.677829462097439</v>
      </c>
      <c r="NT6" s="34">
        <f>627.5095*(NH4-NH5)</f>
        <v>11.90925976595236</v>
      </c>
      <c r="NU6" s="34">
        <f>627.5095*(NG4-NG5)</f>
        <v>12.973907475290414</v>
      </c>
      <c r="NV6" s="33">
        <f t="shared" si="31"/>
        <v>-1.7985600294874757</v>
      </c>
      <c r="NW6" s="39">
        <f t="shared" si="84"/>
        <v>1.2960780131929752</v>
      </c>
      <c r="NX6" s="33">
        <f t="shared" si="85"/>
        <v>2.2876831243300089E-2</v>
      </c>
      <c r="NZ6" s="5" t="s">
        <v>2</v>
      </c>
      <c r="OA6" s="4">
        <v>-1853.7073435709599</v>
      </c>
      <c r="OB6" s="4">
        <v>-1859.4369215499701</v>
      </c>
      <c r="OC6" s="4">
        <v>-1859.35270321962</v>
      </c>
      <c r="OD6" s="4">
        <v>-1859.13752631327</v>
      </c>
      <c r="OE6" s="4">
        <v>-1859.0954171480901</v>
      </c>
      <c r="OF6" s="4">
        <v>-1859.06153467281</v>
      </c>
      <c r="OG6" s="4">
        <v>-8.4218330347000006E-2</v>
      </c>
      <c r="OH6" s="28">
        <f t="shared" si="86"/>
        <v>-1858.9773163424629</v>
      </c>
      <c r="OI6" s="18" t="s">
        <v>120</v>
      </c>
      <c r="OJ6" s="34">
        <f>627.5095*(OA4-OA5)</f>
        <v>6.7870039405903828</v>
      </c>
      <c r="OK6" s="34">
        <f>627.5095*(OH4-OH5)</f>
        <v>12.724413997129222</v>
      </c>
      <c r="OL6" s="34">
        <f>627.5095*(OF4-OF5)</f>
        <v>13.748988208750223</v>
      </c>
      <c r="OM6" s="34">
        <f>627.5095*(OE4-OE5)</f>
        <v>10.133552139327028</v>
      </c>
      <c r="ON6" s="34">
        <f>627.5095*(OD4-OD5)</f>
        <v>10.645839248419151</v>
      </c>
      <c r="OO6" s="34">
        <f>627.5095*(OC4-OC5)</f>
        <v>10.848508150270931</v>
      </c>
      <c r="OP6" s="34">
        <f>627.5095*(OB4-OB5)</f>
        <v>11.873082356184767</v>
      </c>
      <c r="OQ6" s="33">
        <f t="shared" si="32"/>
        <v>-1.8759058525654559</v>
      </c>
      <c r="OR6" s="39">
        <f t="shared" si="87"/>
        <v>1.2272431077656165</v>
      </c>
      <c r="OS6" s="39"/>
      <c r="OT6" s="39" t="s">
        <v>2</v>
      </c>
      <c r="OU6" s="39">
        <v>-1853.7073435709401</v>
      </c>
      <c r="OV6" s="39">
        <v>-1859.43355735871</v>
      </c>
      <c r="OW6" s="39">
        <v>-1859.4004247135699</v>
      </c>
      <c r="OX6" s="39">
        <v>-1859.1443488234599</v>
      </c>
      <c r="OY6" s="39">
        <v>-1859.1277825008899</v>
      </c>
      <c r="OZ6" s="39">
        <v>-1859.0636957614199</v>
      </c>
      <c r="PA6" s="39">
        <v>-3.3132645138000003E-2</v>
      </c>
      <c r="PB6" s="39">
        <v>-1859.0305631162819</v>
      </c>
      <c r="PC6" s="39" t="s">
        <v>120</v>
      </c>
      <c r="PD6" s="39">
        <v>6.7870032881186697</v>
      </c>
      <c r="PE6" s="39">
        <v>13.477153011044955</v>
      </c>
      <c r="PF6" s="39">
        <v>13.889960583728087</v>
      </c>
      <c r="PG6" s="39">
        <v>10.54875733524851</v>
      </c>
      <c r="PH6" s="39">
        <v>10.755161123444905</v>
      </c>
      <c r="PI6" s="39">
        <v>11.47488824611802</v>
      </c>
      <c r="PJ6" s="39">
        <v>11.887695816232929</v>
      </c>
      <c r="PK6" s="39">
        <v>-2.0022647674951575</v>
      </c>
      <c r="PL6" s="39">
        <v>1.132534692788024</v>
      </c>
      <c r="PM6" s="39"/>
      <c r="PO6" s="33">
        <f t="shared" si="33"/>
        <v>-8.6252492288624083E-2</v>
      </c>
      <c r="PP6" s="33">
        <f t="shared" si="34"/>
        <v>-0.94988233999532667</v>
      </c>
      <c r="PQ6" s="33">
        <f t="shared" si="88"/>
        <v>-0.86362984770670259</v>
      </c>
      <c r="PR6" s="33">
        <f>'LNO-CCSD(T)-def2nZVP'!LB6</f>
        <v>2.8256915953576822E-2</v>
      </c>
      <c r="PS6" s="33">
        <f t="shared" si="89"/>
        <v>-0.65160564274941934</v>
      </c>
      <c r="PT6" s="33">
        <f t="shared" si="90"/>
        <v>1.716516644915006E-2</v>
      </c>
      <c r="PU6" s="33">
        <f>-'LNO-CCSD(T)-def2nZVP'!FA6+'CCSD(T)'!CI6</f>
        <v>-1.9839266230890829E-2</v>
      </c>
      <c r="PV6" s="360">
        <f>'LNO-CCSD(T)-def2nZVP'!KV6+PS6+PT6+PU6</f>
        <v>12.1854932975802</v>
      </c>
      <c r="PW6" s="360"/>
      <c r="PX6" s="399">
        <v>-8.625266792664732E-2</v>
      </c>
      <c r="PY6" s="399">
        <v>-0.96313377811117462</v>
      </c>
      <c r="PZ6" s="399">
        <v>-0.8768811101845273</v>
      </c>
      <c r="QA6" s="399">
        <v>2.8256915953576822E-2</v>
      </c>
      <c r="QB6" s="399">
        <v>-0.66142140962869789</v>
      </c>
      <c r="QC6" s="399">
        <v>1.716516644915006E-2</v>
      </c>
      <c r="QD6" s="399">
        <v>-1.9839266230890829E-2</v>
      </c>
      <c r="QE6" s="360">
        <v>12.175677530700922</v>
      </c>
      <c r="QF6" s="399">
        <f t="shared" si="91"/>
        <v>-9.8157668792779873E-3</v>
      </c>
      <c r="QH6" s="5" t="s">
        <v>2</v>
      </c>
      <c r="QI6" s="420">
        <v>-1853.64812351101</v>
      </c>
      <c r="QJ6" s="420">
        <v>-1858.8210032633301</v>
      </c>
      <c r="QK6" s="420">
        <v>-1858.79996857948</v>
      </c>
      <c r="QL6" s="420">
        <v>-1858.5669305471699</v>
      </c>
      <c r="QM6" s="420">
        <v>-1858.55641320524</v>
      </c>
      <c r="QN6" s="420">
        <v>-1858.4387938597299</v>
      </c>
      <c r="QO6" s="420">
        <v>-2.1034683852999999E-2</v>
      </c>
      <c r="QP6" s="213">
        <f t="shared" si="92"/>
        <v>-1858.4177591758769</v>
      </c>
      <c r="QQ6" s="421" t="s">
        <v>120</v>
      </c>
      <c r="QR6" s="212">
        <f>627.5095*(QI4-QI5)</f>
        <v>6.8732559623231992</v>
      </c>
      <c r="QS6" s="212">
        <f>627.5095*(QP4-QP5)</f>
        <v>14.639573264803593</v>
      </c>
      <c r="QT6" s="212">
        <f>627.5095*(QN4-QN5)</f>
        <v>14.956560826440056</v>
      </c>
      <c r="QU6" s="212">
        <f>627.5095*(QM4-QM5)</f>
        <v>11.784820980108734</v>
      </c>
      <c r="QV6" s="212">
        <f>627.5095*(QL4-QL5)</f>
        <v>11.94331476313849</v>
      </c>
      <c r="QW6" s="212">
        <f>627.5095*(QK4-QK5)</f>
        <v>12.787385867643662</v>
      </c>
      <c r="QX6" s="212">
        <f>627.5095*(QJ4-QJ5)</f>
        <v>13.104373427425294</v>
      </c>
      <c r="QY6" s="213">
        <f t="shared" si="35"/>
        <v>-1.8521873990147615</v>
      </c>
      <c r="QZ6" s="249">
        <f t="shared" si="93"/>
        <v>1.1610586642868039</v>
      </c>
      <c r="RA6" s="5"/>
      <c r="RB6" s="5" t="s">
        <v>2</v>
      </c>
      <c r="RC6" s="42">
        <v>-1853.7073435709499</v>
      </c>
      <c r="RD6" s="213">
        <v>-1859.1318085221801</v>
      </c>
      <c r="RE6" s="213">
        <v>-1859.10107758189</v>
      </c>
      <c r="RF6" s="213">
        <v>-1858.8560280440299</v>
      </c>
      <c r="RG6" s="213">
        <v>-1858.8406625738901</v>
      </c>
      <c r="RH6" s="213">
        <v>-1858.78503436856</v>
      </c>
      <c r="RI6" s="213">
        <v>-3.0730940291E-2</v>
      </c>
      <c r="RJ6" s="418">
        <f t="shared" si="94"/>
        <v>-1858.7543034282689</v>
      </c>
      <c r="RK6" s="421" t="s">
        <v>120</v>
      </c>
      <c r="RL6" s="212">
        <f>627.5095*(RC4-RC5)</f>
        <v>6.787003689617773</v>
      </c>
      <c r="RM6" s="212">
        <f>627.5095*(RJ4-RJ5)</f>
        <v>14.36281915119296</v>
      </c>
      <c r="RN6" s="212">
        <f>627.5095*(RH4-RH5)</f>
        <v>14.737964484672215</v>
      </c>
      <c r="RO6" s="212">
        <f>627.5095*(RG4-RG5)</f>
        <v>11.502833402868532</v>
      </c>
      <c r="RP6" s="212">
        <f>627.5095*(RF4-RF5)</f>
        <v>11.690406070107535</v>
      </c>
      <c r="RQ6" s="212">
        <f>627.5095*(RE4-RE5)</f>
        <v>12.490200587521775</v>
      </c>
      <c r="RR6" s="212">
        <f>627.5095*(RD4-RD5)</f>
        <v>12.865345922285142</v>
      </c>
      <c r="RS6" s="213">
        <f t="shared" si="36"/>
        <v>-1.872618562387073</v>
      </c>
      <c r="RT6" s="249">
        <f t="shared" si="95"/>
        <v>1.1749398521776069</v>
      </c>
    </row>
    <row r="7" spans="1:488" ht="17">
      <c r="A7" s="96">
        <v>5.58</v>
      </c>
      <c r="C7" s="286" t="s">
        <v>3</v>
      </c>
      <c r="D7" s="282">
        <v>-1683.8368706552201</v>
      </c>
      <c r="E7" s="282">
        <v>-1687.4119903779899</v>
      </c>
      <c r="F7" s="282">
        <v>-1687.4023340060901</v>
      </c>
      <c r="G7" s="282">
        <v>-1687.2830625760901</v>
      </c>
      <c r="H7" s="282">
        <v>-1687.2782343901399</v>
      </c>
      <c r="I7" s="282">
        <v>-1687.0671362473499</v>
      </c>
      <c r="J7" s="282">
        <v>-1687.0574798754501</v>
      </c>
      <c r="K7" s="94" t="s">
        <v>118</v>
      </c>
      <c r="L7" s="34">
        <f>627.5095*(D9-D8)</f>
        <v>10.67239317267941</v>
      </c>
      <c r="M7" s="34">
        <f>627.5095*(J9-J8)</f>
        <v>5.4098460082745774</v>
      </c>
      <c r="N7" s="34">
        <f>627.5095*(I9-I8)</f>
        <v>5.4418082862633987</v>
      </c>
      <c r="O7" s="34">
        <f>627.5095*(H9-H8)</f>
        <v>7.2536527983558674</v>
      </c>
      <c r="P7" s="34">
        <f>627.5095*(G9-G8)</f>
        <v>7.269633940560559</v>
      </c>
      <c r="Q7" s="34">
        <f>627.5095*(F9-F8)</f>
        <v>6.6026661412157068</v>
      </c>
      <c r="R7" s="34">
        <f>627.5095*(E9-E8)</f>
        <v>6.6346284192045282</v>
      </c>
      <c r="S7" s="93">
        <f t="shared" si="37"/>
        <v>1.1928201329411294</v>
      </c>
      <c r="T7" s="93">
        <f t="shared" si="38"/>
        <v>-0.63500552135603083</v>
      </c>
      <c r="U7" s="288"/>
      <c r="V7" s="93">
        <f>L7-'CCSD(T)'!BV7</f>
        <v>2.0611428765278106E-3</v>
      </c>
      <c r="W7" s="93">
        <f>N7-'CCSD(T)'!BW7</f>
        <v>-5.1695506223264687E-2</v>
      </c>
      <c r="X7" s="93">
        <f>P7-'CCSD(T)'!BX7</f>
        <v>-6.8800719077043659E-2</v>
      </c>
      <c r="Y7" s="93">
        <f>R7-'CCSD(T)'!BY7</f>
        <v>-5.7717464868535906E-2</v>
      </c>
      <c r="Z7" s="93">
        <f>R7-'DLPNO-CCSD(T1 or T0)'!CT6</f>
        <v>-2.5023227617712251E-2</v>
      </c>
      <c r="AA7" s="93">
        <f t="shared" si="39"/>
        <v>-7.086186195357147E-2</v>
      </c>
      <c r="AB7" s="93">
        <f t="shared" si="40"/>
        <v>1.1083254208507753E-2</v>
      </c>
      <c r="AD7" s="209" t="s">
        <v>3</v>
      </c>
      <c r="AE7" s="28">
        <v>-1683.8368706552201</v>
      </c>
      <c r="AF7" s="28">
        <v>-1687.4121828700299</v>
      </c>
      <c r="AG7" s="28">
        <v>-1687.40266853</v>
      </c>
      <c r="AH7" s="28">
        <v>-1687.2832669112399</v>
      </c>
      <c r="AI7" s="28">
        <v>-1687.27850974123</v>
      </c>
      <c r="AJ7" s="28">
        <v>-1687.0673838789401</v>
      </c>
      <c r="AK7" s="28">
        <v>-1687.0578695388999</v>
      </c>
      <c r="AL7" s="18" t="s">
        <v>118</v>
      </c>
      <c r="AM7" s="34">
        <f>627.5095*(AE9-AE8)</f>
        <v>10.67239317267941</v>
      </c>
      <c r="AN7" s="34">
        <f>627.5095*(AK9-AK8)</f>
        <v>5.3976260075167026</v>
      </c>
      <c r="AO7" s="34">
        <f>627.5095*(AJ9-AJ8)</f>
        <v>5.4207813089218746</v>
      </c>
      <c r="AP7" s="34">
        <f>627.5095*(AI9-AI8)</f>
        <v>7.2390772274670994</v>
      </c>
      <c r="AQ7" s="34">
        <f>627.5095*(AH9-AH8)</f>
        <v>7.2506548717491235</v>
      </c>
      <c r="AR7" s="34">
        <f>627.5095*(AG9-AG8)</f>
        <v>6.5852937101625031</v>
      </c>
      <c r="AS7" s="34">
        <f>627.5095*(AF9-AF8)</f>
        <v>6.6084490051471141</v>
      </c>
      <c r="AT7" s="52">
        <f t="shared" si="41"/>
        <v>1.1876676962252395</v>
      </c>
      <c r="AU7" s="52">
        <f t="shared" si="42"/>
        <v>-0.6422058666020094</v>
      </c>
      <c r="AV7" s="71"/>
      <c r="AW7" s="52">
        <f>AM7-'CCSD(T)'!BV7</f>
        <v>2.0611428765278106E-3</v>
      </c>
      <c r="AX7" s="52">
        <f>AO7-'CCSD(T)'!BW7</f>
        <v>-7.2722483564788831E-2</v>
      </c>
      <c r="AY7" s="52">
        <f>AQ7-'CCSD(T)'!BX7</f>
        <v>-8.7779787888479177E-2</v>
      </c>
      <c r="AZ7" s="52">
        <f>AS7-'CCSD(T)'!BY7</f>
        <v>-8.3896878925949991E-2</v>
      </c>
      <c r="BA7" s="52">
        <f>AS7-'DLPNO-CCSD(T1 or T0)'!CT6</f>
        <v>-5.1202641675126337E-2</v>
      </c>
      <c r="BB7" s="52">
        <f t="shared" si="43"/>
        <v>-8.9840930765006988E-2</v>
      </c>
      <c r="BC7" s="52">
        <f t="shared" si="44"/>
        <v>3.8829089625291857E-3</v>
      </c>
      <c r="BD7" s="33"/>
      <c r="BE7" s="211" t="s">
        <v>3</v>
      </c>
      <c r="BF7" s="28">
        <v>-1683.8368706552301</v>
      </c>
      <c r="BG7" s="28">
        <v>-1687.41168199051</v>
      </c>
      <c r="BH7" s="28">
        <v>-1687.3859690202901</v>
      </c>
      <c r="BI7" s="28">
        <v>-1687.2799197475899</v>
      </c>
      <c r="BJ7" s="28">
        <v>-1687.26706326248</v>
      </c>
      <c r="BK7" s="28">
        <v>-1687.0659988161401</v>
      </c>
      <c r="BL7" s="28">
        <v>-2.5712970221000001E-2</v>
      </c>
      <c r="BM7" s="28">
        <f t="shared" si="45"/>
        <v>-1687.040285845919</v>
      </c>
      <c r="BN7" s="18" t="s">
        <v>118</v>
      </c>
      <c r="BO7" s="212">
        <f>627.5095*(BF9-BF8)</f>
        <v>10.67239317267941</v>
      </c>
      <c r="BP7" s="212">
        <f>627.5095*(BM9-BM8)</f>
        <v>5.5290475009804796</v>
      </c>
      <c r="BQ7" s="212">
        <f>627.5095*(BK9-BK8)</f>
        <v>5.5619075241169629</v>
      </c>
      <c r="BR7" s="212">
        <f>627.5095*(BJ9-BJ8)</f>
        <v>7.2969545182282003</v>
      </c>
      <c r="BS7" s="212">
        <f>627.5095*(BI9-BI8)</f>
        <v>7.3133845304384977</v>
      </c>
      <c r="BT7" s="212">
        <f>627.5095*(BH9-BH8)</f>
        <v>6.7124594264124653</v>
      </c>
      <c r="BU7" s="212">
        <f>627.5095*(BG9-BG8)</f>
        <v>6.7453194446978575</v>
      </c>
      <c r="BV7" s="213">
        <f t="shared" si="46"/>
        <v>1.1834119205808946</v>
      </c>
      <c r="BW7" s="213">
        <f t="shared" si="47"/>
        <v>-0.56806508574064019</v>
      </c>
      <c r="BX7" s="214">
        <f t="shared" si="48"/>
        <v>-7.4140780861369215E-2</v>
      </c>
      <c r="BY7" s="33">
        <f>BO7-'CCSD(T)'!BV7</f>
        <v>2.0611428765278106E-3</v>
      </c>
      <c r="BZ7" s="33">
        <f>BQ7-'CCSD(T)'!BW7</f>
        <v>6.8403731630299447E-2</v>
      </c>
      <c r="CA7" s="39">
        <f>BS7-'CCSD(T)'!BX7</f>
        <v>-2.5050129199104987E-2</v>
      </c>
      <c r="CB7" s="39">
        <f>BU7-'CCSD(T)'!BY7</f>
        <v>5.2973560624793414E-2</v>
      </c>
      <c r="CC7" s="33">
        <f>BU7-'DLPNO-CCSD(T1 or T0)'!CT6</f>
        <v>8.5667797875617069E-2</v>
      </c>
      <c r="CD7" s="33">
        <f t="shared" si="49"/>
        <v>-2.7111272075632797E-2</v>
      </c>
      <c r="CE7" s="33">
        <f t="shared" si="50"/>
        <v>7.8023689823898401E-2</v>
      </c>
      <c r="CF7" s="39"/>
      <c r="CG7" s="211" t="s">
        <v>3</v>
      </c>
      <c r="CH7" s="74">
        <v>-1683.8368706552301</v>
      </c>
      <c r="CI7" s="74">
        <v>-1687.41251761279</v>
      </c>
      <c r="CJ7" s="74">
        <v>-1687.38765776019</v>
      </c>
      <c r="CK7" s="74">
        <v>-1687.28095726928</v>
      </c>
      <c r="CL7" s="74">
        <v>-1687.26852734298</v>
      </c>
      <c r="CM7" s="74">
        <v>-1687.0670932026101</v>
      </c>
      <c r="CN7" s="33">
        <v>-2.4859852597999998E-2</v>
      </c>
      <c r="CO7" s="33">
        <f t="shared" si="51"/>
        <v>-1687.0422333500121</v>
      </c>
      <c r="CP7" s="18" t="s">
        <v>118</v>
      </c>
      <c r="CQ7" s="34">
        <f>627.5095*(CH9-CH8)</f>
        <v>10.67239317267941</v>
      </c>
      <c r="CR7" s="34">
        <f>627.5095*(CO9-CO8)</f>
        <v>5.5581751972934663</v>
      </c>
      <c r="CS7" s="34">
        <f>627.5095*(CM9-CM8)</f>
        <v>5.5461573305032372</v>
      </c>
      <c r="CT7" s="34">
        <f>627.5095*(CL9-CL8)</f>
        <v>7.3405394268042894</v>
      </c>
      <c r="CU7" s="34">
        <f>627.5095*(CK9-CK8)</f>
        <v>7.3345304899135364</v>
      </c>
      <c r="CV7" s="34">
        <f>627.5095*(CJ9-CJ8)</f>
        <v>6.7608102006910977</v>
      </c>
      <c r="CW7" s="34">
        <f>627.5095*(CI9-CI8)</f>
        <v>6.7487923331874731</v>
      </c>
      <c r="CX7" s="33">
        <f t="shared" si="0"/>
        <v>1.2026350026842358</v>
      </c>
      <c r="CY7" s="33">
        <f t="shared" si="1"/>
        <v>-0.58573815672606333</v>
      </c>
      <c r="CZ7" s="33">
        <f t="shared" si="2"/>
        <v>-1.7673070985423145E-2</v>
      </c>
      <c r="DA7" s="33">
        <f>CQ7-'CCSD(T)'!BV7</f>
        <v>2.0611428765278106E-3</v>
      </c>
      <c r="DB7" s="33">
        <f>CS7-'CCSD(T)'!BW7</f>
        <v>5.2653538016573798E-2</v>
      </c>
      <c r="DC7" s="33">
        <f>CU7-'CCSD(T)'!BX7</f>
        <v>-3.9041697240662643E-3</v>
      </c>
      <c r="DD7" s="39">
        <f>CW7-'CCSD(T)'!BY7</f>
        <v>5.6446449114408992E-2</v>
      </c>
      <c r="DE7" s="39">
        <f>CW7-'DLPNO-CCSD(T1 or T0)'!CT6</f>
        <v>8.9140686365232646E-2</v>
      </c>
      <c r="DF7" s="33">
        <f t="shared" si="52"/>
        <v>-5.9653126005940749E-3</v>
      </c>
      <c r="DG7" s="33">
        <f t="shared" si="53"/>
        <v>6.0350618838475256E-2</v>
      </c>
      <c r="DH7" s="33"/>
      <c r="DI7" s="211" t="s">
        <v>3</v>
      </c>
      <c r="DJ7" s="74">
        <v>-1683.8368706551901</v>
      </c>
      <c r="DK7" s="74">
        <v>-1687.4114336089399</v>
      </c>
      <c r="DL7" s="74">
        <v>-1687.4087993712601</v>
      </c>
      <c r="DM7" s="74">
        <v>-1687.28380274442</v>
      </c>
      <c r="DN7" s="74">
        <v>-1687.28248562557</v>
      </c>
      <c r="DO7" s="74">
        <v>-1687.06769281833</v>
      </c>
      <c r="DP7" s="28">
        <v>-2.6342376870000001E-3</v>
      </c>
      <c r="DQ7" s="33">
        <f t="shared" si="54"/>
        <v>-1687.0650585806429</v>
      </c>
      <c r="DR7" s="18" t="s">
        <v>118</v>
      </c>
      <c r="DS7" s="34">
        <f>627.5095*(DJ9-DJ8)</f>
        <v>10.672393109900588</v>
      </c>
      <c r="DT7" s="34">
        <f>627.5095*(DQ9-DQ8)</f>
        <v>5.4607506952389251</v>
      </c>
      <c r="DU7" s="34">
        <f>627.5095*(DO9-DO8)</f>
        <v>5.4606236816965428</v>
      </c>
      <c r="DV7" s="34">
        <f>627.5095*(DN9-DN8)</f>
        <v>7.325126852131933</v>
      </c>
      <c r="DW7" s="34">
        <f>627.5095*(DM9-DM8)</f>
        <v>7.3250633482143241</v>
      </c>
      <c r="DX7" s="34">
        <f>627.5095*(DL9-DL8)</f>
        <v>6.6748461242992549</v>
      </c>
      <c r="DY7" s="34">
        <f>627.5095*(DK9-DK8)</f>
        <v>6.6747191100434771</v>
      </c>
      <c r="DZ7" s="33">
        <f t="shared" si="3"/>
        <v>1.2140954283469343</v>
      </c>
      <c r="EA7" s="33">
        <f t="shared" si="4"/>
        <v>-0.65034423817084708</v>
      </c>
      <c r="EB7" s="33">
        <f t="shared" si="55"/>
        <v>-1.5338716814816244E-2</v>
      </c>
      <c r="EC7" s="33">
        <f>DS7-'CCSD(T)'!BV7</f>
        <v>2.0610800977056698E-3</v>
      </c>
      <c r="ED7" s="33">
        <f>DU7-'CCSD(T)'!BW7</f>
        <v>-3.2880110790120654E-2</v>
      </c>
      <c r="EE7" s="33">
        <f>DW7-'CCSD(T)'!BX7</f>
        <v>-1.337131142327852E-2</v>
      </c>
      <c r="EF7" s="39">
        <f>DY7-'CCSD(T)'!BY7</f>
        <v>-1.7626774029587011E-2</v>
      </c>
      <c r="EG7" s="39">
        <f>DY7-'DLPNO-CCSD(T1 or T0)'!CT6</f>
        <v>1.5067463221236643E-2</v>
      </c>
      <c r="EH7" s="33">
        <f t="shared" si="56"/>
        <v>-1.543239152098419E-2</v>
      </c>
      <c r="EI7" s="33">
        <f t="shared" si="57"/>
        <v>-4.255462606308491E-3</v>
      </c>
      <c r="EJ7" s="33"/>
      <c r="EK7" s="289" t="s">
        <v>3</v>
      </c>
      <c r="EL7" s="33">
        <v>-1683.9451933744399</v>
      </c>
      <c r="EM7" s="33">
        <v>-1687.82803563162</v>
      </c>
      <c r="EN7" s="33">
        <v>-1687.8177270958899</v>
      </c>
      <c r="EO7" s="33">
        <v>-1687.68498643916</v>
      </c>
      <c r="EP7" s="33">
        <v>-1687.6798321712999</v>
      </c>
      <c r="EQ7" s="33">
        <v>-1687.46036362519</v>
      </c>
      <c r="ER7" s="33">
        <v>-1.0308535731000001E-2</v>
      </c>
      <c r="ES7" s="33">
        <f t="shared" si="58"/>
        <v>-1687.4500550894591</v>
      </c>
      <c r="ET7" s="18" t="s">
        <v>118</v>
      </c>
      <c r="EU7" s="34">
        <f>627.5095*(EL9-EL8)</f>
        <v>10.405108764141444</v>
      </c>
      <c r="EV7" s="34">
        <f>627.5095*(ES9-ES8)</f>
        <v>4.2624035962600546</v>
      </c>
      <c r="EW7" s="34">
        <f>627.5095*(EQ9-EQ8)</f>
        <v>4.2630242984652957</v>
      </c>
      <c r="EX7" s="34">
        <f>627.5095*(EP9-EP8)</f>
        <v>6.3310531218999397</v>
      </c>
      <c r="EY7" s="34">
        <f>627.5095*(EO9-EO8)</f>
        <v>6.331363481991346</v>
      </c>
      <c r="EZ7" s="34">
        <f>627.5095*(EN9-EN8)</f>
        <v>5.6088103890419729</v>
      </c>
      <c r="FA7" s="34">
        <f>627.5095*(EM9-EM8)</f>
        <v>5.6094310963836627</v>
      </c>
      <c r="FB7" s="92">
        <f t="shared" si="5"/>
        <v>1.3464067979183669</v>
      </c>
      <c r="FC7" s="92">
        <f t="shared" si="6"/>
        <v>-0.72193238560768336</v>
      </c>
      <c r="FD7" s="92">
        <f>EU7-'CCSD(T)'!BB7</f>
        <v>-1.155910070206545E-3</v>
      </c>
      <c r="FE7" s="92">
        <f>EW7-'CCSD(T)'!BC7</f>
        <v>-8.4965445819564778E-3</v>
      </c>
      <c r="FF7" s="92">
        <f>EY7-'CCSD(T)'!CH7</f>
        <v>-3.1579628797034687E-2</v>
      </c>
      <c r="FG7" s="96">
        <f>FA7-'CCSD(T)'!CI7</f>
        <v>-1.8942494868369408E-2</v>
      </c>
      <c r="FH7" s="96">
        <f>FA7-'DLPNO-CCSD(T1 or T0)'!AF6</f>
        <v>2.9685021014337565E-2</v>
      </c>
      <c r="FI7" s="92">
        <f t="shared" si="59"/>
        <v>-3.0423718726828142E-2</v>
      </c>
      <c r="FJ7" s="92">
        <f t="shared" si="60"/>
        <v>1.2637133928665278E-2</v>
      </c>
      <c r="FK7" s="39"/>
      <c r="FL7" s="218" t="s">
        <v>3</v>
      </c>
      <c r="FM7" s="28">
        <v>-1683.9451933743401</v>
      </c>
      <c r="FN7" s="28">
        <v>-1687.82822897756</v>
      </c>
      <c r="FO7" s="28">
        <v>-1687.8181476623899</v>
      </c>
      <c r="FP7" s="28">
        <v>-1687.68521597876</v>
      </c>
      <c r="FQ7" s="28">
        <v>-1687.6801753211801</v>
      </c>
      <c r="FR7" s="28">
        <v>-1687.46061929083</v>
      </c>
      <c r="FS7" s="28">
        <v>-1.0081315166999999E-2</v>
      </c>
      <c r="FT7" s="28">
        <f t="shared" si="61"/>
        <v>-1687.4505379756629</v>
      </c>
      <c r="FU7" s="18" t="s">
        <v>118</v>
      </c>
      <c r="FV7" s="34">
        <f>627.5095*(FM9-FM8)</f>
        <v>10.405108782975091</v>
      </c>
      <c r="FW7" s="34">
        <f>627.5095*(FT9-FT8)</f>
        <v>4.2459403321051399</v>
      </c>
      <c r="FX7" s="34">
        <f>627.5095*(FR9-FR8)</f>
        <v>4.2423656314898857</v>
      </c>
      <c r="FY7" s="34">
        <f>627.5095*(FQ9-FQ8)</f>
        <v>6.3222116951522427</v>
      </c>
      <c r="FZ7" s="34">
        <f>627.5095*(FP9-FP8)</f>
        <v>6.3204243411349585</v>
      </c>
      <c r="GA7" s="34">
        <f>627.5095*(FO9-FO8)</f>
        <v>5.5991388173823724</v>
      </c>
      <c r="GB7" s="34">
        <f>627.5095*(FN9-FN8)</f>
        <v>5.5955641216182093</v>
      </c>
      <c r="GC7" s="33">
        <f t="shared" si="62"/>
        <v>1.3531984901283236</v>
      </c>
      <c r="GD7" s="33">
        <f t="shared" si="63"/>
        <v>-0.72486021951674928</v>
      </c>
      <c r="GE7" s="169">
        <f t="shared" si="7"/>
        <v>-0.15396025261675472</v>
      </c>
      <c r="GF7" s="33">
        <f>FV7-'CCSD(T)'!BB7</f>
        <v>-1.1558912365590146E-3</v>
      </c>
      <c r="GG7" s="33">
        <f>FX7-'CCSD(T)'!BC7</f>
        <v>-2.9155211557366556E-2</v>
      </c>
      <c r="GH7" s="33">
        <f>FZ7-'CCSD(T)'!BD7</f>
        <v>-4.2518769653422162E-2</v>
      </c>
      <c r="GI7" s="33">
        <f>GB7-'CCSD(T)'!BE7</f>
        <v>-3.2809469633822808E-2</v>
      </c>
      <c r="GJ7" s="33">
        <f>GB7-'DLPNO-CCSD(T1 or T0)'!O6</f>
        <v>0.31063518692091563</v>
      </c>
      <c r="GK7" s="33">
        <f t="shared" si="64"/>
        <v>-4.1362878416863147E-2</v>
      </c>
      <c r="GL7" s="33">
        <f t="shared" si="65"/>
        <v>9.709300019599354E-3</v>
      </c>
      <c r="GM7" s="33"/>
      <c r="GN7" s="218" t="s">
        <v>3</v>
      </c>
      <c r="GO7" s="28">
        <v>-1683.9451933743401</v>
      </c>
      <c r="GP7" s="28">
        <v>-1687.8276619558301</v>
      </c>
      <c r="GQ7" s="28">
        <v>-1687.79909456012</v>
      </c>
      <c r="GR7" s="28">
        <v>-1687.6815709171999</v>
      </c>
      <c r="GS7" s="28">
        <v>-1687.6672872193501</v>
      </c>
      <c r="GT7" s="28">
        <v>-1687.4589723042</v>
      </c>
      <c r="GU7" s="28">
        <v>-2.8567395711000001E-2</v>
      </c>
      <c r="GV7" s="28">
        <f t="shared" si="66"/>
        <v>-1687.430404908489</v>
      </c>
      <c r="GW7" s="18" t="s">
        <v>118</v>
      </c>
      <c r="GX7" s="34">
        <f>627.5095*(GO9-GO8)</f>
        <v>10.405108776697208</v>
      </c>
      <c r="GY7" s="34">
        <f>627.5095*(GV9-GV8)</f>
        <v>4.3663906234253469</v>
      </c>
      <c r="GZ7" s="34">
        <f>627.5095*(GT9-GT8)</f>
        <v>4.3436513061958397</v>
      </c>
      <c r="HA7" s="34">
        <f>627.5095*(GS9-GS8)</f>
        <v>6.3746879677474784</v>
      </c>
      <c r="HB7" s="34">
        <f>627.5095*(GR9-GR8)</f>
        <v>6.3633183112729128</v>
      </c>
      <c r="HC7" s="34">
        <f>627.5095*(GQ9-GQ8)</f>
        <v>5.7113695565546276</v>
      </c>
      <c r="HD7" s="34">
        <f>627.5095*(GP9-GP8)</f>
        <v>5.6886302374702922</v>
      </c>
      <c r="HE7" s="33">
        <f t="shared" si="8"/>
        <v>1.3449789312744524</v>
      </c>
      <c r="HF7" s="33">
        <f t="shared" si="9"/>
        <v>-0.67468807380262064</v>
      </c>
      <c r="HG7" s="52">
        <f t="shared" si="67"/>
        <v>-5.0172145714128646E-2</v>
      </c>
      <c r="HH7" s="33">
        <f>GX7-'CCSD(T)'!BB7</f>
        <v>-1.1558975144421169E-3</v>
      </c>
      <c r="HI7" s="33">
        <f>GZ7-'CCSD(T)'!BC7</f>
        <v>7.2130463148587509E-2</v>
      </c>
      <c r="HJ7" s="33">
        <f>HB7-'CCSD(T)'!BD7</f>
        <v>3.7520048453210109E-4</v>
      </c>
      <c r="HK7" s="33">
        <f>HD7-'CCSD(T)'!BE7</f>
        <v>6.0256646218260101E-2</v>
      </c>
      <c r="HL7" s="33">
        <f>HD7-'DLPNO-CCSD(T1 or T0)'!CT6</f>
        <v>-0.97102140935194825</v>
      </c>
      <c r="HM7" s="33">
        <f t="shared" si="10"/>
        <v>1.5310979989742179E-3</v>
      </c>
      <c r="HN7" s="33">
        <f t="shared" si="11"/>
        <v>5.9881445733728E-2</v>
      </c>
      <c r="HO7" s="39"/>
      <c r="HP7" s="218" t="s">
        <v>3</v>
      </c>
      <c r="HQ7" s="28">
        <v>-1683.9451933743401</v>
      </c>
      <c r="HR7" s="28">
        <v>-1687.82863233182</v>
      </c>
      <c r="HS7" s="28">
        <v>-1687.8007173142701</v>
      </c>
      <c r="HT7" s="28">
        <v>-1687.6826489053201</v>
      </c>
      <c r="HU7" s="28">
        <v>-1687.66869139655</v>
      </c>
      <c r="HV7" s="28">
        <v>-1687.4601801534</v>
      </c>
      <c r="HW7" s="28">
        <v>-2.7915017556999999E-2</v>
      </c>
      <c r="HX7" s="28">
        <f t="shared" si="68"/>
        <v>-1687.432265135843</v>
      </c>
      <c r="HY7" s="18" t="s">
        <v>118</v>
      </c>
      <c r="HZ7" s="34">
        <f>627.5095*(HQ9-HQ8)</f>
        <v>10.405108776697208</v>
      </c>
      <c r="IA7" s="34">
        <f>627.5095*(HX9-HX8)</f>
        <v>4.3092847626839212</v>
      </c>
      <c r="IB7" s="34">
        <f>627.5095*(HV9-HV8)</f>
        <v>4.3042120580685026</v>
      </c>
      <c r="IC7" s="34">
        <f>627.5095*(HU9-HU8)</f>
        <v>6.3380798541679209</v>
      </c>
      <c r="ID7" s="34">
        <f>627.5095*(HT9-HT8)</f>
        <v>6.3355435047137938</v>
      </c>
      <c r="IE7" s="34">
        <f>627.5095*(HS9-HS8)</f>
        <v>5.6633707022330642</v>
      </c>
      <c r="IF7" s="34">
        <f>627.5095*(HR9-HR8)</f>
        <v>5.6582980033248109</v>
      </c>
      <c r="IG7" s="33">
        <f t="shared" si="69"/>
        <v>1.3540859452563083</v>
      </c>
      <c r="IH7" s="33">
        <f t="shared" si="70"/>
        <v>-0.67724550138898287</v>
      </c>
      <c r="II7" s="33">
        <f t="shared" si="71"/>
        <v>-2.5574275863622375E-3</v>
      </c>
      <c r="IJ7" s="33">
        <f>HZ7-'CCSD(T)'!BB7</f>
        <v>-1.1558975144421169E-3</v>
      </c>
      <c r="IK7" s="33">
        <f>IB7-'CCSD(T)'!BC7</f>
        <v>3.2691215021250386E-2</v>
      </c>
      <c r="IL7" s="33">
        <f>ID7-'CCSD(T)'!BD7</f>
        <v>-2.7399606074586913E-2</v>
      </c>
      <c r="IM7" s="33">
        <f>IF7-'CCSD(T)'!BE7</f>
        <v>2.992441207277885E-2</v>
      </c>
      <c r="IN7" s="33">
        <f>IF7-'DLPNO-CCSD(T1 or T0)'!CT6</f>
        <v>-1.0013536434974295</v>
      </c>
      <c r="IO7" s="33">
        <f t="shared" si="72"/>
        <v>-2.6243708560144796E-2</v>
      </c>
      <c r="IP7" s="33">
        <f t="shared" si="73"/>
        <v>5.7324018147365763E-2</v>
      </c>
      <c r="IQ7" s="33"/>
      <c r="IR7" s="218" t="s">
        <v>3</v>
      </c>
      <c r="IS7">
        <v>-1683.9451933743501</v>
      </c>
      <c r="IT7">
        <v>-1687.8281359125399</v>
      </c>
      <c r="IU7">
        <v>-1687.82504847583</v>
      </c>
      <c r="IV7">
        <v>-1687.68596142212</v>
      </c>
      <c r="IW7">
        <v>-1687.6844177037599</v>
      </c>
      <c r="IX7">
        <v>-1687.46097977045</v>
      </c>
      <c r="IY7">
        <v>-3.087436713E-3</v>
      </c>
      <c r="IZ7" s="28">
        <f t="shared" si="74"/>
        <v>-1687.4578923337369</v>
      </c>
      <c r="JA7" s="18" t="s">
        <v>118</v>
      </c>
      <c r="JB7" s="34">
        <f>627.5095*(IS9-IS8)</f>
        <v>10.405108776697208</v>
      </c>
      <c r="JC7" s="34">
        <f>627.5095*(IZ9-IZ8)</f>
        <v>4.2669475336896303</v>
      </c>
      <c r="JD7" s="34">
        <f>627.5095*(IX9-IX8)</f>
        <v>4.2569822166392806</v>
      </c>
      <c r="JE7" s="34">
        <f>627.5095*(IW9-IW8)</f>
        <v>6.3671619513687521</v>
      </c>
      <c r="JF7" s="34">
        <f>627.5095*(IV9-IV8)</f>
        <v>6.3621792936996515</v>
      </c>
      <c r="JG7" s="34">
        <f>627.5095*(IU9-IU8)</f>
        <v>5.6293988628735887</v>
      </c>
      <c r="JH7" s="34">
        <f>627.5095*(IT9-IT8)</f>
        <v>5.6194335475353885</v>
      </c>
      <c r="JI7" s="33">
        <f t="shared" si="75"/>
        <v>1.3624513308961079</v>
      </c>
      <c r="JJ7" s="33">
        <f t="shared" si="76"/>
        <v>-0.74274574616426303</v>
      </c>
      <c r="JK7" s="33">
        <f t="shared" si="77"/>
        <v>-2.0813360556579674E-2</v>
      </c>
      <c r="JL7" s="33">
        <f>JB7-'CCSD(T)'!BB7</f>
        <v>-1.1558975144421169E-3</v>
      </c>
      <c r="JM7" s="33">
        <f>JD7-'CCSD(T)'!BC7</f>
        <v>-1.4538626407971655E-2</v>
      </c>
      <c r="JN7" s="33">
        <f>JF7-'CCSD(T)'!BD7</f>
        <v>-7.6381708872919063E-4</v>
      </c>
      <c r="JO7" s="33">
        <f>JH7-'CCSD(T)'!BE7</f>
        <v>-8.9400437166435864E-3</v>
      </c>
      <c r="JP7" s="33">
        <f>JH7-'DLPNO-CCSD(T1 or T0)'!CT6</f>
        <v>-1.0402180992868519</v>
      </c>
      <c r="JQ7" s="33">
        <f t="shared" si="78"/>
        <v>3.9208042571292623E-4</v>
      </c>
      <c r="JR7" s="33">
        <f t="shared" si="79"/>
        <v>-8.1762266279143958E-3</v>
      </c>
      <c r="JS7" s="33"/>
      <c r="JT7" s="344">
        <v>-1689.79421001581</v>
      </c>
      <c r="JU7" s="345">
        <v>-1689.45067797047</v>
      </c>
      <c r="JV7" s="346">
        <v>-1689.44881563235</v>
      </c>
      <c r="JW7" s="328"/>
      <c r="JX7" s="218" t="s">
        <v>3</v>
      </c>
      <c r="JY7" s="28">
        <v>-1685.0276299837501</v>
      </c>
      <c r="JZ7" s="28">
        <v>-1689.70043751812</v>
      </c>
      <c r="KA7" s="28">
        <v>-1689.6831876671499</v>
      </c>
      <c r="KB7" s="28">
        <v>-1689.48998075539</v>
      </c>
      <c r="KC7" s="28">
        <v>-1689.4813558298999</v>
      </c>
      <c r="KD7" s="28">
        <v>-1689.32330785669</v>
      </c>
      <c r="KE7" s="28">
        <v>-1.7249850973000001E-2</v>
      </c>
      <c r="KF7" s="28">
        <f t="shared" si="80"/>
        <v>-1689.306058005717</v>
      </c>
      <c r="KG7" s="216">
        <v>-1689.378973931</v>
      </c>
      <c r="KH7" s="125">
        <v>-1689.378973931</v>
      </c>
      <c r="KI7" s="215">
        <v>-1689.580025196</v>
      </c>
      <c r="KJ7" s="10">
        <v>-1.0496706794299999</v>
      </c>
      <c r="KK7" s="10">
        <v>-3.246233547538</v>
      </c>
      <c r="KL7" s="10">
        <f t="shared" si="12"/>
        <v>-1689.2730004672724</v>
      </c>
      <c r="KM7" s="10">
        <f t="shared" si="13"/>
        <v>-1689.2477335955496</v>
      </c>
      <c r="KN7" s="34">
        <f>627.5095*(JY9-JY8)</f>
        <v>11.37998709801605</v>
      </c>
      <c r="KO7" s="34">
        <f>627.5095*(KF9-KF8)</f>
        <v>4.6588817897581034</v>
      </c>
      <c r="KP7" s="34">
        <f>627.5095*(KL9-KL8)</f>
        <v>6.2128605860264923</v>
      </c>
      <c r="KQ7" s="34">
        <f>627.5095*(KM9-KM8)</f>
        <v>7.0638184337307859</v>
      </c>
      <c r="KR7" s="34">
        <f>627.5095*(KD9-KD8)</f>
        <v>4.5400788479769751</v>
      </c>
      <c r="KS7" s="34">
        <f>627.5095*(KC9-KC8)</f>
        <v>6.8381508594975564</v>
      </c>
      <c r="KT7" s="34">
        <f>627.5095*(KB9-KB8)</f>
        <v>6.778749391959952</v>
      </c>
      <c r="KU7" s="34">
        <f>627.5095*(KA9-KA8)</f>
        <v>6.0187318610368594</v>
      </c>
      <c r="KV7" s="34">
        <f>627.5095*(JZ9-JZ8)</f>
        <v>5.899928919826448</v>
      </c>
      <c r="KW7" s="33">
        <f t="shared" si="14"/>
        <v>1.3598500718494728</v>
      </c>
      <c r="KX7" s="109">
        <f>627.5095*(JT9-JT8)</f>
        <v>6.2879823132366379</v>
      </c>
      <c r="KY7" s="109">
        <f>627.5095*(JU9-JU8)</f>
        <v>7.2672845952352461</v>
      </c>
      <c r="KZ7" s="331">
        <f>627.5095*(JV9-JV8)</f>
        <v>7.3184014124105641</v>
      </c>
      <c r="LA7" s="33">
        <f t="shared" si="15"/>
        <v>-0.878820472133504</v>
      </c>
      <c r="LB7" s="155">
        <f t="shared" si="81"/>
        <v>-0.15396025261675472</v>
      </c>
      <c r="LC7" s="149">
        <f>KN7-'PNO-LCCSD(T)'!AB6</f>
        <v>-2.4649199955710799E-3</v>
      </c>
      <c r="LD7" s="179">
        <f t="shared" si="16"/>
        <v>0.3043647982082387</v>
      </c>
      <c r="LE7" s="324">
        <f t="shared" si="17"/>
        <v>0.38805339341018996</v>
      </c>
      <c r="LF7" s="326">
        <f t="shared" si="18"/>
        <v>0.97930228199860814</v>
      </c>
      <c r="LG7" t="str">
        <f t="shared" si="19"/>
        <v>02_end</v>
      </c>
      <c r="LH7" s="175">
        <f>627.5095*(KG9-KG8)</f>
        <v>6.4606658743138548</v>
      </c>
      <c r="LI7" s="128">
        <f t="shared" si="20"/>
        <v>0.37748498518370166</v>
      </c>
      <c r="LJ7" s="129">
        <f t="shared" si="21"/>
        <v>0.31808351764609721</v>
      </c>
      <c r="LK7" s="123">
        <f>627.5095*(KI9-KI8)</f>
        <v>5.5382796201712017</v>
      </c>
      <c r="LL7" s="128">
        <f t="shared" si="22"/>
        <v>0.48045224086565774</v>
      </c>
      <c r="LM7" s="128">
        <f t="shared" si="23"/>
        <v>0.36164929965524628</v>
      </c>
      <c r="LN7" s="226">
        <f t="shared" si="24"/>
        <v>0.40092636796954295</v>
      </c>
      <c r="LO7" s="226"/>
      <c r="LP7" s="5" t="s">
        <v>3</v>
      </c>
      <c r="LQ7" s="4">
        <v>-1685.02762998302</v>
      </c>
      <c r="LR7" s="4">
        <v>-1689.70016436484</v>
      </c>
      <c r="LS7" s="4">
        <v>-1689.6827686972399</v>
      </c>
      <c r="LT7" s="4">
        <v>-1689.4897086358101</v>
      </c>
      <c r="LU7" s="4">
        <v>-1689.4810108020099</v>
      </c>
      <c r="LV7" s="4">
        <v>-1689.32299157433</v>
      </c>
      <c r="LW7" s="4">
        <v>-1.7395667603999999E-2</v>
      </c>
      <c r="LX7" s="28">
        <f t="shared" si="25"/>
        <v>-1689.305595906726</v>
      </c>
      <c r="LY7" s="18" t="s">
        <v>118</v>
      </c>
      <c r="LZ7" s="34">
        <f>627.5095*(LQ9-LQ8)</f>
        <v>11.37998541611433</v>
      </c>
      <c r="MA7" s="34">
        <f>627.5095*(LX9-LX8)</f>
        <v>4.6516850288975151</v>
      </c>
      <c r="MB7" s="34">
        <f>627.5095*(LV9-LV8)</f>
        <v>4.5664275702400134</v>
      </c>
      <c r="MC7" s="34">
        <f>627.5095*(LU9-LU8)</f>
        <v>6.8348698882929879</v>
      </c>
      <c r="MD7" s="34">
        <f>627.5095*(LT9-LT8)</f>
        <v>6.792241159962991</v>
      </c>
      <c r="ME7" s="34">
        <f>627.5095*(LS9-LS8)</f>
        <v>6.0076187556410696</v>
      </c>
      <c r="MF7" s="34">
        <f>627.5095*(LR9-LR8)</f>
        <v>5.9223613051162785</v>
      </c>
      <c r="MG7" s="33">
        <f t="shared" si="26"/>
        <v>1.355933734876265</v>
      </c>
      <c r="MH7" s="39">
        <f t="shared" si="27"/>
        <v>-0.8698798548467126</v>
      </c>
      <c r="MI7" s="33"/>
      <c r="MJ7" s="5" t="s">
        <v>3</v>
      </c>
      <c r="MK7" s="28">
        <v>-1685.0276299837501</v>
      </c>
      <c r="ML7" s="28">
        <v>-1689.69963109432</v>
      </c>
      <c r="MM7" s="28">
        <v>-1689.6543666580999</v>
      </c>
      <c r="MN7" s="28">
        <v>-1689.48522524845</v>
      </c>
      <c r="MO7" s="28">
        <v>-1689.46259303034</v>
      </c>
      <c r="MP7" s="28">
        <v>-1689.32129071396</v>
      </c>
      <c r="MQ7" s="28">
        <v>-4.5264436216999999E-2</v>
      </c>
      <c r="MR7" s="28">
        <f t="shared" si="82"/>
        <v>-1689.2760262777431</v>
      </c>
      <c r="MS7" s="18" t="s">
        <v>118</v>
      </c>
      <c r="MT7" s="34">
        <f>627.5095*(MK9-MK8)</f>
        <v>11.379987110571815</v>
      </c>
      <c r="MU7" s="34">
        <f>627.5095*(MR9-MR8)</f>
        <v>4.692744531652302</v>
      </c>
      <c r="MV7" s="34">
        <f>627.5095*(MP9-MP8)</f>
        <v>4.6507270019552953</v>
      </c>
      <c r="MW7" s="34">
        <f>627.5095*(MO9-MO8)</f>
        <v>6.8824643943509045</v>
      </c>
      <c r="MX7" s="34">
        <f>627.5095*(MN9-MN8)</f>
        <v>6.8614556272908747</v>
      </c>
      <c r="MY7" s="34">
        <f>627.5095*(MM9-MM8)</f>
        <v>6.0964847120354424</v>
      </c>
      <c r="MZ7" s="34">
        <f>627.5095*(ML9-ML8)</f>
        <v>6.0544671840505853</v>
      </c>
      <c r="NA7" s="52">
        <f t="shared" si="28"/>
        <v>1.4037401820952899</v>
      </c>
      <c r="NB7" s="52">
        <f t="shared" si="29"/>
        <v>-0.8069884432402894</v>
      </c>
      <c r="NC7" s="33">
        <f t="shared" si="30"/>
        <v>-7.1832028893214606E-2</v>
      </c>
      <c r="ND7" s="33"/>
      <c r="NE7" s="5" t="s">
        <v>3</v>
      </c>
      <c r="NF7">
        <v>-1685.0276299837501</v>
      </c>
      <c r="NG7">
        <v>-1689.7009677573801</v>
      </c>
      <c r="NH7">
        <v>-1689.65617422226</v>
      </c>
      <c r="NI7">
        <v>-1689.4865152270099</v>
      </c>
      <c r="NJ7">
        <v>-1689.46411845945</v>
      </c>
      <c r="NK7">
        <v>-1689.32283110608</v>
      </c>
      <c r="NL7">
        <v>-4.4793535119E-2</v>
      </c>
      <c r="NM7" s="28">
        <f t="shared" si="83"/>
        <v>-1689.278037570961</v>
      </c>
      <c r="NN7" s="18" t="s">
        <v>118</v>
      </c>
      <c r="NO7" s="34">
        <f>627.5095*(NF9-NF8)</f>
        <v>11.37998709801605</v>
      </c>
      <c r="NP7" s="34">
        <f>627.5095*(NM9-NM8)</f>
        <v>4.6455702066769939</v>
      </c>
      <c r="NQ7" s="34">
        <f>627.5095*(NK9-NK8)</f>
        <v>4.6004178647183895</v>
      </c>
      <c r="NR7" s="34">
        <f>627.5095*(NJ9-NJ8)</f>
        <v>6.8429255479074866</v>
      </c>
      <c r="NS7" s="34">
        <f>627.5095*(NI9-NI8)</f>
        <v>6.8203493812798976</v>
      </c>
      <c r="NT7" s="34">
        <f>627.5095*(NH9-NH8)</f>
        <v>6.0530311097890621</v>
      </c>
      <c r="NU7" s="34">
        <f>627.5095*(NG9-NG8)</f>
        <v>6.0078787641207994</v>
      </c>
      <c r="NV7" s="33">
        <f t="shared" si="31"/>
        <v>1.4074608994024098</v>
      </c>
      <c r="NW7" s="39">
        <f t="shared" si="84"/>
        <v>-0.8124706171590983</v>
      </c>
      <c r="NX7" s="33">
        <f t="shared" si="85"/>
        <v>-5.4821739188088969E-3</v>
      </c>
      <c r="NZ7" s="5" t="s">
        <v>3</v>
      </c>
      <c r="OA7" s="4">
        <v>-1685.08092312754</v>
      </c>
      <c r="OB7" s="4">
        <v>-1690.0220614008001</v>
      </c>
      <c r="OC7" s="4">
        <v>-1689.95662262359</v>
      </c>
      <c r="OD7" s="4">
        <v>-1689.7817916665499</v>
      </c>
      <c r="OE7" s="4">
        <v>-1689.7490722779401</v>
      </c>
      <c r="OF7" s="4">
        <v>-1689.66457841585</v>
      </c>
      <c r="OG7" s="4">
        <v>-6.5438777210999999E-2</v>
      </c>
      <c r="OH7" s="28">
        <f t="shared" si="86"/>
        <v>-1689.5991396386389</v>
      </c>
      <c r="OI7" s="18" t="s">
        <v>118</v>
      </c>
      <c r="OJ7" s="34">
        <f>627.5095*(OA9-OA8)</f>
        <v>11.400696674763935</v>
      </c>
      <c r="OK7" s="34">
        <f>627.5095*(OH9-OH8)</f>
        <v>4.5674565966058545</v>
      </c>
      <c r="OL7" s="34">
        <f>627.5095*(OF9-OF8)</f>
        <v>4.4188843425406334</v>
      </c>
      <c r="OM7" s="34">
        <f>627.5095*(OE9-OE8)</f>
        <v>6.8019337595317708</v>
      </c>
      <c r="ON7" s="34">
        <f>627.5095*(OD9-OD8)</f>
        <v>6.7276476349960443</v>
      </c>
      <c r="OO7" s="34">
        <f>627.5095*(OC9-OC8)</f>
        <v>6.0291989891882283</v>
      </c>
      <c r="OP7" s="34">
        <f>627.5095*(OB9-OB8)</f>
        <v>5.8806267339815737</v>
      </c>
      <c r="OQ7" s="33">
        <f t="shared" si="32"/>
        <v>1.4617423914409402</v>
      </c>
      <c r="OR7" s="39">
        <f t="shared" si="87"/>
        <v>-0.8470209010144707</v>
      </c>
      <c r="OS7" s="39"/>
      <c r="OT7" s="39" t="s">
        <v>3</v>
      </c>
      <c r="OU7" s="39">
        <v>-1685.08092312753</v>
      </c>
      <c r="OV7" s="39">
        <v>-1690.02016513585</v>
      </c>
      <c r="OW7" s="39">
        <v>-1689.99475302723</v>
      </c>
      <c r="OX7" s="39">
        <v>-1689.7877816742</v>
      </c>
      <c r="OY7" s="39">
        <v>-1689.77507561988</v>
      </c>
      <c r="OZ7" s="39">
        <v>-1689.6662629349901</v>
      </c>
      <c r="PA7" s="39">
        <v>-2.5412108627999998E-2</v>
      </c>
      <c r="PB7" s="39">
        <v>-1689.6408508263621</v>
      </c>
      <c r="PC7" s="39" t="s">
        <v>118</v>
      </c>
      <c r="PD7" s="39">
        <v>11.4006966873197</v>
      </c>
      <c r="PE7" s="39">
        <v>4.5621037102495841</v>
      </c>
      <c r="PF7" s="39">
        <v>4.4201941493290047</v>
      </c>
      <c r="PG7" s="39">
        <v>6.778066699377435</v>
      </c>
      <c r="PH7" s="39">
        <v>6.7071119160635631</v>
      </c>
      <c r="PI7" s="39">
        <v>5.9495069707123385</v>
      </c>
      <c r="PJ7" s="39">
        <v>5.8075974105051555</v>
      </c>
      <c r="PK7" s="39">
        <v>1.3874032611761509</v>
      </c>
      <c r="PL7" s="39">
        <v>-0.89951450555840751</v>
      </c>
      <c r="PM7" s="39"/>
      <c r="PO7" s="33">
        <f t="shared" si="33"/>
        <v>2.0709564192120666E-2</v>
      </c>
      <c r="PP7" s="33">
        <f t="shared" si="34"/>
        <v>-0.13380799229483031</v>
      </c>
      <c r="PQ7" s="33">
        <f t="shared" si="88"/>
        <v>-0.15451755648695098</v>
      </c>
      <c r="PR7" s="33">
        <f>'LNO-CCSD(T)-def2nZVP'!LB7</f>
        <v>-0.15396025261675472</v>
      </c>
      <c r="PS7" s="33">
        <f t="shared" si="89"/>
        <v>-0.11160485595751722</v>
      </c>
      <c r="PT7" s="33">
        <f t="shared" si="90"/>
        <v>-9.352589529096364E-2</v>
      </c>
      <c r="PU7" s="33">
        <f>-'LNO-CCSD(T)-def2nZVP'!FA7+'CCSD(T)'!CI7</f>
        <v>1.8942494868369408E-2</v>
      </c>
      <c r="PV7" s="360">
        <f>'LNO-CCSD(T)-def2nZVP'!KV7+PS7+PT7+PU7</f>
        <v>5.7137406634463366</v>
      </c>
      <c r="PW7" s="360"/>
      <c r="PX7" s="399">
        <v>2.0711271205369641E-2</v>
      </c>
      <c r="PY7" s="399">
        <v>-8.5129243899427998E-2</v>
      </c>
      <c r="PZ7" s="399">
        <v>-0.10584051510479764</v>
      </c>
      <c r="QA7" s="399">
        <v>-0.15396025261675472</v>
      </c>
      <c r="QB7" s="399">
        <v>-7.5547579947952206E-2</v>
      </c>
      <c r="QC7" s="399">
        <v>-9.352589529096364E-2</v>
      </c>
      <c r="QD7" s="399">
        <v>1.8942494868369408E-2</v>
      </c>
      <c r="QE7" s="360">
        <v>5.7497979394559016</v>
      </c>
      <c r="QF7" s="399">
        <f t="shared" si="91"/>
        <v>3.6057276009564987E-2</v>
      </c>
      <c r="QH7" s="5" t="s">
        <v>3</v>
      </c>
      <c r="QI7" s="420">
        <v>-1685.02762998299</v>
      </c>
      <c r="QJ7" s="420">
        <v>-1689.45411586512</v>
      </c>
      <c r="QK7" s="420">
        <v>-1689.4383146487</v>
      </c>
      <c r="QL7" s="420">
        <v>-1689.25263624183</v>
      </c>
      <c r="QM7" s="420">
        <v>-1689.2447356336199</v>
      </c>
      <c r="QN7" s="420">
        <v>-1689.0937230433699</v>
      </c>
      <c r="QO7" s="420">
        <v>-1.5801216425999999E-2</v>
      </c>
      <c r="QP7" s="213">
        <f t="shared" si="92"/>
        <v>-1689.0779218269438</v>
      </c>
      <c r="QQ7" s="421" t="s">
        <v>118</v>
      </c>
      <c r="QR7" s="212">
        <f>627.5095*(QI9-QI8)</f>
        <v>11.379985403558566</v>
      </c>
      <c r="QS7" s="212">
        <f>627.5095*(QP9-QP8)</f>
        <v>6.1955168424694946</v>
      </c>
      <c r="QT7" s="212">
        <f>627.5095*(QN9-QN8)</f>
        <v>6.1442466186788618</v>
      </c>
      <c r="QU7" s="212">
        <f>627.5095*(QM9-QM8)</f>
        <v>8.0755275993296429</v>
      </c>
      <c r="QV7" s="212">
        <f>627.5095*(QL9-QL8)</f>
        <v>8.0498924933555109</v>
      </c>
      <c r="QW7" s="212">
        <f>627.5095*(QK9-QK8)</f>
        <v>7.3327907700410009</v>
      </c>
      <c r="QX7" s="212">
        <f>627.5095*(QJ9-QJ8)</f>
        <v>7.2815205519575326</v>
      </c>
      <c r="QY7" s="213">
        <f t="shared" si="35"/>
        <v>1.1372739332786708</v>
      </c>
      <c r="QZ7" s="249">
        <f t="shared" si="93"/>
        <v>-0.76837194139797838</v>
      </c>
      <c r="RA7" s="5"/>
      <c r="RB7" s="5" t="s">
        <v>3</v>
      </c>
      <c r="RC7" s="213">
        <v>-1685.08092312753</v>
      </c>
      <c r="RD7" s="213">
        <v>-1689.7227663973599</v>
      </c>
      <c r="RE7" s="213">
        <v>-1689.6992905204199</v>
      </c>
      <c r="RF7" s="213">
        <v>-1689.5031912529701</v>
      </c>
      <c r="RG7" s="213">
        <v>-1689.4914533144999</v>
      </c>
      <c r="RH7" s="213">
        <v>-1689.39315529023</v>
      </c>
      <c r="RI7" s="213">
        <v>-2.3475876941999999E-2</v>
      </c>
      <c r="RJ7" s="418">
        <f t="shared" si="94"/>
        <v>-1689.3696794132879</v>
      </c>
      <c r="RK7" s="421" t="s">
        <v>118</v>
      </c>
      <c r="RL7" s="212">
        <f>627.5095*(RC9-RC8)</f>
        <v>11.400696674763935</v>
      </c>
      <c r="RM7" s="212">
        <f>627.5095*(RJ9-RJ8)</f>
        <v>6.4185283334813672</v>
      </c>
      <c r="RN7" s="212">
        <f>627.5095*(RH9-RH8)</f>
        <v>6.3189322677359847</v>
      </c>
      <c r="RO7" s="212">
        <f>627.5095*(RG9-RG8)</f>
        <v>8.2425533842774641</v>
      </c>
      <c r="RP7" s="212">
        <f>627.5095*(RF9-RF8)</f>
        <v>8.1927553472670773</v>
      </c>
      <c r="RQ7" s="212">
        <f>627.5095*(RE9-RE8)</f>
        <v>7.5210489225213557</v>
      </c>
      <c r="RR7" s="212">
        <f>627.5095*(RD9-RD8)</f>
        <v>7.4214528547784653</v>
      </c>
      <c r="RS7" s="213">
        <f t="shared" si="36"/>
        <v>1.1025205870424806</v>
      </c>
      <c r="RT7" s="249">
        <f t="shared" si="95"/>
        <v>-0.77130249248861205</v>
      </c>
    </row>
    <row r="8" spans="1:488" ht="17">
      <c r="A8" s="96">
        <v>22.11</v>
      </c>
      <c r="C8" s="286" t="s">
        <v>4</v>
      </c>
      <c r="D8" s="282">
        <v>-1683.79976125856</v>
      </c>
      <c r="E8" s="282">
        <v>-1687.3797805331401</v>
      </c>
      <c r="F8" s="282">
        <v>-1687.3700988876201</v>
      </c>
      <c r="G8" s="282">
        <v>-1687.24823785024</v>
      </c>
      <c r="H8" s="282">
        <v>-1687.2433970274799</v>
      </c>
      <c r="I8" s="282">
        <v>-1687.03431430863</v>
      </c>
      <c r="J8" s="282">
        <v>-1687.02463266311</v>
      </c>
      <c r="K8" s="94" t="s">
        <v>119</v>
      </c>
      <c r="L8" s="34">
        <f>627.5095*(D9-D7)</f>
        <v>33.95889211614228</v>
      </c>
      <c r="M8" s="34">
        <f>627.5095*(J9-J7)</f>
        <v>26.02178380022324</v>
      </c>
      <c r="N8" s="34">
        <f>627.5095*(I9-I7)</f>
        <v>26.037886641457657</v>
      </c>
      <c r="O8" s="34">
        <f>627.5095*(H9-H7)</f>
        <v>29.114428822468579</v>
      </c>
      <c r="P8" s="34">
        <f>627.5095*(G9-G7)</f>
        <v>29.122480246367406</v>
      </c>
      <c r="Q8" s="34">
        <f>627.5095*(F9-F7)</f>
        <v>26.830509214765087</v>
      </c>
      <c r="R8" s="34">
        <f>627.5095*(E9-E7)</f>
        <v>26.846612055999501</v>
      </c>
      <c r="S8" s="93">
        <f t="shared" si="37"/>
        <v>0.80872541454184343</v>
      </c>
      <c r="T8" s="93">
        <f t="shared" si="38"/>
        <v>-2.2758681903679054</v>
      </c>
      <c r="U8" s="288"/>
      <c r="V8" s="93">
        <f>L8-'CCSD(T)'!BV8</f>
        <v>2.808839362465676E-3</v>
      </c>
      <c r="W8" s="93">
        <f>N8-'CCSD(T)'!BW8</f>
        <v>-0.11839871222652576</v>
      </c>
      <c r="X8" s="93">
        <f>P8-'CCSD(T)'!BX8</f>
        <v>-0.13342987359381908</v>
      </c>
      <c r="Y8" s="93">
        <f>R8-'CCSD(T)'!BY8</f>
        <v>-0.12681536134039462</v>
      </c>
      <c r="Z8" s="93">
        <f>R8-'DLPNO-CCSD(T1 or T0)'!CT7</f>
        <v>-0.14245544974606972</v>
      </c>
      <c r="AA8" s="93">
        <f t="shared" si="39"/>
        <v>-0.13623871295628476</v>
      </c>
      <c r="AB8" s="93">
        <f t="shared" si="40"/>
        <v>6.6145122534244649E-3</v>
      </c>
      <c r="AD8" s="209" t="s">
        <v>4</v>
      </c>
      <c r="AE8" s="28">
        <v>-1683.79976125857</v>
      </c>
      <c r="AF8" s="28">
        <v>-1687.3799422746099</v>
      </c>
      <c r="AG8" s="28">
        <v>-1687.3704207957401</v>
      </c>
      <c r="AH8" s="28">
        <v>-1687.248427326</v>
      </c>
      <c r="AI8" s="28">
        <v>-1687.24366658657</v>
      </c>
      <c r="AJ8" s="28">
        <v>-1687.03454238072</v>
      </c>
      <c r="AK8" s="28">
        <v>-1687.02502090185</v>
      </c>
      <c r="AL8" s="18" t="s">
        <v>119</v>
      </c>
      <c r="AM8" s="34">
        <f>627.5095*(AE9-AE7)</f>
        <v>33.958892109864394</v>
      </c>
      <c r="AN8" s="34">
        <f>627.5095*(AK9-AK7)</f>
        <v>26.010457818404571</v>
      </c>
      <c r="AO8" s="34">
        <f>627.5095*(AJ9-AJ7)</f>
        <v>26.029133436219343</v>
      </c>
      <c r="AP8" s="34">
        <f>627.5095*(AI9-AI7)</f>
        <v>29.103487786547834</v>
      </c>
      <c r="AQ8" s="34">
        <f>627.5095*(AH9-AH7)</f>
        <v>29.112825585895717</v>
      </c>
      <c r="AR8" s="34">
        <f>627.5095*(AG9-AG7)</f>
        <v>26.821053311759162</v>
      </c>
      <c r="AS8" s="34">
        <f>627.5095*(AF9-AF7)</f>
        <v>26.83972891687549</v>
      </c>
      <c r="AT8" s="52">
        <f t="shared" si="41"/>
        <v>0.81059548065614706</v>
      </c>
      <c r="AU8" s="52">
        <f t="shared" si="42"/>
        <v>-2.2730966690202266</v>
      </c>
      <c r="AV8" s="71"/>
      <c r="AW8" s="52">
        <f>AM8-'CCSD(T)'!BV8</f>
        <v>2.808833084579021E-3</v>
      </c>
      <c r="AX8" s="52">
        <f>AO8-'CCSD(T)'!BW8</f>
        <v>-0.12715191746483967</v>
      </c>
      <c r="AY8" s="52">
        <f>AQ8-'CCSD(T)'!BX8</f>
        <v>-0.14308453406550825</v>
      </c>
      <c r="AZ8" s="52">
        <f>AS8-'CCSD(T)'!BY8</f>
        <v>-0.1336985004644049</v>
      </c>
      <c r="BA8" s="52">
        <f>AS8-'DLPNO-CCSD(T1 or T0)'!CT7</f>
        <v>-0.14933858887008</v>
      </c>
      <c r="BB8" s="52">
        <f t="shared" si="43"/>
        <v>-0.14589336715008727</v>
      </c>
      <c r="BC8" s="52">
        <f t="shared" si="44"/>
        <v>9.3860336011033496E-3</v>
      </c>
      <c r="BD8" s="33"/>
      <c r="BE8" s="211" t="s">
        <v>4</v>
      </c>
      <c r="BF8" s="28">
        <v>-1683.79976125856</v>
      </c>
      <c r="BG8" s="28">
        <v>-1687.37976007725</v>
      </c>
      <c r="BH8" s="28">
        <v>-1687.35419086298</v>
      </c>
      <c r="BI8" s="28">
        <v>-1687.2453808707</v>
      </c>
      <c r="BJ8" s="28">
        <v>-1687.23259626356</v>
      </c>
      <c r="BK8" s="28">
        <v>-1687.03343610051</v>
      </c>
      <c r="BL8" s="28">
        <v>-2.5569214279E-2</v>
      </c>
      <c r="BM8" s="28">
        <f t="shared" si="45"/>
        <v>-1687.0078668862311</v>
      </c>
      <c r="BN8" s="18" t="s">
        <v>119</v>
      </c>
      <c r="BO8" s="212">
        <f>627.5095*(BF9-BF7)</f>
        <v>33.95889212242016</v>
      </c>
      <c r="BP8" s="212">
        <f>627.5095*(BM9-BM7)</f>
        <v>25.872252685256218</v>
      </c>
      <c r="BQ8" s="212">
        <f>627.5095*(BK9-BK7)</f>
        <v>25.995320927798492</v>
      </c>
      <c r="BR8" s="212">
        <f>627.5095*(BJ9-BJ7)</f>
        <v>28.925323776970664</v>
      </c>
      <c r="BS8" s="212">
        <f>627.5095*(BI9-BI7)</f>
        <v>28.986857898170463</v>
      </c>
      <c r="BT8" s="212">
        <f>627.5095*(BH9-BH7)</f>
        <v>26.653555030994749</v>
      </c>
      <c r="BU8" s="212">
        <f>627.5095*(BG9-BG7)</f>
        <v>26.776623273537023</v>
      </c>
      <c r="BV8" s="213">
        <f t="shared" si="46"/>
        <v>0.7813023457385313</v>
      </c>
      <c r="BW8" s="213">
        <f t="shared" si="47"/>
        <v>-2.2102346246334399</v>
      </c>
      <c r="BX8" s="214">
        <f t="shared" si="48"/>
        <v>-6.2862044386786664E-2</v>
      </c>
      <c r="BY8" s="33">
        <f>BO8-'CCSD(T)'!BV8</f>
        <v>2.8088456403452255E-3</v>
      </c>
      <c r="BZ8" s="33">
        <f>BQ8-'CCSD(T)'!BW8</f>
        <v>-0.16096442588569104</v>
      </c>
      <c r="CA8" s="39">
        <f>BS8-'CCSD(T)'!BX8</f>
        <v>-0.26905222179076205</v>
      </c>
      <c r="CB8" s="39">
        <f>BU8-'CCSD(T)'!BY8</f>
        <v>-0.19680414380287203</v>
      </c>
      <c r="CC8" s="33">
        <f>BU8-'DLPNO-CCSD(T1 or T0)'!CT7</f>
        <v>-0.21244423220854713</v>
      </c>
      <c r="CD8" s="33">
        <f t="shared" si="49"/>
        <v>-0.27186106743110727</v>
      </c>
      <c r="CE8" s="33">
        <f t="shared" si="50"/>
        <v>7.2248077987890014E-2</v>
      </c>
      <c r="CF8" s="39"/>
      <c r="CG8" s="211" t="s">
        <v>4</v>
      </c>
      <c r="CH8" s="74">
        <v>-1683.79976125856</v>
      </c>
      <c r="CI8" s="74">
        <v>-1687.38055299695</v>
      </c>
      <c r="CJ8" s="74">
        <v>-1687.3557364046101</v>
      </c>
      <c r="CK8" s="74">
        <v>-1687.24634228799</v>
      </c>
      <c r="CL8" s="74">
        <v>-1687.2339339918201</v>
      </c>
      <c r="CM8" s="74">
        <v>-1687.03442600007</v>
      </c>
      <c r="CN8" s="33">
        <v>-2.4816592336999999E-2</v>
      </c>
      <c r="CO8" s="33">
        <f t="shared" si="51"/>
        <v>-1687.009609407733</v>
      </c>
      <c r="CP8" s="18" t="s">
        <v>119</v>
      </c>
      <c r="CQ8" s="34">
        <f>627.5095*(CH9-CH7)</f>
        <v>33.95889212242016</v>
      </c>
      <c r="CR8" s="34">
        <f>627.5095*(CO9-CO7)</f>
        <v>26.030008904872659</v>
      </c>
      <c r="CS8" s="34">
        <f>627.5095*(CM9-CM7)</f>
        <v>26.045137262838043</v>
      </c>
      <c r="CT8" s="34">
        <f>627.5095*(CL9-CL7)</f>
        <v>29.04819591644992</v>
      </c>
      <c r="CU8" s="34">
        <f>627.5095*(CK9-CK7)</f>
        <v>29.055760091651617</v>
      </c>
      <c r="CV8" s="34">
        <f>627.5095*(CJ9-CJ7)</f>
        <v>26.791764079972136</v>
      </c>
      <c r="CW8" s="34">
        <f>627.5095*(CI9-CI7)</f>
        <v>26.806892436653413</v>
      </c>
      <c r="CX8" s="33">
        <f t="shared" si="0"/>
        <v>0.76175517381537006</v>
      </c>
      <c r="CY8" s="33">
        <f t="shared" si="1"/>
        <v>-2.2488676549982038</v>
      </c>
      <c r="CZ8" s="33">
        <f t="shared" si="2"/>
        <v>-3.8633030364763954E-2</v>
      </c>
      <c r="DA8" s="33">
        <f>CQ8-'CCSD(T)'!BV8</f>
        <v>2.8088456403452255E-3</v>
      </c>
      <c r="DB8" s="33">
        <f>CS8-'CCSD(T)'!BW8</f>
        <v>-0.11114809084613952</v>
      </c>
      <c r="DC8" s="33">
        <f>CU8-'CCSD(T)'!BX8</f>
        <v>-0.20015002830960782</v>
      </c>
      <c r="DD8" s="39">
        <f>CW8-'CCSD(T)'!BY8</f>
        <v>-0.16653498068648176</v>
      </c>
      <c r="DE8" s="39">
        <f>CW8-'DLPNO-CCSD(T1 or T0)'!CT7</f>
        <v>-0.18217506909215686</v>
      </c>
      <c r="DF8" s="33">
        <f t="shared" si="52"/>
        <v>-0.20295887394995304</v>
      </c>
      <c r="DG8" s="33">
        <f t="shared" si="53"/>
        <v>3.361504762312606E-2</v>
      </c>
      <c r="DH8" s="33"/>
      <c r="DI8" s="211" t="s">
        <v>4</v>
      </c>
      <c r="DJ8" s="74">
        <v>-1683.79976125856</v>
      </c>
      <c r="DK8" s="74">
        <v>-1687.3791283486701</v>
      </c>
      <c r="DL8" s="74">
        <v>-1687.37651855583</v>
      </c>
      <c r="DM8" s="74">
        <v>-1687.24892034552</v>
      </c>
      <c r="DN8" s="74">
        <v>-1687.2476154491001</v>
      </c>
      <c r="DO8" s="74">
        <v>-1687.03477746359</v>
      </c>
      <c r="DP8" s="28">
        <v>-2.6097928379999998E-3</v>
      </c>
      <c r="DQ8" s="33">
        <f t="shared" si="54"/>
        <v>-1687.032167670752</v>
      </c>
      <c r="DR8" s="18" t="s">
        <v>119</v>
      </c>
      <c r="DS8" s="34">
        <f>627.5095*(DJ9-DJ7)</f>
        <v>33.958892034529811</v>
      </c>
      <c r="DT8" s="34">
        <f>627.5095*(DQ9-DQ7)</f>
        <v>26.100109115464189</v>
      </c>
      <c r="DU8" s="34">
        <f>627.5095*(DO9-DO7)</f>
        <v>26.115321476915501</v>
      </c>
      <c r="DV8" s="34">
        <f>627.5095*(DN9-DN7)</f>
        <v>29.206493853667151</v>
      </c>
      <c r="DW8" s="34">
        <f>627.5095*(DM9-DM7)</f>
        <v>29.214100040742032</v>
      </c>
      <c r="DX8" s="34">
        <f>627.5095*(DL9-DL7)</f>
        <v>26.931364474441658</v>
      </c>
      <c r="DY8" s="34">
        <f>627.5095*(DK9-DK7)</f>
        <v>26.946576829329729</v>
      </c>
      <c r="DZ8" s="33">
        <f t="shared" si="3"/>
        <v>0.8312553524142281</v>
      </c>
      <c r="EA8" s="33">
        <f t="shared" si="4"/>
        <v>-2.2675232114123034</v>
      </c>
      <c r="EB8" s="33">
        <f t="shared" si="55"/>
        <v>8.3449789556020448E-3</v>
      </c>
      <c r="EC8" s="33">
        <f>DS8-'CCSD(T)'!BV8</f>
        <v>2.8087577499960048E-3</v>
      </c>
      <c r="ED8" s="33">
        <f>DU8-'CCSD(T)'!BW8</f>
        <v>-4.0963876768682184E-2</v>
      </c>
      <c r="EE8" s="33">
        <f>DW8-'CCSD(T)'!BX8</f>
        <v>-4.1810079219192886E-2</v>
      </c>
      <c r="EF8" s="39">
        <f>DY8-'CCSD(T)'!BY8</f>
        <v>-2.6850588010166376E-2</v>
      </c>
      <c r="EG8" s="39">
        <f>DY8-'DLPNO-CCSD(T1 or T0)'!CT7</f>
        <v>-4.2490676415841477E-2</v>
      </c>
      <c r="EH8" s="33">
        <f t="shared" si="56"/>
        <v>-4.4618836969188891E-2</v>
      </c>
      <c r="EI8" s="33">
        <f t="shared" si="57"/>
        <v>1.495949120902651E-2</v>
      </c>
      <c r="EJ8" s="33"/>
      <c r="EK8" s="289" t="s">
        <v>4</v>
      </c>
      <c r="EL8" s="33">
        <v>-1683.9099495757</v>
      </c>
      <c r="EM8" s="33">
        <v>-1687.79714103473</v>
      </c>
      <c r="EN8" s="33">
        <v>-1687.78682567294</v>
      </c>
      <c r="EO8" s="33">
        <v>-1687.65139453392</v>
      </c>
      <c r="EP8" s="33">
        <v>-1687.6462368530199</v>
      </c>
      <c r="EQ8" s="33">
        <v>-1687.42897555126</v>
      </c>
      <c r="ER8" s="33">
        <v>-1.0315361787E-2</v>
      </c>
      <c r="ES8" s="33">
        <f t="shared" si="58"/>
        <v>-1687.418660189473</v>
      </c>
      <c r="ET8" s="18" t="s">
        <v>119</v>
      </c>
      <c r="EU8" s="34">
        <f>627.5095*(EL9-EL7)</f>
        <v>32.520927289506915</v>
      </c>
      <c r="EV8" s="34">
        <f>627.5095*(ES9-ES7)</f>
        <v>23.963001589041141</v>
      </c>
      <c r="EW8" s="34">
        <f>627.5095*(EQ9-EQ7)</f>
        <v>23.959338876226806</v>
      </c>
      <c r="EX8" s="34">
        <f>627.5095*(EP9-EP7)</f>
        <v>27.412434498154642</v>
      </c>
      <c r="EY8" s="34">
        <f>627.5095*(EO9-EO7)</f>
        <v>27.410603143174264</v>
      </c>
      <c r="EZ8" s="34">
        <f>627.5095*(EN9-EN7)</f>
        <v>24.999746853628416</v>
      </c>
      <c r="FA8" s="34">
        <f>627.5095*(EM9-EM7)</f>
        <v>24.996084143524982</v>
      </c>
      <c r="FB8" s="92">
        <f t="shared" si="5"/>
        <v>1.0367452672981763</v>
      </c>
      <c r="FC8" s="92">
        <f t="shared" si="6"/>
        <v>-2.4145189996492817</v>
      </c>
      <c r="FD8" s="92">
        <f>EU8-'CCSD(T)'!BB8</f>
        <v>8.2034314024781452E-4</v>
      </c>
      <c r="FE8" s="92">
        <f>EW8-'CCSD(T)'!BC8</f>
        <v>-4.4950871877002641E-2</v>
      </c>
      <c r="FF8" s="92">
        <f>EY8-'CCSD(T)'!CH8</f>
        <v>-9.9355540102411766E-2</v>
      </c>
      <c r="FG8" s="96">
        <f>FA8-'CCSD(T)'!CI8</f>
        <v>-0.10392448519045416</v>
      </c>
      <c r="FH8" s="96">
        <f>FA8-'DLPNO-CCSD(T1 or T0)'!AF7</f>
        <v>-0.14675189422483825</v>
      </c>
      <c r="FI8" s="92">
        <f t="shared" si="59"/>
        <v>-0.10017588324265958</v>
      </c>
      <c r="FJ8" s="92">
        <f t="shared" si="60"/>
        <v>-4.5689450880423976E-3</v>
      </c>
      <c r="FK8" s="39"/>
      <c r="FL8" s="218" t="s">
        <v>4</v>
      </c>
      <c r="FM8" s="28">
        <v>-1683.90994957578</v>
      </c>
      <c r="FN8" s="28">
        <v>-1687.7973276995101</v>
      </c>
      <c r="FO8" s="28">
        <v>-1687.78716384733</v>
      </c>
      <c r="FP8" s="28">
        <v>-1687.6516034491201</v>
      </c>
      <c r="FQ8" s="28">
        <v>-1687.6465215230401</v>
      </c>
      <c r="FR8" s="28">
        <v>-1687.42921571993</v>
      </c>
      <c r="FS8" s="28">
        <v>-1.0163852175E-2</v>
      </c>
      <c r="FT8" s="28">
        <f t="shared" si="61"/>
        <v>-1687.4190518677549</v>
      </c>
      <c r="FU8" s="18" t="s">
        <v>119</v>
      </c>
      <c r="FV8" s="34">
        <f>627.5095*(FM9-FM7)</f>
        <v>32.520927195481363</v>
      </c>
      <c r="FW8" s="34">
        <f>627.5095*(FT9-FT7)</f>
        <v>24.003772162396917</v>
      </c>
      <c r="FX8" s="34">
        <f>627.5095*(FR9-FR7)</f>
        <v>23.948404705170269</v>
      </c>
      <c r="FY8" s="34">
        <f>627.5095*(FQ9-FQ7)</f>
        <v>27.440289739080967</v>
      </c>
      <c r="FZ8" s="34">
        <f>627.5095*(FP9-FP7)</f>
        <v>27.412606009183531</v>
      </c>
      <c r="GA8" s="34">
        <f>627.5095*(FO9-FO7)</f>
        <v>25.041777113729133</v>
      </c>
      <c r="GB8" s="34">
        <f>627.5095*(FN9-FN7)</f>
        <v>24.986409660069462</v>
      </c>
      <c r="GC8" s="33">
        <f t="shared" si="62"/>
        <v>1.0380049548991934</v>
      </c>
      <c r="GD8" s="33">
        <f t="shared" si="63"/>
        <v>-2.4261963491140683</v>
      </c>
      <c r="GE8" s="169">
        <f t="shared" si="7"/>
        <v>-0.34644352070611717</v>
      </c>
      <c r="GF8" s="33">
        <f>FV8-'CCSD(T)'!BB8</f>
        <v>8.2024911469602557E-4</v>
      </c>
      <c r="GG8" s="33">
        <f>FX8-'CCSD(T)'!BC8</f>
        <v>-5.5885042933539353E-2</v>
      </c>
      <c r="GH8" s="33">
        <f>FZ8-'CCSD(T)'!BD8</f>
        <v>-9.7352674093144742E-2</v>
      </c>
      <c r="GI8" s="33">
        <f>GB8-'CCSD(T)'!BE8</f>
        <v>-0.11359896864597374</v>
      </c>
      <c r="GJ8" s="33">
        <f>GB8-'DLPNO-CCSD(T1 or T0)'!O7</f>
        <v>-2.1814371847327685</v>
      </c>
      <c r="GK8" s="33">
        <f t="shared" si="64"/>
        <v>-9.8172923207840768E-2</v>
      </c>
      <c r="GL8" s="33">
        <f t="shared" si="65"/>
        <v>-1.6246294552828999E-2</v>
      </c>
      <c r="GM8" s="33"/>
      <c r="GN8" s="218" t="s">
        <v>4</v>
      </c>
      <c r="GO8" s="28">
        <v>-1683.90994957578</v>
      </c>
      <c r="GP8" s="28">
        <v>-1687.7969526291299</v>
      </c>
      <c r="GQ8" s="28">
        <v>-1687.76864956852</v>
      </c>
      <c r="GR8" s="28">
        <v>-1687.6482239193399</v>
      </c>
      <c r="GS8" s="28">
        <v>-1687.6340723890301</v>
      </c>
      <c r="GT8" s="28">
        <v>-1687.4277804916401</v>
      </c>
      <c r="GU8" s="28">
        <v>-2.8303060612000001E-2</v>
      </c>
      <c r="GV8" s="28">
        <f t="shared" si="66"/>
        <v>-1687.3994774310281</v>
      </c>
      <c r="GW8" s="18" t="s">
        <v>119</v>
      </c>
      <c r="GX8" s="34">
        <f>627.5095*(GO9-GO7)</f>
        <v>32.520927189203476</v>
      </c>
      <c r="GY8" s="34">
        <f>627.5095*(GV9-GV7)</f>
        <v>23.773676541153311</v>
      </c>
      <c r="GZ8" s="34">
        <f>627.5095*(GT9-GT7)</f>
        <v>23.916810009741262</v>
      </c>
      <c r="HA8" s="34">
        <f>627.5095*(GS9-GS7)</f>
        <v>27.217309534465858</v>
      </c>
      <c r="HB8" s="34">
        <f>627.5095*(GR9-GR7)</f>
        <v>27.288876264907497</v>
      </c>
      <c r="HC8" s="34">
        <f>627.5095*(GQ9-GQ7)</f>
        <v>24.815891012979023</v>
      </c>
      <c r="HD8" s="34">
        <f>627.5095*(GP9-GP7)</f>
        <v>24.959024480425541</v>
      </c>
      <c r="HE8" s="33">
        <f t="shared" si="8"/>
        <v>1.0422144706842786</v>
      </c>
      <c r="HF8" s="33">
        <f t="shared" si="9"/>
        <v>-2.3298517844819564</v>
      </c>
      <c r="HG8" s="52">
        <f t="shared" si="67"/>
        <v>-9.634456463211194E-2</v>
      </c>
      <c r="HH8" s="33">
        <f>GX8-'CCSD(T)'!BB8</f>
        <v>8.202428368093706E-4</v>
      </c>
      <c r="HI8" s="33">
        <f>GZ8-'CCSD(T)'!BC8</f>
        <v>-8.74797383625463E-2</v>
      </c>
      <c r="HJ8" s="33">
        <f>HB8-'CCSD(T)'!BD8</f>
        <v>-0.22108241836917841</v>
      </c>
      <c r="HK8" s="33">
        <f>HD8-'CCSD(T)'!BE8</f>
        <v>-0.14098414828989547</v>
      </c>
      <c r="HL8" s="33">
        <f>HD8-'DLPNO-CCSD(T1 or T0)'!CT7</f>
        <v>-2.0300430253200297</v>
      </c>
      <c r="HM8" s="33">
        <f t="shared" si="10"/>
        <v>-0.22190266120598778</v>
      </c>
      <c r="HN8" s="33">
        <f t="shared" si="11"/>
        <v>8.0098270079282941E-2</v>
      </c>
      <c r="HO8" s="39"/>
      <c r="HP8" s="218" t="s">
        <v>4</v>
      </c>
      <c r="HQ8" s="28">
        <v>-1683.90994957578</v>
      </c>
      <c r="HR8" s="28">
        <v>-1687.7978247948099</v>
      </c>
      <c r="HS8" s="28">
        <v>-1687.7701683294399</v>
      </c>
      <c r="HT8" s="28">
        <v>-1687.64921686451</v>
      </c>
      <c r="HU8" s="28">
        <v>-1687.63538863182</v>
      </c>
      <c r="HV8" s="28">
        <v>-1687.4288503185901</v>
      </c>
      <c r="HW8" s="28">
        <v>-2.7656465365999999E-2</v>
      </c>
      <c r="HX8" s="28">
        <f t="shared" si="68"/>
        <v>-1687.4011938532242</v>
      </c>
      <c r="HY8" s="18" t="s">
        <v>119</v>
      </c>
      <c r="HZ8" s="34">
        <f>627.5095*(HQ9-HQ7)</f>
        <v>32.520927189203476</v>
      </c>
      <c r="IA8" s="34">
        <f>627.5095*(HX9-HX7)</f>
        <v>23.806809783145869</v>
      </c>
      <c r="IB8" s="34">
        <f>627.5095*(HV9-HV7)</f>
        <v>23.963981034690708</v>
      </c>
      <c r="IC8" s="34">
        <f>627.5095*(HU9-HU7)</f>
        <v>27.235881098523002</v>
      </c>
      <c r="ID8" s="34">
        <f>627.5095*(HT9-HT7)</f>
        <v>27.314466717446823</v>
      </c>
      <c r="IE8" s="34">
        <f>627.5095*(HS9-HS7)</f>
        <v>24.833148898506614</v>
      </c>
      <c r="IF8" s="34">
        <f>627.5095*(HR9-HR7)</f>
        <v>24.990320148767346</v>
      </c>
      <c r="IG8" s="33">
        <f t="shared" si="69"/>
        <v>1.026339114076638</v>
      </c>
      <c r="IH8" s="33">
        <f t="shared" si="70"/>
        <v>-2.3241465686794776</v>
      </c>
      <c r="II8" s="33">
        <f t="shared" si="71"/>
        <v>5.7052158024788469E-3</v>
      </c>
      <c r="IJ8" s="33">
        <f>HZ8-'CCSD(T)'!BB8</f>
        <v>8.202428368093706E-4</v>
      </c>
      <c r="IK8" s="33">
        <f>IB8-'CCSD(T)'!BC8</f>
        <v>-4.0308713413100605E-2</v>
      </c>
      <c r="IL8" s="33">
        <f>ID8-'CCSD(T)'!BD8</f>
        <v>-0.19549196582985218</v>
      </c>
      <c r="IM8" s="33">
        <f>IF8-'CCSD(T)'!BE8</f>
        <v>-0.10968847994809039</v>
      </c>
      <c r="IN8" s="33">
        <f>IF8-'DLPNO-CCSD(T1 or T0)'!CT7</f>
        <v>-1.9987473569782246</v>
      </c>
      <c r="IO8" s="33">
        <f t="shared" si="72"/>
        <v>-0.19631220866666155</v>
      </c>
      <c r="IP8" s="33">
        <f t="shared" si="73"/>
        <v>8.5803485881761787E-2</v>
      </c>
      <c r="IQ8" s="33"/>
      <c r="IR8" s="218" t="s">
        <v>4</v>
      </c>
      <c r="IS8">
        <v>-1683.90994957571</v>
      </c>
      <c r="IT8">
        <v>-1687.7970920179</v>
      </c>
      <c r="IU8">
        <v>-1687.79401106876</v>
      </c>
      <c r="IV8">
        <v>-1687.6522680094699</v>
      </c>
      <c r="IW8">
        <v>-1687.6507275348999</v>
      </c>
      <c r="IX8">
        <v>-1687.42949788637</v>
      </c>
      <c r="IY8">
        <v>-3.0809491419999998E-3</v>
      </c>
      <c r="IZ8" s="28">
        <f t="shared" si="74"/>
        <v>-1687.4264169372279</v>
      </c>
      <c r="JA8" s="18" t="s">
        <v>119</v>
      </c>
      <c r="JB8" s="34">
        <f>627.5095*(IS9-IS7)</f>
        <v>32.520927239426534</v>
      </c>
      <c r="JC8" s="34">
        <f>627.5095*(IZ9-IZ7)</f>
        <v>24.018057859350758</v>
      </c>
      <c r="JD8" s="34">
        <f>627.5095*(IX9-IX7)</f>
        <v>24.012163554734535</v>
      </c>
      <c r="JE8" s="34">
        <f>627.5095*(IW9-IW7)</f>
        <v>27.508062967590444</v>
      </c>
      <c r="JF8" s="34">
        <f>627.5095*(IV9-IV7)</f>
        <v>27.505115819063331</v>
      </c>
      <c r="JG8" s="34">
        <f>627.5095*(IU9-IU7)</f>
        <v>25.105666654676011</v>
      </c>
      <c r="JH8" s="34">
        <f>627.5095*(IT9-IT7)</f>
        <v>25.09977235105854</v>
      </c>
      <c r="JI8" s="33">
        <f t="shared" si="75"/>
        <v>1.0876087963240053</v>
      </c>
      <c r="JJ8" s="33">
        <f t="shared" si="76"/>
        <v>-2.4053434680047907</v>
      </c>
      <c r="JK8" s="33">
        <f t="shared" si="77"/>
        <v>9.1755316444910306E-3</v>
      </c>
      <c r="JL8" s="33">
        <f>JB8-'CCSD(T)'!BB8</f>
        <v>8.2029305986708323E-4</v>
      </c>
      <c r="JM8" s="33">
        <f>JD8-'CCSD(T)'!BC8</f>
        <v>7.8738066307266763E-3</v>
      </c>
      <c r="JN8" s="33">
        <f>JF8-'CCSD(T)'!BD8</f>
        <v>-4.8428642133444555E-3</v>
      </c>
      <c r="JO8" s="33">
        <f>JH8-'CCSD(T)'!BE8</f>
        <v>-2.3627765689582247E-4</v>
      </c>
      <c r="JP8" s="33">
        <f>JH8-'DLPNO-CCSD(T1 or T0)'!CT7</f>
        <v>-1.88929515468703</v>
      </c>
      <c r="JQ8" s="33">
        <f t="shared" si="78"/>
        <v>-5.6631572732115387E-3</v>
      </c>
      <c r="JR8" s="33">
        <f t="shared" si="79"/>
        <v>4.606586556448633E-3</v>
      </c>
      <c r="JS8" s="33"/>
      <c r="JT8" s="344">
        <v>-1689.76879311639</v>
      </c>
      <c r="JU8" s="345">
        <v>-1689.42422078605</v>
      </c>
      <c r="JV8" s="346">
        <v>-1689.4222574867499</v>
      </c>
      <c r="JW8" s="328"/>
      <c r="JX8" s="218" t="s">
        <v>4</v>
      </c>
      <c r="JY8" s="28">
        <v>-1684.9970434412101</v>
      </c>
      <c r="JZ8" s="28">
        <v>-1689.6743471626201</v>
      </c>
      <c r="KA8" s="28">
        <v>-1689.6572884007301</v>
      </c>
      <c r="KB8" s="28">
        <v>-1689.4608724067</v>
      </c>
      <c r="KC8" s="28">
        <v>-1689.45234302575</v>
      </c>
      <c r="KD8" s="28">
        <v>-1689.2976000613</v>
      </c>
      <c r="KE8" s="28">
        <v>-1.7058761889000001E-2</v>
      </c>
      <c r="KF8" s="28">
        <f t="shared" si="80"/>
        <v>-1689.280541299411</v>
      </c>
      <c r="KG8" s="216">
        <v>-1689.3488591949999</v>
      </c>
      <c r="KH8" s="125">
        <v>-1689.3488591949999</v>
      </c>
      <c r="KI8" s="215">
        <v>-1689.5527456279999</v>
      </c>
      <c r="KJ8" s="10">
        <v>-1.0514103770779999</v>
      </c>
      <c r="KK8" s="10">
        <v>-3.2494577450929998</v>
      </c>
      <c r="KL8" s="10">
        <f t="shared" si="12"/>
        <v>-1689.2468628610143</v>
      </c>
      <c r="KM8" s="10">
        <f t="shared" si="13"/>
        <v>-1689.221338509831</v>
      </c>
      <c r="KN8" s="34">
        <f>627.5095*(JY9-JY7)</f>
        <v>30.573333114051415</v>
      </c>
      <c r="KO8" s="34">
        <f>627.5095*(KF9-KF7)</f>
        <v>20.670857405487471</v>
      </c>
      <c r="KP8" s="34">
        <f>627.5095*(KL9-KL7)</f>
        <v>22.61445682023702</v>
      </c>
      <c r="KQ8" s="34">
        <f>627.5095*(KM9-KM7)</f>
        <v>23.626985475469503</v>
      </c>
      <c r="KR8" s="34">
        <f>627.5095*(KD9-KD7)</f>
        <v>20.671964679234637</v>
      </c>
      <c r="KS8" s="34">
        <f>627.5095*(KC9-KC7)</f>
        <v>25.043961085226147</v>
      </c>
      <c r="KT8" s="34">
        <f>627.5095*(KB9-KB7)</f>
        <v>25.044514724239917</v>
      </c>
      <c r="KU8" s="34">
        <f>627.5095*(KA9-KA7)</f>
        <v>22.270767582527395</v>
      </c>
      <c r="KV8" s="34">
        <f>627.5095*(JZ9-JZ7)</f>
        <v>22.271874854419732</v>
      </c>
      <c r="KW8" s="33">
        <f t="shared" si="14"/>
        <v>1.5999101751850944</v>
      </c>
      <c r="KX8" s="109">
        <f>627.5095*(JT9-JT7)</f>
        <v>22.237328159800839</v>
      </c>
      <c r="KY8" s="109">
        <f>627.5095*(JU9-JU7)</f>
        <v>23.869419162034937</v>
      </c>
      <c r="KZ8" s="331">
        <f>627.5095*(JV9-JV7)</f>
        <v>23.983890078869091</v>
      </c>
      <c r="LA8" s="33">
        <f t="shared" si="15"/>
        <v>-2.7726398698201855</v>
      </c>
      <c r="LB8" s="155">
        <f t="shared" si="81"/>
        <v>-0.34644352070611717</v>
      </c>
      <c r="LC8" s="149">
        <f>KN8-'PNO-LCCSD(T)'!AB7</f>
        <v>8.853720125188147E-4</v>
      </c>
      <c r="LD8" s="179">
        <f t="shared" si="16"/>
        <v>-2.7145348056497305</v>
      </c>
      <c r="LE8" s="324">
        <f t="shared" si="17"/>
        <v>-3.4546694618892815E-2</v>
      </c>
      <c r="LF8" s="326">
        <f t="shared" si="18"/>
        <v>1.6320910022340982</v>
      </c>
      <c r="LG8" t="str">
        <f t="shared" si="19"/>
        <v>02_start</v>
      </c>
      <c r="LH8" s="175">
        <f>627.5095*(KG9-KG7)</f>
        <v>25.357948804360355</v>
      </c>
      <c r="LI8" s="128">
        <f t="shared" si="20"/>
        <v>-0.31398771913420731</v>
      </c>
      <c r="LJ8" s="129">
        <f t="shared" si="21"/>
        <v>-0.31343408012043739</v>
      </c>
      <c r="LK8" s="123">
        <f>627.5095*(KI9-KI7)</f>
        <v>22.656467696092268</v>
      </c>
      <c r="LL8" s="128">
        <f t="shared" si="22"/>
        <v>-0.38570011356487299</v>
      </c>
      <c r="LM8" s="128">
        <f t="shared" si="23"/>
        <v>-0.38459284167253571</v>
      </c>
      <c r="LN8" s="226">
        <f t="shared" si="24"/>
        <v>4.0595267013216869</v>
      </c>
      <c r="LO8" s="226"/>
      <c r="LP8" s="5" t="s">
        <v>4</v>
      </c>
      <c r="LQ8" s="4">
        <v>-1684.9970434398599</v>
      </c>
      <c r="LR8" s="4">
        <v>-1689.6740854951599</v>
      </c>
      <c r="LS8" s="4">
        <v>-1689.65684499752</v>
      </c>
      <c r="LT8" s="4">
        <v>-1689.46060273893</v>
      </c>
      <c r="LU8" s="4">
        <v>-1689.4519824901099</v>
      </c>
      <c r="LV8" s="4">
        <v>-1689.29729963463</v>
      </c>
      <c r="LW8" s="4">
        <v>-1.7240497632000001E-2</v>
      </c>
      <c r="LX8" s="28">
        <f t="shared" si="25"/>
        <v>-1689.280059136998</v>
      </c>
      <c r="LY8" s="18" t="s">
        <v>119</v>
      </c>
      <c r="LZ8" s="34">
        <f>627.5095*(LQ9-LQ7)</f>
        <v>30.573331821235715</v>
      </c>
      <c r="MA8" s="34">
        <f>627.5095*(LX9-LX7)</f>
        <v>20.67625063251614</v>
      </c>
      <c r="MB8" s="34">
        <f>627.5095*(LV9-LV7)</f>
        <v>20.688363805405842</v>
      </c>
      <c r="MC8" s="34">
        <f>627.5095*(LU9-LU7)</f>
        <v>25.050411374501227</v>
      </c>
      <c r="MD8" s="34">
        <f>627.5095*(LT9-LT7)</f>
        <v>25.056467958235171</v>
      </c>
      <c r="ME8" s="34">
        <f>627.5095*(LS9-LS7)</f>
        <v>22.27498660502367</v>
      </c>
      <c r="MF8" s="34">
        <f>627.5095*(LR9-LR7)</f>
        <v>22.287099778626764</v>
      </c>
      <c r="MG8" s="33">
        <f t="shared" si="26"/>
        <v>1.5987359732209221</v>
      </c>
      <c r="MH8" s="39">
        <f t="shared" si="27"/>
        <v>-2.7693681796084064</v>
      </c>
      <c r="MI8" s="33"/>
      <c r="MJ8" s="5" t="s">
        <v>4</v>
      </c>
      <c r="MK8" s="28">
        <v>-1684.9970434412201</v>
      </c>
      <c r="ML8" s="28">
        <v>-1689.6738413452699</v>
      </c>
      <c r="MM8" s="28">
        <v>-1689.6288571815901</v>
      </c>
      <c r="MN8" s="28">
        <v>-1689.45645794947</v>
      </c>
      <c r="MO8" s="28">
        <v>-1689.4339658676299</v>
      </c>
      <c r="MP8" s="28">
        <v>-1689.2958593706601</v>
      </c>
      <c r="MQ8" s="28">
        <v>-4.4984163681E-2</v>
      </c>
      <c r="MR8" s="28">
        <f t="shared" si="82"/>
        <v>-1689.2508752069791</v>
      </c>
      <c r="MS8" s="18" t="s">
        <v>119</v>
      </c>
      <c r="MT8" s="34">
        <f>627.5095*(MK9-MK7)</f>
        <v>30.573333120329298</v>
      </c>
      <c r="MU8" s="34">
        <f>627.5095*(MR9-MR7)</f>
        <v>20.475280371214584</v>
      </c>
      <c r="MV8" s="34">
        <f>627.5095*(MP9-MP7)</f>
        <v>20.609136520430535</v>
      </c>
      <c r="MW8" s="34">
        <f>627.5095*(MO9-MO7)</f>
        <v>24.846280952989847</v>
      </c>
      <c r="MX8" s="34">
        <f>627.5095*(MN9-MN7)</f>
        <v>24.91320902659907</v>
      </c>
      <c r="MY8" s="34">
        <f>627.5095*(MM9-MM7)</f>
        <v>22.103923561959597</v>
      </c>
      <c r="MZ8" s="34">
        <f>627.5095*(ML9-ML7)</f>
        <v>22.237779715598602</v>
      </c>
      <c r="NA8" s="52">
        <f t="shared" si="28"/>
        <v>1.6286431951680669</v>
      </c>
      <c r="NB8" s="52">
        <f t="shared" si="29"/>
        <v>-2.6754293110004674</v>
      </c>
      <c r="NC8" s="33">
        <f t="shared" si="30"/>
        <v>-9.7210558819718074E-2</v>
      </c>
      <c r="ND8" s="33"/>
      <c r="NE8" s="5" t="s">
        <v>4</v>
      </c>
      <c r="NF8">
        <v>-1684.9970434412101</v>
      </c>
      <c r="NG8">
        <v>-1689.6750622485299</v>
      </c>
      <c r="NH8">
        <v>-1689.63049620117</v>
      </c>
      <c r="NI8">
        <v>-1689.45763361728</v>
      </c>
      <c r="NJ8">
        <v>-1689.4353505935901</v>
      </c>
      <c r="NK8">
        <v>-1689.2972765813499</v>
      </c>
      <c r="NL8">
        <v>-4.456604737E-2</v>
      </c>
      <c r="NM8" s="28">
        <f t="shared" si="83"/>
        <v>-1689.25271053398</v>
      </c>
      <c r="NN8" s="18" t="s">
        <v>119</v>
      </c>
      <c r="NO8" s="34">
        <f>627.5095*(NF9-NF7)</f>
        <v>30.573333114051415</v>
      </c>
      <c r="NP8" s="34">
        <f>627.5095*(NM9-NM7)</f>
        <v>20.538526519121646</v>
      </c>
      <c r="NQ8" s="34">
        <f>627.5095*(NK9-NK7)</f>
        <v>20.6361249008215</v>
      </c>
      <c r="NR8" s="34">
        <f>627.5095*(NJ9-NJ7)</f>
        <v>24.895034669714548</v>
      </c>
      <c r="NS8" s="34">
        <f>627.5095*(NI9-NI7)</f>
        <v>24.943833862133943</v>
      </c>
      <c r="NT8" s="34">
        <f>627.5095*(NH9-NH7)</f>
        <v>22.166233284974485</v>
      </c>
      <c r="NU8" s="34">
        <f>627.5095*(NG9-NG7)</f>
        <v>22.263831669955962</v>
      </c>
      <c r="NV8" s="33">
        <f t="shared" si="31"/>
        <v>1.6277067691344627</v>
      </c>
      <c r="NW8" s="39">
        <f t="shared" si="84"/>
        <v>-2.6800021921779802</v>
      </c>
      <c r="NX8" s="33">
        <f t="shared" si="85"/>
        <v>-4.5728811775127554E-3</v>
      </c>
      <c r="NZ8" s="5" t="s">
        <v>4</v>
      </c>
      <c r="OA8" s="4">
        <v>-1685.05041495567</v>
      </c>
      <c r="OB8" s="4">
        <v>-1689.9959922717701</v>
      </c>
      <c r="OC8" s="4">
        <v>-1689.9309848621699</v>
      </c>
      <c r="OD8" s="4">
        <v>-1689.75267531548</v>
      </c>
      <c r="OE8" s="4">
        <v>-1689.7201716106799</v>
      </c>
      <c r="OF8" s="4">
        <v>-1689.63898130197</v>
      </c>
      <c r="OG8" s="4">
        <v>-6.5007409596999993E-2</v>
      </c>
      <c r="OH8" s="28">
        <f t="shared" si="86"/>
        <v>-1689.573973892373</v>
      </c>
      <c r="OI8" s="18" t="s">
        <v>119</v>
      </c>
      <c r="OJ8" s="34">
        <f>627.5095*(OA9-OA7)</f>
        <v>30.544864350819605</v>
      </c>
      <c r="OK8" s="34">
        <f>627.5095*(OH9-OH7)</f>
        <v>20.359201453037642</v>
      </c>
      <c r="OL8" s="34">
        <f>627.5095*(OF9-OF7)</f>
        <v>20.481316474784574</v>
      </c>
      <c r="OM8" s="34">
        <f>627.5095*(OE9-OE7)</f>
        <v>24.93737702160341</v>
      </c>
      <c r="ON8" s="34">
        <f>627.5095*(OD9-OD7)</f>
        <v>24.99843453668591</v>
      </c>
      <c r="OO8" s="34">
        <f>627.5095*(OC9-OC7)</f>
        <v>22.117137839007711</v>
      </c>
      <c r="OP8" s="34">
        <f>627.5095*(OB9-OB7)</f>
        <v>22.239252857044985</v>
      </c>
      <c r="OQ8" s="33">
        <f t="shared" si="32"/>
        <v>1.7579363822604108</v>
      </c>
      <c r="OR8" s="39">
        <f t="shared" si="87"/>
        <v>-2.7591816796409248</v>
      </c>
      <c r="OS8" s="39"/>
      <c r="OT8" s="39" t="s">
        <v>4</v>
      </c>
      <c r="OU8" s="39">
        <v>-1685.05041495567</v>
      </c>
      <c r="OV8" s="39">
        <v>-1689.99386093474</v>
      </c>
      <c r="OW8" s="39">
        <v>-1689.9686088800499</v>
      </c>
      <c r="OX8" s="39">
        <v>-1689.7583570689501</v>
      </c>
      <c r="OY8" s="39">
        <v>-1689.74573104161</v>
      </c>
      <c r="OZ8" s="39">
        <v>-1689.6404872692499</v>
      </c>
      <c r="PA8" s="39">
        <v>-2.5252054688999999E-2</v>
      </c>
      <c r="PB8" s="39">
        <v>-1689.6152352145609</v>
      </c>
      <c r="PC8" s="39" t="s">
        <v>119</v>
      </c>
      <c r="PD8" s="39">
        <v>30.544864357097488</v>
      </c>
      <c r="PE8" s="39">
        <v>20.636143463805833</v>
      </c>
      <c r="PF8" s="39">
        <v>20.59466927011912</v>
      </c>
      <c r="PG8" s="39">
        <v>25.19206833726864</v>
      </c>
      <c r="PH8" s="39">
        <v>25.17133124413494</v>
      </c>
      <c r="PI8" s="39">
        <v>22.355207695590728</v>
      </c>
      <c r="PJ8" s="39">
        <v>22.313733496910245</v>
      </c>
      <c r="PK8" s="39">
        <v>1.7190642267911258</v>
      </c>
      <c r="PL8" s="39">
        <v>-2.8575977472246947</v>
      </c>
      <c r="PM8" s="39"/>
      <c r="PO8" s="33">
        <f t="shared" si="33"/>
        <v>-2.8468769509693459E-2</v>
      </c>
      <c r="PP8" s="33">
        <f t="shared" si="34"/>
        <v>8.5225510086839762E-2</v>
      </c>
      <c r="PQ8" s="33">
        <f t="shared" si="88"/>
        <v>0.11369427959653322</v>
      </c>
      <c r="PR8" s="33">
        <f>'LNO-CCSD(T)-def2nZVP'!LB8</f>
        <v>-0.34644352070611717</v>
      </c>
      <c r="PS8" s="33">
        <f t="shared" si="89"/>
        <v>8.0296671308235618E-2</v>
      </c>
      <c r="PT8" s="33">
        <f t="shared" si="90"/>
        <v>-0.21045328187690324</v>
      </c>
      <c r="PU8" s="33">
        <f>-'LNO-CCSD(T)-def2nZVP'!FA8+'CCSD(T)'!CI8</f>
        <v>0.10392448519045416</v>
      </c>
      <c r="PV8" s="360">
        <f>'LNO-CCSD(T)-def2nZVP'!KV8+PS8+PT8+PU8</f>
        <v>22.245642729041521</v>
      </c>
      <c r="PW8" s="360"/>
      <c r="PX8" s="399">
        <v>-2.8467464138227427E-2</v>
      </c>
      <c r="PY8" s="399">
        <v>0.11486328589976935</v>
      </c>
      <c r="PZ8" s="399">
        <v>0.14333075003799678</v>
      </c>
      <c r="QA8" s="399">
        <v>-0.34644352070611717</v>
      </c>
      <c r="QB8" s="399">
        <v>0.10224977585762607</v>
      </c>
      <c r="QC8" s="399">
        <v>-0.21045328187690324</v>
      </c>
      <c r="QD8" s="399">
        <v>0.10392448519045416</v>
      </c>
      <c r="QE8" s="360">
        <v>22.26759583359091</v>
      </c>
      <c r="QF8" s="399">
        <f t="shared" si="91"/>
        <v>2.1953104549389479E-2</v>
      </c>
      <c r="QH8" s="5" t="s">
        <v>4</v>
      </c>
      <c r="QI8" s="420">
        <v>-1684.9970434398499</v>
      </c>
      <c r="QJ8" s="420">
        <v>-1689.4273949332601</v>
      </c>
      <c r="QK8" s="420">
        <v>-1689.41169349965</v>
      </c>
      <c r="QL8" s="420">
        <v>-1689.2230790583601</v>
      </c>
      <c r="QM8" s="420">
        <v>-1689.2152283415501</v>
      </c>
      <c r="QN8" s="420">
        <v>-1689.06648783079</v>
      </c>
      <c r="QO8" s="420">
        <v>-1.5701433606000001E-2</v>
      </c>
      <c r="QP8" s="213">
        <f t="shared" si="92"/>
        <v>-1689.0507863971841</v>
      </c>
      <c r="QQ8" s="421" t="s">
        <v>119</v>
      </c>
      <c r="QR8" s="212">
        <f>627.5095*(QI9-QI7)</f>
        <v>30.573331796124187</v>
      </c>
      <c r="QS8" s="212">
        <f>627.5095*(QP9-QP7)</f>
        <v>23.223256803270207</v>
      </c>
      <c r="QT8" s="212">
        <f>627.5095*(QN9-QN7)</f>
        <v>23.234601247056375</v>
      </c>
      <c r="QU8" s="212">
        <f>627.5095*(QM9-QM7)</f>
        <v>26.591633692445097</v>
      </c>
      <c r="QV8" s="212">
        <f>627.5095*(QL9-QL7)</f>
        <v>26.597305913981483</v>
      </c>
      <c r="QW8" s="212">
        <f>627.5095*(QK9-QK7)</f>
        <v>24.037814699841668</v>
      </c>
      <c r="QX8" s="212">
        <f>627.5095*(QJ9-QJ7)</f>
        <v>24.049159142914444</v>
      </c>
      <c r="QY8" s="213">
        <f t="shared" si="35"/>
        <v>0.81455789585806926</v>
      </c>
      <c r="QZ8" s="249">
        <f t="shared" si="93"/>
        <v>-2.5481467710670387</v>
      </c>
      <c r="RA8" s="5"/>
      <c r="RB8" s="5" t="s">
        <v>4</v>
      </c>
      <c r="RC8" s="213">
        <v>-1685.05041495566</v>
      </c>
      <c r="RD8" s="213">
        <v>-1689.6957858108999</v>
      </c>
      <c r="RE8" s="213">
        <v>-1689.67240963431</v>
      </c>
      <c r="RF8" s="213">
        <v>-1689.47331619491</v>
      </c>
      <c r="RG8" s="213">
        <v>-1689.4616281066201</v>
      </c>
      <c r="RH8" s="213">
        <v>-1689.3658540364399</v>
      </c>
      <c r="RI8" s="213">
        <v>-2.3376176592E-2</v>
      </c>
      <c r="RJ8" s="418">
        <f t="shared" si="94"/>
        <v>-1689.342477859848</v>
      </c>
      <c r="RK8" s="421" t="s">
        <v>119</v>
      </c>
      <c r="RL8" s="212">
        <f>627.5095*(RC9-RC7)</f>
        <v>30.544864350819605</v>
      </c>
      <c r="RM8" s="212">
        <f>627.5095*(RJ9-RJ7)</f>
        <v>23.487761531781832</v>
      </c>
      <c r="RN8" s="212">
        <f>627.5095*(RH9-RH7)</f>
        <v>23.450728382889917</v>
      </c>
      <c r="RO8" s="212">
        <f>627.5095*(RG9-RG7)</f>
        <v>26.958154668368781</v>
      </c>
      <c r="RP8" s="212">
        <f>627.5095*(RF9-RF7)</f>
        <v>26.939638092995409</v>
      </c>
      <c r="RQ8" s="212">
        <f>627.5095*(RE9-RE7)</f>
        <v>24.389060324897418</v>
      </c>
      <c r="RR8" s="212">
        <f>627.5095*(RD9-RD7)</f>
        <v>24.352027174007993</v>
      </c>
      <c r="RS8" s="213">
        <f t="shared" si="36"/>
        <v>0.90129879111807654</v>
      </c>
      <c r="RT8" s="249">
        <f t="shared" si="95"/>
        <v>-2.5876109189874157</v>
      </c>
    </row>
    <row r="9" spans="1:488" ht="17">
      <c r="A9" s="96">
        <v>-16.53</v>
      </c>
      <c r="C9" s="286" t="s">
        <v>5</v>
      </c>
      <c r="D9" s="282">
        <v>-1683.7827537181599</v>
      </c>
      <c r="E9" s="282">
        <v>-1687.3692075801901</v>
      </c>
      <c r="F9" s="282">
        <v>-1687.3595768698001</v>
      </c>
      <c r="G9" s="282">
        <v>-1687.23665295162</v>
      </c>
      <c r="H9" s="282">
        <v>-1687.2318375964301</v>
      </c>
      <c r="I9" s="282">
        <v>-1687.0256422354801</v>
      </c>
      <c r="J9" s="282">
        <v>-1687.0160115250901</v>
      </c>
      <c r="K9" s="94" t="s">
        <v>120</v>
      </c>
      <c r="L9" s="34">
        <f>627.5095*(D7-D8)</f>
        <v>-23.286498943462867</v>
      </c>
      <c r="M9" s="34">
        <f>627.5095*(J7-J8)</f>
        <v>-20.611937791948662</v>
      </c>
      <c r="N9" s="34">
        <f>627.5095*(I7-I8)</f>
        <v>-20.596078355194258</v>
      </c>
      <c r="O9" s="34">
        <f>627.5095*(H7-H8)</f>
        <v>-21.86077602411271</v>
      </c>
      <c r="P9" s="34">
        <f>627.5095*(G7-G8)</f>
        <v>-21.852846305806846</v>
      </c>
      <c r="Q9" s="34">
        <f>627.5095*(F7-F8)</f>
        <v>-20.22784307354938</v>
      </c>
      <c r="R9" s="34">
        <f>627.5095*(E7-E8)</f>
        <v>-20.211983636794972</v>
      </c>
      <c r="S9" s="93">
        <f t="shared" si="37"/>
        <v>0.38409471839928599</v>
      </c>
      <c r="T9" s="93">
        <f t="shared" si="38"/>
        <v>1.6408626690118737</v>
      </c>
      <c r="U9" s="288"/>
      <c r="V9" s="93">
        <f>L9-'CCSD(T)'!BV9</f>
        <v>-7.4769648593786542E-4</v>
      </c>
      <c r="W9" s="93">
        <f>N9-'CCSD(T)'!BW9</f>
        <v>6.6703206003261073E-2</v>
      </c>
      <c r="X9" s="93">
        <f>P9-'CCSD(T)'!BX9</f>
        <v>6.462915451677631E-2</v>
      </c>
      <c r="Y9" s="93">
        <f>R9-'CCSD(T)'!BY9</f>
        <v>6.9097896471859599E-2</v>
      </c>
      <c r="Z9" s="93">
        <f>R9-'DLPNO-CCSD(T1 or T0)'!CT8</f>
        <v>0.11743222212835747</v>
      </c>
      <c r="AA9" s="93">
        <f t="shared" si="39"/>
        <v>6.5376851002714176E-2</v>
      </c>
      <c r="AB9" s="93">
        <f t="shared" si="40"/>
        <v>4.4687419550832885E-3</v>
      </c>
      <c r="AD9" s="209" t="s">
        <v>5</v>
      </c>
      <c r="AE9" s="28">
        <v>-1683.7827537181699</v>
      </c>
      <c r="AF9" s="28">
        <v>-1687.36941104121</v>
      </c>
      <c r="AG9" s="28">
        <v>-1687.35992646265</v>
      </c>
      <c r="AH9" s="28">
        <v>-1687.2368726724501</v>
      </c>
      <c r="AI9" s="28">
        <v>-1687.23213038317</v>
      </c>
      <c r="AJ9" s="28">
        <v>-1687.0259038161901</v>
      </c>
      <c r="AK9" s="28">
        <v>-1687.0164192376401</v>
      </c>
      <c r="AL9" s="18" t="s">
        <v>120</v>
      </c>
      <c r="AM9" s="34">
        <f>627.5095*(AE7-AE8)</f>
        <v>-23.286498937184984</v>
      </c>
      <c r="AN9" s="34">
        <f>627.5095*(AK7-AK8)</f>
        <v>-20.612831810887869</v>
      </c>
      <c r="AO9" s="34">
        <f>627.5095*(AJ7-AJ8)</f>
        <v>-20.608352127297469</v>
      </c>
      <c r="AP9" s="34">
        <f>627.5095*(AI7-AI8)</f>
        <v>-21.864410559080735</v>
      </c>
      <c r="AQ9" s="34">
        <f>627.5095*(AH7-AH8)</f>
        <v>-21.862170714146593</v>
      </c>
      <c r="AR9" s="34">
        <f>627.5095*(AG7-AG8)</f>
        <v>-20.235759601596659</v>
      </c>
      <c r="AS9" s="34">
        <f>627.5095*(AF7-AF8)</f>
        <v>-20.231279911728375</v>
      </c>
      <c r="AT9" s="52">
        <f t="shared" si="41"/>
        <v>0.37707221556909332</v>
      </c>
      <c r="AU9" s="52">
        <f t="shared" si="42"/>
        <v>1.630890802418218</v>
      </c>
      <c r="AV9" s="71"/>
      <c r="AW9" s="52">
        <f>AM9-'CCSD(T)'!BV9</f>
        <v>-7.4769020805476316E-4</v>
      </c>
      <c r="AX9" s="52">
        <f>AO9-'CCSD(T)'!BW9</f>
        <v>5.4429433900050839E-2</v>
      </c>
      <c r="AY9" s="52">
        <f>AQ9-'CCSD(T)'!BX9</f>
        <v>5.5304746177029074E-2</v>
      </c>
      <c r="AZ9" s="52">
        <f>AS9-'CCSD(T)'!BY9</f>
        <v>4.9801621538456686E-2</v>
      </c>
      <c r="BA9" s="52">
        <f>AS9-'DLPNO-CCSD(T1 or T0)'!CT8</f>
        <v>9.8135947194954554E-2</v>
      </c>
      <c r="BB9" s="52">
        <f t="shared" si="43"/>
        <v>5.6052436385083837E-2</v>
      </c>
      <c r="BC9" s="52">
        <f t="shared" si="44"/>
        <v>-5.5031246385723875E-3</v>
      </c>
      <c r="BD9" s="33"/>
      <c r="BE9" s="211" t="s">
        <v>5</v>
      </c>
      <c r="BF9" s="28">
        <v>-1683.7827537181599</v>
      </c>
      <c r="BG9" s="28">
        <v>-1687.3690107269299</v>
      </c>
      <c r="BH9" s="28">
        <v>-1687.3434938784301</v>
      </c>
      <c r="BI9" s="28">
        <v>-1687.23372625108</v>
      </c>
      <c r="BJ9" s="28">
        <v>-1687.22096782683</v>
      </c>
      <c r="BK9" s="28">
        <v>-1687.0245726370499</v>
      </c>
      <c r="BL9" s="28">
        <v>-2.5516848501E-2</v>
      </c>
      <c r="BM9" s="28">
        <f t="shared" si="45"/>
        <v>-1686.999055788549</v>
      </c>
      <c r="BN9" s="18" t="s">
        <v>120</v>
      </c>
      <c r="BO9" s="212">
        <f>627.5095*(BF7-BF8)</f>
        <v>-23.28649894974075</v>
      </c>
      <c r="BP9" s="212">
        <f>627.5095*(BM7-BM8)</f>
        <v>-20.343205184275739</v>
      </c>
      <c r="BQ9" s="212">
        <f>627.5095*(BK7-BK8)</f>
        <v>-20.433413403681527</v>
      </c>
      <c r="BR9" s="212">
        <f>627.5095*(BJ7-BJ8)</f>
        <v>-21.628369258742467</v>
      </c>
      <c r="BS9" s="212">
        <f>627.5095*(BI7-BI8)</f>
        <v>-21.673473367731965</v>
      </c>
      <c r="BT9" s="212">
        <f>627.5095*(BH7-BH8)</f>
        <v>-19.941095604582284</v>
      </c>
      <c r="BU9" s="212">
        <f>627.5095*(BG7-BG8)</f>
        <v>-20.031303828839167</v>
      </c>
      <c r="BV9" s="213">
        <f t="shared" si="46"/>
        <v>0.40210957484235976</v>
      </c>
      <c r="BW9" s="213">
        <f t="shared" si="47"/>
        <v>1.6421695388927979</v>
      </c>
      <c r="BX9" s="214">
        <f t="shared" si="48"/>
        <v>-1.1278736474579887E-2</v>
      </c>
      <c r="BY9" s="33">
        <f>BO9-'CCSD(T)'!BV9</f>
        <v>-7.4770276382096768E-4</v>
      </c>
      <c r="BZ9" s="33">
        <f>BQ9-'CCSD(T)'!BW9</f>
        <v>0.22936815751599227</v>
      </c>
      <c r="CA9" s="39">
        <f>BS9-'CCSD(T)'!BX9</f>
        <v>0.24400209259165706</v>
      </c>
      <c r="CB9" s="39">
        <f>BU9-'CCSD(T)'!BY9</f>
        <v>0.24977770442766456</v>
      </c>
      <c r="CC9" s="33">
        <f>BU9-'DLPNO-CCSD(T1 or T0)'!CT8</f>
        <v>0.29811203008416243</v>
      </c>
      <c r="CD9" s="33">
        <f t="shared" si="49"/>
        <v>0.24474979535547803</v>
      </c>
      <c r="CE9" s="33">
        <f t="shared" si="50"/>
        <v>5.7756118360074993E-3</v>
      </c>
      <c r="CF9" s="39"/>
      <c r="CG9" s="211" t="s">
        <v>5</v>
      </c>
      <c r="CH9" s="74">
        <v>-1683.7827537181599</v>
      </c>
      <c r="CI9" s="74">
        <v>-1687.36979811223</v>
      </c>
      <c r="CJ9" s="74">
        <v>-1687.3449623682</v>
      </c>
      <c r="CK9" s="74">
        <v>-1687.23465397014</v>
      </c>
      <c r="CL9" s="74">
        <v>-1687.22223609812</v>
      </c>
      <c r="CM9" s="74">
        <v>-1687.02558763614</v>
      </c>
      <c r="CN9" s="33">
        <v>-2.4835744026000001E-2</v>
      </c>
      <c r="CO9" s="33">
        <f t="shared" si="51"/>
        <v>-1687.0007518921141</v>
      </c>
      <c r="CP9" s="18" t="s">
        <v>120</v>
      </c>
      <c r="CQ9" s="34">
        <f>627.5095*(CH7-CH8)</f>
        <v>-23.28649894974075</v>
      </c>
      <c r="CR9" s="34">
        <f>627.5095*(CO7-CO8)</f>
        <v>-20.471833707579194</v>
      </c>
      <c r="CS9" s="34">
        <f>627.5095*(CM7-CM8)</f>
        <v>-20.498979932334809</v>
      </c>
      <c r="CT9" s="34">
        <f>627.5095*(CL7-CL8)</f>
        <v>-21.707656489645633</v>
      </c>
      <c r="CU9" s="34">
        <f>627.5095*(CK7-CK8)</f>
        <v>-21.721229601738081</v>
      </c>
      <c r="CV9" s="34">
        <f>627.5095*(CJ7-CJ8)</f>
        <v>-20.030953879281039</v>
      </c>
      <c r="CW9" s="34">
        <f>627.5095*(CI7-CI8)</f>
        <v>-20.058100103465939</v>
      </c>
      <c r="CX9" s="33">
        <f t="shared" si="0"/>
        <v>0.44087982886886934</v>
      </c>
      <c r="CY9" s="33">
        <f t="shared" si="1"/>
        <v>1.6631294982721414</v>
      </c>
      <c r="CZ9" s="33">
        <f t="shared" si="2"/>
        <v>2.0959959379343474E-2</v>
      </c>
      <c r="DA9" s="33">
        <f>CQ9-'CCSD(T)'!BV9</f>
        <v>-7.4770276382096768E-4</v>
      </c>
      <c r="DB9" s="33">
        <f>CS9-'CCSD(T)'!BW9</f>
        <v>0.16380162886271066</v>
      </c>
      <c r="DC9" s="33">
        <f>CU9-'CCSD(T)'!BX9</f>
        <v>0.19624585858554155</v>
      </c>
      <c r="DD9" s="39">
        <f>CW9-'CCSD(T)'!BY9</f>
        <v>0.22298142980089253</v>
      </c>
      <c r="DE9" s="39">
        <f>CW9-'DLPNO-CCSD(T1 or T0)'!CT8</f>
        <v>0.2713157554573904</v>
      </c>
      <c r="DF9" s="33">
        <f t="shared" si="52"/>
        <v>0.19699356134936252</v>
      </c>
      <c r="DG9" s="33">
        <f t="shared" si="53"/>
        <v>2.6735571215350973E-2</v>
      </c>
      <c r="DH9" s="33"/>
      <c r="DI9" s="211" t="s">
        <v>5</v>
      </c>
      <c r="DJ9" s="74">
        <v>-1683.78275371826</v>
      </c>
      <c r="DK9" s="74">
        <v>-1687.3684915071401</v>
      </c>
      <c r="DL9" s="74">
        <v>-1687.3658815118899</v>
      </c>
      <c r="DM9" s="74">
        <v>-1687.23724711452</v>
      </c>
      <c r="DN9" s="74">
        <v>-1687.2359421169001</v>
      </c>
      <c r="DO9" s="74">
        <v>-1687.0260754062001</v>
      </c>
      <c r="DP9" s="28">
        <v>-2.6099952469999998E-3</v>
      </c>
      <c r="DQ9" s="33">
        <f t="shared" si="54"/>
        <v>-1687.0234654109531</v>
      </c>
      <c r="DR9" s="18" t="s">
        <v>120</v>
      </c>
      <c r="DS9" s="34">
        <f>627.5095*(DJ7-DJ8)</f>
        <v>-23.286498924629221</v>
      </c>
      <c r="DT9" s="34">
        <f>627.5095*(DQ7-DQ8)</f>
        <v>-20.639358420225264</v>
      </c>
      <c r="DU9" s="34">
        <f>627.5095*(DO7-DO8)</f>
        <v>-20.654697795218958</v>
      </c>
      <c r="DV9" s="34">
        <f>627.5095*(DN7-DN8)</f>
        <v>-21.881367001535221</v>
      </c>
      <c r="DW9" s="34">
        <f>627.5095*(DM7-DM8)</f>
        <v>-21.889036692527707</v>
      </c>
      <c r="DX9" s="34">
        <f>627.5095*(DL7-DL8)</f>
        <v>-20.2565183501424</v>
      </c>
      <c r="DY9" s="34">
        <f>627.5095*(DK7-DK8)</f>
        <v>-20.271857719286253</v>
      </c>
      <c r="DZ9" s="33">
        <f t="shared" si="3"/>
        <v>0.3828400759327053</v>
      </c>
      <c r="EA9" s="33">
        <f t="shared" si="4"/>
        <v>1.6171789732414545</v>
      </c>
      <c r="EB9" s="33">
        <f t="shared" si="55"/>
        <v>-2.3683695770419178E-2</v>
      </c>
      <c r="EC9" s="33">
        <f>DS9-'CCSD(T)'!BV9</f>
        <v>-7.4767765229211136E-4</v>
      </c>
      <c r="ED9" s="33">
        <f>DU9-'CCSD(T)'!BW9</f>
        <v>8.0837659785615301E-3</v>
      </c>
      <c r="EE9" s="33">
        <f>DW9-'CCSD(T)'!BX9</f>
        <v>2.8438767795915254E-2</v>
      </c>
      <c r="EF9" s="39">
        <f>DY9-'CCSD(T)'!BY9</f>
        <v>9.2238139805793651E-3</v>
      </c>
      <c r="EG9" s="39">
        <f>DY9-'DLPNO-CCSD(T1 or T0)'!CT8</f>
        <v>5.7558139637077232E-2</v>
      </c>
      <c r="EH9" s="33">
        <f t="shared" si="56"/>
        <v>2.9186445448207365E-2</v>
      </c>
      <c r="EI9" s="33">
        <f t="shared" si="57"/>
        <v>-1.9214953815335889E-2</v>
      </c>
      <c r="EJ9" s="33"/>
      <c r="EK9" s="289" t="s">
        <v>5</v>
      </c>
      <c r="EL9" s="33">
        <v>-1683.8933679801</v>
      </c>
      <c r="EM9" s="33">
        <v>-1687.7882018376399</v>
      </c>
      <c r="EN9" s="33">
        <v>-1687.7778874650101</v>
      </c>
      <c r="EO9" s="33">
        <v>-1687.6413048643899</v>
      </c>
      <c r="EP9" s="33">
        <v>-1687.6361476780801</v>
      </c>
      <c r="EQ9" s="33">
        <v>-1687.4221819898901</v>
      </c>
      <c r="ER9" s="33">
        <v>-1.0314372634999999E-2</v>
      </c>
      <c r="ES9" s="33">
        <f t="shared" si="58"/>
        <v>-1687.411867617255</v>
      </c>
      <c r="ET9" s="18" t="s">
        <v>120</v>
      </c>
      <c r="EU9" s="34">
        <f>627.5095*(EL7-EL8)</f>
        <v>-22.115818525365469</v>
      </c>
      <c r="EV9" s="34">
        <f>627.5095*(ES7-ES8)</f>
        <v>-19.700597992781088</v>
      </c>
      <c r="EW9" s="34">
        <f>627.5095*(EQ7-EQ8)</f>
        <v>-19.696314577761509</v>
      </c>
      <c r="EX9" s="34">
        <f>627.5095*(EP7-EP8)</f>
        <v>-21.081381376254701</v>
      </c>
      <c r="EY9" s="34">
        <f>627.5095*(EO7-EO8)</f>
        <v>-21.079239661182918</v>
      </c>
      <c r="EZ9" s="34">
        <f>627.5095*(EN7-EN8)</f>
        <v>-19.390936464586442</v>
      </c>
      <c r="FA9" s="34">
        <f>627.5095*(EM7-EM8)</f>
        <v>-19.386653047141319</v>
      </c>
      <c r="FB9" s="92">
        <f t="shared" si="5"/>
        <v>0.30966153062018975</v>
      </c>
      <c r="FC9" s="92">
        <f t="shared" si="6"/>
        <v>1.6925866140415984</v>
      </c>
      <c r="FD9" s="92">
        <f>EU9-'CCSD(T)'!BB9</f>
        <v>-1.9762532104543595E-3</v>
      </c>
      <c r="FE9" s="92">
        <f>EW9-'CCSD(T)'!BC9</f>
        <v>3.6454327295047051E-2</v>
      </c>
      <c r="FF9" s="92">
        <f>EY9-'CCSD(T)'!CH9</f>
        <v>6.7775911305375303E-2</v>
      </c>
      <c r="FG9" s="96">
        <f>FA9-'CCSD(T)'!CI9</f>
        <v>8.4981990322084755E-2</v>
      </c>
      <c r="FH9" s="96">
        <f>FA9-'DLPNO-CCSD(T1 or T0)'!AF8</f>
        <v>0.17643691523917582</v>
      </c>
      <c r="FI9" s="92">
        <f t="shared" si="59"/>
        <v>6.9752164515829662E-2</v>
      </c>
      <c r="FJ9" s="92">
        <f t="shared" si="60"/>
        <v>1.7206079016709452E-2</v>
      </c>
      <c r="FK9" s="39"/>
      <c r="FL9" s="218" t="s">
        <v>5</v>
      </c>
      <c r="FM9" s="28">
        <v>-1683.8933679801501</v>
      </c>
      <c r="FN9" s="28">
        <v>-1687.7884106008501</v>
      </c>
      <c r="FO9" s="28">
        <v>-1687.7782410520299</v>
      </c>
      <c r="FP9" s="28">
        <v>-1687.6415312122199</v>
      </c>
      <c r="FQ9" s="28">
        <v>-1687.63644643781</v>
      </c>
      <c r="FR9" s="28">
        <v>-1687.4224550802401</v>
      </c>
      <c r="FS9" s="28">
        <v>-1.0169548823E-2</v>
      </c>
      <c r="FT9" s="28">
        <f t="shared" si="61"/>
        <v>-1687.4122855314172</v>
      </c>
      <c r="FU9" s="18" t="s">
        <v>120</v>
      </c>
      <c r="FV9" s="34">
        <f>627.5095*(FM7-FM8)</f>
        <v>-22.115818412506268</v>
      </c>
      <c r="FW9" s="34">
        <f>627.5095*(FT7-FT8)</f>
        <v>-19.757831830291778</v>
      </c>
      <c r="FX9" s="34">
        <f>627.5095*(FR7-FR8)</f>
        <v>-19.706039073680383</v>
      </c>
      <c r="FY9" s="34">
        <f>627.5095*(FQ7-FQ8)</f>
        <v>-21.118078043928723</v>
      </c>
      <c r="FZ9" s="34">
        <f>627.5095*(FP7-FP8)</f>
        <v>-21.092181668048571</v>
      </c>
      <c r="GA9" s="34">
        <f>627.5095*(FO7-FO8)</f>
        <v>-19.442638296346761</v>
      </c>
      <c r="GB9" s="34">
        <f>627.5095*(FN7-FN8)</f>
        <v>-19.390845538451256</v>
      </c>
      <c r="GC9" s="33">
        <f t="shared" si="62"/>
        <v>0.31519353522912752</v>
      </c>
      <c r="GD9" s="33">
        <f t="shared" si="63"/>
        <v>1.7013361295973155</v>
      </c>
      <c r="GE9" s="169">
        <f t="shared" si="7"/>
        <v>0.19248326808936511</v>
      </c>
      <c r="GF9" s="33">
        <f>FV9-'CCSD(T)'!BB9</f>
        <v>-1.9761403512532638E-3</v>
      </c>
      <c r="GG9" s="33">
        <f>FX9-'CCSD(T)'!BC9</f>
        <v>2.6729831376172797E-2</v>
      </c>
      <c r="GH9" s="33">
        <f>FZ9-'CCSD(T)'!BD9</f>
        <v>5.4833904439721692E-2</v>
      </c>
      <c r="GI9" s="33">
        <f>GB9-'CCSD(T)'!BE9</f>
        <v>8.0789499012148269E-2</v>
      </c>
      <c r="GJ9" s="33">
        <f>GB9-'DLPNO-CCSD(T1 or T0)'!O8</f>
        <v>2.4920723716536806</v>
      </c>
      <c r="GK9" s="33">
        <f t="shared" si="64"/>
        <v>5.6810044790974956E-2</v>
      </c>
      <c r="GL9" s="33">
        <f t="shared" si="65"/>
        <v>2.5955594572426577E-2</v>
      </c>
      <c r="GM9" s="33"/>
      <c r="GN9" s="218" t="s">
        <v>5</v>
      </c>
      <c r="GO9" s="28">
        <v>-1683.8933679801601</v>
      </c>
      <c r="GP9" s="28">
        <v>-1687.78788722018</v>
      </c>
      <c r="GQ9" s="28">
        <v>-1687.75954792216</v>
      </c>
      <c r="GR9" s="28">
        <v>-1687.63808332655</v>
      </c>
      <c r="GS9" s="28">
        <v>-1687.62391367754</v>
      </c>
      <c r="GT9" s="28">
        <v>-1687.42085844296</v>
      </c>
      <c r="GU9" s="28">
        <v>-2.8339298018999998E-2</v>
      </c>
      <c r="GV9" s="28">
        <f t="shared" si="66"/>
        <v>-1687.3925191449409</v>
      </c>
      <c r="GW9" s="18" t="s">
        <v>120</v>
      </c>
      <c r="GX9" s="34">
        <f>627.5095*(GO7-GO8)</f>
        <v>-22.115818412506268</v>
      </c>
      <c r="GY9" s="34">
        <f>627.5095*(GV7-GV8)</f>
        <v>-19.407285917727965</v>
      </c>
      <c r="GZ9" s="34">
        <f>627.5095*(GT7-GT8)</f>
        <v>-19.573158703545424</v>
      </c>
      <c r="HA9" s="34">
        <f>627.5095*(GS7-GS8)</f>
        <v>-20.842621566718378</v>
      </c>
      <c r="HB9" s="34">
        <f>627.5095*(GR7-GR8)</f>
        <v>-20.925557953634584</v>
      </c>
      <c r="HC9" s="34">
        <f>627.5095*(GQ7-GQ8)</f>
        <v>-19.104521456424397</v>
      </c>
      <c r="HD9" s="34">
        <f>627.5095*(GP7-GP8)</f>
        <v>-19.270394242955248</v>
      </c>
      <c r="HE9" s="33">
        <f t="shared" si="8"/>
        <v>0.30276446059017559</v>
      </c>
      <c r="HF9" s="33">
        <f t="shared" si="9"/>
        <v>1.6551637106793358</v>
      </c>
      <c r="HG9" s="52">
        <f t="shared" si="67"/>
        <v>4.6172418917979741E-2</v>
      </c>
      <c r="HH9" s="33">
        <f>GX9-'CCSD(T)'!BB9</f>
        <v>-1.9761403512532638E-3</v>
      </c>
      <c r="HI9" s="33">
        <f>GZ9-'CCSD(T)'!BC9</f>
        <v>0.15961020151113203</v>
      </c>
      <c r="HJ9" s="33">
        <f>HB9-'CCSD(T)'!BD9</f>
        <v>0.22145761885370874</v>
      </c>
      <c r="HK9" s="33">
        <f>HD9-'CCSD(T)'!BE9</f>
        <v>0.20124079450815557</v>
      </c>
      <c r="HL9" s="33">
        <f>HD9-'DLPNO-CCSD(T1 or T0)'!CT8</f>
        <v>1.0590216159680814</v>
      </c>
      <c r="HM9" s="33">
        <f t="shared" si="10"/>
        <v>0.223433759204962</v>
      </c>
      <c r="HN9" s="33">
        <f t="shared" si="11"/>
        <v>-2.0216824345553164E-2</v>
      </c>
      <c r="HO9" s="39"/>
      <c r="HP9" s="218" t="s">
        <v>5</v>
      </c>
      <c r="HQ9" s="28">
        <v>-1683.8933679801601</v>
      </c>
      <c r="HR9" s="28">
        <v>-1687.7888077233499</v>
      </c>
      <c r="HS9" s="28">
        <v>-1687.76114317412</v>
      </c>
      <c r="HT9" s="28">
        <v>-1687.6391205336899</v>
      </c>
      <c r="HU9" s="28">
        <v>-1687.62528825907</v>
      </c>
      <c r="HV9" s="28">
        <v>-1687.42199112035</v>
      </c>
      <c r="HW9" s="28">
        <v>-2.7664549234999999E-2</v>
      </c>
      <c r="HX9" s="28">
        <f t="shared" si="68"/>
        <v>-1687.394326571115</v>
      </c>
      <c r="HY9" s="18" t="s">
        <v>120</v>
      </c>
      <c r="HZ9" s="34">
        <f>627.5095*(HQ7-HQ8)</f>
        <v>-22.115818412506268</v>
      </c>
      <c r="IA9" s="34">
        <f>627.5095*(HX7-HX8)</f>
        <v>-19.497525020461946</v>
      </c>
      <c r="IB9" s="34">
        <f>627.5095*(HV7-HV8)</f>
        <v>-19.659768976622207</v>
      </c>
      <c r="IC9" s="34">
        <f>627.5095*(HU7-HU8)</f>
        <v>-20.89780124435508</v>
      </c>
      <c r="ID9" s="34">
        <f>627.5095*(HT7-HT8)</f>
        <v>-20.978923212733029</v>
      </c>
      <c r="IE9" s="34">
        <f>627.5095*(HS7-HS8)</f>
        <v>-19.169778196273551</v>
      </c>
      <c r="IF9" s="34">
        <f>627.5095*(HR7-HR8)</f>
        <v>-19.332022145442533</v>
      </c>
      <c r="IG9" s="33">
        <f t="shared" si="69"/>
        <v>0.32774683117967385</v>
      </c>
      <c r="IH9" s="33">
        <f t="shared" si="70"/>
        <v>1.6469010672904965</v>
      </c>
      <c r="II9" s="33">
        <f t="shared" si="71"/>
        <v>-8.262643388839308E-3</v>
      </c>
      <c r="IJ9" s="33">
        <f>HZ9-'CCSD(T)'!BB9</f>
        <v>-1.9761403512532638E-3</v>
      </c>
      <c r="IK9" s="33">
        <f>IB9-'CCSD(T)'!BC9</f>
        <v>7.2999928434349215E-2</v>
      </c>
      <c r="IL9" s="33">
        <f>ID9-'CCSD(T)'!BD9</f>
        <v>0.16809235975526349</v>
      </c>
      <c r="IM9" s="33">
        <f>IF9-'CCSD(T)'!BE9</f>
        <v>0.13961289202087102</v>
      </c>
      <c r="IN9" s="33">
        <f>IF9-'DLPNO-CCSD(T1 or T0)'!CT8</f>
        <v>0.99739371348079686</v>
      </c>
      <c r="IO9" s="33">
        <f t="shared" si="72"/>
        <v>0.17006850010651675</v>
      </c>
      <c r="IP9" s="33">
        <f t="shared" si="73"/>
        <v>-2.8479467734392472E-2</v>
      </c>
      <c r="IQ9" s="33"/>
      <c r="IR9" s="218" t="s">
        <v>5</v>
      </c>
      <c r="IS9">
        <v>-1683.89336798009</v>
      </c>
      <c r="IT9">
        <v>-1687.7881368808901</v>
      </c>
      <c r="IU9">
        <v>-1687.7850400510099</v>
      </c>
      <c r="IV9">
        <v>-1687.64212923182</v>
      </c>
      <c r="IW9">
        <v>-1687.6405808168799</v>
      </c>
      <c r="IX9">
        <v>-1687.4227139536699</v>
      </c>
      <c r="IY9">
        <v>-3.0968298850000001E-3</v>
      </c>
      <c r="IZ9" s="28">
        <f t="shared" si="74"/>
        <v>-1687.419617123785</v>
      </c>
      <c r="JA9" s="18" t="s">
        <v>120</v>
      </c>
      <c r="JB9" s="34">
        <f>627.5095*(IS7-IS8)</f>
        <v>-22.115818462729326</v>
      </c>
      <c r="JC9" s="34">
        <f>627.5095*(IZ7-IZ8)</f>
        <v>-19.751110325661131</v>
      </c>
      <c r="JD9" s="34">
        <f>627.5095*(IX7-IX8)</f>
        <v>-19.755181338095255</v>
      </c>
      <c r="JE9" s="34">
        <f>627.5095*(IW7-IW8)</f>
        <v>-21.140901016221694</v>
      </c>
      <c r="JF9" s="34">
        <f>627.5095*(IV7-IV8)</f>
        <v>-21.142936525363677</v>
      </c>
      <c r="JG9" s="34">
        <f>627.5095*(IU7-IU8)</f>
        <v>-19.476267791802421</v>
      </c>
      <c r="JH9" s="34">
        <f>627.5095*(IT7-IT8)</f>
        <v>-19.48033880352315</v>
      </c>
      <c r="JI9" s="33">
        <f t="shared" si="75"/>
        <v>0.27484253457210528</v>
      </c>
      <c r="JJ9" s="33">
        <f t="shared" si="76"/>
        <v>1.6625977218405268</v>
      </c>
      <c r="JK9" s="33">
        <f t="shared" si="77"/>
        <v>-2.9988892201071593E-2</v>
      </c>
      <c r="JL9" s="33">
        <f>JB9-'CCSD(T)'!BB9</f>
        <v>-1.9761905743109764E-3</v>
      </c>
      <c r="JM9" s="33">
        <f>JD9-'CCSD(T)'!BC9</f>
        <v>-2.241243303869922E-2</v>
      </c>
      <c r="JN9" s="33">
        <f>JF9-'CCSD(T)'!BD9</f>
        <v>4.079047124616153E-3</v>
      </c>
      <c r="JO9" s="33">
        <f>JH9-'CCSD(T)'!BE9</f>
        <v>-8.7037660597459876E-3</v>
      </c>
      <c r="JP9" s="33">
        <f>JH9-'DLPNO-CCSD(T1 or T0)'!CT8</f>
        <v>0.84907705540017986</v>
      </c>
      <c r="JQ9" s="33">
        <f t="shared" si="78"/>
        <v>6.0552376989271295E-3</v>
      </c>
      <c r="JR9" s="33">
        <f t="shared" si="79"/>
        <v>-1.2782813184362141E-2</v>
      </c>
      <c r="JS9" s="33"/>
      <c r="JT9" s="344">
        <v>-1689.75877257915</v>
      </c>
      <c r="JU9" s="345">
        <v>-1689.41263963135</v>
      </c>
      <c r="JV9" s="346">
        <v>-1689.4105948722199</v>
      </c>
      <c r="JW9" s="328"/>
      <c r="JX9" s="218" t="s">
        <v>5</v>
      </c>
      <c r="JY9" s="28">
        <v>-1684.9789082781599</v>
      </c>
      <c r="JZ9" s="28">
        <v>-1689.6649450278001</v>
      </c>
      <c r="KA9" s="28">
        <v>-1689.64769694138</v>
      </c>
      <c r="KB9" s="28">
        <v>-1689.4500697823701</v>
      </c>
      <c r="KC9" s="28">
        <v>-1689.4414457391599</v>
      </c>
      <c r="KD9" s="28">
        <v>-1689.29036498542</v>
      </c>
      <c r="KE9" s="28">
        <v>-1.7248086419999999E-2</v>
      </c>
      <c r="KF9" s="28">
        <f t="shared" si="80"/>
        <v>-1689.2731168989999</v>
      </c>
      <c r="KG9" s="216">
        <v>-1689.3385634690001</v>
      </c>
      <c r="KH9" s="125">
        <v>-1689.3385634690001</v>
      </c>
      <c r="KI9" s="215">
        <v>-1689.5439198179999</v>
      </c>
      <c r="KJ9" s="10">
        <v>-1.057065928851</v>
      </c>
      <c r="KK9" s="10">
        <v>-3.2547487084040001</v>
      </c>
      <c r="KL9" s="10">
        <f t="shared" si="12"/>
        <v>-1689.2369620378618</v>
      </c>
      <c r="KM9" s="10">
        <f t="shared" si="13"/>
        <v>-1689.210081599085</v>
      </c>
      <c r="KN9" s="34">
        <f>627.5095*(JY7-JY8)</f>
        <v>-19.193346016035367</v>
      </c>
      <c r="KO9" s="34">
        <f>627.5095*(KF7-KF8)</f>
        <v>-16.011975615729369</v>
      </c>
      <c r="KP9" s="34">
        <f>627.5095*(KL7-KL8)</f>
        <v>-16.401596234210526</v>
      </c>
      <c r="KQ9" s="34">
        <f>627.5095*(KM7-KM8)</f>
        <v>-16.563167041738716</v>
      </c>
      <c r="KR9" s="34">
        <f>627.5095*(KD7-KD8)</f>
        <v>-16.131885831257662</v>
      </c>
      <c r="KS9" s="34">
        <f>627.5095*(KC7-KC8)</f>
        <v>-18.205810225728591</v>
      </c>
      <c r="KT9" s="34">
        <f>627.5095*(KB7-KB8)</f>
        <v>-18.265765332279965</v>
      </c>
      <c r="KU9" s="34">
        <f>627.5095*(KA7-KA8)</f>
        <v>-16.252035721490532</v>
      </c>
      <c r="KV9" s="34">
        <f>627.5095*(JZ7-JZ8)</f>
        <v>-16.371945934593285</v>
      </c>
      <c r="KW9" s="33">
        <f t="shared" si="14"/>
        <v>-0.24006010333562244</v>
      </c>
      <c r="KX9" s="109">
        <f>627.5095*(JT7-JT8)</f>
        <v>-15.949345846564203</v>
      </c>
      <c r="KY9" s="109">
        <f>627.5095*(JU7-JU8)</f>
        <v>-16.602134566799691</v>
      </c>
      <c r="KZ9" s="331">
        <f>627.5095*(JV7-JV8)</f>
        <v>-16.665488666458529</v>
      </c>
      <c r="LA9" s="33">
        <f t="shared" si="15"/>
        <v>1.8938193976866806</v>
      </c>
      <c r="LB9" s="155">
        <f t="shared" si="81"/>
        <v>0.19248326808936511</v>
      </c>
      <c r="LC9" s="149">
        <f>KN9-'PNO-LCCSD(T)'!AB8</f>
        <v>-3.3502920080934473E-3</v>
      </c>
      <c r="LD9" s="179">
        <f t="shared" si="16"/>
        <v>3.018899603857971</v>
      </c>
      <c r="LE9" s="324">
        <f t="shared" si="17"/>
        <v>0.42260008802908189</v>
      </c>
      <c r="LF9" s="326">
        <f t="shared" si="18"/>
        <v>-0.65278872023548828</v>
      </c>
      <c r="LG9" t="str">
        <f t="shared" si="19"/>
        <v>02_ts</v>
      </c>
      <c r="LH9" s="175">
        <f>627.5095*(KG7-KG8)</f>
        <v>-18.897282930046501</v>
      </c>
      <c r="LI9" s="128">
        <f t="shared" si="20"/>
        <v>0.69147270431790986</v>
      </c>
      <c r="LJ9" s="129">
        <f t="shared" si="21"/>
        <v>0.63151759776653549</v>
      </c>
      <c r="LK9" s="123">
        <f>627.5095*(KI7-KI8)</f>
        <v>-17.118188075921065</v>
      </c>
      <c r="LL9" s="128">
        <f t="shared" si="22"/>
        <v>0.86615235443053251</v>
      </c>
      <c r="LM9" s="128">
        <f t="shared" si="23"/>
        <v>0.74624214132778022</v>
      </c>
      <c r="LN9" s="226">
        <f t="shared" si="24"/>
        <v>-3.658600333352144</v>
      </c>
      <c r="LO9" s="226"/>
      <c r="LP9" s="5" t="s">
        <v>5</v>
      </c>
      <c r="LQ9" s="4">
        <v>-1684.97890827949</v>
      </c>
      <c r="LR9" s="4">
        <v>-1689.66464761206</v>
      </c>
      <c r="LS9" s="4">
        <v>-1689.6472712480299</v>
      </c>
      <c r="LT9" s="4">
        <v>-1689.4497786141001</v>
      </c>
      <c r="LU9" s="4">
        <v>-1689.44109043208</v>
      </c>
      <c r="LV9" s="4">
        <v>-1689.29002256939</v>
      </c>
      <c r="LW9" s="4">
        <v>-1.7376364035000001E-2</v>
      </c>
      <c r="LX9" s="28">
        <f t="shared" si="25"/>
        <v>-1689.2726462053549</v>
      </c>
      <c r="LY9" s="18" t="s">
        <v>120</v>
      </c>
      <c r="LZ9" s="34">
        <f>627.5095*(LQ7-LQ8)</f>
        <v>-19.193346405121385</v>
      </c>
      <c r="MA9" s="34">
        <f>627.5095*(LX7-LX8)</f>
        <v>-16.024565603618626</v>
      </c>
      <c r="MB9" s="34">
        <f>627.5095*(LV7-LV8)</f>
        <v>-16.12193623516583</v>
      </c>
      <c r="MC9" s="34">
        <f>627.5095*(LU7-LU8)</f>
        <v>-18.215541486208238</v>
      </c>
      <c r="MD9" s="34">
        <f>627.5095*(LT7-LT8)</f>
        <v>-18.26422679827218</v>
      </c>
      <c r="ME9" s="34">
        <f>627.5095*(LS7-LS8)</f>
        <v>-16.267367849382602</v>
      </c>
      <c r="MF9" s="34">
        <f>627.5095*(LR7-LR8)</f>
        <v>-16.364738473510489</v>
      </c>
      <c r="MG9" s="33">
        <f t="shared" si="26"/>
        <v>-0.24280223834465886</v>
      </c>
      <c r="MH9" s="39">
        <f t="shared" si="27"/>
        <v>1.8994883247616912</v>
      </c>
      <c r="MI9" s="33"/>
      <c r="MJ9" s="5" t="s">
        <v>5</v>
      </c>
      <c r="MK9" s="28">
        <v>-1684.9789082781499</v>
      </c>
      <c r="ML9" s="28">
        <v>-1689.6641929380601</v>
      </c>
      <c r="MM9" s="28">
        <v>-1689.61914181519</v>
      </c>
      <c r="MN9" s="28">
        <v>-1689.4455235243699</v>
      </c>
      <c r="MO9" s="28">
        <v>-1689.4229979629299</v>
      </c>
      <c r="MP9" s="28">
        <v>-1689.28844796573</v>
      </c>
      <c r="MQ9" s="28">
        <v>-4.5051122874000003E-2</v>
      </c>
      <c r="MR9" s="28">
        <f t="shared" si="82"/>
        <v>-1689.2433968428561</v>
      </c>
      <c r="MS9" s="18" t="s">
        <v>120</v>
      </c>
      <c r="MT9" s="34">
        <f>627.5095*(MK7-MK8)</f>
        <v>-19.193346009757484</v>
      </c>
      <c r="MU9" s="34">
        <f>627.5095*(MR7-MR8)</f>
        <v>-15.78253583956228</v>
      </c>
      <c r="MV9" s="34">
        <f>627.5095*(MP7-MP8)</f>
        <v>-15.958409518475239</v>
      </c>
      <c r="MW9" s="34">
        <f>627.5095*(MO7-MO8)</f>
        <v>-17.963816558638943</v>
      </c>
      <c r="MX9" s="34">
        <f>627.5095*(MN7-MN8)</f>
        <v>-18.051753399308193</v>
      </c>
      <c r="MY9" s="34">
        <f>627.5095*(MM7-MM8)</f>
        <v>-16.007438849924156</v>
      </c>
      <c r="MZ9" s="34">
        <f>627.5095*(ML7-ML8)</f>
        <v>-16.183312531548019</v>
      </c>
      <c r="NA9" s="52">
        <f t="shared" si="28"/>
        <v>-0.2249030130727796</v>
      </c>
      <c r="NB9" s="52">
        <f t="shared" si="29"/>
        <v>1.8684408677601745</v>
      </c>
      <c r="NC9" s="33">
        <f t="shared" si="30"/>
        <v>2.5378529926506133E-2</v>
      </c>
      <c r="ND9" s="33"/>
      <c r="NE9" s="5" t="s">
        <v>5</v>
      </c>
      <c r="NF9">
        <v>-1684.9789082781599</v>
      </c>
      <c r="NG9">
        <v>-1689.66548808469</v>
      </c>
      <c r="NH9">
        <v>-1689.6208500824901</v>
      </c>
      <c r="NI9">
        <v>-1689.44676469915</v>
      </c>
      <c r="NJ9">
        <v>-1689.42444569805</v>
      </c>
      <c r="NK9">
        <v>-1689.28994534913</v>
      </c>
      <c r="NL9">
        <v>-4.4638002204E-2</v>
      </c>
      <c r="NM9" s="28">
        <f t="shared" si="83"/>
        <v>-1689.245307346926</v>
      </c>
      <c r="NN9" s="18" t="s">
        <v>120</v>
      </c>
      <c r="NO9" s="34">
        <f>627.5095*(NF7-NF8)</f>
        <v>-19.193346016035367</v>
      </c>
      <c r="NP9" s="34">
        <f>627.5095*(NM7-NM8)</f>
        <v>-15.892956312444651</v>
      </c>
      <c r="NQ9" s="34">
        <f>627.5095*(NK7-NK8)</f>
        <v>-16.035707036103112</v>
      </c>
      <c r="NR9" s="34">
        <f>627.5095*(NJ7-NJ8)</f>
        <v>-18.05210912180706</v>
      </c>
      <c r="NS9" s="34">
        <f>627.5095*(NI7-NI8)</f>
        <v>-18.123484480854046</v>
      </c>
      <c r="NT9" s="34">
        <f>627.5095*(NH7-NH8)</f>
        <v>-16.113202175185425</v>
      </c>
      <c r="NU9" s="34">
        <f>627.5095*(NG7-NG8)</f>
        <v>-16.255952905835162</v>
      </c>
      <c r="NV9" s="33">
        <f t="shared" si="31"/>
        <v>-0.22024586973205018</v>
      </c>
      <c r="NW9" s="39">
        <f t="shared" si="84"/>
        <v>1.8675315750188837</v>
      </c>
      <c r="NX9" s="33">
        <f t="shared" si="85"/>
        <v>-9.092927412908125E-4</v>
      </c>
      <c r="NZ9" s="5" t="s">
        <v>5</v>
      </c>
      <c r="OA9" s="4">
        <v>-1685.03224678981</v>
      </c>
      <c r="OB9" s="4">
        <v>-1689.9866208969399</v>
      </c>
      <c r="OC9" s="4">
        <v>-1689.9213767223901</v>
      </c>
      <c r="OD9" s="4">
        <v>-1689.7419541269801</v>
      </c>
      <c r="OE9" s="4">
        <v>-1689.70933203971</v>
      </c>
      <c r="OF9" s="4">
        <v>-1689.6319393618201</v>
      </c>
      <c r="OG9" s="4">
        <v>-6.5244174545000005E-2</v>
      </c>
      <c r="OH9" s="28">
        <f t="shared" si="86"/>
        <v>-1689.5666951872752</v>
      </c>
      <c r="OI9" s="18" t="s">
        <v>120</v>
      </c>
      <c r="OJ9" s="34">
        <f>627.5095*(OA7-OA8)</f>
        <v>-19.14416767605567</v>
      </c>
      <c r="OK9" s="34">
        <f>627.5095*(OH7-OH8)</f>
        <v>-15.791744856431787</v>
      </c>
      <c r="OL9" s="34">
        <f>627.5095*(OF7-OF8)</f>
        <v>-16.062432132243941</v>
      </c>
      <c r="OM9" s="34">
        <f>627.5095*(OE7-OE8)</f>
        <v>-18.135443262071639</v>
      </c>
      <c r="ON9" s="34">
        <f>627.5095*(OD7-OD8)</f>
        <v>-18.270786901689863</v>
      </c>
      <c r="OO9" s="34">
        <f>627.5095*(OC7-OC8)</f>
        <v>-16.087938849819484</v>
      </c>
      <c r="OP9" s="34">
        <f>627.5095*(OB7-OB8)</f>
        <v>-16.358626123063413</v>
      </c>
      <c r="OQ9" s="33">
        <f t="shared" si="32"/>
        <v>-0.29619399081947151</v>
      </c>
      <c r="OR9" s="39">
        <f t="shared" si="87"/>
        <v>1.9121607786264505</v>
      </c>
      <c r="OS9" s="39"/>
      <c r="OT9" s="39" t="s">
        <v>5</v>
      </c>
      <c r="OU9" s="39">
        <v>-1685.03224678979</v>
      </c>
      <c r="OV9" s="39">
        <v>-1689.98460593954</v>
      </c>
      <c r="OW9" s="39">
        <v>-1689.95912773758</v>
      </c>
      <c r="OX9" s="39">
        <v>-1689.7476686062</v>
      </c>
      <c r="OY9" s="39">
        <v>-1689.73492950522</v>
      </c>
      <c r="OZ9" s="39">
        <v>-1689.63344324179</v>
      </c>
      <c r="PA9" s="39">
        <v>-2.5478201959999999E-2</v>
      </c>
      <c r="PB9" s="39">
        <v>-1689.6079650398301</v>
      </c>
      <c r="PC9" s="39" t="s">
        <v>120</v>
      </c>
      <c r="PD9" s="39">
        <v>-19.144167669777787</v>
      </c>
      <c r="PE9" s="39">
        <v>-16.074039753556249</v>
      </c>
      <c r="PF9" s="39">
        <v>-16.174475120790113</v>
      </c>
      <c r="PG9" s="39">
        <v>-18.414001637891207</v>
      </c>
      <c r="PH9" s="39">
        <v>-18.46421932807138</v>
      </c>
      <c r="PI9" s="39">
        <v>-16.40570072487839</v>
      </c>
      <c r="PJ9" s="39">
        <v>-16.506136086405089</v>
      </c>
      <c r="PK9" s="39">
        <v>-0.33166096561497582</v>
      </c>
      <c r="PL9" s="39">
        <v>1.9580832416662908</v>
      </c>
      <c r="PM9" s="39"/>
      <c r="PO9" s="33">
        <f t="shared" si="33"/>
        <v>4.9178333701814125E-2</v>
      </c>
      <c r="PP9" s="33">
        <f t="shared" si="34"/>
        <v>-0.21903350238167008</v>
      </c>
      <c r="PQ9" s="33">
        <f t="shared" si="88"/>
        <v>-0.2682118360834842</v>
      </c>
      <c r="PR9" s="33">
        <f>'LNO-CCSD(T)-def2nZVP'!LB9</f>
        <v>0.19248326808936511</v>
      </c>
      <c r="PS9" s="33">
        <f t="shared" si="89"/>
        <v>-0.19190152726575285</v>
      </c>
      <c r="PT9" s="33">
        <f t="shared" si="90"/>
        <v>0.11692738658594121</v>
      </c>
      <c r="PU9" s="33">
        <f>-'LNO-CCSD(T)-def2nZVP'!FA9+'CCSD(T)'!CI9</f>
        <v>-8.4981990322084755E-2</v>
      </c>
      <c r="PV9" s="360">
        <f>'LNO-CCSD(T)-def2nZVP'!KV9+PS9+PT9+PU9</f>
        <v>-16.53190206559518</v>
      </c>
      <c r="PW9" s="360"/>
      <c r="PX9" s="399">
        <v>4.9178735343598845E-2</v>
      </c>
      <c r="PY9" s="399">
        <v>-0.19999252979920001</v>
      </c>
      <c r="PZ9" s="399">
        <v>-0.24917126514279886</v>
      </c>
      <c r="QA9" s="399">
        <v>0.19248326808936511</v>
      </c>
      <c r="QB9" s="399">
        <v>-0.17779735580558131</v>
      </c>
      <c r="QC9" s="399">
        <v>0.11692738658594121</v>
      </c>
      <c r="QD9" s="399">
        <v>-8.4981990322084755E-2</v>
      </c>
      <c r="QE9" s="360">
        <v>-16.517797894135008</v>
      </c>
      <c r="QF9" s="399">
        <f t="shared" si="91"/>
        <v>1.4104171460171955E-2</v>
      </c>
      <c r="QH9" s="5" t="s">
        <v>5</v>
      </c>
      <c r="QI9" s="420">
        <v>-1684.9789082795</v>
      </c>
      <c r="QJ9" s="420">
        <v>-1689.4157910921199</v>
      </c>
      <c r="QK9" s="420">
        <v>-1689.40000795422</v>
      </c>
      <c r="QL9" s="420">
        <v>-1689.2102507386401</v>
      </c>
      <c r="QM9" s="420">
        <v>-1689.20235916969</v>
      </c>
      <c r="QN9" s="420">
        <v>-1689.05669635095</v>
      </c>
      <c r="QO9" s="420">
        <v>-1.5783137905000001E-2</v>
      </c>
      <c r="QP9" s="213">
        <f t="shared" si="92"/>
        <v>-1689.0409132130451</v>
      </c>
      <c r="QQ9" s="421" t="s">
        <v>120</v>
      </c>
      <c r="QR9" s="212">
        <f>627.5095*(QI7-QI8)</f>
        <v>-19.193346392565619</v>
      </c>
      <c r="QS9" s="212">
        <f>627.5095*(QP7-QP8)</f>
        <v>-17.027739960800712</v>
      </c>
      <c r="QT9" s="212">
        <f>627.5095*(QN7-QN8)</f>
        <v>-17.090354628377515</v>
      </c>
      <c r="QU9" s="212">
        <f>627.5095*(QM7-QM8)</f>
        <v>-18.516106093115454</v>
      </c>
      <c r="QV9" s="212">
        <f>627.5095*(QL7-QL8)</f>
        <v>-18.547413420625972</v>
      </c>
      <c r="QW9" s="212">
        <f>627.5095*(QK7-QK8)</f>
        <v>-16.705023929800667</v>
      </c>
      <c r="QX9" s="212">
        <f>627.5095*(QJ7-QJ8)</f>
        <v>-16.76763859095691</v>
      </c>
      <c r="QY9" s="213">
        <f t="shared" si="35"/>
        <v>0.32271603742060506</v>
      </c>
      <c r="QZ9" s="249">
        <f t="shared" si="93"/>
        <v>1.7797748296690621</v>
      </c>
      <c r="RA9" s="5"/>
      <c r="RB9" s="5" t="s">
        <v>5</v>
      </c>
      <c r="RC9" s="213">
        <v>-1685.0322467898</v>
      </c>
      <c r="RD9" s="213">
        <v>-1689.68395897345</v>
      </c>
      <c r="RE9" s="213">
        <v>-1689.6604240804299</v>
      </c>
      <c r="RF9" s="213">
        <v>-1689.46026020875</v>
      </c>
      <c r="RG9" s="213">
        <v>-1689.44849276224</v>
      </c>
      <c r="RH9" s="213">
        <v>-1689.3557841773099</v>
      </c>
      <c r="RI9" s="213">
        <v>-2.3534893019000001E-2</v>
      </c>
      <c r="RJ9" s="418">
        <f t="shared" si="94"/>
        <v>-1689.332249284291</v>
      </c>
      <c r="RK9" s="421" t="s">
        <v>120</v>
      </c>
      <c r="RL9" s="212">
        <f>627.5095*(RC7-RC8)</f>
        <v>-19.14416767605567</v>
      </c>
      <c r="RM9" s="212">
        <f>627.5095*(RJ7-RJ8)</f>
        <v>-17.069233198300463</v>
      </c>
      <c r="RN9" s="212">
        <f>627.5095*(RH7-RH8)</f>
        <v>-17.131796115153932</v>
      </c>
      <c r="RO9" s="212">
        <f>627.5095*(RG7-RG8)</f>
        <v>-18.715601284091317</v>
      </c>
      <c r="RP9" s="212">
        <f>627.5095*(RF7-RF8)</f>
        <v>-18.746882745728332</v>
      </c>
      <c r="RQ9" s="212">
        <f>627.5095*(RE7-RE8)</f>
        <v>-16.868011402376062</v>
      </c>
      <c r="RR9" s="212">
        <f>627.5095*(RD7-RD8)</f>
        <v>-16.930574319229528</v>
      </c>
      <c r="RS9" s="213">
        <f t="shared" si="36"/>
        <v>0.20122179592440403</v>
      </c>
      <c r="RT9" s="249">
        <f t="shared" si="95"/>
        <v>1.8163084264988036</v>
      </c>
    </row>
    <row r="10" spans="1:488" ht="17">
      <c r="A10" s="96">
        <v>0.91</v>
      </c>
      <c r="C10" s="286" t="s">
        <v>6</v>
      </c>
      <c r="D10" s="282">
        <v>-1266.7433594374399</v>
      </c>
      <c r="E10" s="282">
        <v>-1268.51636465605</v>
      </c>
      <c r="F10" s="282">
        <v>-1268.5136890742799</v>
      </c>
      <c r="G10" s="282">
        <v>-1268.43125164617</v>
      </c>
      <c r="H10" s="282">
        <v>-1268.4299138552799</v>
      </c>
      <c r="I10" s="282">
        <v>-1268.38401201222</v>
      </c>
      <c r="J10" s="282">
        <v>-1268.3813364304399</v>
      </c>
      <c r="K10" s="94" t="s">
        <v>118</v>
      </c>
      <c r="L10" s="34">
        <f>627.5095*(D12-D11)</f>
        <v>3.1414103292247302</v>
      </c>
      <c r="M10" s="34">
        <f>627.5095*(J12-J11)</f>
        <v>1.2150982825071543</v>
      </c>
      <c r="N10" s="34">
        <f>627.5095*(I12-I11)</f>
        <v>1.2853976950099737</v>
      </c>
      <c r="O10" s="34">
        <f>627.5095*(H12-H11)</f>
        <v>1.7168538119981203</v>
      </c>
      <c r="P10" s="34">
        <f>627.5095*(G12-G11)</f>
        <v>1.7520035244560728</v>
      </c>
      <c r="Q10" s="34">
        <f>627.5095*(F12-F11)</f>
        <v>1.2039951672194862</v>
      </c>
      <c r="R10" s="34">
        <f>627.5095*(E12-E11)</f>
        <v>1.2742945795796263</v>
      </c>
      <c r="S10" s="93">
        <f t="shared" si="37"/>
        <v>-1.1103115430347366E-2</v>
      </c>
      <c r="T10" s="93">
        <f t="shared" si="38"/>
        <v>-0.47770894487644644</v>
      </c>
      <c r="U10" s="288"/>
      <c r="V10" s="93">
        <f>L10-'CCSD(T)'!BV10</f>
        <v>3.1935840828034578E-3</v>
      </c>
      <c r="W10" s="93">
        <f>N10-'CCSD(T)'!BW10</f>
        <v>2.3403221109289607E-2</v>
      </c>
      <c r="X10" s="93">
        <f>P10-'CCSD(T)'!BX10</f>
        <v>1.1584299265217091E-3</v>
      </c>
      <c r="Y10" s="93">
        <f>R10-'CCSD(T)'!BY10</f>
        <v>1.9871760406588113E-2</v>
      </c>
      <c r="Z10" s="93">
        <f>R10-'DLPNO-CCSD(T1 or T0)'!CT9</f>
        <v>-3.0816621269754041E-2</v>
      </c>
      <c r="AA10" s="93">
        <f t="shared" si="39"/>
        <v>-2.0351541562817488E-3</v>
      </c>
      <c r="AB10" s="93">
        <f t="shared" si="40"/>
        <v>1.8713330480066404E-2</v>
      </c>
      <c r="AD10" s="209" t="s">
        <v>6</v>
      </c>
      <c r="AE10" s="28">
        <v>-1266.74335943745</v>
      </c>
      <c r="AF10" s="28">
        <v>-1268.5163682935299</v>
      </c>
      <c r="AG10" s="28">
        <v>-1268.5136971854499</v>
      </c>
      <c r="AH10" s="28">
        <v>-1268.4312552657</v>
      </c>
      <c r="AI10" s="28">
        <v>-1268.42991971166</v>
      </c>
      <c r="AJ10" s="28">
        <v>-1268.3840137714701</v>
      </c>
      <c r="AK10" s="28">
        <v>-1268.3813426633899</v>
      </c>
      <c r="AL10" s="18" t="s">
        <v>118</v>
      </c>
      <c r="AM10" s="34">
        <f>627.5095*(AE12-AE11)</f>
        <v>3.1414103292247302</v>
      </c>
      <c r="AN10" s="34">
        <f>627.5095*(AK12-AK11)</f>
        <v>1.2157251772724895</v>
      </c>
      <c r="AO10" s="34">
        <f>627.5095*(AJ12-AJ11)</f>
        <v>1.2855239059821859</v>
      </c>
      <c r="AP10" s="34">
        <f>627.5095*(AI12-AI11)</f>
        <v>1.717618739986644</v>
      </c>
      <c r="AQ10" s="34">
        <f>627.5095*(AH12-AH11)</f>
        <v>1.7525181073377543</v>
      </c>
      <c r="AR10" s="34">
        <f>627.5095*(AG12-AG11)</f>
        <v>1.2048015356512309</v>
      </c>
      <c r="AS10" s="34">
        <f>627.5095*(AF12-AF11)</f>
        <v>1.2746002645036065</v>
      </c>
      <c r="AT10" s="52">
        <f t="shared" si="41"/>
        <v>-1.0923641478579382E-2</v>
      </c>
      <c r="AU10" s="52">
        <f t="shared" si="42"/>
        <v>-0.47791784283414773</v>
      </c>
      <c r="AV10" s="71"/>
      <c r="AW10" s="52">
        <f>AM10-'CCSD(T)'!BV10</f>
        <v>3.1935840828034578E-3</v>
      </c>
      <c r="AX10" s="52">
        <f>AO10-'CCSD(T)'!BW10</f>
        <v>2.3529432081501822E-2</v>
      </c>
      <c r="AY10" s="52">
        <f>AQ10-'CCSD(T)'!BX10</f>
        <v>1.6730128082032003E-3</v>
      </c>
      <c r="AZ10" s="52">
        <f>AS10-'CCSD(T)'!BY10</f>
        <v>2.0177445330568311E-2</v>
      </c>
      <c r="BA10" s="52">
        <f>AS10-'DLPNO-CCSD(T1 or T0)'!CT9</f>
        <v>-3.0510936345773843E-2</v>
      </c>
      <c r="BB10" s="52">
        <f t="shared" si="43"/>
        <v>-1.5205712746002575E-3</v>
      </c>
      <c r="BC10" s="52">
        <f t="shared" si="44"/>
        <v>1.8504432522365111E-2</v>
      </c>
      <c r="BD10" s="33"/>
      <c r="BE10" s="211" t="s">
        <v>6</v>
      </c>
      <c r="BF10" s="28">
        <v>-1266.7433594374399</v>
      </c>
      <c r="BG10" s="28">
        <v>-1268.5161693304201</v>
      </c>
      <c r="BH10" s="28">
        <v>-1268.5081491573201</v>
      </c>
      <c r="BI10" s="28">
        <v>-1268.4307431764</v>
      </c>
      <c r="BJ10" s="28">
        <v>-1268.4267330898499</v>
      </c>
      <c r="BK10" s="28">
        <v>-1268.38376609801</v>
      </c>
      <c r="BL10" s="28">
        <v>-8.0201731029999994E-3</v>
      </c>
      <c r="BM10" s="28">
        <f t="shared" si="45"/>
        <v>-1268.3757459249071</v>
      </c>
      <c r="BN10" s="18" t="s">
        <v>118</v>
      </c>
      <c r="BO10" s="212">
        <f>627.5095*(BF12-BF11)</f>
        <v>3.1414103292247302</v>
      </c>
      <c r="BP10" s="212">
        <f>627.5095*(BM12-BM11)</f>
        <v>1.2755404983581407</v>
      </c>
      <c r="BQ10" s="212">
        <f>627.5095*(BK12-BK11)</f>
        <v>1.2478995094242993</v>
      </c>
      <c r="BR10" s="212">
        <f>627.5095*(BJ12-BJ11)</f>
        <v>1.7400117362739485</v>
      </c>
      <c r="BS10" s="212">
        <f>627.5095*(BI12-BI11)</f>
        <v>1.7261912412363112</v>
      </c>
      <c r="BT10" s="212">
        <f>627.5095*(BH12-BH11)</f>
        <v>1.2585764956213121</v>
      </c>
      <c r="BU10" s="212">
        <f>627.5095*(BG12-BG11)</f>
        <v>1.2309355054033586</v>
      </c>
      <c r="BV10" s="213">
        <f t="shared" si="46"/>
        <v>-1.6964004020940671E-2</v>
      </c>
      <c r="BW10" s="213">
        <f t="shared" si="47"/>
        <v>-0.49525573583295257</v>
      </c>
      <c r="BX10" s="214">
        <f t="shared" si="48"/>
        <v>1.7337892998804838E-2</v>
      </c>
      <c r="BY10" s="33">
        <f>BO10-'CCSD(T)'!BV10</f>
        <v>3.1935840828034578E-3</v>
      </c>
      <c r="BZ10" s="33">
        <f>BQ10-'CCSD(T)'!BW10</f>
        <v>-1.4094964476384808E-2</v>
      </c>
      <c r="CA10" s="39">
        <f>BS10-'CCSD(T)'!BX10</f>
        <v>-2.465385329323988E-2</v>
      </c>
      <c r="CB10" s="39">
        <f>BU10-'CCSD(T)'!BY10</f>
        <v>-2.3487313769679607E-2</v>
      </c>
      <c r="CC10" s="33">
        <f>BU10-'DLPNO-CCSD(T1 or T0)'!CT9</f>
        <v>-7.4175695446021761E-2</v>
      </c>
      <c r="CD10" s="33">
        <f t="shared" si="49"/>
        <v>-2.7847437376043338E-2</v>
      </c>
      <c r="CE10" s="33">
        <f t="shared" si="50"/>
        <v>1.1665395235602727E-3</v>
      </c>
      <c r="CF10" s="39"/>
      <c r="CG10" s="211" t="s">
        <v>6</v>
      </c>
      <c r="CH10" s="74">
        <v>-1266.74335943745</v>
      </c>
      <c r="CI10" s="74">
        <v>-1268.51618924948</v>
      </c>
      <c r="CJ10" s="74">
        <v>-1268.50817549659</v>
      </c>
      <c r="CK10" s="74">
        <v>-1268.4307552047901</v>
      </c>
      <c r="CL10" s="74">
        <v>-1268.42674832835</v>
      </c>
      <c r="CM10" s="74">
        <v>-1268.3838058534</v>
      </c>
      <c r="CN10" s="33">
        <v>-8.0137528889999993E-3</v>
      </c>
      <c r="CO10" s="33">
        <f t="shared" si="51"/>
        <v>-1268.375792100511</v>
      </c>
      <c r="CP10" s="18" t="s">
        <v>118</v>
      </c>
      <c r="CQ10" s="34">
        <f>627.5095*(CH12-CH11)</f>
        <v>3.1414103292247302</v>
      </c>
      <c r="CR10" s="34">
        <f>627.5095*(CO12-CO11)</f>
        <v>1.2636679284435091</v>
      </c>
      <c r="CS10" s="34">
        <f>627.5095*(CM12-CM11)</f>
        <v>1.2527638564079253</v>
      </c>
      <c r="CT10" s="34">
        <f>627.5095*(CL12-CL11)</f>
        <v>1.7294845429149577</v>
      </c>
      <c r="CU10" s="34">
        <f>627.5095*(CK12-CK11)</f>
        <v>1.7240325081099386</v>
      </c>
      <c r="CV10" s="34">
        <f>627.5095*(CJ12-CJ11)</f>
        <v>1.244580467287113</v>
      </c>
      <c r="CW10" s="34">
        <f>627.5095*(CI12-CI11)</f>
        <v>1.2336763978197538</v>
      </c>
      <c r="CX10" s="33">
        <f t="shared" si="0"/>
        <v>-1.9087458588171513E-2</v>
      </c>
      <c r="CY10" s="33">
        <f t="shared" si="1"/>
        <v>-0.49035611029018478</v>
      </c>
      <c r="CZ10" s="33">
        <f t="shared" si="2"/>
        <v>4.8996255427677937E-3</v>
      </c>
      <c r="DA10" s="33">
        <f>CQ10-'CCSD(T)'!BV10</f>
        <v>3.1935840828034578E-3</v>
      </c>
      <c r="DB10" s="33">
        <f>CS10-'CCSD(T)'!BW10</f>
        <v>-9.2306174927587747E-3</v>
      </c>
      <c r="DC10" s="33">
        <f>CU10-'CCSD(T)'!BX10</f>
        <v>-2.6812586419612483E-2</v>
      </c>
      <c r="DD10" s="39">
        <f>CW10-'CCSD(T)'!BY10</f>
        <v>-2.0746421353284417E-2</v>
      </c>
      <c r="DE10" s="39">
        <f>CW10-'DLPNO-CCSD(T1 or T0)'!CT9</f>
        <v>-7.143480302962657E-2</v>
      </c>
      <c r="DF10" s="33">
        <f t="shared" si="52"/>
        <v>-3.0006170502415941E-2</v>
      </c>
      <c r="DG10" s="33">
        <f t="shared" si="53"/>
        <v>6.0661650663280664E-3</v>
      </c>
      <c r="DH10" s="33"/>
      <c r="DI10" s="211" t="s">
        <v>6</v>
      </c>
      <c r="DJ10" s="74">
        <v>-1266.7433594374399</v>
      </c>
      <c r="DK10" s="74">
        <v>-1268.51639887431</v>
      </c>
      <c r="DL10" s="74">
        <v>-1268.5159266552701</v>
      </c>
      <c r="DM10" s="74">
        <v>-1268.4313506445901</v>
      </c>
      <c r="DN10" s="74">
        <v>-1268.43111453507</v>
      </c>
      <c r="DO10" s="74">
        <v>-1268.3841429673901</v>
      </c>
      <c r="DP10" s="28">
        <v>-4.7221903399999999E-4</v>
      </c>
      <c r="DQ10" s="33">
        <f t="shared" si="54"/>
        <v>-1268.3836707483561</v>
      </c>
      <c r="DR10" s="18" t="s">
        <v>118</v>
      </c>
      <c r="DS10" s="34">
        <f>627.5095*(DJ12-DJ11)</f>
        <v>3.1414103103910835</v>
      </c>
      <c r="DT10" s="34">
        <f>627.5095*(DQ12-DQ11)</f>
        <v>1.2745767367131913</v>
      </c>
      <c r="DU10" s="34">
        <f>627.5095*(DO12-DO11)</f>
        <v>1.2730251153184831</v>
      </c>
      <c r="DV10" s="34">
        <f>627.5095*(DN12-DN11)</f>
        <v>1.7650355037895316</v>
      </c>
      <c r="DW10" s="34">
        <f>627.5095*(DM12-DM11)</f>
        <v>1.7642596949470064</v>
      </c>
      <c r="DX10" s="34">
        <f>627.5095*(DL12-DL11)</f>
        <v>1.2643972424342294</v>
      </c>
      <c r="DY10" s="34">
        <f>627.5095*(DK12-DK11)</f>
        <v>1.262845624891858</v>
      </c>
      <c r="DZ10" s="33">
        <f t="shared" si="3"/>
        <v>-1.0179490426625026E-2</v>
      </c>
      <c r="EA10" s="33">
        <f t="shared" si="4"/>
        <v>-0.50141407005514838</v>
      </c>
      <c r="EB10" s="33">
        <f t="shared" si="55"/>
        <v>-2.3705125178701936E-2</v>
      </c>
      <c r="EC10" s="33">
        <f>DS10-'CCSD(T)'!BV10</f>
        <v>3.1935652491568156E-3</v>
      </c>
      <c r="ED10" s="33">
        <f>DU10-'CCSD(T)'!BW10</f>
        <v>1.103064141779897E-2</v>
      </c>
      <c r="EE10" s="33">
        <f>DW10-'CCSD(T)'!BX10</f>
        <v>1.3414600417455347E-2</v>
      </c>
      <c r="EF10" s="39">
        <f>DY10-'CCSD(T)'!BY10</f>
        <v>8.4228057188198147E-3</v>
      </c>
      <c r="EG10" s="39">
        <f>DY10-'DLPNO-CCSD(T1 or T0)'!CT9</f>
        <v>-4.2265575957522339E-2</v>
      </c>
      <c r="EH10" s="33">
        <f t="shared" si="56"/>
        <v>1.0221035168298531E-2</v>
      </c>
      <c r="EI10" s="33">
        <f t="shared" si="57"/>
        <v>-4.9917946986355322E-3</v>
      </c>
      <c r="EJ10" s="33"/>
      <c r="EK10" s="289" t="s">
        <v>6</v>
      </c>
      <c r="EL10" s="33">
        <v>-1266.80319026915</v>
      </c>
      <c r="EM10" s="33">
        <v>-1268.71023573512</v>
      </c>
      <c r="EN10" s="33">
        <v>-1268.7073038594201</v>
      </c>
      <c r="EO10" s="33">
        <v>-1268.61765019469</v>
      </c>
      <c r="EP10" s="33">
        <v>-1268.6161842568399</v>
      </c>
      <c r="EQ10" s="33">
        <v>-1268.5701563452899</v>
      </c>
      <c r="ER10" s="33">
        <v>-2.9318757029999998E-3</v>
      </c>
      <c r="ES10" s="33">
        <f t="shared" si="58"/>
        <v>-1268.5672244695868</v>
      </c>
      <c r="ET10" s="18" t="s">
        <v>118</v>
      </c>
      <c r="EU10" s="34">
        <f>627.5095*(EL12-EL11)</f>
        <v>3.0053200597898266</v>
      </c>
      <c r="EV10" s="34">
        <f>627.5095*(ES12-ES11)</f>
        <v>0.77281228792105949</v>
      </c>
      <c r="EW10" s="34">
        <f>627.5095*(EQ12-EQ11)</f>
        <v>0.82004571102476831</v>
      </c>
      <c r="EX10" s="34">
        <f>627.5095*(EP12-EP11)</f>
        <v>1.4417507856920335</v>
      </c>
      <c r="EY10" s="34">
        <f>627.5095*(EO12-EO11)</f>
        <v>1.4653674948896822</v>
      </c>
      <c r="EZ10" s="34">
        <f>627.5095*(EN12-EN11)</f>
        <v>0.90327683923212942</v>
      </c>
      <c r="FA10" s="34">
        <f>627.5095*(EM12-EM11)</f>
        <v>0.9505102636199505</v>
      </c>
      <c r="FB10" s="92">
        <f t="shared" si="5"/>
        <v>0.13046455259518219</v>
      </c>
      <c r="FC10" s="92">
        <f t="shared" si="6"/>
        <v>-0.51485723126973171</v>
      </c>
      <c r="FD10" s="92">
        <f>EU10-'CCSD(T)'!BB10</f>
        <v>-3.5519544211748411E-4</v>
      </c>
      <c r="FE10" s="92">
        <f>EW10-'CCSD(T)'!BC10</f>
        <v>-1.2107353150201394E-2</v>
      </c>
      <c r="FF10" s="92">
        <f>EY10-'CCSD(T)'!CH10</f>
        <v>-1.869967737034739E-2</v>
      </c>
      <c r="FG10" s="96">
        <f>FA10-'CCSD(T)'!CI10</f>
        <v>-6.1690908026650337E-3</v>
      </c>
      <c r="FH10" s="96">
        <f>FA10-'DLPNO-CCSD(T1 or T0)'!AF9</f>
        <v>-1.261014231673474E-2</v>
      </c>
      <c r="FI10" s="92">
        <f t="shared" si="59"/>
        <v>-1.8344481928229905E-2</v>
      </c>
      <c r="FJ10" s="92">
        <f t="shared" si="60"/>
        <v>1.2530586567682356E-2</v>
      </c>
      <c r="FK10" s="39"/>
      <c r="FL10" s="218" t="s">
        <v>6</v>
      </c>
      <c r="FM10" s="28">
        <v>-1266.80319026916</v>
      </c>
      <c r="FN10" s="28">
        <v>-1268.7102412419499</v>
      </c>
      <c r="FO10" s="28">
        <v>-1268.7073121563401</v>
      </c>
      <c r="FP10" s="28">
        <v>-1268.6176505670601</v>
      </c>
      <c r="FQ10" s="28">
        <v>-1268.6161860242601</v>
      </c>
      <c r="FR10" s="28">
        <v>-1268.5701584345099</v>
      </c>
      <c r="FS10" s="28">
        <v>-2.9290856049999999E-3</v>
      </c>
      <c r="FT10" s="28">
        <f t="shared" si="61"/>
        <v>-1268.5672293489049</v>
      </c>
      <c r="FU10" s="18" t="s">
        <v>118</v>
      </c>
      <c r="FV10" s="34">
        <f>627.5095*(FM12-FM11)</f>
        <v>3.0053200597898266</v>
      </c>
      <c r="FW10" s="34">
        <f>627.5095*(FT12-FT11)</f>
        <v>0.77300627291222346</v>
      </c>
      <c r="FX10" s="34">
        <f>627.5095*(FR12-FR11)</f>
        <v>0.82014548497887207</v>
      </c>
      <c r="FY10" s="34">
        <f>627.5095*(FQ12-FQ11)</f>
        <v>1.4419509235784909</v>
      </c>
      <c r="FZ10" s="34">
        <f>627.5095*(FP12-FP11)</f>
        <v>1.4655205256881387</v>
      </c>
      <c r="GA10" s="34">
        <f>627.5095*(FO12-FO11)</f>
        <v>0.90344586507573177</v>
      </c>
      <c r="GB10" s="34">
        <f>627.5095*(FN12-FN11)</f>
        <v>0.95058508156543375</v>
      </c>
      <c r="GC10" s="33">
        <f t="shared" si="62"/>
        <v>0.13043959658656168</v>
      </c>
      <c r="GD10" s="33">
        <f t="shared" si="63"/>
        <v>-0.51493544412270498</v>
      </c>
      <c r="GE10" s="169">
        <f t="shared" si="7"/>
        <v>-0.11366565873148748</v>
      </c>
      <c r="GF10" s="33">
        <f>FV10-'CCSD(T)'!BB10</f>
        <v>-3.5519544211748411E-4</v>
      </c>
      <c r="GG10" s="33">
        <f>FX10-'CCSD(T)'!BC10</f>
        <v>-1.2007579196097629E-2</v>
      </c>
      <c r="GH10" s="33">
        <f>FZ10-'CCSD(T)'!BD10</f>
        <v>-1.8546646571890868E-2</v>
      </c>
      <c r="GI10" s="33">
        <f>GB10-'CCSD(T)'!BE10</f>
        <v>-6.0942728571817817E-3</v>
      </c>
      <c r="GJ10" s="33">
        <f>GB10-'DLPNO-CCSD(T1 or T0)'!O9</f>
        <v>5.9405687558578002E-4</v>
      </c>
      <c r="GK10" s="33">
        <f t="shared" si="64"/>
        <v>-1.8191451129773384E-2</v>
      </c>
      <c r="GL10" s="33">
        <f t="shared" si="65"/>
        <v>1.2452373714709086E-2</v>
      </c>
      <c r="GM10" s="33"/>
      <c r="GN10" s="218" t="s">
        <v>6</v>
      </c>
      <c r="GO10" s="28">
        <v>-1266.80319026916</v>
      </c>
      <c r="GP10" s="28">
        <v>-1268.7096684565099</v>
      </c>
      <c r="GQ10" s="28">
        <v>-1268.7004856373001</v>
      </c>
      <c r="GR10" s="28">
        <v>-1268.6169460277699</v>
      </c>
      <c r="GS10" s="28">
        <v>-1268.61235461816</v>
      </c>
      <c r="GT10" s="28">
        <v>-1268.56987722396</v>
      </c>
      <c r="GU10" s="28">
        <v>-9.1828192089999996E-3</v>
      </c>
      <c r="GV10" s="28">
        <f t="shared" si="66"/>
        <v>-1268.5606944047511</v>
      </c>
      <c r="GW10" s="18" t="s">
        <v>118</v>
      </c>
      <c r="GX10" s="34">
        <f>627.5095*(GO12-GO11)</f>
        <v>3.0053200597898266</v>
      </c>
      <c r="GY10" s="34">
        <f>627.5095*(GV12-GV11)</f>
        <v>0.79626775898800106</v>
      </c>
      <c r="GZ10" s="34">
        <f>627.5095*(GT12-GT11)</f>
        <v>0.83594899179521165</v>
      </c>
      <c r="HA10" s="34">
        <f>627.5095*(GS12-GS11)</f>
        <v>1.4436608369223154</v>
      </c>
      <c r="HB10" s="34">
        <f>627.5095*(GR12-GR11)</f>
        <v>1.4635014510430544</v>
      </c>
      <c r="HC10" s="34">
        <f>627.5095*(GQ12-GQ11)</f>
        <v>0.93487358667254805</v>
      </c>
      <c r="HD10" s="34">
        <f>627.5095*(GP12-GP11)</f>
        <v>0.97455482119190828</v>
      </c>
      <c r="HE10" s="33">
        <f t="shared" si="8"/>
        <v>0.13860582939669663</v>
      </c>
      <c r="HF10" s="33">
        <f t="shared" si="9"/>
        <v>-0.48894662985114612</v>
      </c>
      <c r="HG10" s="52">
        <f t="shared" si="67"/>
        <v>-2.5988814271558858E-2</v>
      </c>
      <c r="HH10" s="33">
        <f>GX10-'CCSD(T)'!BB10</f>
        <v>-3.5519544211748411E-4</v>
      </c>
      <c r="HI10" s="33">
        <f>GZ10-'CCSD(T)'!BC10</f>
        <v>3.7959276202419456E-3</v>
      </c>
      <c r="HJ10" s="33">
        <f>HB10-'CCSD(T)'!BD10</f>
        <v>-2.0565721216975197E-2</v>
      </c>
      <c r="HK10" s="33">
        <f>HD10-'CCSD(T)'!BE10</f>
        <v>1.7875466769292747E-2</v>
      </c>
      <c r="HL10" s="33">
        <f>HD10-'DLPNO-CCSD(T1 or T0)'!CT9</f>
        <v>-0.33055637965747209</v>
      </c>
      <c r="HM10" s="33">
        <f t="shared" si="10"/>
        <v>-2.0210525774857713E-2</v>
      </c>
      <c r="HN10" s="33">
        <f t="shared" si="11"/>
        <v>3.8441187986267944E-2</v>
      </c>
      <c r="HO10" s="39"/>
      <c r="HP10" s="218" t="s">
        <v>6</v>
      </c>
      <c r="HQ10" s="28">
        <v>-1266.80319026916</v>
      </c>
      <c r="HR10" s="28">
        <v>-1268.70970678455</v>
      </c>
      <c r="HS10" s="28">
        <v>-1268.7005478573899</v>
      </c>
      <c r="HT10" s="28">
        <v>-1268.61697697557</v>
      </c>
      <c r="HU10" s="28">
        <v>-1268.6123975119799</v>
      </c>
      <c r="HV10" s="28">
        <v>-1268.5699246838799</v>
      </c>
      <c r="HW10" s="28">
        <v>-9.1589271659999992E-3</v>
      </c>
      <c r="HX10" s="28">
        <f t="shared" si="68"/>
        <v>-1268.5607657567139</v>
      </c>
      <c r="HY10" s="18" t="s">
        <v>118</v>
      </c>
      <c r="HZ10" s="34">
        <f>627.5095*(HQ12-HQ11)</f>
        <v>3.0053200535119444</v>
      </c>
      <c r="IA10" s="34">
        <f>627.5095*(HX12-HX11)</f>
        <v>0.78469453034004422</v>
      </c>
      <c r="IB10" s="34">
        <f>627.5095*(HV12-HV11)</f>
        <v>0.83804966135963721</v>
      </c>
      <c r="IC10" s="34">
        <f>627.5095*(HU12-HU11)</f>
        <v>1.4404089131934261</v>
      </c>
      <c r="ID10" s="34">
        <f>627.5095*(HT12-HT11)</f>
        <v>1.4670864754929418</v>
      </c>
      <c r="IE10" s="34">
        <f>627.5095*(HS12-HS11)</f>
        <v>0.92897848619207379</v>
      </c>
      <c r="IF10" s="34">
        <f>627.5095*(HR12-HR11)</f>
        <v>0.98233361721166668</v>
      </c>
      <c r="IG10" s="33">
        <f t="shared" si="69"/>
        <v>0.14428395585202947</v>
      </c>
      <c r="IH10" s="33">
        <f t="shared" si="70"/>
        <v>-0.48475285828127512</v>
      </c>
      <c r="II10" s="33">
        <f t="shared" si="71"/>
        <v>4.1937715698709965E-3</v>
      </c>
      <c r="IJ10" s="33">
        <f>HZ10-'CCSD(T)'!BB10</f>
        <v>-3.5520171999969818E-4</v>
      </c>
      <c r="IK10" s="33">
        <f>IB10-'CCSD(T)'!BC10</f>
        <v>5.8965971846675069E-3</v>
      </c>
      <c r="IL10" s="33">
        <f>ID10-'CCSD(T)'!BD10</f>
        <v>-1.69806967670878E-2</v>
      </c>
      <c r="IM10" s="33">
        <f>IF10-'CCSD(T)'!BE10</f>
        <v>2.5654262789051141E-2</v>
      </c>
      <c r="IN10" s="33">
        <f>IF10-'DLPNO-CCSD(T1 or T0)'!CT9</f>
        <v>-0.32277758363771369</v>
      </c>
      <c r="IO10" s="33">
        <f t="shared" si="72"/>
        <v>-1.6625495047088101E-2</v>
      </c>
      <c r="IP10" s="33">
        <f t="shared" si="73"/>
        <v>4.2634959556138941E-2</v>
      </c>
      <c r="IQ10" s="33"/>
      <c r="IR10" s="218" t="s">
        <v>6</v>
      </c>
      <c r="IS10">
        <v>-1266.80319026915</v>
      </c>
      <c r="IT10">
        <v>-1268.71063473151</v>
      </c>
      <c r="IU10">
        <v>-1268.7100033228201</v>
      </c>
      <c r="IV10">
        <v>-1268.61786662135</v>
      </c>
      <c r="IW10">
        <v>-1268.617550917</v>
      </c>
      <c r="IX10">
        <v>-1268.5702899784601</v>
      </c>
      <c r="IY10">
        <v>-6.3140869600000001E-4</v>
      </c>
      <c r="IZ10" s="28">
        <f t="shared" si="74"/>
        <v>-1268.569658569764</v>
      </c>
      <c r="JA10" s="18" t="s">
        <v>118</v>
      </c>
      <c r="JB10" s="34">
        <f>627.5095*(IS12-IS11)</f>
        <v>3.0053200597898266</v>
      </c>
      <c r="JC10" s="34">
        <f>627.5095*(IZ12-IZ11)</f>
        <v>0.84439524697359813</v>
      </c>
      <c r="JD10" s="34">
        <f>627.5095*(IX12-IX11)</f>
        <v>0.83815856563735691</v>
      </c>
      <c r="JE10" s="34">
        <f>627.5095*(IW12-IW11)</f>
        <v>1.5007884483854499</v>
      </c>
      <c r="JF10" s="34">
        <f>627.5095*(IV12-IV11)</f>
        <v>1.4976701151366445</v>
      </c>
      <c r="JG10" s="34">
        <f>627.5095*(IU12-IU11)</f>
        <v>0.97523406892923548</v>
      </c>
      <c r="JH10" s="34">
        <f>627.5095*(IT12-IT11)</f>
        <v>0.96899739001853968</v>
      </c>
      <c r="JI10" s="33">
        <f t="shared" si="75"/>
        <v>0.13083882438118277</v>
      </c>
      <c r="JJ10" s="33">
        <f t="shared" si="76"/>
        <v>-0.52867272511810481</v>
      </c>
      <c r="JK10" s="33">
        <f t="shared" si="77"/>
        <v>-1.3815493848373106E-2</v>
      </c>
      <c r="JL10" s="33">
        <f>JB10-'CCSD(T)'!BB10</f>
        <v>-3.5519544211748411E-4</v>
      </c>
      <c r="JM10" s="33">
        <f>JD10-'CCSD(T)'!BC10</f>
        <v>6.0055014623872083E-3</v>
      </c>
      <c r="JN10" s="33">
        <f>JF10-'CCSD(T)'!BD10</f>
        <v>1.3602942876614899E-2</v>
      </c>
      <c r="JO10" s="33">
        <f>JH10-'CCSD(T)'!BE10</f>
        <v>1.2318035595924148E-2</v>
      </c>
      <c r="JP10" s="33">
        <f>JH10-'DLPNO-CCSD(T1 or T0)'!CT9</f>
        <v>-0.33611381083084069</v>
      </c>
      <c r="JQ10" s="33">
        <f t="shared" si="78"/>
        <v>1.3958138318732383E-2</v>
      </c>
      <c r="JR10" s="33">
        <f t="shared" si="79"/>
        <v>-1.2849072806907502E-3</v>
      </c>
      <c r="JS10" s="33"/>
      <c r="JT10" s="344">
        <v>-1269.82903952687</v>
      </c>
      <c r="JU10" s="345">
        <v>-1269.4554908498401</v>
      </c>
      <c r="JV10" s="346">
        <v>-1269.4521557943499</v>
      </c>
      <c r="JW10" s="328"/>
      <c r="JX10" s="218" t="s">
        <v>6</v>
      </c>
      <c r="JY10" s="28">
        <v>-1267.39025267633</v>
      </c>
      <c r="JZ10" s="28">
        <v>-1269.74251134171</v>
      </c>
      <c r="KA10" s="28">
        <v>-1269.73630817201</v>
      </c>
      <c r="KB10" s="28">
        <v>-1269.6124186191601</v>
      </c>
      <c r="KC10" s="28">
        <v>-1269.6093170343099</v>
      </c>
      <c r="KD10" s="28">
        <v>-1269.5963641154999</v>
      </c>
      <c r="KE10" s="28">
        <v>-6.2031697049999999E-3</v>
      </c>
      <c r="KF10" s="28">
        <f t="shared" si="80"/>
        <v>-1269.5901609457949</v>
      </c>
      <c r="KG10" s="216">
        <v>-1269.529087229</v>
      </c>
      <c r="KH10" s="125">
        <v>-1269.529087229</v>
      </c>
      <c r="KI10" s="215">
        <v>-1269.652492785</v>
      </c>
      <c r="KJ10" s="10">
        <v>-0.58550150793199995</v>
      </c>
      <c r="KK10" s="10">
        <v>-1.6206963771759999</v>
      </c>
      <c r="KL10" s="10">
        <f t="shared" si="12"/>
        <v>-1269.5302554982518</v>
      </c>
      <c r="KM10" s="10">
        <f t="shared" si="13"/>
        <v>-1269.4971579666587</v>
      </c>
      <c r="KN10" s="34">
        <f>627.5095*(JY12-JY11)</f>
        <v>3.3737502772396666</v>
      </c>
      <c r="KO10" s="34">
        <f>627.5095*(KF12-KF11)</f>
        <v>0.58100195729863524</v>
      </c>
      <c r="KP10" s="34">
        <f>627.5095*(KL12-KL11)</f>
        <v>1.2470169332095551</v>
      </c>
      <c r="KQ10" s="34">
        <f>627.5095*(KM12-KM11)</f>
        <v>1.5857149928797951</v>
      </c>
      <c r="KR10" s="34">
        <f>627.5095*(KD12-KD11)</f>
        <v>0.56524161306275345</v>
      </c>
      <c r="KS10" s="34">
        <f>627.5095*(KC12-KC11)</f>
        <v>1.6162784090393181</v>
      </c>
      <c r="KT10" s="34">
        <f>627.5095*(KB12-KB11)</f>
        <v>1.6083982326410029</v>
      </c>
      <c r="KU10" s="34">
        <f>627.5095*(KA12-KA11)</f>
        <v>0.99555747630555846</v>
      </c>
      <c r="KV10" s="34">
        <f>627.5095*(JZ12-JZ11)</f>
        <v>0.97979712978681044</v>
      </c>
      <c r="KW10" s="33">
        <f t="shared" si="14"/>
        <v>0.41455551672405699</v>
      </c>
      <c r="KX10" s="109">
        <f>627.5095*(JT12-JT11)</f>
        <v>1.050114369620309</v>
      </c>
      <c r="KY10" s="109">
        <f>627.5095*(JU12-JU11)</f>
        <v>1.2181746103033386</v>
      </c>
      <c r="KZ10" s="331">
        <f>627.5095*(JV12-JV11)</f>
        <v>1.2271675304817438</v>
      </c>
      <c r="LA10" s="33">
        <f t="shared" si="15"/>
        <v>-0.62860110285419246</v>
      </c>
      <c r="LB10" s="155">
        <f t="shared" si="81"/>
        <v>-0.11366565873148748</v>
      </c>
      <c r="LC10" s="149">
        <f>KN10-'PNO-LCCSD(T)'!AB9</f>
        <v>2.2188603994166556E-5</v>
      </c>
      <c r="LD10" s="179">
        <f t="shared" si="16"/>
        <v>2.9212048221376685E-2</v>
      </c>
      <c r="LE10" s="324">
        <f t="shared" si="17"/>
        <v>7.0317239833498579E-2</v>
      </c>
      <c r="LF10" s="326">
        <f t="shared" si="18"/>
        <v>0.1680602406830296</v>
      </c>
      <c r="LG10" t="str">
        <f t="shared" si="19"/>
        <v>03_end</v>
      </c>
      <c r="LH10" s="175">
        <f>627.5095*(KG12-KG11)</f>
        <v>1.5401888097408385</v>
      </c>
      <c r="LI10" s="128">
        <f t="shared" si="20"/>
        <v>7.6089599298479582E-2</v>
      </c>
      <c r="LJ10" s="129">
        <f t="shared" si="21"/>
        <v>6.8209422900164407E-2</v>
      </c>
      <c r="LK10" s="123">
        <f>627.5095*(KI12-KI11)</f>
        <v>0.97466407061047111</v>
      </c>
      <c r="LL10" s="128">
        <f t="shared" si="22"/>
        <v>2.0893405695087353E-2</v>
      </c>
      <c r="LM10" s="128">
        <f t="shared" si="23"/>
        <v>5.1330591763393274E-3</v>
      </c>
      <c r="LN10" s="226">
        <f t="shared" si="24"/>
        <v>0.10134033094732597</v>
      </c>
      <c r="LO10" s="226"/>
      <c r="LP10" s="5" t="s">
        <v>6</v>
      </c>
      <c r="LQ10" s="4">
        <v>-1267.3902526761799</v>
      </c>
      <c r="LR10" s="4">
        <v>-1269.74250897972</v>
      </c>
      <c r="LS10" s="4">
        <v>-1269.7363029343401</v>
      </c>
      <c r="LT10" s="4">
        <v>-1269.6124163223301</v>
      </c>
      <c r="LU10" s="4">
        <v>-1269.60931329964</v>
      </c>
      <c r="LV10" s="4">
        <v>-1269.5963605557599</v>
      </c>
      <c r="LW10" s="4">
        <v>-6.2060453730000001E-3</v>
      </c>
      <c r="LX10" s="28">
        <f t="shared" si="25"/>
        <v>-1269.590154510387</v>
      </c>
      <c r="LY10" s="18" t="s">
        <v>118</v>
      </c>
      <c r="LZ10" s="34">
        <f>627.5095*(LQ12-LQ11)</f>
        <v>3.3737502772396666</v>
      </c>
      <c r="MA10" s="34">
        <f>627.5095*(LX12-LX11)</f>
        <v>0.57638837432781054</v>
      </c>
      <c r="MB10" s="34">
        <f>627.5095*(LV12-LV11)</f>
        <v>0.56527699834589318</v>
      </c>
      <c r="MC10" s="34">
        <f>627.5095*(LU12-LU11)</f>
        <v>1.6135150015690531</v>
      </c>
      <c r="MD10" s="34">
        <f>627.5095*(LT12-LT11)</f>
        <v>1.6079593085129849</v>
      </c>
      <c r="ME10" s="34">
        <f>627.5095*(LS12-LS11)</f>
        <v>0.99021472245119235</v>
      </c>
      <c r="MF10" s="34">
        <f>627.5095*(LR12-LR11)</f>
        <v>0.97910335531538173</v>
      </c>
      <c r="MG10" s="33">
        <f t="shared" si="26"/>
        <v>0.41382635696948855</v>
      </c>
      <c r="MH10" s="39">
        <f t="shared" si="27"/>
        <v>-0.62885595319760312</v>
      </c>
      <c r="MI10" s="33"/>
      <c r="MJ10" s="5" t="s">
        <v>6</v>
      </c>
      <c r="MK10" s="28">
        <v>-1267.39025267598</v>
      </c>
      <c r="ML10" s="28">
        <v>-1269.7416300836901</v>
      </c>
      <c r="MM10" s="28">
        <v>-1269.7246795697399</v>
      </c>
      <c r="MN10" s="28">
        <v>-1269.61131031832</v>
      </c>
      <c r="MO10" s="28">
        <v>-1269.6028350613401</v>
      </c>
      <c r="MP10" s="28">
        <v>-1269.59617341179</v>
      </c>
      <c r="MQ10" s="28">
        <v>-1.6950513951000001E-2</v>
      </c>
      <c r="MR10" s="28">
        <f t="shared" si="82"/>
        <v>-1269.5792228978389</v>
      </c>
      <c r="MS10" s="18" t="s">
        <v>118</v>
      </c>
      <c r="MT10" s="34">
        <f>627.5095*(MK12-MK11)</f>
        <v>3.3737502772396666</v>
      </c>
      <c r="MU10" s="34">
        <f>627.5095*(MR12-MR11)</f>
        <v>0.62454172718815881</v>
      </c>
      <c r="MV10" s="34">
        <f>627.5095*(MP12-MP11)</f>
        <v>0.57319437362191428</v>
      </c>
      <c r="MW10" s="34">
        <f>627.5095*(MO12-MO11)</f>
        <v>1.6109097579220355</v>
      </c>
      <c r="MX10" s="34">
        <f>627.5095*(MN12-MN11)</f>
        <v>1.5852360789273865</v>
      </c>
      <c r="MY10" s="34">
        <f>627.5095*(MM12-MM11)</f>
        <v>1.0238284421595472</v>
      </c>
      <c r="MZ10" s="34">
        <f>627.5095*(ML12-ML11)</f>
        <v>0.97248109059081045</v>
      </c>
      <c r="NA10" s="52">
        <f t="shared" si="28"/>
        <v>0.39928671696889617</v>
      </c>
      <c r="NB10" s="52">
        <f t="shared" si="29"/>
        <v>-0.61275498833657605</v>
      </c>
      <c r="NC10" s="33">
        <f t="shared" si="30"/>
        <v>-1.5846114517616416E-2</v>
      </c>
      <c r="ND10" s="33"/>
      <c r="NE10" s="5" t="s">
        <v>6</v>
      </c>
      <c r="NF10">
        <v>-1267.39025267633</v>
      </c>
      <c r="NG10">
        <v>-1269.7416665728099</v>
      </c>
      <c r="NH10">
        <v>-1269.7247245037499</v>
      </c>
      <c r="NI10">
        <v>-1269.61134019325</v>
      </c>
      <c r="NJ10">
        <v>-1269.6028691587201</v>
      </c>
      <c r="NK10">
        <v>-1269.59621667949</v>
      </c>
      <c r="NL10">
        <v>-1.6942069058000001E-2</v>
      </c>
      <c r="NM10" s="28">
        <f t="shared" si="83"/>
        <v>-1269.5792746104321</v>
      </c>
      <c r="NN10" s="18" t="s">
        <v>118</v>
      </c>
      <c r="NO10" s="34">
        <f>627.5095*(NF12-NF11)</f>
        <v>3.3737502772396666</v>
      </c>
      <c r="NP10" s="34">
        <f>627.5095*(NM12-NM11)</f>
        <v>0.60277583583256455</v>
      </c>
      <c r="NQ10" s="34">
        <f>627.5095*(NK12-NK11)</f>
        <v>0.56791570710016559</v>
      </c>
      <c r="NR10" s="34">
        <f>627.5095*(NJ12-NJ11)</f>
        <v>1.5976827675917069</v>
      </c>
      <c r="NS10" s="34">
        <f>627.5095*(NI12-NI11)</f>
        <v>1.5802527058650715</v>
      </c>
      <c r="NT10" s="34">
        <f>627.5095*(NH12-NH11)</f>
        <v>1.005119874023862</v>
      </c>
      <c r="NU10" s="34">
        <f>627.5095*(NG12-NG11)</f>
        <v>0.9702597447207465</v>
      </c>
      <c r="NV10" s="33">
        <f t="shared" si="31"/>
        <v>0.40234403762058091</v>
      </c>
      <c r="NW10" s="39">
        <f t="shared" si="84"/>
        <v>-0.609992961144325</v>
      </c>
      <c r="NX10" s="33">
        <f t="shared" si="85"/>
        <v>2.7620271922510486E-3</v>
      </c>
      <c r="NZ10" s="5" t="s">
        <v>6</v>
      </c>
      <c r="OA10" s="4">
        <v>-1267.42299003068</v>
      </c>
      <c r="OB10" s="4">
        <v>-1269.90942008001</v>
      </c>
      <c r="OC10" s="4">
        <v>-1269.8826248362</v>
      </c>
      <c r="OD10" s="4">
        <v>-1269.7660095583101</v>
      </c>
      <c r="OE10" s="4">
        <v>-1269.7526119363999</v>
      </c>
      <c r="OF10" s="4">
        <v>-1269.77381992035</v>
      </c>
      <c r="OG10" s="4">
        <v>-2.6795243810000001E-2</v>
      </c>
      <c r="OH10" s="28">
        <f t="shared" si="86"/>
        <v>-1269.7470246765399</v>
      </c>
      <c r="OI10" s="18" t="s">
        <v>118</v>
      </c>
      <c r="OJ10" s="34">
        <f>627.5095*(OA12-OA11)</f>
        <v>3.3694316377363416</v>
      </c>
      <c r="OK10" s="34">
        <f>627.5095*(OH12-OH11)</f>
        <v>0.6281688806508039</v>
      </c>
      <c r="OL10" s="34">
        <f>627.5095*(OF12-OF11)</f>
        <v>0.53302201224367973</v>
      </c>
      <c r="OM10" s="34">
        <f>627.5095*(OE12-OE11)</f>
        <v>1.6365191108818635</v>
      </c>
      <c r="ON10" s="34">
        <f>627.5095*(OD12-OD11)</f>
        <v>1.5889456766783012</v>
      </c>
      <c r="OO10" s="34">
        <f>627.5095*(OC12-OC11)</f>
        <v>1.0379582996760337</v>
      </c>
      <c r="OP10" s="34">
        <f>627.5095*(OB12-OB11)</f>
        <v>0.94281143112623045</v>
      </c>
      <c r="OQ10" s="33">
        <f t="shared" si="32"/>
        <v>0.40978941888255072</v>
      </c>
      <c r="OR10" s="39">
        <f t="shared" si="87"/>
        <v>-0.64613424555207077</v>
      </c>
      <c r="OS10" s="39"/>
      <c r="OT10" s="39" t="s">
        <v>6</v>
      </c>
      <c r="OU10" s="39">
        <v>-1267.42299003069</v>
      </c>
      <c r="OV10" s="39">
        <v>-1269.90946766036</v>
      </c>
      <c r="OW10" s="39">
        <v>-1269.8996244382799</v>
      </c>
      <c r="OX10" s="39">
        <v>-1269.7681545650501</v>
      </c>
      <c r="OY10" s="39">
        <v>-1269.7632329540099</v>
      </c>
      <c r="OZ10" s="39">
        <v>-1269.7741607594401</v>
      </c>
      <c r="PA10" s="39">
        <v>-9.8432220810000005E-3</v>
      </c>
      <c r="PB10" s="39">
        <v>-1269.7643175373591</v>
      </c>
      <c r="PC10" s="39" t="s">
        <v>118</v>
      </c>
      <c r="PD10" s="39">
        <v>3.3694316251805772</v>
      </c>
      <c r="PE10" s="39">
        <v>0.61813273296625593</v>
      </c>
      <c r="PF10" s="39">
        <v>0.53406460682515111</v>
      </c>
      <c r="PG10" s="39">
        <v>1.6381826071340149</v>
      </c>
      <c r="PH10" s="39">
        <v>1.5961485507693822</v>
      </c>
      <c r="PI10" s="39">
        <v>1.0295855783308581</v>
      </c>
      <c r="PJ10" s="39">
        <v>0.94551745290314904</v>
      </c>
      <c r="PK10" s="39">
        <v>0.41145284607799792</v>
      </c>
      <c r="PL10" s="39">
        <v>-0.65063109786623319</v>
      </c>
      <c r="PM10" s="39"/>
      <c r="PO10" s="33">
        <f t="shared" si="33"/>
        <v>-4.3186395033250058E-3</v>
      </c>
      <c r="PP10" s="33">
        <f t="shared" si="34"/>
        <v>3.7095977509147282E-3</v>
      </c>
      <c r="PQ10" s="33">
        <f t="shared" si="88"/>
        <v>8.028237254239734E-3</v>
      </c>
      <c r="PR10" s="33">
        <f>'LNO-CCSD(T)-def2nZVP'!LB10</f>
        <v>-0.11366565873148748</v>
      </c>
      <c r="PS10" s="33">
        <f t="shared" si="89"/>
        <v>5.3519942487322706E-3</v>
      </c>
      <c r="PT10" s="33">
        <f t="shared" si="90"/>
        <v>-6.9048227162642514E-2</v>
      </c>
      <c r="PU10" s="33">
        <f>-'LNO-CCSD(T)-def2nZVP'!FA10+'CCSD(T)'!CI10</f>
        <v>6.1690908026650337E-3</v>
      </c>
      <c r="PV10" s="360">
        <f>'LNO-CCSD(T)-def2nZVP'!KV10+PS10+PT10+PU10</f>
        <v>0.92226998767556523</v>
      </c>
      <c r="PW10" s="360"/>
      <c r="PX10" s="399">
        <v>-4.3186520590894339E-3</v>
      </c>
      <c r="PY10" s="399">
        <v>-1.1810757743602629E-2</v>
      </c>
      <c r="PZ10" s="399">
        <v>-7.492105684513195E-3</v>
      </c>
      <c r="QA10" s="399">
        <v>-0.11366565873148748</v>
      </c>
      <c r="QB10" s="399">
        <v>-6.1445492598309216E-3</v>
      </c>
      <c r="QC10" s="399">
        <v>-6.9048227162642514E-2</v>
      </c>
      <c r="QD10" s="399">
        <v>6.1690908026650337E-3</v>
      </c>
      <c r="QE10" s="360">
        <v>0.91077344416700212</v>
      </c>
      <c r="QF10" s="399">
        <f t="shared" si="91"/>
        <v>-1.1496543508563106E-2</v>
      </c>
      <c r="QH10" s="5" t="s">
        <v>6</v>
      </c>
      <c r="QI10" s="420">
        <v>-1267.3902526761799</v>
      </c>
      <c r="QJ10" s="420">
        <v>-1269.44749782441</v>
      </c>
      <c r="QK10" s="420">
        <v>-1269.4424294202699</v>
      </c>
      <c r="QL10" s="420">
        <v>-1269.3297459647099</v>
      </c>
      <c r="QM10" s="420">
        <v>-1269.32721176264</v>
      </c>
      <c r="QN10" s="420">
        <v>-1269.3141961558899</v>
      </c>
      <c r="QO10" s="420">
        <v>-5.0684041470000002E-3</v>
      </c>
      <c r="QP10" s="213">
        <f t="shared" si="92"/>
        <v>-1269.3091277517428</v>
      </c>
      <c r="QQ10" s="421" t="s">
        <v>118</v>
      </c>
      <c r="QR10" s="212">
        <f>627.5095*(QI12-QI11)</f>
        <v>3.3737503149069599</v>
      </c>
      <c r="QS10" s="212">
        <f>627.5095*(QP12-QP11)</f>
        <v>0.9367601152488636</v>
      </c>
      <c r="QT10" s="212">
        <f>627.5095*(QN12-QN11)</f>
        <v>0.9054315435275867</v>
      </c>
      <c r="QU10" s="212">
        <f>627.5095*(QM12-QM11)</f>
        <v>1.7850157388669445</v>
      </c>
      <c r="QV10" s="212">
        <f>627.5095*(QL12-QL11)</f>
        <v>1.769351451365496</v>
      </c>
      <c r="QW10" s="212">
        <f>627.5095*(QK12-QK11)</f>
        <v>1.2535676457715104</v>
      </c>
      <c r="QX10" s="212">
        <f>627.5095*(QJ12-QJ11)</f>
        <v>1.2222390709112922</v>
      </c>
      <c r="QY10" s="213">
        <f t="shared" si="35"/>
        <v>0.31680752738370554</v>
      </c>
      <c r="QZ10" s="249">
        <f t="shared" si="93"/>
        <v>-0.54711238045420374</v>
      </c>
      <c r="RA10" s="5"/>
      <c r="RB10" s="5" t="s">
        <v>6</v>
      </c>
      <c r="RC10" s="213">
        <v>-1267.42299003065</v>
      </c>
      <c r="RD10" s="213">
        <v>-1269.5813792516301</v>
      </c>
      <c r="RE10" s="213">
        <v>-1269.5728531002601</v>
      </c>
      <c r="RF10" s="213">
        <v>-1269.4546716135901</v>
      </c>
      <c r="RG10" s="213">
        <v>-1269.4504085379101</v>
      </c>
      <c r="RH10" s="213">
        <v>-1269.4619367473499</v>
      </c>
      <c r="RI10" s="213">
        <v>-8.5261513679999994E-3</v>
      </c>
      <c r="RJ10" s="418">
        <f t="shared" si="94"/>
        <v>-1269.4534105959819</v>
      </c>
      <c r="RK10" s="421" t="s">
        <v>118</v>
      </c>
      <c r="RL10" s="212">
        <f>627.5095*(RC12-RC11)</f>
        <v>3.3694314996229324</v>
      </c>
      <c r="RM10" s="212">
        <f>627.5095*(RJ12-RJ11)</f>
        <v>0.97208058767270267</v>
      </c>
      <c r="RN10" s="212">
        <f>627.5095*(RH12-RH11)</f>
        <v>0.90809031396789264</v>
      </c>
      <c r="RO10" s="212">
        <f>627.5095*(RG12-RG11)</f>
        <v>1.8171772510125423</v>
      </c>
      <c r="RP10" s="212">
        <f>627.5095*(RF12-RF11)</f>
        <v>1.7851821167283619</v>
      </c>
      <c r="RQ10" s="212">
        <f>627.5095*(RE12-RE11)</f>
        <v>1.2818795692425058</v>
      </c>
      <c r="RR10" s="212">
        <f>627.5095*(RD12-RD11)</f>
        <v>1.2178892942535833</v>
      </c>
      <c r="RS10" s="213">
        <f t="shared" si="36"/>
        <v>0.30979898028569064</v>
      </c>
      <c r="RT10" s="249">
        <f t="shared" si="95"/>
        <v>-0.56729282247477864</v>
      </c>
    </row>
    <row r="11" spans="1:488" ht="17">
      <c r="A11" s="96">
        <v>27.21</v>
      </c>
      <c r="C11" s="286" t="s">
        <v>7</v>
      </c>
      <c r="D11" s="282">
        <v>-1266.6746381191999</v>
      </c>
      <c r="E11" s="282">
        <v>-1268.4752710554401</v>
      </c>
      <c r="F11" s="282">
        <v>-1268.47239422503</v>
      </c>
      <c r="G11" s="282">
        <v>-1268.3819512592199</v>
      </c>
      <c r="H11" s="282">
        <v>-1268.3805128440099</v>
      </c>
      <c r="I11" s="282">
        <v>-1268.35326763939</v>
      </c>
      <c r="J11" s="282">
        <v>-1268.3503908089799</v>
      </c>
      <c r="K11" s="94" t="s">
        <v>119</v>
      </c>
      <c r="L11" s="34">
        <f>627.5095*(D12-D10)</f>
        <v>46.264690377362328</v>
      </c>
      <c r="M11" s="34">
        <f>627.5095*(J12-J10)</f>
        <v>20.633769732047032</v>
      </c>
      <c r="N11" s="34">
        <f>627.5095*(I12-I10)</f>
        <v>20.577783717367996</v>
      </c>
      <c r="O11" s="34">
        <f>627.5095*(H12-H10)</f>
        <v>32.716457693525491</v>
      </c>
      <c r="P11" s="34">
        <f>627.5095*(G12-G10)</f>
        <v>32.688464689324917</v>
      </c>
      <c r="Q11" s="34">
        <f>627.5095*(F12-F10)</f>
        <v>27.116905372587009</v>
      </c>
      <c r="R11" s="34">
        <f>627.5095*(E12-E10)</f>
        <v>27.06091935148741</v>
      </c>
      <c r="S11" s="93">
        <f t="shared" si="37"/>
        <v>6.4831356341194137</v>
      </c>
      <c r="T11" s="93">
        <f t="shared" si="38"/>
        <v>-5.6275453378375069</v>
      </c>
      <c r="U11" s="288"/>
      <c r="V11" s="93">
        <f>L11-'CCSD(T)'!BV11</f>
        <v>1.6471747571316087E-3</v>
      </c>
      <c r="W11" s="93">
        <f>N11-'CCSD(T)'!BW11</f>
        <v>-9.5098301283471187E-2</v>
      </c>
      <c r="X11" s="93">
        <f>P11-'CCSD(T)'!BX11</f>
        <v>-0.1507764750140197</v>
      </c>
      <c r="Y11" s="93">
        <f>R11-'CCSD(T)'!BY11</f>
        <v>-0.19357469246679315</v>
      </c>
      <c r="Z11" s="93">
        <f>R11-'DLPNO-CCSD(T1 or T0)'!CT10</f>
        <v>0.27281239059387019</v>
      </c>
      <c r="AA11" s="93">
        <f t="shared" si="39"/>
        <v>-0.1524236497711513</v>
      </c>
      <c r="AB11" s="93">
        <f t="shared" si="40"/>
        <v>-4.2798217452773457E-2</v>
      </c>
      <c r="AD11" s="209" t="s">
        <v>7</v>
      </c>
      <c r="AE11" s="28">
        <v>-1266.6746381191999</v>
      </c>
      <c r="AF11" s="28">
        <v>-1268.4752716099099</v>
      </c>
      <c r="AG11" s="28">
        <v>-1268.47239493184</v>
      </c>
      <c r="AH11" s="28">
        <v>-1268.3819518874</v>
      </c>
      <c r="AI11" s="28">
        <v>-1268.3805135483601</v>
      </c>
      <c r="AJ11" s="28">
        <v>-1268.35326919623</v>
      </c>
      <c r="AK11" s="28">
        <v>-1268.3503925181501</v>
      </c>
      <c r="AL11" s="18" t="s">
        <v>119</v>
      </c>
      <c r="AM11" s="34">
        <f>627.5095*(AE12-AE10)</f>
        <v>46.264690383640207</v>
      </c>
      <c r="AN11" s="34">
        <f>627.5095*(AK12-AK10)</f>
        <v>20.637235341617568</v>
      </c>
      <c r="AO11" s="34">
        <f>627.5095*(AJ12-AJ10)</f>
        <v>20.578036942595986</v>
      </c>
      <c r="AP11" s="34">
        <f>627.5095*(AI12-AI10)</f>
        <v>32.720455569202457</v>
      </c>
      <c r="AQ11" s="34">
        <f>627.5095*(AH12-AH10)</f>
        <v>32.690856372687932</v>
      </c>
      <c r="AR11" s="34">
        <f>627.5095*(AG12-AG10)</f>
        <v>27.122358047307976</v>
      </c>
      <c r="AS11" s="34">
        <f>627.5095*(AF12-AF10)</f>
        <v>27.063159654564277</v>
      </c>
      <c r="AT11" s="52">
        <f t="shared" si="41"/>
        <v>6.485122711968291</v>
      </c>
      <c r="AU11" s="52">
        <f t="shared" si="42"/>
        <v>-5.627696718123655</v>
      </c>
      <c r="AV11" s="71"/>
      <c r="AW11" s="52">
        <f>AM11-'CCSD(T)'!BV11</f>
        <v>1.6471810350111582E-3</v>
      </c>
      <c r="AX11" s="52">
        <f>AO11-'CCSD(T)'!BW11</f>
        <v>-9.4845076055481314E-2</v>
      </c>
      <c r="AY11" s="52">
        <f>AQ11-'CCSD(T)'!BX11</f>
        <v>-0.14838479165100438</v>
      </c>
      <c r="AZ11" s="52">
        <f>AS11-'CCSD(T)'!BY11</f>
        <v>-0.19133438938992597</v>
      </c>
      <c r="BA11" s="52">
        <f>AS11-'DLPNO-CCSD(T1 or T0)'!CT10</f>
        <v>0.27505269367073737</v>
      </c>
      <c r="BB11" s="52">
        <f t="shared" si="43"/>
        <v>-0.15003197268601554</v>
      </c>
      <c r="BC11" s="52">
        <f t="shared" si="44"/>
        <v>-4.2949597738921597E-2</v>
      </c>
      <c r="BD11" s="33"/>
      <c r="BE11" s="211" t="s">
        <v>7</v>
      </c>
      <c r="BF11" s="28">
        <v>-1266.6746381191999</v>
      </c>
      <c r="BG11" s="28">
        <v>-1268.4752678791699</v>
      </c>
      <c r="BH11" s="28">
        <v>-1268.4666027984499</v>
      </c>
      <c r="BI11" s="28">
        <v>-1268.38134957589</v>
      </c>
      <c r="BJ11" s="28">
        <v>-1268.3770170355299</v>
      </c>
      <c r="BK11" s="28">
        <v>-1268.3531462805699</v>
      </c>
      <c r="BL11" s="28">
        <v>-8.6650807190000005E-3</v>
      </c>
      <c r="BM11" s="28">
        <f t="shared" si="45"/>
        <v>-1268.3444811998509</v>
      </c>
      <c r="BN11" s="18" t="s">
        <v>119</v>
      </c>
      <c r="BO11" s="212">
        <f>627.5095*(BF12-BF10)</f>
        <v>46.264690377362328</v>
      </c>
      <c r="BP11" s="212">
        <f>627.5095*(BM12-BM10)</f>
        <v>20.894452486005079</v>
      </c>
      <c r="BQ11" s="212">
        <f>627.5095*(BK12-BK10)</f>
        <v>20.462125841342285</v>
      </c>
      <c r="BR11" s="212">
        <f>627.5095*(BJ12-BJ10)</f>
        <v>32.937308124599554</v>
      </c>
      <c r="BS11" s="212">
        <f>627.5095*(BI12-BI10)</f>
        <v>32.721144800484666</v>
      </c>
      <c r="BT11" s="212">
        <f>627.5095*(BH12-BH10)</f>
        <v>27.329311377058559</v>
      </c>
      <c r="BU11" s="212">
        <f>627.5095*(BG12-BG10)</f>
        <v>26.896984728686107</v>
      </c>
      <c r="BV11" s="213">
        <f t="shared" si="46"/>
        <v>6.4348588873438217</v>
      </c>
      <c r="BW11" s="213">
        <f t="shared" si="47"/>
        <v>-5.8241600717985591</v>
      </c>
      <c r="BX11" s="214">
        <f t="shared" si="48"/>
        <v>0.19646335367490408</v>
      </c>
      <c r="BY11" s="33">
        <f>BO11-'CCSD(T)'!BV11</f>
        <v>1.6471747571316087E-3</v>
      </c>
      <c r="BZ11" s="33">
        <f>BQ11-'CCSD(T)'!BW11</f>
        <v>-0.21075617730918239</v>
      </c>
      <c r="CA11" s="39">
        <f>BS11-'CCSD(T)'!BX11</f>
        <v>-0.11809636385427069</v>
      </c>
      <c r="CB11" s="39">
        <f>BU11-'CCSD(T)'!BY11</f>
        <v>-0.35750931526809637</v>
      </c>
      <c r="CC11" s="33">
        <f>BU11-'DLPNO-CCSD(T1 or T0)'!CT10</f>
        <v>0.10887776779256697</v>
      </c>
      <c r="CD11" s="33">
        <f t="shared" si="49"/>
        <v>-0.1197435386114023</v>
      </c>
      <c r="CE11" s="33">
        <f t="shared" si="50"/>
        <v>-0.23941295141382568</v>
      </c>
      <c r="CF11" s="39"/>
      <c r="CG11" s="211" t="s">
        <v>7</v>
      </c>
      <c r="CH11" s="74">
        <v>-1266.6746381191999</v>
      </c>
      <c r="CI11" s="74">
        <v>-1268.4752956822199</v>
      </c>
      <c r="CJ11" s="74">
        <v>-1268.46664254948</v>
      </c>
      <c r="CK11" s="74">
        <v>-1268.3813764941499</v>
      </c>
      <c r="CL11" s="74">
        <v>-1268.37704992778</v>
      </c>
      <c r="CM11" s="74">
        <v>-1268.35319791764</v>
      </c>
      <c r="CN11" s="33">
        <v>-8.6531327380000005E-3</v>
      </c>
      <c r="CO11" s="33">
        <f t="shared" si="51"/>
        <v>-1268.3445447849022</v>
      </c>
      <c r="CP11" s="18" t="s">
        <v>119</v>
      </c>
      <c r="CQ11" s="34">
        <f>627.5095*(CH12-CH10)</f>
        <v>46.264690383640207</v>
      </c>
      <c r="CR11" s="34">
        <f>627.5095*(CO12-CO10)</f>
        <v>20.871655322513959</v>
      </c>
      <c r="CS11" s="34">
        <f>627.5095*(CM12-CM10)</f>
        <v>20.459534321145803</v>
      </c>
      <c r="CT11" s="34">
        <f>627.5095*(CL12-CL10)</f>
        <v>32.915703035347214</v>
      </c>
      <c r="CU11" s="34">
        <f>627.5095*(CK12-CK10)</f>
        <v>32.709642532594287</v>
      </c>
      <c r="CV11" s="34">
        <f>627.5095*(CJ12-CJ10)</f>
        <v>27.306899341809306</v>
      </c>
      <c r="CW11" s="34">
        <f>627.5095*(CI12-CI10)</f>
        <v>26.894778342438659</v>
      </c>
      <c r="CX11" s="33">
        <f t="shared" si="0"/>
        <v>6.4352440212928563</v>
      </c>
      <c r="CY11" s="33">
        <f t="shared" si="1"/>
        <v>-5.8148641901556282</v>
      </c>
      <c r="CZ11" s="33">
        <f t="shared" si="2"/>
        <v>9.2958816429309366E-3</v>
      </c>
      <c r="DA11" s="33">
        <f>CQ11-'CCSD(T)'!BV11</f>
        <v>1.6471810350111582E-3</v>
      </c>
      <c r="DB11" s="33">
        <f>CS11-'CCSD(T)'!BW11</f>
        <v>-0.21334769750566451</v>
      </c>
      <c r="DC11" s="33">
        <f>CU11-'CCSD(T)'!BX11</f>
        <v>-0.12959863174464914</v>
      </c>
      <c r="DD11" s="39">
        <f>CW11-'CCSD(T)'!BY11</f>
        <v>-0.35971570151554388</v>
      </c>
      <c r="DE11" s="39">
        <f>CW11-'DLPNO-CCSD(T1 or T0)'!CT10</f>
        <v>0.10667138154511946</v>
      </c>
      <c r="DF11" s="33">
        <f t="shared" si="52"/>
        <v>-0.1312458127796603</v>
      </c>
      <c r="DG11" s="33">
        <f t="shared" si="53"/>
        <v>-0.23011706977089474</v>
      </c>
      <c r="DH11" s="33"/>
      <c r="DI11" s="211" t="s">
        <v>7</v>
      </c>
      <c r="DJ11" s="74">
        <v>-1266.6746381191899</v>
      </c>
      <c r="DK11" s="74">
        <v>-1268.4751181208901</v>
      </c>
      <c r="DL11" s="74">
        <v>-1268.4746308163201</v>
      </c>
      <c r="DM11" s="74">
        <v>-1268.3819414032901</v>
      </c>
      <c r="DN11" s="74">
        <v>-1268.3816977510101</v>
      </c>
      <c r="DO11" s="74">
        <v>-1268.3533108591701</v>
      </c>
      <c r="DP11" s="28">
        <v>-4.8730456699999999E-4</v>
      </c>
      <c r="DQ11" s="33">
        <f t="shared" si="54"/>
        <v>-1268.352823554603</v>
      </c>
      <c r="DR11" s="18" t="s">
        <v>119</v>
      </c>
      <c r="DS11" s="34">
        <f>627.5095*(DJ12-DJ10)</f>
        <v>46.264690364806562</v>
      </c>
      <c r="DT11" s="34">
        <f>627.5095*(DQ12-DQ10)</f>
        <v>20.63148386509976</v>
      </c>
      <c r="DU11" s="34">
        <f>627.5095*(DO12-DO10)</f>
        <v>20.620465928403426</v>
      </c>
      <c r="DV11" s="34">
        <f>627.5095*(DN12-DN10)</f>
        <v>32.774536960879146</v>
      </c>
      <c r="DW11" s="34">
        <f>627.5095*(DM12-DM10)</f>
        <v>32.769027998523505</v>
      </c>
      <c r="DX11" s="34">
        <f>627.5095*(DL12-DL10)</f>
        <v>27.177928494006402</v>
      </c>
      <c r="DY11" s="34">
        <f>627.5095*(DK12-DK10)</f>
        <v>27.166910563017233</v>
      </c>
      <c r="DZ11" s="33">
        <f t="shared" si="3"/>
        <v>6.5464446346138061</v>
      </c>
      <c r="EA11" s="33">
        <f t="shared" si="4"/>
        <v>-5.6021174355062726</v>
      </c>
      <c r="EB11" s="33">
        <f t="shared" si="55"/>
        <v>2.5427902331234264E-2</v>
      </c>
      <c r="EC11" s="33">
        <f>DS11-'CCSD(T)'!BV11</f>
        <v>1.6471622013654041E-3</v>
      </c>
      <c r="ED11" s="33">
        <f>DU11-'CCSD(T)'!BW11</f>
        <v>-5.2416090248041058E-2</v>
      </c>
      <c r="EE11" s="33">
        <f>DW11-'CCSD(T)'!BX11</f>
        <v>-7.0213165815431466E-2</v>
      </c>
      <c r="EF11" s="39">
        <f>DY11-'CCSD(T)'!BY11</f>
        <v>-8.7583480936970659E-2</v>
      </c>
      <c r="EG11" s="39">
        <f>DY11-'DLPNO-CCSD(T1 or T0)'!CT10</f>
        <v>0.37880360212369268</v>
      </c>
      <c r="EH11" s="33">
        <f t="shared" si="56"/>
        <v>-7.1860328016796871E-2</v>
      </c>
      <c r="EI11" s="33">
        <f t="shared" si="57"/>
        <v>-1.7370315121539193E-2</v>
      </c>
      <c r="EJ11" s="33"/>
      <c r="EK11" s="289" t="s">
        <v>7</v>
      </c>
      <c r="EL11" s="33">
        <v>-1266.73476187698</v>
      </c>
      <c r="EM11" s="33">
        <v>-1268.6689834716101</v>
      </c>
      <c r="EN11" s="33">
        <v>-1268.6658766236901</v>
      </c>
      <c r="EO11" s="33">
        <v>-1268.56830923037</v>
      </c>
      <c r="EP11" s="33">
        <v>-1268.5667558064099</v>
      </c>
      <c r="EQ11" s="33">
        <v>-1268.5385921980501</v>
      </c>
      <c r="ER11" s="33">
        <v>-3.106847923E-3</v>
      </c>
      <c r="ES11" s="33">
        <f t="shared" si="58"/>
        <v>-1268.5354853501271</v>
      </c>
      <c r="ET11" s="18" t="s">
        <v>119</v>
      </c>
      <c r="EU11" s="34">
        <f>627.5095*(EL12-EL10)</f>
        <v>45.944786216229708</v>
      </c>
      <c r="EV11" s="34">
        <f>627.5095*(ES12-ES10)</f>
        <v>20.689411270482484</v>
      </c>
      <c r="EW11" s="34">
        <f>627.5095*(EQ12-EQ10)</f>
        <v>20.626847963401566</v>
      </c>
      <c r="EX11" s="34">
        <f>627.5095*(EP12-EP10)</f>
        <v>32.45857300080489</v>
      </c>
      <c r="EY11" s="34">
        <f>627.5095*(EO12-EO10)</f>
        <v>32.427291344838885</v>
      </c>
      <c r="EZ11" s="34">
        <f>627.5095*(EN12-EN10)</f>
        <v>26.899260818545212</v>
      </c>
      <c r="FA11" s="34">
        <f>627.5095*(EM12-EM10)</f>
        <v>26.836697512605728</v>
      </c>
      <c r="FB11" s="92">
        <f t="shared" si="5"/>
        <v>6.2098495492041614</v>
      </c>
      <c r="FC11" s="92">
        <f t="shared" si="6"/>
        <v>-5.5905938322331572</v>
      </c>
      <c r="FD11" s="92">
        <f>EU11-'CCSD(T)'!BB11</f>
        <v>-1.3337717476957778E-4</v>
      </c>
      <c r="FE11" s="92">
        <f>EW11-'CCSD(T)'!BC11</f>
        <v>-4.3289839978982059E-2</v>
      </c>
      <c r="FF11" s="92">
        <f>EY11-'CCSD(T)'!CH11</f>
        <v>-0.16110889236868786</v>
      </c>
      <c r="FG11" s="96">
        <f>FA11-'CCSD(T)'!CI11</f>
        <v>-0.23898251698008011</v>
      </c>
      <c r="FH11" s="96">
        <f>FA11-'DLPNO-CCSD(T1 or T0)'!AF10</f>
        <v>0.31421971556078887</v>
      </c>
      <c r="FI11" s="92">
        <f t="shared" si="59"/>
        <v>-0.16097551519391828</v>
      </c>
      <c r="FJ11" s="92">
        <f t="shared" si="60"/>
        <v>-7.7873624611392245E-2</v>
      </c>
      <c r="FK11" s="39"/>
      <c r="FL11" s="218" t="s">
        <v>7</v>
      </c>
      <c r="FM11" s="28">
        <v>-1266.73476187698</v>
      </c>
      <c r="FN11" s="28">
        <v>-1268.66898457659</v>
      </c>
      <c r="FO11" s="28">
        <v>-1268.66587779109</v>
      </c>
      <c r="FP11" s="28">
        <v>-1268.5683102998501</v>
      </c>
      <c r="FQ11" s="28">
        <v>-1268.5667569071099</v>
      </c>
      <c r="FR11" s="28">
        <v>-1268.53859394955</v>
      </c>
      <c r="FS11" s="28">
        <v>-3.1067854970000001E-3</v>
      </c>
      <c r="FT11" s="28">
        <f t="shared" si="61"/>
        <v>-1268.5354871640529</v>
      </c>
      <c r="FU11" s="18" t="s">
        <v>119</v>
      </c>
      <c r="FV11" s="34">
        <f>627.5095*(FM12-FM10)</f>
        <v>45.944786222507595</v>
      </c>
      <c r="FW11" s="34">
        <f>627.5095*(FT12-FT10)</f>
        <v>20.691528818275941</v>
      </c>
      <c r="FX11" s="34">
        <f>627.5095*(FR12-FR10)</f>
        <v>20.627159659968488</v>
      </c>
      <c r="FY11" s="34">
        <f>627.5095*(FQ12-FQ10)</f>
        <v>32.459191511886559</v>
      </c>
      <c r="FZ11" s="34">
        <f>627.5095*(FP12-FP10)</f>
        <v>32.427006932518815</v>
      </c>
      <c r="GA11" s="34">
        <f>627.5095*(FO12-FO10)</f>
        <v>26.903903685981771</v>
      </c>
      <c r="GB11" s="34">
        <f>627.5095*(FN12-FN10)</f>
        <v>26.839534533238805</v>
      </c>
      <c r="GC11" s="33">
        <f t="shared" si="62"/>
        <v>6.212374873270317</v>
      </c>
      <c r="GD11" s="33">
        <f t="shared" si="63"/>
        <v>-5.5874723992800099</v>
      </c>
      <c r="GE11" s="169">
        <f t="shared" si="7"/>
        <v>3.046537304608421E-2</v>
      </c>
      <c r="GF11" s="33">
        <f>FV11-'CCSD(T)'!BB11</f>
        <v>-1.3337089688292281E-4</v>
      </c>
      <c r="GG11" s="33">
        <f>FX11-'CCSD(T)'!BC11</f>
        <v>-4.2978143412060632E-2</v>
      </c>
      <c r="GH11" s="33">
        <f>FZ11-'CCSD(T)'!BD11</f>
        <v>-0.16139330468875812</v>
      </c>
      <c r="GI11" s="33">
        <f>GB11-'CCSD(T)'!BE11</f>
        <v>-0.2361454963470031</v>
      </c>
      <c r="GJ11" s="33">
        <f>GB11-'DLPNO-CCSD(T1 or T0)'!O10</f>
        <v>0.12382710837943733</v>
      </c>
      <c r="GK11" s="33">
        <f t="shared" si="64"/>
        <v>-0.1612599337918752</v>
      </c>
      <c r="GL11" s="33">
        <f t="shared" si="65"/>
        <v>-7.4752191658244982E-2</v>
      </c>
      <c r="GM11" s="33"/>
      <c r="GN11" s="218" t="s">
        <v>7</v>
      </c>
      <c r="GO11" s="28">
        <v>-1266.73476187698</v>
      </c>
      <c r="GP11" s="28">
        <v>-1268.6687627200599</v>
      </c>
      <c r="GQ11" s="28">
        <v>-1268.6590848794301</v>
      </c>
      <c r="GR11" s="28">
        <v>-1268.5675899123401</v>
      </c>
      <c r="GS11" s="28">
        <v>-1268.56275099203</v>
      </c>
      <c r="GT11" s="28">
        <v>-1268.53845962522</v>
      </c>
      <c r="GU11" s="28">
        <v>-9.6778406279999993E-3</v>
      </c>
      <c r="GV11" s="28">
        <f t="shared" si="66"/>
        <v>-1268.528781784592</v>
      </c>
      <c r="GW11" s="18" t="s">
        <v>119</v>
      </c>
      <c r="GX11" s="34">
        <f>627.5095*(GO12-GO10)</f>
        <v>45.944786222507595</v>
      </c>
      <c r="GY11" s="34">
        <f>627.5095*(GV12-GV10)</f>
        <v>20.821740078726613</v>
      </c>
      <c r="GZ11" s="34">
        <f>627.5095*(GT12-GT10)</f>
        <v>20.550790668372844</v>
      </c>
      <c r="HA11" s="34">
        <f>627.5095*(GS12-GS10)</f>
        <v>32.570407467923616</v>
      </c>
      <c r="HB11" s="34">
        <f>627.5095*(GR12-GR10)</f>
        <v>32.434932766385053</v>
      </c>
      <c r="HC11" s="34">
        <f>627.5095*(GQ12-GQ10)</f>
        <v>26.914242457266642</v>
      </c>
      <c r="HD11" s="34">
        <f>627.5095*(GP12-GP10)</f>
        <v>26.643293048054307</v>
      </c>
      <c r="HE11" s="33">
        <f t="shared" si="8"/>
        <v>6.0925023796814628</v>
      </c>
      <c r="HF11" s="33">
        <f t="shared" si="9"/>
        <v>-5.791639718330746</v>
      </c>
      <c r="HG11" s="52">
        <f t="shared" si="67"/>
        <v>0.20416731905073604</v>
      </c>
      <c r="HH11" s="33">
        <f>GX11-'CCSD(T)'!BB11</f>
        <v>-1.3337089688292281E-4</v>
      </c>
      <c r="HI11" s="33">
        <f>GZ11-'CCSD(T)'!BC11</f>
        <v>-0.119347135007704</v>
      </c>
      <c r="HJ11" s="33">
        <f>HB11-'CCSD(T)'!BD11</f>
        <v>-0.15346747082251966</v>
      </c>
      <c r="HK11" s="33">
        <f>HD11-'CCSD(T)'!BE11</f>
        <v>-0.43238698153150068</v>
      </c>
      <c r="HL11" s="33">
        <f>HD11-'DLPNO-CCSD(T1 or T0)'!CT10</f>
        <v>-0.14481391283923273</v>
      </c>
      <c r="HM11" s="33">
        <f t="shared" si="10"/>
        <v>-0.15333409992563674</v>
      </c>
      <c r="HN11" s="33">
        <f t="shared" si="11"/>
        <v>-0.27891951070898102</v>
      </c>
      <c r="HO11" s="39"/>
      <c r="HP11" s="218" t="s">
        <v>7</v>
      </c>
      <c r="HQ11" s="28">
        <v>-1266.73476187697</v>
      </c>
      <c r="HR11" s="28">
        <v>-1268.6687994829799</v>
      </c>
      <c r="HS11" s="28">
        <v>-1268.65913937244</v>
      </c>
      <c r="HT11" s="28">
        <v>-1268.5676239685099</v>
      </c>
      <c r="HU11" s="28">
        <v>-1268.5627939132401</v>
      </c>
      <c r="HV11" s="28">
        <v>-1268.5385080175799</v>
      </c>
      <c r="HW11" s="28">
        <v>-9.6601105470000004E-3</v>
      </c>
      <c r="HX11" s="28">
        <f t="shared" si="68"/>
        <v>-1268.528847907033</v>
      </c>
      <c r="HY11" s="18" t="s">
        <v>119</v>
      </c>
      <c r="HZ11" s="34">
        <f>627.5095*(HQ12-HQ10)</f>
        <v>45.944786222507595</v>
      </c>
      <c r="IA11" s="34">
        <f>627.5095*(HX12-HX10)</f>
        <v>20.813448424673314</v>
      </c>
      <c r="IB11" s="34">
        <f>627.5095*(HV12-HV10)</f>
        <v>20.552306222906157</v>
      </c>
      <c r="IC11" s="34">
        <f>627.5095*(HU12-HU10)</f>
        <v>32.567138356637322</v>
      </c>
      <c r="ID11" s="34">
        <f>627.5095*(HT12-HT10)</f>
        <v>32.436567259249379</v>
      </c>
      <c r="IE11" s="34">
        <f>627.5095*(HS12-HS10)</f>
        <v>26.913196172859895</v>
      </c>
      <c r="IF11" s="34">
        <f>627.5095*(HR12-HR10)</f>
        <v>26.652053971806129</v>
      </c>
      <c r="IG11" s="33">
        <f t="shared" si="69"/>
        <v>6.0997477488999721</v>
      </c>
      <c r="IH11" s="33">
        <f t="shared" si="70"/>
        <v>-5.7845132874432501</v>
      </c>
      <c r="II11" s="33">
        <f t="shared" si="71"/>
        <v>7.1264308874958715E-3</v>
      </c>
      <c r="IJ11" s="33">
        <f>HZ11-'CCSD(T)'!BB11</f>
        <v>-1.3337089688292281E-4</v>
      </c>
      <c r="IK11" s="33">
        <f>IB11-'CCSD(T)'!BC11</f>
        <v>-0.11783158047439102</v>
      </c>
      <c r="IL11" s="33">
        <f>ID11-'CCSD(T)'!BD11</f>
        <v>-0.15183297795819328</v>
      </c>
      <c r="IM11" s="33">
        <f>IF11-'CCSD(T)'!BE11</f>
        <v>-0.42362605777967843</v>
      </c>
      <c r="IN11" s="33">
        <f>IF11-'DLPNO-CCSD(T1 or T0)'!CT10</f>
        <v>-0.13605298908741048</v>
      </c>
      <c r="IO11" s="33">
        <f t="shared" si="72"/>
        <v>-0.15169960706131036</v>
      </c>
      <c r="IP11" s="33">
        <f t="shared" si="73"/>
        <v>-0.27179307982148515</v>
      </c>
      <c r="IQ11" s="33"/>
      <c r="IR11" s="218" t="s">
        <v>7</v>
      </c>
      <c r="IS11">
        <v>-1266.73476187698</v>
      </c>
      <c r="IT11">
        <v>-1268.6692039960201</v>
      </c>
      <c r="IU11">
        <v>-1268.6685660156299</v>
      </c>
      <c r="IV11">
        <v>-1268.56844308881</v>
      </c>
      <c r="IW11">
        <v>-1268.56812409861</v>
      </c>
      <c r="IX11">
        <v>-1268.53872887784</v>
      </c>
      <c r="IY11">
        <v>-6.3798038799999998E-4</v>
      </c>
      <c r="IZ11" s="28">
        <f t="shared" si="74"/>
        <v>-1268.5380908974519</v>
      </c>
      <c r="JA11" s="18" t="s">
        <v>119</v>
      </c>
      <c r="JB11" s="34">
        <f>627.5095*(IS12-IS10)</f>
        <v>45.944786216229708</v>
      </c>
      <c r="JC11" s="34">
        <f>627.5095*(IZ12-IZ10)</f>
        <v>20.65340951571676</v>
      </c>
      <c r="JD11" s="34">
        <f>627.5095*(IX12-IX10)</f>
        <v>20.643049035229811</v>
      </c>
      <c r="JE11" s="34">
        <f>627.5095*(IW12-IW10)</f>
        <v>32.516586542869383</v>
      </c>
      <c r="JF11" s="34">
        <f>627.5095*(IV12-IV10)</f>
        <v>32.511406307548341</v>
      </c>
      <c r="JG11" s="34">
        <f>627.5095*(IU12-IU10)</f>
        <v>26.97753798514043</v>
      </c>
      <c r="JH11" s="34">
        <f>627.5095*(IT12-IT10)</f>
        <v>26.967177501942576</v>
      </c>
      <c r="JI11" s="33">
        <f t="shared" si="75"/>
        <v>6.3241284667127644</v>
      </c>
      <c r="JJ11" s="33">
        <f t="shared" si="76"/>
        <v>-5.5442288056057656</v>
      </c>
      <c r="JK11" s="33">
        <f t="shared" si="77"/>
        <v>4.6365026627391615E-2</v>
      </c>
      <c r="JL11" s="33">
        <f>JB11-'CCSD(T)'!BB11</f>
        <v>-1.3337717476957778E-4</v>
      </c>
      <c r="JM11" s="33">
        <f>JD11-'CCSD(T)'!BC11</f>
        <v>-2.7088768150736797E-2</v>
      </c>
      <c r="JN11" s="33">
        <f>JF11-'CCSD(T)'!BD11</f>
        <v>-7.6993929659231242E-2</v>
      </c>
      <c r="JO11" s="33">
        <f>JH11-'CCSD(T)'!BE11</f>
        <v>-0.10850252764323187</v>
      </c>
      <c r="JP11" s="33">
        <f>JH11-'DLPNO-CCSD(T1 or T0)'!CT10</f>
        <v>0.17907054104903608</v>
      </c>
      <c r="JQ11" s="33">
        <f t="shared" si="78"/>
        <v>-7.6860552484461664E-2</v>
      </c>
      <c r="JR11" s="33">
        <f t="shared" si="79"/>
        <v>-3.150859798400063E-2</v>
      </c>
      <c r="JS11" s="33"/>
      <c r="JT11" s="344">
        <v>-1269.7901396045299</v>
      </c>
      <c r="JU11" s="345">
        <v>-1269.4163419244701</v>
      </c>
      <c r="JV11" s="346">
        <v>-1269.41282856105</v>
      </c>
      <c r="JW11" s="328"/>
      <c r="JX11" s="218" t="s">
        <v>7</v>
      </c>
      <c r="JY11" s="28">
        <v>-1267.3263892889199</v>
      </c>
      <c r="JZ11" s="28">
        <v>-1269.7025536854001</v>
      </c>
      <c r="KA11" s="28">
        <v>-1269.69647802959</v>
      </c>
      <c r="KB11" s="28">
        <v>-1269.5646070484099</v>
      </c>
      <c r="KC11" s="28">
        <v>-1269.5615692205099</v>
      </c>
      <c r="KD11" s="28">
        <v>-1269.56732567227</v>
      </c>
      <c r="KE11" s="28">
        <v>-6.0756558089999999E-3</v>
      </c>
      <c r="KF11" s="28">
        <f t="shared" si="80"/>
        <v>-1269.5612500164611</v>
      </c>
      <c r="KG11" s="216">
        <v>-1269.480445038</v>
      </c>
      <c r="KH11" s="125">
        <v>-1269.480445038</v>
      </c>
      <c r="KI11" s="215">
        <v>-1269.612061285</v>
      </c>
      <c r="KJ11" s="10">
        <v>-0.59685044708900004</v>
      </c>
      <c r="KK11" s="10">
        <v>-1.644180644063</v>
      </c>
      <c r="KL11" s="10">
        <f t="shared" si="12"/>
        <v>-1269.4983562108252</v>
      </c>
      <c r="KM11" s="10">
        <f t="shared" si="13"/>
        <v>-1269.4638241262019</v>
      </c>
      <c r="KN11" s="34">
        <f>627.5095*(JY12-JY10)</f>
        <v>43.448632579218803</v>
      </c>
      <c r="KO11" s="34">
        <f>627.5095*(KF12-KF10)</f>
        <v>18.722884768044946</v>
      </c>
      <c r="KP11" s="34">
        <f>627.5095*(KL12-KL10)</f>
        <v>21.26412283659425</v>
      </c>
      <c r="KQ11" s="34">
        <f>627.5095*(KM12-KM10)</f>
        <v>22.503016551045143</v>
      </c>
      <c r="KR11" s="34">
        <f>627.5095*(KD12-KD10)</f>
        <v>18.787140605013821</v>
      </c>
      <c r="KS11" s="34">
        <f>627.5095*(KC12-KC10)</f>
        <v>31.578485172779917</v>
      </c>
      <c r="KT11" s="34">
        <f>627.5095*(KB12-KB10)</f>
        <v>31.610613088268092</v>
      </c>
      <c r="KU11" s="34">
        <f>627.5095*(KA12-KA10)</f>
        <v>25.989350231200497</v>
      </c>
      <c r="KV11" s="34">
        <f>627.5095*(JZ12-JZ10)</f>
        <v>26.053606062034167</v>
      </c>
      <c r="KW11" s="33">
        <f t="shared" si="14"/>
        <v>7.2664654570203453</v>
      </c>
      <c r="KX11" s="109">
        <f>627.5095*(JT12-JT10)</f>
        <v>25.460185187281972</v>
      </c>
      <c r="KY11" s="109">
        <f>627.5095*(JU12-JU10)</f>
        <v>25.784497194769443</v>
      </c>
      <c r="KZ11" s="331">
        <f>627.5095*(JV12-JV10)</f>
        <v>25.905380034885592</v>
      </c>
      <c r="LA11" s="33">
        <f t="shared" si="15"/>
        <v>-5.5570070262339257</v>
      </c>
      <c r="LB11" s="155">
        <f t="shared" si="81"/>
        <v>3.046537304608421E-2</v>
      </c>
      <c r="LC11" s="149">
        <f>KN11-'PNO-LCCSD(T)'!AB10</f>
        <v>-1.0272969519320441E-4</v>
      </c>
      <c r="LD11" s="179">
        <f t="shared" si="16"/>
        <v>-0.78592847120463816</v>
      </c>
      <c r="LE11" s="324">
        <f t="shared" si="17"/>
        <v>-0.59342087475219429</v>
      </c>
      <c r="LF11" s="326">
        <f t="shared" si="18"/>
        <v>0.32431200748747102</v>
      </c>
      <c r="LG11" t="str">
        <f t="shared" si="19"/>
        <v>03_start</v>
      </c>
      <c r="LH11" s="175">
        <f>627.5095*(KG12-KG10)</f>
        <v>32.063625763054709</v>
      </c>
      <c r="LI11" s="128">
        <f t="shared" si="20"/>
        <v>-0.48514059027479206</v>
      </c>
      <c r="LJ11" s="129">
        <f t="shared" si="21"/>
        <v>-0.453012674786617</v>
      </c>
      <c r="LK11" s="123">
        <f>627.5095*(KI12-KI10)</f>
        <v>26.345814419903078</v>
      </c>
      <c r="LL11" s="128">
        <f t="shared" si="22"/>
        <v>-0.35646418870258145</v>
      </c>
      <c r="LM11" s="128">
        <f t="shared" si="23"/>
        <v>-0.29220835786891186</v>
      </c>
      <c r="LN11" s="226">
        <f t="shared" si="24"/>
        <v>1.1419703964225398</v>
      </c>
      <c r="LO11" s="226"/>
      <c r="LP11" s="5" t="s">
        <v>7</v>
      </c>
      <c r="LQ11" s="4">
        <v>-1267.3263892889199</v>
      </c>
      <c r="LR11" s="4">
        <v>-1269.70255173244</v>
      </c>
      <c r="LS11" s="4">
        <v>-1269.69646883937</v>
      </c>
      <c r="LT11" s="4">
        <v>-1269.5646056277999</v>
      </c>
      <c r="LU11" s="4">
        <v>-1269.5615641812699</v>
      </c>
      <c r="LV11" s="4">
        <v>-1269.5673243705601</v>
      </c>
      <c r="LW11" s="4">
        <v>-6.082893063E-3</v>
      </c>
      <c r="LX11" s="28">
        <f t="shared" si="25"/>
        <v>-1269.5612414774971</v>
      </c>
      <c r="LY11" s="18" t="s">
        <v>119</v>
      </c>
      <c r="LZ11" s="34">
        <f>627.5095*(LQ12-LQ10)</f>
        <v>43.448632485050567</v>
      </c>
      <c r="MA11" s="34">
        <f>627.5095*(LX12-LX10)</f>
        <v>18.719591186572504</v>
      </c>
      <c r="MB11" s="34">
        <f>627.5095*(LV12-LV10)</f>
        <v>18.785759055015461</v>
      </c>
      <c r="MC11" s="34">
        <f>627.5095*(LU12-LU10)</f>
        <v>31.57654039544413</v>
      </c>
      <c r="MD11" s="34">
        <f>627.5095*(LT12-LT10)</f>
        <v>31.609624327810778</v>
      </c>
      <c r="ME11" s="34">
        <f>627.5095*(LS12-LS10)</f>
        <v>25.986487740057814</v>
      </c>
      <c r="MF11" s="34">
        <f>627.5095*(LR12-LR10)</f>
        <v>26.052655617346879</v>
      </c>
      <c r="MG11" s="33">
        <f t="shared" si="26"/>
        <v>7.2668965623314179</v>
      </c>
      <c r="MH11" s="39">
        <f t="shared" si="27"/>
        <v>-5.5569687104638987</v>
      </c>
      <c r="MI11" s="33"/>
      <c r="MJ11" s="5" t="s">
        <v>7</v>
      </c>
      <c r="MK11" s="28">
        <v>-1267.3263892889199</v>
      </c>
      <c r="ML11" s="28">
        <v>-1269.7021133370499</v>
      </c>
      <c r="MM11" s="28">
        <v>-1269.6855728130799</v>
      </c>
      <c r="MN11" s="28">
        <v>-1269.56371284344</v>
      </c>
      <c r="MO11" s="28">
        <v>-1269.5554425814601</v>
      </c>
      <c r="MP11" s="28">
        <v>-1269.56720405854</v>
      </c>
      <c r="MQ11" s="28">
        <v>-1.6540523966999999E-2</v>
      </c>
      <c r="MR11" s="28">
        <f t="shared" si="82"/>
        <v>-1269.550663534573</v>
      </c>
      <c r="MS11" s="18" t="s">
        <v>119</v>
      </c>
      <c r="MT11" s="34">
        <f>627.5095*(MK12-MK10)</f>
        <v>43.448632359635603</v>
      </c>
      <c r="MU11" s="34">
        <f>627.5095*(MR12-MR10)</f>
        <v>18.545813490499533</v>
      </c>
      <c r="MV11" s="34">
        <f>627.5095*(MP12-MP10)</f>
        <v>18.75173874683826</v>
      </c>
      <c r="MW11" s="34">
        <f>627.5095*(MO12-MO10)</f>
        <v>31.350141111209357</v>
      </c>
      <c r="MX11" s="34">
        <f>627.5095*(MN12-MN10)</f>
        <v>31.453103742089624</v>
      </c>
      <c r="MY11" s="34">
        <f>627.5095*(MM12-MM10)</f>
        <v>25.563689760482678</v>
      </c>
      <c r="MZ11" s="34">
        <f>627.5095*(ML12-ML10)</f>
        <v>25.769615016393367</v>
      </c>
      <c r="NA11" s="52">
        <f t="shared" si="28"/>
        <v>7.0178762695551065</v>
      </c>
      <c r="NB11" s="52">
        <f t="shared" si="29"/>
        <v>-5.6834887256962574</v>
      </c>
      <c r="NC11" s="33">
        <f t="shared" si="30"/>
        <v>0.12648169946233168</v>
      </c>
      <c r="ND11" s="33"/>
      <c r="NE11" s="5" t="s">
        <v>7</v>
      </c>
      <c r="NF11">
        <v>-1267.3263892889199</v>
      </c>
      <c r="NG11">
        <v>-1269.7021357839301</v>
      </c>
      <c r="NH11">
        <v>-1269.6856484125001</v>
      </c>
      <c r="NI11">
        <v>-1269.5637445878699</v>
      </c>
      <c r="NJ11">
        <v>-1269.55550090215</v>
      </c>
      <c r="NK11">
        <v>-1269.5672544557699</v>
      </c>
      <c r="NL11">
        <v>-1.6487371428000001E-2</v>
      </c>
      <c r="NM11" s="28">
        <f t="shared" si="83"/>
        <v>-1269.5507670843419</v>
      </c>
      <c r="NN11" s="18" t="s">
        <v>119</v>
      </c>
      <c r="NO11" s="34">
        <f>627.5095*(NF12-NF10)</f>
        <v>43.448632579218803</v>
      </c>
      <c r="NP11" s="34">
        <f>627.5095*(NM12-NM10)</f>
        <v>18.491519278900906</v>
      </c>
      <c r="NQ11" s="34">
        <f>627.5095*(NK12-NK10)</f>
        <v>18.741986232588353</v>
      </c>
      <c r="NR11" s="34">
        <f>627.5095*(NJ12-NJ10)</f>
        <v>31.321713763737275</v>
      </c>
      <c r="NS11" s="34">
        <f>627.5095*(NI12-NI10)</f>
        <v>31.446947240152962</v>
      </c>
      <c r="NT11" s="34">
        <f>627.5095*(NH12-NH10)</f>
        <v>25.525738356173846</v>
      </c>
      <c r="NU11" s="34">
        <f>627.5095*(NG12-NG10)</f>
        <v>25.776205309290578</v>
      </c>
      <c r="NV11" s="33">
        <f t="shared" si="31"/>
        <v>7.0342190767022252</v>
      </c>
      <c r="NW11" s="39">
        <f t="shared" si="84"/>
        <v>-5.6707419308623841</v>
      </c>
      <c r="NX11" s="33">
        <f t="shared" si="85"/>
        <v>1.2746794833873309E-2</v>
      </c>
      <c r="NZ11" s="5" t="s">
        <v>7</v>
      </c>
      <c r="OA11" s="4">
        <v>-1267.35892364285</v>
      </c>
      <c r="OB11" s="4">
        <v>-1269.86849464431</v>
      </c>
      <c r="OC11" s="4">
        <v>-1269.8423911038501</v>
      </c>
      <c r="OD11" s="4">
        <v>-1269.71694727359</v>
      </c>
      <c r="OE11" s="4">
        <v>-1269.7038955033599</v>
      </c>
      <c r="OF11" s="4">
        <v>-1269.74368115831</v>
      </c>
      <c r="OG11" s="4">
        <v>-2.6103540460000001E-2</v>
      </c>
      <c r="OH11" s="28">
        <f t="shared" si="86"/>
        <v>-1269.7175776178499</v>
      </c>
      <c r="OI11" s="18" t="s">
        <v>119</v>
      </c>
      <c r="OJ11" s="34">
        <f>627.5095*(OA12-OA10)</f>
        <v>43.571698631778936</v>
      </c>
      <c r="OK11" s="34">
        <f>627.5095*(OH12-OH10)</f>
        <v>19.106477955707724</v>
      </c>
      <c r="OL11" s="34">
        <f>627.5095*(OF12-OF10)</f>
        <v>19.445381510580823</v>
      </c>
      <c r="OM11" s="34">
        <f>627.5095*(OE12-OE10)</f>
        <v>32.206543649595226</v>
      </c>
      <c r="ON11" s="34">
        <f>627.5095*(OD12-OD10)</f>
        <v>32.375995430242057</v>
      </c>
      <c r="OO11" s="34">
        <f>627.5095*(OC12-OC10)</f>
        <v>26.285007569671375</v>
      </c>
      <c r="OP11" s="34">
        <f>627.5095*(OB12-OB10)</f>
        <v>26.623911124544474</v>
      </c>
      <c r="OQ11" s="33">
        <f t="shared" si="32"/>
        <v>7.1785296139636507</v>
      </c>
      <c r="OR11" s="39">
        <f t="shared" si="87"/>
        <v>-5.7520843056975828</v>
      </c>
      <c r="OS11" s="39"/>
      <c r="OT11" s="39" t="s">
        <v>7</v>
      </c>
      <c r="OU11" s="39">
        <v>-1267.35892364284</v>
      </c>
      <c r="OV11" s="39">
        <v>-1269.8679769043999</v>
      </c>
      <c r="OW11" s="39">
        <v>-1269.8585380122099</v>
      </c>
      <c r="OX11" s="39">
        <v>-1269.71870661926</v>
      </c>
      <c r="OY11" s="39">
        <v>-1269.7139871731599</v>
      </c>
      <c r="OZ11" s="39">
        <v>-1269.7439020535201</v>
      </c>
      <c r="PA11" s="39">
        <v>-9.4388921880000001E-3</v>
      </c>
      <c r="PB11" s="39">
        <v>-1269.7344631613321</v>
      </c>
      <c r="PC11" s="39" t="s">
        <v>119</v>
      </c>
      <c r="PD11" s="39">
        <v>43.571698631778936</v>
      </c>
      <c r="PE11" s="39">
        <v>19.35203730651893</v>
      </c>
      <c r="PF11" s="39">
        <v>19.521690029334536</v>
      </c>
      <c r="PG11" s="39">
        <v>32.54037792543641</v>
      </c>
      <c r="PH11" s="39">
        <v>32.625204289483776</v>
      </c>
      <c r="PI11" s="39">
        <v>26.811708258318372</v>
      </c>
      <c r="PJ11" s="39">
        <v>26.981360979992544</v>
      </c>
      <c r="PK11" s="39">
        <v>7.4596709506580083</v>
      </c>
      <c r="PL11" s="39">
        <v>-5.6438433094912313</v>
      </c>
      <c r="PM11" s="39"/>
      <c r="PO11" s="33">
        <f t="shared" si="33"/>
        <v>0.12306627214333332</v>
      </c>
      <c r="PP11" s="33">
        <f t="shared" si="34"/>
        <v>0.92289168815243272</v>
      </c>
      <c r="PQ11" s="33">
        <f t="shared" si="88"/>
        <v>0.7998254160090994</v>
      </c>
      <c r="PR11" s="33">
        <f>'LNO-CCSD(T)-def2nZVP'!LB11</f>
        <v>3.046537304608421E-2</v>
      </c>
      <c r="PS11" s="33">
        <f t="shared" si="89"/>
        <v>0.60941381763922498</v>
      </c>
      <c r="PT11" s="33">
        <f t="shared" si="90"/>
        <v>1.8506733011154741E-2</v>
      </c>
      <c r="PU11" s="33">
        <f>-'LNO-CCSD(T)-def2nZVP'!FA11+'CCSD(T)'!CI11</f>
        <v>0.23898251698008011</v>
      </c>
      <c r="PV11" s="360">
        <f>'LNO-CCSD(T)-def2nZVP'!KV11+PS11+PT11+PU11</f>
        <v>26.920509129664627</v>
      </c>
      <c r="PW11" s="360"/>
      <c r="PX11" s="399">
        <v>0.12306614672836957</v>
      </c>
      <c r="PY11" s="399">
        <v>1.0155799616729979</v>
      </c>
      <c r="PZ11" s="399">
        <v>0.89251381494462834</v>
      </c>
      <c r="QA11" s="399">
        <v>3.046537304608421E-2</v>
      </c>
      <c r="QB11" s="399">
        <v>0.6780718226139707</v>
      </c>
      <c r="QC11" s="399">
        <v>1.8506733011154741E-2</v>
      </c>
      <c r="QD11" s="399">
        <v>0.23898251698008011</v>
      </c>
      <c r="QE11" s="360">
        <v>26.98916713463937</v>
      </c>
      <c r="QF11" s="399">
        <f t="shared" si="91"/>
        <v>6.8658004974743392E-2</v>
      </c>
      <c r="QH11" s="5" t="s">
        <v>7</v>
      </c>
      <c r="QI11" s="420">
        <v>-1267.3263892888499</v>
      </c>
      <c r="QJ11" s="420">
        <v>-1269.4077100173699</v>
      </c>
      <c r="QK11" s="420">
        <v>-1269.4027820363499</v>
      </c>
      <c r="QL11" s="420">
        <v>-1269.28156891099</v>
      </c>
      <c r="QM11" s="420">
        <v>-1269.27910492048</v>
      </c>
      <c r="QN11" s="420">
        <v>-1269.2830559532399</v>
      </c>
      <c r="QO11" s="420">
        <v>-4.927981027E-3</v>
      </c>
      <c r="QP11" s="213">
        <f t="shared" si="92"/>
        <v>-1269.2781279722128</v>
      </c>
      <c r="QQ11" s="421" t="s">
        <v>119</v>
      </c>
      <c r="QR11" s="212">
        <f>627.5095*(QI12-QI10)</f>
        <v>43.448632566663036</v>
      </c>
      <c r="QS11" s="212">
        <f>627.5095*(QP12-QP10)</f>
        <v>20.389416268242282</v>
      </c>
      <c r="QT11" s="212">
        <f>627.5095*(QN12-QN10)</f>
        <v>20.446204538341455</v>
      </c>
      <c r="QU11" s="212">
        <f>627.5095*(QM12-QM10)</f>
        <v>31.972516209264779</v>
      </c>
      <c r="QV11" s="212">
        <f>627.5095*(QL12-QL10)</f>
        <v>32.000910342602218</v>
      </c>
      <c r="QW11" s="212">
        <f>627.5095*(QK12-QK10)</f>
        <v>26.132677705753444</v>
      </c>
      <c r="QX11" s="212">
        <f>627.5095*(QJ12-QJ10)</f>
        <v>26.189465972713677</v>
      </c>
      <c r="QY11" s="213">
        <f t="shared" si="35"/>
        <v>5.7432614343722221</v>
      </c>
      <c r="QZ11" s="249">
        <f t="shared" si="93"/>
        <v>-5.811444369888541</v>
      </c>
      <c r="RA11" s="5"/>
      <c r="RB11" s="5" t="s">
        <v>7</v>
      </c>
      <c r="RC11" s="213">
        <v>-1267.35892364244</v>
      </c>
      <c r="RD11" s="213">
        <v>-1269.5407903907401</v>
      </c>
      <c r="RE11" s="213">
        <v>-1269.5326613642701</v>
      </c>
      <c r="RF11" s="213">
        <v>-1269.40555104394</v>
      </c>
      <c r="RG11" s="213">
        <v>-1269.4014865306999</v>
      </c>
      <c r="RH11" s="213">
        <v>-1269.4303766599401</v>
      </c>
      <c r="RI11" s="213">
        <v>-8.1290264689999996E-3</v>
      </c>
      <c r="RJ11" s="418">
        <f t="shared" si="94"/>
        <v>-1269.422247633471</v>
      </c>
      <c r="RK11" s="421" t="s">
        <v>119</v>
      </c>
      <c r="RL11" s="212">
        <f>627.5095*(RC12-RC10)</f>
        <v>43.571698732082368</v>
      </c>
      <c r="RM11" s="212">
        <f>627.5095*(RJ12-RJ10)</f>
        <v>20.527135611445043</v>
      </c>
      <c r="RN11" s="212">
        <f>627.5095*(RH12-RH10)</f>
        <v>20.712344984475155</v>
      </c>
      <c r="RO11" s="212">
        <f>627.5095*(RG12-RG10)</f>
        <v>32.516201534477993</v>
      </c>
      <c r="RP11" s="212">
        <f>627.5095*(RF12-RF10)</f>
        <v>32.608806217568748</v>
      </c>
      <c r="RQ11" s="212">
        <f>627.5095*(RE12-RE10)</f>
        <v>26.502575724454765</v>
      </c>
      <c r="RR11" s="212">
        <f>627.5095*(RD12-RD10)</f>
        <v>26.687785096914158</v>
      </c>
      <c r="RS11" s="213">
        <f t="shared" si="36"/>
        <v>5.9754401124390029</v>
      </c>
      <c r="RT11" s="249">
        <f t="shared" si="95"/>
        <v>-5.92102112065459</v>
      </c>
    </row>
    <row r="12" spans="1:488" ht="17">
      <c r="A12" s="96">
        <v>-26.3</v>
      </c>
      <c r="C12" s="286" t="s">
        <v>8</v>
      </c>
      <c r="D12" s="282">
        <v>-1266.66963196339</v>
      </c>
      <c r="E12" s="282">
        <v>-1268.47324033785</v>
      </c>
      <c r="F12" s="282">
        <v>-1268.4704755366799</v>
      </c>
      <c r="G12" s="282">
        <v>-1268.379159264</v>
      </c>
      <c r="H12" s="282">
        <v>-1268.37777686342</v>
      </c>
      <c r="I12" s="282">
        <v>-1268.3512192278599</v>
      </c>
      <c r="J12" s="282">
        <v>-1268.3484544266901</v>
      </c>
      <c r="K12" s="94" t="s">
        <v>120</v>
      </c>
      <c r="L12" s="34">
        <f>627.5095*(D10-D11)</f>
        <v>-43.123280048137595</v>
      </c>
      <c r="M12" s="34">
        <f>627.5095*(J10-J11)</f>
        <v>-19.418671449539879</v>
      </c>
      <c r="N12" s="34">
        <f>627.5095*(I10-I11)</f>
        <v>-19.292386022358023</v>
      </c>
      <c r="O12" s="34">
        <f>627.5095*(H10-H11)</f>
        <v>-30.999603881527374</v>
      </c>
      <c r="P12" s="34">
        <f>627.5095*(G10-G11)</f>
        <v>-30.936461164868845</v>
      </c>
      <c r="Q12" s="34">
        <f>627.5095*(F10-F11)</f>
        <v>-25.91291020536752</v>
      </c>
      <c r="R12" s="34">
        <f>627.5095*(E10-E11)</f>
        <v>-25.786624771907785</v>
      </c>
      <c r="S12" s="93">
        <f t="shared" si="37"/>
        <v>-6.494238749549762</v>
      </c>
      <c r="T12" s="93">
        <f t="shared" si="38"/>
        <v>5.1498363929610598</v>
      </c>
      <c r="U12" s="288"/>
      <c r="V12" s="93">
        <f>L12-'CCSD(T)'!BV12</f>
        <v>1.5464093256696287E-3</v>
      </c>
      <c r="W12" s="93">
        <f>N12-'CCSD(T)'!BW12</f>
        <v>0.11850152239275857</v>
      </c>
      <c r="X12" s="93">
        <f>P12-'CCSD(T)'!BX12</f>
        <v>0.15193490494053918</v>
      </c>
      <c r="Y12" s="93">
        <f>R12-'CCSD(T)'!BY12</f>
        <v>0.21344645287337727</v>
      </c>
      <c r="Z12" s="93">
        <f>R12-'DLPNO-CCSD(T1 or T0)'!CT11</f>
        <v>-0.30362901186362734</v>
      </c>
      <c r="AA12" s="93">
        <f t="shared" si="39"/>
        <v>0.15038849561486956</v>
      </c>
      <c r="AB12" s="93">
        <f t="shared" si="40"/>
        <v>6.1511547932838084E-2</v>
      </c>
      <c r="AD12" s="209" t="s">
        <v>8</v>
      </c>
      <c r="AE12" s="28">
        <v>-1266.66963196339</v>
      </c>
      <c r="AF12" s="28">
        <v>-1268.4732404051799</v>
      </c>
      <c r="AG12" s="28">
        <v>-1268.47047495846</v>
      </c>
      <c r="AH12" s="28">
        <v>-1268.3791590721401</v>
      </c>
      <c r="AI12" s="28">
        <v>-1268.3777763487799</v>
      </c>
      <c r="AJ12" s="28">
        <v>-1268.35122058357</v>
      </c>
      <c r="AK12" s="28">
        <v>-1268.3484551368399</v>
      </c>
      <c r="AL12" s="18" t="s">
        <v>120</v>
      </c>
      <c r="AM12" s="34">
        <f>627.5095*(AE10-AE11)</f>
        <v>-43.123280054415474</v>
      </c>
      <c r="AN12" s="34">
        <f>627.5095*(AK10-AK11)</f>
        <v>-19.421510164345079</v>
      </c>
      <c r="AO12" s="34">
        <f>627.5095*(AJ10-AJ11)</f>
        <v>-19.292513036613801</v>
      </c>
      <c r="AP12" s="34">
        <f>627.5095*(AI10-AI11)</f>
        <v>-31.002836829215816</v>
      </c>
      <c r="AQ12" s="34">
        <f>627.5095*(AH10-AH11)</f>
        <v>-30.938338265350176</v>
      </c>
      <c r="AR12" s="34">
        <f>627.5095*(AG10-AG11)</f>
        <v>-25.917556511656745</v>
      </c>
      <c r="AS12" s="34">
        <f>627.5095*(AF10-AF11)</f>
        <v>-25.788559390060669</v>
      </c>
      <c r="AT12" s="52">
        <f t="shared" si="41"/>
        <v>-6.496046353446868</v>
      </c>
      <c r="AU12" s="52">
        <f t="shared" si="42"/>
        <v>5.1497788752895062</v>
      </c>
      <c r="AV12" s="71"/>
      <c r="AW12" s="52">
        <f>AM12-'CCSD(T)'!BV12</f>
        <v>1.5464030477900792E-3</v>
      </c>
      <c r="AX12" s="52">
        <f>AO12-'CCSD(T)'!BW12</f>
        <v>0.11837450813698069</v>
      </c>
      <c r="AY12" s="52">
        <f>AQ12-'CCSD(T)'!BX12</f>
        <v>0.15005780445920891</v>
      </c>
      <c r="AZ12" s="52">
        <f>AS12-'CCSD(T)'!BY12</f>
        <v>0.2115118347204934</v>
      </c>
      <c r="BA12" s="52">
        <f>AS12-'DLPNO-CCSD(T1 or T0)'!CT11</f>
        <v>-0.30556363001651121</v>
      </c>
      <c r="BB12" s="52">
        <f t="shared" si="43"/>
        <v>0.14851140141141883</v>
      </c>
      <c r="BC12" s="52">
        <f t="shared" si="44"/>
        <v>6.1454030261284487E-2</v>
      </c>
      <c r="BD12" s="33"/>
      <c r="BE12" s="211" t="s">
        <v>8</v>
      </c>
      <c r="BF12" s="28">
        <v>-1266.66963196339</v>
      </c>
      <c r="BG12" s="28">
        <v>-1268.4733062586599</v>
      </c>
      <c r="BH12" s="28">
        <v>-1268.46459712922</v>
      </c>
      <c r="BI12" s="28">
        <v>-1268.37859871516</v>
      </c>
      <c r="BJ12" s="28">
        <v>-1268.3742441504401</v>
      </c>
      <c r="BK12" s="28">
        <v>-1268.3511576261999</v>
      </c>
      <c r="BL12" s="28">
        <v>-8.7091294369999999E-3</v>
      </c>
      <c r="BM12" s="28">
        <f t="shared" si="45"/>
        <v>-1268.3424484967629</v>
      </c>
      <c r="BN12" s="18" t="s">
        <v>120</v>
      </c>
      <c r="BO12" s="212">
        <f>627.5095*(BF10-BF11)</f>
        <v>-43.123280048137595</v>
      </c>
      <c r="BP12" s="212">
        <f>627.5095*(BM10-BM11)</f>
        <v>-19.618911987646939</v>
      </c>
      <c r="BQ12" s="212">
        <f>627.5095*(BK10-BK11)</f>
        <v>-19.214226331917985</v>
      </c>
      <c r="BR12" s="212">
        <f>627.5095*(BJ10-BJ11)</f>
        <v>-31.197296388325608</v>
      </c>
      <c r="BS12" s="212">
        <f>627.5095*(BI10-BI11)</f>
        <v>-30.994953559248358</v>
      </c>
      <c r="BT12" s="212">
        <f>627.5095*(BH10-BH11)</f>
        <v>-26.070734881437247</v>
      </c>
      <c r="BU12" s="212">
        <f>627.5095*(BG10-BG11)</f>
        <v>-25.666049223282748</v>
      </c>
      <c r="BV12" s="213">
        <f t="shared" si="46"/>
        <v>-6.4518228913647633</v>
      </c>
      <c r="BW12" s="213">
        <f t="shared" si="47"/>
        <v>5.3289043359656105</v>
      </c>
      <c r="BX12" s="214">
        <f t="shared" si="48"/>
        <v>-0.17912546067610435</v>
      </c>
      <c r="BY12" s="33">
        <f>BO12-'CCSD(T)'!BV12</f>
        <v>1.5464093256696287E-3</v>
      </c>
      <c r="BZ12" s="33">
        <f>BQ12-'CCSD(T)'!BW12</f>
        <v>0.19666121283279736</v>
      </c>
      <c r="CA12" s="39">
        <f>BS12-'CCSD(T)'!BX12</f>
        <v>9.3442510561025927E-2</v>
      </c>
      <c r="CB12" s="39">
        <f>BU12-'CCSD(T)'!BY12</f>
        <v>0.33402200149841477</v>
      </c>
      <c r="CC12" s="33">
        <f>BU12-'DLPNO-CCSD(T1 or T0)'!CT11</f>
        <v>-0.18305346323858984</v>
      </c>
      <c r="CD12" s="33">
        <f t="shared" si="49"/>
        <v>9.1896101235356298E-2</v>
      </c>
      <c r="CE12" s="33">
        <f t="shared" si="50"/>
        <v>0.24057949093738884</v>
      </c>
      <c r="CF12" s="39"/>
      <c r="CG12" s="211" t="s">
        <v>8</v>
      </c>
      <c r="CH12" s="74">
        <v>-1266.66963196339</v>
      </c>
      <c r="CI12" s="74">
        <v>-1268.47332969382</v>
      </c>
      <c r="CJ12" s="74">
        <v>-1268.46465918434</v>
      </c>
      <c r="CK12" s="74">
        <v>-1268.37862907358</v>
      </c>
      <c r="CL12" s="74">
        <v>-1268.37429381884</v>
      </c>
      <c r="CM12" s="74">
        <v>-1268.35120151144</v>
      </c>
      <c r="CN12" s="33">
        <v>-8.6705094820000005E-3</v>
      </c>
      <c r="CO12" s="33">
        <f t="shared" si="51"/>
        <v>-1268.3425310019579</v>
      </c>
      <c r="CP12" s="18" t="s">
        <v>120</v>
      </c>
      <c r="CQ12" s="34">
        <f>627.5095*(CH10-CH11)</f>
        <v>-43.123280054415474</v>
      </c>
      <c r="CR12" s="34">
        <f>627.5095*(CO10-CO11)</f>
        <v>-19.607987394070449</v>
      </c>
      <c r="CS12" s="34">
        <f>627.5095*(CM10-CM11)</f>
        <v>-19.206770464737875</v>
      </c>
      <c r="CT12" s="34">
        <f>627.5095*(CL10-CL11)</f>
        <v>-31.186218492432253</v>
      </c>
      <c r="CU12" s="34">
        <f>627.5095*(CK10-CK11)</f>
        <v>-30.985610024484348</v>
      </c>
      <c r="CV12" s="34">
        <f>627.5095*(CJ10-CJ11)</f>
        <v>-26.062318874522195</v>
      </c>
      <c r="CW12" s="34">
        <f>627.5095*(CI10-CI11)</f>
        <v>-25.661101944618906</v>
      </c>
      <c r="CX12" s="33">
        <f t="shared" si="0"/>
        <v>-6.4543314798810307</v>
      </c>
      <c r="CY12" s="33">
        <f t="shared" si="1"/>
        <v>5.3245080798654421</v>
      </c>
      <c r="CZ12" s="33">
        <f t="shared" si="2"/>
        <v>-4.3962561001684719E-3</v>
      </c>
      <c r="DA12" s="33">
        <f>CQ12-'CCSD(T)'!BV12</f>
        <v>1.5464030477900792E-3</v>
      </c>
      <c r="DB12" s="33">
        <f>CS12-'CCSD(T)'!BW12</f>
        <v>0.20411708001290663</v>
      </c>
      <c r="DC12" s="33">
        <f>CU12-'CCSD(T)'!BX12</f>
        <v>0.10278604532503621</v>
      </c>
      <c r="DD12" s="39">
        <f>CW12-'CCSD(T)'!BY12</f>
        <v>0.33896928016225658</v>
      </c>
      <c r="DE12" s="39">
        <f>CW12-'DLPNO-CCSD(T1 or T0)'!CT11</f>
        <v>-0.17810618457474803</v>
      </c>
      <c r="DF12" s="33">
        <f t="shared" si="52"/>
        <v>0.10123964227724613</v>
      </c>
      <c r="DG12" s="33">
        <f t="shared" si="53"/>
        <v>0.23618323483722037</v>
      </c>
      <c r="DH12" s="33"/>
      <c r="DI12" s="211" t="s">
        <v>8</v>
      </c>
      <c r="DJ12" s="74">
        <v>-1266.66963196341</v>
      </c>
      <c r="DK12" s="74">
        <v>-1268.4731056483699</v>
      </c>
      <c r="DL12" s="74">
        <v>-1268.4726158711401</v>
      </c>
      <c r="DM12" s="74">
        <v>-1268.37912987662</v>
      </c>
      <c r="DN12" s="74">
        <v>-1268.37888498801</v>
      </c>
      <c r="DO12" s="74">
        <v>-1268.3512821646</v>
      </c>
      <c r="DP12" s="28">
        <v>-4.8977723299999999E-4</v>
      </c>
      <c r="DQ12" s="33">
        <f t="shared" si="54"/>
        <v>-1268.3507923873669</v>
      </c>
      <c r="DR12" s="18" t="s">
        <v>120</v>
      </c>
      <c r="DS12" s="34">
        <f>627.5095*(DJ10-DJ11)</f>
        <v>-43.123280054415474</v>
      </c>
      <c r="DT12" s="34">
        <f>627.5095*(DQ10-DQ11)</f>
        <v>-19.35690712838657</v>
      </c>
      <c r="DU12" s="34">
        <f>627.5095*(DO10-DO11)</f>
        <v>-19.347440813084944</v>
      </c>
      <c r="DV12" s="34">
        <f>627.5095*(DN10-DN11)</f>
        <v>-31.009501457089616</v>
      </c>
      <c r="DW12" s="34">
        <f>627.5095*(DM10-DM11)</f>
        <v>-31.004768303576498</v>
      </c>
      <c r="DX12" s="34">
        <f>627.5095*(DL10-DL11)</f>
        <v>-25.913531251572174</v>
      </c>
      <c r="DY12" s="34">
        <f>627.5095*(DK10-DK11)</f>
        <v>-25.904064938125376</v>
      </c>
      <c r="DZ12" s="33">
        <f t="shared" si="3"/>
        <v>-6.5566241250404325</v>
      </c>
      <c r="EA12" s="33">
        <f t="shared" si="4"/>
        <v>5.1007033654511211</v>
      </c>
      <c r="EB12" s="33">
        <f t="shared" si="55"/>
        <v>-4.9133027509938643E-2</v>
      </c>
      <c r="EC12" s="33">
        <f>DS12-'CCSD(T)'!BV12</f>
        <v>1.5464030477900792E-3</v>
      </c>
      <c r="ED12" s="33">
        <f>DU12-'CCSD(T)'!BW12</f>
        <v>6.344673166583803E-2</v>
      </c>
      <c r="EE12" s="33">
        <f>DW12-'CCSD(T)'!BX12</f>
        <v>8.3627766232886813E-2</v>
      </c>
      <c r="EF12" s="39">
        <f>DY12-'CCSD(T)'!BY12</f>
        <v>9.6006286655786255E-2</v>
      </c>
      <c r="EG12" s="39">
        <f>DY12-'DLPNO-CCSD(T1 or T0)'!CT11</f>
        <v>-0.42106917808121835</v>
      </c>
      <c r="EH12" s="33">
        <f t="shared" si="56"/>
        <v>8.2081363185096734E-2</v>
      </c>
      <c r="EI12" s="33">
        <f t="shared" si="57"/>
        <v>1.2378520422899442E-2</v>
      </c>
      <c r="EJ12" s="33"/>
      <c r="EK12" s="289" t="s">
        <v>8</v>
      </c>
      <c r="EL12" s="33">
        <v>-1266.7299725948101</v>
      </c>
      <c r="EM12" s="33">
        <v>-1268.6674687371501</v>
      </c>
      <c r="EN12" s="33">
        <v>-1268.66443716048</v>
      </c>
      <c r="EO12" s="33">
        <v>-1268.56597401872</v>
      </c>
      <c r="EP12" s="33">
        <v>-1268.5644582303801</v>
      </c>
      <c r="EQ12" s="33">
        <v>-1268.5372853720801</v>
      </c>
      <c r="ER12" s="33">
        <v>-3.0315766750000001E-3</v>
      </c>
      <c r="ES12" s="33">
        <f t="shared" si="58"/>
        <v>-1268.534253795405</v>
      </c>
      <c r="ET12" s="18" t="s">
        <v>120</v>
      </c>
      <c r="EU12" s="34">
        <f>627.5095*(EL10-EL11)</f>
        <v>-42.939466156439885</v>
      </c>
      <c r="EV12" s="34">
        <f>627.5095*(ES10-ES11)</f>
        <v>-19.916598982561425</v>
      </c>
      <c r="EW12" s="34">
        <f>627.5095*(EQ10-EQ11)</f>
        <v>-19.806802252376798</v>
      </c>
      <c r="EX12" s="34">
        <f>627.5095*(EP10-EP11)</f>
        <v>-31.01682221511286</v>
      </c>
      <c r="EY12" s="34">
        <f>627.5095*(EO10-EO11)</f>
        <v>-30.961923849949205</v>
      </c>
      <c r="EZ12" s="34">
        <f>627.5095*(EN10-EN11)</f>
        <v>-25.995983979313085</v>
      </c>
      <c r="FA12" s="34">
        <f>627.5095*(EM10-EM11)</f>
        <v>-25.886187248985777</v>
      </c>
      <c r="FB12" s="92">
        <f t="shared" si="5"/>
        <v>-6.0793849966089795</v>
      </c>
      <c r="FC12" s="92">
        <f t="shared" si="6"/>
        <v>5.0757366009634275</v>
      </c>
      <c r="FD12" s="92">
        <f>EU12-'CCSD(T)'!BB12</f>
        <v>-2.2181826734879451E-4</v>
      </c>
      <c r="FE12" s="92">
        <f>EW12-'CCSD(T)'!BC12</f>
        <v>3.1182486828779332E-2</v>
      </c>
      <c r="FF12" s="92">
        <f>EY12-'CCSD(T)'!CH12</f>
        <v>0.14240921499833803</v>
      </c>
      <c r="FG12" s="96">
        <f>FA12-'CCSD(T)'!CI12</f>
        <v>0.23281342617741529</v>
      </c>
      <c r="FH12" s="96">
        <f>FA12-'DLPNO-CCSD(T1 or T0)'!AF11</f>
        <v>-0.32682985787752372</v>
      </c>
      <c r="FI12" s="92">
        <f t="shared" si="59"/>
        <v>0.14263103326568682</v>
      </c>
      <c r="FJ12" s="92">
        <f t="shared" si="60"/>
        <v>9.0404211179077265E-2</v>
      </c>
      <c r="FK12" s="39"/>
      <c r="FL12" s="218" t="s">
        <v>8</v>
      </c>
      <c r="FM12" s="28">
        <v>-1266.7299725948101</v>
      </c>
      <c r="FN12" s="28">
        <v>-1268.6674697229</v>
      </c>
      <c r="FO12" s="28">
        <v>-1268.6644380585201</v>
      </c>
      <c r="FP12" s="28">
        <v>-1268.56597484433</v>
      </c>
      <c r="FQ12" s="28">
        <v>-1268.5644590121401</v>
      </c>
      <c r="FR12" s="28">
        <v>-1268.5372869645801</v>
      </c>
      <c r="FS12" s="28">
        <v>-3.0316643840000001E-3</v>
      </c>
      <c r="FT12" s="28">
        <f t="shared" si="61"/>
        <v>-1268.534255300196</v>
      </c>
      <c r="FU12" s="18" t="s">
        <v>120</v>
      </c>
      <c r="FV12" s="34">
        <f>627.5095*(FM10-FM11)</f>
        <v>-42.939466162717764</v>
      </c>
      <c r="FW12" s="34">
        <f>627.5095*(FT10-FT11)</f>
        <v>-19.918522545363718</v>
      </c>
      <c r="FX12" s="34">
        <f>627.5095*(FR10-FR11)</f>
        <v>-19.807014174989614</v>
      </c>
      <c r="FY12" s="34">
        <f>627.5095*(FQ10-FQ11)</f>
        <v>-31.017240588308066</v>
      </c>
      <c r="FZ12" s="34">
        <f>627.5095*(FP10-FP11)</f>
        <v>-30.961486406830677</v>
      </c>
      <c r="GA12" s="34">
        <f>627.5095*(FO10-FO11)</f>
        <v>-26.000457820906039</v>
      </c>
      <c r="GB12" s="34">
        <f>627.5095*(FN10-FN11)</f>
        <v>-25.888949451673373</v>
      </c>
      <c r="GC12" s="33">
        <f t="shared" si="62"/>
        <v>-6.0819352766837582</v>
      </c>
      <c r="GD12" s="33">
        <f t="shared" si="63"/>
        <v>5.0725369551573039</v>
      </c>
      <c r="GE12" s="169">
        <f t="shared" si="7"/>
        <v>-0.14413103177757236</v>
      </c>
      <c r="GF12" s="33">
        <f>FV12-'CCSD(T)'!BB12</f>
        <v>-2.2182454522834405E-4</v>
      </c>
      <c r="GG12" s="33">
        <f>FX12-'CCSD(T)'!BC12</f>
        <v>3.0970564215962781E-2</v>
      </c>
      <c r="GH12" s="33">
        <f>FZ12-'CCSD(T)'!BD12</f>
        <v>0.14284665811686637</v>
      </c>
      <c r="GI12" s="33">
        <f>GB12-'CCSD(T)'!BE12</f>
        <v>0.23005122348981999</v>
      </c>
      <c r="GJ12" s="33">
        <f>GB12-'DLPNO-CCSD(T1 or T0)'!O11</f>
        <v>-0.12323305150385266</v>
      </c>
      <c r="GK12" s="33">
        <f t="shared" si="64"/>
        <v>0.14306848266209471</v>
      </c>
      <c r="GL12" s="33">
        <f t="shared" si="65"/>
        <v>8.7204565372953624E-2</v>
      </c>
      <c r="GM12" s="33"/>
      <c r="GN12" s="218" t="s">
        <v>8</v>
      </c>
      <c r="GO12" s="28">
        <v>-1266.7299725948101</v>
      </c>
      <c r="GP12" s="28">
        <v>-1268.66720966816</v>
      </c>
      <c r="GQ12" s="28">
        <v>-1268.6575950636</v>
      </c>
      <c r="GR12" s="28">
        <v>-1268.5652576744201</v>
      </c>
      <c r="GS12" s="28">
        <v>-1268.5604503721399</v>
      </c>
      <c r="GT12" s="28">
        <v>-1268.5371274557599</v>
      </c>
      <c r="GU12" s="28">
        <v>-9.6146045610000005E-3</v>
      </c>
      <c r="GV12" s="28">
        <f t="shared" si="66"/>
        <v>-1268.5275128511989</v>
      </c>
      <c r="GW12" s="18" t="s">
        <v>120</v>
      </c>
      <c r="GX12" s="34">
        <f>627.5095*(GO10-GO11)</f>
        <v>-42.939466162717764</v>
      </c>
      <c r="GY12" s="34">
        <f>627.5095*(GV10-GV11)</f>
        <v>-20.025472319738615</v>
      </c>
      <c r="GZ12" s="34">
        <f>627.5095*(GT10-GT11)</f>
        <v>-19.714841676577635</v>
      </c>
      <c r="HA12" s="34">
        <f>627.5095*(GS10-GS11)</f>
        <v>-31.126746631001303</v>
      </c>
      <c r="HB12" s="34">
        <f>627.5095*(GR10-GR11)</f>
        <v>-30.971431315341999</v>
      </c>
      <c r="HC12" s="34">
        <f>627.5095*(GQ10-GQ11)</f>
        <v>-25.979368870594094</v>
      </c>
      <c r="HD12" s="34">
        <f>627.5095*(GP10-GP11)</f>
        <v>-25.668738226862398</v>
      </c>
      <c r="HE12" s="33">
        <f t="shared" si="8"/>
        <v>-5.9538965502847638</v>
      </c>
      <c r="HF12" s="33">
        <f t="shared" si="9"/>
        <v>5.3026930884796002</v>
      </c>
      <c r="HG12" s="52">
        <f t="shared" si="67"/>
        <v>-0.23015613332229634</v>
      </c>
      <c r="HH12" s="33">
        <f>GX12-'CCSD(T)'!BB12</f>
        <v>-2.2182454522834405E-4</v>
      </c>
      <c r="HI12" s="33">
        <f>GZ12-'CCSD(T)'!BC12</f>
        <v>0.12314306262794261</v>
      </c>
      <c r="HJ12" s="33">
        <f>HB12-'CCSD(T)'!BD12</f>
        <v>0.13290174960554424</v>
      </c>
      <c r="HK12" s="33">
        <f>HD12-'CCSD(T)'!BE12</f>
        <v>0.4502624483007942</v>
      </c>
      <c r="HL12" s="33">
        <f>HD12-'DLPNO-CCSD(T1 or T0)'!CT11</f>
        <v>-0.18574246681824036</v>
      </c>
      <c r="HM12" s="33">
        <f t="shared" si="10"/>
        <v>0.13312357415077258</v>
      </c>
      <c r="HN12" s="33">
        <f t="shared" si="11"/>
        <v>0.31736069869524997</v>
      </c>
      <c r="HO12" s="39"/>
      <c r="HP12" s="218" t="s">
        <v>8</v>
      </c>
      <c r="HQ12" s="28">
        <v>-1266.7299725948101</v>
      </c>
      <c r="HR12" s="28">
        <v>-1268.66723403478</v>
      </c>
      <c r="HS12" s="28">
        <v>-1268.6576589510501</v>
      </c>
      <c r="HT12" s="28">
        <v>-1268.5652860174901</v>
      </c>
      <c r="HU12" s="28">
        <v>-1268.5604984756201</v>
      </c>
      <c r="HV12" s="28">
        <v>-1268.53717250049</v>
      </c>
      <c r="HW12" s="28">
        <v>-9.5750837370000008E-3</v>
      </c>
      <c r="HX12" s="28">
        <f t="shared" si="68"/>
        <v>-1268.527597416753</v>
      </c>
      <c r="HY12" s="18" t="s">
        <v>120</v>
      </c>
      <c r="HZ12" s="34">
        <f>627.5095*(HQ10-HQ11)</f>
        <v>-42.939466168995651</v>
      </c>
      <c r="IA12" s="34">
        <f>627.5095*(HX10-HX11)</f>
        <v>-20.028753894333271</v>
      </c>
      <c r="IB12" s="34">
        <f>627.5095*(HV10-HV11)</f>
        <v>-19.71425656154652</v>
      </c>
      <c r="IC12" s="34">
        <f>627.5095*(HU10-HU11)</f>
        <v>-31.126729443443896</v>
      </c>
      <c r="ID12" s="34">
        <f>627.5095*(HT10-HT11)</f>
        <v>-30.969480783756438</v>
      </c>
      <c r="IE12" s="34">
        <f>627.5095*(HS10-HS11)</f>
        <v>-25.984217686667822</v>
      </c>
      <c r="IF12" s="34">
        <f>627.5095*(HR10-HR11)</f>
        <v>-25.669720354594464</v>
      </c>
      <c r="IG12" s="33">
        <f t="shared" si="69"/>
        <v>-5.9554637930479437</v>
      </c>
      <c r="IH12" s="33">
        <f t="shared" si="70"/>
        <v>5.2997604291619744</v>
      </c>
      <c r="II12" s="33">
        <f t="shared" si="71"/>
        <v>-2.9326593176257632E-3</v>
      </c>
      <c r="IJ12" s="33">
        <f>HZ12-'CCSD(T)'!BB12</f>
        <v>-2.2183082311499902E-4</v>
      </c>
      <c r="IK12" s="33">
        <f>IB12-'CCSD(T)'!BC12</f>
        <v>0.12372817765905708</v>
      </c>
      <c r="IL12" s="33">
        <f>ID12-'CCSD(T)'!BD12</f>
        <v>0.13485228119110459</v>
      </c>
      <c r="IM12" s="33">
        <f>IF12-'CCSD(T)'!BE12</f>
        <v>0.4492803205687288</v>
      </c>
      <c r="IN12" s="33">
        <f>IF12-'DLPNO-CCSD(T1 or T0)'!CT11</f>
        <v>-0.18672459455030577</v>
      </c>
      <c r="IO12" s="33">
        <f t="shared" si="72"/>
        <v>0.13507411201421959</v>
      </c>
      <c r="IP12" s="33">
        <f t="shared" si="73"/>
        <v>0.3144280393776242</v>
      </c>
      <c r="IQ12" s="33"/>
      <c r="IR12" s="218" t="s">
        <v>8</v>
      </c>
      <c r="IS12">
        <v>-1266.7299725948101</v>
      </c>
      <c r="IT12">
        <v>-1268.6676598004501</v>
      </c>
      <c r="IU12">
        <v>-1268.6670118812799</v>
      </c>
      <c r="IV12">
        <v>-1268.5660563996601</v>
      </c>
      <c r="IW12">
        <v>-1268.56573244008</v>
      </c>
      <c r="IX12">
        <v>-1268.5373931872</v>
      </c>
      <c r="IY12">
        <v>-6.4791917200000002E-4</v>
      </c>
      <c r="IZ12" s="28">
        <f t="shared" si="74"/>
        <v>-1268.536745268028</v>
      </c>
      <c r="JA12" s="18" t="s">
        <v>120</v>
      </c>
      <c r="JB12" s="34">
        <f>627.5095*(IS10-IS11)</f>
        <v>-42.939466156439885</v>
      </c>
      <c r="JC12" s="34">
        <f>627.5095*(IZ10-IZ11)</f>
        <v>-19.809014268743162</v>
      </c>
      <c r="JD12" s="34">
        <f>627.5095*(IX10-IX11)</f>
        <v>-19.804890469592454</v>
      </c>
      <c r="JE12" s="34">
        <f>627.5095*(IW10-IW11)</f>
        <v>-31.015798094483934</v>
      </c>
      <c r="JF12" s="34">
        <f>627.5095*(IV10-IV11)</f>
        <v>-31.013736192411695</v>
      </c>
      <c r="JG12" s="34">
        <f>627.5095*(IU10-IU11)</f>
        <v>-26.002303916211194</v>
      </c>
      <c r="JH12" s="34">
        <f>627.5095*(IT10-IT11)</f>
        <v>-25.998180111924036</v>
      </c>
      <c r="JI12" s="33">
        <f t="shared" si="75"/>
        <v>-6.1932896423315817</v>
      </c>
      <c r="JJ12" s="33">
        <f t="shared" si="76"/>
        <v>5.0155560804876593</v>
      </c>
      <c r="JK12" s="33">
        <f t="shared" si="77"/>
        <v>-6.0180520475768162E-2</v>
      </c>
      <c r="JL12" s="33">
        <f>JB12-'CCSD(T)'!BB12</f>
        <v>-2.2181826734879451E-4</v>
      </c>
      <c r="JM12" s="33">
        <f>JD12-'CCSD(T)'!BC12</f>
        <v>3.3094269613123117E-2</v>
      </c>
      <c r="JN12" s="33">
        <f>JF12-'CCSD(T)'!BD12</f>
        <v>9.0596872535847695E-2</v>
      </c>
      <c r="JO12" s="33">
        <f>JH12-'CCSD(T)'!BE12</f>
        <v>0.1208205632391568</v>
      </c>
      <c r="JP12" s="33">
        <f>JH12-'DLPNO-CCSD(T1 or T0)'!CT11</f>
        <v>-0.51518435187987777</v>
      </c>
      <c r="JQ12" s="33">
        <f t="shared" si="78"/>
        <v>9.0818690803196489E-2</v>
      </c>
      <c r="JR12" s="33">
        <f t="shared" si="79"/>
        <v>3.0223690703309103E-2</v>
      </c>
      <c r="JS12" s="33"/>
      <c r="JT12" s="344">
        <v>-1269.78846614083</v>
      </c>
      <c r="JU12" s="345">
        <v>-1269.4144006397401</v>
      </c>
      <c r="JV12" s="346">
        <v>-1269.41087294519</v>
      </c>
      <c r="JW12" s="328"/>
      <c r="JX12" s="218" t="s">
        <v>8</v>
      </c>
      <c r="JY12" s="28">
        <v>-1267.3210128758501</v>
      </c>
      <c r="JZ12" s="28">
        <v>-1269.70099227935</v>
      </c>
      <c r="KA12" s="28">
        <v>-1269.6948915078301</v>
      </c>
      <c r="KB12" s="28">
        <v>-1269.56204390278</v>
      </c>
      <c r="KC12" s="28">
        <v>-1269.5589935170201</v>
      </c>
      <c r="KD12" s="28">
        <v>-1269.5664249024601</v>
      </c>
      <c r="KE12" s="28">
        <v>-6.1007715149999997E-3</v>
      </c>
      <c r="KF12" s="28">
        <f t="shared" si="80"/>
        <v>-1269.560324130945</v>
      </c>
      <c r="KG12" s="216">
        <v>-1269.477990591</v>
      </c>
      <c r="KH12" s="125">
        <v>-1269.477990591</v>
      </c>
      <c r="KI12" s="215">
        <v>-1269.610508059</v>
      </c>
      <c r="KJ12" s="10">
        <v>-0.59912725358600005</v>
      </c>
      <c r="KK12" s="10">
        <v>-1.6463725021260001</v>
      </c>
      <c r="KL12" s="10">
        <f t="shared" si="12"/>
        <v>-1269.4963689629299</v>
      </c>
      <c r="KM12" s="10">
        <f t="shared" si="13"/>
        <v>-1269.461297128614</v>
      </c>
      <c r="KN12" s="34">
        <f>627.5095*(JY10-JY11)</f>
        <v>-40.074882301979137</v>
      </c>
      <c r="KO12" s="34">
        <f>627.5095*(KF10-KF11)</f>
        <v>-18.141882810746313</v>
      </c>
      <c r="KP12" s="34">
        <f>627.5095*(KL10-KL11)</f>
        <v>-20.017105903384696</v>
      </c>
      <c r="KQ12" s="34">
        <f>627.5095*(KM10-KM11)</f>
        <v>-20.917301558165349</v>
      </c>
      <c r="KR12" s="34">
        <f>627.5095*(KD10-KD11)</f>
        <v>-18.221898991951068</v>
      </c>
      <c r="KS12" s="34">
        <f>627.5095*(KC10-KC11)</f>
        <v>-29.9622067637406</v>
      </c>
      <c r="KT12" s="34">
        <f>627.5095*(KB10-KB11)</f>
        <v>-30.002214855627088</v>
      </c>
      <c r="KU12" s="34">
        <f>627.5095*(KA10-KA11)</f>
        <v>-24.993792754894937</v>
      </c>
      <c r="KV12" s="34">
        <f>627.5095*(JZ10-JZ11)</f>
        <v>-25.073808932247356</v>
      </c>
      <c r="KW12" s="33">
        <f t="shared" si="14"/>
        <v>-6.851909940296288</v>
      </c>
      <c r="KX12" s="109">
        <f>627.5095*(JT10-JT11)</f>
        <v>-24.410070817661662</v>
      </c>
      <c r="KY12" s="109">
        <f>627.5095*(JU10-JU11)</f>
        <v>-24.566322584466104</v>
      </c>
      <c r="KZ12" s="331">
        <f>627.5095*(JV10-JV11)</f>
        <v>-24.678212504403849</v>
      </c>
      <c r="LA12" s="33">
        <f t="shared" si="15"/>
        <v>4.9284059233797315</v>
      </c>
      <c r="LB12" s="155">
        <f t="shared" si="81"/>
        <v>-0.14413103177757236</v>
      </c>
      <c r="LC12" s="149">
        <f>KN12-'PNO-LCCSD(T)'!AB11</f>
        <v>1.2491829918559461E-4</v>
      </c>
      <c r="LD12" s="179">
        <f t="shared" si="16"/>
        <v>0.8151405194260164</v>
      </c>
      <c r="LE12" s="324">
        <f t="shared" si="17"/>
        <v>0.66373811458569421</v>
      </c>
      <c r="LF12" s="326">
        <f t="shared" si="18"/>
        <v>-0.15625176680444142</v>
      </c>
      <c r="LG12" t="str">
        <f t="shared" si="19"/>
        <v>03_ts</v>
      </c>
      <c r="LH12" s="175">
        <f>627.5095*(KG10-KG11)</f>
        <v>-30.523436953313873</v>
      </c>
      <c r="LI12" s="128">
        <f t="shared" si="20"/>
        <v>0.56123018957327275</v>
      </c>
      <c r="LJ12" s="129">
        <f t="shared" si="21"/>
        <v>0.52122209768678474</v>
      </c>
      <c r="LK12" s="123">
        <f>627.5095*(KI10-KI11)</f>
        <v>-25.371150349292609</v>
      </c>
      <c r="LL12" s="128">
        <f t="shared" si="22"/>
        <v>0.37735759439767236</v>
      </c>
      <c r="LM12" s="128">
        <f t="shared" si="23"/>
        <v>0.29734141704525285</v>
      </c>
      <c r="LN12" s="226">
        <f t="shared" si="24"/>
        <v>-1.0406300654752165</v>
      </c>
      <c r="LO12" s="226"/>
      <c r="LP12" s="5" t="s">
        <v>8</v>
      </c>
      <c r="LQ12" s="4">
        <v>-1267.3210128758501</v>
      </c>
      <c r="LR12" s="4">
        <v>-1269.7009914319899</v>
      </c>
      <c r="LS12" s="4">
        <v>-1269.69489083183</v>
      </c>
      <c r="LT12" s="4">
        <v>-1269.5620431816401</v>
      </c>
      <c r="LU12" s="4">
        <v>-1269.55899288155</v>
      </c>
      <c r="LV12" s="4">
        <v>-1269.5664235443601</v>
      </c>
      <c r="LW12" s="4">
        <v>-6.1006001670000001E-3</v>
      </c>
      <c r="LX12" s="28">
        <f t="shared" si="25"/>
        <v>-1269.5603229441931</v>
      </c>
      <c r="LY12" s="18" t="s">
        <v>120</v>
      </c>
      <c r="LZ12" s="34">
        <f>627.5095*(LQ10-LQ11)</f>
        <v>-40.074882207810901</v>
      </c>
      <c r="MA12" s="34">
        <f>627.5095*(LX10-LX11)</f>
        <v>-18.143202812244695</v>
      </c>
      <c r="MB12" s="34">
        <f>627.5095*(LV10-LV11)</f>
        <v>-18.220482056669571</v>
      </c>
      <c r="MC12" s="34">
        <f>627.5095*(LU10-LU11)</f>
        <v>-29.963025393875075</v>
      </c>
      <c r="MD12" s="34">
        <f>627.5095*(LT10-LT11)</f>
        <v>-30.001665019297793</v>
      </c>
      <c r="ME12" s="34">
        <f>627.5095*(LS10-LS11)</f>
        <v>-24.996273017606622</v>
      </c>
      <c r="MF12" s="34">
        <f>627.5095*(LR10-LR11)</f>
        <v>-25.073552262031498</v>
      </c>
      <c r="MG12" s="33">
        <f t="shared" si="26"/>
        <v>-6.8530702053619272</v>
      </c>
      <c r="MH12" s="39">
        <f t="shared" si="27"/>
        <v>4.9281127572662946</v>
      </c>
      <c r="MI12" s="33"/>
      <c r="MJ12" s="5" t="s">
        <v>8</v>
      </c>
      <c r="MK12" s="28">
        <v>-1267.3210128758501</v>
      </c>
      <c r="ML12" s="28">
        <v>-1269.7005635898499</v>
      </c>
      <c r="MM12" s="28">
        <v>-1269.6839412386701</v>
      </c>
      <c r="MN12" s="28">
        <v>-1269.5611866090501</v>
      </c>
      <c r="MO12" s="28">
        <v>-1269.55287543346</v>
      </c>
      <c r="MP12" s="28">
        <v>-1269.5662906151999</v>
      </c>
      <c r="MQ12" s="28">
        <v>-1.6622351180000002E-2</v>
      </c>
      <c r="MR12" s="28">
        <f t="shared" si="82"/>
        <v>-1269.5496682640198</v>
      </c>
      <c r="MS12" s="18" t="s">
        <v>120</v>
      </c>
      <c r="MT12" s="34">
        <f>627.5095*(MK10-MK11)</f>
        <v>-40.074882082395938</v>
      </c>
      <c r="MU12" s="34">
        <f>627.5095*(MR10-MR11)</f>
        <v>-17.921271763311374</v>
      </c>
      <c r="MV12" s="34">
        <f>627.5095*(MP10-MP11)</f>
        <v>-18.178544373216347</v>
      </c>
      <c r="MW12" s="34">
        <f>627.5095*(MO10-MO11)</f>
        <v>-29.739231353287323</v>
      </c>
      <c r="MX12" s="34">
        <f>627.5095*(MN10-MN11)</f>
        <v>-29.86786766316224</v>
      </c>
      <c r="MY12" s="34">
        <f>627.5095*(MM10-MM11)</f>
        <v>-24.53986131832313</v>
      </c>
      <c r="MZ12" s="34">
        <f>627.5095*(ML10-ML11)</f>
        <v>-24.797133925802555</v>
      </c>
      <c r="NA12" s="52">
        <f t="shared" si="28"/>
        <v>-6.618589552586208</v>
      </c>
      <c r="NB12" s="52">
        <f t="shared" si="29"/>
        <v>5.070733737359685</v>
      </c>
      <c r="NC12" s="33">
        <f t="shared" si="30"/>
        <v>-0.14232781397995353</v>
      </c>
      <c r="ND12" s="33"/>
      <c r="NE12" s="5" t="s">
        <v>8</v>
      </c>
      <c r="NF12">
        <v>-1267.3210128758501</v>
      </c>
      <c r="NG12">
        <v>-1269.7005895766699</v>
      </c>
      <c r="NH12">
        <v>-1269.68404665209</v>
      </c>
      <c r="NI12">
        <v>-1269.5612262949901</v>
      </c>
      <c r="NJ12">
        <v>-1269.5529548326999</v>
      </c>
      <c r="NK12">
        <v>-1269.56634942452</v>
      </c>
      <c r="NL12">
        <v>-1.6542924577E-2</v>
      </c>
      <c r="NM12" s="28">
        <f t="shared" si="83"/>
        <v>-1269.5498064999431</v>
      </c>
      <c r="NN12" s="18" t="s">
        <v>120</v>
      </c>
      <c r="NO12" s="34">
        <f>627.5095*(NF10-NF11)</f>
        <v>-40.074882301979137</v>
      </c>
      <c r="NP12" s="34">
        <f>627.5095*(NM10-NM11)</f>
        <v>-17.888743443068343</v>
      </c>
      <c r="NQ12" s="34">
        <f>627.5095*(NK10-NK11)</f>
        <v>-18.17407052548819</v>
      </c>
      <c r="NR12" s="34">
        <f>627.5095*(NJ10-NJ11)</f>
        <v>-29.724030996145569</v>
      </c>
      <c r="NS12" s="34">
        <f>627.5095*(NI10-NI11)</f>
        <v>-29.866694534287891</v>
      </c>
      <c r="NT12" s="34">
        <f>627.5095*(NH10-NH11)</f>
        <v>-24.520618482149985</v>
      </c>
      <c r="NU12" s="34">
        <f>627.5095*(NG10-NG11)</f>
        <v>-24.805945564569829</v>
      </c>
      <c r="NV12" s="33">
        <f t="shared" si="31"/>
        <v>-6.6318750390816383</v>
      </c>
      <c r="NW12" s="39">
        <f t="shared" si="84"/>
        <v>5.0607489697180625</v>
      </c>
      <c r="NX12" s="33">
        <f t="shared" si="85"/>
        <v>-9.9847676416224829E-3</v>
      </c>
      <c r="NZ12" s="5" t="s">
        <v>8</v>
      </c>
      <c r="OA12" s="4">
        <v>-1267.35355411197</v>
      </c>
      <c r="OB12" s="4">
        <v>-1269.86699217872</v>
      </c>
      <c r="OC12" s="4">
        <v>-1269.8407370120799</v>
      </c>
      <c r="OD12" s="4">
        <v>-1269.71441512758</v>
      </c>
      <c r="OE12" s="4">
        <v>-1269.7012875442599</v>
      </c>
      <c r="OF12" s="4">
        <v>-1269.7428317337001</v>
      </c>
      <c r="OG12" s="4">
        <v>-2.6255166640000001E-2</v>
      </c>
      <c r="OH12" s="28">
        <f t="shared" si="86"/>
        <v>-1269.71657656706</v>
      </c>
      <c r="OI12" s="18" t="s">
        <v>120</v>
      </c>
      <c r="OJ12" s="34">
        <f>627.5095*(OA10-OA11)</f>
        <v>-40.202266994042589</v>
      </c>
      <c r="OK12" s="34">
        <f>627.5095*(OH10-OH11)</f>
        <v>-18.47830907505692</v>
      </c>
      <c r="OL12" s="34">
        <f>627.5095*(OF10-OF11)</f>
        <v>-18.912359498337143</v>
      </c>
      <c r="OM12" s="34">
        <f>627.5095*(OE10-OE11)</f>
        <v>-30.570024538713362</v>
      </c>
      <c r="ON12" s="34">
        <f>627.5095*(OD10-OD11)</f>
        <v>-30.787049753563753</v>
      </c>
      <c r="OO12" s="34">
        <f>627.5095*(OC10-OC11)</f>
        <v>-25.247049269995344</v>
      </c>
      <c r="OP12" s="34">
        <f>627.5095*(OB10-OB11)</f>
        <v>-25.681099693418243</v>
      </c>
      <c r="OQ12" s="33">
        <f t="shared" si="32"/>
        <v>-6.7687401950811008</v>
      </c>
      <c r="OR12" s="39">
        <f t="shared" si="87"/>
        <v>5.1059500601455099</v>
      </c>
      <c r="OS12" s="39"/>
      <c r="OT12" s="39" t="s">
        <v>8</v>
      </c>
      <c r="OU12" s="39">
        <v>-1267.35355411198</v>
      </c>
      <c r="OV12" s="39">
        <v>-1269.86647012649</v>
      </c>
      <c r="OW12" s="39">
        <v>-1269.8568972632199</v>
      </c>
      <c r="OX12" s="39">
        <v>-1269.71616299474</v>
      </c>
      <c r="OY12" s="39">
        <v>-1269.71137656311</v>
      </c>
      <c r="OZ12" s="39">
        <v>-1269.74305096743</v>
      </c>
      <c r="PA12" s="39">
        <v>-9.5728632690000003E-3</v>
      </c>
      <c r="PB12" s="39">
        <v>-1269.7334781041609</v>
      </c>
      <c r="PC12" s="39" t="s">
        <v>120</v>
      </c>
      <c r="PD12" s="39">
        <v>-40.202267006598355</v>
      </c>
      <c r="PE12" s="39">
        <v>-18.733904573552675</v>
      </c>
      <c r="PF12" s="39">
        <v>-18.987625422509385</v>
      </c>
      <c r="PG12" s="39">
        <v>-30.902195318302397</v>
      </c>
      <c r="PH12" s="39">
        <v>-31.029055738714398</v>
      </c>
      <c r="PI12" s="39">
        <v>-25.782122679987513</v>
      </c>
      <c r="PJ12" s="39">
        <v>-26.035843527089398</v>
      </c>
      <c r="PK12" s="39">
        <v>-7.0482181045800125</v>
      </c>
      <c r="PL12" s="39">
        <v>4.993212211625</v>
      </c>
      <c r="PM12" s="39"/>
      <c r="PO12" s="33">
        <f t="shared" si="33"/>
        <v>-0.12738491164665078</v>
      </c>
      <c r="PP12" s="33">
        <f t="shared" si="34"/>
        <v>-0.91918209040151311</v>
      </c>
      <c r="PQ12" s="33">
        <f t="shared" si="88"/>
        <v>-0.79179717875486233</v>
      </c>
      <c r="PR12" s="33">
        <f>'LNO-CCSD(T)-def2nZVP'!LB12</f>
        <v>-0.14413103177757236</v>
      </c>
      <c r="PS12" s="33">
        <f t="shared" si="89"/>
        <v>-0.60406182339049364</v>
      </c>
      <c r="PT12" s="33">
        <f t="shared" si="90"/>
        <v>-8.7554960173797658E-2</v>
      </c>
      <c r="PU12" s="33">
        <f>-'LNO-CCSD(T)-def2nZVP'!FA12+'CCSD(T)'!CI12</f>
        <v>-0.23281342617741529</v>
      </c>
      <c r="PV12" s="360">
        <f>'LNO-CCSD(T)-def2nZVP'!KV12+PS12+PT12+PU12</f>
        <v>-25.998239141989064</v>
      </c>
      <c r="PW12" s="360"/>
      <c r="PX12" s="399">
        <v>-0.12738479878745324</v>
      </c>
      <c r="PY12" s="399">
        <v>-1.027390719416605</v>
      </c>
      <c r="PZ12" s="399">
        <v>-0.90000592062915175</v>
      </c>
      <c r="QA12" s="399">
        <v>-0.14413103177757236</v>
      </c>
      <c r="QB12" s="399">
        <v>-0.68421637187380835</v>
      </c>
      <c r="QC12" s="399">
        <v>-8.7554960173797658E-2</v>
      </c>
      <c r="QD12" s="399">
        <v>-0.23281342617741529</v>
      </c>
      <c r="QE12" s="360">
        <v>-26.078393690472378</v>
      </c>
      <c r="QF12" s="399">
        <f t="shared" si="91"/>
        <v>-8.0154548483314159E-2</v>
      </c>
      <c r="QH12" s="5" t="s">
        <v>8</v>
      </c>
      <c r="QI12" s="420">
        <v>-1267.32101287572</v>
      </c>
      <c r="QJ12" s="420">
        <v>-1269.4057622555099</v>
      </c>
      <c r="QK12" s="420">
        <v>-1269.40078434923</v>
      </c>
      <c r="QL12" s="420">
        <v>-1269.27874927009</v>
      </c>
      <c r="QM12" s="420">
        <v>-1269.2762603169499</v>
      </c>
      <c r="QN12" s="420">
        <v>-1269.2816130562901</v>
      </c>
      <c r="QO12" s="420">
        <v>-4.9779062820000004E-3</v>
      </c>
      <c r="QP12" s="213">
        <f t="shared" si="92"/>
        <v>-1269.2766351500081</v>
      </c>
      <c r="QQ12" s="421" t="s">
        <v>120</v>
      </c>
      <c r="QR12" s="212">
        <f>627.5095*(QI10-QI11)</f>
        <v>-40.07488225175608</v>
      </c>
      <c r="QS12" s="212">
        <f>627.5095*(QP10-QP11)</f>
        <v>-19.45265615299342</v>
      </c>
      <c r="QT12" s="212">
        <f>627.5095*(QN10-QN11)</f>
        <v>-19.540772994813867</v>
      </c>
      <c r="QU12" s="212">
        <f>627.5095*(QM10-QM11)</f>
        <v>-30.187500470397836</v>
      </c>
      <c r="QV12" s="212">
        <f>627.5095*(QL10-QL11)</f>
        <v>-30.23155889123672</v>
      </c>
      <c r="QW12" s="212">
        <f>627.5095*(QK10-QK11)</f>
        <v>-24.879110059981937</v>
      </c>
      <c r="QX12" s="212">
        <f>627.5095*(QJ10-QJ11)</f>
        <v>-24.967226901802384</v>
      </c>
      <c r="QY12" s="213">
        <f t="shared" si="35"/>
        <v>-5.4264539069885167</v>
      </c>
      <c r="QZ12" s="249">
        <f t="shared" si="93"/>
        <v>5.2643319894343357</v>
      </c>
      <c r="RA12" s="5"/>
      <c r="RB12" s="5" t="s">
        <v>8</v>
      </c>
      <c r="RC12" s="213">
        <v>-1267.3535541117801</v>
      </c>
      <c r="RD12" s="213">
        <v>-1269.5388495606901</v>
      </c>
      <c r="RE12" s="213">
        <v>-1269.5306185592301</v>
      </c>
      <c r="RF12" s="213">
        <v>-1269.4027061752699</v>
      </c>
      <c r="RG12" s="213">
        <v>-1269.3985906745399</v>
      </c>
      <c r="RH12" s="213">
        <v>-1269.42892952597</v>
      </c>
      <c r="RI12" s="213">
        <v>-8.2310014570000003E-3</v>
      </c>
      <c r="RJ12" s="418">
        <f t="shared" si="94"/>
        <v>-1269.420698524513</v>
      </c>
      <c r="RK12" s="421" t="s">
        <v>120</v>
      </c>
      <c r="RL12" s="212">
        <f>627.5095*(RC10-RC11)</f>
        <v>-40.202267232459434</v>
      </c>
      <c r="RM12" s="212">
        <f>627.5095*(RJ10-RJ11)</f>
        <v>-19.555055023772344</v>
      </c>
      <c r="RN12" s="212">
        <f>627.5095*(RH10-RH11)</f>
        <v>-19.804254670507262</v>
      </c>
      <c r="RO12" s="212">
        <f>627.5095*(RG10-RG11)</f>
        <v>-30.699024283465452</v>
      </c>
      <c r="RP12" s="212">
        <f>627.5095*(RF10-RF11)</f>
        <v>-30.823624100840391</v>
      </c>
      <c r="RQ12" s="212">
        <f>627.5095*(RE10-RE11)</f>
        <v>-25.220696155212259</v>
      </c>
      <c r="RR12" s="212">
        <f>627.5095*(RD10-RD11)</f>
        <v>-25.469895802660574</v>
      </c>
      <c r="RS12" s="213">
        <f t="shared" si="36"/>
        <v>-5.6656411321533113</v>
      </c>
      <c r="RT12" s="249">
        <f t="shared" si="95"/>
        <v>5.3537282981798171</v>
      </c>
    </row>
    <row r="13" spans="1:488" ht="17">
      <c r="A13" s="96">
        <v>1.49</v>
      </c>
      <c r="C13" s="286" t="s">
        <v>9</v>
      </c>
      <c r="D13" s="282">
        <v>-1228.9153281603501</v>
      </c>
      <c r="E13" s="282">
        <v>-1230.5564062568801</v>
      </c>
      <c r="F13" s="282">
        <v>-1230.55380675427</v>
      </c>
      <c r="G13" s="282">
        <v>-1230.47939687338</v>
      </c>
      <c r="H13" s="282">
        <v>-1230.47809712208</v>
      </c>
      <c r="I13" s="282">
        <v>-1230.4337638597899</v>
      </c>
      <c r="J13" s="282">
        <v>-1230.43116435718</v>
      </c>
      <c r="K13" s="94" t="s">
        <v>118</v>
      </c>
      <c r="L13" s="34">
        <f>627.5095*(D15-D14)</f>
        <v>1.906585381866317</v>
      </c>
      <c r="M13" s="34">
        <f>627.5095*(J15-J14)</f>
        <v>4.495662633651488</v>
      </c>
      <c r="N13" s="34">
        <f>627.5095*(I15-I14)</f>
        <v>4.4821166614145973</v>
      </c>
      <c r="O13" s="34">
        <f>627.5095*(H15-H14)</f>
        <v>2.3622897650010715</v>
      </c>
      <c r="P13" s="34">
        <f>627.5095*(G15-G14)</f>
        <v>2.3555167788826261</v>
      </c>
      <c r="Q13" s="34">
        <f>627.5095*(F15-F14)</f>
        <v>2.7783271766795137</v>
      </c>
      <c r="R13" s="34">
        <f>627.5095*(E15-E14)</f>
        <v>2.7647811981647408</v>
      </c>
      <c r="S13" s="93">
        <f t="shared" si="37"/>
        <v>-1.7173354632498565</v>
      </c>
      <c r="T13" s="93">
        <f t="shared" si="38"/>
        <v>0.40926441928211466</v>
      </c>
      <c r="U13" s="288"/>
      <c r="V13" s="93">
        <f>L13-'CCSD(T)'!BV13</f>
        <v>-9.3250421204937872E-4</v>
      </c>
      <c r="W13" s="93">
        <f>N13-'CCSD(T)'!BW13</f>
        <v>1.1615993724326756E-2</v>
      </c>
      <c r="X13" s="93">
        <f>P13-'CCSD(T)'!BX13</f>
        <v>2.5309288737943803E-2</v>
      </c>
      <c r="Y13" s="93">
        <f>R13-'CCSD(T)'!BY13</f>
        <v>5.1805925040069756E-2</v>
      </c>
      <c r="Z13" s="93">
        <f>R13-'DLPNO-CCSD(T1 or T0)'!CT12</f>
        <v>-6.8570403981464967E-2</v>
      </c>
      <c r="AA13" s="93">
        <f t="shared" si="39"/>
        <v>2.6241792949993181E-2</v>
      </c>
      <c r="AB13" s="93">
        <f t="shared" si="40"/>
        <v>2.6496636302125953E-2</v>
      </c>
      <c r="AD13" s="209" t="s">
        <v>9</v>
      </c>
      <c r="AE13" s="28">
        <v>-1228.9153281603501</v>
      </c>
      <c r="AF13" s="28">
        <v>-1230.5564062568901</v>
      </c>
      <c r="AG13" s="28">
        <v>-1230.55380675428</v>
      </c>
      <c r="AH13" s="28">
        <v>-1230.47939687339</v>
      </c>
      <c r="AI13" s="28">
        <v>-1230.47809712208</v>
      </c>
      <c r="AJ13" s="28">
        <v>-1230.4337638597999</v>
      </c>
      <c r="AK13" s="28">
        <v>-1230.43116435719</v>
      </c>
      <c r="AL13" s="18" t="s">
        <v>118</v>
      </c>
      <c r="AM13" s="34">
        <f>627.5095*(AE15-AE14)</f>
        <v>1.906585381866317</v>
      </c>
      <c r="AN13" s="34">
        <f>627.5095*(AK15-AK14)</f>
        <v>4.495662633651488</v>
      </c>
      <c r="AO13" s="34">
        <f>627.5095*(AJ15-AJ14)</f>
        <v>4.4821166551367151</v>
      </c>
      <c r="AP13" s="34">
        <f>627.5095*(AI15-AI14)</f>
        <v>2.3622897650010715</v>
      </c>
      <c r="AQ13" s="34">
        <f>627.5095*(AH15-AH14)</f>
        <v>2.3555167788826261</v>
      </c>
      <c r="AR13" s="34">
        <f>627.5095*(AG15-AG14)</f>
        <v>2.7783271704016315</v>
      </c>
      <c r="AS13" s="34">
        <f>627.5095*(AF15-AF14)</f>
        <v>2.7647811981647408</v>
      </c>
      <c r="AT13" s="52">
        <f t="shared" si="41"/>
        <v>-1.7173354569719743</v>
      </c>
      <c r="AU13" s="52">
        <f t="shared" si="42"/>
        <v>0.40926441928211466</v>
      </c>
      <c r="AV13" s="71"/>
      <c r="AW13" s="52">
        <f>AM13-'CCSD(T)'!BV13</f>
        <v>-9.3250421204937872E-4</v>
      </c>
      <c r="AX13" s="52">
        <f>AO13-'CCSD(T)'!BW13</f>
        <v>1.1615987446444542E-2</v>
      </c>
      <c r="AY13" s="52">
        <f>AQ13-'CCSD(T)'!BX13</f>
        <v>2.5309288737943803E-2</v>
      </c>
      <c r="AZ13" s="52">
        <f>AS13-'CCSD(T)'!BY13</f>
        <v>5.1805925040069756E-2</v>
      </c>
      <c r="BA13" s="52">
        <f>AS13-'DLPNO-CCSD(T1 or T0)'!CT12</f>
        <v>-6.8570403981464967E-2</v>
      </c>
      <c r="BB13" s="52">
        <f t="shared" si="43"/>
        <v>2.6241792949993181E-2</v>
      </c>
      <c r="BC13" s="52">
        <f t="shared" si="44"/>
        <v>2.6496636302125953E-2</v>
      </c>
      <c r="BD13" s="33"/>
      <c r="BE13" s="211" t="s">
        <v>9</v>
      </c>
      <c r="BF13" s="28">
        <v>-1228.9153281603501</v>
      </c>
      <c r="BG13" s="28">
        <v>-1230.55627278477</v>
      </c>
      <c r="BH13" s="28">
        <v>-1230.5490461005199</v>
      </c>
      <c r="BI13" s="28">
        <v>-1230.47891227591</v>
      </c>
      <c r="BJ13" s="28">
        <v>-1230.4752989337801</v>
      </c>
      <c r="BK13" s="28">
        <v>-1230.43361520487</v>
      </c>
      <c r="BL13" s="28">
        <v>-7.2266842479999996E-3</v>
      </c>
      <c r="BM13" s="28">
        <f t="shared" si="45"/>
        <v>-1230.4263885206219</v>
      </c>
      <c r="BN13" s="18" t="s">
        <v>118</v>
      </c>
      <c r="BO13" s="212">
        <f>627.5095*(BF15-BF14)</f>
        <v>1.906585381866317</v>
      </c>
      <c r="BP13" s="212">
        <f>627.5095*(BM15-BM14)</f>
        <v>4.2827932184576731</v>
      </c>
      <c r="BQ13" s="212">
        <f>627.5095*(BK15-BK14)</f>
        <v>4.4331361626152184</v>
      </c>
      <c r="BR13" s="212">
        <f>627.5095*(BJ15-BJ14)</f>
        <v>2.1980579974784722</v>
      </c>
      <c r="BS13" s="212">
        <f>627.5095*(BI15-BI14)</f>
        <v>2.2732294751930713</v>
      </c>
      <c r="BT13" s="212">
        <f>627.5095*(BH15-BH14)</f>
        <v>2.5540244204617308</v>
      </c>
      <c r="BU13" s="212">
        <f>627.5095*(BG15-BG14)</f>
        <v>2.7043673633351641</v>
      </c>
      <c r="BV13" s="213">
        <f t="shared" si="46"/>
        <v>-1.7287687992800542</v>
      </c>
      <c r="BW13" s="213">
        <f t="shared" si="47"/>
        <v>0.43113788814209286</v>
      </c>
      <c r="BX13" s="214">
        <f t="shared" si="48"/>
        <v>-2.1873468859978207E-2</v>
      </c>
      <c r="BY13" s="33">
        <f>BO13-'CCSD(T)'!BV13</f>
        <v>-9.3250421204937872E-4</v>
      </c>
      <c r="BZ13" s="33">
        <f>BQ13-'CCSD(T)'!BW13</f>
        <v>-3.7364505075052179E-2</v>
      </c>
      <c r="CA13" s="39">
        <f>BS13-'CCSD(T)'!BX13</f>
        <v>-5.6978014951611033E-2</v>
      </c>
      <c r="CB13" s="39">
        <f>BU13-'CCSD(T)'!BY13</f>
        <v>-8.6079097895068735E-3</v>
      </c>
      <c r="CC13" s="33">
        <f>BU13-'DLPNO-CCSD(T1 or T0)'!CT12</f>
        <v>-0.1289842388110416</v>
      </c>
      <c r="CD13" s="33">
        <f t="shared" si="49"/>
        <v>-5.6045510739561655E-2</v>
      </c>
      <c r="CE13" s="33">
        <f t="shared" si="50"/>
        <v>4.837010516210416E-2</v>
      </c>
      <c r="CF13" s="39"/>
      <c r="CG13" s="211" t="s">
        <v>9</v>
      </c>
      <c r="CH13" s="74">
        <v>-1228.9153281603501</v>
      </c>
      <c r="CI13" s="74">
        <v>-1230.55627459123</v>
      </c>
      <c r="CJ13" s="74">
        <v>-1230.5490519293901</v>
      </c>
      <c r="CK13" s="74">
        <v>-1230.47891682776</v>
      </c>
      <c r="CL13" s="74">
        <v>-1230.4753054968401</v>
      </c>
      <c r="CM13" s="74">
        <v>-1230.4336248519201</v>
      </c>
      <c r="CN13" s="33">
        <v>-7.2226618389999997E-3</v>
      </c>
      <c r="CO13" s="33">
        <f t="shared" si="51"/>
        <v>-1230.426402190081</v>
      </c>
      <c r="CP13" s="18" t="s">
        <v>118</v>
      </c>
      <c r="CQ13" s="34">
        <f>627.5095*(CH15-CH14)</f>
        <v>1.906585381866317</v>
      </c>
      <c r="CR13" s="34">
        <f>627.5095*(CO15-CO14)</f>
        <v>4.2785452967293445</v>
      </c>
      <c r="CS13" s="34">
        <f>627.5095*(CM15-CM14)</f>
        <v>4.4300409030091217</v>
      </c>
      <c r="CT13" s="34">
        <f>627.5095*(CL15-CL14)</f>
        <v>2.1965691182374369</v>
      </c>
      <c r="CU13" s="34">
        <f>627.5095*(CK15-CK14)</f>
        <v>2.2723169256576994</v>
      </c>
      <c r="CV13" s="34">
        <f>627.5095*(CJ15-CJ14)</f>
        <v>2.5515045932521772</v>
      </c>
      <c r="CW13" s="34">
        <f>627.5095*(CI15-CI14)</f>
        <v>2.7030002022428574</v>
      </c>
      <c r="CX13" s="33">
        <f t="shared" si="0"/>
        <v>-1.7270407007662643</v>
      </c>
      <c r="CY13" s="33">
        <f t="shared" si="1"/>
        <v>0.43068327658515804</v>
      </c>
      <c r="CZ13" s="33">
        <f t="shared" si="2"/>
        <v>-4.5461155693482524E-4</v>
      </c>
      <c r="DA13" s="33">
        <f>CQ13-'CCSD(T)'!BV13</f>
        <v>-9.3250421204937872E-4</v>
      </c>
      <c r="DB13" s="33">
        <f>CS13-'CCSD(T)'!BW13</f>
        <v>-4.0459764681148869E-2</v>
      </c>
      <c r="DC13" s="33">
        <f>CU13-'CCSD(T)'!BX13</f>
        <v>-5.7890564486982932E-2</v>
      </c>
      <c r="DD13" s="39">
        <f>CW13-'CCSD(T)'!BY13</f>
        <v>-9.9750708818135969E-3</v>
      </c>
      <c r="DE13" s="39">
        <f>CW13-'DLPNO-CCSD(T1 or T0)'!CT12</f>
        <v>-0.13035139990334832</v>
      </c>
      <c r="DF13" s="33">
        <f t="shared" si="52"/>
        <v>-5.6958060274933553E-2</v>
      </c>
      <c r="DG13" s="33">
        <f t="shared" si="53"/>
        <v>4.7915493605169335E-2</v>
      </c>
      <c r="DH13" s="33"/>
      <c r="DI13" s="211" t="s">
        <v>9</v>
      </c>
      <c r="DJ13" s="74">
        <v>-1228.9153281603501</v>
      </c>
      <c r="DK13" s="74">
        <v>-1230.5562416937901</v>
      </c>
      <c r="DL13" s="74">
        <v>-1230.5558642342801</v>
      </c>
      <c r="DM13" s="74">
        <v>-1230.4794181319501</v>
      </c>
      <c r="DN13" s="74">
        <v>-1230.4792294022</v>
      </c>
      <c r="DO13" s="74">
        <v>-1230.43381232101</v>
      </c>
      <c r="DP13" s="28">
        <v>-3.7745950999999999E-4</v>
      </c>
      <c r="DQ13" s="33">
        <f t="shared" si="54"/>
        <v>-1230.4334348615</v>
      </c>
      <c r="DR13" s="18" t="s">
        <v>118</v>
      </c>
      <c r="DS13" s="34">
        <f>627.5095*(DJ15-DJ14)</f>
        <v>1.9065854006999636</v>
      </c>
      <c r="DT13" s="34">
        <f>627.5095*(DQ15-DQ14)</f>
        <v>4.4518352881026466</v>
      </c>
      <c r="DU13" s="34">
        <f>627.5095*(DO15-DO14)</f>
        <v>4.4623777163123179</v>
      </c>
      <c r="DV13" s="34">
        <f>627.5095*(DN15-DN14)</f>
        <v>2.3245365093461086</v>
      </c>
      <c r="DW13" s="34">
        <f>627.5095*(DM15-DM14)</f>
        <v>2.3298077271606017</v>
      </c>
      <c r="DX13" s="34">
        <f>627.5095*(DL15-DL14)</f>
        <v>2.7181498062738298</v>
      </c>
      <c r="DY13" s="34">
        <f>627.5095*(DK15-DK14)</f>
        <v>2.7286922357676131</v>
      </c>
      <c r="DZ13" s="33">
        <f t="shared" si="3"/>
        <v>-1.7336854805447048</v>
      </c>
      <c r="EA13" s="33">
        <f t="shared" si="4"/>
        <v>0.39888450860701141</v>
      </c>
      <c r="EB13" s="33">
        <f t="shared" si="55"/>
        <v>-1.0379910675103243E-2</v>
      </c>
      <c r="EC13" s="33">
        <f>DS13-'CCSD(T)'!BV13</f>
        <v>-9.3248537840273649E-4</v>
      </c>
      <c r="ED13" s="33">
        <f>DU13-'CCSD(T)'!BW13</f>
        <v>-8.122951377952603E-3</v>
      </c>
      <c r="EE13" s="33">
        <f>DW13-'CCSD(T)'!BX13</f>
        <v>-3.997629840806205E-4</v>
      </c>
      <c r="EF13" s="39">
        <f>DY13-'CCSD(T)'!BY13</f>
        <v>1.5716962642942089E-2</v>
      </c>
      <c r="EG13" s="39">
        <f>DY13-'DLPNO-CCSD(T1 or T0)'!CT12</f>
        <v>-0.10465936637859263</v>
      </c>
      <c r="EH13" s="33">
        <f t="shared" si="56"/>
        <v>5.3272239432211599E-4</v>
      </c>
      <c r="EI13" s="33">
        <f t="shared" si="57"/>
        <v>1.611672562702271E-2</v>
      </c>
      <c r="EJ13" s="33"/>
      <c r="EK13" s="289" t="s">
        <v>9</v>
      </c>
      <c r="EL13" s="33">
        <v>-1228.97413891428</v>
      </c>
      <c r="EM13" s="33">
        <v>-1230.75065168233</v>
      </c>
      <c r="EN13" s="33">
        <v>-1230.74786451144</v>
      </c>
      <c r="EO13" s="33">
        <v>-1230.66626882843</v>
      </c>
      <c r="EP13" s="33">
        <v>-1230.6648752429801</v>
      </c>
      <c r="EQ13" s="33">
        <v>-1230.6198377831499</v>
      </c>
      <c r="ER13" s="33">
        <v>-2.7871708910000002E-3</v>
      </c>
      <c r="ES13" s="33">
        <f t="shared" si="58"/>
        <v>-1230.6170506122589</v>
      </c>
      <c r="ET13" s="18" t="s">
        <v>118</v>
      </c>
      <c r="EU13" s="34">
        <f>627.5095*(EL15-EL14)</f>
        <v>1.7899585685098005</v>
      </c>
      <c r="EV13" s="34">
        <f>627.5095*(ES15-ES14)</f>
        <v>3.8589755568590216</v>
      </c>
      <c r="EW13" s="34">
        <f>627.5095*(EQ15-EQ14)</f>
        <v>3.8647349136884892</v>
      </c>
      <c r="EX13" s="34">
        <f>627.5095*(EP15-EP14)</f>
        <v>1.9950217075385464</v>
      </c>
      <c r="EY13" s="34">
        <f>627.5095*(EO15-EO14)</f>
        <v>1.9979013863813175</v>
      </c>
      <c r="EZ13" s="34">
        <f>627.5095*(EN15-EN14)</f>
        <v>2.3717160057268956</v>
      </c>
      <c r="FA13" s="34">
        <f>627.5095*(EM15-EM14)</f>
        <v>2.3774753629844008</v>
      </c>
      <c r="FB13" s="92">
        <f t="shared" si="5"/>
        <v>-1.4872595507040884</v>
      </c>
      <c r="FC13" s="92">
        <f t="shared" si="6"/>
        <v>0.37957397660308323</v>
      </c>
      <c r="FD13" s="92">
        <f>EU13-'CCSD(T)'!BB13</f>
        <v>-1.0667722753756603E-3</v>
      </c>
      <c r="FE13" s="92">
        <f>EW13-'CCSD(T)'!BC13</f>
        <v>-4.807813726809762E-2</v>
      </c>
      <c r="FF13" s="92">
        <f>EY13-'CCSD(T)'!CH13</f>
        <v>-1.3746350680380326E-2</v>
      </c>
      <c r="FG13" s="96">
        <f>FA13-'CCSD(T)'!CI13</f>
        <v>1.7219119462196453E-2</v>
      </c>
      <c r="FH13" s="96">
        <f>FA13-'DLPNO-CCSD(T1 or T0)'!AF12</f>
        <v>8.2673749002577956E-2</v>
      </c>
      <c r="FI13" s="92">
        <f t="shared" si="59"/>
        <v>-1.2679578405004666E-2</v>
      </c>
      <c r="FJ13" s="92">
        <f t="shared" si="60"/>
        <v>3.0965470142576779E-2</v>
      </c>
      <c r="FK13" s="39"/>
      <c r="FL13" s="218" t="s">
        <v>9</v>
      </c>
      <c r="FM13" s="28">
        <v>-1228.97413891428</v>
      </c>
      <c r="FN13" s="28">
        <v>-1230.7506516823</v>
      </c>
      <c r="FO13" s="28">
        <v>-1230.7478645114099</v>
      </c>
      <c r="FP13" s="28">
        <v>-1230.66626882841</v>
      </c>
      <c r="FQ13" s="28">
        <v>-1230.6648752429601</v>
      </c>
      <c r="FR13" s="28">
        <v>-1230.6198377831299</v>
      </c>
      <c r="FS13" s="28">
        <v>-2.7871708910000002E-3</v>
      </c>
      <c r="FT13" s="28">
        <f t="shared" si="61"/>
        <v>-1230.6170506122389</v>
      </c>
      <c r="FU13" s="18" t="s">
        <v>118</v>
      </c>
      <c r="FV13" s="34">
        <f>627.5095*(FM15-FM14)</f>
        <v>1.7899585747876827</v>
      </c>
      <c r="FW13" s="34">
        <f>627.5095*(FT15-FT14)</f>
        <v>3.8589754576970181</v>
      </c>
      <c r="FX13" s="34">
        <f>627.5095*(FR15-FR14)</f>
        <v>3.8647348132423733</v>
      </c>
      <c r="FY13" s="34">
        <f>627.5095*(FQ15-FQ14)</f>
        <v>1.9950216698712528</v>
      </c>
      <c r="FZ13" s="34">
        <f>627.5095*(FP15-FP14)</f>
        <v>1.9979013487140242</v>
      </c>
      <c r="GA13" s="34">
        <f>627.5095*(FO15-FO14)</f>
        <v>2.3717159492259556</v>
      </c>
      <c r="GB13" s="34">
        <f>627.5095*(FN15-FN14)</f>
        <v>2.3774752942130544</v>
      </c>
      <c r="GC13" s="33">
        <f t="shared" si="62"/>
        <v>-1.487259519029319</v>
      </c>
      <c r="GD13" s="33">
        <f t="shared" si="63"/>
        <v>0.37957394549903012</v>
      </c>
      <c r="GE13" s="169">
        <f t="shared" si="7"/>
        <v>-0.22993536945380333</v>
      </c>
      <c r="GF13" s="33">
        <f>FV13-'CCSD(T)'!BB13</f>
        <v>-1.0667659974934462E-3</v>
      </c>
      <c r="GG13" s="33">
        <f>FX13-'CCSD(T)'!BC13</f>
        <v>-4.807823771421349E-2</v>
      </c>
      <c r="GH13" s="33">
        <f>FZ13-'CCSD(T)'!BD13</f>
        <v>-1.374638834767361E-2</v>
      </c>
      <c r="GI13" s="33">
        <f>GB13-'CCSD(T)'!BE13</f>
        <v>1.7219050690850057E-2</v>
      </c>
      <c r="GJ13" s="33">
        <f>GB13-'DLPNO-CCSD(T1 or T0)'!O12</f>
        <v>-0.15007273098026497</v>
      </c>
      <c r="GK13" s="33">
        <f t="shared" si="64"/>
        <v>-1.2679622350180164E-2</v>
      </c>
      <c r="GL13" s="33">
        <f t="shared" si="65"/>
        <v>3.0965439038523668E-2</v>
      </c>
      <c r="GM13" s="33"/>
      <c r="GN13" s="218" t="s">
        <v>9</v>
      </c>
      <c r="GO13" s="28">
        <v>-1228.97413891428</v>
      </c>
      <c r="GP13" s="28">
        <v>-1230.7502376643699</v>
      </c>
      <c r="GQ13" s="28">
        <v>-1230.7420087441501</v>
      </c>
      <c r="GR13" s="28">
        <v>-1230.6655895029601</v>
      </c>
      <c r="GS13" s="28">
        <v>-1230.66147504284</v>
      </c>
      <c r="GT13" s="28">
        <v>-1230.6196361664499</v>
      </c>
      <c r="GU13" s="28">
        <v>-8.2289202239999998E-3</v>
      </c>
      <c r="GV13" s="28">
        <f t="shared" si="66"/>
        <v>-1230.611407246226</v>
      </c>
      <c r="GW13" s="18" t="s">
        <v>118</v>
      </c>
      <c r="GX13" s="34">
        <f>627.5095*(GO15-GO14)</f>
        <v>1.7899585747876827</v>
      </c>
      <c r="GY13" s="34">
        <f>627.5095*(GV15-GV14)</f>
        <v>3.8299483202160922</v>
      </c>
      <c r="GZ13" s="34">
        <f>627.5095*(GT15-GT14)</f>
        <v>3.8378923916155423</v>
      </c>
      <c r="HA13" s="34">
        <f>627.5095*(GS15-GS14)</f>
        <v>1.9585624643763613</v>
      </c>
      <c r="HB13" s="34">
        <f>627.5095*(GR15-GR14)</f>
        <v>1.9625344991486717</v>
      </c>
      <c r="HC13" s="34">
        <f>627.5095*(GQ15-GQ14)</f>
        <v>2.3456309816261847</v>
      </c>
      <c r="HD13" s="34">
        <f>627.5095*(GP15-GP14)</f>
        <v>2.3535750510281268</v>
      </c>
      <c r="HE13" s="33">
        <f t="shared" si="8"/>
        <v>-1.4843173405874155</v>
      </c>
      <c r="HF13" s="33">
        <f t="shared" si="9"/>
        <v>0.39104055187945508</v>
      </c>
      <c r="HG13" s="52">
        <f t="shared" si="67"/>
        <v>-1.146660638042496E-2</v>
      </c>
      <c r="HH13" s="33">
        <f>GX13-'CCSD(T)'!BB13</f>
        <v>-1.0667659974934462E-3</v>
      </c>
      <c r="HI13" s="33">
        <f>GZ13-'CCSD(T)'!BC13</f>
        <v>-7.4920659341044527E-2</v>
      </c>
      <c r="HJ13" s="33">
        <f>HB13-'CCSD(T)'!BD13</f>
        <v>-4.9113237913026131E-2</v>
      </c>
      <c r="HK13" s="33">
        <f>HD13-'CCSD(T)'!BE13</f>
        <v>-6.6811924940775036E-3</v>
      </c>
      <c r="HL13" s="33">
        <f>HD13-'DLPNO-CCSD(T1 or T0)'!CT12</f>
        <v>-0.47977655111807893</v>
      </c>
      <c r="HM13" s="33">
        <f t="shared" si="10"/>
        <v>-4.8046471915532685E-2</v>
      </c>
      <c r="HN13" s="33">
        <f t="shared" si="11"/>
        <v>4.2432045418948627E-2</v>
      </c>
      <c r="HO13" s="39"/>
      <c r="HP13" s="218" t="s">
        <v>9</v>
      </c>
      <c r="HQ13" s="28">
        <v>-1228.97413891428</v>
      </c>
      <c r="HR13" s="28">
        <v>-1230.7502436540999</v>
      </c>
      <c r="HS13" s="28">
        <v>-1230.7420070251001</v>
      </c>
      <c r="HT13" s="28">
        <v>-1230.66559701354</v>
      </c>
      <c r="HU13" s="28">
        <v>-1230.6614786990399</v>
      </c>
      <c r="HV13" s="28">
        <v>-1230.61964695186</v>
      </c>
      <c r="HW13" s="28">
        <v>-8.2366290030000001E-3</v>
      </c>
      <c r="HX13" s="28">
        <f t="shared" si="68"/>
        <v>-1230.611410322857</v>
      </c>
      <c r="HY13" s="18" t="s">
        <v>118</v>
      </c>
      <c r="HZ13" s="34">
        <f>627.5095*(HQ15-HQ14)</f>
        <v>1.7899585747876827</v>
      </c>
      <c r="IA13" s="34">
        <f>627.5095*(HX15-HX14)</f>
        <v>3.8295253681618782</v>
      </c>
      <c r="IB13" s="34">
        <f>627.5095*(HV15-HV14)</f>
        <v>3.8336385298692002</v>
      </c>
      <c r="IC13" s="34">
        <f>627.5095*(HU15-HU14)</f>
        <v>1.959484495511395</v>
      </c>
      <c r="ID13" s="34">
        <f>627.5095*(HT15-HT14)</f>
        <v>1.9615410699444946</v>
      </c>
      <c r="IE13" s="34">
        <f>627.5095*(HS15-HS14)</f>
        <v>2.3468167738450463</v>
      </c>
      <c r="IF13" s="34">
        <f>627.5095*(HR15-HR14)</f>
        <v>2.3509299291318069</v>
      </c>
      <c r="IG13" s="33">
        <f t="shared" si="69"/>
        <v>-1.4827086007373933</v>
      </c>
      <c r="IH13" s="33">
        <f t="shared" si="70"/>
        <v>0.38938885918731225</v>
      </c>
      <c r="II13" s="33">
        <f t="shared" si="71"/>
        <v>-1.6516926921428254E-3</v>
      </c>
      <c r="IJ13" s="33">
        <f>HZ13-'CCSD(T)'!BB13</f>
        <v>-1.0667659974934462E-3</v>
      </c>
      <c r="IK13" s="33">
        <f>IB13-'CCSD(T)'!BC13</f>
        <v>-7.9174521087386651E-2</v>
      </c>
      <c r="IL13" s="33">
        <f>ID13-'CCSD(T)'!BD13</f>
        <v>-5.0106667117203241E-2</v>
      </c>
      <c r="IM13" s="33">
        <f>IF13-'CCSD(T)'!BE13</f>
        <v>-9.3263143903974388E-3</v>
      </c>
      <c r="IN13" s="33">
        <f>IF13-'DLPNO-CCSD(T1 or T0)'!CT12</f>
        <v>-0.48242167301439887</v>
      </c>
      <c r="IO13" s="33">
        <f t="shared" si="72"/>
        <v>-4.9039901119709794E-2</v>
      </c>
      <c r="IP13" s="33">
        <f t="shared" si="73"/>
        <v>4.0780352726805802E-2</v>
      </c>
      <c r="IQ13" s="33"/>
      <c r="IR13" s="218" t="s">
        <v>9</v>
      </c>
      <c r="IS13">
        <v>-1228.9741389142901</v>
      </c>
      <c r="IT13">
        <v>-1230.7508118583401</v>
      </c>
      <c r="IU13">
        <v>-1230.7502765747199</v>
      </c>
      <c r="IV13">
        <v>-1230.6663682864801</v>
      </c>
      <c r="IW13">
        <v>-1230.66610064467</v>
      </c>
      <c r="IX13">
        <v>-1230.6199013379301</v>
      </c>
      <c r="IY13">
        <v>-5.3528361700000003E-4</v>
      </c>
      <c r="IZ13" s="28">
        <f t="shared" si="74"/>
        <v>-1230.6193660543131</v>
      </c>
      <c r="JA13" s="18" t="s">
        <v>118</v>
      </c>
      <c r="JB13" s="34">
        <f>627.5095*(IS15-IS14)</f>
        <v>1.7899585685098005</v>
      </c>
      <c r="JC13" s="34">
        <f>627.5095*(IZ15-IZ14)</f>
        <v>3.8935859323176567</v>
      </c>
      <c r="JD13" s="34">
        <f>627.5095*(IX15-IX14)</f>
        <v>3.8874066624996866</v>
      </c>
      <c r="JE13" s="34">
        <f>627.5095*(IW15-IW14)</f>
        <v>2.0130616833578623</v>
      </c>
      <c r="JF13" s="34">
        <f>627.5095*(IV15-IV14)</f>
        <v>2.0099720463086901</v>
      </c>
      <c r="JG13" s="34">
        <f>627.5095*(IU15-IU14)</f>
        <v>2.3837310053797784</v>
      </c>
      <c r="JH13" s="34">
        <f>627.5095*(IT15-IT14)</f>
        <v>2.3775517372739583</v>
      </c>
      <c r="JI13" s="33">
        <f t="shared" si="75"/>
        <v>-1.5098549252257283</v>
      </c>
      <c r="JJ13" s="33">
        <f t="shared" si="76"/>
        <v>0.36757969096526821</v>
      </c>
      <c r="JK13" s="33">
        <f t="shared" si="77"/>
        <v>-1.1994285637815016E-2</v>
      </c>
      <c r="JL13" s="33">
        <f>JB13-'CCSD(T)'!BB13</f>
        <v>-1.0667722753756603E-3</v>
      </c>
      <c r="JM13" s="33">
        <f>JD13-'CCSD(T)'!BC13</f>
        <v>-2.5406388456900242E-2</v>
      </c>
      <c r="JN13" s="33">
        <f>JF13-'CCSD(T)'!BD13</f>
        <v>-1.6756907530077747E-3</v>
      </c>
      <c r="JO13" s="33">
        <f>JH13-'CCSD(T)'!BE13</f>
        <v>1.7295493751753988E-2</v>
      </c>
      <c r="JP13" s="33">
        <f>JH13-'DLPNO-CCSD(T1 or T0)'!CT12</f>
        <v>-0.45579986487224744</v>
      </c>
      <c r="JQ13" s="33">
        <f t="shared" si="78"/>
        <v>-6.0891847763211437E-4</v>
      </c>
      <c r="JR13" s="33">
        <f t="shared" si="79"/>
        <v>1.8971184504761762E-2</v>
      </c>
      <c r="JS13" s="33"/>
      <c r="JT13" s="344">
        <v>-1231.80580903587</v>
      </c>
      <c r="JU13" s="345">
        <v>-1231.4318672801301</v>
      </c>
      <c r="JV13" s="346">
        <v>-1231.4284560226199</v>
      </c>
      <c r="JW13" s="328"/>
      <c r="JX13" s="218" t="s">
        <v>9</v>
      </c>
      <c r="JY13" s="28">
        <v>-1229.51954224007</v>
      </c>
      <c r="JZ13" s="28">
        <v>-1231.71807057146</v>
      </c>
      <c r="KA13" s="28">
        <v>-1231.7124534530301</v>
      </c>
      <c r="KB13" s="28">
        <v>-1231.5985635449299</v>
      </c>
      <c r="KC13" s="28">
        <v>-1231.5957549857101</v>
      </c>
      <c r="KD13" s="28">
        <v>-1231.58135473927</v>
      </c>
      <c r="KE13" s="28">
        <v>-5.6171184270000004E-3</v>
      </c>
      <c r="KF13" s="28">
        <f t="shared" si="80"/>
        <v>-1231.575737620843</v>
      </c>
      <c r="KG13" s="216">
        <v>-1231.5151082079999</v>
      </c>
      <c r="KH13" s="125">
        <v>-1231.5151082079999</v>
      </c>
      <c r="KI13" s="215">
        <v>-1231.6280942149999</v>
      </c>
      <c r="KJ13" s="10">
        <v>-0.54577943715400001</v>
      </c>
      <c r="KK13" s="10">
        <v>-1.5160771891139999</v>
      </c>
      <c r="KL13" s="10">
        <f t="shared" si="12"/>
        <v>-1231.5207613460582</v>
      </c>
      <c r="KM13" s="10">
        <f t="shared" si="13"/>
        <v>-1231.4904425859181</v>
      </c>
      <c r="KN13" s="34">
        <f>627.5095*(JY15-JY14)</f>
        <v>2.3042495413664219</v>
      </c>
      <c r="KO13" s="34">
        <f>627.5095*(KF15-KF14)</f>
        <v>2.6462199521382241</v>
      </c>
      <c r="KP13" s="34">
        <f>627.5095*(KL15-KL14)</f>
        <v>3.2435249618948108</v>
      </c>
      <c r="KQ13" s="34">
        <f>627.5095*(KM15-KM14)</f>
        <v>3.5506702157332022</v>
      </c>
      <c r="KR13" s="34">
        <f>627.5095*(KD15-KD14)</f>
        <v>2.6073774492468544</v>
      </c>
      <c r="KS13" s="34">
        <f>627.5095*(KC15-KC14)</f>
        <v>1.4169439860663888</v>
      </c>
      <c r="KT13" s="34">
        <f>627.5095*(KB15-KB14)</f>
        <v>1.3975227364755329</v>
      </c>
      <c r="KU13" s="34">
        <f>627.5095*(KA15-KA14)</f>
        <v>1.5860038055672685</v>
      </c>
      <c r="KV13" s="34">
        <f>627.5095*(JZ15-JZ14)</f>
        <v>1.5471613125207597</v>
      </c>
      <c r="KW13" s="33">
        <f t="shared" si="14"/>
        <v>-1.0602161367260947</v>
      </c>
      <c r="KX13" s="109">
        <f>627.5095*(JT15-JT14)</f>
        <v>1.5923466400420252</v>
      </c>
      <c r="KY13" s="109">
        <f>627.5095*(JU15-JU14)</f>
        <v>1.9003775810711596</v>
      </c>
      <c r="KZ13" s="331">
        <f>627.5095*(JV15-JV14)</f>
        <v>1.8869189077803243</v>
      </c>
      <c r="LA13" s="33">
        <f t="shared" si="15"/>
        <v>0.14963857604522679</v>
      </c>
      <c r="LB13" s="155">
        <f t="shared" si="81"/>
        <v>-0.22993536945380333</v>
      </c>
      <c r="LC13" s="149">
        <f>KN13-'PNO-LCCSD(T)'!AB12</f>
        <v>-1.4959826647689134E-3</v>
      </c>
      <c r="LD13" s="179">
        <f t="shared" si="16"/>
        <v>-0.83031398169229464</v>
      </c>
      <c r="LE13" s="324">
        <f t="shared" si="17"/>
        <v>4.5185327521265473E-2</v>
      </c>
      <c r="LF13" s="326">
        <f t="shared" si="18"/>
        <v>0.30803094102913442</v>
      </c>
      <c r="LG13" t="str">
        <f t="shared" si="19"/>
        <v>04_end</v>
      </c>
      <c r="LH13" s="175">
        <f>627.5095*(KG15-KG14)</f>
        <v>1.3561590985775998</v>
      </c>
      <c r="LI13" s="128">
        <f t="shared" si="20"/>
        <v>6.0784887488789074E-2</v>
      </c>
      <c r="LJ13" s="129">
        <f t="shared" si="21"/>
        <v>4.1363637897933181E-2</v>
      </c>
      <c r="LK13" s="123">
        <f>627.5095*(KI15-KI14)</f>
        <v>1.5695022884211507</v>
      </c>
      <c r="LL13" s="128">
        <f t="shared" si="22"/>
        <v>1.6501517146117806E-2</v>
      </c>
      <c r="LM13" s="128">
        <f t="shared" si="23"/>
        <v>-2.2340975900390969E-2</v>
      </c>
      <c r="LN13" s="226">
        <f t="shared" si="24"/>
        <v>0.94534577893468263</v>
      </c>
      <c r="LO13" s="226"/>
      <c r="LP13" s="5" t="s">
        <v>9</v>
      </c>
      <c r="LQ13" s="4">
        <v>-1229.51954224008</v>
      </c>
      <c r="LR13" s="4">
        <v>-1231.71807057146</v>
      </c>
      <c r="LS13" s="4">
        <v>-1231.7124534530301</v>
      </c>
      <c r="LT13" s="4">
        <v>-1231.5985635449399</v>
      </c>
      <c r="LU13" s="4">
        <v>-1231.5957549857201</v>
      </c>
      <c r="LV13" s="4">
        <v>-1231.58135473927</v>
      </c>
      <c r="LW13" s="4">
        <v>-5.617118428E-3</v>
      </c>
      <c r="LX13" s="28">
        <f t="shared" si="25"/>
        <v>-1231.5757376208419</v>
      </c>
      <c r="LY13" s="18" t="s">
        <v>118</v>
      </c>
      <c r="LZ13" s="34">
        <f>627.5095*(LQ15-LQ14)</f>
        <v>2.3042495225327753</v>
      </c>
      <c r="MA13" s="34">
        <f>627.5095*(LX15-LX14)</f>
        <v>2.646219930879032</v>
      </c>
      <c r="MB13" s="34">
        <f>627.5095*(LV15-LV14)</f>
        <v>2.6073774304132078</v>
      </c>
      <c r="MC13" s="34">
        <f>627.5095*(LU15-LU14)</f>
        <v>1.4169439672327422</v>
      </c>
      <c r="MD13" s="34">
        <f>627.5095*(LT15-LT14)</f>
        <v>1.3975227176418861</v>
      </c>
      <c r="ME13" s="34">
        <f>627.5095*(LS15-LS14)</f>
        <v>1.5860037867336219</v>
      </c>
      <c r="MF13" s="34">
        <f>627.5095*(LR15-LR14)</f>
        <v>1.5471612874092309</v>
      </c>
      <c r="MG13" s="33">
        <f t="shared" si="26"/>
        <v>-1.0602161430039769</v>
      </c>
      <c r="MH13" s="39">
        <f t="shared" si="27"/>
        <v>0.1496385697673448</v>
      </c>
      <c r="MI13" s="33"/>
      <c r="MJ13" s="5" t="s">
        <v>9</v>
      </c>
      <c r="MK13" s="28">
        <v>-1229.51954224007</v>
      </c>
      <c r="ML13" s="28">
        <v>-1231.7173761789199</v>
      </c>
      <c r="MM13" s="28">
        <v>-1231.70189172453</v>
      </c>
      <c r="MN13" s="28">
        <v>-1231.59749516989</v>
      </c>
      <c r="MO13" s="28">
        <v>-1231.58975294269</v>
      </c>
      <c r="MP13" s="28">
        <v>-1231.5811105888299</v>
      </c>
      <c r="MQ13" s="28">
        <v>-1.5484454383E-2</v>
      </c>
      <c r="MR13" s="28">
        <f t="shared" si="82"/>
        <v>-1231.5656261344468</v>
      </c>
      <c r="MS13" s="18" t="s">
        <v>118</v>
      </c>
      <c r="MT13" s="34">
        <f>627.5095*(MK15-MK14)</f>
        <v>2.3042495225327753</v>
      </c>
      <c r="MU13" s="34">
        <f>627.5095*(MR15-MR14)</f>
        <v>2.7535506688343401</v>
      </c>
      <c r="MV13" s="34">
        <f>627.5095*(MP15-MP14)</f>
        <v>2.6228057306098123</v>
      </c>
      <c r="MW13" s="34">
        <f>627.5095*(MO15-MO14)</f>
        <v>1.4548249964818736</v>
      </c>
      <c r="MX13" s="34">
        <f>627.5095*(MN15-MN14)</f>
        <v>1.3894525250154039</v>
      </c>
      <c r="MY13" s="34">
        <f>627.5095*(MM15-MM14)</f>
        <v>1.648971848571062</v>
      </c>
      <c r="MZ13" s="34">
        <f>627.5095*(ML15-ML14)</f>
        <v>1.5182269122013634</v>
      </c>
      <c r="NA13" s="52">
        <f t="shared" si="28"/>
        <v>-1.1045788184084488</v>
      </c>
      <c r="NB13" s="52">
        <f t="shared" si="29"/>
        <v>0.12877438718595946</v>
      </c>
      <c r="NC13" s="33">
        <f t="shared" si="30"/>
        <v>2.086418885926733E-2</v>
      </c>
      <c r="ND13" s="33"/>
      <c r="NE13" s="5" t="s">
        <v>9</v>
      </c>
      <c r="NF13">
        <v>-1229.51954224008</v>
      </c>
      <c r="NG13">
        <v>-1231.7173840139701</v>
      </c>
      <c r="NH13">
        <v>-1231.7019134782099</v>
      </c>
      <c r="NI13">
        <v>-1231.59750511271</v>
      </c>
      <c r="NJ13">
        <v>-1231.58976984483</v>
      </c>
      <c r="NK13">
        <v>-1231.5811249194601</v>
      </c>
      <c r="NL13">
        <v>-1.5470535759000001E-2</v>
      </c>
      <c r="NM13" s="28">
        <f t="shared" si="83"/>
        <v>-1231.565654383701</v>
      </c>
      <c r="NN13" s="18" t="s">
        <v>118</v>
      </c>
      <c r="NO13" s="34">
        <f>627.5095*(NF15-NF14)</f>
        <v>2.3042495225327753</v>
      </c>
      <c r="NP13" s="34">
        <f>627.5095*(NM15-NM14)</f>
        <v>2.7533858446060933</v>
      </c>
      <c r="NQ13" s="34">
        <f>627.5095*(NK15-NK14)</f>
        <v>2.6203030468698136</v>
      </c>
      <c r="NR13" s="34">
        <f>627.5095*(NJ15-NJ14)</f>
        <v>1.4567550650249759</v>
      </c>
      <c r="NS13" s="34">
        <f>627.5095*(NI15-NI14)</f>
        <v>1.3902136627325365</v>
      </c>
      <c r="NT13" s="34">
        <f>627.5095*(NH15-NH14)</f>
        <v>1.650692925273588</v>
      </c>
      <c r="NU13" s="34">
        <f>627.5095*(NG15-NG14)</f>
        <v>1.5176101269665916</v>
      </c>
      <c r="NV13" s="33">
        <f t="shared" si="31"/>
        <v>-1.102692919903222</v>
      </c>
      <c r="NW13" s="39">
        <f t="shared" si="84"/>
        <v>0.12739646423405504</v>
      </c>
      <c r="NX13" s="33">
        <f t="shared" si="85"/>
        <v>-1.37792295190442E-3</v>
      </c>
      <c r="NZ13" s="5" t="s">
        <v>9</v>
      </c>
      <c r="OA13" s="4">
        <v>-1229.5508474409401</v>
      </c>
      <c r="OB13" s="4">
        <v>-1231.87561021908</v>
      </c>
      <c r="OC13" s="4">
        <v>-1231.8511839195901</v>
      </c>
      <c r="OD13" s="4">
        <v>-1231.7435680032299</v>
      </c>
      <c r="OE13" s="4">
        <v>-1231.7313548534801</v>
      </c>
      <c r="OF13" s="4">
        <v>-1231.7482364226601</v>
      </c>
      <c r="OG13" s="4">
        <v>-2.4426299491E-2</v>
      </c>
      <c r="OH13" s="28">
        <f t="shared" si="86"/>
        <v>-1231.723810123169</v>
      </c>
      <c r="OI13" s="18" t="s">
        <v>118</v>
      </c>
      <c r="OJ13" s="34">
        <f>627.5095*(OA15-OA14)</f>
        <v>2.3106838668430871</v>
      </c>
      <c r="OK13" s="34">
        <f>627.5095*(OH15-OH14)</f>
        <v>2.8119436480977891</v>
      </c>
      <c r="OL13" s="34">
        <f>627.5095*(OF15-OF14)</f>
        <v>2.569705023180318</v>
      </c>
      <c r="OM13" s="34">
        <f>627.5095*(OE15-OE14)</f>
        <v>1.4735301070739253</v>
      </c>
      <c r="ON13" s="34">
        <f>627.5095*(OD15-OD14)</f>
        <v>1.3524107962559999</v>
      </c>
      <c r="OO13" s="34">
        <f>627.5095*(OC15-OC14)</f>
        <v>1.7110429297356806</v>
      </c>
      <c r="OP13" s="34">
        <f>627.5095*(OB15-OB14)</f>
        <v>1.4688043079571509</v>
      </c>
      <c r="OQ13" s="33">
        <f t="shared" si="32"/>
        <v>-1.1009007152231671</v>
      </c>
      <c r="OR13" s="39">
        <f t="shared" si="87"/>
        <v>0.11639351170115098</v>
      </c>
      <c r="OS13" s="39"/>
      <c r="OT13" s="39" t="s">
        <v>9</v>
      </c>
      <c r="OU13" s="39">
        <v>-1229.5508474409301</v>
      </c>
      <c r="OV13" s="39">
        <v>-1231.8754996908001</v>
      </c>
      <c r="OW13" s="39">
        <v>-1231.86663004143</v>
      </c>
      <c r="OX13" s="39">
        <v>-1231.7455408841699</v>
      </c>
      <c r="OY13" s="39">
        <v>-1231.74110605949</v>
      </c>
      <c r="OZ13" s="39">
        <v>-1231.7486053140699</v>
      </c>
      <c r="PA13" s="39">
        <v>-8.8696493750000001E-3</v>
      </c>
      <c r="PB13" s="39">
        <v>-1231.739735664695</v>
      </c>
      <c r="PC13" s="39" t="s">
        <v>118</v>
      </c>
      <c r="PD13" s="39">
        <v>2.3106838668430871</v>
      </c>
      <c r="PE13" s="39">
        <v>2.5916360791965904</v>
      </c>
      <c r="PF13" s="39">
        <v>2.5529101644254211</v>
      </c>
      <c r="PG13" s="39">
        <v>1.3401452946918984</v>
      </c>
      <c r="PH13" s="39">
        <v>1.3207823408019526</v>
      </c>
      <c r="PI13" s="39">
        <v>1.4921274932020774</v>
      </c>
      <c r="PJ13" s="39">
        <v>1.4534015790016246</v>
      </c>
      <c r="PK13" s="39">
        <v>-1.0995085854237965</v>
      </c>
      <c r="PL13" s="39">
        <v>0.13261923819967203</v>
      </c>
      <c r="PM13" s="39"/>
      <c r="PO13" s="33">
        <f t="shared" si="33"/>
        <v>6.434344310311868E-3</v>
      </c>
      <c r="PP13" s="33">
        <f t="shared" si="34"/>
        <v>-3.7041728759404036E-2</v>
      </c>
      <c r="PQ13" s="33">
        <f t="shared" si="88"/>
        <v>-4.3476073069715904E-2</v>
      </c>
      <c r="PR13" s="33">
        <f>'LNO-CCSD(T)-def2nZVP'!LB13</f>
        <v>-0.22993536945380333</v>
      </c>
      <c r="PS13" s="33">
        <f t="shared" si="89"/>
        <v>-3.1318216484595991E-2</v>
      </c>
      <c r="PT13" s="33">
        <f t="shared" si="90"/>
        <v>-0.13967833204818461</v>
      </c>
      <c r="PU13" s="33">
        <f>-'LNO-CCSD(T)-def2nZVP'!FA13+'CCSD(T)'!CI13</f>
        <v>-1.7219119462196453E-2</v>
      </c>
      <c r="PV13" s="360">
        <f>'LNO-CCSD(T)-def2nZVP'!KV13+PS13+PT13+PU13</f>
        <v>1.3589456445257826</v>
      </c>
      <c r="PW13" s="360"/>
      <c r="PX13" s="399">
        <v>6.434344310311868E-3</v>
      </c>
      <c r="PY13" s="399">
        <v>-7.6740376839933511E-2</v>
      </c>
      <c r="PZ13" s="399">
        <v>-8.3174721150245379E-2</v>
      </c>
      <c r="QA13" s="399">
        <v>-0.22993536945380333</v>
      </c>
      <c r="QB13" s="399">
        <v>-6.0724600611195639E-2</v>
      </c>
      <c r="QC13" s="399">
        <v>-0.13967833204818461</v>
      </c>
      <c r="QD13" s="399">
        <v>-1.7219119462196453E-2</v>
      </c>
      <c r="QE13" s="360">
        <v>1.3295392603991829</v>
      </c>
      <c r="QF13" s="399">
        <f t="shared" si="91"/>
        <v>-2.9406384126599683E-2</v>
      </c>
      <c r="QH13" s="5" t="s">
        <v>9</v>
      </c>
      <c r="QI13" s="420">
        <v>-1229.5195422396</v>
      </c>
      <c r="QJ13" s="420">
        <v>-1231.4226968141199</v>
      </c>
      <c r="QK13" s="420">
        <v>-1231.41812856312</v>
      </c>
      <c r="QL13" s="420">
        <v>-1231.31545439</v>
      </c>
      <c r="QM13" s="420">
        <v>-1231.3131702645001</v>
      </c>
      <c r="QN13" s="420">
        <v>-1231.29889727619</v>
      </c>
      <c r="QO13" s="420">
        <v>-4.5682509979999997E-3</v>
      </c>
      <c r="QP13" s="213">
        <f t="shared" si="92"/>
        <v>-1231.2943290251919</v>
      </c>
      <c r="QQ13" s="421" t="s">
        <v>118</v>
      </c>
      <c r="QR13" s="212">
        <f>627.5095*(QI15-QI14)</f>
        <v>2.3042494785875998</v>
      </c>
      <c r="QS13" s="212">
        <f>627.5095*(QP15-QP14)</f>
        <v>2.9566121487766783</v>
      </c>
      <c r="QT13" s="212">
        <f>627.5095*(QN15-QN14)</f>
        <v>2.9537762413262612</v>
      </c>
      <c r="QU13" s="212">
        <f>627.5095*(QM15-QM14)</f>
        <v>1.6293646743617767</v>
      </c>
      <c r="QV13" s="212">
        <f>627.5095*(QL15-QL14)</f>
        <v>1.6279467160708356</v>
      </c>
      <c r="QW13" s="212">
        <f>627.5095*(QK15-QK14)</f>
        <v>1.927009165730758</v>
      </c>
      <c r="QX13" s="212">
        <f>627.5095*(QJ15-QJ14)</f>
        <v>1.9241732621326775</v>
      </c>
      <c r="QY13" s="213">
        <f t="shared" si="35"/>
        <v>-1.0296029791935837</v>
      </c>
      <c r="QZ13" s="249">
        <f t="shared" si="93"/>
        <v>0.29622654606184184</v>
      </c>
      <c r="RA13" s="5"/>
      <c r="RB13" s="5" t="s">
        <v>9</v>
      </c>
      <c r="RC13" s="213">
        <v>-1229.5508474404601</v>
      </c>
      <c r="RD13" s="213">
        <v>-1231.5468430722799</v>
      </c>
      <c r="RE13" s="213">
        <v>-1231.5391876378701</v>
      </c>
      <c r="RF13" s="213">
        <v>-1231.43143306513</v>
      </c>
      <c r="RG13" s="213">
        <v>-1231.42760534792</v>
      </c>
      <c r="RH13" s="213">
        <v>-1231.4358882666399</v>
      </c>
      <c r="RI13" s="213">
        <v>-7.6554344089999997E-3</v>
      </c>
      <c r="RJ13" s="418">
        <f t="shared" si="94"/>
        <v>-1231.4282328322311</v>
      </c>
      <c r="RK13" s="421" t="s">
        <v>118</v>
      </c>
      <c r="RL13" s="212">
        <f>627.5095*(RC15-RC14)</f>
        <v>2.310682975811849</v>
      </c>
      <c r="RM13" s="212">
        <f>627.5095*(RJ15-RJ14)</f>
        <v>3.1697716607702393</v>
      </c>
      <c r="RN13" s="212">
        <f>627.5095*(RH15-RH14)</f>
        <v>3.1327243803654441</v>
      </c>
      <c r="RO13" s="212">
        <f>627.5095*(RG15-RG14)</f>
        <v>1.7742473118910809</v>
      </c>
      <c r="RP13" s="212">
        <f>627.5095*(RF15-RF14)</f>
        <v>1.7557236768964719</v>
      </c>
      <c r="RQ13" s="212">
        <f>627.5095*(RE15-RE14)</f>
        <v>2.1068976842998781</v>
      </c>
      <c r="RR13" s="212">
        <f>627.5095*(RD15-RD14)</f>
        <v>2.0698504020402537</v>
      </c>
      <c r="RS13" s="213">
        <f t="shared" si="36"/>
        <v>-1.0628739783251904</v>
      </c>
      <c r="RT13" s="249">
        <f t="shared" si="95"/>
        <v>0.31412672514378182</v>
      </c>
    </row>
    <row r="14" spans="1:488" ht="17">
      <c r="A14" s="96">
        <v>8.85</v>
      </c>
      <c r="C14" s="286" t="s">
        <v>10</v>
      </c>
      <c r="D14" s="282">
        <v>-1228.87739231404</v>
      </c>
      <c r="E14" s="282">
        <v>-1230.5458443500199</v>
      </c>
      <c r="F14" s="282">
        <v>-1230.54323284323</v>
      </c>
      <c r="G14" s="282">
        <v>-1230.45918888028</v>
      </c>
      <c r="H14" s="282">
        <v>-1230.45788312688</v>
      </c>
      <c r="I14" s="282">
        <v>-1230.43455493131</v>
      </c>
      <c r="J14" s="282">
        <v>-1230.4319434245101</v>
      </c>
      <c r="K14" s="94" t="s">
        <v>119</v>
      </c>
      <c r="L14" s="34">
        <f>627.5095*(D15-D13)</f>
        <v>25.711689332006447</v>
      </c>
      <c r="M14" s="34">
        <f>627.5095*(J15-J13)</f>
        <v>4.006790482882864</v>
      </c>
      <c r="N14" s="34">
        <f>627.5095*(I15-I13)</f>
        <v>3.9857117673737679</v>
      </c>
      <c r="O14" s="34">
        <f>627.5095*(H15-H13)</f>
        <v>15.046763785979298</v>
      </c>
      <c r="P14" s="34">
        <f>627.5095*(G15-G13)</f>
        <v>15.036224425085809</v>
      </c>
      <c r="Q14" s="34">
        <f>627.5095*(F15-F13)</f>
        <v>9.4135568064064188</v>
      </c>
      <c r="R14" s="34">
        <f>627.5095*(E15-E13)</f>
        <v>9.392478091040001</v>
      </c>
      <c r="S14" s="93">
        <f t="shared" si="37"/>
        <v>5.4067663236662327</v>
      </c>
      <c r="T14" s="93">
        <f t="shared" si="38"/>
        <v>-5.6437463340458081</v>
      </c>
      <c r="U14" s="288"/>
      <c r="V14" s="93">
        <f>L14-'CCSD(T)'!BV14</f>
        <v>4.0717963133296564E-3</v>
      </c>
      <c r="W14" s="93">
        <f>N14-'CCSD(T)'!BW14</f>
        <v>-3.9885309066005625E-3</v>
      </c>
      <c r="X14" s="93">
        <f>P14-'CCSD(T)'!BX14</f>
        <v>4.9625909892974107E-3</v>
      </c>
      <c r="Y14" s="93">
        <f>R14-'CCSD(T)'!BY14</f>
        <v>2.9046534995556428E-2</v>
      </c>
      <c r="Z14" s="93">
        <f>R14-'DLPNO-CCSD(T1 or T0)'!CT13</f>
        <v>0.14111431775220495</v>
      </c>
      <c r="AA14" s="93">
        <f t="shared" si="39"/>
        <v>8.907946759677543E-4</v>
      </c>
      <c r="AB14" s="93">
        <f t="shared" si="40"/>
        <v>2.4083944006259017E-2</v>
      </c>
      <c r="AD14" s="209" t="s">
        <v>10</v>
      </c>
      <c r="AE14" s="28">
        <v>-1228.87739231404</v>
      </c>
      <c r="AF14" s="28">
        <v>-1230.5458443500199</v>
      </c>
      <c r="AG14" s="28">
        <v>-1230.54323284322</v>
      </c>
      <c r="AH14" s="28">
        <v>-1230.45918888028</v>
      </c>
      <c r="AI14" s="28">
        <v>-1230.45788312688</v>
      </c>
      <c r="AJ14" s="28">
        <v>-1230.43455493131</v>
      </c>
      <c r="AK14" s="28">
        <v>-1230.4319434245101</v>
      </c>
      <c r="AL14" s="18" t="s">
        <v>119</v>
      </c>
      <c r="AM14" s="34">
        <f>627.5095*(AE15-AE13)</f>
        <v>25.711689332006447</v>
      </c>
      <c r="AN14" s="34">
        <f>627.5095*(AK15-AK13)</f>
        <v>4.0067904891607462</v>
      </c>
      <c r="AO14" s="34">
        <f>627.5095*(AJ15-AJ13)</f>
        <v>3.9857117673737679</v>
      </c>
      <c r="AP14" s="34">
        <f>627.5095*(AI15-AI13)</f>
        <v>15.046763785979298</v>
      </c>
      <c r="AQ14" s="34">
        <f>627.5095*(AH15-AH13)</f>
        <v>15.03622443136369</v>
      </c>
      <c r="AR14" s="34">
        <f>627.5095*(AG15-AG13)</f>
        <v>9.4135568126843001</v>
      </c>
      <c r="AS14" s="34">
        <f>627.5095*(AF15-AF13)</f>
        <v>9.3924780973178841</v>
      </c>
      <c r="AT14" s="52">
        <f t="shared" si="41"/>
        <v>5.4067663299441158</v>
      </c>
      <c r="AU14" s="52">
        <f t="shared" si="42"/>
        <v>-5.6437463340458063</v>
      </c>
      <c r="AV14" s="71"/>
      <c r="AW14" s="52">
        <f>AM14-'CCSD(T)'!BV14</f>
        <v>4.0717963133296564E-3</v>
      </c>
      <c r="AX14" s="52">
        <f>AO14-'CCSD(T)'!BW14</f>
        <v>-3.9885309066005625E-3</v>
      </c>
      <c r="AY14" s="52">
        <f>AQ14-'CCSD(T)'!BX14</f>
        <v>4.9625972671787366E-3</v>
      </c>
      <c r="AZ14" s="52">
        <f>AS14-'CCSD(T)'!BY14</f>
        <v>2.904654127343953E-2</v>
      </c>
      <c r="BA14" s="52">
        <f>AS14-'DLPNO-CCSD(T1 or T0)'!CT13</f>
        <v>0.14111432403008806</v>
      </c>
      <c r="BB14" s="52">
        <f t="shared" si="43"/>
        <v>8.908009538490802E-4</v>
      </c>
      <c r="BC14" s="52">
        <f t="shared" si="44"/>
        <v>2.4083944006260793E-2</v>
      </c>
      <c r="BD14" s="33"/>
      <c r="BE14" s="211" t="s">
        <v>10</v>
      </c>
      <c r="BF14" s="28">
        <v>-1228.87739231404</v>
      </c>
      <c r="BG14" s="28">
        <v>-1230.5455651242501</v>
      </c>
      <c r="BH14" s="28">
        <v>-1230.5379378231401</v>
      </c>
      <c r="BI14" s="28">
        <v>-1230.45853819784</v>
      </c>
      <c r="BJ14" s="28">
        <v>-1230.45472454728</v>
      </c>
      <c r="BK14" s="28">
        <v>-1230.4343314400001</v>
      </c>
      <c r="BL14" s="28">
        <v>-7.6273011090000004E-3</v>
      </c>
      <c r="BM14" s="28">
        <f t="shared" si="45"/>
        <v>-1230.426704138891</v>
      </c>
      <c r="BN14" s="18" t="s">
        <v>119</v>
      </c>
      <c r="BO14" s="212">
        <f>627.5095*(BF15-BF13)</f>
        <v>25.711689332006447</v>
      </c>
      <c r="BP14" s="212">
        <f>627.5095*(BM15-BM13)</f>
        <v>4.0847397562603831</v>
      </c>
      <c r="BQ14" s="212">
        <f>627.5095*(BK15-BK13)</f>
        <v>3.9836918142532096</v>
      </c>
      <c r="BR14" s="212">
        <f>627.5095*(BJ15-BJ13)</f>
        <v>15.108680982981516</v>
      </c>
      <c r="BS14" s="212">
        <f>627.5095*(BI15-BI13)</f>
        <v>15.058157017899113</v>
      </c>
      <c r="BT14" s="212">
        <f>627.5095*(BH15-BH13)</f>
        <v>9.5245740049777154</v>
      </c>
      <c r="BU14" s="212">
        <f>627.5095*(BG15-BG13)</f>
        <v>9.4235260623998247</v>
      </c>
      <c r="BV14" s="213">
        <f t="shared" si="46"/>
        <v>5.4398342481466155</v>
      </c>
      <c r="BW14" s="213">
        <f t="shared" si="47"/>
        <v>-5.6346309554992882</v>
      </c>
      <c r="BX14" s="214">
        <f t="shared" si="48"/>
        <v>-9.1153785465181159E-3</v>
      </c>
      <c r="BY14" s="33">
        <f>BO14-'CCSD(T)'!BV14</f>
        <v>4.0717963133296564E-3</v>
      </c>
      <c r="BZ14" s="33">
        <f>BQ14-'CCSD(T)'!BW14</f>
        <v>-6.0084840271588114E-3</v>
      </c>
      <c r="CA14" s="39">
        <f>BS14-'CCSD(T)'!BX14</f>
        <v>2.6895183802601252E-2</v>
      </c>
      <c r="CB14" s="39">
        <f>BU14-'CCSD(T)'!BY14</f>
        <v>6.0094506355380162E-2</v>
      </c>
      <c r="CC14" s="33">
        <f>BU14-'DLPNO-CCSD(T1 or T0)'!CT13</f>
        <v>0.17216228911202869</v>
      </c>
      <c r="CD14" s="33">
        <f t="shared" si="49"/>
        <v>2.2823387489271596E-2</v>
      </c>
      <c r="CE14" s="33">
        <f t="shared" si="50"/>
        <v>3.3199322552778909E-2</v>
      </c>
      <c r="CF14" s="39"/>
      <c r="CG14" s="211" t="s">
        <v>10</v>
      </c>
      <c r="CH14" s="74">
        <v>-1228.87739231404</v>
      </c>
      <c r="CI14" s="74">
        <v>-1230.5455699060601</v>
      </c>
      <c r="CJ14" s="74">
        <v>-1230.53795912429</v>
      </c>
      <c r="CK14" s="74">
        <v>-1230.4585466917099</v>
      </c>
      <c r="CL14" s="74">
        <v>-1230.4547413008199</v>
      </c>
      <c r="CM14" s="74">
        <v>-1230.4343430259501</v>
      </c>
      <c r="CN14" s="33">
        <v>-7.6107817649999996E-3</v>
      </c>
      <c r="CO14" s="33">
        <f t="shared" si="51"/>
        <v>-1230.4267322441851</v>
      </c>
      <c r="CP14" s="18" t="s">
        <v>119</v>
      </c>
      <c r="CQ14" s="34">
        <f>627.5095*(CH15-CH13)</f>
        <v>25.711689332006447</v>
      </c>
      <c r="CR14" s="34">
        <f>627.5095*(CO15-CO13)</f>
        <v>4.0714332108943978</v>
      </c>
      <c r="CS14" s="34">
        <f>627.5095*(CM15-CM13)</f>
        <v>3.9793798765318349</v>
      </c>
      <c r="CT14" s="34">
        <f>627.5095*(CL15-CL13)</f>
        <v>15.100797480732414</v>
      </c>
      <c r="CU14" s="34">
        <f>627.5095*(CK15-CK13)</f>
        <v>15.054770813408453</v>
      </c>
      <c r="CV14" s="34">
        <f>627.5095*(CJ15-CJ13)</f>
        <v>9.5123451752345716</v>
      </c>
      <c r="CW14" s="34">
        <f>627.5095*(CI15-CI13)</f>
        <v>9.4202918408720073</v>
      </c>
      <c r="CX14" s="33">
        <f t="shared" si="0"/>
        <v>5.440911964340172</v>
      </c>
      <c r="CY14" s="33">
        <f t="shared" si="1"/>
        <v>-5.6344789725364457</v>
      </c>
      <c r="CZ14" s="33">
        <f t="shared" si="2"/>
        <v>1.5198296284246737E-4</v>
      </c>
      <c r="DA14" s="33">
        <f>CQ14-'CCSD(T)'!BV14</f>
        <v>4.0717963133296564E-3</v>
      </c>
      <c r="DB14" s="33">
        <f>CS14-'CCSD(T)'!BW14</f>
        <v>-1.0320421748533537E-2</v>
      </c>
      <c r="DC14" s="33">
        <f>CU14-'CCSD(T)'!BX14</f>
        <v>2.3508979311941403E-2</v>
      </c>
      <c r="DD14" s="39">
        <f>CW14-'CCSD(T)'!BY14</f>
        <v>5.6860284827562779E-2</v>
      </c>
      <c r="DE14" s="39">
        <f>CW14-'DLPNO-CCSD(T1 or T0)'!CT13</f>
        <v>0.16892806758421131</v>
      </c>
      <c r="DF14" s="33">
        <f t="shared" si="52"/>
        <v>1.9437182998611746E-2</v>
      </c>
      <c r="DG14" s="33">
        <f t="shared" si="53"/>
        <v>3.3351305515621377E-2</v>
      </c>
      <c r="DH14" s="33"/>
      <c r="DI14" s="211" t="s">
        <v>10</v>
      </c>
      <c r="DJ14" s="74">
        <v>-1228.87739231407</v>
      </c>
      <c r="DK14" s="74">
        <v>-1230.5457287668801</v>
      </c>
      <c r="DL14" s="74">
        <v>-1230.5453566843701</v>
      </c>
      <c r="DM14" s="74">
        <v>-1230.45922886061</v>
      </c>
      <c r="DN14" s="74">
        <v>-1230.4590428193501</v>
      </c>
      <c r="DO14" s="74">
        <v>-1230.43462915645</v>
      </c>
      <c r="DP14" s="28">
        <v>-3.7208251E-4</v>
      </c>
      <c r="DQ14" s="33">
        <f t="shared" si="54"/>
        <v>-1230.43425707394</v>
      </c>
      <c r="DR14" s="18" t="s">
        <v>119</v>
      </c>
      <c r="DS14" s="34">
        <f>627.5095*(DJ15-DJ13)</f>
        <v>25.711689332006447</v>
      </c>
      <c r="DT14" s="34">
        <f>627.5095*(DQ15-DQ13)</f>
        <v>3.9358891710027737</v>
      </c>
      <c r="DU14" s="34">
        <f>627.5095*(DO15-DO13)</f>
        <v>3.9498057177810741</v>
      </c>
      <c r="DV14" s="34">
        <f>627.5095*(DN15-DN13)</f>
        <v>14.99180902017909</v>
      </c>
      <c r="DW14" s="34">
        <f>627.5095*(DM15-DM13)</f>
        <v>14.998767291142695</v>
      </c>
      <c r="DX14" s="34">
        <f>627.5095*(DL15-DL13)</f>
        <v>9.311737196533441</v>
      </c>
      <c r="DY14" s="34">
        <f>627.5095*(DK15-DK13)</f>
        <v>9.3256537445958525</v>
      </c>
      <c r="DZ14" s="33">
        <f t="shared" si="3"/>
        <v>5.3758480268147784</v>
      </c>
      <c r="EA14" s="33">
        <f t="shared" si="4"/>
        <v>-5.6731135465468423</v>
      </c>
      <c r="EB14" s="33">
        <f t="shared" si="55"/>
        <v>-2.9367212501034246E-2</v>
      </c>
      <c r="EC14" s="33">
        <f>DS14-'CCSD(T)'!BV14</f>
        <v>4.0717963133296564E-3</v>
      </c>
      <c r="ED14" s="33">
        <f>DU14-'CCSD(T)'!BW14</f>
        <v>-3.9894580499294285E-2</v>
      </c>
      <c r="EE14" s="33">
        <f>DW14-'CCSD(T)'!BX14</f>
        <v>-3.2494542953816818E-2</v>
      </c>
      <c r="EF14" s="39">
        <f>DY14-'CCSD(T)'!BY14</f>
        <v>-3.7777811448592047E-2</v>
      </c>
      <c r="EG14" s="39">
        <f>DY14-'DLPNO-CCSD(T1 or T0)'!CT13</f>
        <v>7.4289971308056479E-2</v>
      </c>
      <c r="EH14" s="33">
        <f t="shared" si="56"/>
        <v>-3.6566339267146475E-2</v>
      </c>
      <c r="EI14" s="33">
        <f t="shared" si="57"/>
        <v>-5.2832684947752284E-3</v>
      </c>
      <c r="EJ14" s="33"/>
      <c r="EK14" s="289" t="s">
        <v>10</v>
      </c>
      <c r="EL14" s="33">
        <v>-1228.9370134159001</v>
      </c>
      <c r="EM14" s="33">
        <v>-1230.7408151997199</v>
      </c>
      <c r="EN14" s="33">
        <v>-1230.7379353843601</v>
      </c>
      <c r="EO14" s="33">
        <v>-1230.6467097217401</v>
      </c>
      <c r="EP14" s="33">
        <v>-1230.6452698140599</v>
      </c>
      <c r="EQ14" s="33">
        <v>-1230.62113345895</v>
      </c>
      <c r="ER14" s="33">
        <v>-2.8798153609999998E-3</v>
      </c>
      <c r="ES14" s="33">
        <f t="shared" si="58"/>
        <v>-1230.618253643589</v>
      </c>
      <c r="ET14" s="18" t="s">
        <v>119</v>
      </c>
      <c r="EU14" s="34">
        <f>627.5095*(EL15-EL13)</f>
        <v>25.086561494172123</v>
      </c>
      <c r="EV14" s="34">
        <f>627.5095*(ES15-ES13)</f>
        <v>3.1040619684372057</v>
      </c>
      <c r="EW14" s="34">
        <f>627.5095*(EQ15-EQ13)</f>
        <v>3.0516860402272807</v>
      </c>
      <c r="EX14" s="34">
        <f>627.5095*(EP15-EP13)</f>
        <v>14.297614606512667</v>
      </c>
      <c r="EY14" s="34">
        <f>627.5095*(EO15-EO13)</f>
        <v>14.271426645832005</v>
      </c>
      <c r="EZ14" s="34">
        <f>627.5095*(EN15-EN13)</f>
        <v>8.6023375750624957</v>
      </c>
      <c r="FA14" s="34">
        <f>627.5095*(EM15-EM13)</f>
        <v>8.549961647423288</v>
      </c>
      <c r="FB14" s="92">
        <f t="shared" si="5"/>
        <v>5.4982756071960068</v>
      </c>
      <c r="FC14" s="92">
        <f t="shared" si="6"/>
        <v>-5.7214649984087167</v>
      </c>
      <c r="FD14" s="92">
        <f>EU14-'CCSD(T)'!BB14</f>
        <v>2.6994850747286137E-4</v>
      </c>
      <c r="FE14" s="92">
        <f>EW14-'CCSD(T)'!BC14</f>
        <v>-1.9597063822647254E-2</v>
      </c>
      <c r="FF14" s="92">
        <f>EY14-'CCSD(T)'!CH14</f>
        <v>-3.4538173249851312E-2</v>
      </c>
      <c r="FG14" s="96">
        <f>FA14-'CCSD(T)'!CI14</f>
        <v>-4.9243571599028257E-2</v>
      </c>
      <c r="FH14" s="96">
        <f>FA14-'DLPNO-CCSD(T1 or T0)'!AF13</f>
        <v>0.19009622807632987</v>
      </c>
      <c r="FI14" s="92">
        <f t="shared" si="59"/>
        <v>-3.4808121757324173E-2</v>
      </c>
      <c r="FJ14" s="92">
        <f t="shared" si="60"/>
        <v>-1.4705398349176946E-2</v>
      </c>
      <c r="FK14" s="39"/>
      <c r="FL14" s="218" t="s">
        <v>10</v>
      </c>
      <c r="FM14" s="28">
        <v>-1228.9370134159101</v>
      </c>
      <c r="FN14" s="28">
        <v>-1230.7408151996201</v>
      </c>
      <c r="FO14" s="28">
        <v>-1230.73793538427</v>
      </c>
      <c r="FP14" s="28">
        <v>-1230.6467097216801</v>
      </c>
      <c r="FQ14" s="28">
        <v>-1230.6452698139999</v>
      </c>
      <c r="FR14" s="28">
        <v>-1230.6211334587899</v>
      </c>
      <c r="FS14" s="28">
        <v>-2.8798153589999998E-3</v>
      </c>
      <c r="FT14" s="28">
        <f t="shared" si="61"/>
        <v>-1230.618253643431</v>
      </c>
      <c r="FU14" s="18" t="s">
        <v>119</v>
      </c>
      <c r="FV14" s="34">
        <f>627.5095*(FM15-FM13)</f>
        <v>25.086561494172123</v>
      </c>
      <c r="FW14" s="34">
        <f>627.5095*(FT15-FT13)</f>
        <v>3.1040619558814413</v>
      </c>
      <c r="FX14" s="34">
        <f>627.5095*(FR15-FR13)</f>
        <v>3.0516860276715163</v>
      </c>
      <c r="FY14" s="34">
        <f>627.5095*(FQ15-FQ13)</f>
        <v>14.297614593956903</v>
      </c>
      <c r="FZ14" s="34">
        <f>627.5095*(FP15-FP13)</f>
        <v>14.27142663327624</v>
      </c>
      <c r="GA14" s="34">
        <f>627.5095*(FO15-FO13)</f>
        <v>8.6023375562288482</v>
      </c>
      <c r="GB14" s="34">
        <f>627.5095*(FN15-FN13)</f>
        <v>8.5499616224544379</v>
      </c>
      <c r="GC14" s="33">
        <f t="shared" si="62"/>
        <v>5.4982755947829212</v>
      </c>
      <c r="GD14" s="33">
        <f t="shared" si="63"/>
        <v>-5.7214650108218024</v>
      </c>
      <c r="GE14" s="169">
        <f t="shared" si="7"/>
        <v>2.8214126051036459E-2</v>
      </c>
      <c r="GF14" s="33">
        <f>FV14-'CCSD(T)'!BB14</f>
        <v>2.6994850747286137E-4</v>
      </c>
      <c r="GG14" s="33">
        <f>FX14-'CCSD(T)'!BC14</f>
        <v>-1.9597076378411682E-2</v>
      </c>
      <c r="GH14" s="33">
        <f>FZ14-'CCSD(T)'!BD14</f>
        <v>-3.453818580561574E-2</v>
      </c>
      <c r="GI14" s="33">
        <f>GB14-'CCSD(T)'!BE14</f>
        <v>-4.9243596567878356E-2</v>
      </c>
      <c r="GJ14" s="33">
        <f>GB14-'DLPNO-CCSD(T1 or T0)'!O13</f>
        <v>0.69285053937946195</v>
      </c>
      <c r="GK14" s="33">
        <f t="shared" si="64"/>
        <v>-3.4808134313088601E-2</v>
      </c>
      <c r="GL14" s="33">
        <f t="shared" si="65"/>
        <v>-1.4705410762262616E-2</v>
      </c>
      <c r="GM14" s="33"/>
      <c r="GN14" s="218" t="s">
        <v>10</v>
      </c>
      <c r="GO14" s="28">
        <v>-1228.9370134159101</v>
      </c>
      <c r="GP14" s="28">
        <v>-1230.74027023542</v>
      </c>
      <c r="GQ14" s="28">
        <v>-1230.7316021255599</v>
      </c>
      <c r="GR14" s="28">
        <v>-1230.64590040649</v>
      </c>
      <c r="GS14" s="28">
        <v>-1230.64156635156</v>
      </c>
      <c r="GT14" s="28">
        <v>-1230.6208087305599</v>
      </c>
      <c r="GU14" s="28">
        <v>-8.6681098629999998E-3</v>
      </c>
      <c r="GV14" s="28">
        <f t="shared" si="66"/>
        <v>-1230.6121406206969</v>
      </c>
      <c r="GW14" s="18" t="s">
        <v>119</v>
      </c>
      <c r="GX14" s="34">
        <f>627.5095*(GO15-GO13)</f>
        <v>25.086561494172123</v>
      </c>
      <c r="GY14" s="34">
        <f>627.5095*(GV15-GV13)</f>
        <v>3.3697488726794962</v>
      </c>
      <c r="GZ14" s="34">
        <f>627.5095*(GT15-GT13)</f>
        <v>3.1020972732359584</v>
      </c>
      <c r="HA14" s="34">
        <f>627.5095*(GS15-GS13)</f>
        <v>14.451455375193369</v>
      </c>
      <c r="HB14" s="34">
        <f>627.5095*(GR15-GR13)</f>
        <v>14.31762958053671</v>
      </c>
      <c r="HC14" s="34">
        <f>627.5095*(GQ15-GQ13)</f>
        <v>8.8758830098505612</v>
      </c>
      <c r="HD14" s="34">
        <f>627.5095*(GP15-GP13)</f>
        <v>8.6082314076961186</v>
      </c>
      <c r="HE14" s="33">
        <f t="shared" si="8"/>
        <v>5.5061341344601598</v>
      </c>
      <c r="HF14" s="33">
        <f t="shared" si="9"/>
        <v>-5.7093981728405918</v>
      </c>
      <c r="HG14" s="52">
        <f t="shared" si="67"/>
        <v>-1.2066837981210554E-2</v>
      </c>
      <c r="HH14" s="33">
        <f>GX14-'CCSD(T)'!BB14</f>
        <v>2.6994850747286137E-4</v>
      </c>
      <c r="HI14" s="33">
        <f>GZ14-'CCSD(T)'!BC14</f>
        <v>3.0814169186030416E-2</v>
      </c>
      <c r="HJ14" s="33">
        <f>HB14-'CCSD(T)'!BD14</f>
        <v>1.16647614548544E-2</v>
      </c>
      <c r="HK14" s="33">
        <f>HD14-'CCSD(T)'!BE14</f>
        <v>9.0261886738023378E-3</v>
      </c>
      <c r="HL14" s="33">
        <f>HD14-'DLPNO-CCSD(T1 or T0)'!CT13</f>
        <v>-0.64313236559167741</v>
      </c>
      <c r="HM14" s="33">
        <f t="shared" si="10"/>
        <v>1.1394812947381538E-2</v>
      </c>
      <c r="HN14" s="33">
        <f t="shared" si="11"/>
        <v>-2.6385727810520621E-3</v>
      </c>
      <c r="HO14" s="39"/>
      <c r="HP14" s="218" t="s">
        <v>10</v>
      </c>
      <c r="HQ14" s="28">
        <v>-1228.9370134159101</v>
      </c>
      <c r="HR14" s="28">
        <v>-1230.7402793572501</v>
      </c>
      <c r="HS14" s="28">
        <v>-1230.73162723473</v>
      </c>
      <c r="HT14" s="28">
        <v>-1230.64591080265</v>
      </c>
      <c r="HU14" s="28">
        <v>-1230.64158474139</v>
      </c>
      <c r="HV14" s="28">
        <v>-1230.62082201574</v>
      </c>
      <c r="HW14" s="28">
        <v>-8.652122525E-3</v>
      </c>
      <c r="HX14" s="28">
        <f t="shared" si="68"/>
        <v>-1230.612169893215</v>
      </c>
      <c r="HY14" s="18" t="s">
        <v>119</v>
      </c>
      <c r="HZ14" s="34">
        <f>627.5095*(HQ15-HQ13)</f>
        <v>25.086561494172123</v>
      </c>
      <c r="IA14" s="34">
        <f>627.5095*(HX15-HX13)</f>
        <v>3.3528877525899041</v>
      </c>
      <c r="IB14" s="34">
        <f>627.5095*(HV15-HV13)</f>
        <v>3.0962747820278587</v>
      </c>
      <c r="IC14" s="34">
        <f>627.5095*(HU15-HU13)</f>
        <v>14.443131913393721</v>
      </c>
      <c r="ID14" s="34">
        <f>627.5095*(HT15-HT13)</f>
        <v>14.314825422476872</v>
      </c>
      <c r="IE14" s="34">
        <f>627.5095*(HS15-HS13)</f>
        <v>8.860233839061463</v>
      </c>
      <c r="IF14" s="34">
        <f>627.5095*(HR15-HR13)</f>
        <v>8.6036208632202893</v>
      </c>
      <c r="IG14" s="33">
        <f t="shared" si="69"/>
        <v>5.5073460811924306</v>
      </c>
      <c r="IH14" s="33">
        <f t="shared" si="70"/>
        <v>-5.7112045592565828</v>
      </c>
      <c r="II14" s="33">
        <f t="shared" si="71"/>
        <v>-1.8063864159909571E-3</v>
      </c>
      <c r="IJ14" s="33">
        <f>HZ14-'CCSD(T)'!BB14</f>
        <v>2.6994850747286137E-4</v>
      </c>
      <c r="IK14" s="33">
        <f>IB14-'CCSD(T)'!BC14</f>
        <v>2.4991677977930671E-2</v>
      </c>
      <c r="IL14" s="33">
        <f>ID14-'CCSD(T)'!BD14</f>
        <v>8.8606033950160423E-3</v>
      </c>
      <c r="IM14" s="33">
        <f>IF14-'CCSD(T)'!BE14</f>
        <v>4.4156441979730232E-3</v>
      </c>
      <c r="IN14" s="33">
        <f>IF14-'DLPNO-CCSD(T1 or T0)'!CT13</f>
        <v>-0.64774291006750673</v>
      </c>
      <c r="IO14" s="33">
        <f t="shared" si="72"/>
        <v>8.590654887543181E-3</v>
      </c>
      <c r="IP14" s="33">
        <f t="shared" si="73"/>
        <v>-4.4449591970430191E-3</v>
      </c>
      <c r="IQ14" s="33"/>
      <c r="IR14" s="218" t="s">
        <v>10</v>
      </c>
      <c r="IS14">
        <v>-1228.9370134159101</v>
      </c>
      <c r="IT14">
        <v>-1230.74099580706</v>
      </c>
      <c r="IU14">
        <v>-1230.74048617381</v>
      </c>
      <c r="IV14">
        <v>-1230.6468568800501</v>
      </c>
      <c r="IW14">
        <v>-1230.64660206343</v>
      </c>
      <c r="IX14">
        <v>-1230.6212403130801</v>
      </c>
      <c r="IY14">
        <v>-5.09633246E-4</v>
      </c>
      <c r="IZ14" s="28">
        <f t="shared" si="74"/>
        <v>-1230.620730679834</v>
      </c>
      <c r="JA14" s="18" t="s">
        <v>119</v>
      </c>
      <c r="JB14" s="34">
        <f>627.5095*(IS15-IS13)</f>
        <v>25.086561494172123</v>
      </c>
      <c r="JC14" s="34">
        <f>627.5095*(IZ15-IZ13)</f>
        <v>3.0372704540329618</v>
      </c>
      <c r="JD14" s="34">
        <f>627.5095*(IX15-IX13)</f>
        <v>3.0471870355982706</v>
      </c>
      <c r="JE14" s="34">
        <f>627.5095*(IW15-IW13)</f>
        <v>14.248606647971094</v>
      </c>
      <c r="JF14" s="34">
        <f>627.5095*(IV15-IV13)</f>
        <v>14.253564939467145</v>
      </c>
      <c r="JG14" s="34">
        <f>627.5095*(IU15-IU13)</f>
        <v>8.5273005851371</v>
      </c>
      <c r="JH14" s="34">
        <f>627.5095*(IT15-IT13)</f>
        <v>8.5372171679865225</v>
      </c>
      <c r="JI14" s="33">
        <f t="shared" si="75"/>
        <v>5.4900301323882523</v>
      </c>
      <c r="JJ14" s="33">
        <f t="shared" si="76"/>
        <v>-5.7163477714806223</v>
      </c>
      <c r="JK14" s="33">
        <f t="shared" si="77"/>
        <v>5.1172269280943539E-3</v>
      </c>
      <c r="JL14" s="33">
        <f>JB14-'CCSD(T)'!BB14</f>
        <v>2.6994850747286137E-4</v>
      </c>
      <c r="JM14" s="33">
        <f>JD14-'CCSD(T)'!BC14</f>
        <v>-2.4096068451657349E-2</v>
      </c>
      <c r="JN14" s="33">
        <f>JF14-'CCSD(T)'!BD14</f>
        <v>-5.2399879614711153E-2</v>
      </c>
      <c r="JO14" s="33">
        <f>JH14-'CCSD(T)'!BE14</f>
        <v>-6.1988051035793745E-2</v>
      </c>
      <c r="JP14" s="33">
        <f>JH14-'DLPNO-CCSD(T1 or T0)'!CT13</f>
        <v>-0.7141466053012735</v>
      </c>
      <c r="JQ14" s="33">
        <f t="shared" si="78"/>
        <v>-5.2669828122184015E-2</v>
      </c>
      <c r="JR14" s="33">
        <f t="shared" si="79"/>
        <v>-9.5881714210825919E-3</v>
      </c>
      <c r="JS14" s="33"/>
      <c r="JT14" s="344">
        <v>-1231.7963638385199</v>
      </c>
      <c r="JU14" s="345">
        <v>-1231.42239596118</v>
      </c>
      <c r="JV14" s="357">
        <v>-1231.4188215982399</v>
      </c>
      <c r="JW14" s="266"/>
      <c r="JX14" s="218" t="s">
        <v>10</v>
      </c>
      <c r="JY14" s="28">
        <v>-1229.4861997952601</v>
      </c>
      <c r="JZ14" s="28">
        <v>-1231.7081733025</v>
      </c>
      <c r="KA14" s="28">
        <v>-1231.7026122202201</v>
      </c>
      <c r="KB14" s="28">
        <v>-1231.57935503931</v>
      </c>
      <c r="KC14" s="28">
        <v>-1231.57657449817</v>
      </c>
      <c r="KD14" s="28">
        <v>-1231.5842463470899</v>
      </c>
      <c r="KE14" s="28">
        <v>-5.5610822730000004E-3</v>
      </c>
      <c r="KF14" s="28">
        <f t="shared" si="80"/>
        <v>-1231.5786852648168</v>
      </c>
      <c r="KG14" s="216">
        <v>-1231.4954150599999</v>
      </c>
      <c r="KH14" s="125">
        <v>-1231.4954150599999</v>
      </c>
      <c r="KI14" s="215">
        <v>-1231.6178225389999</v>
      </c>
      <c r="KJ14" s="10">
        <v>-0.55988769430399998</v>
      </c>
      <c r="KK14" s="10">
        <v>-1.538209029998</v>
      </c>
      <c r="KL14" s="10">
        <f t="shared" si="12"/>
        <v>-1231.5186798626924</v>
      </c>
      <c r="KM14" s="10">
        <f t="shared" si="13"/>
        <v>-1231.4858715342575</v>
      </c>
      <c r="KN14" s="34">
        <f>627.5095*(JY15-JY13)</f>
        <v>23.226950412824575</v>
      </c>
      <c r="KO14" s="34">
        <f>627.5095*(KF15-KF13)</f>
        <v>0.79654535595352793</v>
      </c>
      <c r="KP14" s="34">
        <f>627.5095*(KL15-KL13)</f>
        <v>4.5496755480437354</v>
      </c>
      <c r="KQ14" s="34">
        <f>627.5095*(KM15-KM13)</f>
        <v>6.4190485577536203</v>
      </c>
      <c r="KR14" s="34">
        <f>627.5095*(KD15-KD13)</f>
        <v>0.79286607195567216</v>
      </c>
      <c r="KS14" s="34">
        <f>627.5095*(KC15-KC13)</f>
        <v>13.452882132109265</v>
      </c>
      <c r="KT14" s="34">
        <f>627.5095*(KB15-KB13)</f>
        <v>13.451042493748655</v>
      </c>
      <c r="KU14" s="34">
        <f>627.5095*(KA15-KA13)</f>
        <v>7.7614708855564301</v>
      </c>
      <c r="KV14" s="34">
        <f>627.5095*(JZ15-JZ13)</f>
        <v>7.7577916089778896</v>
      </c>
      <c r="KW14" s="33">
        <f t="shared" si="14"/>
        <v>6.9649255370222178</v>
      </c>
      <c r="KX14" s="109">
        <f>627.5095*(JT15-JT13)</f>
        <v>7.5192977065623605</v>
      </c>
      <c r="KY14" s="109">
        <f>627.5095*(JU15-JU13)</f>
        <v>7.8437201997831565</v>
      </c>
      <c r="KZ14" s="331">
        <f>627.5095*(JV15-JV13)</f>
        <v>7.9326117332684518</v>
      </c>
      <c r="LA14" s="33">
        <f t="shared" si="15"/>
        <v>-5.6932508847707659</v>
      </c>
      <c r="LB14" s="155">
        <f t="shared" si="81"/>
        <v>2.8214126051036459E-2</v>
      </c>
      <c r="LC14" s="149">
        <f>KN14-'PNO-LCCSD(T)'!AB13</f>
        <v>9.2243777061185028E-5</v>
      </c>
      <c r="LD14" s="179">
        <f t="shared" si="16"/>
        <v>-0.79217001347654836</v>
      </c>
      <c r="LE14" s="324">
        <f t="shared" si="17"/>
        <v>-0.23849390241552904</v>
      </c>
      <c r="LF14" s="326">
        <f t="shared" si="18"/>
        <v>0.32442249322079597</v>
      </c>
      <c r="LG14" t="str">
        <f t="shared" si="19"/>
        <v>04_start</v>
      </c>
      <c r="LH14" s="175">
        <f>627.5095*(KG15-KG13)</f>
        <v>13.713796553475794</v>
      </c>
      <c r="LI14" s="128">
        <f t="shared" si="20"/>
        <v>-0.26091442136652887</v>
      </c>
      <c r="LJ14" s="129">
        <f t="shared" si="21"/>
        <v>-0.26275405972713806</v>
      </c>
      <c r="LK14" s="123">
        <f>627.5095*(KI15-KI13)</f>
        <v>8.0150765593444788</v>
      </c>
      <c r="LL14" s="128">
        <f t="shared" si="22"/>
        <v>-0.25360567378804877</v>
      </c>
      <c r="LM14" s="128">
        <f t="shared" si="23"/>
        <v>-0.25728495036658927</v>
      </c>
      <c r="LN14" s="226">
        <f t="shared" si="24"/>
        <v>1.5938816538700333</v>
      </c>
      <c r="LO14" s="226"/>
      <c r="LP14" s="5" t="s">
        <v>10</v>
      </c>
      <c r="LQ14" s="4">
        <v>-1229.4861997952501</v>
      </c>
      <c r="LR14" s="4">
        <v>-1231.7081733025</v>
      </c>
      <c r="LS14" s="4">
        <v>-1231.7026122202201</v>
      </c>
      <c r="LT14" s="4">
        <v>-1231.57935503931</v>
      </c>
      <c r="LU14" s="4">
        <v>-1231.57657449817</v>
      </c>
      <c r="LV14" s="4">
        <v>-1231.5842463470999</v>
      </c>
      <c r="LW14" s="4">
        <v>-5.5610822759999999E-3</v>
      </c>
      <c r="LX14" s="28">
        <f t="shared" si="25"/>
        <v>-1231.5786852648239</v>
      </c>
      <c r="LY14" s="18" t="s">
        <v>119</v>
      </c>
      <c r="LZ14" s="34">
        <f>627.5095*(LQ15-LQ13)</f>
        <v>23.226950406546692</v>
      </c>
      <c r="MA14" s="34">
        <f>627.5095*(LX15-LX13)</f>
        <v>0.79654532955788682</v>
      </c>
      <c r="MB14" s="34">
        <f>627.5095*(LV15-LV13)</f>
        <v>0.7928660468441433</v>
      </c>
      <c r="MC14" s="34">
        <f>627.5095*(LU15-LU13)</f>
        <v>13.4528821195535</v>
      </c>
      <c r="MD14" s="34">
        <f>627.5095*(LT15-LT13)</f>
        <v>13.451042481192891</v>
      </c>
      <c r="ME14" s="34">
        <f>627.5095*(LS15-LS13)</f>
        <v>7.7614708667227834</v>
      </c>
      <c r="MF14" s="34">
        <f>627.5095*(LR15-LR13)</f>
        <v>7.7577915838663607</v>
      </c>
      <c r="MG14" s="33">
        <f t="shared" si="26"/>
        <v>6.9649255370222178</v>
      </c>
      <c r="MH14" s="39">
        <f t="shared" si="27"/>
        <v>-5.6932508973265303</v>
      </c>
      <c r="MI14" s="33"/>
      <c r="MJ14" s="5" t="s">
        <v>10</v>
      </c>
      <c r="MK14" s="28">
        <v>-1229.4861997952601</v>
      </c>
      <c r="ML14" s="28">
        <v>-1231.70762992458</v>
      </c>
      <c r="MM14" s="28">
        <v>-1231.6923336499999</v>
      </c>
      <c r="MN14" s="28">
        <v>-1231.5784464052699</v>
      </c>
      <c r="MO14" s="28">
        <v>-1231.5707982679901</v>
      </c>
      <c r="MP14" s="28">
        <v>-1231.5840887433201</v>
      </c>
      <c r="MQ14" s="28">
        <v>-1.5296274578999999E-2</v>
      </c>
      <c r="MR14" s="28">
        <f t="shared" si="82"/>
        <v>-1231.5687924687411</v>
      </c>
      <c r="MS14" s="18" t="s">
        <v>119</v>
      </c>
      <c r="MT14" s="34">
        <f>627.5095*(MK15-MK13)</f>
        <v>23.226950393990926</v>
      </c>
      <c r="MU14" s="34">
        <f>627.5095*(MR15-MR13)</f>
        <v>0.7666458189902966</v>
      </c>
      <c r="MV14" s="34">
        <f>627.5095*(MP15-MP13)</f>
        <v>0.75398549556345995</v>
      </c>
      <c r="MW14" s="34">
        <f>627.5095*(MO15-MO13)</f>
        <v>13.349063440077853</v>
      </c>
      <c r="MX14" s="34">
        <f>627.5095*(MN15-MN13)</f>
        <v>13.342733287353219</v>
      </c>
      <c r="MY14" s="34">
        <f>627.5095*(MM15-MM13)</f>
        <v>7.6467544179199427</v>
      </c>
      <c r="MZ14" s="34">
        <f>627.5095*(ML15-ML13)</f>
        <v>7.6340940999149138</v>
      </c>
      <c r="NA14" s="52">
        <f t="shared" si="28"/>
        <v>6.8801086043514541</v>
      </c>
      <c r="NB14" s="52">
        <f t="shared" si="29"/>
        <v>-5.7086391874383056</v>
      </c>
      <c r="NC14" s="33">
        <f t="shared" si="30"/>
        <v>1.5388302667539655E-2</v>
      </c>
      <c r="ND14" s="33"/>
      <c r="NE14" s="5" t="s">
        <v>10</v>
      </c>
      <c r="NF14">
        <v>-1229.4861997952601</v>
      </c>
      <c r="NG14">
        <v>-1231.7076477466701</v>
      </c>
      <c r="NH14">
        <v>-1231.69235723325</v>
      </c>
      <c r="NI14">
        <v>-1231.5784632586999</v>
      </c>
      <c r="NJ14">
        <v>-1231.5708180019899</v>
      </c>
      <c r="NK14">
        <v>-1231.58410899557</v>
      </c>
      <c r="NL14">
        <v>-1.5290513421000001E-2</v>
      </c>
      <c r="NM14" s="28">
        <f t="shared" si="83"/>
        <v>-1231.568818482149</v>
      </c>
      <c r="NN14" s="18" t="s">
        <v>119</v>
      </c>
      <c r="NO14" s="34">
        <f>627.5095*(NF15-NF13)</f>
        <v>23.226950400268809</v>
      </c>
      <c r="NP14" s="34">
        <f>627.5095*(NM15-NM13)</f>
        <v>0.76788400955311753</v>
      </c>
      <c r="NQ14" s="34">
        <f>627.5095*(NK15-NK13)</f>
        <v>0.74776693918658699</v>
      </c>
      <c r="NR14" s="34">
        <f>627.5095*(NJ15-NJ13)</f>
        <v>13.349216489709955</v>
      </c>
      <c r="NS14" s="34">
        <f>627.5095*(NI15-NI13)</f>
        <v>13.339157951673107</v>
      </c>
      <c r="NT14" s="34">
        <f>627.5095*(NH15-NH13)</f>
        <v>7.6473274219174998</v>
      </c>
      <c r="NU14" s="34">
        <f>627.5095*(NG15-NG13)</f>
        <v>7.6272103522643651</v>
      </c>
      <c r="NV14" s="33">
        <f t="shared" si="31"/>
        <v>6.8794434130777784</v>
      </c>
      <c r="NW14" s="39">
        <f t="shared" si="84"/>
        <v>-5.7119475994087416</v>
      </c>
      <c r="NX14" s="33">
        <f t="shared" si="85"/>
        <v>-3.3084119704360759E-3</v>
      </c>
      <c r="NZ14" s="5" t="s">
        <v>10</v>
      </c>
      <c r="OA14" s="4">
        <v>-1229.5174494345399</v>
      </c>
      <c r="OB14" s="4">
        <v>-1231.8649981005201</v>
      </c>
      <c r="OC14" s="4">
        <v>-1231.84074549658</v>
      </c>
      <c r="OD14" s="4">
        <v>-1231.72349071913</v>
      </c>
      <c r="OE14" s="4">
        <v>-1231.71136441716</v>
      </c>
      <c r="OF14" s="4">
        <v>-1231.7505219089601</v>
      </c>
      <c r="OG14" s="4">
        <v>-2.4252603944000001E-2</v>
      </c>
      <c r="OH14" s="28">
        <f t="shared" si="86"/>
        <v>-1231.7262693050161</v>
      </c>
      <c r="OI14" s="18" t="s">
        <v>119</v>
      </c>
      <c r="OJ14" s="34">
        <f>627.5095*(OA15-OA13)</f>
        <v>23.268250163996761</v>
      </c>
      <c r="OK14" s="34">
        <f>627.5095*(OH15-OH13)</f>
        <v>1.2687836767876608</v>
      </c>
      <c r="OL14" s="34">
        <f>627.5095*(OF15-OF13)</f>
        <v>1.1355406577949148</v>
      </c>
      <c r="OM14" s="34">
        <f>627.5095*(OE15-OE13)</f>
        <v>14.0177188070728</v>
      </c>
      <c r="ON14" s="34">
        <f>627.5095*(OD15-OD13)</f>
        <v>13.951097303140914</v>
      </c>
      <c r="OO14" s="34">
        <f>627.5095*(OC15-OC13)</f>
        <v>8.2612525335923088</v>
      </c>
      <c r="OP14" s="34">
        <f>627.5095*(OB15-OB13)</f>
        <v>8.1280095194506536</v>
      </c>
      <c r="OQ14" s="33">
        <f t="shared" si="32"/>
        <v>6.9924688616557393</v>
      </c>
      <c r="OR14" s="39">
        <f t="shared" si="87"/>
        <v>-5.8230877836902604</v>
      </c>
      <c r="OS14" s="39"/>
      <c r="OT14" s="39" t="s">
        <v>10</v>
      </c>
      <c r="OU14" s="39">
        <v>-1229.5174494345399</v>
      </c>
      <c r="OV14" s="39">
        <v>-1231.86460877883</v>
      </c>
      <c r="OW14" s="39">
        <v>-1231.85579035675</v>
      </c>
      <c r="OX14" s="39">
        <v>-1231.7252107177901</v>
      </c>
      <c r="OY14" s="39">
        <v>-1231.7208015067499</v>
      </c>
      <c r="OZ14" s="39">
        <v>-1231.75075071936</v>
      </c>
      <c r="PA14" s="39">
        <v>-8.8184220809999995E-3</v>
      </c>
      <c r="PB14" s="39">
        <v>-1231.7419322972789</v>
      </c>
      <c r="PC14" s="39" t="s">
        <v>119</v>
      </c>
      <c r="PD14" s="39">
        <v>23.268250157718882</v>
      </c>
      <c r="PE14" s="39">
        <v>1.2132282647610806</v>
      </c>
      <c r="PF14" s="39">
        <v>1.2066479635414629</v>
      </c>
      <c r="PG14" s="39">
        <v>14.081445032337992</v>
      </c>
      <c r="PH14" s="39">
        <v>14.078154880729429</v>
      </c>
      <c r="PI14" s="39">
        <v>8.2941326068578149</v>
      </c>
      <c r="PJ14" s="39">
        <v>8.2875523039260486</v>
      </c>
      <c r="PK14" s="39">
        <v>7.0809043403845857</v>
      </c>
      <c r="PL14" s="39">
        <v>-5.79060257680338</v>
      </c>
      <c r="PM14" s="39"/>
      <c r="PO14" s="33">
        <f t="shared" si="33"/>
        <v>4.1299770005835512E-2</v>
      </c>
      <c r="PP14" s="33">
        <f t="shared" si="34"/>
        <v>0.60836401578769461</v>
      </c>
      <c r="PQ14" s="33">
        <f t="shared" si="88"/>
        <v>0.5670642457818591</v>
      </c>
      <c r="PR14" s="33">
        <f>'LNO-CCSD(T)-def2nZVP'!LB14</f>
        <v>2.8214126051036459E-2</v>
      </c>
      <c r="PS14" s="33">
        <f t="shared" si="89"/>
        <v>0.42573585338547781</v>
      </c>
      <c r="PT14" s="33">
        <f t="shared" si="90"/>
        <v>1.7139172961373302E-2</v>
      </c>
      <c r="PU14" s="33">
        <f>-'LNO-CCSD(T)-def2nZVP'!FA14+'CCSD(T)'!CI14</f>
        <v>4.9243571599028257E-2</v>
      </c>
      <c r="PV14" s="360">
        <f>'LNO-CCSD(T)-def2nZVP'!KV14+PS14+PT14+PU14</f>
        <v>8.2499102069237686</v>
      </c>
      <c r="PW14" s="360"/>
      <c r="PX14" s="399">
        <v>4.1299751172189758E-2</v>
      </c>
      <c r="PY14" s="399">
        <v>0.62711239953653752</v>
      </c>
      <c r="PZ14" s="399">
        <v>0.58581264836434777</v>
      </c>
      <c r="QA14" s="399">
        <v>2.8214126051036459E-2</v>
      </c>
      <c r="QB14" s="399">
        <v>0.43962354608471793</v>
      </c>
      <c r="QC14" s="399">
        <v>1.7139172961373302E-2</v>
      </c>
      <c r="QD14" s="399">
        <v>4.9243571599028257E-2</v>
      </c>
      <c r="QE14" s="360">
        <v>8.2637978996230093</v>
      </c>
      <c r="QF14" s="399">
        <f t="shared" si="91"/>
        <v>1.3887692699240617E-2</v>
      </c>
      <c r="QH14" s="5" t="s">
        <v>10</v>
      </c>
      <c r="QI14" s="420">
        <v>-1229.48619979517</v>
      </c>
      <c r="QJ14" s="420">
        <v>-1231.4131208777601</v>
      </c>
      <c r="QK14" s="420">
        <v>-1231.4085744978699</v>
      </c>
      <c r="QL14" s="420">
        <v>-1231.2962362114399</v>
      </c>
      <c r="QM14" s="420">
        <v>-1231.2939630215001</v>
      </c>
      <c r="QN14" s="420">
        <v>-1231.2996556758001</v>
      </c>
      <c r="QO14" s="420">
        <v>-4.5463798850000001E-3</v>
      </c>
      <c r="QP14" s="213">
        <f t="shared" si="92"/>
        <v>-1231.2951092959152</v>
      </c>
      <c r="QQ14" s="421" t="s">
        <v>119</v>
      </c>
      <c r="QR14" s="212">
        <f>627.5095*(QI15-QI13)</f>
        <v>23.226950111628906</v>
      </c>
      <c r="QS14" s="212">
        <f>627.5095*(QP15-QP13)</f>
        <v>2.4669848573805933</v>
      </c>
      <c r="QT14" s="212">
        <f>627.5095*(QN15-QN13)</f>
        <v>2.4778732812240243</v>
      </c>
      <c r="QU14" s="212">
        <f>627.5095*(QM15-QM13)</f>
        <v>13.682092125659329</v>
      </c>
      <c r="QV14" s="212">
        <f>627.5095*(QL15-QL13)</f>
        <v>13.68753633522684</v>
      </c>
      <c r="QW14" s="212">
        <f>627.5095*(QK15-QK13)</f>
        <v>7.9222758737794994</v>
      </c>
      <c r="QX14" s="212">
        <f>627.5095*(QJ15-QJ13)</f>
        <v>7.9331642993350799</v>
      </c>
      <c r="QY14" s="213">
        <f t="shared" si="35"/>
        <v>5.4552910181110557</v>
      </c>
      <c r="QZ14" s="249">
        <f t="shared" si="93"/>
        <v>-5.7543720358917598</v>
      </c>
      <c r="RA14" s="5"/>
      <c r="RB14" s="5" t="s">
        <v>10</v>
      </c>
      <c r="RC14" s="213">
        <v>-1229.5174494335899</v>
      </c>
      <c r="RD14" s="213">
        <v>-1231.5370655993499</v>
      </c>
      <c r="RE14" s="213">
        <v>-1231.52946634813</v>
      </c>
      <c r="RF14" s="213">
        <v>-1231.4118161164599</v>
      </c>
      <c r="RG14" s="213">
        <v>-1231.4080164908501</v>
      </c>
      <c r="RH14" s="213">
        <v>-1231.4367178802099</v>
      </c>
      <c r="RI14" s="213">
        <v>-7.599251219E-3</v>
      </c>
      <c r="RJ14" s="418">
        <f t="shared" si="94"/>
        <v>-1231.4291186289909</v>
      </c>
      <c r="RK14" s="421" t="s">
        <v>119</v>
      </c>
      <c r="RL14" s="212">
        <f>627.5095*(RC15-RC13)</f>
        <v>23.268249567883309</v>
      </c>
      <c r="RM14" s="212">
        <f>627.5095*(RJ15-RJ13)</f>
        <v>2.6139257789244694</v>
      </c>
      <c r="RN14" s="212">
        <f>627.5095*(RH15-RH13)</f>
        <v>2.6121339838762299</v>
      </c>
      <c r="RO14" s="212">
        <f>627.5095*(RG15-RG13)</f>
        <v>14.066441217425655</v>
      </c>
      <c r="RP14" s="212">
        <f>627.5095*(RF15-RF13)</f>
        <v>14.065545328390943</v>
      </c>
      <c r="RQ14" s="212">
        <f>627.5095*(RE15-RE13)</f>
        <v>8.2070993484825774</v>
      </c>
      <c r="RR14" s="212">
        <f>627.5095*(RD15-RD13)</f>
        <v>8.2053075515795086</v>
      </c>
      <c r="RS14" s="213">
        <f t="shared" si="36"/>
        <v>5.5931735677032783</v>
      </c>
      <c r="RT14" s="249">
        <f t="shared" si="95"/>
        <v>-5.8602377768114344</v>
      </c>
    </row>
    <row r="15" spans="1:488" ht="17">
      <c r="A15" s="96">
        <v>-7.37</v>
      </c>
      <c r="C15" s="286" t="s">
        <v>11</v>
      </c>
      <c r="D15" s="282">
        <v>-1228.87435397696</v>
      </c>
      <c r="E15" s="282">
        <v>-1230.5414383909099</v>
      </c>
      <c r="F15" s="282">
        <v>-1230.5388052972301</v>
      </c>
      <c r="G15" s="282">
        <v>-1230.4554351255099</v>
      </c>
      <c r="H15" s="282">
        <v>-1230.45411857867</v>
      </c>
      <c r="I15" s="282">
        <v>-1230.4274122240499</v>
      </c>
      <c r="J15" s="282">
        <v>-1230.4247791303701</v>
      </c>
      <c r="K15" s="94" t="s">
        <v>120</v>
      </c>
      <c r="L15" s="34">
        <f>627.5095*(D13-D14)</f>
        <v>-23.805103950140129</v>
      </c>
      <c r="M15" s="34">
        <f>627.5095*(J13-J14)</f>
        <v>0.48887215076862356</v>
      </c>
      <c r="N15" s="34">
        <f>627.5095*(I13-I14)</f>
        <v>0.49640489404082938</v>
      </c>
      <c r="O15" s="34">
        <f>627.5095*(H13-H14)</f>
        <v>-12.684474020978227</v>
      </c>
      <c r="P15" s="34">
        <f>627.5095*(G13-G14)</f>
        <v>-12.680707646203183</v>
      </c>
      <c r="Q15" s="34">
        <f>627.5095*(F13-F14)</f>
        <v>-6.6352296297269051</v>
      </c>
      <c r="R15" s="34">
        <f>627.5095*(E13-E14)</f>
        <v>-6.6276968928752611</v>
      </c>
      <c r="S15" s="93">
        <f t="shared" si="37"/>
        <v>-7.1241017869160901</v>
      </c>
      <c r="T15" s="93">
        <f t="shared" si="38"/>
        <v>6.0530107533279223</v>
      </c>
      <c r="U15" s="288"/>
      <c r="V15" s="93">
        <f>L15-'CCSD(T)'!BV15</f>
        <v>-5.004300525378369E-3</v>
      </c>
      <c r="W15" s="93">
        <f>N15-'CCSD(T)'!BW15</f>
        <v>1.5604524630927485E-2</v>
      </c>
      <c r="X15" s="93">
        <f>P15-'CCSD(T)'!BX15</f>
        <v>2.0346697748646392E-2</v>
      </c>
      <c r="Y15" s="93">
        <f>R15-'CCSD(T)'!BY15</f>
        <v>2.2759390044512884E-2</v>
      </c>
      <c r="Z15" s="93">
        <f>R15-'DLPNO-CCSD(T1 or T0)'!CT14</f>
        <v>-0.20968472173367037</v>
      </c>
      <c r="AA15" s="93">
        <f t="shared" si="39"/>
        <v>2.5350998274024761E-2</v>
      </c>
      <c r="AB15" s="93">
        <f t="shared" si="40"/>
        <v>2.412692295866492E-3</v>
      </c>
      <c r="AD15" s="209" t="s">
        <v>11</v>
      </c>
      <c r="AE15" s="28">
        <v>-1228.87435397696</v>
      </c>
      <c r="AF15" s="28">
        <v>-1230.5414383909099</v>
      </c>
      <c r="AG15" s="28">
        <v>-1230.5388052972301</v>
      </c>
      <c r="AH15" s="28">
        <v>-1230.4554351255099</v>
      </c>
      <c r="AI15" s="28">
        <v>-1230.45411857867</v>
      </c>
      <c r="AJ15" s="28">
        <v>-1230.4274122240599</v>
      </c>
      <c r="AK15" s="28">
        <v>-1230.4247791303701</v>
      </c>
      <c r="AL15" s="18" t="s">
        <v>120</v>
      </c>
      <c r="AM15" s="34">
        <f>627.5095*(AE13-AE14)</f>
        <v>-23.805103950140129</v>
      </c>
      <c r="AN15" s="34">
        <f>627.5095*(AK13-AK14)</f>
        <v>0.48887214449074134</v>
      </c>
      <c r="AO15" s="34">
        <f>627.5095*(AJ13-AJ14)</f>
        <v>0.49640488776294717</v>
      </c>
      <c r="AP15" s="34">
        <f>627.5095*(AI13-AI14)</f>
        <v>-12.684474020978227</v>
      </c>
      <c r="AQ15" s="34">
        <f>627.5095*(AH13-AH14)</f>
        <v>-12.680707652481065</v>
      </c>
      <c r="AR15" s="34">
        <f>627.5095*(AG13-AG14)</f>
        <v>-6.6352296422826695</v>
      </c>
      <c r="AS15" s="34">
        <f>627.5095*(AF13-AF14)</f>
        <v>-6.6276968991531433</v>
      </c>
      <c r="AT15" s="52">
        <f t="shared" si="41"/>
        <v>-7.1241017869160901</v>
      </c>
      <c r="AU15" s="52">
        <f t="shared" si="42"/>
        <v>6.0530107533279214</v>
      </c>
      <c r="AV15" s="71"/>
      <c r="AW15" s="52">
        <f>AM15-'CCSD(T)'!BV15</f>
        <v>-5.004300525378369E-3</v>
      </c>
      <c r="AX15" s="52">
        <f>AO15-'CCSD(T)'!BW15</f>
        <v>1.5604518353045271E-2</v>
      </c>
      <c r="AY15" s="52">
        <f>AQ15-'CCSD(T)'!BX15</f>
        <v>2.0346691470765066E-2</v>
      </c>
      <c r="AZ15" s="52">
        <f>AS15-'CCSD(T)'!BY15</f>
        <v>2.275938376663067E-2</v>
      </c>
      <c r="BA15" s="52">
        <f>AS15-'DLPNO-CCSD(T1 or T0)'!CT14</f>
        <v>-0.20968472801155258</v>
      </c>
      <c r="BB15" s="52">
        <f t="shared" si="43"/>
        <v>2.5350991996143435E-2</v>
      </c>
      <c r="BC15" s="52">
        <f t="shared" si="44"/>
        <v>2.4126922958656039E-3</v>
      </c>
      <c r="BD15" s="33"/>
      <c r="BE15" s="211" t="s">
        <v>11</v>
      </c>
      <c r="BF15" s="28">
        <v>-1228.87435397696</v>
      </c>
      <c r="BG15" s="28">
        <v>-1230.5412554407101</v>
      </c>
      <c r="BH15" s="28">
        <v>-1230.5338677263201</v>
      </c>
      <c r="BI15" s="28">
        <v>-1230.45491557623</v>
      </c>
      <c r="BJ15" s="28">
        <v>-1230.4512217190399</v>
      </c>
      <c r="BK15" s="28">
        <v>-1230.4272667881301</v>
      </c>
      <c r="BL15" s="28">
        <v>-7.3877143869999998E-3</v>
      </c>
      <c r="BM15" s="28">
        <f t="shared" si="45"/>
        <v>-1230.419879073743</v>
      </c>
      <c r="BN15" s="18" t="s">
        <v>120</v>
      </c>
      <c r="BO15" s="212">
        <f>627.5095*(BF13-BF14)</f>
        <v>-23.805103950140129</v>
      </c>
      <c r="BP15" s="212">
        <f>627.5095*(BM13-BM14)</f>
        <v>0.19805346219728936</v>
      </c>
      <c r="BQ15" s="212">
        <f>627.5095*(BK13-BK14)</f>
        <v>0.44944434836200858</v>
      </c>
      <c r="BR15" s="212">
        <f>627.5095*(BJ13-BJ14)</f>
        <v>-12.910622985503043</v>
      </c>
      <c r="BS15" s="212">
        <f>627.5095*(BI13-BI14)</f>
        <v>-12.784927542706042</v>
      </c>
      <c r="BT15" s="212">
        <f>627.5095*(BH13-BH14)</f>
        <v>-6.9705495845159842</v>
      </c>
      <c r="BU15" s="212">
        <f>627.5095*(BG13-BG14)</f>
        <v>-6.7191586990646615</v>
      </c>
      <c r="BV15" s="213">
        <f t="shared" si="46"/>
        <v>-7.1686030474266698</v>
      </c>
      <c r="BW15" s="213">
        <f t="shared" si="47"/>
        <v>6.0657688436413801</v>
      </c>
      <c r="BX15" s="214">
        <f t="shared" si="48"/>
        <v>-1.2758090313458759E-2</v>
      </c>
      <c r="BY15" s="33">
        <f>BO15-'CCSD(T)'!BV15</f>
        <v>-5.004300525378369E-3</v>
      </c>
      <c r="BZ15" s="33">
        <f>BQ15-'CCSD(T)'!BW15</f>
        <v>-3.1356021047893312E-2</v>
      </c>
      <c r="CA15" s="39">
        <f>BS15-'CCSD(T)'!BX15</f>
        <v>-8.3873198754211842E-2</v>
      </c>
      <c r="CB15" s="39">
        <f>BU15-'CCSD(T)'!BY15</f>
        <v>-6.8702416144887479E-2</v>
      </c>
      <c r="CC15" s="33">
        <f>BU15-'DLPNO-CCSD(T1 or T0)'!CT14</f>
        <v>-0.30114652792307073</v>
      </c>
      <c r="CD15" s="33">
        <f t="shared" si="49"/>
        <v>-7.8868898228833473E-2</v>
      </c>
      <c r="CE15" s="33">
        <f t="shared" si="50"/>
        <v>1.5170782609324363E-2</v>
      </c>
      <c r="CF15" s="39"/>
      <c r="CG15" s="211" t="s">
        <v>11</v>
      </c>
      <c r="CH15" s="74">
        <v>-1228.87435397696</v>
      </c>
      <c r="CI15" s="74">
        <v>-1230.5412624012299</v>
      </c>
      <c r="CJ15" s="74">
        <v>-1230.5338930430701</v>
      </c>
      <c r="CK15" s="74">
        <v>-1230.4549255243401</v>
      </c>
      <c r="CL15" s="74">
        <v>-1230.4512408452599</v>
      </c>
      <c r="CM15" s="74">
        <v>-1230.42728330669</v>
      </c>
      <c r="CN15" s="33">
        <v>-7.3693581590000001E-3</v>
      </c>
      <c r="CO15" s="33">
        <f t="shared" si="51"/>
        <v>-1230.4199139485311</v>
      </c>
      <c r="CP15" s="18" t="s">
        <v>120</v>
      </c>
      <c r="CQ15" s="34">
        <f>627.5095*(CH13-CH14)</f>
        <v>-23.805103950140129</v>
      </c>
      <c r="CR15" s="34">
        <f>627.5095*(CO13-CO14)</f>
        <v>0.2071120858349467</v>
      </c>
      <c r="CS15" s="34">
        <f>627.5095*(CM13-CM14)</f>
        <v>0.45066102647728634</v>
      </c>
      <c r="CT15" s="34">
        <f>627.5095*(CL13-CL14)</f>
        <v>-12.904228362494978</v>
      </c>
      <c r="CU15" s="34">
        <f>627.5095*(CK13-CK14)</f>
        <v>-12.782453887750755</v>
      </c>
      <c r="CV15" s="34">
        <f>627.5095*(CJ13-CJ14)</f>
        <v>-6.960840581982394</v>
      </c>
      <c r="CW15" s="34">
        <f>627.5095*(CI13-CI14)</f>
        <v>-6.7172916386291508</v>
      </c>
      <c r="CX15" s="33">
        <f t="shared" si="0"/>
        <v>-7.1679526651064371</v>
      </c>
      <c r="CY15" s="33">
        <f t="shared" si="1"/>
        <v>6.0651622491216042</v>
      </c>
      <c r="CZ15" s="33">
        <f t="shared" si="2"/>
        <v>-6.0659451977596035E-4</v>
      </c>
      <c r="DA15" s="33">
        <f>CQ15-'CCSD(T)'!BV15</f>
        <v>-5.004300525378369E-3</v>
      </c>
      <c r="DB15" s="33">
        <f>CS15-'CCSD(T)'!BW15</f>
        <v>-3.0139342932615554E-2</v>
      </c>
      <c r="DC15" s="33">
        <f>CU15-'CCSD(T)'!BX15</f>
        <v>-8.1399543798925222E-2</v>
      </c>
      <c r="DD15" s="39">
        <f>CW15-'CCSD(T)'!BY15</f>
        <v>-6.683535570937682E-2</v>
      </c>
      <c r="DE15" s="39">
        <f>CW15-'DLPNO-CCSD(T1 or T0)'!CT14</f>
        <v>-0.29927946748756007</v>
      </c>
      <c r="DF15" s="33">
        <f t="shared" si="52"/>
        <v>-7.6395243273546853E-2</v>
      </c>
      <c r="DG15" s="33">
        <f t="shared" si="53"/>
        <v>1.4564188089548402E-2</v>
      </c>
      <c r="DH15" s="33"/>
      <c r="DI15" s="211" t="s">
        <v>11</v>
      </c>
      <c r="DJ15" s="74">
        <v>-1228.87435397696</v>
      </c>
      <c r="DK15" s="74">
        <v>-1230.54138031919</v>
      </c>
      <c r="DL15" s="74">
        <v>-1230.5410250371101</v>
      </c>
      <c r="DM15" s="74">
        <v>-1230.45551607582</v>
      </c>
      <c r="DN15" s="74">
        <v>-1230.4553384347801</v>
      </c>
      <c r="DO15" s="74">
        <v>-1230.4275179051999</v>
      </c>
      <c r="DP15" s="28">
        <v>-3.55282082E-4</v>
      </c>
      <c r="DQ15" s="33">
        <f t="shared" si="54"/>
        <v>-1230.427162623118</v>
      </c>
      <c r="DR15" s="18" t="s">
        <v>120</v>
      </c>
      <c r="DS15" s="34">
        <f>627.5095*(DJ13-DJ14)</f>
        <v>-23.805103931306483</v>
      </c>
      <c r="DT15" s="34">
        <f>627.5095*(DQ13-DQ14)</f>
        <v>0.51594611709987326</v>
      </c>
      <c r="DU15" s="34">
        <f>627.5095*(DO13-DO14)</f>
        <v>0.5125719985312438</v>
      </c>
      <c r="DV15" s="34">
        <f>627.5095*(DN13-DN14)</f>
        <v>-12.667272510832982</v>
      </c>
      <c r="DW15" s="34">
        <f>627.5095*(DM13-DM14)</f>
        <v>-12.668959563982094</v>
      </c>
      <c r="DX15" s="34">
        <f>627.5095*(DL13-DL14)</f>
        <v>-6.5935873902596107</v>
      </c>
      <c r="DY15" s="34">
        <f>627.5095*(DK13-DK14)</f>
        <v>-6.5969615088282403</v>
      </c>
      <c r="DZ15" s="33">
        <f t="shared" si="3"/>
        <v>-7.1095335073594841</v>
      </c>
      <c r="EA15" s="33">
        <f t="shared" si="4"/>
        <v>6.0719980551538537</v>
      </c>
      <c r="EB15" s="33">
        <f t="shared" si="55"/>
        <v>1.8987301825931446E-2</v>
      </c>
      <c r="EC15" s="33">
        <f>DS15-'CCSD(T)'!BV15</f>
        <v>-5.0042816917326149E-3</v>
      </c>
      <c r="ED15" s="33">
        <f>DU15-'CCSD(T)'!BW15</f>
        <v>3.1771629121341904E-2</v>
      </c>
      <c r="EE15" s="33">
        <f>DW15-'CCSD(T)'!BX15</f>
        <v>3.2094779969735754E-2</v>
      </c>
      <c r="EF15" s="39">
        <f>DY15-'CCSD(T)'!BY15</f>
        <v>5.3494774091533692E-2</v>
      </c>
      <c r="EG15" s="39">
        <f>DY15-'DLPNO-CCSD(T1 or T0)'!CT14</f>
        <v>-0.17894933768664956</v>
      </c>
      <c r="EH15" s="33">
        <f t="shared" si="56"/>
        <v>3.7099061661468369E-2</v>
      </c>
      <c r="EI15" s="33">
        <f t="shared" si="57"/>
        <v>2.1399994121797938E-2</v>
      </c>
      <c r="EJ15" s="33"/>
      <c r="EK15" s="289" t="s">
        <v>11</v>
      </c>
      <c r="EL15" s="33">
        <v>-1228.9341609354699</v>
      </c>
      <c r="EM15" s="33">
        <v>-1230.7370264517201</v>
      </c>
      <c r="EN15" s="33">
        <v>-1230.7341558144799</v>
      </c>
      <c r="EO15" s="33">
        <v>-1230.6435258633501</v>
      </c>
      <c r="EP15" s="33">
        <v>-1230.6420905447301</v>
      </c>
      <c r="EQ15" s="33">
        <v>-1230.61497461209</v>
      </c>
      <c r="ER15" s="33">
        <v>-2.870637242E-3</v>
      </c>
      <c r="ES15" s="33">
        <f t="shared" si="58"/>
        <v>-1230.612103974848</v>
      </c>
      <c r="ET15" s="18" t="s">
        <v>120</v>
      </c>
      <c r="EU15" s="34">
        <f>627.5095*(EL13-EL14)</f>
        <v>-23.296602925662324</v>
      </c>
      <c r="EV15" s="34">
        <f>627.5095*(ES13-ES14)</f>
        <v>0.75491358842181577</v>
      </c>
      <c r="EW15" s="34">
        <f>627.5095*(EQ13-EQ14)</f>
        <v>0.81304887346120813</v>
      </c>
      <c r="EX15" s="34">
        <f>627.5095*(EP13-EP14)</f>
        <v>-12.302592898974121</v>
      </c>
      <c r="EY15" s="34">
        <f>627.5095*(EO13-EO14)</f>
        <v>-12.273525259450688</v>
      </c>
      <c r="EZ15" s="34">
        <f>627.5095*(EN13-EN14)</f>
        <v>-6.2306215693356002</v>
      </c>
      <c r="FA15" s="34">
        <f>627.5095*(EM13-EM14)</f>
        <v>-6.1724862844388868</v>
      </c>
      <c r="FB15" s="92">
        <f t="shared" si="5"/>
        <v>-6.9855351579000953</v>
      </c>
      <c r="FC15" s="92">
        <f t="shared" si="6"/>
        <v>6.101038975011801</v>
      </c>
      <c r="FD15" s="92">
        <f>EU15-'CCSD(T)'!BB15</f>
        <v>-1.3367207828487437E-3</v>
      </c>
      <c r="FE15" s="92">
        <f>EW15-'CCSD(T)'!BC15</f>
        <v>-2.84810734454507E-2</v>
      </c>
      <c r="FF15" s="92">
        <f>EY15-'CCSD(T)'!CH15</f>
        <v>2.0791822569469431E-2</v>
      </c>
      <c r="FG15" s="96">
        <f>FA15-'CCSD(T)'!CI15</f>
        <v>6.646269106122471E-2</v>
      </c>
      <c r="FH15" s="96">
        <f>FA15-'DLPNO-CCSD(T1 or T0)'!AF14</f>
        <v>-0.10742247907375191</v>
      </c>
      <c r="FI15" s="92">
        <f t="shared" si="59"/>
        <v>2.2128543352318175E-2</v>
      </c>
      <c r="FJ15" s="92">
        <f t="shared" si="60"/>
        <v>4.5670868491755279E-2</v>
      </c>
      <c r="FK15" s="39"/>
      <c r="FL15" s="218" t="s">
        <v>11</v>
      </c>
      <c r="FM15" s="28">
        <v>-1228.9341609354699</v>
      </c>
      <c r="FN15" s="28">
        <v>-1230.7370264517299</v>
      </c>
      <c r="FO15" s="28">
        <v>-1230.7341558144799</v>
      </c>
      <c r="FP15" s="28">
        <v>-1230.6435258633501</v>
      </c>
      <c r="FQ15" s="28">
        <v>-1230.6420905447301</v>
      </c>
      <c r="FR15" s="28">
        <v>-1230.61497461209</v>
      </c>
      <c r="FS15" s="28">
        <v>-2.870637242E-3</v>
      </c>
      <c r="FT15" s="28">
        <f t="shared" si="61"/>
        <v>-1230.612103974848</v>
      </c>
      <c r="FU15" s="18" t="s">
        <v>120</v>
      </c>
      <c r="FV15" s="34">
        <f>627.5095*(FM13-FM14)</f>
        <v>-23.296602919384441</v>
      </c>
      <c r="FW15" s="34">
        <f>627.5095*(FT13-FT14)</f>
        <v>0.75491350181557704</v>
      </c>
      <c r="FX15" s="34">
        <f>627.5095*(FR13-FR14)</f>
        <v>0.81304878557085702</v>
      </c>
      <c r="FY15" s="34">
        <f>627.5095*(FQ13-FQ14)</f>
        <v>-12.30259292408565</v>
      </c>
      <c r="FZ15" s="34">
        <f>627.5095*(FP13-FP14)</f>
        <v>-12.273525284562217</v>
      </c>
      <c r="GA15" s="34">
        <f>627.5095*(FO13-FO14)</f>
        <v>-6.2306216070028935</v>
      </c>
      <c r="GB15" s="34">
        <f>627.5095*(FN13-FN14)</f>
        <v>-6.1724863282413827</v>
      </c>
      <c r="GC15" s="33">
        <f t="shared" si="62"/>
        <v>-6.9855351138122401</v>
      </c>
      <c r="GD15" s="33">
        <f t="shared" si="63"/>
        <v>6.101038956320834</v>
      </c>
      <c r="GE15" s="169">
        <f t="shared" si="7"/>
        <v>-0.25814949550484201</v>
      </c>
      <c r="GF15" s="33">
        <f>FV15-'CCSD(T)'!BB15</f>
        <v>-1.3367145049656415E-3</v>
      </c>
      <c r="GG15" s="33">
        <f>FX15-'CCSD(T)'!BC15</f>
        <v>-2.8481161335801808E-2</v>
      </c>
      <c r="GH15" s="33">
        <f>FZ15-'CCSD(T)'!BD15</f>
        <v>2.0791797457940575E-2</v>
      </c>
      <c r="GI15" s="33">
        <f>GB15-'CCSD(T)'!BE15</f>
        <v>6.6462647258728857E-2</v>
      </c>
      <c r="GJ15" s="33">
        <f>GB15-'DLPNO-CCSD(T1 or T0)'!O14</f>
        <v>-0.84292327035972647</v>
      </c>
      <c r="GK15" s="33">
        <f t="shared" si="64"/>
        <v>2.2128511962906217E-2</v>
      </c>
      <c r="GL15" s="33">
        <f t="shared" si="65"/>
        <v>4.5670849800788282E-2</v>
      </c>
      <c r="GM15" s="33"/>
      <c r="GN15" s="218" t="s">
        <v>11</v>
      </c>
      <c r="GO15" s="28">
        <v>-1228.9341609354699</v>
      </c>
      <c r="GP15" s="28">
        <v>-1230.7365195749901</v>
      </c>
      <c r="GQ15" s="28">
        <v>-1230.7278641248099</v>
      </c>
      <c r="GR15" s="28">
        <v>-1230.64277290882</v>
      </c>
      <c r="GS15" s="28">
        <v>-1230.63844518373</v>
      </c>
      <c r="GT15" s="28">
        <v>-1230.6146926599799</v>
      </c>
      <c r="GU15" s="28">
        <v>-8.6554501799999996E-3</v>
      </c>
      <c r="GV15" s="28">
        <f t="shared" si="66"/>
        <v>-1230.6060372098</v>
      </c>
      <c r="GW15" s="18" t="s">
        <v>120</v>
      </c>
      <c r="GX15" s="34">
        <f>627.5095*(GO13-GO14)</f>
        <v>-23.296602919384441</v>
      </c>
      <c r="GY15" s="34">
        <f>627.5095*(GV13-GV14)</f>
        <v>0.46019944753659581</v>
      </c>
      <c r="GZ15" s="34">
        <f>627.5095*(GT13-GT14)</f>
        <v>0.73579511837958389</v>
      </c>
      <c r="HA15" s="34">
        <f>627.5095*(GS13-GS14)</f>
        <v>-12.492892910817009</v>
      </c>
      <c r="HB15" s="34">
        <f>627.5095*(GR13-GR14)</f>
        <v>-12.355095081388038</v>
      </c>
      <c r="HC15" s="34">
        <f>627.5095*(GQ13-GQ14)</f>
        <v>-6.5302520282243766</v>
      </c>
      <c r="HD15" s="34">
        <f>627.5095*(GP13-GP14)</f>
        <v>-6.2546563566679927</v>
      </c>
      <c r="HE15" s="33">
        <f t="shared" si="8"/>
        <v>-6.9904514750475766</v>
      </c>
      <c r="HF15" s="33">
        <f t="shared" si="9"/>
        <v>6.1004387247200453</v>
      </c>
      <c r="HG15" s="52">
        <f t="shared" si="67"/>
        <v>6.0023160078870319E-4</v>
      </c>
      <c r="HH15" s="33">
        <f>GX15-'CCSD(T)'!BB15</f>
        <v>-1.3367145049656415E-3</v>
      </c>
      <c r="HI15" s="33">
        <f>GZ15-'CCSD(T)'!BC15</f>
        <v>-0.10573482852707494</v>
      </c>
      <c r="HJ15" s="33">
        <f>HB15-'CCSD(T)'!BD15</f>
        <v>-6.0777999367880753E-2</v>
      </c>
      <c r="HK15" s="33">
        <f>HD15-'CCSD(T)'!BE15</f>
        <v>-1.5707381167881174E-2</v>
      </c>
      <c r="HL15" s="33">
        <f>HD15-'DLPNO-CCSD(T1 or T0)'!CT14</f>
        <v>0.16335581447359804</v>
      </c>
      <c r="HM15" s="33">
        <f t="shared" si="10"/>
        <v>-5.9441284862915111E-2</v>
      </c>
      <c r="HN15" s="33">
        <f t="shared" si="11"/>
        <v>4.5070618199999579E-2</v>
      </c>
      <c r="HO15" s="39"/>
      <c r="HP15" s="218" t="s">
        <v>11</v>
      </c>
      <c r="HQ15" s="28">
        <v>-1228.9341609354699</v>
      </c>
      <c r="HR15" s="28">
        <v>-1230.7365329120901</v>
      </c>
      <c r="HS15" s="28">
        <v>-1230.7278873442999</v>
      </c>
      <c r="HT15" s="28">
        <v>-1230.6427848881101</v>
      </c>
      <c r="HU15" s="28">
        <v>-1230.63846210421</v>
      </c>
      <c r="HV15" s="28">
        <v>-1230.61471272412</v>
      </c>
      <c r="HW15" s="28">
        <v>-8.6455677850000006E-3</v>
      </c>
      <c r="HX15" s="28">
        <f t="shared" si="68"/>
        <v>-1230.606067156335</v>
      </c>
      <c r="HY15" s="18" t="s">
        <v>120</v>
      </c>
      <c r="HZ15" s="34">
        <f>627.5095*(HQ13-HQ14)</f>
        <v>-23.296602919384441</v>
      </c>
      <c r="IA15" s="34">
        <f>627.5095*(HX13-HX14)</f>
        <v>0.47663761557197371</v>
      </c>
      <c r="IB15" s="34">
        <f>627.5095*(HV13-HV14)</f>
        <v>0.7373637478413414</v>
      </c>
      <c r="IC15" s="34">
        <f>627.5095*(HU13-HU14)</f>
        <v>-12.483647417882326</v>
      </c>
      <c r="ID15" s="34">
        <f>627.5095*(HT13-HT14)</f>
        <v>-12.353284352532377</v>
      </c>
      <c r="IE15" s="34">
        <f>627.5095*(HS13-HS14)</f>
        <v>-6.5134170652164176</v>
      </c>
      <c r="IF15" s="34">
        <f>627.5095*(HR13-HR14)</f>
        <v>-6.2526909340884824</v>
      </c>
      <c r="IG15" s="33">
        <f t="shared" si="69"/>
        <v>-6.9900546819298235</v>
      </c>
      <c r="IH15" s="33">
        <f t="shared" si="70"/>
        <v>6.1005934184438946</v>
      </c>
      <c r="II15" s="33">
        <f t="shared" si="71"/>
        <v>1.5469372384924185E-4</v>
      </c>
      <c r="IJ15" s="33">
        <f>HZ15-'CCSD(T)'!BB15</f>
        <v>-1.3367145049656415E-3</v>
      </c>
      <c r="IK15" s="33">
        <f>IB15-'CCSD(T)'!BC15</f>
        <v>-0.10416619906531743</v>
      </c>
      <c r="IL15" s="33">
        <f>ID15-'CCSD(T)'!BD15</f>
        <v>-5.8967270512219727E-2</v>
      </c>
      <c r="IM15" s="33">
        <f>IF15-'CCSD(T)'!BE15</f>
        <v>-1.3741958588370906E-2</v>
      </c>
      <c r="IN15" s="33">
        <f>IF15-'DLPNO-CCSD(T1 or T0)'!CT14</f>
        <v>0.16532123705310831</v>
      </c>
      <c r="IO15" s="33">
        <f t="shared" si="72"/>
        <v>-5.7630556007254086E-2</v>
      </c>
      <c r="IP15" s="33">
        <f t="shared" si="73"/>
        <v>4.5225311923848821E-2</v>
      </c>
      <c r="IQ15" s="33"/>
      <c r="IR15" s="218" t="s">
        <v>11</v>
      </c>
      <c r="IS15">
        <v>-1228.9341609354799</v>
      </c>
      <c r="IT15">
        <v>-1230.73720693735</v>
      </c>
      <c r="IU15">
        <v>-1230.7366874568099</v>
      </c>
      <c r="IV15">
        <v>-1230.6436537858399</v>
      </c>
      <c r="IW15">
        <v>-1230.6433940455699</v>
      </c>
      <c r="IX15">
        <v>-1230.6150453364901</v>
      </c>
      <c r="IY15">
        <v>-5.1948053900000002E-4</v>
      </c>
      <c r="IZ15" s="28">
        <f t="shared" si="74"/>
        <v>-1230.6145258559511</v>
      </c>
      <c r="JA15" s="18" t="s">
        <v>120</v>
      </c>
      <c r="JB15" s="34">
        <f>627.5095*(IS13-IS14)</f>
        <v>-23.296602925662324</v>
      </c>
      <c r="JC15" s="34">
        <f>627.5095*(IZ13-IZ14)</f>
        <v>0.85631547828469468</v>
      </c>
      <c r="JD15" s="34">
        <f>627.5095*(IX13-IX14)</f>
        <v>0.84021962690141583</v>
      </c>
      <c r="JE15" s="34">
        <f>627.5095*(IW13-IW14)</f>
        <v>-12.235544964613233</v>
      </c>
      <c r="JF15" s="34">
        <f>627.5095*(IV13-IV14)</f>
        <v>-12.243592893158455</v>
      </c>
      <c r="JG15" s="34">
        <f>627.5095*(IU13-IU14)</f>
        <v>-6.1435695797573224</v>
      </c>
      <c r="JH15" s="34">
        <f>627.5095*(IT13-IT14)</f>
        <v>-6.1596654307125638</v>
      </c>
      <c r="JI15" s="33">
        <f t="shared" si="75"/>
        <v>-6.9998850576139793</v>
      </c>
      <c r="JJ15" s="33">
        <f t="shared" si="76"/>
        <v>6.0839274624458914</v>
      </c>
      <c r="JK15" s="33">
        <f t="shared" si="77"/>
        <v>-1.7111512565909592E-2</v>
      </c>
      <c r="JL15" s="33">
        <f>JB15-'CCSD(T)'!BB15</f>
        <v>-1.3367207828487437E-3</v>
      </c>
      <c r="JM15" s="33">
        <f>JD15-'CCSD(T)'!BC15</f>
        <v>-1.3103200052430042E-3</v>
      </c>
      <c r="JN15" s="33">
        <f>JF15-'CCSD(T)'!BD15</f>
        <v>5.0724188861702046E-2</v>
      </c>
      <c r="JO15" s="33">
        <f>JH15-'CCSD(T)'!BE15</f>
        <v>7.9283544787547733E-2</v>
      </c>
      <c r="JP15" s="33">
        <f>JH15-'DLPNO-CCSD(T1 or T0)'!CT14</f>
        <v>0.25834674042902694</v>
      </c>
      <c r="JQ15" s="33">
        <f t="shared" si="78"/>
        <v>5.206090964455079E-2</v>
      </c>
      <c r="JR15" s="33">
        <f t="shared" si="79"/>
        <v>2.8559355925845686E-2</v>
      </c>
      <c r="JS15" s="33"/>
      <c r="JT15" s="344">
        <v>-1231.79382627273</v>
      </c>
      <c r="JU15" s="345">
        <v>-1231.4193675168599</v>
      </c>
      <c r="JV15" s="346">
        <v>-1231.41581460168</v>
      </c>
      <c r="JW15" s="328"/>
      <c r="JX15" s="218" t="s">
        <v>11</v>
      </c>
      <c r="JY15" s="28">
        <v>-1229.48252774003</v>
      </c>
      <c r="JZ15" s="28">
        <v>-1231.70570774411</v>
      </c>
      <c r="KA15" s="28">
        <v>-1231.7000847623799</v>
      </c>
      <c r="KB15" s="28">
        <v>-1231.5771279451601</v>
      </c>
      <c r="KC15" s="28">
        <v>-1231.5743164542901</v>
      </c>
      <c r="KD15" s="28">
        <v>-1231.5800912268101</v>
      </c>
      <c r="KE15" s="28">
        <v>-5.6229817390000001E-3</v>
      </c>
      <c r="KF15" s="28">
        <f t="shared" si="80"/>
        <v>-1231.5744682450711</v>
      </c>
      <c r="KG15" s="216">
        <v>-1231.4932538830001</v>
      </c>
      <c r="KH15" s="125">
        <v>-1231.4932538830001</v>
      </c>
      <c r="KI15" s="215">
        <v>-1231.6153213780001</v>
      </c>
      <c r="KJ15" s="10">
        <v>-0.56089771920599996</v>
      </c>
      <c r="KK15" s="10">
        <v>-1.5366811086929999</v>
      </c>
      <c r="KL15" s="10">
        <f t="shared" si="12"/>
        <v>-1231.5135109768637</v>
      </c>
      <c r="KM15" s="10">
        <f t="shared" si="13"/>
        <v>-1231.480213181331</v>
      </c>
      <c r="KN15" s="34">
        <f>627.5095*(JY13-JY14)</f>
        <v>-20.922700871458151</v>
      </c>
      <c r="KO15" s="34">
        <f>627.5095*(KF13-KF14)</f>
        <v>1.8496745961846961</v>
      </c>
      <c r="KP15" s="34">
        <f>627.5095*(KL13-KL14)</f>
        <v>-1.3061505861489247</v>
      </c>
      <c r="KQ15" s="34">
        <f>627.5095*(KM13-KM14)</f>
        <v>-2.8683783420204181</v>
      </c>
      <c r="KR15" s="34">
        <f>627.5095*(KD13-KD14)</f>
        <v>1.8145113772911823</v>
      </c>
      <c r="KS15" s="34">
        <f>627.5095*(KC13-KC14)</f>
        <v>-12.035938146042875</v>
      </c>
      <c r="KT15" s="34">
        <f>627.5095*(KB13-KB14)</f>
        <v>-12.053519757273122</v>
      </c>
      <c r="KU15" s="34">
        <f>627.5095*(KA13-KA14)</f>
        <v>-6.1754670799891613</v>
      </c>
      <c r="KV15" s="34">
        <f>627.5095*(JZ13-JZ14)</f>
        <v>-6.2106302964571301</v>
      </c>
      <c r="KW15" s="33">
        <f t="shared" si="14"/>
        <v>-8.0251416737483119</v>
      </c>
      <c r="KX15" s="109">
        <f>627.5095*(JT13-JT14)</f>
        <v>-5.9269510665203358</v>
      </c>
      <c r="KY15" s="109">
        <f>627.5095*(JU13-JU14)</f>
        <v>-5.9433426187119966</v>
      </c>
      <c r="KZ15" s="331">
        <f>627.5095*(JV13-JV14)</f>
        <v>-6.0456928254881275</v>
      </c>
      <c r="LA15" s="33">
        <f t="shared" si="15"/>
        <v>5.842889460815992</v>
      </c>
      <c r="LB15" s="155">
        <f t="shared" si="81"/>
        <v>-0.25814949550484201</v>
      </c>
      <c r="LC15" s="149">
        <f>KN15-'PNO-LCCSD(T)'!AB14</f>
        <v>-1.5882264418252134E-3</v>
      </c>
      <c r="LD15" s="179">
        <f t="shared" si="16"/>
        <v>-3.8143968215747392E-2</v>
      </c>
      <c r="LE15" s="324">
        <f t="shared" si="17"/>
        <v>0.28367922993679429</v>
      </c>
      <c r="LF15" s="326">
        <f t="shared" si="18"/>
        <v>-1.6391552191660885E-2</v>
      </c>
      <c r="LG15" t="str">
        <f t="shared" si="19"/>
        <v>04_ts</v>
      </c>
      <c r="LH15" s="175">
        <f>627.5095*(KG13-KG14)</f>
        <v>-12.357637454898192</v>
      </c>
      <c r="LI15" s="128">
        <f t="shared" si="20"/>
        <v>0.32169930885531706</v>
      </c>
      <c r="LJ15" s="129">
        <f t="shared" si="21"/>
        <v>0.30411769762507035</v>
      </c>
      <c r="LK15" s="123">
        <f>627.5095*(KI13-KI14)</f>
        <v>-6.4455742709233279</v>
      </c>
      <c r="LL15" s="128">
        <f t="shared" si="22"/>
        <v>0.27010719093416657</v>
      </c>
      <c r="LM15" s="128">
        <f t="shared" si="23"/>
        <v>0.23494397446619786</v>
      </c>
      <c r="LN15" s="226">
        <f t="shared" si="24"/>
        <v>-0.64853587493535159</v>
      </c>
      <c r="LO15" s="226"/>
      <c r="LP15" s="5" t="s">
        <v>11</v>
      </c>
      <c r="LQ15" s="4">
        <v>-1229.48252774005</v>
      </c>
      <c r="LR15" s="4">
        <v>-1231.70570774415</v>
      </c>
      <c r="LS15" s="4">
        <v>-1231.7000847624099</v>
      </c>
      <c r="LT15" s="4">
        <v>-1231.5771279451901</v>
      </c>
      <c r="LU15" s="4">
        <v>-1231.5743164543201</v>
      </c>
      <c r="LV15" s="4">
        <v>-1231.5800912268501</v>
      </c>
      <c r="LW15" s="4">
        <v>-5.6229817379999996E-3</v>
      </c>
      <c r="LX15" s="28">
        <f t="shared" si="25"/>
        <v>-1231.574468245112</v>
      </c>
      <c r="LY15" s="18" t="s">
        <v>120</v>
      </c>
      <c r="LZ15" s="34">
        <f>627.5095*(LQ13-LQ14)</f>
        <v>-20.922700884013917</v>
      </c>
      <c r="MA15" s="34">
        <f>627.5095*(LX13-LX14)</f>
        <v>1.8496746013211451</v>
      </c>
      <c r="MB15" s="34">
        <f>627.5095*(LV13-LV14)</f>
        <v>1.8145113835690645</v>
      </c>
      <c r="MC15" s="34">
        <f>627.5095*(LU13-LU14)</f>
        <v>-12.035938152320758</v>
      </c>
      <c r="MD15" s="34">
        <f>627.5095*(LT13-LT14)</f>
        <v>-12.053519763551005</v>
      </c>
      <c r="ME15" s="34">
        <f>627.5095*(LS13-LS14)</f>
        <v>-6.1754670799891613</v>
      </c>
      <c r="MF15" s="34">
        <f>627.5095*(LR13-LR14)</f>
        <v>-6.2106302964571301</v>
      </c>
      <c r="MG15" s="33">
        <f t="shared" si="26"/>
        <v>-8.025141680026195</v>
      </c>
      <c r="MH15" s="39">
        <f t="shared" si="27"/>
        <v>5.8428894670938751</v>
      </c>
      <c r="MI15" s="33"/>
      <c r="MJ15" s="5" t="s">
        <v>11</v>
      </c>
      <c r="MK15" s="28">
        <v>-1229.48252774006</v>
      </c>
      <c r="ML15" s="28">
        <v>-1231.7052104760901</v>
      </c>
      <c r="MM15" s="28">
        <v>-1231.6897058462</v>
      </c>
      <c r="MN15" s="28">
        <v>-1231.57623217182</v>
      </c>
      <c r="MO15" s="28">
        <v>-1231.56847985688</v>
      </c>
      <c r="MP15" s="28">
        <v>-1231.5799090365099</v>
      </c>
      <c r="MQ15" s="28">
        <v>-1.5504629892000001E-2</v>
      </c>
      <c r="MR15" s="28">
        <f t="shared" si="82"/>
        <v>-1231.564404406618</v>
      </c>
      <c r="MS15" s="18" t="s">
        <v>120</v>
      </c>
      <c r="MT15" s="34">
        <f>627.5095*(MK13-MK14)</f>
        <v>-20.922700871458151</v>
      </c>
      <c r="MU15" s="34">
        <f>627.5095*(MR13-MR14)</f>
        <v>1.9869048498440434</v>
      </c>
      <c r="MV15" s="34">
        <f>627.5095*(MP13-MP14)</f>
        <v>1.8688202350463525</v>
      </c>
      <c r="MW15" s="34">
        <f>627.5095*(MO13-MO14)</f>
        <v>-11.894238443595979</v>
      </c>
      <c r="MX15" s="34">
        <f>627.5095*(MN13-MN14)</f>
        <v>-11.953280762337815</v>
      </c>
      <c r="MY15" s="34">
        <f>627.5095*(MM13-MM14)</f>
        <v>-5.9977825693488809</v>
      </c>
      <c r="MZ15" s="34">
        <f>627.5095*(ML13-ML14)</f>
        <v>-6.1158671877135502</v>
      </c>
      <c r="NA15" s="52">
        <f t="shared" si="28"/>
        <v>-7.9846874227599027</v>
      </c>
      <c r="NB15" s="52">
        <f t="shared" si="29"/>
        <v>5.8374135746242652</v>
      </c>
      <c r="NC15" s="33">
        <f t="shared" si="30"/>
        <v>5.4758861917267865E-3</v>
      </c>
      <c r="ND15" s="33"/>
      <c r="NE15" s="5" t="s">
        <v>11</v>
      </c>
      <c r="NF15">
        <v>-1229.48252774006</v>
      </c>
      <c r="NG15">
        <v>-1231.7052292810899</v>
      </c>
      <c r="NH15">
        <v>-1231.68972668674</v>
      </c>
      <c r="NI15">
        <v>-1231.5762478122999</v>
      </c>
      <c r="NJ15">
        <v>-1231.5684965151199</v>
      </c>
      <c r="NK15">
        <v>-1231.57993327704</v>
      </c>
      <c r="NL15">
        <v>-1.5502594349999999E-2</v>
      </c>
      <c r="NM15" s="28">
        <f t="shared" si="83"/>
        <v>-1231.56443068269</v>
      </c>
      <c r="NN15" s="18" t="s">
        <v>120</v>
      </c>
      <c r="NO15" s="34">
        <f>627.5095*(NF13-NF14)</f>
        <v>-20.922700877736034</v>
      </c>
      <c r="NP15" s="34">
        <f>627.5095*(NM13-NM14)</f>
        <v>1.9855018350529758</v>
      </c>
      <c r="NQ15" s="34">
        <f>627.5095*(NK13-NK14)</f>
        <v>1.8725361076832265</v>
      </c>
      <c r="NR15" s="34">
        <f>627.5095*(NJ13-NJ14)</f>
        <v>-11.89246142468498</v>
      </c>
      <c r="NS15" s="34">
        <f>627.5095*(NI13-NI14)</f>
        <v>-11.94894428894057</v>
      </c>
      <c r="NT15" s="34">
        <f>627.5095*(NH13-NH14)</f>
        <v>-5.996634496643912</v>
      </c>
      <c r="NU15" s="34">
        <f>627.5095*(NG13-NG14)</f>
        <v>-6.1096002252977737</v>
      </c>
      <c r="NV15" s="33">
        <f t="shared" si="31"/>
        <v>-7.9821363329809998</v>
      </c>
      <c r="NW15" s="39">
        <f t="shared" si="84"/>
        <v>5.8393440636427965</v>
      </c>
      <c r="NX15" s="33">
        <f t="shared" si="85"/>
        <v>1.9304890185312118E-3</v>
      </c>
      <c r="NZ15" s="5" t="s">
        <v>11</v>
      </c>
      <c r="OA15" s="4">
        <v>-1229.51376712556</v>
      </c>
      <c r="OB15" s="4">
        <v>-1231.8626574119601</v>
      </c>
      <c r="OC15" s="4">
        <v>-1231.83801877622</v>
      </c>
      <c r="OD15" s="4">
        <v>-1231.7213355154299</v>
      </c>
      <c r="OE15" s="4">
        <v>-1231.70901619756</v>
      </c>
      <c r="OF15" s="4">
        <v>-1231.7464268235101</v>
      </c>
      <c r="OG15" s="4">
        <v>-2.4638635749E-2</v>
      </c>
      <c r="OH15" s="28">
        <f t="shared" si="86"/>
        <v>-1231.7217881877611</v>
      </c>
      <c r="OI15" s="18" t="s">
        <v>120</v>
      </c>
      <c r="OJ15" s="34">
        <f>627.5095*(OA13-OA14)</f>
        <v>-20.957566297153676</v>
      </c>
      <c r="OK15" s="34">
        <f>627.5095*(OH13-OH14)</f>
        <v>1.5431599713101283</v>
      </c>
      <c r="OL15" s="34">
        <f>627.5095*(OF13-OF14)</f>
        <v>1.4341643653854035</v>
      </c>
      <c r="OM15" s="34">
        <f>627.5095*(OE13-OE14)</f>
        <v>-12.544188699998875</v>
      </c>
      <c r="ON15" s="34">
        <f>627.5095*(OD13-OD14)</f>
        <v>-12.598686506884913</v>
      </c>
      <c r="OO15" s="34">
        <f>627.5095*(OC13-OC14)</f>
        <v>-6.5502096038566284</v>
      </c>
      <c r="OP15" s="34">
        <f>627.5095*(OB13-OB14)</f>
        <v>-6.6592052114935028</v>
      </c>
      <c r="OQ15" s="33">
        <f t="shared" si="32"/>
        <v>-8.0933695768789065</v>
      </c>
      <c r="OR15" s="39">
        <f t="shared" si="87"/>
        <v>5.9394812953914107</v>
      </c>
      <c r="OS15" s="39"/>
      <c r="OT15" s="39" t="s">
        <v>11</v>
      </c>
      <c r="OU15" s="39">
        <v>-1229.51376712556</v>
      </c>
      <c r="OV15" s="39">
        <v>-1231.8622926360799</v>
      </c>
      <c r="OW15" s="39">
        <v>-1231.85341250033</v>
      </c>
      <c r="OX15" s="39">
        <v>-1231.72310591724</v>
      </c>
      <c r="OY15" s="39">
        <v>-1231.7186658493699</v>
      </c>
      <c r="OZ15" s="39">
        <v>-1231.7466823982199</v>
      </c>
      <c r="PA15" s="39">
        <v>-8.8801357519999995E-3</v>
      </c>
      <c r="PB15" s="39">
        <v>-1231.737802262468</v>
      </c>
      <c r="PC15" s="39" t="s">
        <v>120</v>
      </c>
      <c r="PD15" s="39">
        <v>-20.957566290875793</v>
      </c>
      <c r="PE15" s="39">
        <v>1.3784078144355099</v>
      </c>
      <c r="PF15" s="39">
        <v>1.3462622008839582</v>
      </c>
      <c r="PG15" s="39">
        <v>-12.741299737646093</v>
      </c>
      <c r="PH15" s="39">
        <v>-12.757372539927477</v>
      </c>
      <c r="PI15" s="39">
        <v>-6.8020051136557385</v>
      </c>
      <c r="PJ15" s="39">
        <v>-6.8341507249244238</v>
      </c>
      <c r="PK15" s="39">
        <v>-8.1804129258083815</v>
      </c>
      <c r="PL15" s="39">
        <v>5.9232218150030533</v>
      </c>
      <c r="PM15" s="39"/>
      <c r="PO15" s="33">
        <f t="shared" si="33"/>
        <v>-3.4865425695524976E-2</v>
      </c>
      <c r="PP15" s="33">
        <f t="shared" si="34"/>
        <v>-0.64540574454709798</v>
      </c>
      <c r="PQ15" s="33">
        <f t="shared" si="88"/>
        <v>-0.61054031885157301</v>
      </c>
      <c r="PR15" s="33">
        <f>'LNO-CCSD(T)-def2nZVP'!LB15</f>
        <v>-0.25814949550484201</v>
      </c>
      <c r="PS15" s="33">
        <f t="shared" si="89"/>
        <v>-0.45705406987007252</v>
      </c>
      <c r="PT15" s="33">
        <f t="shared" si="90"/>
        <v>-0.15681750500955927</v>
      </c>
      <c r="PU15" s="33">
        <f>-'LNO-CCSD(T)-def2nZVP'!FA15+'CCSD(T)'!CI15</f>
        <v>-6.646269106122471E-2</v>
      </c>
      <c r="PV15" s="360">
        <f>'LNO-CCSD(T)-def2nZVP'!KV15+PS15+PT15+PU15</f>
        <v>-6.8909645623979872</v>
      </c>
      <c r="PW15" s="360"/>
      <c r="PX15" s="399">
        <v>-3.486540686187567E-2</v>
      </c>
      <c r="PY15" s="399">
        <v>-0.70385277637647192</v>
      </c>
      <c r="PZ15" s="399">
        <v>-0.66898736951459625</v>
      </c>
      <c r="QA15" s="399">
        <v>-0.25814949550484201</v>
      </c>
      <c r="QB15" s="399">
        <v>-0.50034814669591554</v>
      </c>
      <c r="QC15" s="399">
        <v>-0.15681750500955927</v>
      </c>
      <c r="QD15" s="399">
        <v>-6.646269106122471E-2</v>
      </c>
      <c r="QE15" s="360">
        <v>-6.9342586392238301</v>
      </c>
      <c r="QF15" s="399">
        <f t="shared" si="91"/>
        <v>-4.3294076825842964E-2</v>
      </c>
      <c r="QH15" s="5" t="s">
        <v>11</v>
      </c>
      <c r="QI15" s="420">
        <v>-1229.48252774004</v>
      </c>
      <c r="QJ15" s="420">
        <v>-1231.41005451261</v>
      </c>
      <c r="QK15" s="420">
        <v>-1231.40550361342</v>
      </c>
      <c r="QL15" s="420">
        <v>-1231.29364191332</v>
      </c>
      <c r="QM15" s="420">
        <v>-1231.2913664637199</v>
      </c>
      <c r="QN15" s="420">
        <v>-1231.29494853393</v>
      </c>
      <c r="QO15" s="420">
        <v>-4.5508991910000003E-3</v>
      </c>
      <c r="QP15" s="213">
        <f t="shared" si="92"/>
        <v>-1231.2903976347391</v>
      </c>
      <c r="QQ15" s="421" t="s">
        <v>120</v>
      </c>
      <c r="QR15" s="212">
        <f>627.5095*(QI13-QI14)</f>
        <v>-20.922700633041305</v>
      </c>
      <c r="QS15" s="212">
        <f>627.5095*(QP13-QP14)</f>
        <v>0.48962729139608518</v>
      </c>
      <c r="QT15" s="212">
        <f>627.5095*(QN13-QN14)</f>
        <v>0.4759029601022372</v>
      </c>
      <c r="QU15" s="212">
        <f>627.5095*(QM13-QM14)</f>
        <v>-12.052727451297553</v>
      </c>
      <c r="QV15" s="212">
        <f>627.5095*(QL13-QL14)</f>
        <v>-12.059589619156004</v>
      </c>
      <c r="QW15" s="212">
        <f>627.5095*(QK13-QK14)</f>
        <v>-5.9952667080487414</v>
      </c>
      <c r="QX15" s="212">
        <f>627.5095*(QJ13-QJ14)</f>
        <v>-6.008991037202402</v>
      </c>
      <c r="QY15" s="213">
        <f t="shared" si="35"/>
        <v>-6.4848939973046393</v>
      </c>
      <c r="QZ15" s="249">
        <f t="shared" si="93"/>
        <v>6.0505985819536017</v>
      </c>
      <c r="RA15" s="5"/>
      <c r="RB15" s="5" t="s">
        <v>11</v>
      </c>
      <c r="RC15" s="213">
        <v>-1229.51376712603</v>
      </c>
      <c r="RD15" s="213">
        <v>-1231.5337670829099</v>
      </c>
      <c r="RE15" s="213">
        <v>-1231.5261087930901</v>
      </c>
      <c r="RF15" s="213">
        <v>-1231.4090181928</v>
      </c>
      <c r="RG15" s="213">
        <v>-1231.4051890479</v>
      </c>
      <c r="RH15" s="213">
        <v>-1231.43172556634</v>
      </c>
      <c r="RI15" s="213">
        <v>-7.6582898159999998E-3</v>
      </c>
      <c r="RJ15" s="418">
        <f t="shared" si="94"/>
        <v>-1231.4240672765241</v>
      </c>
      <c r="RK15" s="421" t="s">
        <v>120</v>
      </c>
      <c r="RL15" s="212">
        <f>627.5095*(RC13-RC14)</f>
        <v>-20.957566592071462</v>
      </c>
      <c r="RM15" s="212">
        <f>627.5095*(RJ13-RJ14)</f>
        <v>0.55584588184577011</v>
      </c>
      <c r="RN15" s="212">
        <f>627.5095*(RH13-RH14)</f>
        <v>0.52059039648921424</v>
      </c>
      <c r="RO15" s="212">
        <f>627.5095*(RG13-RG14)</f>
        <v>-12.292193905534575</v>
      </c>
      <c r="RP15" s="212">
        <f>627.5095*(RF13-RF14)</f>
        <v>-12.309821651494472</v>
      </c>
      <c r="RQ15" s="212">
        <f>627.5095*(RE13-RE14)</f>
        <v>-6.1002016641827002</v>
      </c>
      <c r="RR15" s="212">
        <f>627.5095*(RD13-RD14)</f>
        <v>-6.1354571495392554</v>
      </c>
      <c r="RS15" s="213">
        <f t="shared" si="36"/>
        <v>-6.6560475460284696</v>
      </c>
      <c r="RT15" s="249">
        <f t="shared" si="95"/>
        <v>6.1743645019552167</v>
      </c>
    </row>
    <row r="16" spans="1:488" ht="17">
      <c r="A16" s="96">
        <v>4.47</v>
      </c>
      <c r="C16" s="286" t="s">
        <v>12</v>
      </c>
      <c r="D16" s="282">
        <v>-2737.8240685037499</v>
      </c>
      <c r="E16" s="282">
        <v>-2741.7326197707498</v>
      </c>
      <c r="F16" s="282">
        <v>-2741.7206610086801</v>
      </c>
      <c r="G16" s="282">
        <v>-2741.5696715959498</v>
      </c>
      <c r="H16" s="282">
        <v>-2741.5636922149101</v>
      </c>
      <c r="I16" s="282">
        <v>-2741.4283363640302</v>
      </c>
      <c r="J16" s="282">
        <v>-2741.41637760195</v>
      </c>
      <c r="K16" s="94" t="s">
        <v>118</v>
      </c>
      <c r="L16" s="34">
        <f>627.5095*(D18-D17)</f>
        <v>8.0358988872850947</v>
      </c>
      <c r="M16" s="34">
        <f>627.5095*(J18-J17)</f>
        <v>4.4123331495780089</v>
      </c>
      <c r="N16" s="34">
        <f>627.5095*(I18-I17)</f>
        <v>4.4566596864961543</v>
      </c>
      <c r="O16" s="34">
        <f>627.5095*(H18-H17)</f>
        <v>7.1919491557878104</v>
      </c>
      <c r="P16" s="34">
        <f>627.5095*(G18-G17)</f>
        <v>7.2141124145447009</v>
      </c>
      <c r="Q16" s="34">
        <f>627.5095*(F18-F17)</f>
        <v>7.1121562209259315</v>
      </c>
      <c r="R16" s="34">
        <f>627.5095*(E18-E17)</f>
        <v>7.1564827515661946</v>
      </c>
      <c r="S16" s="93">
        <f t="shared" si="37"/>
        <v>2.6998230650700403</v>
      </c>
      <c r="T16" s="93">
        <f t="shared" si="38"/>
        <v>-5.7629662978506246E-2</v>
      </c>
      <c r="U16" s="288"/>
      <c r="V16" s="93">
        <f>L16-'CCSD(T)'!BV16</f>
        <v>-2.2149829510755836E-3</v>
      </c>
      <c r="W16" s="93">
        <f>N16-'CCSD(T)'!BW16</f>
        <v>-4.1257483760663405E-2</v>
      </c>
      <c r="X16" s="93">
        <f>P16-'CCSD(T)'!BX16</f>
        <v>-0.10251070582888566</v>
      </c>
      <c r="Y16" s="93">
        <f>R16-'CCSD(T)'!BY16</f>
        <v>-0.19037869510898897</v>
      </c>
      <c r="Z16" s="93">
        <f>R16-'DLPNO-CCSD(T1 or T0)'!CT15</f>
        <v>0.45484195920729853</v>
      </c>
      <c r="AA16" s="93">
        <f t="shared" si="39"/>
        <v>-0.10029572287781008</v>
      </c>
      <c r="AB16" s="93">
        <f t="shared" si="40"/>
        <v>-8.7867989280103309E-2</v>
      </c>
      <c r="AD16" s="209" t="s">
        <v>12</v>
      </c>
      <c r="AE16" s="28">
        <v>-2737.8240685037599</v>
      </c>
      <c r="AF16" s="28">
        <v>-2741.7327979870902</v>
      </c>
      <c r="AG16" s="28">
        <v>-2741.7209942577101</v>
      </c>
      <c r="AH16" s="28">
        <v>-2741.5698592321</v>
      </c>
      <c r="AI16" s="28">
        <v>-2741.5639573673998</v>
      </c>
      <c r="AJ16" s="28">
        <v>-2741.4286460409999</v>
      </c>
      <c r="AK16" s="28">
        <v>-2741.4168423116198</v>
      </c>
      <c r="AL16" s="18" t="s">
        <v>118</v>
      </c>
      <c r="AM16" s="34">
        <f>627.5095*(AE18-AE17)</f>
        <v>8.0358988935629778</v>
      </c>
      <c r="AN16" s="34">
        <f>627.5095*(AK18-AK17)</f>
        <v>4.4734431309197404</v>
      </c>
      <c r="AO16" s="34">
        <f>627.5095*(AJ18-AJ17)</f>
        <v>4.4989949288260807</v>
      </c>
      <c r="AP16" s="34">
        <f>627.5095*(AI18-AI17)</f>
        <v>7.2424591584321156</v>
      </c>
      <c r="AQ16" s="34">
        <f>627.5095*(AH18-AH17)</f>
        <v>7.2552350573852857</v>
      </c>
      <c r="AR16" s="34">
        <f>627.5095*(AG18-AG17)</f>
        <v>7.1844236726010351</v>
      </c>
      <c r="AS16" s="34">
        <f>627.5095*(AF18-AF17)</f>
        <v>7.2099754764998991</v>
      </c>
      <c r="AT16" s="52">
        <f t="shared" si="41"/>
        <v>2.7109805476738185</v>
      </c>
      <c r="AU16" s="52">
        <f t="shared" si="42"/>
        <v>-4.5259580885386619E-2</v>
      </c>
      <c r="AV16" s="71"/>
      <c r="AW16" s="52">
        <f>AM16-'CCSD(T)'!BV16</f>
        <v>-2.2149766731924814E-3</v>
      </c>
      <c r="AX16" s="52">
        <f>AO16-'CCSD(T)'!BW16</f>
        <v>1.0777585692629543E-3</v>
      </c>
      <c r="AY16" s="52">
        <f>AQ16-'CCSD(T)'!BX16</f>
        <v>-6.1388062988300796E-2</v>
      </c>
      <c r="AZ16" s="52">
        <f>AS16-'CCSD(T)'!BY16</f>
        <v>-0.13688597017528448</v>
      </c>
      <c r="BA16" s="52">
        <f>AS16-'DLPNO-CCSD(T1 or T0)'!CT15</f>
        <v>0.50833468414100302</v>
      </c>
      <c r="BB16" s="52">
        <f t="shared" si="43"/>
        <v>-5.9173086315108314E-2</v>
      </c>
      <c r="BC16" s="52">
        <f t="shared" si="44"/>
        <v>-7.5497907186983682E-2</v>
      </c>
      <c r="BD16" s="33"/>
      <c r="BE16" s="211" t="s">
        <v>12</v>
      </c>
      <c r="BF16" s="28">
        <v>-2737.8240685037599</v>
      </c>
      <c r="BG16" s="28">
        <v>-2741.7325049044898</v>
      </c>
      <c r="BH16" s="28">
        <v>-2741.7011857409502</v>
      </c>
      <c r="BI16" s="28">
        <v>-2741.56639794785</v>
      </c>
      <c r="BJ16" s="28">
        <v>-2741.5507383660802</v>
      </c>
      <c r="BK16" s="28">
        <v>-2741.4268466786798</v>
      </c>
      <c r="BL16" s="28">
        <v>-3.1319163541999998E-2</v>
      </c>
      <c r="BM16" s="28">
        <f t="shared" si="45"/>
        <v>-2741.3955275151379</v>
      </c>
      <c r="BN16" s="18" t="s">
        <v>118</v>
      </c>
      <c r="BO16" s="212">
        <f>627.5095*(BF18-BF17)</f>
        <v>8.0358988872850947</v>
      </c>
      <c r="BP16" s="212">
        <f>627.5095*(BM18-BM17)</f>
        <v>4.8590145721545337</v>
      </c>
      <c r="BQ16" s="212">
        <f>627.5095*(BK18-BK17)</f>
        <v>4.387954574856928</v>
      </c>
      <c r="BR16" s="212">
        <f>627.5095*(BJ18-BJ17)</f>
        <v>7.4930064704387851</v>
      </c>
      <c r="BS16" s="212">
        <f>627.5095*(BI18-BI17)</f>
        <v>7.2574764773544684</v>
      </c>
      <c r="BT16" s="212">
        <f>627.5095*(BH18-BH17)</f>
        <v>7.5711539620975934</v>
      </c>
      <c r="BU16" s="212">
        <f>627.5095*(BG18-BG17)</f>
        <v>7.1000939633731956</v>
      </c>
      <c r="BV16" s="213">
        <f t="shared" si="46"/>
        <v>2.7121393885162677</v>
      </c>
      <c r="BW16" s="213">
        <f t="shared" si="47"/>
        <v>-0.15738251398127279</v>
      </c>
      <c r="BX16" s="214">
        <f t="shared" si="48"/>
        <v>0.11212293309588617</v>
      </c>
      <c r="BY16" s="33">
        <f>BO16-'CCSD(T)'!BV16</f>
        <v>-2.2149829510755836E-3</v>
      </c>
      <c r="BZ16" s="33">
        <f>BQ16-'CCSD(T)'!BW16</f>
        <v>-0.10996259539988973</v>
      </c>
      <c r="CA16" s="39">
        <f>BS16-'CCSD(T)'!BX16</f>
        <v>-5.9146643019118095E-2</v>
      </c>
      <c r="CB16" s="39">
        <f>BU16-'CCSD(T)'!BY16</f>
        <v>-0.24676748330198794</v>
      </c>
      <c r="CC16" s="33">
        <f>BU16-'DLPNO-CCSD(T1 or T0)'!CT15</f>
        <v>0.39845317101429956</v>
      </c>
      <c r="CD16" s="33">
        <f t="shared" si="49"/>
        <v>-5.6931660068042511E-2</v>
      </c>
      <c r="CE16" s="33">
        <f t="shared" si="50"/>
        <v>-0.18762084028286985</v>
      </c>
      <c r="CF16" s="39"/>
      <c r="CG16" s="211" t="s">
        <v>12</v>
      </c>
      <c r="CH16" s="74">
        <v>-2737.8240685037499</v>
      </c>
      <c r="CI16" s="74">
        <v>-2741.73375258958</v>
      </c>
      <c r="CJ16" s="74">
        <v>-2741.7028855602598</v>
      </c>
      <c r="CK16" s="74">
        <v>-2741.5676028256398</v>
      </c>
      <c r="CL16" s="74">
        <v>-2741.5521693109799</v>
      </c>
      <c r="CM16" s="74">
        <v>-2741.4284580481499</v>
      </c>
      <c r="CN16" s="33">
        <v>-3.0867029314999999E-2</v>
      </c>
      <c r="CO16" s="33">
        <f t="shared" si="51"/>
        <v>-2741.3975910188351</v>
      </c>
      <c r="CP16" s="18" t="s">
        <v>118</v>
      </c>
      <c r="CQ16" s="34">
        <f>627.5095*(CH18-CH17)</f>
        <v>8.0358988872850947</v>
      </c>
      <c r="CR16" s="34">
        <f>627.5095*(CO18-CO17)</f>
        <v>4.791591588406324</v>
      </c>
      <c r="CS16" s="34">
        <f>627.5095*(CM18-CM17)</f>
        <v>4.4308860139642023</v>
      </c>
      <c r="CT16" s="34">
        <f>627.5095*(CL18-CL17)</f>
        <v>7.5147829953854286</v>
      </c>
      <c r="CU16" s="34">
        <f>627.5095*(CK18-CK17)</f>
        <v>7.3344302140142128</v>
      </c>
      <c r="CV16" s="34">
        <f>627.5095*(CJ18-CJ17)</f>
        <v>7.5912319192603777</v>
      </c>
      <c r="CW16" s="34">
        <f>627.5095*(CI18-CI17)</f>
        <v>7.2305263499547054</v>
      </c>
      <c r="CX16" s="33">
        <f t="shared" si="0"/>
        <v>2.7996403359905031</v>
      </c>
      <c r="CY16" s="33">
        <f t="shared" si="1"/>
        <v>-0.10390386405950736</v>
      </c>
      <c r="CZ16" s="33">
        <f t="shared" si="2"/>
        <v>5.3478649921765431E-2</v>
      </c>
      <c r="DA16" s="33">
        <f>CQ16-'CCSD(T)'!BV16</f>
        <v>-2.2149829510755836E-3</v>
      </c>
      <c r="DB16" s="33">
        <f>CS16-'CCSD(T)'!BW16</f>
        <v>-6.7031156292615357E-2</v>
      </c>
      <c r="DC16" s="33">
        <f>CU16-'CCSD(T)'!BX16</f>
        <v>1.780709364062627E-2</v>
      </c>
      <c r="DD16" s="39">
        <f>CW16-'CCSD(T)'!BY16</f>
        <v>-0.11633509672047815</v>
      </c>
      <c r="DE16" s="39">
        <f>CW16-'DLPNO-CCSD(T1 or T0)'!CT15</f>
        <v>0.52888555759580935</v>
      </c>
      <c r="DF16" s="33">
        <f t="shared" si="52"/>
        <v>2.0022076591701854E-2</v>
      </c>
      <c r="DG16" s="33">
        <f t="shared" si="53"/>
        <v>-0.13414219036110442</v>
      </c>
      <c r="DH16" s="33"/>
      <c r="DI16" s="211" t="s">
        <v>12</v>
      </c>
      <c r="DJ16" s="74">
        <v>-2737.8240685036899</v>
      </c>
      <c r="DK16" s="74">
        <v>-2741.7315766326201</v>
      </c>
      <c r="DL16" s="74">
        <v>-2741.7280769635399</v>
      </c>
      <c r="DM16" s="74">
        <v>-2741.5698191196698</v>
      </c>
      <c r="DN16" s="74">
        <v>-2741.5680692851402</v>
      </c>
      <c r="DO16" s="74">
        <v>-2741.4288118660402</v>
      </c>
      <c r="DP16" s="28">
        <v>-3.4996690760000001E-3</v>
      </c>
      <c r="DQ16" s="33">
        <f t="shared" si="54"/>
        <v>-2741.4253121969641</v>
      </c>
      <c r="DR16" s="18" t="s">
        <v>118</v>
      </c>
      <c r="DS16" s="34">
        <f>627.5095*(DJ18-DJ17)</f>
        <v>8.0358986550034537</v>
      </c>
      <c r="DT16" s="34">
        <f>627.5095*(DQ18-DQ17)</f>
        <v>4.5379213778463621</v>
      </c>
      <c r="DU16" s="34">
        <f>627.5095*(DO18-DO17)</f>
        <v>4.4874901443610025</v>
      </c>
      <c r="DV16" s="34">
        <f>627.5095*(DN18-DN17)</f>
        <v>7.3553155621901487</v>
      </c>
      <c r="DW16" s="34">
        <f>627.5095*(DM18-DM17)</f>
        <v>7.3300999528667843</v>
      </c>
      <c r="DX16" s="34">
        <f>627.5095*(DL18-DL17)</f>
        <v>7.3658212699252745</v>
      </c>
      <c r="DY16" s="34">
        <f>627.5095*(DK18-DK17)</f>
        <v>7.3153900381520653</v>
      </c>
      <c r="DZ16" s="33">
        <f t="shared" si="3"/>
        <v>2.8278998937910629</v>
      </c>
      <c r="EA16" s="33">
        <f t="shared" si="4"/>
        <v>-1.4709914714718941E-2</v>
      </c>
      <c r="EB16" s="33">
        <f t="shared" si="55"/>
        <v>4.2919748263787305E-2</v>
      </c>
      <c r="EC16" s="33">
        <f>DS16-'CCSD(T)'!BV16</f>
        <v>-2.2152152327166164E-3</v>
      </c>
      <c r="ED16" s="33">
        <f>DU16-'CCSD(T)'!BW16</f>
        <v>-1.0427025895815234E-2</v>
      </c>
      <c r="EE16" s="33">
        <f>DW16-'CCSD(T)'!BX16</f>
        <v>1.3476832493197755E-2</v>
      </c>
      <c r="EF16" s="39">
        <f>DY16-'CCSD(T)'!BY16</f>
        <v>-3.1471408523118249E-2</v>
      </c>
      <c r="EG16" s="39">
        <f>DY16-'DLPNO-CCSD(T1 or T0)'!CT15</f>
        <v>0.61374924579316925</v>
      </c>
      <c r="EH16" s="33">
        <f t="shared" si="56"/>
        <v>1.5692047725914371E-2</v>
      </c>
      <c r="EI16" s="33">
        <f t="shared" si="57"/>
        <v>-4.4948241016316004E-2</v>
      </c>
      <c r="EJ16" s="33"/>
      <c r="EK16" s="289" t="s">
        <v>12</v>
      </c>
      <c r="EL16" s="33">
        <v>-2737.9349413171899</v>
      </c>
      <c r="EM16" s="33">
        <v>-2742.2694492882902</v>
      </c>
      <c r="EN16" s="33">
        <v>-2742.2566985867502</v>
      </c>
      <c r="EO16" s="33">
        <v>-2742.0864498143201</v>
      </c>
      <c r="EP16" s="33">
        <v>-2742.0800744635499</v>
      </c>
      <c r="EQ16" s="33">
        <v>-2741.9506086835199</v>
      </c>
      <c r="ER16" s="33">
        <v>-1.2750701531000001E-2</v>
      </c>
      <c r="ES16" s="33">
        <f t="shared" si="58"/>
        <v>-2741.9378579819891</v>
      </c>
      <c r="ET16" s="18" t="s">
        <v>118</v>
      </c>
      <c r="EU16" s="34">
        <f>627.5095*(EL18-EL17)</f>
        <v>7.8095650208659357</v>
      </c>
      <c r="EV16" s="34">
        <f>627.5095*(ES18-ES17)</f>
        <v>1.7691066965700928</v>
      </c>
      <c r="EW16" s="34">
        <f>627.5095*(EQ18-EQ17)</f>
        <v>1.7605658914916853</v>
      </c>
      <c r="EX16" s="34">
        <f>627.5095*(EP18-EP17)</f>
        <v>4.9037124392428213</v>
      </c>
      <c r="EY16" s="34">
        <f>627.5095*(EO18-EO17)</f>
        <v>4.8994420362755804</v>
      </c>
      <c r="EZ16" s="34">
        <f>627.5095*(EN18-EN17)</f>
        <v>4.6234395381188635</v>
      </c>
      <c r="FA16" s="34">
        <f>627.5095*(EM18-EM17)</f>
        <v>4.6148987256211402</v>
      </c>
      <c r="FB16" s="92">
        <f t="shared" si="5"/>
        <v>2.8543328341294547</v>
      </c>
      <c r="FC16" s="92">
        <f t="shared" si="6"/>
        <v>-0.28454331065444016</v>
      </c>
      <c r="FD16" s="92">
        <f>EU16-'CCSD(T)'!BB16</f>
        <v>-2.7282857154986573E-3</v>
      </c>
      <c r="FE16" s="92">
        <f>EW16-'CCSD(T)'!BC16</f>
        <v>1.3683957805246116E-2</v>
      </c>
      <c r="FF16" s="92">
        <f>EY16-'CCSD(T)'!CH16</f>
        <v>3.1240823906642845E-2</v>
      </c>
      <c r="FG16" s="96">
        <f>FA16-'CCSD(T)'!CI16</f>
        <v>-6.0508959726537803E-2</v>
      </c>
      <c r="FH16" s="96">
        <f>FA16-'DLPNO-CCSD(T1 or T0)'!AF15</f>
        <v>0.60870990498281419</v>
      </c>
      <c r="FI16" s="92">
        <f t="shared" si="59"/>
        <v>3.3969109622141502E-2</v>
      </c>
      <c r="FJ16" s="92">
        <f t="shared" si="60"/>
        <v>-9.1749783633180648E-2</v>
      </c>
      <c r="FK16" s="39"/>
      <c r="FL16" s="218" t="s">
        <v>12</v>
      </c>
      <c r="FM16" s="28">
        <v>-2737.93494131733</v>
      </c>
      <c r="FN16" s="28">
        <v>-2742.2696117928899</v>
      </c>
      <c r="FO16" s="28">
        <v>-2742.2569424064</v>
      </c>
      <c r="FP16" s="28">
        <v>-2742.0866091299199</v>
      </c>
      <c r="FQ16" s="28">
        <v>-2742.0802744366802</v>
      </c>
      <c r="FR16" s="28">
        <v>-2741.9508855253598</v>
      </c>
      <c r="FS16" s="28">
        <v>-1.2669386489E-2</v>
      </c>
      <c r="FT16" s="28">
        <f t="shared" si="61"/>
        <v>-2741.9382161388708</v>
      </c>
      <c r="FU16" s="18" t="s">
        <v>118</v>
      </c>
      <c r="FV16" s="34">
        <f>627.5095*(FM18-FM17)</f>
        <v>7.8095653658640991</v>
      </c>
      <c r="FW16" s="34">
        <f>627.5095*(FT18-FT17)</f>
        <v>1.7828763106564396</v>
      </c>
      <c r="FX16" s="34">
        <f>627.5095*(FR18-FR17)</f>
        <v>1.785579267685401</v>
      </c>
      <c r="FY16" s="34">
        <f>627.5095*(FQ18-FQ17)</f>
        <v>4.9126395966074519</v>
      </c>
      <c r="FZ16" s="34">
        <f>627.5095*(FP18-FP17)</f>
        <v>4.9139910762633656</v>
      </c>
      <c r="GA16" s="34">
        <f>627.5095*(FO18-FO17)</f>
        <v>4.6359159330084587</v>
      </c>
      <c r="GB16" s="34">
        <f>627.5095*(FN18-FN17)</f>
        <v>4.6386188923202862</v>
      </c>
      <c r="GC16" s="33">
        <f t="shared" si="62"/>
        <v>2.853039624634885</v>
      </c>
      <c r="GD16" s="33">
        <f t="shared" si="63"/>
        <v>-0.27537218394307938</v>
      </c>
      <c r="GE16" s="169">
        <f t="shared" si="7"/>
        <v>-0.25106572268435645</v>
      </c>
      <c r="GF16" s="33">
        <f>FV16-'CCSD(T)'!BB16</f>
        <v>-2.7279407173352865E-3</v>
      </c>
      <c r="GG16" s="33">
        <f>FX16-'CCSD(T)'!BC16</f>
        <v>3.8697333998961803E-2</v>
      </c>
      <c r="GH16" s="33">
        <f>FZ16-'CCSD(T)'!BD16</f>
        <v>4.5789863894428073E-2</v>
      </c>
      <c r="GI16" s="33">
        <f>GB16-'CCSD(T)'!BE16</f>
        <v>-3.6788793027391797E-2</v>
      </c>
      <c r="GJ16" s="33">
        <f>GB16-'DLPNO-CCSD(T1 or T0)'!O15</f>
        <v>-0.6097525938751982</v>
      </c>
      <c r="GK16" s="33">
        <f t="shared" si="64"/>
        <v>4.851780461176336E-2</v>
      </c>
      <c r="GL16" s="33">
        <f t="shared" si="65"/>
        <v>-8.2578656921819871E-2</v>
      </c>
      <c r="GM16" s="33"/>
      <c r="GN16" s="218" t="s">
        <v>12</v>
      </c>
      <c r="GO16" s="28">
        <v>-2737.93494131732</v>
      </c>
      <c r="GP16" s="28">
        <v>-2742.2698672697402</v>
      </c>
      <c r="GQ16" s="28">
        <v>-2742.2351178138601</v>
      </c>
      <c r="GR16" s="28">
        <v>-2742.0835975363998</v>
      </c>
      <c r="GS16" s="28">
        <v>-2742.0662228084602</v>
      </c>
      <c r="GT16" s="28">
        <v>-2741.9490010878699</v>
      </c>
      <c r="GU16" s="28">
        <v>-3.4749455883999997E-2</v>
      </c>
      <c r="GV16" s="28">
        <f t="shared" si="66"/>
        <v>-2741.9142516319857</v>
      </c>
      <c r="GW16" s="18" t="s">
        <v>118</v>
      </c>
      <c r="GX16" s="34">
        <f>627.5095*(GO18-GO17)</f>
        <v>7.8095653784198635</v>
      </c>
      <c r="GY16" s="34">
        <f>627.5095*(GV18-GV17)</f>
        <v>2.3889727866325741</v>
      </c>
      <c r="GZ16" s="34">
        <f>627.5095*(GT18-GT17)</f>
        <v>1.663601893785297</v>
      </c>
      <c r="HA16" s="34">
        <f>627.5095*(GS18-GS17)</f>
        <v>5.247698149654985</v>
      </c>
      <c r="HB16" s="34">
        <f>627.5095*(GR18-GR17)</f>
        <v>4.885012700092406</v>
      </c>
      <c r="HC16" s="34">
        <f>627.5095*(GQ18-GQ17)</f>
        <v>5.1099448358327706</v>
      </c>
      <c r="HD16" s="34">
        <f>627.5095*(GP18-GP17)</f>
        <v>4.3845739427001353</v>
      </c>
      <c r="HE16" s="33">
        <f t="shared" si="8"/>
        <v>2.7209720489148381</v>
      </c>
      <c r="HF16" s="33">
        <f t="shared" si="9"/>
        <v>-0.50043875739227062</v>
      </c>
      <c r="HG16" s="52">
        <f t="shared" si="67"/>
        <v>0.22506657344919123</v>
      </c>
      <c r="HH16" s="33">
        <f>GX16-'CCSD(T)'!BB16</f>
        <v>-2.7279281615708584E-3</v>
      </c>
      <c r="HI16" s="33">
        <f>GZ16-'CCSD(T)'!BC16</f>
        <v>-8.3280039901142189E-2</v>
      </c>
      <c r="HJ16" s="33">
        <f>HB16-'CCSD(T)'!BD16</f>
        <v>1.681148772346841E-2</v>
      </c>
      <c r="HK16" s="33">
        <f>HD16-'CCSD(T)'!BE16</f>
        <v>-0.29083374264754269</v>
      </c>
      <c r="HL16" s="33">
        <f>HD16-'DLPNO-CCSD(T1 or T0)'!CT15</f>
        <v>-2.3170668496587608</v>
      </c>
      <c r="HM16" s="33">
        <f t="shared" si="10"/>
        <v>1.9539415885039269E-2</v>
      </c>
      <c r="HN16" s="33">
        <f t="shared" si="11"/>
        <v>-0.3076452303710111</v>
      </c>
      <c r="HO16" s="39"/>
      <c r="HP16" s="218" t="s">
        <v>12</v>
      </c>
      <c r="HQ16" s="28">
        <v>-2737.9349413173099</v>
      </c>
      <c r="HR16" s="28">
        <v>-2742.27106137079</v>
      </c>
      <c r="HS16" s="28">
        <v>-2742.2368215587999</v>
      </c>
      <c r="HT16" s="28">
        <v>-2742.0847615090802</v>
      </c>
      <c r="HU16" s="28">
        <v>-2742.0676416030801</v>
      </c>
      <c r="HV16" s="28">
        <v>-2741.9506231636201</v>
      </c>
      <c r="HW16" s="28">
        <v>-3.4239811989000002E-2</v>
      </c>
      <c r="HX16" s="28">
        <f t="shared" si="68"/>
        <v>-2741.9163833516309</v>
      </c>
      <c r="HY16" s="18" t="s">
        <v>118</v>
      </c>
      <c r="HZ16" s="34">
        <f>627.5095*(HQ18-HQ17)</f>
        <v>7.8095653784198635</v>
      </c>
      <c r="IA16" s="34">
        <f>627.5095*(HX18-HX17)</f>
        <v>2.3186108693941736</v>
      </c>
      <c r="IB16" s="34">
        <f>627.5095*(HV18-HV17)</f>
        <v>1.7392674098693295</v>
      </c>
      <c r="IC16" s="34">
        <f>627.5095*(HU18-HU17)</f>
        <v>5.2008537687673524</v>
      </c>
      <c r="ID16" s="34">
        <f>627.5095*(HT18-HT17)</f>
        <v>4.911182036151347</v>
      </c>
      <c r="IE16" s="34">
        <f>627.5095*(HS18-HS17)</f>
        <v>5.0375372863673027</v>
      </c>
      <c r="IF16" s="34">
        <f>627.5095*(HR18-HR17)</f>
        <v>4.4581938279838917</v>
      </c>
      <c r="IG16" s="33">
        <f t="shared" si="69"/>
        <v>2.7189264181145623</v>
      </c>
      <c r="IH16" s="33">
        <f t="shared" si="70"/>
        <v>-0.45298820816745522</v>
      </c>
      <c r="II16" s="33">
        <f t="shared" si="71"/>
        <v>4.7450549224815397E-2</v>
      </c>
      <c r="IJ16" s="33">
        <f>HZ16-'CCSD(T)'!BB16</f>
        <v>-2.7279281615708584E-3</v>
      </c>
      <c r="IK16" s="33">
        <f>IB16-'CCSD(T)'!BC16</f>
        <v>-7.6145238171096974E-3</v>
      </c>
      <c r="IL16" s="33">
        <f>ID16-'CCSD(T)'!BD16</f>
        <v>4.2980823782409416E-2</v>
      </c>
      <c r="IM16" s="33">
        <f>IF16-'CCSD(T)'!BE16</f>
        <v>-0.21721385736378629</v>
      </c>
      <c r="IN16" s="33">
        <f>IF16-'DLPNO-CCSD(T1 or T0)'!CT15</f>
        <v>-2.2434469643750043</v>
      </c>
      <c r="IO16" s="33">
        <f t="shared" si="72"/>
        <v>4.5708751943980275E-2</v>
      </c>
      <c r="IP16" s="33">
        <f t="shared" si="73"/>
        <v>-0.26019468114619571</v>
      </c>
      <c r="IQ16" s="33"/>
      <c r="IR16" s="218" t="s">
        <v>12</v>
      </c>
      <c r="IS16">
        <v>-2737.9349413171799</v>
      </c>
      <c r="IT16">
        <v>-2742.2695290739698</v>
      </c>
      <c r="IU16">
        <v>-2742.2653518224001</v>
      </c>
      <c r="IV16">
        <v>-2742.0873610553199</v>
      </c>
      <c r="IW16">
        <v>-2742.0852724295401</v>
      </c>
      <c r="IX16">
        <v>-2741.9511614688099</v>
      </c>
      <c r="IY16">
        <v>-4.1772515640000002E-3</v>
      </c>
      <c r="IZ16" s="28">
        <f t="shared" si="74"/>
        <v>-2741.9469842172457</v>
      </c>
      <c r="JA16" s="18" t="s">
        <v>118</v>
      </c>
      <c r="JB16" s="34">
        <f>627.5095*(IS18-IS17)</f>
        <v>7.8095649643649958</v>
      </c>
      <c r="JC16" s="34">
        <f>627.5095*(IZ18-IZ17)</f>
        <v>1.8050656962469853</v>
      </c>
      <c r="JD16" s="34">
        <f>627.5095*(IX18-IX17)</f>
        <v>1.7668712451547526</v>
      </c>
      <c r="JE16" s="34">
        <f>627.5095*(IW18-IW17)</f>
        <v>4.8948811591222645</v>
      </c>
      <c r="JF16" s="34">
        <f>627.5095*(IV18-IV17)</f>
        <v>4.8757839367150897</v>
      </c>
      <c r="JG16" s="34">
        <f>627.5095*(IU18-IU17)</f>
        <v>4.6708499576937292</v>
      </c>
      <c r="JH16" s="34">
        <f>627.5095*(IT18-IT17)</f>
        <v>4.6326555063161381</v>
      </c>
      <c r="JI16" s="33">
        <f t="shared" si="75"/>
        <v>2.8657842611613855</v>
      </c>
      <c r="JJ16" s="33">
        <f t="shared" si="76"/>
        <v>-0.2431284303989516</v>
      </c>
      <c r="JK16" s="33">
        <f t="shared" si="77"/>
        <v>4.1414880255488562E-2</v>
      </c>
      <c r="JL16" s="33">
        <f>JB16-'CCSD(T)'!BB16</f>
        <v>-2.728342216438584E-3</v>
      </c>
      <c r="JM16" s="33">
        <f>JD16-'CCSD(T)'!BC16</f>
        <v>1.9989311468313398E-2</v>
      </c>
      <c r="JN16" s="33">
        <f>JF16-'CCSD(T)'!BD16</f>
        <v>7.5827243461521476E-3</v>
      </c>
      <c r="JO16" s="33">
        <f>JH16-'CCSD(T)'!BE16</f>
        <v>-4.2752179031539939E-2</v>
      </c>
      <c r="JP16" s="33">
        <f>JH16-'DLPNO-CCSD(T1 or T0)'!CT15</f>
        <v>-2.068985286042758</v>
      </c>
      <c r="JQ16" s="33">
        <f t="shared" si="78"/>
        <v>1.0311066562590732E-2</v>
      </c>
      <c r="JR16" s="33">
        <f t="shared" si="79"/>
        <v>-5.0334903377692086E-2</v>
      </c>
      <c r="JS16" s="33"/>
      <c r="JT16" s="344">
        <v>-2744.78842263856</v>
      </c>
      <c r="JU16" s="345">
        <v>-2744.36647701422</v>
      </c>
      <c r="JV16" s="346">
        <v>-2744.3561705356401</v>
      </c>
      <c r="JW16" s="328"/>
      <c r="JX16" s="218" t="s">
        <v>12</v>
      </c>
      <c r="JY16" s="28">
        <v>-2739.33319422871</v>
      </c>
      <c r="JZ16" s="28">
        <v>-2744.6925590526898</v>
      </c>
      <c r="KA16" s="28">
        <v>-2744.6718414593101</v>
      </c>
      <c r="KB16" s="28">
        <v>-2744.4226156793502</v>
      </c>
      <c r="KC16" s="28">
        <v>-2744.4122568826601</v>
      </c>
      <c r="KD16" s="28">
        <v>-2744.3930192948001</v>
      </c>
      <c r="KE16" s="28">
        <v>-2.0717593379000001E-2</v>
      </c>
      <c r="KF16" s="28">
        <f t="shared" si="80"/>
        <v>-2744.3723017014213</v>
      </c>
      <c r="KG16" s="216">
        <v>-2744.2085449659999</v>
      </c>
      <c r="KH16" s="125">
        <v>-2744.2085449659999</v>
      </c>
      <c r="KI16" s="215">
        <v>-2744.4589184729998</v>
      </c>
      <c r="KJ16" s="10">
        <v>-1.3042424770009999</v>
      </c>
      <c r="KK16" s="10">
        <v>-3.755858510011</v>
      </c>
      <c r="KL16" s="10">
        <f t="shared" si="12"/>
        <v>-2744.2749719330568</v>
      </c>
      <c r="KM16" s="10">
        <f t="shared" si="13"/>
        <v>-2744.2158102917242</v>
      </c>
      <c r="KN16" s="34">
        <f>627.5095*(JY18-JY17)</f>
        <v>9.0611538781613294</v>
      </c>
      <c r="KO16" s="34">
        <f>627.5095*(KF18-KF17)</f>
        <v>1.190002829281279</v>
      </c>
      <c r="KP16" s="34">
        <f>627.5095*(KL18-KL17)</f>
        <v>2.9102623792579108</v>
      </c>
      <c r="KQ16" s="34">
        <f>627.5095*(KM18-KM17)</f>
        <v>3.793681104059214</v>
      </c>
      <c r="KR16" s="34">
        <f>627.5095*(KD18-KD17)</f>
        <v>1.1902340973308423</v>
      </c>
      <c r="KS16" s="34">
        <f>627.5095*(KC18-KC17)</f>
        <v>5.2110713553808035</v>
      </c>
      <c r="KT16" s="34">
        <f>627.5095*(KB18-KB17)</f>
        <v>5.2111869925445262</v>
      </c>
      <c r="KU16" s="34">
        <f>627.5095*(KA18-KA17)</f>
        <v>4.6845178238600509</v>
      </c>
      <c r="KV16" s="34">
        <f>627.5095*(JZ18-JZ17)</f>
        <v>4.6847490859170904</v>
      </c>
      <c r="KW16" s="33">
        <f t="shared" si="14"/>
        <v>3.4945149885862481</v>
      </c>
      <c r="KX16" s="109">
        <f>627.5095*(JT18-JT17)</f>
        <v>4.1203129191507912</v>
      </c>
      <c r="KY16" s="109">
        <f>627.5095*(JU18-JU17)</f>
        <v>4.5771130280110457</v>
      </c>
      <c r="KZ16" s="331">
        <f>627.5095*(JV18-JV17)</f>
        <v>4.6511111822369493</v>
      </c>
      <c r="LA16" s="33">
        <f t="shared" si="15"/>
        <v>-0.52643790662743584</v>
      </c>
      <c r="LB16" s="155">
        <f t="shared" si="81"/>
        <v>-0.25106572268435645</v>
      </c>
      <c r="LC16" s="149">
        <f>KN16-'PNO-LCCSD(T)'!AB15</f>
        <v>-5.0383303566743365E-3</v>
      </c>
      <c r="LD16" s="179">
        <f t="shared" si="16"/>
        <v>4.6130193596804148E-2</v>
      </c>
      <c r="LE16" s="324">
        <f t="shared" si="17"/>
        <v>-0.56443616676629915</v>
      </c>
      <c r="LF16" s="326">
        <f t="shared" si="18"/>
        <v>0.45680010886025446</v>
      </c>
      <c r="LG16" t="str">
        <f t="shared" si="19"/>
        <v>05_end_correct</v>
      </c>
      <c r="LH16" s="175">
        <f>627.5095*(KG18-KG17)</f>
        <v>5.8327842614207812</v>
      </c>
      <c r="LI16" s="128">
        <f t="shared" si="20"/>
        <v>-0.62171290603997775</v>
      </c>
      <c r="LJ16" s="129">
        <f t="shared" si="21"/>
        <v>-0.62159726887625499</v>
      </c>
      <c r="LK16" s="123">
        <f>627.5095*(KI18-KI17)</f>
        <v>5.2998737007055325</v>
      </c>
      <c r="LL16" s="128">
        <f t="shared" si="22"/>
        <v>-0.61535587684548165</v>
      </c>
      <c r="LM16" s="128">
        <f t="shared" si="23"/>
        <v>-0.61512461478844216</v>
      </c>
      <c r="LN16" s="226">
        <f t="shared" si="24"/>
        <v>2.0313878030513122</v>
      </c>
      <c r="LO16" s="226"/>
      <c r="LP16" s="5" t="s">
        <v>12</v>
      </c>
      <c r="LQ16" s="4">
        <v>-2739.3331942280902</v>
      </c>
      <c r="LR16" s="4">
        <v>-2744.6923004456698</v>
      </c>
      <c r="LS16" s="4">
        <v>-2744.6714676474899</v>
      </c>
      <c r="LT16" s="4">
        <v>-2744.4223633783499</v>
      </c>
      <c r="LU16" s="4">
        <v>-2744.4119469792599</v>
      </c>
      <c r="LV16" s="4">
        <v>-2744.3927050124998</v>
      </c>
      <c r="LW16" s="4">
        <v>-2.0832798180999999E-2</v>
      </c>
      <c r="LX16" s="28">
        <f t="shared" si="25"/>
        <v>-2744.371872214319</v>
      </c>
      <c r="LY16" s="18" t="s">
        <v>118</v>
      </c>
      <c r="LZ16" s="34">
        <f>627.5095*(LQ18-LQ17)</f>
        <v>9.0611538969949752</v>
      </c>
      <c r="MA16" s="34">
        <f>627.5095*(LX18-LX17)</f>
        <v>1.2119144853573756</v>
      </c>
      <c r="MB16" s="34">
        <f>627.5095*(LV18-LV17)</f>
        <v>1.1890365268061796</v>
      </c>
      <c r="MC16" s="34">
        <f>627.5095*(LU18-LU17)</f>
        <v>5.2273175637554292</v>
      </c>
      <c r="MD16" s="34">
        <f>627.5095*(LT18-LT17)</f>
        <v>5.2158785800567777</v>
      </c>
      <c r="ME16" s="34">
        <f>627.5095*(LS18-LS17)</f>
        <v>4.7092375817901324</v>
      </c>
      <c r="MF16" s="34">
        <f>627.5095*(LR18-LR17)</f>
        <v>4.6863596206707117</v>
      </c>
      <c r="MG16" s="33">
        <f t="shared" si="26"/>
        <v>3.4973230938645319</v>
      </c>
      <c r="MH16" s="39">
        <f t="shared" si="27"/>
        <v>-0.52951895938606608</v>
      </c>
      <c r="MI16" s="33"/>
      <c r="MJ16" s="5" t="s">
        <v>12</v>
      </c>
      <c r="MK16" s="28">
        <v>-2739.33319422871</v>
      </c>
      <c r="ML16" s="28">
        <v>-2744.6929537266701</v>
      </c>
      <c r="MM16" s="28">
        <v>-2744.63971173348</v>
      </c>
      <c r="MN16" s="28">
        <v>-2744.4184146131001</v>
      </c>
      <c r="MO16" s="28">
        <v>-2744.3917936164999</v>
      </c>
      <c r="MP16" s="28">
        <v>-2744.3906657504599</v>
      </c>
      <c r="MQ16" s="28">
        <v>-5.3241993190000003E-2</v>
      </c>
      <c r="MR16" s="28">
        <f t="shared" si="82"/>
        <v>-2744.3374237572698</v>
      </c>
      <c r="MS16" s="18" t="s">
        <v>118</v>
      </c>
      <c r="MT16" s="34">
        <f>627.5095*(MK18-MK17)</f>
        <v>9.0611538781613294</v>
      </c>
      <c r="MU16" s="34">
        <f>627.5095*(MR18-MR17)</f>
        <v>1.9490430928372562</v>
      </c>
      <c r="MV16" s="34">
        <f>627.5095*(MP18-MP17)</f>
        <v>0.93012165815389425</v>
      </c>
      <c r="MW16" s="34">
        <f>627.5095*(MO18-MO17)</f>
        <v>5.6569966489914547</v>
      </c>
      <c r="MX16" s="34">
        <f>627.5095*(MN18-MN17)</f>
        <v>5.1475359305083401</v>
      </c>
      <c r="MY16" s="34">
        <f>627.5095*(MM18-MM17)</f>
        <v>5.3306825723577225</v>
      </c>
      <c r="MZ16" s="34">
        <f>627.5095*(ML18-ML17)</f>
        <v>4.3117611353914942</v>
      </c>
      <c r="NA16" s="52">
        <f t="shared" si="28"/>
        <v>3.3816394772375999</v>
      </c>
      <c r="NB16" s="52">
        <f t="shared" si="29"/>
        <v>-0.83577479511684594</v>
      </c>
      <c r="NC16" s="33">
        <f t="shared" si="30"/>
        <v>0.3093368884894101</v>
      </c>
      <c r="ND16" s="33"/>
      <c r="NE16" s="5" t="s">
        <v>12</v>
      </c>
      <c r="NF16">
        <v>-2739.3331942287</v>
      </c>
      <c r="NG16">
        <v>-2744.6945947558602</v>
      </c>
      <c r="NH16">
        <v>-2744.6417694736301</v>
      </c>
      <c r="NI16">
        <v>-2744.4199064514801</v>
      </c>
      <c r="NJ16">
        <v>-2744.3934938103598</v>
      </c>
      <c r="NK16">
        <v>-2744.3926515420098</v>
      </c>
      <c r="NL16">
        <v>-5.2825282223000002E-2</v>
      </c>
      <c r="NM16" s="28">
        <f t="shared" si="83"/>
        <v>-2744.3398262597871</v>
      </c>
      <c r="NN16" s="18" t="s">
        <v>118</v>
      </c>
      <c r="NO16" s="34">
        <f>627.5095*(NF18-NF17)</f>
        <v>9.0611538718834463</v>
      </c>
      <c r="NP16" s="34">
        <f>627.5095*(NM18-NM17)</f>
        <v>2.0441364574224337</v>
      </c>
      <c r="NQ16" s="34">
        <f>627.5095*(NK18-NK17)</f>
        <v>1.0876993272379698</v>
      </c>
      <c r="NR16" s="34">
        <f>627.5095*(NJ18-NJ17)</f>
        <v>5.7417153637668301</v>
      </c>
      <c r="NS16" s="34">
        <f>627.5095*(NI18-NI17)</f>
        <v>5.2634967995306727</v>
      </c>
      <c r="NT16" s="34">
        <f>627.5095*(NH18-NH17)</f>
        <v>5.4075758983836435</v>
      </c>
      <c r="NU16" s="34">
        <f>627.5095*(NG18-NG17)</f>
        <v>4.4511387639188058</v>
      </c>
      <c r="NV16" s="33">
        <f t="shared" si="31"/>
        <v>3.363439436680836</v>
      </c>
      <c r="NW16" s="39">
        <f t="shared" si="84"/>
        <v>-0.81235803561186692</v>
      </c>
      <c r="NX16" s="33">
        <f t="shared" si="85"/>
        <v>2.3416759504979012E-2</v>
      </c>
      <c r="NZ16" s="5" t="s">
        <v>12</v>
      </c>
      <c r="OA16" s="4">
        <v>-2739.4139343218299</v>
      </c>
      <c r="OB16" s="4">
        <v>-2745.0507052256098</v>
      </c>
      <c r="OC16" s="4">
        <v>-2744.9761205254699</v>
      </c>
      <c r="OD16" s="4">
        <v>-2744.7474079935701</v>
      </c>
      <c r="OE16" s="4">
        <v>-2744.7101156435001</v>
      </c>
      <c r="OF16" s="4">
        <v>-2744.77511298845</v>
      </c>
      <c r="OG16" s="4">
        <v>-7.4584700138999996E-2</v>
      </c>
      <c r="OH16" s="28">
        <f t="shared" si="86"/>
        <v>-2744.700528288311</v>
      </c>
      <c r="OI16" s="18" t="s">
        <v>118</v>
      </c>
      <c r="OJ16" s="34">
        <f>627.5095*(OA18-OA17)</f>
        <v>9.1921752576503373</v>
      </c>
      <c r="OK16" s="34">
        <f>627.5095*(OH18-OH17)</f>
        <v>2.0912799719785911</v>
      </c>
      <c r="OL16" s="34">
        <f>627.5095*(OF18-OF17)</f>
        <v>1.1187165823468768</v>
      </c>
      <c r="OM16" s="34">
        <f>627.5095*(OE18-OE17)</f>
        <v>5.7867744867364443</v>
      </c>
      <c r="ON16" s="34">
        <f>627.5095*(OD18-OD17)</f>
        <v>5.3004927892096836</v>
      </c>
      <c r="OO16" s="34">
        <f>627.5095*(OC18-OC17)</f>
        <v>5.4627920597901944</v>
      </c>
      <c r="OP16" s="34">
        <f>627.5095*(OB18-OB17)</f>
        <v>4.4902286712999127</v>
      </c>
      <c r="OQ16" s="33">
        <f t="shared" si="32"/>
        <v>3.3715120889530361</v>
      </c>
      <c r="OR16" s="39">
        <f t="shared" si="87"/>
        <v>-0.81026411790977093</v>
      </c>
      <c r="OS16" s="39"/>
      <c r="OT16" s="39" t="s">
        <v>12</v>
      </c>
      <c r="OU16" s="39">
        <v>-2739.4139343218399</v>
      </c>
      <c r="OV16" s="39">
        <v>-2745.0485027375098</v>
      </c>
      <c r="OW16" s="39">
        <v>-2745.0193371955902</v>
      </c>
      <c r="OX16" s="39">
        <v>-2744.7536814478099</v>
      </c>
      <c r="OY16" s="39">
        <v>-2744.7390986768501</v>
      </c>
      <c r="OZ16" s="39">
        <v>-2744.7772621843301</v>
      </c>
      <c r="PA16" s="39">
        <v>-2.9165541925999999E-2</v>
      </c>
      <c r="PB16" s="39">
        <v>-2744.7480966424041</v>
      </c>
      <c r="PC16" s="39" t="s">
        <v>118</v>
      </c>
      <c r="PD16" s="39">
        <v>9.1921752262609271</v>
      </c>
      <c r="PE16" s="39">
        <v>1.4467832450873988</v>
      </c>
      <c r="PF16" s="39">
        <v>1.2816269151591184</v>
      </c>
      <c r="PG16" s="39">
        <v>5.4687993524465224</v>
      </c>
      <c r="PH16" s="39">
        <v>5.3862211917627567</v>
      </c>
      <c r="PI16" s="39">
        <v>5.0217543996831564</v>
      </c>
      <c r="PJ16" s="39">
        <v>4.8565980720377429</v>
      </c>
      <c r="PK16" s="39">
        <v>3.5749711568786244</v>
      </c>
      <c r="PL16" s="39">
        <v>-0.52962311972501386</v>
      </c>
      <c r="PM16" s="39"/>
      <c r="PO16" s="33">
        <f t="shared" si="33"/>
        <v>0.13102137948900783</v>
      </c>
      <c r="PP16" s="33">
        <f t="shared" si="34"/>
        <v>0.15295685870134346</v>
      </c>
      <c r="PQ16" s="33">
        <f t="shared" si="88"/>
        <v>2.1935479212335629E-2</v>
      </c>
      <c r="PR16" s="33">
        <f>'LNO-CCSD(T)-def2nZVP'!LB16</f>
        <v>-0.25106572268435645</v>
      </c>
      <c r="PS16" s="33">
        <f t="shared" si="89"/>
        <v>3.4295204018156007E-2</v>
      </c>
      <c r="PT16" s="33">
        <f t="shared" si="90"/>
        <v>-0.1525143411486706</v>
      </c>
      <c r="PU16" s="33">
        <f>-'LNO-CCSD(T)-def2nZVP'!FA16+'CCSD(T)'!CI16</f>
        <v>6.0508959726537803E-2</v>
      </c>
      <c r="PV16" s="360">
        <f>'LNO-CCSD(T)-def2nZVP'!KV16+PS16+PT16+PU16</f>
        <v>4.6270389085131143</v>
      </c>
      <c r="PW16" s="360"/>
      <c r="PX16" s="399">
        <v>0.13102132926595189</v>
      </c>
      <c r="PY16" s="399">
        <v>0.17034261170597897</v>
      </c>
      <c r="PZ16" s="399">
        <v>3.9321282440027083E-2</v>
      </c>
      <c r="QA16" s="399">
        <v>-0.25106572268435645</v>
      </c>
      <c r="QB16" s="399">
        <v>4.7173560288732749E-2</v>
      </c>
      <c r="QC16" s="399">
        <v>-0.1525143411486706</v>
      </c>
      <c r="QD16" s="399">
        <v>6.0508959726537803E-2</v>
      </c>
      <c r="QE16" s="360">
        <v>4.6399172647836906</v>
      </c>
      <c r="QF16" s="399">
        <f t="shared" si="91"/>
        <v>1.2878356270576319E-2</v>
      </c>
      <c r="QH16" s="5" t="s">
        <v>12</v>
      </c>
      <c r="QI16" s="420">
        <v>-2739.3331942281002</v>
      </c>
      <c r="QJ16" s="420">
        <v>-2744.3486326029101</v>
      </c>
      <c r="QK16" s="420">
        <v>-2744.3300317061398</v>
      </c>
      <c r="QL16" s="420">
        <v>-2744.0928432566202</v>
      </c>
      <c r="QM16" s="420">
        <v>-2744.0835428082401</v>
      </c>
      <c r="QN16" s="420">
        <v>-2744.0195266271999</v>
      </c>
      <c r="QO16" s="420">
        <v>-1.8600896769000001E-2</v>
      </c>
      <c r="QP16" s="213">
        <f t="shared" si="92"/>
        <v>-2744.0009257304309</v>
      </c>
      <c r="QQ16" s="421" t="s">
        <v>118</v>
      </c>
      <c r="QR16" s="212">
        <f>627.5095*(QI18-QI17)</f>
        <v>9.0611538718834463</v>
      </c>
      <c r="QS16" s="212">
        <f>627.5095*(QP18-QP17)</f>
        <v>1.6785338734596016</v>
      </c>
      <c r="QT16" s="212">
        <f>627.5095*(QN18-QN17)</f>
        <v>1.5521413973995823</v>
      </c>
      <c r="QU16" s="212">
        <f>627.5095*(QM18-QM17)</f>
        <v>5.4570294330401641</v>
      </c>
      <c r="QV16" s="212">
        <f>627.5095*(QL18-QL17)</f>
        <v>5.3938332021441111</v>
      </c>
      <c r="QW16" s="212">
        <f>627.5095*(QK18-QK17)</f>
        <v>5.0444436810499269</v>
      </c>
      <c r="QX16" s="212">
        <f>627.5095*(QJ18-QJ17)</f>
        <v>4.9180512069874158</v>
      </c>
      <c r="QY16" s="213">
        <f t="shared" si="35"/>
        <v>3.3659098095878335</v>
      </c>
      <c r="QZ16" s="249">
        <f t="shared" si="93"/>
        <v>-0.47578199515669528</v>
      </c>
      <c r="RA16" s="5"/>
      <c r="RB16" s="5" t="s">
        <v>12</v>
      </c>
      <c r="RC16" s="213">
        <v>-2739.4139343218699</v>
      </c>
      <c r="RD16" s="213">
        <v>-2744.68222737202</v>
      </c>
      <c r="RE16" s="213">
        <v>-2744.6559179361602</v>
      </c>
      <c r="RF16" s="213">
        <v>-2744.4034220637</v>
      </c>
      <c r="RG16" s="213">
        <v>-2744.3902673457701</v>
      </c>
      <c r="RH16" s="213">
        <v>-2744.3837107241802</v>
      </c>
      <c r="RI16" s="213">
        <v>-2.6309435862000002E-2</v>
      </c>
      <c r="RJ16" s="418">
        <f t="shared" si="94"/>
        <v>-2744.3574012883182</v>
      </c>
      <c r="RK16" s="421" t="s">
        <v>118</v>
      </c>
      <c r="RL16" s="212">
        <f>627.5095*(RC18-RC17)</f>
        <v>9.1921752702061017</v>
      </c>
      <c r="RM16" s="212">
        <f>627.5095*(RJ18-RJ17)</f>
        <v>2.1772715927213584</v>
      </c>
      <c r="RN16" s="212">
        <f>627.5095*(RH18-RH17)</f>
        <v>1.9371544820774746</v>
      </c>
      <c r="RO16" s="212">
        <f>627.5095*(RG18-RG17)</f>
        <v>5.9058034001747286</v>
      </c>
      <c r="RP16" s="212">
        <f>627.5095*(RF18-RF17)</f>
        <v>5.7857448438540331</v>
      </c>
      <c r="RQ16" s="212">
        <f>627.5095*(RE18-RE17)</f>
        <v>5.5530966880625385</v>
      </c>
      <c r="RR16" s="212">
        <f>627.5095*(RD18-RD17)</f>
        <v>5.312979575706505</v>
      </c>
      <c r="RS16" s="213">
        <f t="shared" si="36"/>
        <v>3.3758250936290306</v>
      </c>
      <c r="RT16" s="249">
        <f t="shared" si="95"/>
        <v>-0.47276526814752806</v>
      </c>
    </row>
    <row r="17" spans="1:488" ht="17">
      <c r="A17" s="96">
        <v>22.77</v>
      </c>
      <c r="C17" s="286" t="s">
        <v>13</v>
      </c>
      <c r="D17" s="282">
        <v>-2737.8019728322902</v>
      </c>
      <c r="E17" s="282">
        <v>-2741.7051870031701</v>
      </c>
      <c r="F17" s="282">
        <v>-2741.69311744578</v>
      </c>
      <c r="G17" s="282">
        <v>-2741.54262410503</v>
      </c>
      <c r="H17" s="282">
        <v>-2741.5365893263402</v>
      </c>
      <c r="I17" s="282">
        <v>-2741.39073642327</v>
      </c>
      <c r="J17" s="282">
        <v>-2741.3786668658699</v>
      </c>
      <c r="K17" s="94" t="s">
        <v>119</v>
      </c>
      <c r="L17" s="34">
        <f>627.5095*(D18-D16)</f>
        <v>21.901142637149423</v>
      </c>
      <c r="M17" s="34">
        <f>627.5095*(J18-J16)</f>
        <v>28.0761782917982</v>
      </c>
      <c r="N17" s="34">
        <f>627.5095*(I18-I16)</f>
        <v>28.050979712942514</v>
      </c>
      <c r="O17" s="34">
        <f>627.5095*(H18-H16)</f>
        <v>24.199269210885824</v>
      </c>
      <c r="P17" s="34">
        <f>627.5095*(G18-G16)</f>
        <v>24.186669917890999</v>
      </c>
      <c r="Q17" s="34">
        <f>627.5095*(F18-F16)</f>
        <v>24.396003604563635</v>
      </c>
      <c r="R17" s="34">
        <f>627.5095*(E18-E16)</f>
        <v>24.370805019144704</v>
      </c>
      <c r="S17" s="93">
        <f t="shared" si="37"/>
        <v>-3.6801746937978095</v>
      </c>
      <c r="T17" s="93">
        <f t="shared" si="38"/>
        <v>0.18413510125370536</v>
      </c>
      <c r="U17" s="288"/>
      <c r="V17" s="93">
        <f>L17-'CCSD(T)'!BV17</f>
        <v>1.2371512879550295E-2</v>
      </c>
      <c r="W17" s="93">
        <f>N17-'CCSD(T)'!BW17</f>
        <v>2.4089511917075868E-2</v>
      </c>
      <c r="X17" s="93">
        <f>P17-'CCSD(T)'!BX17</f>
        <v>-8.996892936418277E-2</v>
      </c>
      <c r="Y17" s="93">
        <f>R17-'CCSD(T)'!BY17</f>
        <v>-0.11157720392835913</v>
      </c>
      <c r="Z17" s="93">
        <f>R17-'DLPNO-CCSD(T1 or T0)'!CT16</f>
        <v>-0.14431821168708581</v>
      </c>
      <c r="AA17" s="93">
        <f t="shared" si="39"/>
        <v>-0.10234044224373307</v>
      </c>
      <c r="AB17" s="93">
        <f t="shared" si="40"/>
        <v>-2.1608274564176355E-2</v>
      </c>
      <c r="AD17" s="209" t="s">
        <v>13</v>
      </c>
      <c r="AE17" s="28">
        <v>-2737.8019728323002</v>
      </c>
      <c r="AF17" s="28">
        <v>-2741.7054961172898</v>
      </c>
      <c r="AG17" s="28">
        <v>-2741.69353259031</v>
      </c>
      <c r="AH17" s="28">
        <v>-2741.54289365864</v>
      </c>
      <c r="AI17" s="28">
        <v>-2741.5369118951498</v>
      </c>
      <c r="AJ17" s="28">
        <v>-2741.39113361817</v>
      </c>
      <c r="AK17" s="28">
        <v>-2741.3791700911902</v>
      </c>
      <c r="AL17" s="18" t="s">
        <v>119</v>
      </c>
      <c r="AM17" s="34">
        <f>627.5095*(AE18-AE16)</f>
        <v>21.901142643427306</v>
      </c>
      <c r="AN17" s="34">
        <f>627.5095*(AK18-AK16)</f>
        <v>28.11311933659594</v>
      </c>
      <c r="AO17" s="34">
        <f>627.5095*(AJ18-AJ16)</f>
        <v>28.038396622590984</v>
      </c>
      <c r="AP17" s="34">
        <f>627.5095*(AI18-AI16)</f>
        <v>24.213749927254604</v>
      </c>
      <c r="AQ17" s="34">
        <f>627.5095*(AH18-AH16)</f>
        <v>24.176388576530009</v>
      </c>
      <c r="AR17" s="34">
        <f>627.5095*(AG18-AG16)</f>
        <v>24.41688085198864</v>
      </c>
      <c r="AS17" s="34">
        <f>627.5095*(AF18-AF16)</f>
        <v>24.34215814397621</v>
      </c>
      <c r="AT17" s="52">
        <f t="shared" si="41"/>
        <v>-3.6962384786147737</v>
      </c>
      <c r="AU17" s="52">
        <f t="shared" si="42"/>
        <v>0.16576956744620119</v>
      </c>
      <c r="AV17" s="71"/>
      <c r="AW17" s="52">
        <f>AM17-'CCSD(T)'!BV17</f>
        <v>1.2371519157433397E-2</v>
      </c>
      <c r="AX17" s="52">
        <f>AO17-'CCSD(T)'!BW17</f>
        <v>1.1506421565545821E-2</v>
      </c>
      <c r="AY17" s="52">
        <f>AQ17-'CCSD(T)'!BX17</f>
        <v>-0.1002502707251729</v>
      </c>
      <c r="AZ17" s="52">
        <f>AS17-'CCSD(T)'!BY17</f>
        <v>-0.14022407909685342</v>
      </c>
      <c r="BA17" s="52">
        <f>AS17-'DLPNO-CCSD(T1 or T0)'!CT16</f>
        <v>-0.1729650868555801</v>
      </c>
      <c r="BB17" s="52">
        <f t="shared" si="43"/>
        <v>-0.11262178988260629</v>
      </c>
      <c r="BC17" s="52">
        <f t="shared" si="44"/>
        <v>-3.9973808371680519E-2</v>
      </c>
      <c r="BD17" s="33"/>
      <c r="BE17" s="211" t="s">
        <v>13</v>
      </c>
      <c r="BF17" s="28">
        <v>-2737.8019728323002</v>
      </c>
      <c r="BG17" s="28">
        <v>-2741.7049722054498</v>
      </c>
      <c r="BH17" s="28">
        <v>-2741.6739993838601</v>
      </c>
      <c r="BI17" s="28">
        <v>-2741.53945395964</v>
      </c>
      <c r="BJ17" s="28">
        <v>-2741.5239675488401</v>
      </c>
      <c r="BK17" s="28">
        <v>-2741.3891297703499</v>
      </c>
      <c r="BL17" s="28">
        <v>-3.0972821591999999E-2</v>
      </c>
      <c r="BM17" s="28">
        <f t="shared" si="45"/>
        <v>-2741.3581569487578</v>
      </c>
      <c r="BN17" s="18" t="s">
        <v>119</v>
      </c>
      <c r="BO17" s="212">
        <f>627.5095*(BF18-BF16)</f>
        <v>21.901142637149423</v>
      </c>
      <c r="BP17" s="212">
        <f>627.5095*(BM18-BM16)</f>
        <v>28.309399996050857</v>
      </c>
      <c r="BQ17" s="212">
        <f>627.5095*(BK18-BK16)</f>
        <v>28.055672862506004</v>
      </c>
      <c r="BR17" s="212">
        <f>627.5095*(BJ18-BJ16)</f>
        <v>24.291948611333268</v>
      </c>
      <c r="BS17" s="212">
        <f>627.5095*(BI18-BI16)</f>
        <v>24.165085046986388</v>
      </c>
      <c r="BT17" s="212">
        <f>627.5095*(BH18-BH16)</f>
        <v>24.630851306564541</v>
      </c>
      <c r="BU17" s="212">
        <f>627.5095*(BG18-BG16)</f>
        <v>24.377124171592897</v>
      </c>
      <c r="BV17" s="213">
        <f t="shared" si="46"/>
        <v>-3.6785486909131073</v>
      </c>
      <c r="BW17" s="213">
        <f t="shared" si="47"/>
        <v>0.21203912460650898</v>
      </c>
      <c r="BX17" s="214">
        <f t="shared" si="48"/>
        <v>-4.6269557160307784E-2</v>
      </c>
      <c r="BY17" s="33">
        <f>BO17-'CCSD(T)'!BV17</f>
        <v>1.2371512879550295E-2</v>
      </c>
      <c r="BZ17" s="33">
        <f>BQ17-'CCSD(T)'!BW17</f>
        <v>2.8782661480565963E-2</v>
      </c>
      <c r="CA17" s="39">
        <f>BS17-'CCSD(T)'!BX17</f>
        <v>-0.11155380026879413</v>
      </c>
      <c r="CB17" s="39">
        <f>BU17-'CCSD(T)'!BY17</f>
        <v>-0.10525805148016687</v>
      </c>
      <c r="CC17" s="33">
        <f>BU17-'DLPNO-CCSD(T1 or T0)'!CT16</f>
        <v>-0.13799905923889355</v>
      </c>
      <c r="CD17" s="33">
        <f t="shared" si="49"/>
        <v>-0.12392531314834443</v>
      </c>
      <c r="CE17" s="33">
        <f t="shared" si="50"/>
        <v>6.2957487886272645E-3</v>
      </c>
      <c r="CF17" s="39"/>
      <c r="CG17" s="211" t="s">
        <v>13</v>
      </c>
      <c r="CH17" s="74">
        <v>-2737.8019728323002</v>
      </c>
      <c r="CI17" s="74">
        <v>-2741.7063207638698</v>
      </c>
      <c r="CJ17" s="74">
        <v>-2741.6757061990802</v>
      </c>
      <c r="CK17" s="74">
        <v>-2741.5407183488901</v>
      </c>
      <c r="CL17" s="74">
        <v>-2741.5254110664901</v>
      </c>
      <c r="CM17" s="74">
        <v>-2741.3907821112002</v>
      </c>
      <c r="CN17" s="33">
        <v>-3.0614564787999999E-2</v>
      </c>
      <c r="CO17" s="33">
        <f t="shared" si="51"/>
        <v>-2741.3601675464124</v>
      </c>
      <c r="CP17" s="18" t="s">
        <v>119</v>
      </c>
      <c r="CQ17" s="34">
        <f>627.5095*(CH18-CH16)</f>
        <v>21.901142630871544</v>
      </c>
      <c r="CR17" s="34">
        <f>627.5095*(CO18-CO16)</f>
        <v>28.2751760566311</v>
      </c>
      <c r="CS17" s="34">
        <f>627.5095*(CM18-CM16)</f>
        <v>28.072894371273101</v>
      </c>
      <c r="CT17" s="34">
        <f>627.5095*(CL18-CL16)</f>
        <v>24.305835616109984</v>
      </c>
      <c r="CU17" s="34">
        <f>627.5095*(CK18-CK16)</f>
        <v>24.204694776997965</v>
      </c>
      <c r="CV17" s="34">
        <f>627.5095*(CJ18-CJ16)</f>
        <v>24.646539263394111</v>
      </c>
      <c r="CW17" s="34">
        <f>627.5095*(CI18-CI16)</f>
        <v>24.444257585455428</v>
      </c>
      <c r="CX17" s="33">
        <f t="shared" si="0"/>
        <v>-3.6286367858176725</v>
      </c>
      <c r="CY17" s="33">
        <f t="shared" si="1"/>
        <v>0.23956280845746392</v>
      </c>
      <c r="CZ17" s="33">
        <f t="shared" si="2"/>
        <v>2.7523683850954939E-2</v>
      </c>
      <c r="DA17" s="33">
        <f>CQ17-'CCSD(T)'!BV17</f>
        <v>1.2371506601670745E-2</v>
      </c>
      <c r="DB17" s="33">
        <f>CS17-'CCSD(T)'!BW17</f>
        <v>4.6004170247663012E-2</v>
      </c>
      <c r="DC17" s="33">
        <f>CU17-'CCSD(T)'!BX17</f>
        <v>-7.1944070257217163E-2</v>
      </c>
      <c r="DD17" s="39">
        <f>CW17-'CCSD(T)'!BY17</f>
        <v>-3.812463761763496E-2</v>
      </c>
      <c r="DE17" s="39">
        <f>CW17-'DLPNO-CCSD(T1 or T0)'!CT16</f>
        <v>-7.0865645376361641E-2</v>
      </c>
      <c r="DF17" s="33">
        <f t="shared" si="52"/>
        <v>-8.4315576858887908E-2</v>
      </c>
      <c r="DG17" s="33">
        <f t="shared" si="53"/>
        <v>3.3819432639582203E-2</v>
      </c>
      <c r="DH17" s="33"/>
      <c r="DI17" s="211" t="s">
        <v>13</v>
      </c>
      <c r="DJ17" s="74">
        <v>-2737.8019728320201</v>
      </c>
      <c r="DK17" s="74">
        <v>-2741.70423592828</v>
      </c>
      <c r="DL17" s="74">
        <v>-2741.7008669653601</v>
      </c>
      <c r="DM17" s="74">
        <v>-2741.5428535425399</v>
      </c>
      <c r="DN17" s="74">
        <v>-2741.5411690610699</v>
      </c>
      <c r="DO17" s="74">
        <v>-2741.3912851971099</v>
      </c>
      <c r="DP17" s="28">
        <v>-3.3689629239999999E-3</v>
      </c>
      <c r="DQ17" s="33">
        <f t="shared" si="54"/>
        <v>-2741.3879162341859</v>
      </c>
      <c r="DR17" s="18" t="s">
        <v>119</v>
      </c>
      <c r="DS17" s="34">
        <f>627.5095*(DJ18-DJ16)</f>
        <v>21.901142536703308</v>
      </c>
      <c r="DT17" s="34">
        <f>627.5095*(DQ18-DQ16)</f>
        <v>28.004243282807895</v>
      </c>
      <c r="DU17" s="34">
        <f>627.5095*(DO18-DO16)</f>
        <v>28.035831401441882</v>
      </c>
      <c r="DV17" s="34">
        <f>627.5095*(DN18-DN16)</f>
        <v>24.235461718389441</v>
      </c>
      <c r="DW17" s="34">
        <f>627.5095*(DM18-DM16)</f>
        <v>24.251255774852851</v>
      </c>
      <c r="DX17" s="34">
        <f>627.5095*(DL18-DL16)</f>
        <v>24.440353622758796</v>
      </c>
      <c r="DY17" s="34">
        <f>627.5095*(DK18-DK16)</f>
        <v>24.471941748241381</v>
      </c>
      <c r="DZ17" s="33">
        <f t="shared" si="3"/>
        <v>-3.5638896532005013</v>
      </c>
      <c r="EA17" s="33">
        <f t="shared" si="4"/>
        <v>0.22068597338853024</v>
      </c>
      <c r="EB17" s="33">
        <f t="shared" si="55"/>
        <v>3.6550872134824886E-2</v>
      </c>
      <c r="EC17" s="33">
        <f>DS17-'CCSD(T)'!BV17</f>
        <v>1.237141243343487E-2</v>
      </c>
      <c r="ED17" s="33">
        <f>DU17-'CCSD(T)'!BW17</f>
        <v>8.941200416444417E-3</v>
      </c>
      <c r="EE17" s="33">
        <f>DW17-'CCSD(T)'!BX17</f>
        <v>-2.5383072402330953E-2</v>
      </c>
      <c r="EF17" s="39">
        <f>DY17-'CCSD(T)'!BY17</f>
        <v>-1.0440474831682423E-2</v>
      </c>
      <c r="EG17" s="39">
        <f>DY17-'DLPNO-CCSD(T1 or T0)'!CT16</f>
        <v>-4.3181482590409104E-2</v>
      </c>
      <c r="EH17" s="33">
        <f t="shared" si="56"/>
        <v>-3.7754484835765822E-2</v>
      </c>
      <c r="EI17" s="33">
        <f t="shared" si="57"/>
        <v>1.494259757064853E-2</v>
      </c>
      <c r="EJ17" s="33"/>
      <c r="EK17" s="289" t="s">
        <v>13</v>
      </c>
      <c r="EL17" s="33">
        <v>-2737.9139844080601</v>
      </c>
      <c r="EM17" s="33">
        <v>-2742.2418212597499</v>
      </c>
      <c r="EN17" s="33">
        <v>-2742.2290429279001</v>
      </c>
      <c r="EO17" s="33">
        <v>-2742.0596305649601</v>
      </c>
      <c r="EP17" s="33">
        <v>-2742.05324139903</v>
      </c>
      <c r="EQ17" s="33">
        <v>-2741.9122344464199</v>
      </c>
      <c r="ER17" s="33">
        <v>-1.2778331856999999E-2</v>
      </c>
      <c r="ES17" s="33">
        <f t="shared" si="58"/>
        <v>-2741.8994561145628</v>
      </c>
      <c r="ET17" s="18" t="s">
        <v>119</v>
      </c>
      <c r="EU17" s="34">
        <f>627.5095*(EL18-EL16)</f>
        <v>20.960224590474933</v>
      </c>
      <c r="EV17" s="34">
        <f>627.5095*(ES18-ES16)</f>
        <v>25.86664332429719</v>
      </c>
      <c r="EW17" s="34">
        <f>627.5095*(EQ18-EQ16)</f>
        <v>25.840764227003742</v>
      </c>
      <c r="EX17" s="34">
        <f>627.5095*(EP18-EP16)</f>
        <v>21.741715339596617</v>
      </c>
      <c r="EY17" s="34">
        <f>627.5095*(EO18-EO16)</f>
        <v>21.728775792519361</v>
      </c>
      <c r="EZ17" s="34">
        <f>627.5095*(EN18-EN16)</f>
        <v>21.977628195320715</v>
      </c>
      <c r="FA17" s="34">
        <f>627.5095*(EM18-EM16)</f>
        <v>21.95174910088085</v>
      </c>
      <c r="FB17" s="92">
        <f t="shared" si="5"/>
        <v>-3.8890151261228922</v>
      </c>
      <c r="FC17" s="92">
        <f t="shared" si="6"/>
        <v>0.22297330836148888</v>
      </c>
      <c r="FD17" s="92">
        <f>EU17-'CCSD(T)'!BB17</f>
        <v>-6.1364278375428682E-3</v>
      </c>
      <c r="FE17" s="92">
        <f>EW17-'CCSD(T)'!BC17</f>
        <v>-1.4885498519696228E-2</v>
      </c>
      <c r="FF17" s="92">
        <f>EY17-'CCSD(T)'!CH17</f>
        <v>-6.9816247710754453E-2</v>
      </c>
      <c r="FG17" s="96">
        <f>FA17-'CCSD(T)'!CI17</f>
        <v>-8.6816695408703737E-2</v>
      </c>
      <c r="FH17" s="96">
        <f>FA17-'DLPNO-CCSD(T1 or T0)'!AF16</f>
        <v>-0.20734640793153147</v>
      </c>
      <c r="FI17" s="92">
        <f t="shared" si="59"/>
        <v>-6.3679819873211585E-2</v>
      </c>
      <c r="FJ17" s="92">
        <f t="shared" si="60"/>
        <v>-1.7000447697949284E-2</v>
      </c>
      <c r="FK17" s="39"/>
      <c r="FL17" s="218" t="s">
        <v>13</v>
      </c>
      <c r="FM17" s="28">
        <v>-2737.91398440798</v>
      </c>
      <c r="FN17" s="28">
        <v>-2742.2420058166199</v>
      </c>
      <c r="FO17" s="28">
        <v>-2742.2293060062302</v>
      </c>
      <c r="FP17" s="28">
        <v>-2742.05980506791</v>
      </c>
      <c r="FQ17" s="28">
        <v>-2742.0534551627202</v>
      </c>
      <c r="FR17" s="28">
        <v>-2741.9125352453102</v>
      </c>
      <c r="FS17" s="28">
        <v>-1.2699810388999999E-2</v>
      </c>
      <c r="FT17" s="28">
        <f t="shared" si="61"/>
        <v>-2741.899835434921</v>
      </c>
      <c r="FU17" s="18" t="s">
        <v>119</v>
      </c>
      <c r="FV17" s="34">
        <f>627.5095*(FM18-FM16)</f>
        <v>20.960225073586503</v>
      </c>
      <c r="FW17" s="34">
        <f>627.5095*(FT18-FT16)</f>
        <v>25.867132655824427</v>
      </c>
      <c r="FX17" s="34">
        <f>627.5095*(FR18-FR16)</f>
        <v>25.850744326469215</v>
      </c>
      <c r="FY17" s="34">
        <f>627.5095*(FQ18-FQ16)</f>
        <v>21.741988789592899</v>
      </c>
      <c r="FZ17" s="34">
        <f>627.5095*(FP18-FP16)</f>
        <v>21.733794626056724</v>
      </c>
      <c r="GA17" s="34">
        <f>627.5095*(FO18-FO16)</f>
        <v>21.978019585322063</v>
      </c>
      <c r="GB17" s="34">
        <f>627.5095*(FN18-FN16)</f>
        <v>21.961631258535071</v>
      </c>
      <c r="GC17" s="33">
        <f t="shared" si="62"/>
        <v>-3.8891130679341437</v>
      </c>
      <c r="GD17" s="33">
        <f t="shared" si="63"/>
        <v>0.22783663247834696</v>
      </c>
      <c r="GE17" s="169">
        <f t="shared" si="7"/>
        <v>-0.10943321440838005</v>
      </c>
      <c r="GF17" s="33">
        <f>FV17-'CCSD(T)'!BB17</f>
        <v>-6.1359447259725641E-3</v>
      </c>
      <c r="GG17" s="33">
        <f>FX17-'CCSD(T)'!BC17</f>
        <v>-4.9053990542233805E-3</v>
      </c>
      <c r="GH17" s="33">
        <f>FZ17-'CCSD(T)'!BD17</f>
        <v>-6.4797414173391132E-2</v>
      </c>
      <c r="GI17" s="33">
        <f>GB17-'CCSD(T)'!BE17</f>
        <v>-7.6934537754482335E-2</v>
      </c>
      <c r="GJ17" s="33">
        <f>GB17-'DLPNO-CCSD(T1 or T0)'!O16</f>
        <v>-0.56427053568750907</v>
      </c>
      <c r="GK17" s="33">
        <f t="shared" si="64"/>
        <v>-5.8661469447418568E-2</v>
      </c>
      <c r="GL17" s="33">
        <f t="shared" si="65"/>
        <v>-1.2137123581091203E-2</v>
      </c>
      <c r="GM17" s="33"/>
      <c r="GN17" s="218" t="s">
        <v>13</v>
      </c>
      <c r="GO17" s="28">
        <v>-2737.91398440798</v>
      </c>
      <c r="GP17" s="28">
        <v>-2742.2420096956498</v>
      </c>
      <c r="GQ17" s="28">
        <v>-2742.20789299425</v>
      </c>
      <c r="GR17" s="28">
        <v>-2742.0567567487901</v>
      </c>
      <c r="GS17" s="28">
        <v>-2742.03969839809</v>
      </c>
      <c r="GT17" s="28">
        <v>-2741.91041050181</v>
      </c>
      <c r="GU17" s="28">
        <v>-3.4116701397000002E-2</v>
      </c>
      <c r="GV17" s="28">
        <f t="shared" si="66"/>
        <v>-2741.8762938004129</v>
      </c>
      <c r="GW17" s="18" t="s">
        <v>119</v>
      </c>
      <c r="GX17" s="34">
        <f>627.5095*(GO18-GO16)</f>
        <v>20.960225079864387</v>
      </c>
      <c r="GY17" s="34">
        <f>627.5095*(GV18-GV16)</f>
        <v>26.207872697989298</v>
      </c>
      <c r="GZ17" s="34">
        <f>627.5095*(GT18-GT16)</f>
        <v>25.879561256911316</v>
      </c>
      <c r="HA17" s="34">
        <f>627.5095*(GS18-GS16)</f>
        <v>21.892017638889833</v>
      </c>
      <c r="HB17" s="34">
        <f>627.5095*(GR18-GR16)</f>
        <v>21.727861912643675</v>
      </c>
      <c r="HC17" s="34">
        <f>627.5095*(GQ18-GQ16)</f>
        <v>22.193777777008744</v>
      </c>
      <c r="HD17" s="34">
        <f>627.5095*(GP18-GP16)</f>
        <v>21.865466331365027</v>
      </c>
      <c r="HE17" s="33">
        <f t="shared" si="8"/>
        <v>-4.0140949255462886</v>
      </c>
      <c r="HF17" s="33">
        <f t="shared" si="9"/>
        <v>0.13760441872135232</v>
      </c>
      <c r="HG17" s="52">
        <f t="shared" si="67"/>
        <v>9.0232213756994639E-2</v>
      </c>
      <c r="HH17" s="33">
        <f>GX17-'CCSD(T)'!BB17</f>
        <v>-6.1359384480894619E-3</v>
      </c>
      <c r="HI17" s="33">
        <f>GZ17-'CCSD(T)'!BC17</f>
        <v>2.3911531387877716E-2</v>
      </c>
      <c r="HJ17" s="33">
        <f>HB17-'CCSD(T)'!BD17</f>
        <v>-7.0730127586440261E-2</v>
      </c>
      <c r="HK17" s="33">
        <f>HD17-'CCSD(T)'!BE17</f>
        <v>-0.1730994649245261</v>
      </c>
      <c r="HL17" s="33">
        <f>HD17-'DLPNO-CCSD(T1 or T0)'!CT16</f>
        <v>-2.6496568994667626</v>
      </c>
      <c r="HM17" s="33">
        <f t="shared" si="10"/>
        <v>-6.4594189138350799E-2</v>
      </c>
      <c r="HN17" s="33">
        <f t="shared" si="11"/>
        <v>-0.10236933733808584</v>
      </c>
      <c r="HO17" s="39"/>
      <c r="HP17" s="218" t="s">
        <v>13</v>
      </c>
      <c r="HQ17" s="28">
        <v>-2737.913984408</v>
      </c>
      <c r="HR17" s="28">
        <v>-2742.24334801747</v>
      </c>
      <c r="HS17" s="28">
        <v>-2742.2096375307301</v>
      </c>
      <c r="HT17" s="28">
        <v>-2742.0580018231699</v>
      </c>
      <c r="HU17" s="28">
        <v>-2742.0411465798002</v>
      </c>
      <c r="HV17" s="28">
        <v>-2741.9122033089602</v>
      </c>
      <c r="HW17" s="28">
        <v>-3.3710486738999998E-2</v>
      </c>
      <c r="HX17" s="28">
        <f t="shared" si="68"/>
        <v>-2741.8784928222212</v>
      </c>
      <c r="HY17" s="18" t="s">
        <v>119</v>
      </c>
      <c r="HZ17" s="34">
        <f>627.5095*(HQ18-HQ16)</f>
        <v>20.960225061030741</v>
      </c>
      <c r="IA17" s="34">
        <f>627.5095*(HX18-HX16)</f>
        <v>26.095278033979699</v>
      </c>
      <c r="IB17" s="34">
        <f>627.5095*(HV18-HV16)</f>
        <v>25.848091197562159</v>
      </c>
      <c r="IC17" s="34">
        <f>627.5095*(HU18-HU16)</f>
        <v>21.826732579656657</v>
      </c>
      <c r="ID17" s="34">
        <f>627.5095*(HT18-HT16)</f>
        <v>21.703139161875924</v>
      </c>
      <c r="IE17" s="34">
        <f>627.5095*(HS18-HS16)</f>
        <v>22.095773148413905</v>
      </c>
      <c r="IF17" s="34">
        <f>627.5095*(HR18-HR16)</f>
        <v>21.848586313137798</v>
      </c>
      <c r="IG17" s="33">
        <f t="shared" si="69"/>
        <v>-3.9995048844243613</v>
      </c>
      <c r="IH17" s="33">
        <f t="shared" si="70"/>
        <v>0.14544715126187313</v>
      </c>
      <c r="II17" s="33">
        <f t="shared" si="71"/>
        <v>7.8427325405208137E-3</v>
      </c>
      <c r="IJ17" s="33">
        <f>HZ17-'CCSD(T)'!BB17</f>
        <v>-6.1359572817352159E-3</v>
      </c>
      <c r="IK17" s="33">
        <f>IB17-'CCSD(T)'!BC17</f>
        <v>-7.5585279612795375E-3</v>
      </c>
      <c r="IL17" s="33">
        <f>ID17-'CCSD(T)'!BD17</f>
        <v>-9.5452878354191029E-2</v>
      </c>
      <c r="IM17" s="33">
        <f>IF17-'CCSD(T)'!BE17</f>
        <v>-0.18997948315175606</v>
      </c>
      <c r="IN17" s="33">
        <f>IF17-'DLPNO-CCSD(T1 or T0)'!CT16</f>
        <v>-2.6665369176939926</v>
      </c>
      <c r="IO17" s="33">
        <f t="shared" si="72"/>
        <v>-8.9316921072455813E-2</v>
      </c>
      <c r="IP17" s="33">
        <f t="shared" si="73"/>
        <v>-9.4526604797565028E-2</v>
      </c>
      <c r="IQ17" s="33"/>
      <c r="IR17" s="218" t="s">
        <v>13</v>
      </c>
      <c r="IS17">
        <v>-2737.91398440798</v>
      </c>
      <c r="IT17">
        <v>-2742.2418592315598</v>
      </c>
      <c r="IU17">
        <v>-2742.2378217780101</v>
      </c>
      <c r="IV17">
        <v>-2742.0604525400499</v>
      </c>
      <c r="IW17">
        <v>-2742.0584338132699</v>
      </c>
      <c r="IX17">
        <v>-2741.9127859494802</v>
      </c>
      <c r="IY17">
        <v>-4.0374535500000003E-3</v>
      </c>
      <c r="IZ17" s="28">
        <f t="shared" si="74"/>
        <v>-2741.90874849593</v>
      </c>
      <c r="JA17" s="18" t="s">
        <v>119</v>
      </c>
      <c r="JB17" s="34">
        <f>627.5095*(IS18-IS16)</f>
        <v>20.960224577919167</v>
      </c>
      <c r="JC17" s="34">
        <f>627.5095*(IZ18-IZ16)</f>
        <v>25.798344061192783</v>
      </c>
      <c r="JD17" s="34">
        <f>627.5095*(IX18-IX16)</f>
        <v>25.847874192004927</v>
      </c>
      <c r="JE17" s="34">
        <f>627.5095*(IW18-IW16)</f>
        <v>21.736367835525595</v>
      </c>
      <c r="JF17" s="34">
        <f>627.5095*(IV18-IV16)</f>
        <v>21.761132899504876</v>
      </c>
      <c r="JG17" s="34">
        <f>627.5095*(IU18-IU16)</f>
        <v>21.946214347843608</v>
      </c>
      <c r="JH17" s="34">
        <f>627.5095*(IT18-IT16)</f>
        <v>21.995744482080053</v>
      </c>
      <c r="JI17" s="33">
        <f t="shared" si="75"/>
        <v>-3.8521297099248741</v>
      </c>
      <c r="JJ17" s="33">
        <f t="shared" si="76"/>
        <v>0.23461158257517667</v>
      </c>
      <c r="JK17" s="33">
        <f t="shared" si="77"/>
        <v>1.1638274213687794E-2</v>
      </c>
      <c r="JL17" s="33">
        <f>JB17-'CCSD(T)'!BB17</f>
        <v>-6.1364403933090728E-3</v>
      </c>
      <c r="JM17" s="33">
        <f>JD17-'CCSD(T)'!BC17</f>
        <v>-7.7755335185116792E-3</v>
      </c>
      <c r="JN17" s="33">
        <f>JF17-'CCSD(T)'!BD17</f>
        <v>-3.7459140725239592E-2</v>
      </c>
      <c r="JO17" s="33">
        <f>JH17-'CCSD(T)'!BE17</f>
        <v>-4.2821314209501082E-2</v>
      </c>
      <c r="JP17" s="33">
        <f>JH17-'DLPNO-CCSD(T1 or T0)'!CT16</f>
        <v>-2.5193787487517376</v>
      </c>
      <c r="JQ17" s="33">
        <f t="shared" si="78"/>
        <v>-3.132270033193052E-2</v>
      </c>
      <c r="JR17" s="33">
        <f t="shared" si="79"/>
        <v>-5.3621734842614899E-3</v>
      </c>
      <c r="JS17" s="33"/>
      <c r="JT17" s="344">
        <v>-2744.7590690792799</v>
      </c>
      <c r="JU17" s="345">
        <v>-2744.3376058007502</v>
      </c>
      <c r="JV17" s="346">
        <v>-2744.3271784610602</v>
      </c>
      <c r="JW17" s="328"/>
      <c r="JX17" s="218" t="s">
        <v>13</v>
      </c>
      <c r="JY17" s="28">
        <v>-2739.31272793677</v>
      </c>
      <c r="JZ17" s="28">
        <v>-2744.6639446776398</v>
      </c>
      <c r="KA17" s="28">
        <v>-2744.64322712687</v>
      </c>
      <c r="KB17" s="28">
        <v>-2744.3950289243198</v>
      </c>
      <c r="KC17" s="28">
        <v>-2744.3846701489301</v>
      </c>
      <c r="KD17" s="28">
        <v>-2744.35231400572</v>
      </c>
      <c r="KE17" s="28">
        <v>-2.0717550776000002E-2</v>
      </c>
      <c r="KF17" s="28">
        <f t="shared" si="80"/>
        <v>-2744.3315964549438</v>
      </c>
      <c r="KG17" s="216">
        <v>-2744.1812840130001</v>
      </c>
      <c r="KH17" s="125">
        <v>-2744.1812840130001</v>
      </c>
      <c r="KI17" s="215">
        <v>-2744.4302601509999</v>
      </c>
      <c r="KJ17" s="10">
        <v>-1.2957828490109999</v>
      </c>
      <c r="KK17" s="10">
        <v>-3.7440093563470001</v>
      </c>
      <c r="KL17" s="10">
        <f t="shared" si="12"/>
        <v>-2744.2374667807235</v>
      </c>
      <c r="KM17" s="10">
        <f t="shared" si="13"/>
        <v>-2744.1799401000212</v>
      </c>
      <c r="KN17" s="34">
        <f>627.5095*(JY18-JY16)</f>
        <v>21.903946500291475</v>
      </c>
      <c r="KO17" s="34">
        <f>627.5095*(KF18-KF16)</f>
        <v>26.732931693754455</v>
      </c>
      <c r="KP17" s="34">
        <f>627.5095*(KL18-KL16)</f>
        <v>26.445101767365934</v>
      </c>
      <c r="KQ17" s="34">
        <f>627.5095*(KM18-KM16)</f>
        <v>26.302567164511352</v>
      </c>
      <c r="KR17" s="34">
        <f>627.5095*(KD18-KD16)</f>
        <v>26.733189695309385</v>
      </c>
      <c r="KS17" s="34">
        <f>627.5095*(KC18-KC16)</f>
        <v>22.522008844928873</v>
      </c>
      <c r="KT17" s="34">
        <f>627.5095*(KB18-KB16)</f>
        <v>22.522137848274561</v>
      </c>
      <c r="KU17" s="34">
        <f>627.5095*(KA18-KA16)</f>
        <v>22.640283266216393</v>
      </c>
      <c r="KV17" s="34">
        <f>627.5095*(JZ18-JZ16)</f>
        <v>22.640541266344528</v>
      </c>
      <c r="KW17" s="33">
        <f t="shared" si="14"/>
        <v>-4.092648428964857</v>
      </c>
      <c r="KX17" s="109">
        <f>627.5095*(JT18-JT16)</f>
        <v>22.539950226179869</v>
      </c>
      <c r="KY17" s="109">
        <f>627.5095*(JU18-JU16)</f>
        <v>22.694073756811015</v>
      </c>
      <c r="KZ17" s="331">
        <f>627.5095*(JV18-JV16)</f>
        <v>22.843913405861791</v>
      </c>
      <c r="LA17" s="33">
        <f t="shared" si="15"/>
        <v>0.1184034180699669</v>
      </c>
      <c r="LB17" s="155">
        <f t="shared" si="81"/>
        <v>-0.10943321440838005</v>
      </c>
      <c r="LC17" s="149">
        <f>KN17-'PNO-LCCSD(T)'!AB16</f>
        <v>-1.0287692009573135E-2</v>
      </c>
      <c r="LD17" s="179">
        <f t="shared" si="16"/>
        <v>0.67891000780945632</v>
      </c>
      <c r="LE17" s="324">
        <f t="shared" si="17"/>
        <v>-0.10059104016465881</v>
      </c>
      <c r="LF17" s="326">
        <f t="shared" si="18"/>
        <v>0.15412353063114637</v>
      </c>
      <c r="LG17" t="str">
        <f t="shared" si="19"/>
        <v>05_start</v>
      </c>
      <c r="LH17" s="175">
        <f>627.5095*(KG18-KG16)</f>
        <v>22.939291247828731</v>
      </c>
      <c r="LI17" s="128">
        <f t="shared" si="20"/>
        <v>-0.41728240289985763</v>
      </c>
      <c r="LJ17" s="129">
        <f t="shared" si="21"/>
        <v>-0.41715339955417008</v>
      </c>
      <c r="LK17" s="123">
        <f>627.5095*(KI18-KI16)</f>
        <v>23.283243009736708</v>
      </c>
      <c r="LL17" s="128">
        <f t="shared" si="22"/>
        <v>-0.64295974352031493</v>
      </c>
      <c r="LM17" s="128">
        <f t="shared" si="23"/>
        <v>-0.64270174339218045</v>
      </c>
      <c r="LN17" s="226">
        <f t="shared" si="24"/>
        <v>1.6917410823257306</v>
      </c>
      <c r="LO17" s="226"/>
      <c r="LP17" s="5" t="s">
        <v>13</v>
      </c>
      <c r="LQ17" s="4">
        <v>-2739.31272793685</v>
      </c>
      <c r="LR17" s="4">
        <v>-2744.66368517102</v>
      </c>
      <c r="LS17" s="4">
        <v>-2744.6428900227202</v>
      </c>
      <c r="LT17" s="4">
        <v>-2744.3947789148501</v>
      </c>
      <c r="LU17" s="4">
        <v>-2744.3843813407002</v>
      </c>
      <c r="LV17" s="4">
        <v>-2744.3519885730002</v>
      </c>
      <c r="LW17" s="4">
        <v>-2.0795148303E-2</v>
      </c>
      <c r="LX17" s="28">
        <f t="shared" si="25"/>
        <v>-2744.3311934246972</v>
      </c>
      <c r="LY17" s="18" t="s">
        <v>119</v>
      </c>
      <c r="LZ17" s="34">
        <f>627.5095*(LQ18-LQ16)</f>
        <v>21.903946079958725</v>
      </c>
      <c r="MA17" s="34">
        <f>627.5095*(LX18-LX16)</f>
        <v>26.738241421525284</v>
      </c>
      <c r="MB17" s="34">
        <f>627.5095*(LV18-LV16)</f>
        <v>26.738989119009979</v>
      </c>
      <c r="MC17" s="34">
        <f>627.5095*(LU18-LU16)</f>
        <v>22.525017633555972</v>
      </c>
      <c r="MD17" s="34">
        <f>627.5095*(LT18-LT16)</f>
        <v>22.525391478588659</v>
      </c>
      <c r="ME17" s="34">
        <f>627.5095*(LS18-LS16)</f>
        <v>22.641968612209578</v>
      </c>
      <c r="MF17" s="34">
        <f>627.5095*(LR18-LR16)</f>
        <v>22.642716308552838</v>
      </c>
      <c r="MG17" s="33">
        <f t="shared" si="26"/>
        <v>-4.0962728104571404</v>
      </c>
      <c r="MH17" s="39">
        <f t="shared" si="27"/>
        <v>0.11732482996417914</v>
      </c>
      <c r="MI17" s="33"/>
      <c r="MJ17" s="5" t="s">
        <v>13</v>
      </c>
      <c r="MK17" s="28">
        <v>-2739.31272793674</v>
      </c>
      <c r="ML17" s="28">
        <v>-2744.6638163344301</v>
      </c>
      <c r="MM17" s="28">
        <v>-2744.61151477363</v>
      </c>
      <c r="MN17" s="28">
        <v>-2744.3905903141299</v>
      </c>
      <c r="MO17" s="28">
        <v>-2744.3644395337301</v>
      </c>
      <c r="MP17" s="28">
        <v>-2744.3495593880102</v>
      </c>
      <c r="MQ17" s="28">
        <v>-5.2301560796999998E-2</v>
      </c>
      <c r="MR17" s="28">
        <f t="shared" si="82"/>
        <v>-2744.2972578272133</v>
      </c>
      <c r="MS17" s="18" t="s">
        <v>119</v>
      </c>
      <c r="MT17" s="34">
        <f>627.5095*(MK18-MK16)</f>
        <v>21.903946519125125</v>
      </c>
      <c r="MU17" s="34">
        <f>627.5095*(MR18-MR16)</f>
        <v>27.153545779592712</v>
      </c>
      <c r="MV17" s="34">
        <f>627.5095*(MP18-MP16)</f>
        <v>26.724754605772564</v>
      </c>
      <c r="MW17" s="34">
        <f>627.5095*(MO18-MO16)</f>
        <v>22.821943450803165</v>
      </c>
      <c r="MX17" s="34">
        <f>627.5095*(MN18-MN16)</f>
        <v>22.607547865177203</v>
      </c>
      <c r="MY17" s="34">
        <f>627.5095*(MM18-MM16)</f>
        <v>23.024542749346722</v>
      </c>
      <c r="MZ17" s="34">
        <f>627.5095*(ML18-ML16)</f>
        <v>22.5957515712462</v>
      </c>
      <c r="NA17" s="52">
        <f t="shared" si="28"/>
        <v>-4.1290030345263631</v>
      </c>
      <c r="NB17" s="52">
        <f t="shared" si="29"/>
        <v>-1.1796293931002566E-2</v>
      </c>
      <c r="NC17" s="33">
        <f t="shared" si="30"/>
        <v>0.13019971200096947</v>
      </c>
      <c r="ND17" s="33"/>
      <c r="NE17" s="5" t="s">
        <v>13</v>
      </c>
      <c r="NF17">
        <v>-2739.31272793674</v>
      </c>
      <c r="NG17">
        <v>-2744.6656893792601</v>
      </c>
      <c r="NH17">
        <v>-2744.6137993851198</v>
      </c>
      <c r="NI17">
        <v>-2744.3922797723399</v>
      </c>
      <c r="NJ17">
        <v>-2744.3663347752699</v>
      </c>
      <c r="NK17">
        <v>-2744.3517315004701</v>
      </c>
      <c r="NL17">
        <v>-5.1889994146999997E-2</v>
      </c>
      <c r="NM17" s="28">
        <f t="shared" si="83"/>
        <v>-2744.299841506323</v>
      </c>
      <c r="NN17" s="18" t="s">
        <v>119</v>
      </c>
      <c r="NO17" s="34">
        <f>627.5095*(NF18-NF16)</f>
        <v>21.903946506569358</v>
      </c>
      <c r="NP17" s="34">
        <f>627.5095*(NM18-NM16)</f>
        <v>27.134949111283319</v>
      </c>
      <c r="NQ17" s="34">
        <f>627.5095*(NK18-NK16)</f>
        <v>26.765414133807425</v>
      </c>
      <c r="NR17" s="34">
        <f>627.5095*(NJ18-NJ16)</f>
        <v>22.784267893500193</v>
      </c>
      <c r="NS17" s="34">
        <f>627.5095*(NI18-NI16)</f>
        <v>22.599500413465673</v>
      </c>
      <c r="NT17" s="34">
        <f>627.5095*(NH18-NH16)</f>
        <v>22.959072154438456</v>
      </c>
      <c r="NU17" s="34">
        <f>627.5095*(NG18-NG16)</f>
        <v>22.589537181528293</v>
      </c>
      <c r="NV17" s="33">
        <f t="shared" si="31"/>
        <v>-4.1758769522791326</v>
      </c>
      <c r="NW17" s="39">
        <f t="shared" si="84"/>
        <v>-9.9632319373803568E-3</v>
      </c>
      <c r="NX17" s="33">
        <f t="shared" si="85"/>
        <v>1.8330619936222092E-3</v>
      </c>
      <c r="NZ17" s="5" t="s">
        <v>13</v>
      </c>
      <c r="OA17" s="4">
        <v>-2739.3939007948602</v>
      </c>
      <c r="OB17" s="4">
        <v>-2745.02213141739</v>
      </c>
      <c r="OC17" s="4">
        <v>-2744.9482484881401</v>
      </c>
      <c r="OD17" s="4">
        <v>-2744.7201447882599</v>
      </c>
      <c r="OE17" s="4">
        <v>-2744.6832033236401</v>
      </c>
      <c r="OF17" s="4">
        <v>-2744.7347256172002</v>
      </c>
      <c r="OG17" s="4">
        <v>-7.3882929250000007E-2</v>
      </c>
      <c r="OH17" s="28">
        <f t="shared" si="86"/>
        <v>-2744.6608426879502</v>
      </c>
      <c r="OI17" s="18" t="s">
        <v>119</v>
      </c>
      <c r="OJ17" s="34">
        <f>627.5095*(OA18-OA16)</f>
        <v>21.763403749615197</v>
      </c>
      <c r="OK17" s="34">
        <f>627.5095*(OH18-OH16)</f>
        <v>26.994371211600559</v>
      </c>
      <c r="OL17" s="34">
        <f>627.5095*(OF18-OF16)</f>
        <v>26.46217572164538</v>
      </c>
      <c r="OM17" s="34">
        <f>627.5095*(OE18-OE16)</f>
        <v>22.674510865926841</v>
      </c>
      <c r="ON17" s="34">
        <f>627.5095*(OD18-OD16)</f>
        <v>22.408413121805328</v>
      </c>
      <c r="OO17" s="34">
        <f>627.5095*(OC18-OC16)</f>
        <v>22.952760268638936</v>
      </c>
      <c r="OP17" s="34">
        <f>627.5095*(OB18-OB16)</f>
        <v>22.42056478039591</v>
      </c>
      <c r="OQ17" s="33">
        <f t="shared" si="32"/>
        <v>-4.0416109412494698</v>
      </c>
      <c r="OR17" s="39">
        <f t="shared" si="87"/>
        <v>1.2151658590582315E-2</v>
      </c>
      <c r="OS17" s="39"/>
      <c r="OT17" s="39" t="s">
        <v>13</v>
      </c>
      <c r="OU17" s="39">
        <v>-2739.3939007948502</v>
      </c>
      <c r="OV17" s="39">
        <v>-2745.0202804925498</v>
      </c>
      <c r="OW17" s="39">
        <v>-2744.9913107303</v>
      </c>
      <c r="OX17" s="39">
        <v>-2744.7265670550901</v>
      </c>
      <c r="OY17" s="39">
        <v>-2744.71208217397</v>
      </c>
      <c r="OZ17" s="39">
        <v>-2744.73711550601</v>
      </c>
      <c r="PA17" s="39">
        <v>-2.8969762244999999E-2</v>
      </c>
      <c r="PB17" s="39">
        <v>-2744.7081457437648</v>
      </c>
      <c r="PC17" s="39" t="s">
        <v>119</v>
      </c>
      <c r="PD17" s="39">
        <v>21.763403730781548</v>
      </c>
      <c r="PE17" s="39">
        <v>26.516351674779099</v>
      </c>
      <c r="PF17" s="39">
        <v>26.474048954447305</v>
      </c>
      <c r="PG17" s="39">
        <v>22.421911566478791</v>
      </c>
      <c r="PH17" s="39">
        <v>22.400760210165227</v>
      </c>
      <c r="PI17" s="39">
        <v>22.60862762068373</v>
      </c>
      <c r="PJ17" s="39">
        <v>22.566324895786199</v>
      </c>
      <c r="PK17" s="39">
        <v>-3.9077240586611062</v>
      </c>
      <c r="PL17" s="39">
        <v>0.16556468562097137</v>
      </c>
      <c r="PM17" s="39"/>
      <c r="PO17" s="33">
        <f t="shared" si="33"/>
        <v>-0.14054276950992772</v>
      </c>
      <c r="PP17" s="33">
        <f t="shared" si="34"/>
        <v>-0.19913474337187509</v>
      </c>
      <c r="PQ17" s="33">
        <f t="shared" si="88"/>
        <v>-5.8591973861947366E-2</v>
      </c>
      <c r="PR17" s="33">
        <f>'LNO-CCSD(T)-def2nZVP'!LB17</f>
        <v>-0.10943321440838005</v>
      </c>
      <c r="PS17" s="33">
        <f t="shared" si="89"/>
        <v>-6.2759606608133733E-2</v>
      </c>
      <c r="PT17" s="33">
        <f t="shared" si="90"/>
        <v>-6.6477153539029207E-2</v>
      </c>
      <c r="PU17" s="33">
        <f>-'LNO-CCSD(T)-def2nZVP'!FA17+'CCSD(T)'!CI17</f>
        <v>8.6816695408703737E-2</v>
      </c>
      <c r="PV17" s="360">
        <f>'LNO-CCSD(T)-def2nZVP'!KV17+PS17+PT17+PU17</f>
        <v>22.59812120160607</v>
      </c>
      <c r="PW17" s="360"/>
      <c r="PX17" s="399">
        <v>-0.14054234917717778</v>
      </c>
      <c r="PY17" s="399">
        <v>-0.12463126842343186</v>
      </c>
      <c r="PZ17" s="399">
        <v>1.5911080753745921E-2</v>
      </c>
      <c r="QA17" s="399">
        <v>-0.10943321440838005</v>
      </c>
      <c r="QB17" s="399">
        <v>-7.5721418716503709E-3</v>
      </c>
      <c r="QC17" s="399">
        <v>-6.6477153539029207E-2</v>
      </c>
      <c r="QD17" s="399">
        <v>8.6816695408703737E-2</v>
      </c>
      <c r="QE17" s="360">
        <v>22.65330866634255</v>
      </c>
      <c r="QF17" s="399">
        <f t="shared" si="91"/>
        <v>5.5187464736480507E-2</v>
      </c>
      <c r="QH17" s="5" t="s">
        <v>13</v>
      </c>
      <c r="QI17" s="420">
        <v>-2739.31272793682</v>
      </c>
      <c r="QJ17" s="420">
        <v>-2744.31996327465</v>
      </c>
      <c r="QK17" s="420">
        <v>-2744.3015468338199</v>
      </c>
      <c r="QL17" s="420">
        <v>-2744.0651913953302</v>
      </c>
      <c r="QM17" s="420">
        <v>-2744.0559831749101</v>
      </c>
      <c r="QN17" s="420">
        <v>-2743.98087849284</v>
      </c>
      <c r="QO17" s="420">
        <v>-1.8416440834E-2</v>
      </c>
      <c r="QP17" s="213">
        <f t="shared" si="92"/>
        <v>-2743.9624620520062</v>
      </c>
      <c r="QQ17" s="421" t="s">
        <v>119</v>
      </c>
      <c r="QR17" s="212">
        <f>627.5095*(QI18-QI16)</f>
        <v>21.903946079958725</v>
      </c>
      <c r="QS17" s="212">
        <f>627.5095*(QP18-QP16)</f>
        <v>25.81485748990702</v>
      </c>
      <c r="QT17" s="212">
        <f>627.5095*(QN18-QN16)</f>
        <v>25.804212865479464</v>
      </c>
      <c r="QU17" s="212">
        <f>627.5095*(QM18-QM16)</f>
        <v>22.750961164087283</v>
      </c>
      <c r="QV17" s="212">
        <f>627.5095*(QL18-QL16)</f>
        <v>22.745638854299049</v>
      </c>
      <c r="QW17" s="212">
        <f>627.5095*(QK18-QK16)</f>
        <v>22.918971668105733</v>
      </c>
      <c r="QX17" s="212">
        <f>627.5095*(QJ18-QJ16)</f>
        <v>22.908327048814627</v>
      </c>
      <c r="QY17" s="213">
        <f t="shared" si="35"/>
        <v>-2.8958858166648369</v>
      </c>
      <c r="QZ17" s="249">
        <f t="shared" si="93"/>
        <v>0.16268819451557803</v>
      </c>
      <c r="RA17" s="5"/>
      <c r="RB17" s="5" t="s">
        <v>13</v>
      </c>
      <c r="RC17" s="42">
        <v>-2739.3939007949002</v>
      </c>
      <c r="RD17" s="213">
        <v>-2744.6540201503999</v>
      </c>
      <c r="RE17" s="213">
        <v>-2744.6280885628998</v>
      </c>
      <c r="RF17" s="213">
        <v>-2744.37631858541</v>
      </c>
      <c r="RG17" s="213">
        <v>-2744.36335279166</v>
      </c>
      <c r="RH17" s="213">
        <v>-2744.3456249210699</v>
      </c>
      <c r="RI17" s="213">
        <v>-2.5931587504999999E-2</v>
      </c>
      <c r="RJ17" s="418">
        <f t="shared" si="94"/>
        <v>-2744.3196933335648</v>
      </c>
      <c r="RK17" s="421" t="s">
        <v>119</v>
      </c>
      <c r="RL17" s="212">
        <f>627.5095*(RC18-RC16)</f>
        <v>21.76340376217096</v>
      </c>
      <c r="RM17" s="212">
        <f>627.5095*(RJ18-RJ16)</f>
        <v>25.839371426041687</v>
      </c>
      <c r="RN17" s="212">
        <f>627.5095*(RH18-RH16)</f>
        <v>25.836357748941847</v>
      </c>
      <c r="RO17" s="212">
        <f>627.5095*(RG18-RG16)</f>
        <v>22.79494179254862</v>
      </c>
      <c r="RP17" s="212">
        <f>627.5095*(RF18-RF16)</f>
        <v>22.793434953856021</v>
      </c>
      <c r="RQ17" s="212">
        <f>627.5095*(RE18-RE16)</f>
        <v>23.016292787993365</v>
      </c>
      <c r="RR17" s="212">
        <f>627.5095*(RD18-RD16)</f>
        <v>23.013279110893524</v>
      </c>
      <c r="RS17" s="213">
        <f t="shared" si="36"/>
        <v>-2.8230786380483224</v>
      </c>
      <c r="RT17" s="249">
        <f t="shared" si="95"/>
        <v>0.21984415703750315</v>
      </c>
    </row>
    <row r="18" spans="1:488" ht="17">
      <c r="A18" s="96">
        <v>-18.29</v>
      </c>
      <c r="C18" s="286" t="s">
        <v>14</v>
      </c>
      <c r="D18" s="282">
        <v>-2737.7891668128</v>
      </c>
      <c r="E18" s="282">
        <v>-2741.6937824224401</v>
      </c>
      <c r="F18" s="282">
        <v>-2741.6817835038701</v>
      </c>
      <c r="G18" s="282">
        <v>-2741.53112768559</v>
      </c>
      <c r="H18" s="282">
        <v>-2741.5251282262998</v>
      </c>
      <c r="I18" s="282">
        <v>-2741.3836342842801</v>
      </c>
      <c r="J18" s="282">
        <v>-2741.3716353657101</v>
      </c>
      <c r="K18" s="94" t="s">
        <v>120</v>
      </c>
      <c r="L18" s="34">
        <f>627.5095*(D16-D17)</f>
        <v>-13.865243749864328</v>
      </c>
      <c r="M18" s="34">
        <f>627.5095*(J16-J17)</f>
        <v>-23.663845142220193</v>
      </c>
      <c r="N18" s="34">
        <f>627.5095*(I16-I17)</f>
        <v>-23.594320026446358</v>
      </c>
      <c r="O18" s="34">
        <f>627.5095*(H16-H17)</f>
        <v>-17.007320055098013</v>
      </c>
      <c r="P18" s="34">
        <f>627.5095*(G16-G17)</f>
        <v>-16.972557503346298</v>
      </c>
      <c r="Q18" s="34">
        <f>627.5095*(F16-F17)</f>
        <v>-17.283847383637703</v>
      </c>
      <c r="R18" s="34">
        <f>627.5095*(E16-E17)</f>
        <v>-17.21432226757851</v>
      </c>
      <c r="S18" s="93">
        <f t="shared" si="37"/>
        <v>6.379997758867848</v>
      </c>
      <c r="T18" s="93">
        <f t="shared" si="38"/>
        <v>-0.2417647642322116</v>
      </c>
      <c r="U18" s="288"/>
      <c r="V18" s="93">
        <f>L18-'CCSD(T)'!BV18</f>
        <v>-1.4586495830624102E-2</v>
      </c>
      <c r="W18" s="93">
        <f>N18-'CCSD(T)'!BW18</f>
        <v>-6.534699567773572E-2</v>
      </c>
      <c r="X18" s="93">
        <f>P18-'CCSD(T)'!BX18</f>
        <v>-1.2541776464704668E-2</v>
      </c>
      <c r="Y18" s="93">
        <f>R18-'CCSD(T)'!BY18</f>
        <v>-7.8801491180630734E-2</v>
      </c>
      <c r="Z18" s="93">
        <f>R18-'DLPNO-CCSD(T1 or T0)'!CT17</f>
        <v>0.59916017089438611</v>
      </c>
      <c r="AA18" s="93">
        <f t="shared" si="39"/>
        <v>2.044719365919434E-3</v>
      </c>
      <c r="AB18" s="93">
        <f t="shared" si="40"/>
        <v>-6.6259714715926066E-2</v>
      </c>
      <c r="AD18" s="209" t="s">
        <v>14</v>
      </c>
      <c r="AE18" s="28">
        <v>-2737.7891668128</v>
      </c>
      <c r="AF18" s="28">
        <v>-2741.69400629048</v>
      </c>
      <c r="AG18" s="28">
        <v>-2741.68208348289</v>
      </c>
      <c r="AH18" s="28">
        <v>-2741.5313317061</v>
      </c>
      <c r="AI18" s="28">
        <v>-2741.5253703023</v>
      </c>
      <c r="AJ18" s="28">
        <v>-2741.3839640136798</v>
      </c>
      <c r="AK18" s="28">
        <v>-2741.3720412060802</v>
      </c>
      <c r="AL18" s="18" t="s">
        <v>120</v>
      </c>
      <c r="AM18" s="34">
        <f>627.5095*(AE16-AE17)</f>
        <v>-13.865243749864328</v>
      </c>
      <c r="AN18" s="34">
        <f>627.5095*(AK16-AK17)</f>
        <v>-23.639676205676199</v>
      </c>
      <c r="AO18" s="34">
        <f>627.5095*(AJ16-AJ17)</f>
        <v>-23.539401693764905</v>
      </c>
      <c r="AP18" s="34">
        <f>627.5095*(AI16-AI17)</f>
        <v>-16.971290768822488</v>
      </c>
      <c r="AQ18" s="34">
        <f>627.5095*(AH16-AH17)</f>
        <v>-16.921153519144724</v>
      </c>
      <c r="AR18" s="34">
        <f>627.5095*(AG16-AG17)</f>
        <v>-17.232457179387605</v>
      </c>
      <c r="AS18" s="34">
        <f>627.5095*(AF16-AF17)</f>
        <v>-17.132182667476311</v>
      </c>
      <c r="AT18" s="52">
        <f t="shared" si="41"/>
        <v>6.407219026288594</v>
      </c>
      <c r="AU18" s="52">
        <f t="shared" si="42"/>
        <v>-0.21102914833158692</v>
      </c>
      <c r="AV18" s="71"/>
      <c r="AW18" s="52">
        <f>AM18-'CCSD(T)'!BV18</f>
        <v>-1.4586495830624102E-2</v>
      </c>
      <c r="AX18" s="52">
        <f>AO18-'CCSD(T)'!BW18</f>
        <v>-1.0428662996282867E-2</v>
      </c>
      <c r="AY18" s="52">
        <f>AQ18-'CCSD(T)'!BX18</f>
        <v>3.8862207736869436E-2</v>
      </c>
      <c r="AZ18" s="52">
        <f>AS18-'CCSD(T)'!BY18</f>
        <v>3.3381089215680504E-3</v>
      </c>
      <c r="BA18" s="52">
        <f>AS18-'DLPNO-CCSD(T1 or T0)'!CT17</f>
        <v>0.6812997709965849</v>
      </c>
      <c r="BB18" s="52">
        <f t="shared" si="43"/>
        <v>5.3448703567493538E-2</v>
      </c>
      <c r="BC18" s="52">
        <f t="shared" si="44"/>
        <v>-3.5524098815301386E-2</v>
      </c>
      <c r="BD18" s="33"/>
      <c r="BE18" s="211" t="s">
        <v>14</v>
      </c>
      <c r="BF18" s="28">
        <v>-2737.78916681281</v>
      </c>
      <c r="BG18" s="28">
        <v>-2741.6936574859701</v>
      </c>
      <c r="BH18" s="28">
        <v>-2741.6619339825202</v>
      </c>
      <c r="BI18" s="28">
        <v>-2741.5278884351701</v>
      </c>
      <c r="BJ18" s="28">
        <v>-2741.5120266834501</v>
      </c>
      <c r="BK18" s="28">
        <v>-2741.3821371199201</v>
      </c>
      <c r="BL18" s="28">
        <v>-3.1723503450000003E-2</v>
      </c>
      <c r="BM18" s="28">
        <f t="shared" si="45"/>
        <v>-2741.3504136164702</v>
      </c>
      <c r="BN18" s="18" t="s">
        <v>120</v>
      </c>
      <c r="BO18" s="212">
        <f>627.5095*(BF16-BF17)</f>
        <v>-13.865243749864328</v>
      </c>
      <c r="BP18" s="212">
        <f>627.5095*(BM16-BM17)</f>
        <v>-23.450385423896321</v>
      </c>
      <c r="BQ18" s="212">
        <f>627.5095*(BK16-BK17)</f>
        <v>-23.667718287649077</v>
      </c>
      <c r="BR18" s="212">
        <f>627.5095*(BJ16-BJ17)</f>
        <v>-16.798942140894482</v>
      </c>
      <c r="BS18" s="212">
        <f>627.5095*(BI16-BI17)</f>
        <v>-16.907608569631918</v>
      </c>
      <c r="BT18" s="212">
        <f>627.5095*(BH16-BH17)</f>
        <v>-17.059697344466947</v>
      </c>
      <c r="BU18" s="212">
        <f>627.5095*(BG16-BG17)</f>
        <v>-17.277030208219699</v>
      </c>
      <c r="BV18" s="213">
        <f t="shared" si="46"/>
        <v>6.3906880794293777</v>
      </c>
      <c r="BW18" s="213">
        <f t="shared" si="47"/>
        <v>-0.36942163858778088</v>
      </c>
      <c r="BX18" s="214">
        <f t="shared" si="48"/>
        <v>0.15839249025619395</v>
      </c>
      <c r="BY18" s="33">
        <f>BO18-'CCSD(T)'!BV18</f>
        <v>-1.4586495830624102E-2</v>
      </c>
      <c r="BZ18" s="33">
        <f>BQ18-'CCSD(T)'!BW18</f>
        <v>-0.1387452568804548</v>
      </c>
      <c r="CA18" s="39">
        <f>BS18-'CCSD(T)'!BX18</f>
        <v>5.2407157249675151E-2</v>
      </c>
      <c r="CB18" s="39">
        <f>BU18-'CCSD(T)'!BY18</f>
        <v>-0.14150943182182019</v>
      </c>
      <c r="CC18" s="33">
        <f>BU18-'DLPNO-CCSD(T1 or T0)'!CT17</f>
        <v>0.53645223025319666</v>
      </c>
      <c r="CD18" s="33">
        <f t="shared" si="49"/>
        <v>6.6993653080299254E-2</v>
      </c>
      <c r="CE18" s="33">
        <f t="shared" si="50"/>
        <v>-0.19391658907149534</v>
      </c>
      <c r="CF18" s="39"/>
      <c r="CG18" s="211" t="s">
        <v>14</v>
      </c>
      <c r="CH18" s="74">
        <v>-2737.78916681281</v>
      </c>
      <c r="CI18" s="74">
        <v>-2741.6947981871599</v>
      </c>
      <c r="CJ18" s="74">
        <v>-2741.6636088014802</v>
      </c>
      <c r="CK18" s="74">
        <v>-2741.5290301908399</v>
      </c>
      <c r="CL18" s="74">
        <v>-2741.513435498</v>
      </c>
      <c r="CM18" s="74">
        <v>-2741.3837210451702</v>
      </c>
      <c r="CN18" s="33">
        <v>-3.1189385686E-2</v>
      </c>
      <c r="CO18" s="33">
        <f t="shared" si="51"/>
        <v>-2741.3525316594842</v>
      </c>
      <c r="CP18" s="18" t="s">
        <v>120</v>
      </c>
      <c r="CQ18" s="34">
        <f>627.5095*(CH16-CH17)</f>
        <v>-13.865243743586447</v>
      </c>
      <c r="CR18" s="34">
        <f>627.5095*(CO16-CO17)</f>
        <v>-23.483584468224777</v>
      </c>
      <c r="CS18" s="34">
        <f>627.5095*(CM16-CM17)</f>
        <v>-23.642008357308899</v>
      </c>
      <c r="CT18" s="34">
        <f>627.5095*(CL16-CL17)</f>
        <v>-16.791052620724557</v>
      </c>
      <c r="CU18" s="34">
        <f>627.5095*(CK16-CK17)</f>
        <v>-16.870264562983753</v>
      </c>
      <c r="CV18" s="34">
        <f>627.5095*(CJ16-CJ17)</f>
        <v>-17.055307344133734</v>
      </c>
      <c r="CW18" s="34">
        <f>627.5095*(CI16-CI17)</f>
        <v>-17.213731235500724</v>
      </c>
      <c r="CX18" s="33">
        <f t="shared" si="0"/>
        <v>6.4282771218081756</v>
      </c>
      <c r="CY18" s="33">
        <f t="shared" si="1"/>
        <v>-0.34346667251697127</v>
      </c>
      <c r="CZ18" s="33">
        <f t="shared" si="2"/>
        <v>2.5954966070809604E-2</v>
      </c>
      <c r="DA18" s="33">
        <f>CQ18-'CCSD(T)'!BV18</f>
        <v>-1.4586489552742776E-2</v>
      </c>
      <c r="DB18" s="33">
        <f>CS18-'CCSD(T)'!BW18</f>
        <v>-0.11303532654027748</v>
      </c>
      <c r="DC18" s="33">
        <f>CU18-'CCSD(T)'!BX18</f>
        <v>8.9751163897840769E-2</v>
      </c>
      <c r="DD18" s="39">
        <f>CW18-'CCSD(T)'!BY18</f>
        <v>-7.8210459102844965E-2</v>
      </c>
      <c r="DE18" s="39">
        <f>CW18-'DLPNO-CCSD(T1 or T0)'!CT17</f>
        <v>0.59975120297217188</v>
      </c>
      <c r="DF18" s="33">
        <f t="shared" si="52"/>
        <v>0.10433765345058355</v>
      </c>
      <c r="DG18" s="33">
        <f t="shared" si="53"/>
        <v>-0.16796162300068573</v>
      </c>
      <c r="DH18" s="33"/>
      <c r="DI18" s="211" t="s">
        <v>14</v>
      </c>
      <c r="DJ18" s="74">
        <v>-2737.7891668129</v>
      </c>
      <c r="DK18" s="74">
        <v>-2741.6925781126802</v>
      </c>
      <c r="DL18" s="74">
        <v>-2741.6891287824801</v>
      </c>
      <c r="DM18" s="74">
        <v>-2741.5311722851998</v>
      </c>
      <c r="DN18" s="74">
        <v>-2741.5294476201002</v>
      </c>
      <c r="DO18" s="74">
        <v>-2741.3841339266601</v>
      </c>
      <c r="DP18" s="28">
        <v>-3.4493302070000001E-3</v>
      </c>
      <c r="DQ18" s="33">
        <f t="shared" si="54"/>
        <v>-2741.3806845964532</v>
      </c>
      <c r="DR18" s="18" t="s">
        <v>120</v>
      </c>
      <c r="DS18" s="34">
        <f>627.5095*(DJ16-DJ17)</f>
        <v>-13.865243881699856</v>
      </c>
      <c r="DT18" s="34">
        <f>627.5095*(DQ16-DQ17)</f>
        <v>-23.466321904961536</v>
      </c>
      <c r="DU18" s="34">
        <f>627.5095*(DO16-DO17)</f>
        <v>-23.548341257080878</v>
      </c>
      <c r="DV18" s="34">
        <f>627.5095*(DN16-DN17)</f>
        <v>-16.880146156199292</v>
      </c>
      <c r="DW18" s="34">
        <f>627.5095*(DM16-DM17)</f>
        <v>-16.921155821986066</v>
      </c>
      <c r="DX18" s="34">
        <f>627.5095*(DL16-DL17)</f>
        <v>-17.074532352833522</v>
      </c>
      <c r="DY18" s="34">
        <f>627.5095*(DK16-DK17)</f>
        <v>-17.156551710089314</v>
      </c>
      <c r="DZ18" s="33">
        <f t="shared" si="3"/>
        <v>6.3917895469915642</v>
      </c>
      <c r="EA18" s="33">
        <f t="shared" si="4"/>
        <v>-0.2353958881032483</v>
      </c>
      <c r="EB18" s="33">
        <f t="shared" si="55"/>
        <v>6.3688761289633078E-3</v>
      </c>
      <c r="EC18" s="33">
        <f>DS18-'CCSD(T)'!BV18</f>
        <v>-1.4586627666151486E-2</v>
      </c>
      <c r="ED18" s="33">
        <f>DU18-'CCSD(T)'!BW18</f>
        <v>-1.9368226312256098E-2</v>
      </c>
      <c r="EE18" s="33">
        <f>DW18-'CCSD(T)'!BX18</f>
        <v>3.8859904895527819E-2</v>
      </c>
      <c r="EF18" s="39">
        <f>DY18-'CCSD(T)'!BY18</f>
        <v>-2.1030933691434939E-2</v>
      </c>
      <c r="EG18" s="39">
        <f>DY18-'DLPNO-CCSD(T1 or T0)'!CT17</f>
        <v>0.65693072838358191</v>
      </c>
      <c r="EH18" s="33">
        <f t="shared" si="56"/>
        <v>5.3446532561679305E-2</v>
      </c>
      <c r="EI18" s="33">
        <f t="shared" si="57"/>
        <v>-5.9890838586962758E-2</v>
      </c>
      <c r="EJ18" s="33"/>
      <c r="EK18" s="289" t="s">
        <v>14</v>
      </c>
      <c r="EL18" s="33">
        <v>-2737.9015390745299</v>
      </c>
      <c r="EM18" s="33">
        <v>-2742.2344669508102</v>
      </c>
      <c r="EN18" s="33">
        <v>-2742.2216750083098</v>
      </c>
      <c r="EO18" s="33">
        <v>-2742.0518228074102</v>
      </c>
      <c r="EP18" s="33">
        <v>-2742.04542683616</v>
      </c>
      <c r="EQ18" s="33">
        <v>-2741.9094288062001</v>
      </c>
      <c r="ER18" s="33">
        <v>-1.2791942496E-2</v>
      </c>
      <c r="ES18" s="33">
        <f t="shared" si="58"/>
        <v>-2741.8966368637043</v>
      </c>
      <c r="ET18" s="18" t="s">
        <v>120</v>
      </c>
      <c r="EU18" s="34">
        <f>627.5095*(EL16-EL17)</f>
        <v>-13.150659569608997</v>
      </c>
      <c r="EV18" s="34">
        <f>627.5095*(ES16-ES17)</f>
        <v>-24.097536627727099</v>
      </c>
      <c r="EW18" s="34">
        <f>627.5095*(EQ16-EQ17)</f>
        <v>-24.080198335512055</v>
      </c>
      <c r="EX18" s="34">
        <f>627.5095*(EP16-EP17)</f>
        <v>-16.838002900353796</v>
      </c>
      <c r="EY18" s="34">
        <f>627.5095*(EO16-EO17)</f>
        <v>-16.829333756243781</v>
      </c>
      <c r="EZ18" s="34">
        <f>627.5095*(EN16-EN17)</f>
        <v>-17.354188657201853</v>
      </c>
      <c r="FA18" s="34">
        <f>627.5095*(EM16-EM17)</f>
        <v>-17.336850375259708</v>
      </c>
      <c r="FB18" s="92">
        <f t="shared" si="5"/>
        <v>6.743347960252347</v>
      </c>
      <c r="FC18" s="92">
        <f t="shared" si="6"/>
        <v>-0.50751661901592726</v>
      </c>
      <c r="FD18" s="92">
        <f>EU18-'CCSD(T)'!BB18</f>
        <v>3.4081421220424346E-3</v>
      </c>
      <c r="FE18" s="92">
        <f>EW18-'CCSD(T)'!BC18</f>
        <v>2.8569456324945008E-2</v>
      </c>
      <c r="FF18" s="92">
        <f>EY18-'CCSD(T)'!CH18</f>
        <v>0.10105707161739375</v>
      </c>
      <c r="FG18" s="96">
        <f>FA18-'CCSD(T)'!CI18</f>
        <v>2.6307735682166822E-2</v>
      </c>
      <c r="FH18" s="96">
        <f>FA18-'DLPNO-CCSD(T1 or T0)'!AF17</f>
        <v>0.81605631291434833</v>
      </c>
      <c r="FI18" s="92">
        <f t="shared" si="59"/>
        <v>9.7648929495351311E-2</v>
      </c>
      <c r="FJ18" s="92">
        <f t="shared" si="60"/>
        <v>-7.4749335935226924E-2</v>
      </c>
      <c r="FK18" s="39"/>
      <c r="FL18" s="218" t="s">
        <v>14</v>
      </c>
      <c r="FM18" s="28">
        <v>-2737.9015390739</v>
      </c>
      <c r="FN18" s="28">
        <v>-2742.23461370719</v>
      </c>
      <c r="FO18" s="28">
        <v>-2742.22191820424</v>
      </c>
      <c r="FP18" s="28">
        <v>-2742.05197412499</v>
      </c>
      <c r="FQ18" s="28">
        <v>-2742.04562637352</v>
      </c>
      <c r="FR18" s="28">
        <v>-2741.9096897437398</v>
      </c>
      <c r="FS18" s="28">
        <v>-1.2695502952999999E-2</v>
      </c>
      <c r="FT18" s="28">
        <f t="shared" si="61"/>
        <v>-2741.8969942407866</v>
      </c>
      <c r="FU18" s="18" t="s">
        <v>120</v>
      </c>
      <c r="FV18" s="34">
        <f>627.5095*(FM16-FM17)</f>
        <v>-13.150659707722406</v>
      </c>
      <c r="FW18" s="34">
        <f>627.5095*(FT16-FT17)</f>
        <v>-24.08425634516799</v>
      </c>
      <c r="FX18" s="34">
        <f>627.5095*(FR16-FR17)</f>
        <v>-24.065165058783812</v>
      </c>
      <c r="FY18" s="34">
        <f>627.5095*(FQ16-FQ17)</f>
        <v>-16.829349192985447</v>
      </c>
      <c r="FZ18" s="34">
        <f>627.5095*(FP16-FP17)</f>
        <v>-16.81980354979336</v>
      </c>
      <c r="GA18" s="34">
        <f>627.5095*(FO16-FO17)</f>
        <v>-17.342103652313604</v>
      </c>
      <c r="GB18" s="34">
        <f>627.5095*(FN16-FN17)</f>
        <v>-17.323012366214787</v>
      </c>
      <c r="GC18" s="33">
        <f t="shared" si="62"/>
        <v>6.7421526925690252</v>
      </c>
      <c r="GD18" s="33">
        <f t="shared" si="63"/>
        <v>-0.50320881642142723</v>
      </c>
      <c r="GE18" s="169">
        <f t="shared" si="7"/>
        <v>-0.14163250827597551</v>
      </c>
      <c r="GF18" s="33">
        <f>FV18-'CCSD(T)'!BB18</f>
        <v>3.4080040086337249E-3</v>
      </c>
      <c r="GG18" s="33">
        <f>FX18-'CCSD(T)'!BC18</f>
        <v>4.3602733053187848E-2</v>
      </c>
      <c r="GH18" s="33">
        <f>FZ18-'CCSD(T)'!BD18</f>
        <v>0.11058727806781476</v>
      </c>
      <c r="GI18" s="33">
        <f>GB18-'CCSD(T)'!BE18</f>
        <v>4.0145744727087873E-2</v>
      </c>
      <c r="GJ18" s="33">
        <f>GB18-'DLPNO-CCSD(T1 or T0)'!O17</f>
        <v>-4.548205818769091E-2</v>
      </c>
      <c r="GK18" s="33">
        <f t="shared" si="64"/>
        <v>0.10717927405918104</v>
      </c>
      <c r="GL18" s="33">
        <f t="shared" si="65"/>
        <v>-7.0441533340726892E-2</v>
      </c>
      <c r="GM18" s="33"/>
      <c r="GN18" s="218" t="s">
        <v>14</v>
      </c>
      <c r="GO18" s="28">
        <v>-2737.90153907388</v>
      </c>
      <c r="GP18" s="28">
        <v>-2742.2350224326001</v>
      </c>
      <c r="GQ18" s="28">
        <v>-2742.1997497791499</v>
      </c>
      <c r="GR18" s="28">
        <v>-2742.0489719858501</v>
      </c>
      <c r="GS18" s="28">
        <v>-2742.03133565912</v>
      </c>
      <c r="GT18" s="28">
        <v>-2741.90775938355</v>
      </c>
      <c r="GU18" s="28">
        <v>-3.5272653447000001E-2</v>
      </c>
      <c r="GV18" s="28">
        <f t="shared" si="66"/>
        <v>-2741.872486730103</v>
      </c>
      <c r="GW18" s="18" t="s">
        <v>120</v>
      </c>
      <c r="GX18" s="34">
        <f>627.5095*(GO16-GO17)</f>
        <v>-13.150659701444523</v>
      </c>
      <c r="GY18" s="34">
        <f>627.5095*(GV16-GV17)</f>
        <v>-23.818899911356727</v>
      </c>
      <c r="GZ18" s="34">
        <f>627.5095*(GT16-GT17)</f>
        <v>-24.215959363126018</v>
      </c>
      <c r="HA18" s="34">
        <f>627.5095*(GS16-GS17)</f>
        <v>-16.644319489234849</v>
      </c>
      <c r="HB18" s="34">
        <f>627.5095*(GR16-GR17)</f>
        <v>-16.842849212551272</v>
      </c>
      <c r="HC18" s="34">
        <f>627.5095*(GQ16-GQ17)</f>
        <v>-17.08383294117597</v>
      </c>
      <c r="HD18" s="34">
        <f>627.5095*(GP16-GP17)</f>
        <v>-17.480892388664891</v>
      </c>
      <c r="HE18" s="33">
        <f t="shared" si="8"/>
        <v>6.7350669744611267</v>
      </c>
      <c r="HF18" s="33">
        <f t="shared" si="9"/>
        <v>-0.63804317611361938</v>
      </c>
      <c r="HG18" s="52">
        <f t="shared" si="67"/>
        <v>0.13483435969219215</v>
      </c>
      <c r="HH18" s="33">
        <f>GX18-'CCSD(T)'!BB18</f>
        <v>3.4080102865168271E-3</v>
      </c>
      <c r="HI18" s="33">
        <f>GZ18-'CCSD(T)'!BC18</f>
        <v>-0.10719157128901813</v>
      </c>
      <c r="HJ18" s="33">
        <f>HB18-'CCSD(T)'!BD18</f>
        <v>8.7541615309902454E-2</v>
      </c>
      <c r="HK18" s="33">
        <f>HD18-'CCSD(T)'!BE18</f>
        <v>-0.11773427772301659</v>
      </c>
      <c r="HL18" s="33">
        <f>HD18-'DLPNO-CCSD(T1 or T0)'!CT17</f>
        <v>0.33259004980800455</v>
      </c>
      <c r="HM18" s="33">
        <f t="shared" si="10"/>
        <v>8.4133605023385627E-2</v>
      </c>
      <c r="HN18" s="33">
        <f t="shared" si="11"/>
        <v>-0.20527589303291904</v>
      </c>
      <c r="HO18" s="39"/>
      <c r="HP18" s="218" t="s">
        <v>14</v>
      </c>
      <c r="HQ18" s="28">
        <v>-2737.9015390739</v>
      </c>
      <c r="HR18" s="28">
        <v>-2742.2362434336701</v>
      </c>
      <c r="HS18" s="28">
        <v>-2742.2016097044002</v>
      </c>
      <c r="HT18" s="28">
        <v>-2742.0501753567401</v>
      </c>
      <c r="HU18" s="28">
        <v>-2742.0328584920999</v>
      </c>
      <c r="HV18" s="28">
        <v>-2741.90943161003</v>
      </c>
      <c r="HW18" s="28">
        <v>-3.4633729271000002E-2</v>
      </c>
      <c r="HX18" s="28">
        <f t="shared" si="68"/>
        <v>-2741.8747978807592</v>
      </c>
      <c r="HY18" s="18" t="s">
        <v>120</v>
      </c>
      <c r="HZ18" s="34">
        <f>627.5095*(HQ16-HQ17)</f>
        <v>-13.150659682610877</v>
      </c>
      <c r="IA18" s="34">
        <f>627.5095*(HX16-HX17)</f>
        <v>-23.776667164585525</v>
      </c>
      <c r="IB18" s="34">
        <f>627.5095*(HV16-HV17)</f>
        <v>-24.108823787692828</v>
      </c>
      <c r="IC18" s="34">
        <f>627.5095*(HU16-HU17)</f>
        <v>-16.625878810889304</v>
      </c>
      <c r="ID18" s="34">
        <f>627.5095*(HT16-HT17)</f>
        <v>-16.791957125724579</v>
      </c>
      <c r="IE18" s="34">
        <f>627.5095*(HS16-HS17)</f>
        <v>-17.058235862046605</v>
      </c>
      <c r="IF18" s="34">
        <f>627.5095*(HR16-HR17)</f>
        <v>-17.390392485153907</v>
      </c>
      <c r="IG18" s="33">
        <f t="shared" si="69"/>
        <v>6.7184313025389208</v>
      </c>
      <c r="IH18" s="33">
        <f t="shared" si="70"/>
        <v>-0.59843535942932746</v>
      </c>
      <c r="II18" s="33">
        <f t="shared" si="71"/>
        <v>3.9607816684291919E-2</v>
      </c>
      <c r="IJ18" s="33">
        <f>HZ18-'CCSD(T)'!BB18</f>
        <v>3.4080291201625812E-3</v>
      </c>
      <c r="IK18" s="33">
        <f>IB18-'CCSD(T)'!BC18</f>
        <v>-5.5995855827717378E-5</v>
      </c>
      <c r="IL18" s="33">
        <f>ID18-'CCSD(T)'!BD18</f>
        <v>0.13843370213659512</v>
      </c>
      <c r="IM18" s="33">
        <f>IF18-'CCSD(T)'!BE18</f>
        <v>-2.7234374212032009E-2</v>
      </c>
      <c r="IN18" s="33">
        <f>IF18-'DLPNO-CCSD(T1 or T0)'!CT17</f>
        <v>0.42308995331898913</v>
      </c>
      <c r="IO18" s="33">
        <f t="shared" si="72"/>
        <v>0.13502567301643253</v>
      </c>
      <c r="IP18" s="33">
        <f t="shared" si="73"/>
        <v>-0.16566807634862712</v>
      </c>
      <c r="IQ18" s="33"/>
      <c r="IR18" s="218" t="s">
        <v>14</v>
      </c>
      <c r="IS18">
        <v>-2737.9015390745399</v>
      </c>
      <c r="IT18">
        <v>-2742.23447662539</v>
      </c>
      <c r="IU18">
        <v>-2742.2303783051102</v>
      </c>
      <c r="IV18">
        <v>-2742.0526824840799</v>
      </c>
      <c r="IW18">
        <v>-2742.05063332394</v>
      </c>
      <c r="IX18">
        <v>-2741.9099702610401</v>
      </c>
      <c r="IY18">
        <v>-4.0983202799999997E-3</v>
      </c>
      <c r="IZ18" s="28">
        <f t="shared" si="74"/>
        <v>-2741.9058719407603</v>
      </c>
      <c r="JA18" s="18" t="s">
        <v>120</v>
      </c>
      <c r="JB18" s="34">
        <f>627.5095*(IS16-IS17)</f>
        <v>-13.150659613554172</v>
      </c>
      <c r="JC18" s="34">
        <f>627.5095*(IZ16-IZ17)</f>
        <v>-23.993278364945798</v>
      </c>
      <c r="JD18" s="34">
        <f>627.5095*(IX16-IX17)</f>
        <v>-24.081002946850173</v>
      </c>
      <c r="JE18" s="34">
        <f>627.5095*(IW16-IW17)</f>
        <v>-16.841486676403331</v>
      </c>
      <c r="JF18" s="34">
        <f>627.5095*(IV16-IV17)</f>
        <v>-16.885348962789788</v>
      </c>
      <c r="JG18" s="34">
        <f>627.5095*(IU16-IU17)</f>
        <v>-17.275364390149878</v>
      </c>
      <c r="JH18" s="34">
        <f>627.5095*(IT16-IT17)</f>
        <v>-17.363088975763912</v>
      </c>
      <c r="JI18" s="33">
        <f t="shared" si="75"/>
        <v>6.7179139710862614</v>
      </c>
      <c r="JJ18" s="33">
        <f t="shared" si="76"/>
        <v>-0.47774001297412383</v>
      </c>
      <c r="JK18" s="33">
        <f t="shared" si="77"/>
        <v>2.9776606041803433E-2</v>
      </c>
      <c r="JL18" s="33">
        <f>JB18-'CCSD(T)'!BB18</f>
        <v>3.4080981768678242E-3</v>
      </c>
      <c r="JM18" s="33">
        <f>JD18-'CCSD(T)'!BC18</f>
        <v>2.7764844986826631E-2</v>
      </c>
      <c r="JN18" s="33">
        <f>JF18-'CCSD(T)'!BD18</f>
        <v>4.5041865071386411E-2</v>
      </c>
      <c r="JO18" s="33">
        <f>JH18-'CCSD(T)'!BE18</f>
        <v>6.9135177962920125E-5</v>
      </c>
      <c r="JP18" s="33">
        <f>JH18-'DLPNO-CCSD(T1 or T0)'!CT17</f>
        <v>0.45039346270898406</v>
      </c>
      <c r="JQ18" s="33">
        <f t="shared" si="78"/>
        <v>4.1633766894518587E-2</v>
      </c>
      <c r="JR18" s="33">
        <f t="shared" si="79"/>
        <v>-4.4972729893423491E-2</v>
      </c>
      <c r="JS18" s="33"/>
      <c r="JT18" s="344">
        <v>-2744.7525029429598</v>
      </c>
      <c r="JU18" s="345">
        <v>-2744.33031170715</v>
      </c>
      <c r="JV18" s="346">
        <v>-2744.3197664438999</v>
      </c>
      <c r="JW18" s="328"/>
      <c r="JX18" s="218" t="s">
        <v>14</v>
      </c>
      <c r="JY18" s="28">
        <v>-2739.2982880695199</v>
      </c>
      <c r="JZ18" s="28">
        <v>-2744.6564790550701</v>
      </c>
      <c r="KA18" s="28">
        <v>-2744.6357618728398</v>
      </c>
      <c r="KB18" s="28">
        <v>-2744.38672436958</v>
      </c>
      <c r="KC18" s="28">
        <v>-2744.3763657784698</v>
      </c>
      <c r="KD18" s="28">
        <v>-2744.3504172470298</v>
      </c>
      <c r="KE18" s="28">
        <v>-2.0717182226999999E-2</v>
      </c>
      <c r="KF18" s="28">
        <f t="shared" si="80"/>
        <v>-2744.3297000648026</v>
      </c>
      <c r="KG18" s="216">
        <v>-2744.1719888799998</v>
      </c>
      <c r="KH18" s="125">
        <v>-2744.1719888799998</v>
      </c>
      <c r="KI18" s="215">
        <v>-2744.4218142650002</v>
      </c>
      <c r="KJ18" s="10">
        <v>-1.301943435926</v>
      </c>
      <c r="KK18" s="10">
        <v>-3.750466473146</v>
      </c>
      <c r="KL18" s="10">
        <f t="shared" si="12"/>
        <v>-2744.2328289826037</v>
      </c>
      <c r="KM18" s="10">
        <f t="shared" si="13"/>
        <v>-2744.1738944846097</v>
      </c>
      <c r="KN18" s="34">
        <f>627.5095*(JY16-JY17)</f>
        <v>-12.842792622130148</v>
      </c>
      <c r="KO18" s="34">
        <f>627.5095*(KF16-KF17)</f>
        <v>-25.542928864473176</v>
      </c>
      <c r="KP18" s="34">
        <f>627.5095*(KL16-KL17)</f>
        <v>-23.534839388108026</v>
      </c>
      <c r="KQ18" s="34">
        <f>627.5095*(KM16-KM17)</f>
        <v>-22.508886060452138</v>
      </c>
      <c r="KR18" s="34">
        <f>627.5095*(KD16-KD17)</f>
        <v>-25.542955597978541</v>
      </c>
      <c r="KS18" s="34">
        <f>627.5095*(KC16-KC17)</f>
        <v>-17.310937489548071</v>
      </c>
      <c r="KT18" s="34">
        <f>627.5095*(KB16-KB17)</f>
        <v>-17.310950855730034</v>
      </c>
      <c r="KU18" s="34">
        <f>627.5095*(KA16-KA17)</f>
        <v>-17.955765442356341</v>
      </c>
      <c r="KV18" s="34">
        <f>627.5095*(JZ16-JZ17)</f>
        <v>-17.955792180427437</v>
      </c>
      <c r="KW18" s="33">
        <f t="shared" si="14"/>
        <v>7.5871634175511034</v>
      </c>
      <c r="KX18" s="109">
        <f>627.5095*(JT16-JT17)</f>
        <v>-18.419637307029078</v>
      </c>
      <c r="KY18" s="109">
        <f>627.5095*(JU16-JU17)</f>
        <v>-18.11696072879997</v>
      </c>
      <c r="KZ18" s="331">
        <f>627.5095*(JV16-JV17)</f>
        <v>-18.192802223624842</v>
      </c>
      <c r="LA18" s="33">
        <f t="shared" si="15"/>
        <v>-0.64484132469740274</v>
      </c>
      <c r="LB18" s="155">
        <f t="shared" si="81"/>
        <v>-0.14163250827597551</v>
      </c>
      <c r="LC18" s="149">
        <f>KN18-'PNO-LCCSD(T)'!AB17</f>
        <v>5.2493616528987985E-3</v>
      </c>
      <c r="LD18" s="179">
        <f t="shared" si="16"/>
        <v>-0.63277981421265039</v>
      </c>
      <c r="LE18" s="324">
        <f t="shared" si="17"/>
        <v>-0.46384512660164035</v>
      </c>
      <c r="LF18" s="326">
        <f t="shared" si="18"/>
        <v>0.30267657822910721</v>
      </c>
      <c r="LG18" t="str">
        <f t="shared" si="19"/>
        <v>05_ts</v>
      </c>
      <c r="LH18" s="175">
        <f>627.5095*(KG16-KG17)</f>
        <v>-17.10650698640795</v>
      </c>
      <c r="LI18" s="128">
        <f t="shared" si="20"/>
        <v>-0.20443050314012012</v>
      </c>
      <c r="LJ18" s="129">
        <f t="shared" si="21"/>
        <v>-0.20444386932208403</v>
      </c>
      <c r="LK18" s="123">
        <f>627.5095*(KI16-KI17)</f>
        <v>-17.983369309031175</v>
      </c>
      <c r="LL18" s="128">
        <f t="shared" si="22"/>
        <v>2.7603866674834165E-2</v>
      </c>
      <c r="LM18" s="128">
        <f t="shared" si="23"/>
        <v>2.7577128603738288E-2</v>
      </c>
      <c r="LN18" s="226">
        <f t="shared" si="24"/>
        <v>0.33964672072558244</v>
      </c>
      <c r="LO18" s="226"/>
      <c r="LP18" s="5" t="s">
        <v>14</v>
      </c>
      <c r="LQ18" s="4">
        <v>-2739.2982880695699</v>
      </c>
      <c r="LR18" s="4">
        <v>-2744.6562169818999</v>
      </c>
      <c r="LS18" s="4">
        <v>-2744.6353853752498</v>
      </c>
      <c r="LT18" s="4">
        <v>-2744.3864668835899</v>
      </c>
      <c r="LU18" s="4">
        <v>-2744.3760510802599</v>
      </c>
      <c r="LV18" s="4">
        <v>-2744.35009372276</v>
      </c>
      <c r="LW18" s="4">
        <v>-2.0831606648999999E-2</v>
      </c>
      <c r="LX18" s="28">
        <f t="shared" si="25"/>
        <v>-2744.3292621161108</v>
      </c>
      <c r="LY18" s="18" t="s">
        <v>120</v>
      </c>
      <c r="LZ18" s="34">
        <f>627.5095*(LQ16-LQ17)</f>
        <v>-12.84279218296375</v>
      </c>
      <c r="MA18" s="34">
        <f>627.5095*(LX16-LX17)</f>
        <v>-25.526326936167909</v>
      </c>
      <c r="MB18" s="34">
        <f>627.5095*(LV16-LV17)</f>
        <v>-25.549952592203798</v>
      </c>
      <c r="MC18" s="34">
        <f>627.5095*(LU16-LU17)</f>
        <v>-17.297700069800541</v>
      </c>
      <c r="MD18" s="34">
        <f>627.5095*(LT16-LT17)</f>
        <v>-17.309512898531882</v>
      </c>
      <c r="ME18" s="34">
        <f>627.5095*(LS16-LS17)</f>
        <v>-17.932731030419447</v>
      </c>
      <c r="MF18" s="34">
        <f>627.5095*(LR16-LR17)</f>
        <v>-17.956356687882128</v>
      </c>
      <c r="MG18" s="33">
        <f t="shared" si="26"/>
        <v>7.5935959043216705</v>
      </c>
      <c r="MH18" s="39">
        <f t="shared" si="27"/>
        <v>-0.64684378935024611</v>
      </c>
      <c r="MI18" s="33"/>
      <c r="MJ18" s="5" t="s">
        <v>14</v>
      </c>
      <c r="MK18" s="28">
        <v>-2739.2982880694899</v>
      </c>
      <c r="ML18" s="28">
        <v>-2744.65694510597</v>
      </c>
      <c r="MM18" s="28">
        <v>-2744.6030197905702</v>
      </c>
      <c r="MN18" s="28">
        <v>-2744.3823871938098</v>
      </c>
      <c r="MO18" s="28">
        <v>-2744.3554245361101</v>
      </c>
      <c r="MP18" s="28">
        <v>-2744.3480771448599</v>
      </c>
      <c r="MQ18" s="28">
        <v>-5.3925315393000002E-2</v>
      </c>
      <c r="MR18" s="28">
        <f t="shared" si="82"/>
        <v>-2744.294151829467</v>
      </c>
      <c r="MS18" s="18" t="s">
        <v>120</v>
      </c>
      <c r="MT18" s="34">
        <f>627.5095*(MK16-MK17)</f>
        <v>-12.842792640963795</v>
      </c>
      <c r="MU18" s="34">
        <f>627.5095*(MR16-MR17)</f>
        <v>-25.204502686755454</v>
      </c>
      <c r="MV18" s="34">
        <f>627.5095*(MP16-MP17)</f>
        <v>-25.79463294761867</v>
      </c>
      <c r="MW18" s="34">
        <f>627.5095*(MO16-MO17)</f>
        <v>-17.164946801811709</v>
      </c>
      <c r="MX18" s="34">
        <f>627.5095*(MN16-MN17)</f>
        <v>-17.460011934668863</v>
      </c>
      <c r="MY18" s="34">
        <f>627.5095*(MM16-MM17)</f>
        <v>-17.693860176988998</v>
      </c>
      <c r="MZ18" s="34">
        <f>627.5095*(ML16-ML17)</f>
        <v>-18.283990435854708</v>
      </c>
      <c r="NA18" s="52">
        <f t="shared" si="28"/>
        <v>7.5106425117639617</v>
      </c>
      <c r="NB18" s="52">
        <f t="shared" si="29"/>
        <v>-0.82397850118584515</v>
      </c>
      <c r="NC18" s="33">
        <f t="shared" si="30"/>
        <v>0.17913717648844241</v>
      </c>
      <c r="ND18" s="33"/>
      <c r="NE18" s="5" t="s">
        <v>14</v>
      </c>
      <c r="NF18">
        <v>-2739.2982880694999</v>
      </c>
      <c r="NG18">
        <v>-2744.65859603842</v>
      </c>
      <c r="NH18">
        <v>-2744.6051818647502</v>
      </c>
      <c r="NI18">
        <v>-2744.3838918566198</v>
      </c>
      <c r="NJ18">
        <v>-2744.3571847697899</v>
      </c>
      <c r="NK18">
        <v>-2744.3499981413302</v>
      </c>
      <c r="NL18">
        <v>-5.3414173670000002E-2</v>
      </c>
      <c r="NM18" s="28">
        <f t="shared" si="83"/>
        <v>-2744.2965839676604</v>
      </c>
      <c r="NN18" s="18" t="s">
        <v>120</v>
      </c>
      <c r="NO18" s="34">
        <f>627.5095*(NF16-NF17)</f>
        <v>-12.842792634685912</v>
      </c>
      <c r="NP18" s="34">
        <f>627.5095*(NM16-NM17)</f>
        <v>-25.090812653860887</v>
      </c>
      <c r="NQ18" s="34">
        <f>627.5095*(NK16-NK17)</f>
        <v>-25.677714806569455</v>
      </c>
      <c r="NR18" s="34">
        <f>627.5095*(NJ16-NJ17)</f>
        <v>-17.04255252973336</v>
      </c>
      <c r="NS18" s="34">
        <f>627.5095*(NI16-NI17)</f>
        <v>-17.336003613934999</v>
      </c>
      <c r="NT18" s="34">
        <f>627.5095*(NH16-NH17)</f>
        <v>-17.551496256054811</v>
      </c>
      <c r="NU18" s="34">
        <f>627.5095*(NG16-NG17)</f>
        <v>-18.138398417609487</v>
      </c>
      <c r="NV18" s="33">
        <f t="shared" si="31"/>
        <v>7.5393163889599677</v>
      </c>
      <c r="NW18" s="39">
        <f t="shared" si="84"/>
        <v>-0.80239480367448834</v>
      </c>
      <c r="NX18" s="33">
        <f t="shared" si="85"/>
        <v>2.1583697511356803E-2</v>
      </c>
      <c r="NZ18" s="5" t="s">
        <v>14</v>
      </c>
      <c r="OA18" s="4">
        <v>-2739.37925213176</v>
      </c>
      <c r="OB18" s="4">
        <v>-2745.0149757828199</v>
      </c>
      <c r="OC18" s="4">
        <v>-2744.9395429752199</v>
      </c>
      <c r="OD18" s="4">
        <v>-2744.7116979156799</v>
      </c>
      <c r="OE18" s="4">
        <v>-2744.6739815118799</v>
      </c>
      <c r="OF18" s="4">
        <v>-2744.7329428289199</v>
      </c>
      <c r="OG18" s="4">
        <v>-7.5432807601999996E-2</v>
      </c>
      <c r="OH18" s="28">
        <f t="shared" si="86"/>
        <v>-2744.6575100213181</v>
      </c>
      <c r="OI18" s="18" t="s">
        <v>120</v>
      </c>
      <c r="OJ18" s="34">
        <f>627.5095*(OA16-OA17)</f>
        <v>-12.571228491964858</v>
      </c>
      <c r="OK18" s="34">
        <f>627.5095*(OH16-OH17)</f>
        <v>-24.903091239621965</v>
      </c>
      <c r="OL18" s="34">
        <f>627.5095*(OF16-OF17)</f>
        <v>-25.343459139298506</v>
      </c>
      <c r="OM18" s="34">
        <f>627.5095*(OE16-OE17)</f>
        <v>-16.887736379190397</v>
      </c>
      <c r="ON18" s="34">
        <f>627.5095*(OD16-OD17)</f>
        <v>-17.107920332595647</v>
      </c>
      <c r="OO18" s="34">
        <f>627.5095*(OC16-OC17)</f>
        <v>-17.489968208848744</v>
      </c>
      <c r="OP18" s="34">
        <f>627.5095*(OB16-OB17)</f>
        <v>-17.930336109095997</v>
      </c>
      <c r="OQ18" s="33">
        <f t="shared" si="32"/>
        <v>7.4131230302025095</v>
      </c>
      <c r="OR18" s="39">
        <f t="shared" si="87"/>
        <v>-0.82241577650034969</v>
      </c>
      <c r="OS18" s="39"/>
      <c r="OT18" s="39" t="s">
        <v>14</v>
      </c>
      <c r="OU18" s="39">
        <v>-2739.3792521318001</v>
      </c>
      <c r="OV18" s="39">
        <v>-2745.0125410112</v>
      </c>
      <c r="OW18" s="39">
        <v>-2744.9833080556</v>
      </c>
      <c r="OX18" s="39">
        <v>-2744.7179835656102</v>
      </c>
      <c r="OY18" s="39">
        <v>-2744.70336708782</v>
      </c>
      <c r="OZ18" s="39">
        <v>-2744.7350731035999</v>
      </c>
      <c r="PA18" s="39">
        <v>-2.9232955599E-2</v>
      </c>
      <c r="PB18" s="39">
        <v>-2744.7058401480008</v>
      </c>
      <c r="PC18" s="39" t="s">
        <v>120</v>
      </c>
      <c r="PD18" s="39">
        <v>-12.571228504520622</v>
      </c>
      <c r="PE18" s="39">
        <v>-25.069568429691703</v>
      </c>
      <c r="PF18" s="39">
        <v>-25.192422039288186</v>
      </c>
      <c r="PG18" s="39">
        <v>-16.953112214032267</v>
      </c>
      <c r="PH18" s="39">
        <v>-17.014539018402473</v>
      </c>
      <c r="PI18" s="39">
        <v>-17.586873221000573</v>
      </c>
      <c r="PJ18" s="39">
        <v>-17.709726823748458</v>
      </c>
      <c r="PK18" s="39">
        <v>7.4826952155397279</v>
      </c>
      <c r="PL18" s="39">
        <v>-0.69518780534598434</v>
      </c>
      <c r="PM18" s="39"/>
      <c r="PO18" s="33">
        <f t="shared" si="33"/>
        <v>0.27156414899893733</v>
      </c>
      <c r="PP18" s="33">
        <f t="shared" si="34"/>
        <v>0.35209160207321588</v>
      </c>
      <c r="PQ18" s="33">
        <f t="shared" si="88"/>
        <v>8.0527453074278554E-2</v>
      </c>
      <c r="PR18" s="33">
        <f>'LNO-CCSD(T)-def2nZVP'!LB18</f>
        <v>-0.14163250827597551</v>
      </c>
      <c r="PS18" s="33">
        <f t="shared" si="89"/>
        <v>9.7054810626286681E-2</v>
      </c>
      <c r="PT18" s="33">
        <f t="shared" si="90"/>
        <v>-8.6037187609640867E-2</v>
      </c>
      <c r="PU18" s="33">
        <f>-'LNO-CCSD(T)-def2nZVP'!FA18+'CCSD(T)'!CI18</f>
        <v>-2.6307735682166822E-2</v>
      </c>
      <c r="PV18" s="360">
        <f>'LNO-CCSD(T)-def2nZVP'!KV18+PS18+PT18+PU18</f>
        <v>-17.971082293092959</v>
      </c>
      <c r="PW18" s="360"/>
      <c r="PX18" s="399">
        <v>0.2715636784431279</v>
      </c>
      <c r="PY18" s="399">
        <v>0.29497388012940817</v>
      </c>
      <c r="PZ18" s="399">
        <v>2.3410201686280274E-2</v>
      </c>
      <c r="QA18" s="399">
        <v>-0.14163250827597551</v>
      </c>
      <c r="QB18" s="399">
        <v>5.4745702160382222E-2</v>
      </c>
      <c r="QC18" s="399">
        <v>-8.6037187609640867E-2</v>
      </c>
      <c r="QD18" s="399">
        <v>-2.6307735682166822E-2</v>
      </c>
      <c r="QE18" s="360">
        <v>-18.013391401558863</v>
      </c>
      <c r="QF18" s="399">
        <f t="shared" si="91"/>
        <v>-4.2309108465904188E-2</v>
      </c>
      <c r="QH18" s="5" t="s">
        <v>14</v>
      </c>
      <c r="QI18" s="420">
        <v>-2739.2982880695799</v>
      </c>
      <c r="QJ18" s="420">
        <v>-2744.3121258615001</v>
      </c>
      <c r="QK18" s="420">
        <v>-2744.2935080014499</v>
      </c>
      <c r="QL18" s="420">
        <v>-2744.0565957753402</v>
      </c>
      <c r="QM18" s="420">
        <v>-2744.0472868453198</v>
      </c>
      <c r="QN18" s="420">
        <v>-2743.9784049981799</v>
      </c>
      <c r="QO18" s="420">
        <v>-1.8617860056999998E-2</v>
      </c>
      <c r="QP18" s="213">
        <f t="shared" si="92"/>
        <v>-2743.9597871381229</v>
      </c>
      <c r="QQ18" s="421" t="s">
        <v>120</v>
      </c>
      <c r="QR18" s="212">
        <f>627.5095*(QI16-QI17)</f>
        <v>-12.842792208075279</v>
      </c>
      <c r="QS18" s="212">
        <f>627.5095*(QP16-QP17)</f>
        <v>-24.13632361644742</v>
      </c>
      <c r="QT18" s="212">
        <f>627.5095*(QN16-QN17)</f>
        <v>-24.25207146807988</v>
      </c>
      <c r="QU18" s="212">
        <f>627.5095*(QM16-QM17)</f>
        <v>-17.293931731047117</v>
      </c>
      <c r="QV18" s="212">
        <f>627.5095*(QL16-QL17)</f>
        <v>-17.351805652154937</v>
      </c>
      <c r="QW18" s="212">
        <f>627.5095*(QK16-QK17)</f>
        <v>-17.874527987055806</v>
      </c>
      <c r="QX18" s="212">
        <f>627.5095*(QJ16-QJ17)</f>
        <v>-17.990275841827209</v>
      </c>
      <c r="QY18" s="213">
        <f t="shared" si="35"/>
        <v>6.2617956262526704</v>
      </c>
      <c r="QZ18" s="249">
        <f t="shared" si="93"/>
        <v>-0.63847018967227243</v>
      </c>
      <c r="RA18" s="5"/>
      <c r="RB18" s="5" t="s">
        <v>14</v>
      </c>
      <c r="RC18" s="213">
        <v>-2739.37925213178</v>
      </c>
      <c r="RD18" s="213">
        <v>-2744.6455533788599</v>
      </c>
      <c r="RE18" s="213">
        <v>-2744.6192391404002</v>
      </c>
      <c r="RF18" s="213">
        <v>-2744.3670984144901</v>
      </c>
      <c r="RG18" s="213">
        <v>-2744.35394129526</v>
      </c>
      <c r="RH18" s="213">
        <v>-2744.3425378690299</v>
      </c>
      <c r="RI18" s="213">
        <v>-2.6314238462000001E-2</v>
      </c>
      <c r="RJ18" s="418">
        <f t="shared" si="94"/>
        <v>-2744.3162236305679</v>
      </c>
      <c r="RK18" s="421" t="s">
        <v>120</v>
      </c>
      <c r="RL18" s="212">
        <f>627.5095*(RC16-RC17)</f>
        <v>-12.571228491964858</v>
      </c>
      <c r="RM18" s="212">
        <f>627.5095*(RJ16-RJ17)</f>
        <v>-23.66209983332033</v>
      </c>
      <c r="RN18" s="212">
        <f>627.5095*(RH16-RH17)</f>
        <v>-23.899203266864372</v>
      </c>
      <c r="RO18" s="212">
        <f>627.5095*(RG16-RG17)</f>
        <v>-16.889138392373894</v>
      </c>
      <c r="RP18" s="212">
        <f>627.5095*(RF16-RF17)</f>
        <v>-17.007690110001988</v>
      </c>
      <c r="RQ18" s="212">
        <f>627.5095*(RE16-RE17)</f>
        <v>-17.463196099930826</v>
      </c>
      <c r="RR18" s="212">
        <f>627.5095*(RD16-RD17)</f>
        <v>-17.700299535187018</v>
      </c>
      <c r="RS18" s="213">
        <f t="shared" si="36"/>
        <v>6.1989037316773548</v>
      </c>
      <c r="RT18" s="249">
        <f t="shared" si="95"/>
        <v>-0.69260942518502944</v>
      </c>
    </row>
    <row r="19" spans="1:488" ht="17">
      <c r="A19" s="96">
        <v>15.77</v>
      </c>
      <c r="C19" s="286" t="s">
        <v>15</v>
      </c>
      <c r="D19" s="282">
        <v>-2591.74241857689</v>
      </c>
      <c r="E19" s="282">
        <v>-2594.5292882224599</v>
      </c>
      <c r="F19" s="282">
        <v>-2594.5216602785499</v>
      </c>
      <c r="G19" s="282">
        <v>-2594.4065822768198</v>
      </c>
      <c r="H19" s="282">
        <v>-2594.4027683048698</v>
      </c>
      <c r="I19" s="282">
        <v>-2594.2605376095798</v>
      </c>
      <c r="J19" s="282">
        <v>-2594.2529096656699</v>
      </c>
      <c r="K19" s="94" t="s">
        <v>118</v>
      </c>
      <c r="L19" s="34">
        <f>627.5095*(D21-D20)</f>
        <v>18.868551484955887</v>
      </c>
      <c r="M19" s="34">
        <f>627.5095*(J21-J20)</f>
        <v>10.206488145793887</v>
      </c>
      <c r="N19" s="34">
        <f>627.5095*(I21-I20)</f>
        <v>10.230231630545109</v>
      </c>
      <c r="O19" s="34">
        <f>627.5095*(H21-H20)</f>
        <v>12.991015323285257</v>
      </c>
      <c r="P19" s="34">
        <f>627.5095*(G21-G20)</f>
        <v>13.00288706879981</v>
      </c>
      <c r="Q19" s="34">
        <f>627.5095*(F21-F20)</f>
        <v>11.474727020257721</v>
      </c>
      <c r="R19" s="34">
        <f>627.5095*(E21-E20)</f>
        <v>11.498470504723585</v>
      </c>
      <c r="S19" s="93">
        <f t="shared" si="37"/>
        <v>1.2682388741784756</v>
      </c>
      <c r="T19" s="93">
        <f t="shared" si="38"/>
        <v>-1.5044165640762248</v>
      </c>
      <c r="U19" s="288"/>
      <c r="V19" s="93">
        <f>L19-'CCSD(T)'!BV19</f>
        <v>-2.7853265533615001E-3</v>
      </c>
      <c r="W19" s="93">
        <f>N19-'CCSD(T)'!BW19</f>
        <v>-6.1395757959754604E-2</v>
      </c>
      <c r="X19" s="93">
        <f>P19-'CCSD(T)'!BX19</f>
        <v>-0.11118418053619727</v>
      </c>
      <c r="Y19" s="93">
        <f>R19-'CCSD(T)'!BY19</f>
        <v>-6.599875713454928E-2</v>
      </c>
      <c r="Z19" s="93">
        <f>R19-'DLPNO-CCSD(T1 or T0)'!CT18</f>
        <v>8.8311731112007408E-3</v>
      </c>
      <c r="AA19" s="93">
        <f t="shared" si="39"/>
        <v>-0.10839885398283577</v>
      </c>
      <c r="AB19" s="93">
        <f t="shared" si="40"/>
        <v>4.5185423401647995E-2</v>
      </c>
      <c r="AD19" s="209" t="s">
        <v>15</v>
      </c>
      <c r="AE19" s="28">
        <v>-2591.74241857687</v>
      </c>
      <c r="AF19" s="28">
        <v>-2594.5294755927398</v>
      </c>
      <c r="AG19" s="28">
        <v>-2594.52190035583</v>
      </c>
      <c r="AH19" s="28">
        <v>-2594.4067300950401</v>
      </c>
      <c r="AI19" s="28">
        <v>-2594.4029424765799</v>
      </c>
      <c r="AJ19" s="28">
        <v>-2594.2606514341301</v>
      </c>
      <c r="AK19" s="28">
        <v>-2594.2530761972198</v>
      </c>
      <c r="AL19" s="18" t="s">
        <v>118</v>
      </c>
      <c r="AM19" s="34">
        <f>627.5095*(AE21-AE20)</f>
        <v>18.868551466122241</v>
      </c>
      <c r="AN19" s="34">
        <f>627.5095*(AK21-AK20)</f>
        <v>10.206519577723377</v>
      </c>
      <c r="AO19" s="34">
        <f>627.5095*(AJ21-AJ20)</f>
        <v>10.224058097855416</v>
      </c>
      <c r="AP19" s="34">
        <f>627.5095*(AI21-AI20)</f>
        <v>12.987217880555212</v>
      </c>
      <c r="AQ19" s="34">
        <f>627.5095*(AH21-AH20)</f>
        <v>12.995987137767647</v>
      </c>
      <c r="AR19" s="34">
        <f>627.5095*(AG21-AG20)</f>
        <v>11.463605060479773</v>
      </c>
      <c r="AS19" s="34">
        <f>627.5095*(AF21-AF20)</f>
        <v>11.48114358089717</v>
      </c>
      <c r="AT19" s="52">
        <f t="shared" si="41"/>
        <v>1.2570854830417542</v>
      </c>
      <c r="AU19" s="52">
        <f t="shared" si="42"/>
        <v>-1.5148435568704777</v>
      </c>
      <c r="AV19" s="71"/>
      <c r="AW19" s="52">
        <f>AM19-'CCSD(T)'!BV19</f>
        <v>-2.7853453870072542E-3</v>
      </c>
      <c r="AX19" s="52">
        <f>AO19-'CCSD(T)'!BW19</f>
        <v>-6.7569290649448277E-2</v>
      </c>
      <c r="AY19" s="52">
        <f>AQ19-'CCSD(T)'!BX19</f>
        <v>-0.11808411156835952</v>
      </c>
      <c r="AZ19" s="52">
        <f>AS19-'CCSD(T)'!BY19</f>
        <v>-8.3325680960964377E-2</v>
      </c>
      <c r="BA19" s="52">
        <f>AS19-'DLPNO-CCSD(T1 or T0)'!CT18</f>
        <v>-8.4957507152143563E-3</v>
      </c>
      <c r="BB19" s="52">
        <f t="shared" si="43"/>
        <v>-0.11529876618135226</v>
      </c>
      <c r="BC19" s="52">
        <f t="shared" si="44"/>
        <v>3.4758430607395141E-2</v>
      </c>
      <c r="BD19" s="33"/>
      <c r="BE19" s="211" t="s">
        <v>15</v>
      </c>
      <c r="BF19" s="28">
        <v>-2591.74241857689</v>
      </c>
      <c r="BG19" s="28">
        <v>-2594.52776827364</v>
      </c>
      <c r="BH19" s="28">
        <v>-2594.5067950889302</v>
      </c>
      <c r="BI19" s="28">
        <v>-2594.40431324678</v>
      </c>
      <c r="BJ19" s="28">
        <v>-2594.3938266544301</v>
      </c>
      <c r="BK19" s="28">
        <v>-2594.2601147384999</v>
      </c>
      <c r="BL19" s="28">
        <v>-2.0973184704E-2</v>
      </c>
      <c r="BM19" s="28">
        <f t="shared" si="45"/>
        <v>-2594.2391415537959</v>
      </c>
      <c r="BN19" s="18" t="s">
        <v>118</v>
      </c>
      <c r="BO19" s="212">
        <f>627.5095*(BF21-BF20)</f>
        <v>18.868551484955887</v>
      </c>
      <c r="BP19" s="212">
        <f>627.5095*(BM21-BM20)</f>
        <v>10.410282113053729</v>
      </c>
      <c r="BQ19" s="212">
        <f>627.5095*(BK21-BK20)</f>
        <v>10.254639629129445</v>
      </c>
      <c r="BR19" s="212">
        <f>627.5095*(BJ21-BJ20)</f>
        <v>13.043531549321703</v>
      </c>
      <c r="BS19" s="212">
        <f>627.5095*(BI21-BI20)</f>
        <v>12.965710306075447</v>
      </c>
      <c r="BT19" s="212">
        <f>627.5095*(BH21-BH20)</f>
        <v>11.716845768871497</v>
      </c>
      <c r="BU19" s="212">
        <f>627.5095*(BG21-BG20)</f>
        <v>11.561203282093631</v>
      </c>
      <c r="BV19" s="213">
        <f t="shared" si="46"/>
        <v>1.3065636529641864</v>
      </c>
      <c r="BW19" s="213">
        <f t="shared" si="47"/>
        <v>-1.4045070239818163</v>
      </c>
      <c r="BX19" s="214">
        <f t="shared" si="48"/>
        <v>-0.11033653288866141</v>
      </c>
      <c r="BY19" s="33">
        <f>BO19-'CCSD(T)'!BV19</f>
        <v>-2.7853265533615001E-3</v>
      </c>
      <c r="BZ19" s="33">
        <f>BQ19-'CCSD(T)'!BW19</f>
        <v>-3.6987759375419316E-2</v>
      </c>
      <c r="CA19" s="39">
        <f>BS19-'CCSD(T)'!BX19</f>
        <v>-0.14836094326055971</v>
      </c>
      <c r="CB19" s="39">
        <f>BU19-'CCSD(T)'!BY19</f>
        <v>-3.2659797645031574E-3</v>
      </c>
      <c r="CC19" s="33">
        <f>BU19-'DLPNO-CCSD(T1 or T0)'!CT18</f>
        <v>7.1563950481246863E-2</v>
      </c>
      <c r="CD19" s="33">
        <f t="shared" si="49"/>
        <v>-0.14557561670719821</v>
      </c>
      <c r="CE19" s="33">
        <f t="shared" si="50"/>
        <v>0.14509496349605655</v>
      </c>
      <c r="CF19" s="39"/>
      <c r="CG19" s="211" t="s">
        <v>15</v>
      </c>
      <c r="CH19" s="74">
        <v>-2591.74241857689</v>
      </c>
      <c r="CI19" s="74">
        <v>-2594.5281322859801</v>
      </c>
      <c r="CJ19" s="74">
        <v>-2594.5074059517001</v>
      </c>
      <c r="CK19" s="74">
        <v>-2594.4046427172698</v>
      </c>
      <c r="CL19" s="74">
        <v>-2594.3942795501298</v>
      </c>
      <c r="CM19" s="74">
        <v>-2594.2606145601899</v>
      </c>
      <c r="CN19" s="33">
        <v>-2.0726334273999999E-2</v>
      </c>
      <c r="CO19" s="33">
        <f t="shared" si="51"/>
        <v>-2594.2398882259158</v>
      </c>
      <c r="CP19" s="18" t="s">
        <v>118</v>
      </c>
      <c r="CQ19" s="34">
        <f>627.5095*(CH21-CH20)</f>
        <v>18.86855149123377</v>
      </c>
      <c r="CR19" s="34">
        <f>627.5095*(CO21-CO20)</f>
        <v>10.475093649037817</v>
      </c>
      <c r="CS19" s="34">
        <f>627.5095*(CM21-CM20)</f>
        <v>10.31871414117005</v>
      </c>
      <c r="CT19" s="34">
        <f>627.5095*(CL21-CL20)</f>
        <v>13.094814066775195</v>
      </c>
      <c r="CU19" s="34">
        <f>627.5095*(CK21-CK20)</f>
        <v>13.016624312413274</v>
      </c>
      <c r="CV19" s="34">
        <f>627.5095*(CJ21-CJ20)</f>
        <v>11.755471683114086</v>
      </c>
      <c r="CW19" s="34">
        <f>627.5095*(CI21-CI20)</f>
        <v>11.599092180382769</v>
      </c>
      <c r="CX19" s="33">
        <f t="shared" si="0"/>
        <v>1.2803780392127191</v>
      </c>
      <c r="CY19" s="33">
        <f t="shared" si="1"/>
        <v>-1.4175321320305052</v>
      </c>
      <c r="CZ19" s="33">
        <f t="shared" si="2"/>
        <v>-1.3025108048688949E-2</v>
      </c>
      <c r="DA19" s="33">
        <f>CQ19-'CCSD(T)'!BV19</f>
        <v>-2.7853202754783979E-3</v>
      </c>
      <c r="DB19" s="33">
        <f>CS19-'CCSD(T)'!BW19</f>
        <v>2.7086752665185898E-2</v>
      </c>
      <c r="DC19" s="33">
        <f>CU19-'CCSD(T)'!BX19</f>
        <v>-9.7446936922732874E-2</v>
      </c>
      <c r="DD19" s="39">
        <f>CW19-'CCSD(T)'!BY19</f>
        <v>3.4622918524634727E-2</v>
      </c>
      <c r="DE19" s="39">
        <f>CW19-'DLPNO-CCSD(T1 or T0)'!CT18</f>
        <v>0.10945284877038475</v>
      </c>
      <c r="DF19" s="33">
        <f t="shared" si="52"/>
        <v>-9.4661616647254476E-2</v>
      </c>
      <c r="DG19" s="33">
        <f t="shared" si="53"/>
        <v>0.1320698554473676</v>
      </c>
      <c r="DH19" s="33"/>
      <c r="DI19" s="211" t="s">
        <v>15</v>
      </c>
      <c r="DJ19" s="74">
        <v>-2591.74241857678</v>
      </c>
      <c r="DK19" s="74">
        <v>-2594.52885047366</v>
      </c>
      <c r="DL19" s="74">
        <v>-2594.5269412110101</v>
      </c>
      <c r="DM19" s="74">
        <v>-2594.4063686474801</v>
      </c>
      <c r="DN19" s="74">
        <v>-2594.4054140161602</v>
      </c>
      <c r="DO19" s="74">
        <v>-2594.2607481682699</v>
      </c>
      <c r="DP19" s="28">
        <v>-1.9092626439999999E-3</v>
      </c>
      <c r="DQ19" s="33">
        <f t="shared" si="54"/>
        <v>-2594.2588389056259</v>
      </c>
      <c r="DR19" s="18" t="s">
        <v>118</v>
      </c>
      <c r="DS19" s="34">
        <f>627.5095*(DJ21-DJ20)</f>
        <v>18.868551604235648</v>
      </c>
      <c r="DT19" s="34">
        <f>627.5095*(DQ21-DQ20)</f>
        <v>10.24896434798155</v>
      </c>
      <c r="DU19" s="34">
        <f>627.5095*(DO21-DO20)</f>
        <v>10.277772597539332</v>
      </c>
      <c r="DV19" s="34">
        <f>627.5095*(DN21-DN20)</f>
        <v>13.05495569239214</v>
      </c>
      <c r="DW19" s="34">
        <f>627.5095*(DM21-DM20)</f>
        <v>13.069359815458881</v>
      </c>
      <c r="DX19" s="34">
        <f>627.5095*(DL21-DL20)</f>
        <v>11.474595431565989</v>
      </c>
      <c r="DY19" s="34">
        <f>627.5095*(DK21-DK20)</f>
        <v>11.503403683406638</v>
      </c>
      <c r="DZ19" s="33">
        <f t="shared" si="3"/>
        <v>1.2256310858673061</v>
      </c>
      <c r="EA19" s="33">
        <f t="shared" si="4"/>
        <v>-1.5659561320522428</v>
      </c>
      <c r="EB19" s="33">
        <f t="shared" si="55"/>
        <v>-6.1539567976018006E-2</v>
      </c>
      <c r="EC19" s="33">
        <f>DS19-'CCSD(T)'!BV19</f>
        <v>-2.7852072736003208E-3</v>
      </c>
      <c r="ED19" s="33">
        <f>DU19-'CCSD(T)'!BW19</f>
        <v>-1.3854790965531549E-2</v>
      </c>
      <c r="EE19" s="33">
        <f>DW19-'CCSD(T)'!BX19</f>
        <v>-4.4711433877125728E-2</v>
      </c>
      <c r="EF19" s="39">
        <f>DY19-'CCSD(T)'!BY19</f>
        <v>-6.1065578451495739E-2</v>
      </c>
      <c r="EG19" s="39">
        <f>DY19-'DLPNO-CCSD(T1 or T0)'!CT18</f>
        <v>1.3764351794254281E-2</v>
      </c>
      <c r="EH19" s="33">
        <f t="shared" si="56"/>
        <v>-4.1926226603525407E-2</v>
      </c>
      <c r="EI19" s="33">
        <f t="shared" si="57"/>
        <v>-1.6354144574370011E-2</v>
      </c>
      <c r="EJ19" s="33"/>
      <c r="EK19" s="289" t="s">
        <v>15</v>
      </c>
      <c r="EL19" s="33">
        <v>-2591.8066156654199</v>
      </c>
      <c r="EM19" s="33">
        <v>-2594.8870364434702</v>
      </c>
      <c r="EN19" s="33">
        <v>-2594.87864128919</v>
      </c>
      <c r="EO19" s="33">
        <v>-2594.7521236523098</v>
      </c>
      <c r="EP19" s="33">
        <v>-2594.7479260751702</v>
      </c>
      <c r="EQ19" s="33">
        <v>-2594.6071319759999</v>
      </c>
      <c r="ER19" s="33">
        <v>-8.3951542769999995E-3</v>
      </c>
      <c r="ES19" s="33">
        <f t="shared" si="58"/>
        <v>-2594.5987368217229</v>
      </c>
      <c r="ET19" s="18" t="s">
        <v>118</v>
      </c>
      <c r="EU19" s="34">
        <f>627.5095*(EL21-EL20)</f>
        <v>21.164835690594341</v>
      </c>
      <c r="EV19" s="34">
        <f>627.5095*(ES21-ES20)</f>
        <v>12.176447377536507</v>
      </c>
      <c r="EW19" s="34">
        <f>627.5095*(EQ21-EQ20)</f>
        <v>12.184907062674435</v>
      </c>
      <c r="EX19" s="34">
        <f>627.5095*(EP21-EP20)</f>
        <v>14.686528936848303</v>
      </c>
      <c r="EY19" s="34">
        <f>627.5095*(EO21-EO20)</f>
        <v>14.690758777277079</v>
      </c>
      <c r="EZ19" s="34">
        <f>627.5095*(EN21-EN20)</f>
        <v>13.292531931223833</v>
      </c>
      <c r="FA19" s="34">
        <f>627.5095*(EM21-EM20)</f>
        <v>13.300991618929984</v>
      </c>
      <c r="FB19" s="92">
        <f t="shared" si="5"/>
        <v>1.116084556255549</v>
      </c>
      <c r="FC19" s="92">
        <f t="shared" si="6"/>
        <v>-1.3897671583470945</v>
      </c>
      <c r="FD19" s="92">
        <f>EU19-'CCSD(T)'!BB19</f>
        <v>-2.6479017140310646E-3</v>
      </c>
      <c r="FE19" s="92">
        <f>EW19-'CCSD(T)'!BC19</f>
        <v>-8.8541100102201398E-2</v>
      </c>
      <c r="FF19" s="92">
        <f>EY19-'CCSD(T)'!CH19</f>
        <v>-0.16203047706068752</v>
      </c>
      <c r="FG19" s="96">
        <f>FA19-'CCSD(T)'!CI19</f>
        <v>-0.13914317559395428</v>
      </c>
      <c r="FH19" s="96">
        <f>FA19-'DLPNO-CCSD(T1 or T0)'!AF18</f>
        <v>-0.24280382593546435</v>
      </c>
      <c r="FI19" s="92">
        <f t="shared" si="59"/>
        <v>-0.15938257534665645</v>
      </c>
      <c r="FJ19" s="92">
        <f t="shared" si="60"/>
        <v>2.2887301466733234E-2</v>
      </c>
      <c r="FK19" s="39"/>
      <c r="FL19" s="218" t="s">
        <v>15</v>
      </c>
      <c r="FM19" s="28">
        <v>-2591.8066156654399</v>
      </c>
      <c r="FN19" s="28">
        <v>-2594.8871000967101</v>
      </c>
      <c r="FO19" s="28">
        <v>-2594.87872213027</v>
      </c>
      <c r="FP19" s="28">
        <v>-2594.7521717824902</v>
      </c>
      <c r="FQ19" s="28">
        <v>-2594.7479827992802</v>
      </c>
      <c r="FR19" s="28">
        <v>-2594.60719668614</v>
      </c>
      <c r="FS19" s="28">
        <v>-8.3779664329999993E-3</v>
      </c>
      <c r="FT19" s="28">
        <f t="shared" si="61"/>
        <v>-2594.5988187197072</v>
      </c>
      <c r="FU19" s="18" t="s">
        <v>118</v>
      </c>
      <c r="FV19" s="34">
        <f>627.5095*(FM21-FM20)</f>
        <v>21.164835339318294</v>
      </c>
      <c r="FW19" s="34">
        <f>627.5095*(FT21-FT20)</f>
        <v>12.209360263437555</v>
      </c>
      <c r="FX19" s="34">
        <f>627.5095*(FR21-FR20)</f>
        <v>12.195801581628107</v>
      </c>
      <c r="FY19" s="34">
        <f>627.5095*(FQ21-FQ20)</f>
        <v>14.715273377155114</v>
      </c>
      <c r="FZ19" s="34">
        <f>627.5095*(FP21-FP20)</f>
        <v>14.708494040530764</v>
      </c>
      <c r="GA19" s="34">
        <f>627.5095*(FO21-FO20)</f>
        <v>13.333442890153801</v>
      </c>
      <c r="GB19" s="34">
        <f>627.5095*(FN21-FN20)</f>
        <v>13.319884210627219</v>
      </c>
      <c r="GC19" s="33">
        <f t="shared" si="62"/>
        <v>1.1240826289991119</v>
      </c>
      <c r="GD19" s="33">
        <f t="shared" si="63"/>
        <v>-1.3886098299035456</v>
      </c>
      <c r="GE19" s="169">
        <f t="shared" si="7"/>
        <v>-0.1431356764049827</v>
      </c>
      <c r="GF19" s="33">
        <f>FV19-'CCSD(T)'!BB19</f>
        <v>-2.6482529900775376E-3</v>
      </c>
      <c r="GG19" s="33">
        <f>FX19-'CCSD(T)'!BC19</f>
        <v>-7.7646581148529847E-2</v>
      </c>
      <c r="GH19" s="33">
        <f>FZ19-'CCSD(T)'!BD19</f>
        <v>-0.14429521380700194</v>
      </c>
      <c r="GI19" s="33">
        <f>GB19-'CCSD(T)'!BE19</f>
        <v>-0.12025058389671983</v>
      </c>
      <c r="GJ19" s="33">
        <f>GB19-'DLPNO-CCSD(T1 or T0)'!O18</f>
        <v>-0.61074825087148987</v>
      </c>
      <c r="GK19" s="33">
        <f t="shared" si="64"/>
        <v>-0.14164696081692441</v>
      </c>
      <c r="GL19" s="33">
        <f t="shared" si="65"/>
        <v>2.4044629910282111E-2</v>
      </c>
      <c r="GM19" s="33"/>
      <c r="GN19" s="218" t="s">
        <v>15</v>
      </c>
      <c r="GO19" s="28">
        <v>-2591.8066156654299</v>
      </c>
      <c r="GP19" s="28">
        <v>-2594.88550968748</v>
      </c>
      <c r="GQ19" s="28">
        <v>-2594.8619950576399</v>
      </c>
      <c r="GR19" s="28">
        <v>-2594.74967419329</v>
      </c>
      <c r="GS19" s="28">
        <v>-2594.73791687837</v>
      </c>
      <c r="GT19" s="28">
        <v>-2594.6066301301898</v>
      </c>
      <c r="GU19" s="28">
        <v>-2.3514629839999999E-2</v>
      </c>
      <c r="GV19" s="28">
        <f t="shared" si="66"/>
        <v>-2594.5831155003498</v>
      </c>
      <c r="GW19" s="18" t="s">
        <v>118</v>
      </c>
      <c r="GX19" s="34">
        <f>627.5095*(GO21-GO20)</f>
        <v>21.164835345596178</v>
      </c>
      <c r="GY19" s="34">
        <f>627.5095*(GV21-GV20)</f>
        <v>12.508131066659576</v>
      </c>
      <c r="GZ19" s="34">
        <f>627.5095*(GT21-GT20)</f>
        <v>12.259012690534307</v>
      </c>
      <c r="HA19" s="34">
        <f>627.5095*(GS21-GS20)</f>
        <v>14.901286677234182</v>
      </c>
      <c r="HB19" s="34">
        <f>627.5095*(GR21-GR20)</f>
        <v>14.776727497161579</v>
      </c>
      <c r="HC19" s="34">
        <f>627.5095*(GQ21-GQ20)</f>
        <v>13.745015245279381</v>
      </c>
      <c r="HD19" s="34">
        <f>627.5095*(GP21-GP20)</f>
        <v>13.495896872863771</v>
      </c>
      <c r="HE19" s="33">
        <f t="shared" si="8"/>
        <v>1.2368841823294634</v>
      </c>
      <c r="HF19" s="33">
        <f t="shared" si="9"/>
        <v>-1.280830624297808</v>
      </c>
      <c r="HG19" s="52">
        <f t="shared" si="67"/>
        <v>-0.10777920560573762</v>
      </c>
      <c r="HH19" s="33">
        <f>GX19-'CCSD(T)'!BB19</f>
        <v>-2.6482467121944353E-3</v>
      </c>
      <c r="HI19" s="33">
        <f>GZ19-'CCSD(T)'!BC19</f>
        <v>-1.4435472242329439E-2</v>
      </c>
      <c r="HJ19" s="33">
        <f>HB19-'CCSD(T)'!BD19</f>
        <v>-7.6061757176187683E-2</v>
      </c>
      <c r="HK19" s="33">
        <f>HD19-'CCSD(T)'!BE19</f>
        <v>5.5762078339832044E-2</v>
      </c>
      <c r="HL19" s="33">
        <f>HD19-'DLPNO-CCSD(T1 or T0)'!CT18</f>
        <v>2.0062575412513866</v>
      </c>
      <c r="HM19" s="33">
        <f t="shared" si="10"/>
        <v>-7.3413510463993248E-2</v>
      </c>
      <c r="HN19" s="33">
        <f t="shared" si="11"/>
        <v>0.13182383551601973</v>
      </c>
      <c r="HO19" s="39"/>
      <c r="HP19" s="218" t="s">
        <v>15</v>
      </c>
      <c r="HQ19" s="28">
        <v>-2591.8066156654399</v>
      </c>
      <c r="HR19" s="28">
        <v>-2594.8859227531202</v>
      </c>
      <c r="HS19" s="28">
        <v>-2594.8626470065901</v>
      </c>
      <c r="HT19" s="28">
        <v>-2594.7500794203802</v>
      </c>
      <c r="HU19" s="28">
        <v>-2594.7384415471101</v>
      </c>
      <c r="HV19" s="28">
        <v>-2594.6071659695799</v>
      </c>
      <c r="HW19" s="28">
        <v>-2.3275746534E-2</v>
      </c>
      <c r="HX19" s="28">
        <f t="shared" si="68"/>
        <v>-2594.5838902230457</v>
      </c>
      <c r="HY19" s="18" t="s">
        <v>118</v>
      </c>
      <c r="HZ19" s="34">
        <f>627.5095*(HQ21-HQ20)</f>
        <v>21.164835333040415</v>
      </c>
      <c r="IA19" s="34">
        <f>627.5095*(HX21-HX20)</f>
        <v>12.585457803976851</v>
      </c>
      <c r="IB19" s="34">
        <f>627.5095*(HV21-HV20)</f>
        <v>12.288366543131259</v>
      </c>
      <c r="IC19" s="34">
        <f>627.5095*(HU21-HU20)</f>
        <v>14.98612422975178</v>
      </c>
      <c r="ID19" s="34">
        <f>627.5095*(HT21-HT20)</f>
        <v>14.837578599471662</v>
      </c>
      <c r="IE19" s="34">
        <f>627.5095*(HS21-HS20)</f>
        <v>13.849335468189979</v>
      </c>
      <c r="IF19" s="34">
        <f>627.5095*(HR21-HR20)</f>
        <v>13.552244213907628</v>
      </c>
      <c r="IG19" s="33">
        <f t="shared" si="69"/>
        <v>1.2638776707763686</v>
      </c>
      <c r="IH19" s="33">
        <f t="shared" si="70"/>
        <v>-1.2853343855640347</v>
      </c>
      <c r="II19" s="33">
        <f t="shared" si="71"/>
        <v>-4.5037612662266469E-3</v>
      </c>
      <c r="IJ19" s="33">
        <f>HZ19-'CCSD(T)'!BB19</f>
        <v>-2.6482592679570871E-3</v>
      </c>
      <c r="IK19" s="33">
        <f>IB19-'CCSD(T)'!BC19</f>
        <v>1.4918380354622229E-2</v>
      </c>
      <c r="IL19" s="33">
        <f>ID19-'CCSD(T)'!BD19</f>
        <v>-1.5210654866104178E-2</v>
      </c>
      <c r="IM19" s="33">
        <f>IF19-'CCSD(T)'!BE19</f>
        <v>0.1121094193836889</v>
      </c>
      <c r="IN19" s="33">
        <f>IF19-'DLPNO-CCSD(T1 or T0)'!CT18</f>
        <v>2.0626048822952434</v>
      </c>
      <c r="IO19" s="33">
        <f t="shared" si="72"/>
        <v>-1.2562395598147091E-2</v>
      </c>
      <c r="IP19" s="33">
        <f t="shared" si="73"/>
        <v>0.12732007424979308</v>
      </c>
      <c r="IQ19" s="33"/>
      <c r="IR19" s="218" t="s">
        <v>15</v>
      </c>
      <c r="IS19">
        <v>-2591.8066156654099</v>
      </c>
      <c r="IT19">
        <v>-2594.8873664146299</v>
      </c>
      <c r="IU19">
        <v>-2594.88507224145</v>
      </c>
      <c r="IV19">
        <v>-2594.7523897688998</v>
      </c>
      <c r="IW19">
        <v>-2594.75124268231</v>
      </c>
      <c r="IX19">
        <v>-2594.6073370597001</v>
      </c>
      <c r="IY19">
        <v>-2.2941731780000002E-3</v>
      </c>
      <c r="IZ19" s="28">
        <f t="shared" si="74"/>
        <v>-2594.6050428865219</v>
      </c>
      <c r="JA19" s="18" t="s">
        <v>118</v>
      </c>
      <c r="JB19" s="34">
        <f>627.5095*(IS21-IS20)</f>
        <v>21.164835690594341</v>
      </c>
      <c r="JC19" s="34">
        <f>627.5095*(IZ21-IZ20)</f>
        <v>12.239330165472946</v>
      </c>
      <c r="JD19" s="34">
        <f>627.5095*(IX21-IX20)</f>
        <v>12.259256980053031</v>
      </c>
      <c r="JE19" s="34">
        <f>627.5095*(IW21-IW20)</f>
        <v>14.796984865925348</v>
      </c>
      <c r="JF19" s="34">
        <f>627.5095*(IV21-IV20)</f>
        <v>14.80694827307271</v>
      </c>
      <c r="JG19" s="34">
        <f>627.5095*(IU21-IU20)</f>
        <v>13.336283343076305</v>
      </c>
      <c r="JH19" s="34">
        <f>627.5095*(IT21-IT20)</f>
        <v>13.356210158227105</v>
      </c>
      <c r="JI19" s="33">
        <f t="shared" si="75"/>
        <v>1.0969531781740738</v>
      </c>
      <c r="JJ19" s="33">
        <f t="shared" si="76"/>
        <v>-1.4507381148456044</v>
      </c>
      <c r="JK19" s="33">
        <f t="shared" si="77"/>
        <v>-6.0970956498509921E-2</v>
      </c>
      <c r="JL19" s="33">
        <f>JB19-'CCSD(T)'!BB19</f>
        <v>-2.6479017140310646E-3</v>
      </c>
      <c r="JM19" s="33">
        <f>JD19-'CCSD(T)'!BC19</f>
        <v>-1.4191182723605422E-2</v>
      </c>
      <c r="JN19" s="33">
        <f>JF19-'CCSD(T)'!BD19</f>
        <v>-4.5840981265056868E-2</v>
      </c>
      <c r="JO19" s="33">
        <f>JH19-'CCSD(T)'!BE19</f>
        <v>-8.3924636296833555E-2</v>
      </c>
      <c r="JP19" s="33">
        <f>JH19-'DLPNO-CCSD(T1 or T0)'!CT18</f>
        <v>1.866570826614721</v>
      </c>
      <c r="JQ19" s="33">
        <f t="shared" si="78"/>
        <v>-4.3193079551025804E-2</v>
      </c>
      <c r="JR19" s="33">
        <f t="shared" si="79"/>
        <v>-3.8083655031776686E-2</v>
      </c>
      <c r="JS19" s="33"/>
      <c r="JT19" s="344">
        <v>-2596.9684550782399</v>
      </c>
      <c r="JU19" s="345">
        <v>-2596.5421320185101</v>
      </c>
      <c r="JV19" s="346">
        <v>-2596.52911361103</v>
      </c>
      <c r="JW19" s="328"/>
      <c r="JX19" s="218" t="s">
        <v>15</v>
      </c>
      <c r="JY19" s="28">
        <v>-2592.94213605507</v>
      </c>
      <c r="JZ19" s="28">
        <v>-2596.8562041556702</v>
      </c>
      <c r="KA19" s="28">
        <v>-2596.84245778173</v>
      </c>
      <c r="KB19" s="28">
        <v>-2596.6559101060402</v>
      </c>
      <c r="KC19" s="28">
        <v>-2596.6490369190601</v>
      </c>
      <c r="KD19" s="28">
        <v>-2596.5881416604698</v>
      </c>
      <c r="KE19" s="28">
        <v>-1.3746373943E-2</v>
      </c>
      <c r="KF19" s="28">
        <f t="shared" si="80"/>
        <v>-2596.5743952865269</v>
      </c>
      <c r="KG19" s="216">
        <v>-2596.470476085</v>
      </c>
      <c r="KH19" s="125">
        <v>-2596.470476085</v>
      </c>
      <c r="KI19" s="215">
        <v>-2596.6524398679999</v>
      </c>
      <c r="KJ19" s="10">
        <v>-0.95836291738900004</v>
      </c>
      <c r="KK19" s="10">
        <v>-2.6878018973429998</v>
      </c>
      <c r="KL19" s="10">
        <f t="shared" si="12"/>
        <v>-2596.4869526376779</v>
      </c>
      <c r="KM19" s="10">
        <f t="shared" si="13"/>
        <v>-2596.4362785216158</v>
      </c>
      <c r="KN19" s="34">
        <f>627.5095*(JY21-JY20)</f>
        <v>22.791579264092007</v>
      </c>
      <c r="KO19" s="34">
        <f>627.5095*(KF21-KF20)</f>
        <v>14.608946180930808</v>
      </c>
      <c r="KP19" s="34">
        <f>627.5095*(KL21-KL20)</f>
        <v>15.759362420759736</v>
      </c>
      <c r="KQ19" s="34">
        <f>627.5095*(KM21-KM20)</f>
        <v>16.376694378887304</v>
      </c>
      <c r="KR19" s="34">
        <f>627.5095*(KD21-KD20)</f>
        <v>14.504419806350622</v>
      </c>
      <c r="KS19" s="34">
        <f>627.5095*(KC21-KC20)</f>
        <v>17.042287131121029</v>
      </c>
      <c r="KT19" s="34">
        <f>627.5095*(KB21-KB20)</f>
        <v>16.990023941690747</v>
      </c>
      <c r="KU19" s="34">
        <f>627.5095*(KA21-KA20)</f>
        <v>15.56280481395742</v>
      </c>
      <c r="KV19" s="34">
        <f>627.5095*(JZ21-JZ20)</f>
        <v>15.458278435382219</v>
      </c>
      <c r="KW19" s="33">
        <f t="shared" si="14"/>
        <v>0.95385862903159691</v>
      </c>
      <c r="KX19" s="109">
        <f>627.5095*(JT21-JT20)</f>
        <v>14.929914626870646</v>
      </c>
      <c r="KY19" s="109">
        <f>627.5095*(JU21-JU20)</f>
        <v>14.972034463932591</v>
      </c>
      <c r="KZ19" s="331">
        <f>627.5095*(JV21-JV20)</f>
        <v>14.998653824842108</v>
      </c>
      <c r="LA19" s="33">
        <f t="shared" si="15"/>
        <v>-1.5317455063085283</v>
      </c>
      <c r="LB19" s="155">
        <f t="shared" si="81"/>
        <v>-0.1431356764049827</v>
      </c>
      <c r="LC19" s="149">
        <f>KN19-'PNO-LCCSD(T)'!AB18</f>
        <v>-4.1405834968628596E-3</v>
      </c>
      <c r="LD19" s="179">
        <f t="shared" si="16"/>
        <v>2.1383942247550003</v>
      </c>
      <c r="LE19" s="324">
        <f t="shared" si="17"/>
        <v>-0.52836380851157294</v>
      </c>
      <c r="LF19" s="326">
        <f t="shared" si="18"/>
        <v>4.2119837061944665E-2</v>
      </c>
      <c r="LG19" t="str">
        <f t="shared" si="19"/>
        <v>06_end</v>
      </c>
      <c r="LH19" s="175">
        <f>627.5095*(KG21-KG20)</f>
        <v>16.174209219661844</v>
      </c>
      <c r="LI19" s="128">
        <f t="shared" si="20"/>
        <v>0.868077911459185</v>
      </c>
      <c r="LJ19" s="129">
        <f t="shared" si="21"/>
        <v>0.81581472202890382</v>
      </c>
      <c r="LK19" s="123">
        <f>627.5095*(KI21-KI20)</f>
        <v>14.723633159214314</v>
      </c>
      <c r="LL19" s="128">
        <f t="shared" si="22"/>
        <v>0.83917165474310629</v>
      </c>
      <c r="LM19" s="128">
        <f t="shared" si="23"/>
        <v>0.73464527616790498</v>
      </c>
      <c r="LN19" s="226">
        <f t="shared" si="24"/>
        <v>-4.0550692505658166</v>
      </c>
      <c r="LO19" s="226"/>
      <c r="LP19" s="5" t="s">
        <v>15</v>
      </c>
      <c r="LQ19" s="4">
        <v>-2592.9421360558799</v>
      </c>
      <c r="LR19" s="4">
        <v>-2596.8561927279402</v>
      </c>
      <c r="LS19" s="4">
        <v>-2596.8424376849998</v>
      </c>
      <c r="LT19" s="4">
        <v>-2596.6558957597399</v>
      </c>
      <c r="LU19" s="4">
        <v>-2596.6490182382699</v>
      </c>
      <c r="LV19" s="4">
        <v>-2596.5881130248899</v>
      </c>
      <c r="LW19" s="4">
        <v>-1.375504294E-2</v>
      </c>
      <c r="LX19" s="28">
        <f t="shared" si="25"/>
        <v>-2596.57435798195</v>
      </c>
      <c r="LY19" s="18" t="s">
        <v>118</v>
      </c>
      <c r="LZ19" s="34">
        <f>627.5095*(LQ21-LQ20)</f>
        <v>22.791579157368009</v>
      </c>
      <c r="MA19" s="34">
        <f>627.5095*(LX21-LX20)</f>
        <v>14.616707476783159</v>
      </c>
      <c r="MB19" s="34">
        <f>627.5095*(LV21-LV20)</f>
        <v>14.500336909457413</v>
      </c>
      <c r="MC19" s="34">
        <f>627.5095*(LU21-LU20)</f>
        <v>17.050063065282568</v>
      </c>
      <c r="MD19" s="34">
        <f>627.5095*(LT21-LT20)</f>
        <v>16.991877780620943</v>
      </c>
      <c r="ME19" s="34">
        <f>627.5095*(LS21-LS20)</f>
        <v>15.582470384171053</v>
      </c>
      <c r="MF19" s="34">
        <f>627.5095*(LR21-LR20)</f>
        <v>15.466099814277083</v>
      </c>
      <c r="MG19" s="33">
        <f t="shared" si="26"/>
        <v>0.96576290481966964</v>
      </c>
      <c r="MH19" s="39">
        <f t="shared" si="27"/>
        <v>-1.5257779663438598</v>
      </c>
      <c r="MI19" s="33"/>
      <c r="MJ19" s="5" t="s">
        <v>15</v>
      </c>
      <c r="MK19" s="28">
        <v>-2592.94213605508</v>
      </c>
      <c r="ML19" s="28">
        <v>-2596.8551700328499</v>
      </c>
      <c r="MM19" s="28">
        <v>-2596.81820696149</v>
      </c>
      <c r="MN19" s="28">
        <v>-2596.65291482474</v>
      </c>
      <c r="MO19" s="28">
        <v>-2596.6344332890599</v>
      </c>
      <c r="MP19" s="28">
        <v>-2596.58731756218</v>
      </c>
      <c r="MQ19" s="28">
        <v>-3.6963071357999998E-2</v>
      </c>
      <c r="MR19" s="28">
        <f t="shared" si="82"/>
        <v>-2596.550354490822</v>
      </c>
      <c r="MS19" s="18" t="s">
        <v>118</v>
      </c>
      <c r="MT19" s="34">
        <f>627.5095*(MK21-MK20)</f>
        <v>22.791579257814124</v>
      </c>
      <c r="MU19" s="34">
        <f>627.5095*(MR21-MR20)</f>
        <v>14.793235081452826</v>
      </c>
      <c r="MV19" s="34">
        <f>627.5095*(MP21-MP20)</f>
        <v>14.532809170495078</v>
      </c>
      <c r="MW19" s="34">
        <f>627.5095*(MO21-MO20)</f>
        <v>16.973618170095854</v>
      </c>
      <c r="MX19" s="34">
        <f>627.5095*(MN21-MN20)</f>
        <v>16.843405217470565</v>
      </c>
      <c r="MY19" s="34">
        <f>627.5095*(MM21-MM20)</f>
        <v>15.606737193184234</v>
      </c>
      <c r="MZ19" s="34">
        <f>627.5095*(ML21-ML20)</f>
        <v>15.346311281655767</v>
      </c>
      <c r="NA19" s="52">
        <f t="shared" si="28"/>
        <v>0.81350211116068927</v>
      </c>
      <c r="NB19" s="52">
        <f t="shared" si="29"/>
        <v>-1.4970939358147977</v>
      </c>
      <c r="NC19" s="33">
        <f t="shared" si="30"/>
        <v>-3.4651570493730688E-2</v>
      </c>
      <c r="ND19" s="33"/>
      <c r="NE19" s="5" t="s">
        <v>15</v>
      </c>
      <c r="NF19">
        <v>-2592.94213605507</v>
      </c>
      <c r="NG19">
        <v>-2596.85576034419</v>
      </c>
      <c r="NH19">
        <v>-2596.8190333612802</v>
      </c>
      <c r="NI19">
        <v>-2596.6534635534199</v>
      </c>
      <c r="NJ19">
        <v>-2596.6351000619702</v>
      </c>
      <c r="NK19">
        <v>-2596.5879498437298</v>
      </c>
      <c r="NL19">
        <v>-3.6726982913999999E-2</v>
      </c>
      <c r="NM19" s="28">
        <f t="shared" si="83"/>
        <v>-2596.5512228608159</v>
      </c>
      <c r="NN19" s="18" t="s">
        <v>118</v>
      </c>
      <c r="NO19" s="34">
        <f>627.5095*(NF21-NF20)</f>
        <v>22.791579257814124</v>
      </c>
      <c r="NP19" s="34">
        <f>627.5095*(NM21-NM20)</f>
        <v>14.84244716704697</v>
      </c>
      <c r="NQ19" s="34">
        <f>627.5095*(NK21-NK20)</f>
        <v>14.545995736828388</v>
      </c>
      <c r="NR19" s="34">
        <f>627.5095*(NJ21-NJ20)</f>
        <v>17.041869197092215</v>
      </c>
      <c r="NS19" s="34">
        <f>627.5095*(NI21-NI20)</f>
        <v>16.893643489972956</v>
      </c>
      <c r="NT19" s="34">
        <f>627.5095*(NH21-NH20)</f>
        <v>15.693584106608292</v>
      </c>
      <c r="NU19" s="34">
        <f>627.5095*(NG21-NG20)</f>
        <v>15.397132673536126</v>
      </c>
      <c r="NV19" s="33">
        <f t="shared" si="31"/>
        <v>0.85113693670773749</v>
      </c>
      <c r="NW19" s="39">
        <f t="shared" si="84"/>
        <v>-1.4965108164368299</v>
      </c>
      <c r="NX19" s="33">
        <f t="shared" si="85"/>
        <v>5.831193779677335E-4</v>
      </c>
      <c r="NZ19" s="5" t="s">
        <v>15</v>
      </c>
      <c r="OA19" s="4">
        <v>-2593.0150601400201</v>
      </c>
      <c r="OB19" s="4">
        <v>-2597.1441465797002</v>
      </c>
      <c r="OC19" s="4">
        <v>-2597.0911912230399</v>
      </c>
      <c r="OD19" s="4">
        <v>-2596.91914712166</v>
      </c>
      <c r="OE19" s="4">
        <v>-2596.8926694433299</v>
      </c>
      <c r="OF19" s="4">
        <v>-2596.8922720114701</v>
      </c>
      <c r="OG19" s="4">
        <v>-5.2955356656999998E-2</v>
      </c>
      <c r="OH19" s="28">
        <f t="shared" si="86"/>
        <v>-2596.839316654813</v>
      </c>
      <c r="OI19" s="18" t="s">
        <v>118</v>
      </c>
      <c r="OJ19" s="34">
        <f>627.5095*(OA21-OA20)</f>
        <v>22.839211960362302</v>
      </c>
      <c r="OK19" s="34">
        <f>627.5095*(OH21-OH20)</f>
        <v>15.266576089898486</v>
      </c>
      <c r="OL19" s="34">
        <f>627.5095*(OF21-OF20)</f>
        <v>14.707071520644993</v>
      </c>
      <c r="OM19" s="34">
        <f>627.5095*(OE21-OE20)</f>
        <v>17.498388407534293</v>
      </c>
      <c r="ON19" s="34">
        <f>627.5095*(OD21-OD20)</f>
        <v>17.21863612576113</v>
      </c>
      <c r="OO19" s="34">
        <f>627.5095*(OC21-OC20)</f>
        <v>16.212537029237875</v>
      </c>
      <c r="OP19" s="34">
        <f>627.5095*(OB21-OB20)</f>
        <v>15.653032459413669</v>
      </c>
      <c r="OQ19" s="33">
        <f t="shared" si="32"/>
        <v>0.94596093876867648</v>
      </c>
      <c r="OR19" s="39">
        <f t="shared" si="87"/>
        <v>-1.5656036663474602</v>
      </c>
      <c r="OS19" s="39"/>
      <c r="OT19" s="39" t="s">
        <v>15</v>
      </c>
      <c r="OU19" s="39">
        <v>-2593.0150601400001</v>
      </c>
      <c r="OV19" s="39">
        <v>-2597.1444194330102</v>
      </c>
      <c r="OW19" s="39">
        <v>-2597.12467911768</v>
      </c>
      <c r="OX19" s="39">
        <v>-2596.9242988706001</v>
      </c>
      <c r="OY19" s="39">
        <v>-2596.9144287129302</v>
      </c>
      <c r="OZ19" s="39">
        <v>-2596.8932838165802</v>
      </c>
      <c r="PA19" s="39">
        <v>-1.9740315333999999E-2</v>
      </c>
      <c r="PB19" s="39">
        <v>-2596.8735435012463</v>
      </c>
      <c r="PC19" s="39" t="s">
        <v>118</v>
      </c>
      <c r="PD19" s="39">
        <v>22.839211935250773</v>
      </c>
      <c r="PE19" s="39">
        <v>14.950589793832682</v>
      </c>
      <c r="PF19" s="39">
        <v>14.768328514864356</v>
      </c>
      <c r="PG19" s="39">
        <v>17.372949120594846</v>
      </c>
      <c r="PH19" s="39">
        <v>17.281818475974234</v>
      </c>
      <c r="PI19" s="39">
        <v>15.901333883881881</v>
      </c>
      <c r="PJ19" s="39">
        <v>15.719072607481777</v>
      </c>
      <c r="PK19" s="39">
        <v>0.95074409261742154</v>
      </c>
      <c r="PL19" s="39">
        <v>-1.5627458684924562</v>
      </c>
      <c r="PM19" s="39"/>
      <c r="PO19" s="33">
        <f t="shared" si="33"/>
        <v>4.7632702548177974E-2</v>
      </c>
      <c r="PP19" s="33">
        <f t="shared" si="34"/>
        <v>0.37523090829056471</v>
      </c>
      <c r="PQ19" s="33">
        <f t="shared" si="88"/>
        <v>0.32759820574238674</v>
      </c>
      <c r="PR19" s="33">
        <f>'LNO-CCSD(T)-def2nZVP'!LB19</f>
        <v>-0.1431356764049827</v>
      </c>
      <c r="PS19" s="33">
        <f t="shared" si="89"/>
        <v>0.24922602318256215</v>
      </c>
      <c r="PT19" s="33">
        <f t="shared" si="90"/>
        <v>-8.6950313839617849E-2</v>
      </c>
      <c r="PU19" s="33">
        <f>-'LNO-CCSD(T)-def2nZVP'!FA19+'CCSD(T)'!CI19</f>
        <v>0.13914317559395428</v>
      </c>
      <c r="PV19" s="360">
        <f>'LNO-CCSD(T)-def2nZVP'!KV19+PS19+PT19+PU19</f>
        <v>15.759697320319118</v>
      </c>
      <c r="PW19" s="360"/>
      <c r="PX19" s="399">
        <v>4.7632777882764543E-2</v>
      </c>
      <c r="PY19" s="399">
        <v>0.28994069535329103</v>
      </c>
      <c r="PZ19" s="399">
        <v>0.24230791747052649</v>
      </c>
      <c r="QA19" s="399">
        <v>-0.1431356764049827</v>
      </c>
      <c r="QB19" s="399">
        <v>0.18604808920933108</v>
      </c>
      <c r="QC19" s="399">
        <v>-8.6950313839617849E-2</v>
      </c>
      <c r="QD19" s="399">
        <v>0.13914317559395428</v>
      </c>
      <c r="QE19" s="360">
        <v>15.696519386345887</v>
      </c>
      <c r="QF19" s="399">
        <f t="shared" si="91"/>
        <v>-6.3177933973230793E-2</v>
      </c>
      <c r="QH19" s="5" t="s">
        <v>15</v>
      </c>
      <c r="QI19" s="420">
        <v>-2592.9421360558999</v>
      </c>
      <c r="QJ19" s="420">
        <v>-2596.5149538402902</v>
      </c>
      <c r="QK19" s="420">
        <v>-2596.5030315292302</v>
      </c>
      <c r="QL19" s="420">
        <v>-2596.3259318006599</v>
      </c>
      <c r="QM19" s="420">
        <v>-2596.3199706451301</v>
      </c>
      <c r="QN19" s="420">
        <v>-2596.2298933219899</v>
      </c>
      <c r="QO19" s="420">
        <v>-1.1922311053E-2</v>
      </c>
      <c r="QP19" s="213">
        <f t="shared" si="92"/>
        <v>-2596.2179710109372</v>
      </c>
      <c r="QQ19" s="421" t="s">
        <v>118</v>
      </c>
      <c r="QR19" s="212">
        <f>627.5095*(QI21-QI20)</f>
        <v>22.791578636589144</v>
      </c>
      <c r="QS19" s="212">
        <f>627.5095*(QP21-QP20)</f>
        <v>14.286746464794543</v>
      </c>
      <c r="QT19" s="212">
        <f>627.5095*(QN21-QN20)</f>
        <v>14.222491503590241</v>
      </c>
      <c r="QU19" s="212">
        <f>627.5095*(QM21-QM20)</f>
        <v>17.03962501599629</v>
      </c>
      <c r="QV19" s="212">
        <f>627.5095*(QL21-QL20)</f>
        <v>17.007497539959871</v>
      </c>
      <c r="QW19" s="212">
        <f>627.5095*(QK21-QK20)</f>
        <v>15.52027294778561</v>
      </c>
      <c r="QX19" s="212">
        <f>627.5095*(QJ21-QJ20)</f>
        <v>15.456017982871648</v>
      </c>
      <c r="QY19" s="213">
        <f t="shared" si="35"/>
        <v>1.2335264792814069</v>
      </c>
      <c r="QZ19" s="249">
        <f t="shared" si="93"/>
        <v>-1.5514795570882232</v>
      </c>
      <c r="RA19" s="5"/>
      <c r="RB19" s="5" t="s">
        <v>15</v>
      </c>
      <c r="RC19" s="213">
        <v>-2593.0150601400201</v>
      </c>
      <c r="RD19" s="213">
        <v>-2596.7826086109499</v>
      </c>
      <c r="RE19" s="213">
        <v>-2596.7653791535399</v>
      </c>
      <c r="RF19" s="213">
        <v>-2596.5756043993501</v>
      </c>
      <c r="RG19" s="213">
        <v>-2596.5669896706399</v>
      </c>
      <c r="RH19" s="213">
        <v>-2596.5170654271401</v>
      </c>
      <c r="RI19" s="213">
        <v>-1.7229457411000001E-2</v>
      </c>
      <c r="RJ19" s="418">
        <f t="shared" si="94"/>
        <v>-2596.4998359697292</v>
      </c>
      <c r="RK19" s="421" t="s">
        <v>118</v>
      </c>
      <c r="RL19" s="212">
        <f>627.5095*(RC21-RC20)</f>
        <v>22.839211954084419</v>
      </c>
      <c r="RM19" s="212">
        <f>627.5095*(RJ21-RJ20)</f>
        <v>14.514259212482994</v>
      </c>
      <c r="RN19" s="212">
        <f>627.5095*(RH21-RH20)</f>
        <v>14.381921072594979</v>
      </c>
      <c r="RO19" s="212">
        <f>627.5095*(RG21-RG20)</f>
        <v>17.299463886182551</v>
      </c>
      <c r="RP19" s="212">
        <f>627.5095*(RF21-RF20)</f>
        <v>17.233294822944462</v>
      </c>
      <c r="RQ19" s="212">
        <f>627.5095*(RE21-RE20)</f>
        <v>15.775469709873704</v>
      </c>
      <c r="RR19" s="212">
        <f>627.5095*(RD21-RD20)</f>
        <v>15.643131577119647</v>
      </c>
      <c r="RS19" s="213">
        <f t="shared" si="36"/>
        <v>1.2612105045246675</v>
      </c>
      <c r="RT19" s="249">
        <f t="shared" si="95"/>
        <v>-1.5901632458248152</v>
      </c>
    </row>
    <row r="20" spans="1:488" ht="17">
      <c r="A20" s="96">
        <v>14.25</v>
      </c>
      <c r="C20" s="286" t="s">
        <v>16</v>
      </c>
      <c r="D20" s="282">
        <v>-2591.7429248388398</v>
      </c>
      <c r="E20" s="282">
        <v>-2594.5222609144398</v>
      </c>
      <c r="F20" s="282">
        <v>-2594.5146021248202</v>
      </c>
      <c r="G20" s="282">
        <v>-2594.4011657807</v>
      </c>
      <c r="H20" s="282">
        <v>-2594.39733638589</v>
      </c>
      <c r="I20" s="282">
        <v>-2594.2567698738299</v>
      </c>
      <c r="J20" s="282">
        <v>-2594.2491110842102</v>
      </c>
      <c r="K20" s="94" t="s">
        <v>119</v>
      </c>
      <c r="L20" s="34">
        <f>627.5095*(D21-D19)</f>
        <v>18.550867301971088</v>
      </c>
      <c r="M20" s="34">
        <f>627.5095*(J21-J19)</f>
        <v>12.590134098282654</v>
      </c>
      <c r="N20" s="34">
        <f>627.5095*(I21-I19)</f>
        <v>12.5945216071527</v>
      </c>
      <c r="O20" s="34">
        <f>627.5095*(H21-H19)</f>
        <v>16.399596086381585</v>
      </c>
      <c r="P20" s="34">
        <f>627.5095*(G21-G19)</f>
        <v>16.401789840673928</v>
      </c>
      <c r="Q20" s="34">
        <f>627.5095*(F21-F19)</f>
        <v>15.903785538141603</v>
      </c>
      <c r="R20" s="34">
        <f>627.5095*(E21-E19)</f>
        <v>15.90817304672629</v>
      </c>
      <c r="S20" s="93">
        <f t="shared" si="37"/>
        <v>3.3136514395735901</v>
      </c>
      <c r="T20" s="93">
        <f t="shared" si="38"/>
        <v>-0.49361679394763769</v>
      </c>
      <c r="U20" s="288"/>
      <c r="V20" s="93">
        <f>L20-'CCSD(T)'!BV20</f>
        <v>-4.0832858365469349E-3</v>
      </c>
      <c r="W20" s="93">
        <f>N20-'CCSD(T)'!BW20</f>
        <v>-1.754339462222454E-2</v>
      </c>
      <c r="X20" s="93">
        <f>P20-'CCSD(T)'!BX20</f>
        <v>-0.15660314458077451</v>
      </c>
      <c r="Y20" s="93">
        <f>R20-'CCSD(T)'!BY20</f>
        <v>-0.25919396360611913</v>
      </c>
      <c r="Z20" s="93">
        <f>R20-'DLPNO-CCSD(T1 or T0)'!CT19</f>
        <v>0.52470737329409722</v>
      </c>
      <c r="AA20" s="93">
        <f t="shared" si="39"/>
        <v>-0.15251985874422758</v>
      </c>
      <c r="AB20" s="93">
        <f t="shared" si="40"/>
        <v>-0.10259081902534462</v>
      </c>
      <c r="AD20" s="209" t="s">
        <v>16</v>
      </c>
      <c r="AE20" s="28">
        <v>-2591.7429248387998</v>
      </c>
      <c r="AF20" s="28">
        <v>-2594.52238394183</v>
      </c>
      <c r="AG20" s="28">
        <v>-2594.5147550903198</v>
      </c>
      <c r="AH20" s="28">
        <v>-2594.4012683645201</v>
      </c>
      <c r="AI20" s="28">
        <v>-2594.39745393877</v>
      </c>
      <c r="AJ20" s="28">
        <v>-2594.25687000276</v>
      </c>
      <c r="AK20" s="28">
        <v>-2594.2492411512499</v>
      </c>
      <c r="AL20" s="18" t="s">
        <v>119</v>
      </c>
      <c r="AM20" s="34">
        <f>627.5095*(AE21-AE19)</f>
        <v>18.550867295693205</v>
      </c>
      <c r="AN20" s="34">
        <f>627.5095*(AK21-AK19)</f>
        <v>12.613047356794862</v>
      </c>
      <c r="AO20" s="34">
        <f>627.5095*(AJ21-AJ19)</f>
        <v>12.596942206155864</v>
      </c>
      <c r="AP20" s="34">
        <f>627.5095*(AI21-AI19)</f>
        <v>16.431327497391912</v>
      </c>
      <c r="AQ20" s="34">
        <f>627.5095*(AH21-AH19)</f>
        <v>16.42327492549671</v>
      </c>
      <c r="AR20" s="34">
        <f>627.5095*(AG21-AG19)</f>
        <v>15.947327048145935</v>
      </c>
      <c r="AS20" s="34">
        <f>627.5095*(AF21-AF19)</f>
        <v>15.931221897506937</v>
      </c>
      <c r="AT20" s="52">
        <f t="shared" si="41"/>
        <v>3.3342796913510728</v>
      </c>
      <c r="AU20" s="52">
        <f t="shared" si="42"/>
        <v>-0.49205302798977257</v>
      </c>
      <c r="AV20" s="71"/>
      <c r="AW20" s="52">
        <f>AM20-'CCSD(T)'!BV20</f>
        <v>-4.0832921144300371E-3</v>
      </c>
      <c r="AX20" s="52">
        <f>AO20-'CCSD(T)'!BW20</f>
        <v>-1.512279561906027E-2</v>
      </c>
      <c r="AY20" s="52">
        <f>AQ20-'CCSD(T)'!BX20</f>
        <v>-0.13511805975799263</v>
      </c>
      <c r="AZ20" s="52">
        <f>AS20-'CCSD(T)'!BY20</f>
        <v>-0.23614511282547213</v>
      </c>
      <c r="BA20" s="52">
        <f>AS20-'DLPNO-CCSD(T1 or T0)'!CT19</f>
        <v>0.54775622407474422</v>
      </c>
      <c r="BB20" s="52">
        <f t="shared" si="43"/>
        <v>-0.13103476764356259</v>
      </c>
      <c r="BC20" s="52">
        <f t="shared" si="44"/>
        <v>-0.1010270530674795</v>
      </c>
      <c r="BD20" s="33"/>
      <c r="BE20" s="211" t="s">
        <v>16</v>
      </c>
      <c r="BF20" s="28">
        <v>-2591.7429248388398</v>
      </c>
      <c r="BG20" s="28">
        <v>-2594.5209353826399</v>
      </c>
      <c r="BH20" s="28">
        <v>-2594.50034241198</v>
      </c>
      <c r="BI20" s="28">
        <v>-2594.3988766871098</v>
      </c>
      <c r="BJ20" s="28">
        <v>-2594.3885802017799</v>
      </c>
      <c r="BK20" s="28">
        <v>-2594.2562755986301</v>
      </c>
      <c r="BL20" s="28">
        <v>-2.0592970665000002E-2</v>
      </c>
      <c r="BM20" s="28">
        <f t="shared" si="45"/>
        <v>-2594.2356826279652</v>
      </c>
      <c r="BN20" s="18" t="s">
        <v>119</v>
      </c>
      <c r="BO20" s="212">
        <f>627.5095*(BF21-BF19)</f>
        <v>18.550867301971088</v>
      </c>
      <c r="BP20" s="212">
        <f>627.5095*(BM21-BM19)</f>
        <v>12.58079093163083</v>
      </c>
      <c r="BQ20" s="212">
        <f>627.5095*(BK21-BK19)</f>
        <v>12.663736369255689</v>
      </c>
      <c r="BR20" s="212">
        <f>627.5095*(BJ21-BJ19)</f>
        <v>16.335730428638865</v>
      </c>
      <c r="BS20" s="212">
        <f>627.5095*(BI21-BI19)</f>
        <v>16.37720314645254</v>
      </c>
      <c r="BT20" s="212">
        <f>627.5095*(BH21-BH19)</f>
        <v>15.765961855537572</v>
      </c>
      <c r="BU20" s="212">
        <f>627.5095*(BG21-BG19)</f>
        <v>15.848907297157448</v>
      </c>
      <c r="BV20" s="213">
        <f t="shared" si="46"/>
        <v>3.1851709279017584</v>
      </c>
      <c r="BW20" s="213">
        <f t="shared" si="47"/>
        <v>-0.52829584929509288</v>
      </c>
      <c r="BX20" s="214">
        <f t="shared" si="48"/>
        <v>3.6242821305320305E-2</v>
      </c>
      <c r="BY20" s="33">
        <f>BO20-'CCSD(T)'!BV20</f>
        <v>-4.0832858365469349E-3</v>
      </c>
      <c r="BZ20" s="33">
        <f>BQ20-'CCSD(T)'!BW20</f>
        <v>5.1671367480764729E-2</v>
      </c>
      <c r="CA20" s="39">
        <f>BS20-'CCSD(T)'!BX20</f>
        <v>-0.18118983880216177</v>
      </c>
      <c r="CB20" s="39">
        <f>BU20-'CCSD(T)'!BY20</f>
        <v>-0.31845971317496158</v>
      </c>
      <c r="CC20" s="33">
        <f>BU20-'DLPNO-CCSD(T1 or T0)'!CT19</f>
        <v>0.46544162372525477</v>
      </c>
      <c r="CD20" s="33">
        <f t="shared" si="49"/>
        <v>-0.17710655296561484</v>
      </c>
      <c r="CE20" s="33">
        <f t="shared" si="50"/>
        <v>-0.1372698743727998</v>
      </c>
      <c r="CF20" s="39"/>
      <c r="CG20" s="211" t="s">
        <v>16</v>
      </c>
      <c r="CH20" s="74">
        <v>-2591.7429248388398</v>
      </c>
      <c r="CI20" s="74">
        <v>-2594.5213311802199</v>
      </c>
      <c r="CJ20" s="74">
        <v>-2594.5009199395899</v>
      </c>
      <c r="CK20" s="74">
        <v>-2594.39927245433</v>
      </c>
      <c r="CL20" s="74">
        <v>-2594.38906683402</v>
      </c>
      <c r="CM20" s="74">
        <v>-2594.2568023242702</v>
      </c>
      <c r="CN20" s="33">
        <v>-2.0411240625999999E-2</v>
      </c>
      <c r="CO20" s="33">
        <f t="shared" si="51"/>
        <v>-2594.2363910836443</v>
      </c>
      <c r="CP20" s="18" t="s">
        <v>119</v>
      </c>
      <c r="CQ20" s="34">
        <f>627.5095*(CH21-CH19)</f>
        <v>18.550867308248971</v>
      </c>
      <c r="CR20" s="34">
        <f>627.5095*(CO21-CO19)</f>
        <v>12.669583647254948</v>
      </c>
      <c r="CS20" s="34">
        <f>627.5095*(CM21-CM19)</f>
        <v>12.710928397002785</v>
      </c>
      <c r="CT20" s="34">
        <f>627.5095*(CL21-CL19)</f>
        <v>16.36584294646611</v>
      </c>
      <c r="CU20" s="34">
        <f>627.5095*(CK21-CK19)</f>
        <v>16.386515324621648</v>
      </c>
      <c r="CV20" s="34">
        <f>627.5095*(CJ21-CJ19)</f>
        <v>15.825505899344906</v>
      </c>
      <c r="CW20" s="34">
        <f>627.5095*(CI21-CI19)</f>
        <v>15.866850655370625</v>
      </c>
      <c r="CX20" s="33">
        <f t="shared" si="0"/>
        <v>3.1559222583678395</v>
      </c>
      <c r="CY20" s="33">
        <f t="shared" si="1"/>
        <v>-0.51966466925102317</v>
      </c>
      <c r="CZ20" s="33">
        <f t="shared" si="2"/>
        <v>8.6311800440697084E-3</v>
      </c>
      <c r="DA20" s="33">
        <f>CQ20-'CCSD(T)'!BV20</f>
        <v>-4.0832795586638326E-3</v>
      </c>
      <c r="DB20" s="33">
        <f>CS20-'CCSD(T)'!BW20</f>
        <v>9.8863395227860806E-2</v>
      </c>
      <c r="DC20" s="33">
        <f>CU20-'CCSD(T)'!BX20</f>
        <v>-0.17187766063305432</v>
      </c>
      <c r="DD20" s="39">
        <f>CW20-'CCSD(T)'!BY20</f>
        <v>-0.30051635496178442</v>
      </c>
      <c r="DE20" s="39">
        <f>CW20-'DLPNO-CCSD(T1 or T0)'!CT19</f>
        <v>0.48338498193843193</v>
      </c>
      <c r="DF20" s="33">
        <f t="shared" si="52"/>
        <v>-0.16779438107439049</v>
      </c>
      <c r="DG20" s="33">
        <f t="shared" si="53"/>
        <v>-0.1286386943287301</v>
      </c>
      <c r="DH20" s="33"/>
      <c r="DI20" s="211" t="s">
        <v>16</v>
      </c>
      <c r="DJ20" s="74">
        <v>-2591.7429248388698</v>
      </c>
      <c r="DK20" s="74">
        <v>-2594.5216460425099</v>
      </c>
      <c r="DL20" s="74">
        <v>-2594.5197012772501</v>
      </c>
      <c r="DM20" s="74">
        <v>-2594.4009308258301</v>
      </c>
      <c r="DN20" s="74">
        <v>-2594.3999584431999</v>
      </c>
      <c r="DO20" s="74">
        <v>-2594.2570293015801</v>
      </c>
      <c r="DP20" s="28">
        <v>-1.944765259E-3</v>
      </c>
      <c r="DQ20" s="33">
        <f t="shared" si="54"/>
        <v>-2594.2550845363212</v>
      </c>
      <c r="DR20" s="18" t="s">
        <v>119</v>
      </c>
      <c r="DS20" s="34">
        <f>627.5095*(DJ21-DJ19)</f>
        <v>18.5508673333605</v>
      </c>
      <c r="DT20" s="34">
        <f>627.5095*(DQ21-DQ19)</f>
        <v>12.604866753198928</v>
      </c>
      <c r="DU20" s="34">
        <f>627.5095*(DO21-DO19)</f>
        <v>12.611396774574478</v>
      </c>
      <c r="DV20" s="34">
        <f>627.5095*(DN21-DN19)</f>
        <v>16.478379552906286</v>
      </c>
      <c r="DW20" s="34">
        <f>627.5095*(DM21-DM19)</f>
        <v>16.481644560169762</v>
      </c>
      <c r="DX20" s="34">
        <f>627.5095*(DL21-DL19)</f>
        <v>16.017722645366376</v>
      </c>
      <c r="DY20" s="34">
        <f>627.5095*(DK21-DK19)</f>
        <v>16.024252672163733</v>
      </c>
      <c r="DZ20" s="33">
        <f t="shared" si="3"/>
        <v>3.4128558975892549</v>
      </c>
      <c r="EA20" s="33">
        <f t="shared" si="4"/>
        <v>-0.45739188800602903</v>
      </c>
      <c r="EB20" s="33">
        <f t="shared" si="55"/>
        <v>3.6224905941608654E-2</v>
      </c>
      <c r="EC20" s="33">
        <f>DS20-'CCSD(T)'!BV20</f>
        <v>-4.0832544471349763E-3</v>
      </c>
      <c r="ED20" s="33">
        <f>DU20-'CCSD(T)'!BW20</f>
        <v>-6.6822720044612538E-4</v>
      </c>
      <c r="EE20" s="33">
        <f>DW20-'CCSD(T)'!BX20</f>
        <v>-7.6748425084939953E-2</v>
      </c>
      <c r="EF20" s="39">
        <f>DY20-'CCSD(T)'!BY20</f>
        <v>-0.14311433816867591</v>
      </c>
      <c r="EG20" s="39">
        <f>DY20-'DLPNO-CCSD(T1 or T0)'!CT19</f>
        <v>0.64078699873154044</v>
      </c>
      <c r="EH20" s="33">
        <f t="shared" si="56"/>
        <v>-7.2665170637804977E-2</v>
      </c>
      <c r="EI20" s="33">
        <f t="shared" si="57"/>
        <v>-6.6365913083735961E-2</v>
      </c>
      <c r="EJ20" s="33"/>
      <c r="EK20" s="289" t="s">
        <v>16</v>
      </c>
      <c r="EL20" s="33">
        <v>-2591.8137730572098</v>
      </c>
      <c r="EM20" s="33">
        <v>-2594.88692279629</v>
      </c>
      <c r="EN20" s="33">
        <v>-2594.8785883171199</v>
      </c>
      <c r="EO20" s="33">
        <v>-2594.7532263245598</v>
      </c>
      <c r="EP20" s="33">
        <v>-2594.7490590849802</v>
      </c>
      <c r="EQ20" s="33">
        <v>-2594.61043846851</v>
      </c>
      <c r="ER20" s="33">
        <v>-8.3344791709999994E-3</v>
      </c>
      <c r="ES20" s="33">
        <f t="shared" si="58"/>
        <v>-2594.602103989339</v>
      </c>
      <c r="ET20" s="18" t="s">
        <v>119</v>
      </c>
      <c r="EU20" s="34">
        <f>627.5095*(EL21-EL19)</f>
        <v>16.673504347234928</v>
      </c>
      <c r="EV20" s="34">
        <f>627.5095*(ES21-ES19)</f>
        <v>10.063517710382921</v>
      </c>
      <c r="EW20" s="34">
        <f>627.5095*(EQ21-EQ19)</f>
        <v>10.110051600913092</v>
      </c>
      <c r="EX20" s="34">
        <f>627.5095*(EP21-EP19)</f>
        <v>13.97555451746828</v>
      </c>
      <c r="EY20" s="34">
        <f>627.5095*(EO21-EO19)</f>
        <v>13.998821465016233</v>
      </c>
      <c r="EZ20" s="34">
        <f>627.5095*(EN21-EN19)</f>
        <v>13.325772408433513</v>
      </c>
      <c r="FA20" s="34">
        <f>627.5095*(EM21-EM19)</f>
        <v>13.372306304100132</v>
      </c>
      <c r="FB20" s="92">
        <f t="shared" si="5"/>
        <v>3.2622547031870397</v>
      </c>
      <c r="FC20" s="92">
        <f t="shared" si="6"/>
        <v>-0.62651516091610127</v>
      </c>
      <c r="FD20" s="92">
        <f>EU20-'CCSD(T)'!BB20</f>
        <v>-1.0394224246567774E-2</v>
      </c>
      <c r="FE20" s="92">
        <f>EW20-'CCSD(T)'!BC20</f>
        <v>-5.0222208828580861E-2</v>
      </c>
      <c r="FF20" s="92">
        <f>EY20-'CCSD(T)'!CH20</f>
        <v>-0.12193901803724039</v>
      </c>
      <c r="FG20" s="96">
        <f>FA20-'CCSD(T)'!CI20</f>
        <v>-0.19638535740887164</v>
      </c>
      <c r="FH20" s="96">
        <f>FA20-'DLPNO-CCSD(T1 or T0)'!AF19</f>
        <v>0.42716119732136093</v>
      </c>
      <c r="FI20" s="92">
        <f t="shared" si="59"/>
        <v>-0.11154479379067261</v>
      </c>
      <c r="FJ20" s="92">
        <f t="shared" si="60"/>
        <v>-7.4446339371631254E-2</v>
      </c>
      <c r="FK20" s="39"/>
      <c r="FL20" s="218" t="s">
        <v>16</v>
      </c>
      <c r="FM20" s="28">
        <v>-2591.81377305674</v>
      </c>
      <c r="FN20" s="28">
        <v>-2594.8870426056801</v>
      </c>
      <c r="FO20" s="28">
        <v>-2594.8787703653202</v>
      </c>
      <c r="FP20" s="28">
        <v>-2594.7533310100298</v>
      </c>
      <c r="FQ20" s="28">
        <v>-2594.7491948898501</v>
      </c>
      <c r="FR20" s="28">
        <v>-2594.6105393826601</v>
      </c>
      <c r="FS20" s="28">
        <v>-8.2722403600000004E-3</v>
      </c>
      <c r="FT20" s="28">
        <f t="shared" si="61"/>
        <v>-2594.6022671423002</v>
      </c>
      <c r="FU20" s="18" t="s">
        <v>119</v>
      </c>
      <c r="FV20" s="34">
        <f>627.5095*(FM21-FM19)</f>
        <v>16.673504303289754</v>
      </c>
      <c r="FW20" s="34">
        <f>627.5095*(FT21-FT19)</f>
        <v>10.045442326309123</v>
      </c>
      <c r="FX20" s="34">
        <f>627.5095*(FR21-FR19)</f>
        <v>10.098227759634902</v>
      </c>
      <c r="FY20" s="34">
        <f>627.5095*(FQ21-FQ19)</f>
        <v>13.954675029695398</v>
      </c>
      <c r="FZ20" s="34">
        <f>627.5095*(FP21-FP19)</f>
        <v>13.981067746786325</v>
      </c>
      <c r="GA20" s="34">
        <f>627.5095*(FO21-FO19)</f>
        <v>13.303174937955285</v>
      </c>
      <c r="GB20" s="34">
        <f>627.5095*(FN21-FN19)</f>
        <v>13.355960378129664</v>
      </c>
      <c r="GC20" s="33">
        <f t="shared" si="62"/>
        <v>3.2577326184947619</v>
      </c>
      <c r="GD20" s="33">
        <f t="shared" si="63"/>
        <v>-0.62510736865666061</v>
      </c>
      <c r="GE20" s="169">
        <f t="shared" si="7"/>
        <v>-0.3303845484565926</v>
      </c>
      <c r="GF20" s="33">
        <f>FV20-'CCSD(T)'!BB20</f>
        <v>-1.0394268191742384E-2</v>
      </c>
      <c r="GG20" s="33">
        <f>FX20-'CCSD(T)'!BC20</f>
        <v>-6.2046050106770778E-2</v>
      </c>
      <c r="GH20" s="33">
        <f>FZ20-'CCSD(T)'!BD20</f>
        <v>-0.13969273626714873</v>
      </c>
      <c r="GI20" s="33">
        <f>GB20-'CCSD(T)'!BE20</f>
        <v>-0.21273128337933933</v>
      </c>
      <c r="GJ20" s="33">
        <f>GB20-'DLPNO-CCSD(T1 or T0)'!O19</f>
        <v>0.54205260799080257</v>
      </c>
      <c r="GK20" s="33">
        <f t="shared" si="64"/>
        <v>-0.12929846807540635</v>
      </c>
      <c r="GL20" s="33">
        <f t="shared" si="65"/>
        <v>-7.3038547112190599E-2</v>
      </c>
      <c r="GM20" s="33"/>
      <c r="GN20" s="218" t="s">
        <v>16</v>
      </c>
      <c r="GO20" s="28">
        <v>-2591.81377305674</v>
      </c>
      <c r="GP20" s="28">
        <v>-2594.8858438534198</v>
      </c>
      <c r="GQ20" s="28">
        <v>-2594.8627820813899</v>
      </c>
      <c r="GR20" s="28">
        <v>-2594.7509678220199</v>
      </c>
      <c r="GS20" s="28">
        <v>-2594.7394369359999</v>
      </c>
      <c r="GT20" s="28">
        <v>-2594.60991978941</v>
      </c>
      <c r="GU20" s="28">
        <v>-2.306177203E-2</v>
      </c>
      <c r="GV20" s="28">
        <f t="shared" si="66"/>
        <v>-2594.5868580173801</v>
      </c>
      <c r="GW20" s="18" t="s">
        <v>119</v>
      </c>
      <c r="GX20" s="34">
        <f>627.5095*(GO21-GO19)</f>
        <v>16.673504303289754</v>
      </c>
      <c r="GY20" s="34">
        <f>627.5095*(GV21-GV19)</f>
        <v>10.159666076214309</v>
      </c>
      <c r="GZ20" s="34">
        <f>627.5095*(GT21-GT19)</f>
        <v>10.194720278113582</v>
      </c>
      <c r="HA20" s="34">
        <f>627.5095*(GS21-GS19)</f>
        <v>13.947436073904289</v>
      </c>
      <c r="HB20" s="34">
        <f>627.5095*(GR21-GR19)</f>
        <v>13.964963179705016</v>
      </c>
      <c r="HC20" s="34">
        <f>627.5095*(GQ21-GQ19)</f>
        <v>13.251150365406426</v>
      </c>
      <c r="HD20" s="34">
        <f>627.5095*(GP21-GP19)</f>
        <v>13.286204571015356</v>
      </c>
      <c r="HE20" s="33">
        <f t="shared" si="8"/>
        <v>3.0914842929017734</v>
      </c>
      <c r="HF20" s="33">
        <f t="shared" si="9"/>
        <v>-0.67875860868966065</v>
      </c>
      <c r="HG20" s="52">
        <f t="shared" si="67"/>
        <v>5.3651240033000036E-2</v>
      </c>
      <c r="HH20" s="33">
        <f>GX20-'CCSD(T)'!BB20</f>
        <v>-1.0394268191742384E-2</v>
      </c>
      <c r="HI20" s="33">
        <f>GZ20-'CCSD(T)'!BC20</f>
        <v>3.4446468371909233E-2</v>
      </c>
      <c r="HJ20" s="33">
        <f>HB20-'CCSD(T)'!BD20</f>
        <v>-0.15579730334845721</v>
      </c>
      <c r="HK20" s="33">
        <f>HD20-'CCSD(T)'!BE20</f>
        <v>-0.28248709049364784</v>
      </c>
      <c r="HL20" s="33">
        <f>HD20-'DLPNO-CCSD(T1 or T0)'!CT19</f>
        <v>-2.0972611024168373</v>
      </c>
      <c r="HM20" s="33">
        <f t="shared" si="10"/>
        <v>-0.14540303515671482</v>
      </c>
      <c r="HN20" s="33">
        <f t="shared" si="11"/>
        <v>-0.12668978714519064</v>
      </c>
      <c r="HO20" s="39"/>
      <c r="HP20" s="218" t="s">
        <v>16</v>
      </c>
      <c r="HQ20" s="28">
        <v>-2591.81377305673</v>
      </c>
      <c r="HR20" s="28">
        <v>-2594.8862387971699</v>
      </c>
      <c r="HS20" s="28">
        <v>-2594.8634174181302</v>
      </c>
      <c r="HT20" s="28">
        <v>-2594.7513699033598</v>
      </c>
      <c r="HU20" s="28">
        <v>-2594.7399592138499</v>
      </c>
      <c r="HV20" s="28">
        <v>-2594.6104271710301</v>
      </c>
      <c r="HW20" s="28">
        <v>-2.2821379031E-2</v>
      </c>
      <c r="HX20" s="28">
        <f t="shared" si="68"/>
        <v>-2594.5876057919991</v>
      </c>
      <c r="HY20" s="18" t="s">
        <v>119</v>
      </c>
      <c r="HZ20" s="34">
        <f>627.5095*(HQ21-HQ19)</f>
        <v>16.673504303289754</v>
      </c>
      <c r="IA20" s="34">
        <f>627.5095*(HX21-HX19)</f>
        <v>10.253902987851419</v>
      </c>
      <c r="IB20" s="34">
        <f>627.5095*(HV21-HV19)</f>
        <v>10.241931651725459</v>
      </c>
      <c r="IC20" s="34">
        <f>627.5095*(HU21-HU19)</f>
        <v>14.033773932692677</v>
      </c>
      <c r="ID20" s="34">
        <f>627.5095*(HT21-HT19)</f>
        <v>14.027788270194185</v>
      </c>
      <c r="IE20" s="34">
        <f>627.5095*(HS21-HS19)</f>
        <v>13.365894907874884</v>
      </c>
      <c r="IF20" s="34">
        <f>627.5095*(HR21-HR19)</f>
        <v>13.353923570322133</v>
      </c>
      <c r="IG20" s="33">
        <f t="shared" si="69"/>
        <v>3.111991918596674</v>
      </c>
      <c r="IH20" s="33">
        <f t="shared" si="70"/>
        <v>-0.67386469987205189</v>
      </c>
      <c r="II20" s="33">
        <f t="shared" si="71"/>
        <v>4.8939088176087608E-3</v>
      </c>
      <c r="IJ20" s="33">
        <f>HZ20-'CCSD(T)'!BB20</f>
        <v>-1.0394268191742384E-2</v>
      </c>
      <c r="IK20" s="33">
        <f>IB20-'CCSD(T)'!BC20</f>
        <v>8.1657841983785673E-2</v>
      </c>
      <c r="IL20" s="33">
        <f>ID20-'CCSD(T)'!BD20</f>
        <v>-9.2972212859288916E-2</v>
      </c>
      <c r="IM20" s="33">
        <f>IF20-'CCSD(T)'!BE20</f>
        <v>-0.21476809118687079</v>
      </c>
      <c r="IN20" s="33">
        <f>IF20-'DLPNO-CCSD(T1 or T0)'!CT19</f>
        <v>-2.0295421031100602</v>
      </c>
      <c r="IO20" s="33">
        <f t="shared" si="72"/>
        <v>-8.2577944667546532E-2</v>
      </c>
      <c r="IP20" s="33">
        <f t="shared" si="73"/>
        <v>-0.12179587832758187</v>
      </c>
      <c r="IQ20" s="33"/>
      <c r="IR20" s="218" t="s">
        <v>16</v>
      </c>
      <c r="IS20">
        <v>-2591.8137730572098</v>
      </c>
      <c r="IT20">
        <v>-2594.8872327882</v>
      </c>
      <c r="IU20">
        <v>-2594.8849240592099</v>
      </c>
      <c r="IV20">
        <v>-2594.7535741176798</v>
      </c>
      <c r="IW20">
        <v>-2594.7524197531802</v>
      </c>
      <c r="IX20">
        <v>-2594.6107082046701</v>
      </c>
      <c r="IY20">
        <v>-2.3087289889999999E-3</v>
      </c>
      <c r="IZ20" s="28">
        <f t="shared" si="74"/>
        <v>-2594.6083994756809</v>
      </c>
      <c r="JA20" s="18" t="s">
        <v>119</v>
      </c>
      <c r="JB20" s="34">
        <f>627.5095*(IS21-IS19)</f>
        <v>16.673504340957049</v>
      </c>
      <c r="JC20" s="34">
        <f>627.5095*(IZ21-IZ19)</f>
        <v>10.133038580596224</v>
      </c>
      <c r="JD20" s="34">
        <f>627.5095*(IX21-IX19)</f>
        <v>10.143831485462906</v>
      </c>
      <c r="JE20" s="34">
        <f>627.5095*(IW21-IW19)</f>
        <v>14.058361712702331</v>
      </c>
      <c r="JF20" s="34">
        <f>627.5095*(IV21-IV19)</f>
        <v>14.063758162282088</v>
      </c>
      <c r="JG20" s="34">
        <f>627.5095*(IU21-IU19)</f>
        <v>13.42926910645901</v>
      </c>
      <c r="JH20" s="34">
        <f>627.5095*(IT21-IT19)</f>
        <v>13.440062012467124</v>
      </c>
      <c r="JI20" s="33">
        <f t="shared" si="75"/>
        <v>3.2962305270042176</v>
      </c>
      <c r="JJ20" s="33">
        <f t="shared" si="76"/>
        <v>-0.62369614981496468</v>
      </c>
      <c r="JK20" s="33">
        <f t="shared" si="77"/>
        <v>2.8190111011365815E-3</v>
      </c>
      <c r="JL20" s="33">
        <f>JB20-'CCSD(T)'!BB20</f>
        <v>-1.0394230524447323E-2</v>
      </c>
      <c r="JM20" s="33">
        <f>JD20-'CCSD(T)'!BC20</f>
        <v>-1.6442324278767018E-2</v>
      </c>
      <c r="JN20" s="33">
        <f>JF20-'CCSD(T)'!BD20</f>
        <v>-5.7002320771385229E-2</v>
      </c>
      <c r="JO20" s="33">
        <f>JH20-'CCSD(T)'!BE20</f>
        <v>-0.1286296490418799</v>
      </c>
      <c r="JP20" s="33">
        <f>JH20-'DLPNO-CCSD(T1 or T0)'!CT19</f>
        <v>-1.9434036609650693</v>
      </c>
      <c r="JQ20" s="33">
        <f t="shared" si="78"/>
        <v>-4.6608090246937905E-2</v>
      </c>
      <c r="JR20" s="33">
        <f t="shared" si="79"/>
        <v>-7.1627328270494672E-2</v>
      </c>
      <c r="JS20" s="33"/>
      <c r="JT20" s="344">
        <v>-2596.969213544</v>
      </c>
      <c r="JU20" s="345">
        <v>-2596.5427368749101</v>
      </c>
      <c r="JV20" s="346">
        <v>-2596.5297555955099</v>
      </c>
      <c r="JW20" s="328"/>
      <c r="JX20" s="218" t="s">
        <v>16</v>
      </c>
      <c r="JY20" s="28">
        <v>-2592.9478577166501</v>
      </c>
      <c r="JZ20" s="28">
        <v>-2596.8576285928998</v>
      </c>
      <c r="KA20" s="28">
        <v>-2596.84398871027</v>
      </c>
      <c r="KB20" s="28">
        <v>-2596.6582528617801</v>
      </c>
      <c r="KC20" s="28">
        <v>-2596.6514329204601</v>
      </c>
      <c r="KD20" s="28">
        <v>-2596.5922632633701</v>
      </c>
      <c r="KE20" s="28">
        <v>-1.3639882633E-2</v>
      </c>
      <c r="KF20" s="28">
        <f t="shared" si="80"/>
        <v>-2596.5786233807371</v>
      </c>
      <c r="KG20" s="216">
        <v>-2596.4714178559998</v>
      </c>
      <c r="KH20" s="125">
        <v>-2596.4714178559998</v>
      </c>
      <c r="KI20" s="215">
        <v>-2596.6527359319998</v>
      </c>
      <c r="KJ20" s="10">
        <v>-0.96015195259499997</v>
      </c>
      <c r="KK20" s="10">
        <v>-2.68444222808</v>
      </c>
      <c r="KL20" s="10">
        <f t="shared" si="12"/>
        <v>-2596.489239041211</v>
      </c>
      <c r="KM20" s="10">
        <f t="shared" si="13"/>
        <v>-2596.4376326131542</v>
      </c>
      <c r="KN20" s="34">
        <f>627.5095*(JY21-JY19)</f>
        <v>19.201182266805176</v>
      </c>
      <c r="KO20" s="34">
        <f>627.5095*(KF21-KF19)</f>
        <v>11.955776897105224</v>
      </c>
      <c r="KP20" s="34">
        <f>627.5095*(KL21-KL19)</f>
        <v>14.324622482866872</v>
      </c>
      <c r="KQ20" s="34">
        <f>627.5095*(KM21-KM19)</f>
        <v>15.52698907469674</v>
      </c>
      <c r="KR20" s="34">
        <f>627.5095*(KD21-KD19)</f>
        <v>11.918074831159215</v>
      </c>
      <c r="KS20" s="34">
        <f>627.5095*(KC21-KC19)</f>
        <v>15.538773490589222</v>
      </c>
      <c r="KT20" s="34">
        <f>627.5095*(KB21-KB19)</f>
        <v>15.51992245875765</v>
      </c>
      <c r="KU20" s="34">
        <f>627.5095*(KA21-KA19)</f>
        <v>14.602132611300064</v>
      </c>
      <c r="KV20" s="34">
        <f>627.5095*(JZ21-JZ19)</f>
        <v>14.564430541644397</v>
      </c>
      <c r="KW20" s="33">
        <f t="shared" si="14"/>
        <v>2.6463557104851816</v>
      </c>
      <c r="KX20" s="109">
        <f>627.5095*(JT21-JT19)</f>
        <v>14.453970156983125</v>
      </c>
      <c r="KY20" s="109">
        <f>627.5095*(JU21-JU19)</f>
        <v>14.592481326759541</v>
      </c>
      <c r="KZ20" s="331">
        <f>627.5095*(JV21-JV19)</f>
        <v>14.595802464853314</v>
      </c>
      <c r="LA20" s="33">
        <f t="shared" si="15"/>
        <v>-0.95549191711325321</v>
      </c>
      <c r="LB20" s="155">
        <f t="shared" si="81"/>
        <v>-0.3303845484565926</v>
      </c>
      <c r="LC20" s="149">
        <f>KN20-'PNO-LCCSD(T)'!AB19</f>
        <v>-5.2290615500183435E-3</v>
      </c>
      <c r="LD20" s="179">
        <f t="shared" si="16"/>
        <v>1.2084701635147326</v>
      </c>
      <c r="LE20" s="324">
        <f t="shared" si="17"/>
        <v>-0.1104603846612715</v>
      </c>
      <c r="LF20" s="326">
        <f t="shared" si="18"/>
        <v>0.13851116977641631</v>
      </c>
      <c r="LG20" t="str">
        <f t="shared" si="19"/>
        <v>06_start</v>
      </c>
      <c r="LH20" s="175">
        <f>627.5095*(KG21-KG19)</f>
        <v>15.583238970452761</v>
      </c>
      <c r="LI20" s="128">
        <f t="shared" si="20"/>
        <v>-4.446547986353977E-2</v>
      </c>
      <c r="LJ20" s="129">
        <f t="shared" si="21"/>
        <v>-6.3316511695111544E-2</v>
      </c>
      <c r="LK20" s="123">
        <f>627.5095*(KI21-KI19)</f>
        <v>14.53785018664391</v>
      </c>
      <c r="LL20" s="128">
        <f t="shared" si="22"/>
        <v>6.4282424656154191E-2</v>
      </c>
      <c r="LM20" s="128">
        <f t="shared" si="23"/>
        <v>2.6580355000486833E-2</v>
      </c>
      <c r="LN20" s="226">
        <f t="shared" si="24"/>
        <v>0.89255400680269048</v>
      </c>
      <c r="LO20" s="226"/>
      <c r="LP20" s="5" t="s">
        <v>16</v>
      </c>
      <c r="LQ20" s="4">
        <v>-2592.9478577177301</v>
      </c>
      <c r="LR20" s="4">
        <v>-2596.8575850921302</v>
      </c>
      <c r="LS20" s="4">
        <v>-2596.84391944037</v>
      </c>
      <c r="LT20" s="4">
        <v>-2596.6582087399602</v>
      </c>
      <c r="LU20" s="4">
        <v>-2596.6513759140798</v>
      </c>
      <c r="LV20" s="4">
        <v>-2596.59219398711</v>
      </c>
      <c r="LW20" s="4">
        <v>-1.366565176E-2</v>
      </c>
      <c r="LX20" s="28">
        <f t="shared" si="25"/>
        <v>-2596.5785283353498</v>
      </c>
      <c r="LY20" s="18" t="s">
        <v>119</v>
      </c>
      <c r="LZ20" s="34">
        <f>627.5095*(LQ21-LQ19)</f>
        <v>19.201181990578355</v>
      </c>
      <c r="MA20" s="34">
        <f>627.5095*(LX21-LX19)</f>
        <v>11.999771100060077</v>
      </c>
      <c r="MB20" s="34">
        <f>627.5095*(LV21-LV19)</f>
        <v>11.939494347211854</v>
      </c>
      <c r="MC20" s="34">
        <f>627.5095*(LU21-LU19)</f>
        <v>15.570599096656544</v>
      </c>
      <c r="MD20" s="34">
        <f>627.5095*(LT21-LT19)</f>
        <v>15.540460719090998</v>
      </c>
      <c r="ME20" s="34">
        <f>627.5095*(LS21-LS19)</f>
        <v>14.652654812725601</v>
      </c>
      <c r="MF20" s="34">
        <f>627.5095*(LR21-LR19)</f>
        <v>14.592378057594511</v>
      </c>
      <c r="MG20" s="33">
        <f t="shared" si="26"/>
        <v>2.6528837103826568</v>
      </c>
      <c r="MH20" s="39">
        <f t="shared" si="27"/>
        <v>-0.94808266149648723</v>
      </c>
      <c r="MI20" s="33"/>
      <c r="MJ20" s="5" t="s">
        <v>16</v>
      </c>
      <c r="MK20" s="28">
        <v>-2592.9478577166501</v>
      </c>
      <c r="ML20" s="28">
        <v>-2596.8566928043101</v>
      </c>
      <c r="MM20" s="28">
        <v>-2596.8200809897398</v>
      </c>
      <c r="MN20" s="28">
        <v>-2596.6552220045501</v>
      </c>
      <c r="MO20" s="28">
        <v>-2596.6369160972599</v>
      </c>
      <c r="MP20" s="28">
        <v>-2596.5913930691599</v>
      </c>
      <c r="MQ20" s="28">
        <v>-3.6611814572000002E-2</v>
      </c>
      <c r="MR20" s="28">
        <f t="shared" si="82"/>
        <v>-2596.5547812545879</v>
      </c>
      <c r="MS20" s="18" t="s">
        <v>119</v>
      </c>
      <c r="MT20" s="34">
        <f>627.5095*(MK21-MK19)</f>
        <v>19.201182266805176</v>
      </c>
      <c r="MU20" s="34">
        <f>627.5095*(MR21-MR19)</f>
        <v>12.015398764108797</v>
      </c>
      <c r="MV20" s="34">
        <f>627.5095*(MP21-MP19)</f>
        <v>11.975389823281416</v>
      </c>
      <c r="MW20" s="34">
        <f>627.5095*(MO21-MO19)</f>
        <v>15.415632437882342</v>
      </c>
      <c r="MX20" s="34">
        <f>627.5095*(MN21-MN19)</f>
        <v>15.395627968467407</v>
      </c>
      <c r="MY20" s="34">
        <f>627.5095*(MM21-MM19)</f>
        <v>14.430766663129724</v>
      </c>
      <c r="MZ20" s="34">
        <f>627.5095*(ML21-ML19)</f>
        <v>14.390757724014493</v>
      </c>
      <c r="NA20" s="52">
        <f t="shared" si="28"/>
        <v>2.4153679007330773</v>
      </c>
      <c r="NB20" s="52">
        <f t="shared" si="29"/>
        <v>-1.0048702444529134</v>
      </c>
      <c r="NC20" s="33">
        <f t="shared" si="30"/>
        <v>4.9378327339660188E-2</v>
      </c>
      <c r="ND20" s="33"/>
      <c r="NE20" s="5" t="s">
        <v>16</v>
      </c>
      <c r="NF20">
        <v>-2592.9478577166401</v>
      </c>
      <c r="NG20">
        <v>-2596.8572264852401</v>
      </c>
      <c r="NH20">
        <v>-2596.8208572539802</v>
      </c>
      <c r="NI20">
        <v>-2596.6557326888001</v>
      </c>
      <c r="NJ20">
        <v>-2596.6375480731599</v>
      </c>
      <c r="NK20">
        <v>-2596.5920275583899</v>
      </c>
      <c r="NL20">
        <v>-3.6369231263999997E-2</v>
      </c>
      <c r="NM20" s="28">
        <f t="shared" si="83"/>
        <v>-2596.5556583271259</v>
      </c>
      <c r="NN20" s="18" t="s">
        <v>119</v>
      </c>
      <c r="NO20" s="34">
        <f>627.5095*(NF21-NF19)</f>
        <v>19.201182266805176</v>
      </c>
      <c r="NP20" s="34">
        <f>627.5095*(NM21-NM19)</f>
        <v>12.059149920565606</v>
      </c>
      <c r="NQ20" s="34">
        <f>627.5095*(NK21-NK19)</f>
        <v>11.987191049344979</v>
      </c>
      <c r="NR20" s="34">
        <f>627.5095*(NJ21-NJ19)</f>
        <v>15.505718919449683</v>
      </c>
      <c r="NS20" s="34">
        <f>627.5095*(NI21-NI19)</f>
        <v>15.469739482127219</v>
      </c>
      <c r="NT20" s="34">
        <f>627.5095*(NH21-NH19)</f>
        <v>14.549074110358102</v>
      </c>
      <c r="NU20" s="34">
        <f>627.5095*(NG21-NG19)</f>
        <v>14.477115236283892</v>
      </c>
      <c r="NV20" s="33">
        <f t="shared" si="31"/>
        <v>2.4899241869389126</v>
      </c>
      <c r="NW20" s="39">
        <f t="shared" si="84"/>
        <v>-0.9926242458433272</v>
      </c>
      <c r="NX20" s="33">
        <f t="shared" si="85"/>
        <v>1.2245998609586195E-2</v>
      </c>
      <c r="NZ20" s="5" t="s">
        <v>16</v>
      </c>
      <c r="OA20" s="4">
        <v>-2593.0204229646301</v>
      </c>
      <c r="OB20" s="4">
        <v>-2597.1457115408198</v>
      </c>
      <c r="OC20" s="4">
        <v>-2597.0933973105198</v>
      </c>
      <c r="OD20" s="4">
        <v>-2596.9215887152</v>
      </c>
      <c r="OE20" s="4">
        <v>-2596.89543160005</v>
      </c>
      <c r="OF20" s="4">
        <v>-2596.89632103843</v>
      </c>
      <c r="OG20" s="4">
        <v>-5.2314230295999999E-2</v>
      </c>
      <c r="OH20" s="28">
        <f t="shared" si="86"/>
        <v>-2596.8440068081341</v>
      </c>
      <c r="OI20" s="18" t="s">
        <v>119</v>
      </c>
      <c r="OJ20" s="34">
        <f>627.5095*(OA21-OA19)</f>
        <v>19.473988570706876</v>
      </c>
      <c r="OK20" s="34">
        <f>627.5095*(OH21-OH19)</f>
        <v>12.323460324509711</v>
      </c>
      <c r="OL20" s="34">
        <f>627.5095*(OF21-OF19)</f>
        <v>12.166268637602165</v>
      </c>
      <c r="OM20" s="34">
        <f>627.5095*(OE21-OE19)</f>
        <v>15.765108825176748</v>
      </c>
      <c r="ON20" s="34">
        <f>627.5095*(OD21-OD19)</f>
        <v>15.686512984291198</v>
      </c>
      <c r="OO20" s="34">
        <f>627.5095*(OC21-OC19)</f>
        <v>14.828196177793027</v>
      </c>
      <c r="OP20" s="34">
        <f>627.5095*(OB21-OB19)</f>
        <v>14.671004489744048</v>
      </c>
      <c r="OQ20" s="33">
        <f t="shared" si="32"/>
        <v>2.5047358521418825</v>
      </c>
      <c r="OR20" s="39">
        <f t="shared" si="87"/>
        <v>-1.0155084945471504</v>
      </c>
      <c r="OS20" s="39"/>
      <c r="OT20" s="39" t="s">
        <v>16</v>
      </c>
      <c r="OU20" s="39">
        <v>-2593.0204229646201</v>
      </c>
      <c r="OV20" s="39">
        <v>-2597.1458432476402</v>
      </c>
      <c r="OW20" s="39">
        <v>-2597.1260766649302</v>
      </c>
      <c r="OX20" s="39">
        <v>-2596.9266234164402</v>
      </c>
      <c r="OY20" s="39">
        <v>-2596.9167401250902</v>
      </c>
      <c r="OZ20" s="39">
        <v>-2596.8973796325099</v>
      </c>
      <c r="PA20" s="39">
        <v>-1.9766582715000001E-2</v>
      </c>
      <c r="PB20" s="39">
        <v>-2596.8776130497949</v>
      </c>
      <c r="PC20" s="39" t="s">
        <v>119</v>
      </c>
      <c r="PD20" s="39">
        <v>19.473988539317464</v>
      </c>
      <c r="PE20" s="39">
        <v>12.396909418866207</v>
      </c>
      <c r="PF20" s="39">
        <v>12.198165108689357</v>
      </c>
      <c r="PG20" s="39">
        <v>15.922516031780946</v>
      </c>
      <c r="PH20" s="39">
        <v>15.823143878119312</v>
      </c>
      <c r="PI20" s="39">
        <v>15.024359707660404</v>
      </c>
      <c r="PJ20" s="39">
        <v>14.825615400907854</v>
      </c>
      <c r="PK20" s="39">
        <v>2.6274502922184961</v>
      </c>
      <c r="PL20" s="39">
        <v>-0.99752847721145876</v>
      </c>
      <c r="PM20" s="39"/>
      <c r="PO20" s="33">
        <f t="shared" si="33"/>
        <v>0.27280630390169947</v>
      </c>
      <c r="PP20" s="33">
        <f t="shared" si="34"/>
        <v>0.29088501582379145</v>
      </c>
      <c r="PQ20" s="33">
        <f t="shared" si="88"/>
        <v>1.8078711922091983E-2</v>
      </c>
      <c r="PR20" s="33">
        <f>'LNO-CCSD(T)-def2nZVP'!LB20</f>
        <v>-0.3303845484565926</v>
      </c>
      <c r="PS20" s="33">
        <f t="shared" si="89"/>
        <v>5.096761101980362E-2</v>
      </c>
      <c r="PT20" s="33">
        <f t="shared" si="90"/>
        <v>-0.20069797340239584</v>
      </c>
      <c r="PU20" s="33">
        <f>-'LNO-CCSD(T)-def2nZVP'!FA20+'CCSD(T)'!CI20</f>
        <v>0.19638535740887164</v>
      </c>
      <c r="PV20" s="360">
        <f>'LNO-CCSD(T)-def2nZVP'!KV20+PS20+PT20+PU20</f>
        <v>14.611085536670677</v>
      </c>
      <c r="PW20" s="360"/>
      <c r="PX20" s="399">
        <v>0.27280654873910848</v>
      </c>
      <c r="PY20" s="399">
        <v>0.28268315902831453</v>
      </c>
      <c r="PZ20" s="399">
        <v>9.8766102892060559E-3</v>
      </c>
      <c r="QA20" s="399">
        <v>-0.3303845484565926</v>
      </c>
      <c r="QB20" s="399">
        <v>4.4892018420476014E-2</v>
      </c>
      <c r="QC20" s="399">
        <v>-0.20069797340239584</v>
      </c>
      <c r="QD20" s="399">
        <v>0.19638535740887164</v>
      </c>
      <c r="QE20" s="360">
        <v>14.60500994407135</v>
      </c>
      <c r="QF20" s="399">
        <f t="shared" si="91"/>
        <v>-6.0755925993269955E-3</v>
      </c>
      <c r="QH20" s="5" t="s">
        <v>16</v>
      </c>
      <c r="QI20" s="420">
        <v>-2592.9478577177301</v>
      </c>
      <c r="QJ20" s="420">
        <v>-2596.5161444569599</v>
      </c>
      <c r="QK20" s="420">
        <v>-2596.5042704850398</v>
      </c>
      <c r="QL20" s="420">
        <v>-2596.3281727517201</v>
      </c>
      <c r="QM20" s="420">
        <v>-2596.3222357657501</v>
      </c>
      <c r="QN20" s="420">
        <v>-2596.2339146619001</v>
      </c>
      <c r="QO20" s="420">
        <v>-1.1873971927E-2</v>
      </c>
      <c r="QP20" s="213">
        <f t="shared" si="92"/>
        <v>-2596.2220406899733</v>
      </c>
      <c r="QQ20" s="421" t="s">
        <v>119</v>
      </c>
      <c r="QR20" s="212">
        <f>627.5095*(QI21-QI19)</f>
        <v>19.201181482355256</v>
      </c>
      <c r="QS20" s="212">
        <f>627.5095*(QP21-QP19)</f>
        <v>11.732984207695615</v>
      </c>
      <c r="QT20" s="212">
        <f>627.5095*(QN21-QN19)</f>
        <v>11.699062507213217</v>
      </c>
      <c r="QU20" s="212">
        <f>627.5095*(QM21-QM19)</f>
        <v>15.618240308303356</v>
      </c>
      <c r="QV20" s="212">
        <f>627.5095*(QL21-QL19)</f>
        <v>15.601279460630382</v>
      </c>
      <c r="QW20" s="212">
        <f>627.5095*(QK21-QK19)</f>
        <v>14.742816407156209</v>
      </c>
      <c r="QX20" s="212">
        <f>627.5095*(QJ21-QJ19)</f>
        <v>14.70889471181026</v>
      </c>
      <c r="QY20" s="213">
        <f t="shared" si="35"/>
        <v>3.0098322045970427</v>
      </c>
      <c r="QZ20" s="249">
        <f t="shared" si="93"/>
        <v>-0.8923847488201222</v>
      </c>
      <c r="RA20" s="5"/>
      <c r="RB20" s="5" t="s">
        <v>16</v>
      </c>
      <c r="RC20" s="213">
        <v>-2593.0204229646502</v>
      </c>
      <c r="RD20" s="213">
        <v>-2596.7837285041301</v>
      </c>
      <c r="RE20" s="213">
        <v>-2596.7665103988702</v>
      </c>
      <c r="RF20" s="213">
        <v>-2596.5777727887998</v>
      </c>
      <c r="RG20" s="213">
        <v>-2596.5691637361701</v>
      </c>
      <c r="RH20" s="213">
        <v>-2596.5209499545499</v>
      </c>
      <c r="RI20" s="213">
        <v>-1.7218105250999999E-2</v>
      </c>
      <c r="RJ20" s="418">
        <f t="shared" si="94"/>
        <v>-2596.5037318492991</v>
      </c>
      <c r="RK20" s="421" t="s">
        <v>119</v>
      </c>
      <c r="RL20" s="212">
        <f>627.5095*(RC21-RC19)</f>
        <v>19.47398855187323</v>
      </c>
      <c r="RM20" s="212">
        <f>627.5095*(RJ21-RJ19)</f>
        <v>12.069557771526251</v>
      </c>
      <c r="RN20" s="212">
        <f>627.5095*(RH21-RH19)</f>
        <v>11.9443432199292</v>
      </c>
      <c r="RO20" s="212">
        <f>627.5095*(RG21-RG19)</f>
        <v>15.935217112360595</v>
      </c>
      <c r="RP20" s="212">
        <f>627.5095*(RF21-RF19)</f>
        <v>15.872609843553347</v>
      </c>
      <c r="RQ20" s="212">
        <f>627.5095*(RE21-RE19)</f>
        <v>15.065602518298165</v>
      </c>
      <c r="RR20" s="212">
        <f>627.5095*(RD21-RD19)</f>
        <v>14.940387967557189</v>
      </c>
      <c r="RS20" s="213">
        <f t="shared" si="36"/>
        <v>2.9960447476279892</v>
      </c>
      <c r="RT20" s="249">
        <f t="shared" si="95"/>
        <v>-0.93222187599615758</v>
      </c>
    </row>
    <row r="21" spans="1:488" ht="17">
      <c r="A21" s="96">
        <v>1.52</v>
      </c>
      <c r="C21" s="286" t="s">
        <v>17</v>
      </c>
      <c r="D21" s="282">
        <v>-2591.71285588931</v>
      </c>
      <c r="E21" s="282">
        <v>-2594.5039369360702</v>
      </c>
      <c r="F21" s="282">
        <v>-2594.4963159841</v>
      </c>
      <c r="G21" s="282">
        <v>-2594.3804443620302</v>
      </c>
      <c r="H21" s="282">
        <v>-2594.3766338860501</v>
      </c>
      <c r="I21" s="282">
        <v>-2594.2404669626699</v>
      </c>
      <c r="J21" s="282">
        <v>-2594.2328460107001</v>
      </c>
      <c r="K21" s="94" t="s">
        <v>120</v>
      </c>
      <c r="L21" s="34">
        <f>627.5095*(D19-D20)</f>
        <v>0.31768418298479878</v>
      </c>
      <c r="M21" s="34">
        <f>627.5095*(J19-J20)</f>
        <v>-2.383645952488767</v>
      </c>
      <c r="N21" s="34">
        <f>627.5095*(I19-I20)</f>
        <v>-2.3642899766075893</v>
      </c>
      <c r="O21" s="34">
        <f>627.5095*(H19-H20)</f>
        <v>-3.4085807630963294</v>
      </c>
      <c r="P21" s="34">
        <f>627.5095*(G19-G20)</f>
        <v>-3.3989027718741203</v>
      </c>
      <c r="Q21" s="34">
        <f>627.5095*(F19-F20)</f>
        <v>-4.4290585178838837</v>
      </c>
      <c r="R21" s="34">
        <f>627.5095*(E19-E20)</f>
        <v>-4.4097025420027061</v>
      </c>
      <c r="S21" s="93">
        <f t="shared" si="37"/>
        <v>-2.0454125653951167</v>
      </c>
      <c r="T21" s="93">
        <f t="shared" si="38"/>
        <v>-1.0107997701285858</v>
      </c>
      <c r="U21" s="288"/>
      <c r="V21" s="93">
        <f>L21-'CCSD(T)'!BV21</f>
        <v>1.297959283186878E-3</v>
      </c>
      <c r="W21" s="93">
        <f>N21-'CCSD(T)'!BW21</f>
        <v>-4.3852363337530065E-2</v>
      </c>
      <c r="X21" s="93">
        <f>P21-'CCSD(T)'!BX21</f>
        <v>4.5418964044575905E-2</v>
      </c>
      <c r="Y21" s="93">
        <f>R21-'CCSD(T)'!BY21</f>
        <v>0.19319520647156718</v>
      </c>
      <c r="Z21" s="93">
        <f>R21-'DLPNO-CCSD(T1 or T0)'!CT20</f>
        <v>-0.51587620018289693</v>
      </c>
      <c r="AA21" s="93">
        <f t="shared" si="39"/>
        <v>4.4121004761389027E-2</v>
      </c>
      <c r="AB21" s="93">
        <f t="shared" si="40"/>
        <v>0.14777624242699128</v>
      </c>
      <c r="AD21" s="209" t="s">
        <v>17</v>
      </c>
      <c r="AE21" s="28">
        <v>-2591.7128558893</v>
      </c>
      <c r="AF21" s="28">
        <v>-2594.5040875756699</v>
      </c>
      <c r="AG21" s="28">
        <v>-2594.49648667357</v>
      </c>
      <c r="AH21" s="28">
        <v>-2594.3805579415898</v>
      </c>
      <c r="AI21" s="28">
        <v>-2594.3767574905401</v>
      </c>
      <c r="AJ21" s="28">
        <v>-2594.2405769297502</v>
      </c>
      <c r="AK21" s="28">
        <v>-2594.2329760276498</v>
      </c>
      <c r="AL21" s="18" t="s">
        <v>120</v>
      </c>
      <c r="AM21" s="34">
        <f>627.5095*(AE19-AE20)</f>
        <v>0.31768417042903435</v>
      </c>
      <c r="AN21" s="34">
        <f>627.5095*(AK19-AK20)</f>
        <v>-2.4065277790714856</v>
      </c>
      <c r="AO21" s="34">
        <f>627.5095*(AJ19-AJ20)</f>
        <v>-2.3728841083004495</v>
      </c>
      <c r="AP21" s="34">
        <f>627.5095*(AI19-AI20)</f>
        <v>-3.4441096168366987</v>
      </c>
      <c r="AQ21" s="34">
        <f>627.5095*(AH19-AH20)</f>
        <v>-3.4272877877290626</v>
      </c>
      <c r="AR21" s="34">
        <f>627.5095*(AG19-AG20)</f>
        <v>-4.4837219876661623</v>
      </c>
      <c r="AS21" s="34">
        <f>627.5095*(AF19-AF20)</f>
        <v>-4.4500783166097673</v>
      </c>
      <c r="AT21" s="52">
        <f t="shared" si="41"/>
        <v>-2.0771942083093178</v>
      </c>
      <c r="AU21" s="52">
        <f t="shared" si="42"/>
        <v>-1.0227905288807047</v>
      </c>
      <c r="AV21" s="71"/>
      <c r="AW21" s="52">
        <f>AM21-'CCSD(T)'!BV21</f>
        <v>1.2979467274224499E-3</v>
      </c>
      <c r="AX21" s="52">
        <f>AO21-'CCSD(T)'!BW21</f>
        <v>-5.2446495030390228E-2</v>
      </c>
      <c r="AY21" s="52">
        <f>AQ21-'CCSD(T)'!BX21</f>
        <v>1.7033948189633552E-2</v>
      </c>
      <c r="AZ21" s="52">
        <f>AS21-'CCSD(T)'!BY21</f>
        <v>0.15281943186450597</v>
      </c>
      <c r="BA21" s="52">
        <f>AS21-'DLPNO-CCSD(T1 or T0)'!CT20</f>
        <v>-0.55625197478995814</v>
      </c>
      <c r="BB21" s="52">
        <f t="shared" si="43"/>
        <v>1.5736001462211102E-2</v>
      </c>
      <c r="BC21" s="52">
        <f t="shared" si="44"/>
        <v>0.13578548367487242</v>
      </c>
      <c r="BD21" s="33"/>
      <c r="BE21" s="211" t="s">
        <v>17</v>
      </c>
      <c r="BF21" s="28">
        <v>-2591.71285588931</v>
      </c>
      <c r="BG21" s="28">
        <v>-2594.5025114332302</v>
      </c>
      <c r="BH21" s="28">
        <v>-2594.4816704304899</v>
      </c>
      <c r="BI21" s="28">
        <v>-2594.37821451338</v>
      </c>
      <c r="BJ21" s="28">
        <v>-2594.3677940120101</v>
      </c>
      <c r="BK21" s="28">
        <v>-2594.23993379085</v>
      </c>
      <c r="BL21" s="28">
        <v>-2.0841002740999998E-2</v>
      </c>
      <c r="BM21" s="28">
        <f t="shared" si="45"/>
        <v>-2594.2190927881093</v>
      </c>
      <c r="BN21" s="18" t="s">
        <v>120</v>
      </c>
      <c r="BO21" s="212">
        <f>627.5095*(BF19-BF20)</f>
        <v>0.31768418298479878</v>
      </c>
      <c r="BP21" s="212">
        <f>627.5095*(BM19-BM20)</f>
        <v>-2.1705088185770998</v>
      </c>
      <c r="BQ21" s="212">
        <f>627.5095*(BK19-BK20)</f>
        <v>-2.4090967401262433</v>
      </c>
      <c r="BR21" s="212">
        <f>627.5095*(BJ19-BJ20)</f>
        <v>-3.2921988793171644</v>
      </c>
      <c r="BS21" s="212">
        <f>627.5095*(BI19-BI20)</f>
        <v>-3.4114928403770945</v>
      </c>
      <c r="BT21" s="212">
        <f>627.5095*(BH19-BH20)</f>
        <v>-4.0491160866660731</v>
      </c>
      <c r="BU21" s="212">
        <f>627.5095*(BG19-BG20)</f>
        <v>-4.2877040150638157</v>
      </c>
      <c r="BV21" s="213">
        <f t="shared" si="46"/>
        <v>-1.8786072749375724</v>
      </c>
      <c r="BW21" s="213">
        <f t="shared" si="47"/>
        <v>-0.87621117468672116</v>
      </c>
      <c r="BX21" s="214">
        <f t="shared" si="48"/>
        <v>-0.14657935419398349</v>
      </c>
      <c r="BY21" s="33">
        <f>BO21-'CCSD(T)'!BV21</f>
        <v>1.297959283186878E-3</v>
      </c>
      <c r="BZ21" s="33">
        <f>BQ21-'CCSD(T)'!BW21</f>
        <v>-8.8659126856184045E-2</v>
      </c>
      <c r="CA21" s="39">
        <f>BS21-'CCSD(T)'!BX21</f>
        <v>3.2828895541601621E-2</v>
      </c>
      <c r="CB21" s="39">
        <f>BU21-'CCSD(T)'!BY21</f>
        <v>0.31519373341045753</v>
      </c>
      <c r="CC21" s="33">
        <f>BU21-'DLPNO-CCSD(T1 or T0)'!CT20</f>
        <v>-0.39387767324400658</v>
      </c>
      <c r="CD21" s="33">
        <f t="shared" si="49"/>
        <v>3.1530936258414743E-2</v>
      </c>
      <c r="CE21" s="33">
        <f t="shared" si="50"/>
        <v>0.28236483786885591</v>
      </c>
      <c r="CF21" s="39"/>
      <c r="CG21" s="211" t="s">
        <v>17</v>
      </c>
      <c r="CH21" s="74">
        <v>-2591.7128558893</v>
      </c>
      <c r="CI21" s="74">
        <v>-2594.50284685101</v>
      </c>
      <c r="CJ21" s="74">
        <v>-2594.4821864037899</v>
      </c>
      <c r="CK21" s="74">
        <v>-2594.3785291439699</v>
      </c>
      <c r="CL21" s="74">
        <v>-2594.3681989203601</v>
      </c>
      <c r="CM21" s="74">
        <v>-2594.2403584072599</v>
      </c>
      <c r="CN21" s="33">
        <v>-2.0660447224000001E-2</v>
      </c>
      <c r="CO21" s="33">
        <f t="shared" si="51"/>
        <v>-2594.2196979600358</v>
      </c>
      <c r="CP21" s="18" t="s">
        <v>120</v>
      </c>
      <c r="CQ21" s="34">
        <f>627.5095*(CH19-CH20)</f>
        <v>0.31768418298479878</v>
      </c>
      <c r="CR21" s="34">
        <f>627.5095*(CO19-CO20)</f>
        <v>-2.1944899982171311</v>
      </c>
      <c r="CS21" s="34">
        <f>627.5095*(CM19-CM20)</f>
        <v>-2.3922142558327364</v>
      </c>
      <c r="CT21" s="34">
        <f>627.5095*(CL19-CL20)</f>
        <v>-3.2710288796909142</v>
      </c>
      <c r="CU21" s="34">
        <f>627.5095*(CK19-CK20)</f>
        <v>-3.3698910122083743</v>
      </c>
      <c r="CV21" s="34">
        <f>627.5095*(CJ19-CJ20)</f>
        <v>-4.0700342162308187</v>
      </c>
      <c r="CW21" s="34">
        <f>627.5095*(CI19-CI20)</f>
        <v>-4.2677584749878568</v>
      </c>
      <c r="CX21" s="33">
        <f t="shared" si="0"/>
        <v>-1.8755442191551204</v>
      </c>
      <c r="CY21" s="33">
        <f t="shared" si="1"/>
        <v>-0.89786746277948248</v>
      </c>
      <c r="CZ21" s="33">
        <f t="shared" si="2"/>
        <v>-2.1656288092761322E-2</v>
      </c>
      <c r="DA21" s="33">
        <f>CQ21-'CCSD(T)'!BV21</f>
        <v>1.297959283186878E-3</v>
      </c>
      <c r="DB21" s="33">
        <f>CS21-'CCSD(T)'!BW21</f>
        <v>-7.1776642562677129E-2</v>
      </c>
      <c r="DC21" s="33">
        <f>CU21-'CCSD(T)'!BX21</f>
        <v>7.4430723710321889E-2</v>
      </c>
      <c r="DD21" s="39">
        <f>CW21-'CCSD(T)'!BY21</f>
        <v>0.33513927348641648</v>
      </c>
      <c r="DE21" s="39">
        <f>CW21-'DLPNO-CCSD(T1 or T0)'!CT20</f>
        <v>-0.37393213316804763</v>
      </c>
      <c r="DF21" s="33">
        <f t="shared" si="52"/>
        <v>7.3132764427135011E-2</v>
      </c>
      <c r="DG21" s="33">
        <f t="shared" si="53"/>
        <v>0.26070854977609459</v>
      </c>
      <c r="DH21" s="33"/>
      <c r="DI21" s="211" t="s">
        <v>17</v>
      </c>
      <c r="DJ21" s="74">
        <v>-2591.71285588915</v>
      </c>
      <c r="DK21" s="74">
        <v>-2594.50331420262</v>
      </c>
      <c r="DL21" s="74">
        <v>-2594.5014153462298</v>
      </c>
      <c r="DM21" s="74">
        <v>-2594.3801034761</v>
      </c>
      <c r="DN21" s="74">
        <v>-2594.3791540479001</v>
      </c>
      <c r="DO21" s="74">
        <v>-2594.2406506290699</v>
      </c>
      <c r="DP21" s="28">
        <v>-1.8988563929999999E-3</v>
      </c>
      <c r="DQ21" s="33">
        <f t="shared" si="54"/>
        <v>-2594.238751772677</v>
      </c>
      <c r="DR21" s="18" t="s">
        <v>120</v>
      </c>
      <c r="DS21" s="34">
        <f>627.5095*(DJ19-DJ20)</f>
        <v>0.31768427087514989</v>
      </c>
      <c r="DT21" s="34">
        <f>627.5095*(DQ19-DQ20)</f>
        <v>-2.3559024052173774</v>
      </c>
      <c r="DU21" s="34">
        <f>627.5095*(DO19-DO20)</f>
        <v>-2.3336241770351456</v>
      </c>
      <c r="DV21" s="34">
        <f>627.5095*(DN19-DN20)</f>
        <v>-3.4234238605141463</v>
      </c>
      <c r="DW21" s="34">
        <f>627.5095*(DM19-DM20)</f>
        <v>-3.4122847447108806</v>
      </c>
      <c r="DX21" s="34">
        <f>627.5095*(DL19-DL20)</f>
        <v>-4.5431272138003882</v>
      </c>
      <c r="DY21" s="34">
        <f>627.5095*(DK19-DK20)</f>
        <v>-4.5208489887570975</v>
      </c>
      <c r="DZ21" s="33">
        <f t="shared" si="3"/>
        <v>-2.1872248117219519</v>
      </c>
      <c r="EA21" s="33">
        <f t="shared" si="4"/>
        <v>-1.1085642440462169</v>
      </c>
      <c r="EB21" s="33">
        <f t="shared" si="55"/>
        <v>-9.7764473917631101E-2</v>
      </c>
      <c r="EC21" s="33">
        <f>DS21-'CCSD(T)'!BV21</f>
        <v>1.2980471735379862E-3</v>
      </c>
      <c r="ED21" s="33">
        <f>DU21-'CCSD(T)'!BW21</f>
        <v>-1.3186563765086312E-2</v>
      </c>
      <c r="EE21" s="33">
        <f>DW21-'CCSD(T)'!BX21</f>
        <v>3.2036991207815557E-2</v>
      </c>
      <c r="EF21" s="39">
        <f>DY21-'CCSD(T)'!BY21</f>
        <v>8.2048759717175734E-2</v>
      </c>
      <c r="EG21" s="39">
        <f>DY21-'DLPNO-CCSD(T1 or T0)'!CT20</f>
        <v>-0.62702264693728837</v>
      </c>
      <c r="EH21" s="33">
        <f t="shared" si="56"/>
        <v>3.0738944034277571E-2</v>
      </c>
      <c r="EI21" s="33">
        <f t="shared" si="57"/>
        <v>5.0011768509360177E-2</v>
      </c>
      <c r="EJ21" s="33"/>
      <c r="EK21" s="289" t="s">
        <v>17</v>
      </c>
      <c r="EL21" s="33">
        <v>-2591.7800447460199</v>
      </c>
      <c r="EM21" s="33">
        <v>-2594.8657263178002</v>
      </c>
      <c r="EN21" s="33">
        <v>-2594.85740532</v>
      </c>
      <c r="EO21" s="33">
        <v>-2594.72981511122</v>
      </c>
      <c r="EP21" s="33">
        <v>-2594.7256546123199</v>
      </c>
      <c r="EQ21" s="33">
        <v>-2594.5910205839</v>
      </c>
      <c r="ER21" s="33">
        <v>-8.3209978050000008E-3</v>
      </c>
      <c r="ES21" s="33">
        <f t="shared" si="58"/>
        <v>-2594.5826995860948</v>
      </c>
      <c r="ET21" s="18" t="s">
        <v>120</v>
      </c>
      <c r="EU21" s="34">
        <f>627.5095*(EL19-EL20)</f>
        <v>4.4913313433594126</v>
      </c>
      <c r="EV21" s="34">
        <f>627.5095*(ES19-ES20)</f>
        <v>2.1129296671535864</v>
      </c>
      <c r="EW21" s="34">
        <f>627.5095*(EQ19-EQ20)</f>
        <v>2.0748554617613437</v>
      </c>
      <c r="EX21" s="34">
        <f>627.5095*(EP19-EP20)</f>
        <v>0.71097441938002226</v>
      </c>
      <c r="EY21" s="34">
        <f>627.5095*(EO19-EO20)</f>
        <v>0.69193731226084743</v>
      </c>
      <c r="EZ21" s="34">
        <f>627.5095*(EN19-EN20)</f>
        <v>-3.3240477209680194E-2</v>
      </c>
      <c r="FA21" s="34">
        <f>627.5095*(EM19-EM20)</f>
        <v>-7.1314685170147635E-2</v>
      </c>
      <c r="FB21" s="92">
        <f t="shared" si="5"/>
        <v>-2.1461701469314916</v>
      </c>
      <c r="FC21" s="92">
        <f t="shared" si="6"/>
        <v>-0.76325199743099503</v>
      </c>
      <c r="FD21" s="92">
        <f>EU21-'CCSD(T)'!BB21</f>
        <v>7.7463225325367091E-3</v>
      </c>
      <c r="FE21" s="92">
        <f>EW21-'CCSD(T)'!BC21</f>
        <v>-3.8318891273620981E-2</v>
      </c>
      <c r="FF21" s="92">
        <f>EY21-'CCSD(T)'!CH21</f>
        <v>-4.0091459023445797E-2</v>
      </c>
      <c r="FG21" s="96">
        <f>FA21-'CCSD(T)'!CI21</f>
        <v>5.7242181814917109E-2</v>
      </c>
      <c r="FH21" s="96">
        <f>FA21-'DLPNO-CCSD(T1 or T0)'!AF20</f>
        <v>-0.66996502325682561</v>
      </c>
      <c r="FI21" s="92">
        <f t="shared" si="59"/>
        <v>-4.7837781555982506E-2</v>
      </c>
      <c r="FJ21" s="92">
        <f t="shared" si="60"/>
        <v>9.7333640838362906E-2</v>
      </c>
      <c r="FK21" s="39"/>
      <c r="FL21" s="218" t="s">
        <v>17</v>
      </c>
      <c r="FM21" s="28">
        <v>-2591.78004474611</v>
      </c>
      <c r="FN21" s="28">
        <v>-2594.8658160199302</v>
      </c>
      <c r="FO21" s="28">
        <v>-2594.85752217244</v>
      </c>
      <c r="FP21" s="28">
        <v>-2594.7298915337501</v>
      </c>
      <c r="FQ21" s="28">
        <v>-2594.7257446100102</v>
      </c>
      <c r="FR21" s="28">
        <v>-2594.5911041365298</v>
      </c>
      <c r="FS21" s="28">
        <v>-8.2938474940000007E-3</v>
      </c>
      <c r="FT21" s="28">
        <f t="shared" si="61"/>
        <v>-2594.5828102890359</v>
      </c>
      <c r="FU21" s="18" t="s">
        <v>120</v>
      </c>
      <c r="FV21" s="34">
        <f>627.5095*(FM19-FM20)</f>
        <v>4.4913310360285417</v>
      </c>
      <c r="FW21" s="34">
        <f>627.5095*(FT19-FT20)</f>
        <v>2.1639179371284314</v>
      </c>
      <c r="FX21" s="34">
        <f>627.5095*(FR19-FR20)</f>
        <v>2.0975738219932047</v>
      </c>
      <c r="FY21" s="34">
        <f>627.5095*(FQ19-FQ20)</f>
        <v>0.76059834745971533</v>
      </c>
      <c r="FZ21" s="34">
        <f>627.5095*(FP19-FP20)</f>
        <v>0.72742629374443868</v>
      </c>
      <c r="GA21" s="34">
        <f>627.5095*(FO19-FO20)</f>
        <v>3.026795219851533E-2</v>
      </c>
      <c r="GB21" s="34">
        <f>627.5095*(FN19-FN20)</f>
        <v>-3.6076167502444148E-2</v>
      </c>
      <c r="GC21" s="33">
        <f t="shared" si="62"/>
        <v>-2.1336499894956491</v>
      </c>
      <c r="GD21" s="33">
        <f t="shared" si="63"/>
        <v>-0.76350246124688281</v>
      </c>
      <c r="GE21" s="169">
        <f t="shared" si="7"/>
        <v>0.18724887205160723</v>
      </c>
      <c r="GF21" s="33">
        <f>FV21-'CCSD(T)'!BB21</f>
        <v>7.7460152016657347E-3</v>
      </c>
      <c r="GG21" s="33">
        <f>FX21-'CCSD(T)'!BC21</f>
        <v>-1.5600531041759957E-2</v>
      </c>
      <c r="GH21" s="33">
        <f>FZ21-'CCSD(T)'!BD21</f>
        <v>-4.6024775398545437E-3</v>
      </c>
      <c r="GI21" s="33">
        <f>GB21-'CCSD(T)'!BE21</f>
        <v>9.2480699482620596E-2</v>
      </c>
      <c r="GJ21" s="33">
        <f>GB21-'DLPNO-CCSD(T1 or T0)'!O20</f>
        <v>-1.1528008588622916</v>
      </c>
      <c r="GK21" s="33">
        <f t="shared" si="64"/>
        <v>-1.2348492741520278E-2</v>
      </c>
      <c r="GL21" s="33">
        <f t="shared" si="65"/>
        <v>9.7083177022475139E-2</v>
      </c>
      <c r="GM21" s="33"/>
      <c r="GN21" s="218" t="s">
        <v>17</v>
      </c>
      <c r="GO21" s="28">
        <v>-2591.7800447461</v>
      </c>
      <c r="GP21" s="28">
        <v>-2594.8643367736499</v>
      </c>
      <c r="GQ21" s="28">
        <v>-2594.84087800624</v>
      </c>
      <c r="GR21" s="28">
        <v>-2594.7274196088101</v>
      </c>
      <c r="GS21" s="28">
        <v>-2594.7156902251099</v>
      </c>
      <c r="GT21" s="28">
        <v>-2594.5903838099698</v>
      </c>
      <c r="GU21" s="28">
        <v>-2.3458767416E-2</v>
      </c>
      <c r="GV21" s="28">
        <f t="shared" si="66"/>
        <v>-2594.566925042554</v>
      </c>
      <c r="GW21" s="18" t="s">
        <v>120</v>
      </c>
      <c r="GX21" s="34">
        <f>627.5095*(GO19-GO20)</f>
        <v>4.4913310423064239</v>
      </c>
      <c r="GY21" s="34">
        <f>627.5095*(GV19-GV20)</f>
        <v>2.348464990445267</v>
      </c>
      <c r="GZ21" s="34">
        <f>627.5095*(GT19-GT20)</f>
        <v>2.0642924124207256</v>
      </c>
      <c r="HA21" s="34">
        <f>627.5095*(GS19-GS20)</f>
        <v>0.95385060332989313</v>
      </c>
      <c r="HB21" s="34">
        <f>627.5095*(GR19-GR20)</f>
        <v>0.81176431745656352</v>
      </c>
      <c r="HC21" s="34">
        <f>627.5095*(GQ19-GQ20)</f>
        <v>0.49386487987295619</v>
      </c>
      <c r="HD21" s="34">
        <f>627.5095*(GP19-GP20)</f>
        <v>0.20969230184841467</v>
      </c>
      <c r="HE21" s="33">
        <f t="shared" si="8"/>
        <v>-1.8546001105723109</v>
      </c>
      <c r="HF21" s="33">
        <f t="shared" si="9"/>
        <v>-0.60207201560814883</v>
      </c>
      <c r="HG21" s="52">
        <f t="shared" si="67"/>
        <v>-0.16143044563873399</v>
      </c>
      <c r="HH21" s="33">
        <f>GX21-'CCSD(T)'!BB21</f>
        <v>7.7460214795479487E-3</v>
      </c>
      <c r="HI21" s="33">
        <f>GZ21-'CCSD(T)'!BC21</f>
        <v>-4.8881940614239117E-2</v>
      </c>
      <c r="HJ21" s="33">
        <f>HB21-'CCSD(T)'!BD21</f>
        <v>7.97355461722703E-2</v>
      </c>
      <c r="HK21" s="33">
        <f>HD21-'CCSD(T)'!BE21</f>
        <v>0.33824916883347944</v>
      </c>
      <c r="HL21" s="33">
        <f>HD21-'DLPNO-CCSD(T1 or T0)'!CT20</f>
        <v>4.1035186436682238</v>
      </c>
      <c r="HM21" s="33">
        <f t="shared" si="10"/>
        <v>7.1989524692722351E-2</v>
      </c>
      <c r="HN21" s="33">
        <f t="shared" si="11"/>
        <v>0.25851362266120914</v>
      </c>
      <c r="HO21" s="39"/>
      <c r="HP21" s="218" t="s">
        <v>17</v>
      </c>
      <c r="HQ21" s="28">
        <v>-2591.78004474611</v>
      </c>
      <c r="HR21" s="28">
        <v>-2594.8646419222</v>
      </c>
      <c r="HS21" s="28">
        <v>-2594.84134709813</v>
      </c>
      <c r="HT21" s="28">
        <v>-2594.7277247177499</v>
      </c>
      <c r="HU21" s="28">
        <v>-2594.7160773057199</v>
      </c>
      <c r="HV21" s="28">
        <v>-2594.5908444132501</v>
      </c>
      <c r="HW21" s="28">
        <v>-2.3294824071999998E-2</v>
      </c>
      <c r="HX21" s="28">
        <f t="shared" si="68"/>
        <v>-2594.5675495891783</v>
      </c>
      <c r="HY21" s="18" t="s">
        <v>120</v>
      </c>
      <c r="HZ21" s="34">
        <f>627.5095*(HQ19-HQ20)</f>
        <v>4.4913310297506595</v>
      </c>
      <c r="IA21" s="34">
        <f>627.5095*(HX19-HX20)</f>
        <v>2.3315548161254318</v>
      </c>
      <c r="IB21" s="34">
        <f>627.5095*(HV19-HV20)</f>
        <v>2.0464348914057995</v>
      </c>
      <c r="IC21" s="34">
        <f>627.5095*(HU19-HU20)</f>
        <v>0.95235029705910279</v>
      </c>
      <c r="ID21" s="34">
        <f>627.5095*(HT19-HT20)</f>
        <v>0.80979032927747929</v>
      </c>
      <c r="IE21" s="34">
        <f>627.5095*(HS19-HS20)</f>
        <v>0.48344056031509514</v>
      </c>
      <c r="IF21" s="34">
        <f>627.5095*(HR19-HR20)</f>
        <v>0.19832064358549473</v>
      </c>
      <c r="IG21" s="33">
        <f t="shared" si="69"/>
        <v>-1.8481142478203048</v>
      </c>
      <c r="IH21" s="33">
        <f t="shared" si="70"/>
        <v>-0.61146968569198457</v>
      </c>
      <c r="II21" s="33">
        <f t="shared" si="71"/>
        <v>-9.3976700838357408E-3</v>
      </c>
      <c r="IJ21" s="33">
        <f>HZ21-'CCSD(T)'!BB21</f>
        <v>7.7460089237835206E-3</v>
      </c>
      <c r="IK21" s="33">
        <f>IB21-'CCSD(T)'!BC21</f>
        <v>-6.673946162916522E-2</v>
      </c>
      <c r="IL21" s="33">
        <f>ID21-'CCSD(T)'!BD21</f>
        <v>7.776155799318607E-2</v>
      </c>
      <c r="IM21" s="33">
        <f>IF21-'CCSD(T)'!BE21</f>
        <v>0.32687751057055947</v>
      </c>
      <c r="IN21" s="33">
        <f>IF21-'DLPNO-CCSD(T1 or T0)'!CT20</f>
        <v>4.0921469854053036</v>
      </c>
      <c r="IO21" s="33">
        <f t="shared" si="72"/>
        <v>7.001554906940255E-2</v>
      </c>
      <c r="IP21" s="33">
        <f t="shared" si="73"/>
        <v>0.2491159525773734</v>
      </c>
      <c r="IQ21" s="33"/>
      <c r="IR21" s="218" t="s">
        <v>17</v>
      </c>
      <c r="IS21">
        <v>-2591.7800447460199</v>
      </c>
      <c r="IT21">
        <v>-2594.8659483133702</v>
      </c>
      <c r="IU21">
        <v>-2594.86367133978</v>
      </c>
      <c r="IV21">
        <v>-2594.7299777446001</v>
      </c>
      <c r="IW21">
        <v>-2594.7288392577998</v>
      </c>
      <c r="IX21">
        <v>-2594.5911718359298</v>
      </c>
      <c r="IY21">
        <v>-2.2769735900000001E-3</v>
      </c>
      <c r="IZ21" s="28">
        <f t="shared" si="74"/>
        <v>-2594.5888948623397</v>
      </c>
      <c r="JA21" s="18" t="s">
        <v>120</v>
      </c>
      <c r="JB21" s="34">
        <f>627.5095*(IS19-IS20)</f>
        <v>4.4913313496372949</v>
      </c>
      <c r="JC21" s="34">
        <f>627.5095*(IZ19-IZ20)</f>
        <v>2.1062915848767214</v>
      </c>
      <c r="JD21" s="34">
        <f>627.5095*(IX19-IX20)</f>
        <v>2.115425494590125</v>
      </c>
      <c r="JE21" s="34">
        <f>627.5095*(IW19-IW20)</f>
        <v>0.73862315322301653</v>
      </c>
      <c r="JF21" s="34">
        <f>627.5095*(IV19-IV20)</f>
        <v>0.74319011079062192</v>
      </c>
      <c r="JG21" s="34">
        <f>627.5095*(IU19-IU20)</f>
        <v>-9.2985763382705047E-2</v>
      </c>
      <c r="JH21" s="34">
        <f>627.5095*(IT19-IT20)</f>
        <v>-8.3851854240018162E-2</v>
      </c>
      <c r="JI21" s="33">
        <f t="shared" si="75"/>
        <v>-2.1992773488301429</v>
      </c>
      <c r="JJ21" s="33">
        <f t="shared" si="76"/>
        <v>-0.82704196503064009</v>
      </c>
      <c r="JK21" s="33">
        <f t="shared" si="77"/>
        <v>-6.3789967599645059E-2</v>
      </c>
      <c r="JL21" s="33">
        <f>JB21-'CCSD(T)'!BB21</f>
        <v>7.7463288104189232E-3</v>
      </c>
      <c r="JM21" s="33">
        <f>JD21-'CCSD(T)'!BC21</f>
        <v>2.2511415551602632E-3</v>
      </c>
      <c r="JN21" s="33">
        <f>JF21-'CCSD(T)'!BD21</f>
        <v>1.1161339506328694E-2</v>
      </c>
      <c r="JO21" s="33">
        <f>JH21-'CCSD(T)'!BE21</f>
        <v>4.4705012745046582E-2</v>
      </c>
      <c r="JP21" s="33">
        <f>JH21-'DLPNO-CCSD(T1 or T0)'!CT20</f>
        <v>3.8099744875797912</v>
      </c>
      <c r="JQ21" s="33">
        <f t="shared" si="78"/>
        <v>3.4150106959097704E-3</v>
      </c>
      <c r="JR21" s="33">
        <f t="shared" si="79"/>
        <v>3.3543673238717889E-2</v>
      </c>
      <c r="JS21" s="33"/>
      <c r="JT21" s="344">
        <v>-2596.9454212115702</v>
      </c>
      <c r="JU21" s="345">
        <v>-2596.5188774202502</v>
      </c>
      <c r="JV21" s="346">
        <v>-2596.5058537201999</v>
      </c>
      <c r="JW21" s="328"/>
      <c r="JX21" s="218" t="s">
        <v>17</v>
      </c>
      <c r="JY21" s="28">
        <v>-2592.91153702467</v>
      </c>
      <c r="JZ21" s="28">
        <v>-2596.8329942591799</v>
      </c>
      <c r="KA21" s="28">
        <v>-2596.8191878031698</v>
      </c>
      <c r="KB21" s="28">
        <v>-2596.6311775363201</v>
      </c>
      <c r="KC21" s="28">
        <v>-2596.6242743083099</v>
      </c>
      <c r="KD21" s="28">
        <v>-2596.56914900007</v>
      </c>
      <c r="KE21" s="28">
        <v>-1.3806456006999999E-2</v>
      </c>
      <c r="KF21" s="28">
        <f t="shared" si="80"/>
        <v>-2596.555342544063</v>
      </c>
      <c r="KG21" s="216">
        <v>-2596.445642614</v>
      </c>
      <c r="KH21" s="125">
        <v>-2596.445642614</v>
      </c>
      <c r="KI21" s="215">
        <v>-2596.6292723299998</v>
      </c>
      <c r="KJ21" s="10">
        <v>-0.96546239637999998</v>
      </c>
      <c r="KK21" s="10">
        <v>-2.692305896813</v>
      </c>
      <c r="KL21" s="10">
        <f t="shared" si="12"/>
        <v>-2596.464124899639</v>
      </c>
      <c r="KM21" s="10">
        <f t="shared" si="13"/>
        <v>-2596.4115346905269</v>
      </c>
      <c r="KN21" s="34">
        <f>627.5095*(JY19-JY20)</f>
        <v>3.590396997286831</v>
      </c>
      <c r="KO21" s="34">
        <f>627.5095*(KF19-KF20)</f>
        <v>2.6531692838255831</v>
      </c>
      <c r="KP21" s="34">
        <f>627.5095*(KL19-KL20)</f>
        <v>1.4347399378928638</v>
      </c>
      <c r="KQ21" s="34">
        <f>627.5095*(KM19-KM20)</f>
        <v>0.84970530419056489</v>
      </c>
      <c r="KR21" s="34">
        <f>627.5095*(KD19-KD20)</f>
        <v>2.5863449751914076</v>
      </c>
      <c r="KS21" s="34">
        <f>627.5095*(KC19-KC20)</f>
        <v>1.5035136405318055</v>
      </c>
      <c r="KT21" s="34">
        <f>627.5095*(KB19-KB20)</f>
        <v>1.4701014829330974</v>
      </c>
      <c r="KU21" s="34">
        <f>627.5095*(KA19-KA20)</f>
        <v>0.96067220265735564</v>
      </c>
      <c r="KV21" s="34">
        <f>627.5095*(JZ19-JZ20)</f>
        <v>0.89384789373782181</v>
      </c>
      <c r="KW21" s="33">
        <f t="shared" si="14"/>
        <v>-1.6924970814535858</v>
      </c>
      <c r="KX21" s="109">
        <f>627.5095*(JT19-JT20)</f>
        <v>0.47594446988752109</v>
      </c>
      <c r="KY21" s="109">
        <f>627.5095*(JU19-JU20)</f>
        <v>0.37955313717304989</v>
      </c>
      <c r="KZ21" s="331">
        <f>627.5095*(JV19-JV20)</f>
        <v>0.40285135998879446</v>
      </c>
      <c r="LA21" s="33">
        <f t="shared" si="15"/>
        <v>-0.57625358919527558</v>
      </c>
      <c r="LB21" s="155">
        <f t="shared" si="81"/>
        <v>0.18724887205160723</v>
      </c>
      <c r="LC21" s="149">
        <f>KN21-'PNO-LCCSD(T)'!AB20</f>
        <v>1.0884780531554838E-3</v>
      </c>
      <c r="LD21" s="179">
        <f t="shared" si="16"/>
        <v>0.92992406124026594</v>
      </c>
      <c r="LE21" s="324">
        <f t="shared" si="17"/>
        <v>-0.41790342385030071</v>
      </c>
      <c r="LF21" s="326">
        <f t="shared" si="18"/>
        <v>-9.6391332714471201E-2</v>
      </c>
      <c r="LG21" t="str">
        <f t="shared" si="19"/>
        <v>06_ts</v>
      </c>
      <c r="LH21" s="175">
        <f>627.5095*(KG19-KG20)</f>
        <v>0.59097024920908325</v>
      </c>
      <c r="LI21" s="128">
        <f t="shared" si="20"/>
        <v>0.91254339132272222</v>
      </c>
      <c r="LJ21" s="129">
        <f t="shared" si="21"/>
        <v>0.87913123372401414</v>
      </c>
      <c r="LK21" s="123">
        <f>627.5095*(KI19-KI20)</f>
        <v>0.1857829725704048</v>
      </c>
      <c r="LL21" s="128">
        <f t="shared" si="22"/>
        <v>0.77488923008695088</v>
      </c>
      <c r="LM21" s="128">
        <f t="shared" si="23"/>
        <v>0.70806492116741704</v>
      </c>
      <c r="LN21" s="226">
        <f t="shared" si="24"/>
        <v>-4.9476232573685044</v>
      </c>
      <c r="LO21" s="226"/>
      <c r="LP21" s="5" t="s">
        <v>17</v>
      </c>
      <c r="LQ21" s="4">
        <v>-2592.9115370259201</v>
      </c>
      <c r="LR21" s="4">
        <v>-2596.8329382942502</v>
      </c>
      <c r="LS21" s="4">
        <v>-2596.8190871941902</v>
      </c>
      <c r="LT21" s="4">
        <v>-2596.63113046022</v>
      </c>
      <c r="LU21" s="4">
        <v>-2596.6242049101902</v>
      </c>
      <c r="LV21" s="4">
        <v>-2596.56908623032</v>
      </c>
      <c r="LW21" s="4">
        <v>-1.3851100056E-2</v>
      </c>
      <c r="LX21" s="28">
        <f t="shared" si="25"/>
        <v>-2596.555235130264</v>
      </c>
      <c r="LY21" s="18" t="s">
        <v>120</v>
      </c>
      <c r="LZ21" s="34">
        <f>627.5095*(LQ19-LQ20)</f>
        <v>3.5903971667896508</v>
      </c>
      <c r="MA21" s="34">
        <f>627.5095*(LX19-LX20)</f>
        <v>2.6169363767230811</v>
      </c>
      <c r="MB21" s="34">
        <f>627.5095*(LV19-LV20)</f>
        <v>2.56084256224556</v>
      </c>
      <c r="MC21" s="34">
        <f>627.5095*(LU19-LU20)</f>
        <v>1.4794639686260245</v>
      </c>
      <c r="MD21" s="34">
        <f>627.5095*(LT19-LT20)</f>
        <v>1.4514170615299431</v>
      </c>
      <c r="ME21" s="34">
        <f>627.5095*(LS19-LS20)</f>
        <v>0.9298155714454519</v>
      </c>
      <c r="MF21" s="34">
        <f>627.5095*(LR19-LR20)</f>
        <v>0.87372175668257246</v>
      </c>
      <c r="MG21" s="33">
        <f t="shared" si="26"/>
        <v>-1.6871208055629876</v>
      </c>
      <c r="MH21" s="39">
        <f t="shared" si="27"/>
        <v>-0.57769530484737064</v>
      </c>
      <c r="MI21" s="33"/>
      <c r="MJ21" s="5" t="s">
        <v>17</v>
      </c>
      <c r="MK21" s="28">
        <v>-2592.91153702468</v>
      </c>
      <c r="ML21" s="28">
        <v>-2596.8322369016</v>
      </c>
      <c r="MM21" s="28">
        <v>-2596.7952100719399</v>
      </c>
      <c r="MN21" s="28">
        <v>-2596.6283803308902</v>
      </c>
      <c r="MO21" s="28">
        <v>-2596.6098669160601</v>
      </c>
      <c r="MP21" s="28">
        <v>-2596.5682335645301</v>
      </c>
      <c r="MQ21" s="28">
        <v>-3.7026829661000002E-2</v>
      </c>
      <c r="MR21" s="28">
        <f t="shared" si="82"/>
        <v>-2596.5312067348691</v>
      </c>
      <c r="MS21" s="18" t="s">
        <v>120</v>
      </c>
      <c r="MT21" s="34">
        <f>627.5095*(MK19-MK20)</f>
        <v>3.5903969910089488</v>
      </c>
      <c r="MU21" s="34">
        <f>627.5095*(MR19-MR20)</f>
        <v>2.7778363173440295</v>
      </c>
      <c r="MV21" s="34">
        <f>627.5095*(MP19-MP20)</f>
        <v>2.5574193472136613</v>
      </c>
      <c r="MW21" s="34">
        <f>627.5095*(MO19-MO20)</f>
        <v>1.5579857322135124</v>
      </c>
      <c r="MX21" s="34">
        <f>627.5095*(MN19-MN20)</f>
        <v>1.4477772490031573</v>
      </c>
      <c r="MY21" s="34">
        <f>627.5095*(MM19-MM20)</f>
        <v>1.1759705300545096</v>
      </c>
      <c r="MZ21" s="34">
        <f>627.5095*(ML19-ML20)</f>
        <v>0.95555355764127536</v>
      </c>
      <c r="NA21" s="52">
        <f t="shared" si="28"/>
        <v>-1.6018657895723858</v>
      </c>
      <c r="NB21" s="52">
        <f t="shared" si="29"/>
        <v>-0.49222369136188193</v>
      </c>
      <c r="NC21" s="33">
        <f t="shared" si="30"/>
        <v>-8.4029897833393652E-2</v>
      </c>
      <c r="ND21" s="33"/>
      <c r="NE21" s="5" t="s">
        <v>17</v>
      </c>
      <c r="NF21">
        <v>-2592.91153702467</v>
      </c>
      <c r="NG21">
        <v>-2596.8326895934902</v>
      </c>
      <c r="NH21">
        <v>-2596.7958479368199</v>
      </c>
      <c r="NI21">
        <v>-2596.6288109553602</v>
      </c>
      <c r="NJ21">
        <v>-2596.6103901270299</v>
      </c>
      <c r="NK21">
        <v>-2596.5688470396299</v>
      </c>
      <c r="NL21">
        <v>-3.684165667E-2</v>
      </c>
      <c r="NM21" s="28">
        <f t="shared" si="83"/>
        <v>-2596.5320053829601</v>
      </c>
      <c r="NN21" s="18" t="s">
        <v>120</v>
      </c>
      <c r="NO21" s="34">
        <f>627.5095*(NF19-NF20)</f>
        <v>3.5903969910089488</v>
      </c>
      <c r="NP21" s="34">
        <f>627.5095*(NM19-NM20)</f>
        <v>2.7832972464813643</v>
      </c>
      <c r="NQ21" s="34">
        <f>627.5095*(NK19-NK20)</f>
        <v>2.5588046874834101</v>
      </c>
      <c r="NR21" s="34">
        <f>627.5095*(NJ19-NJ20)</f>
        <v>1.5361502776425331</v>
      </c>
      <c r="NS21" s="34">
        <f>627.5095*(NI19-NI20)</f>
        <v>1.4239040078457377</v>
      </c>
      <c r="NT21" s="34">
        <f>627.5095*(NH19-NH20)</f>
        <v>1.1445099962501892</v>
      </c>
      <c r="NU21" s="34">
        <f>627.5095*(NG19-NG20)</f>
        <v>0.92001743725223495</v>
      </c>
      <c r="NV21" s="33">
        <f t="shared" si="31"/>
        <v>-1.6387872502311751</v>
      </c>
      <c r="NW21" s="39">
        <f t="shared" si="84"/>
        <v>-0.50388657059350273</v>
      </c>
      <c r="NX21" s="33">
        <f t="shared" si="85"/>
        <v>-1.1662879231620793E-2</v>
      </c>
      <c r="NZ21" s="5" t="s">
        <v>17</v>
      </c>
      <c r="OA21" s="4">
        <v>-2592.9840263651199</v>
      </c>
      <c r="OB21" s="4">
        <v>-2597.1207668468201</v>
      </c>
      <c r="OC21" s="4">
        <v>-2597.0675609892701</v>
      </c>
      <c r="OD21" s="4">
        <v>-2596.8941490730499</v>
      </c>
      <c r="OE21" s="4">
        <v>-2596.8675461442799</v>
      </c>
      <c r="OF21" s="4">
        <v>-2596.8728838290799</v>
      </c>
      <c r="OG21" s="4">
        <v>-5.3205857544999999E-2</v>
      </c>
      <c r="OH21" s="28">
        <f t="shared" si="86"/>
        <v>-2596.8196779715349</v>
      </c>
      <c r="OI21" s="18" t="s">
        <v>120</v>
      </c>
      <c r="OJ21" s="34">
        <f>627.5095*(OA19-OA20)</f>
        <v>3.3652233896554269</v>
      </c>
      <c r="OK21" s="34">
        <f>627.5095*(OH19-OH20)</f>
        <v>2.9431157653887738</v>
      </c>
      <c r="OL21" s="34">
        <f>627.5095*(OF19-OF20)</f>
        <v>2.5408028830428275</v>
      </c>
      <c r="OM21" s="34">
        <f>627.5095*(OE19-OE20)</f>
        <v>1.7332795823575446</v>
      </c>
      <c r="ON21" s="34">
        <f>627.5095*(OD19-OD20)</f>
        <v>1.5321231414699299</v>
      </c>
      <c r="OO21" s="34">
        <f>627.5095*(OC19-OC20)</f>
        <v>1.384340851444851</v>
      </c>
      <c r="OP21" s="34">
        <f>627.5095*(OB19-OB20)</f>
        <v>0.98202796966962158</v>
      </c>
      <c r="OQ21" s="33">
        <f t="shared" si="32"/>
        <v>-1.5587749133732061</v>
      </c>
      <c r="OR21" s="39">
        <f t="shared" si="87"/>
        <v>-0.55009517180030831</v>
      </c>
      <c r="OS21" s="39"/>
      <c r="OT21" s="39" t="s">
        <v>17</v>
      </c>
      <c r="OU21" s="39">
        <v>-2592.9840263651499</v>
      </c>
      <c r="OV21" s="39">
        <v>-2597.1207933119699</v>
      </c>
      <c r="OW21" s="39">
        <v>-2597.1007362774399</v>
      </c>
      <c r="OX21" s="39">
        <v>-2596.8990830868102</v>
      </c>
      <c r="OY21" s="39">
        <v>-2596.8890545695399</v>
      </c>
      <c r="OZ21" s="39">
        <v>-2596.8738448039298</v>
      </c>
      <c r="PA21" s="39">
        <v>-2.0057034538999999E-2</v>
      </c>
      <c r="PB21" s="39">
        <v>-2596.8537877693907</v>
      </c>
      <c r="PC21" s="39" t="s">
        <v>120</v>
      </c>
      <c r="PD21" s="39">
        <v>3.3652233959333091</v>
      </c>
      <c r="PE21" s="39">
        <v>2.5536803749664756</v>
      </c>
      <c r="PF21" s="39">
        <v>2.5701634061749972</v>
      </c>
      <c r="PG21" s="39">
        <v>1.450433088813899</v>
      </c>
      <c r="PH21" s="39">
        <v>1.4586745978549196</v>
      </c>
      <c r="PI21" s="39">
        <v>0.876974176221478</v>
      </c>
      <c r="PJ21" s="39">
        <v>0.89345720657392513</v>
      </c>
      <c r="PK21" s="39">
        <v>-1.6767061996010719</v>
      </c>
      <c r="PL21" s="39">
        <v>-0.56521739128099446</v>
      </c>
      <c r="PM21" s="39"/>
      <c r="PO21" s="33">
        <f t="shared" si="33"/>
        <v>-0.22517360135352193</v>
      </c>
      <c r="PP21" s="33">
        <f t="shared" si="34"/>
        <v>8.4345892466772598E-2</v>
      </c>
      <c r="PQ21" s="33">
        <f t="shared" si="88"/>
        <v>0.30951949382029453</v>
      </c>
      <c r="PR21" s="33">
        <f>'LNO-CCSD(T)-def2nZVP'!LB21</f>
        <v>0.18724887205160723</v>
      </c>
      <c r="PS21" s="33">
        <f t="shared" si="89"/>
        <v>0.1982584121627583</v>
      </c>
      <c r="PT21" s="33">
        <f t="shared" si="90"/>
        <v>0.11374765956277637</v>
      </c>
      <c r="PU21" s="33">
        <f>-'LNO-CCSD(T)-def2nZVP'!FA21+'CCSD(T)'!CI21</f>
        <v>-5.7242181814917109E-2</v>
      </c>
      <c r="PV21" s="360">
        <f>'LNO-CCSD(T)-def2nZVP'!KV21+PS21+PT21+PU21</f>
        <v>1.1486117836484395</v>
      </c>
      <c r="PW21" s="360"/>
      <c r="PX21" s="399">
        <v>-0.22517377085634172</v>
      </c>
      <c r="PY21" s="399">
        <v>7.257536324976499E-3</v>
      </c>
      <c r="PZ21" s="399">
        <v>0.23243130718131821</v>
      </c>
      <c r="QA21" s="399">
        <v>0.18724887205160723</v>
      </c>
      <c r="QB21" s="399">
        <v>0.14115607078885373</v>
      </c>
      <c r="QC21" s="399">
        <v>0.11374765956277637</v>
      </c>
      <c r="QD21" s="399">
        <v>-5.7242181814917109E-2</v>
      </c>
      <c r="QE21" s="360">
        <v>1.0915094422745348</v>
      </c>
      <c r="QF21" s="399">
        <f t="shared" si="91"/>
        <v>-5.7102341373904686E-2</v>
      </c>
      <c r="QH21" s="5" t="s">
        <v>17</v>
      </c>
      <c r="QI21" s="420">
        <v>-2592.91153702675</v>
      </c>
      <c r="QJ21" s="420">
        <v>-2596.4915137255002</v>
      </c>
      <c r="QK21" s="420">
        <v>-2596.4795373567799</v>
      </c>
      <c r="QL21" s="420">
        <v>-2596.30106958031</v>
      </c>
      <c r="QM21" s="420">
        <v>-2596.2950813959501</v>
      </c>
      <c r="QN21" s="420">
        <v>-2596.21124967993</v>
      </c>
      <c r="QO21" s="420">
        <v>-1.1976368721E-2</v>
      </c>
      <c r="QP21" s="213">
        <f t="shared" si="92"/>
        <v>-2596.1992733112088</v>
      </c>
      <c r="QQ21" s="421" t="s">
        <v>120</v>
      </c>
      <c r="QR21" s="212">
        <f>627.5095*(QI19-QI20)</f>
        <v>3.5903971542338864</v>
      </c>
      <c r="QS21" s="212">
        <f>627.5095*(QP19-QP20)</f>
        <v>2.5537622570989282</v>
      </c>
      <c r="QT21" s="212">
        <f>627.5095*(QN19-QN20)</f>
        <v>2.523428996377024</v>
      </c>
      <c r="QU21" s="212">
        <f>627.5095*(QM19-QM20)</f>
        <v>1.4213847076929325</v>
      </c>
      <c r="QV21" s="212">
        <f>627.5095*(QL19-QL20)</f>
        <v>1.4062180793294883</v>
      </c>
      <c r="QW21" s="212">
        <f>627.5095*(QK19-QK20)</f>
        <v>0.77745654062940095</v>
      </c>
      <c r="QX21" s="212">
        <f>627.5095*(QJ19-QJ20)</f>
        <v>0.74712327106139009</v>
      </c>
      <c r="QY21" s="213">
        <f t="shared" si="35"/>
        <v>-1.776305725315634</v>
      </c>
      <c r="QZ21" s="249">
        <f t="shared" si="93"/>
        <v>-0.65909480826809819</v>
      </c>
      <c r="RA21" s="5"/>
      <c r="RB21" s="5" t="s">
        <v>17</v>
      </c>
      <c r="RC21" s="213">
        <v>-2592.9840263651499</v>
      </c>
      <c r="RD21" s="213">
        <v>-2596.75879958819</v>
      </c>
      <c r="RE21" s="213">
        <v>-2596.7413705887002</v>
      </c>
      <c r="RF21" s="213">
        <v>-2596.5503097865299</v>
      </c>
      <c r="RG21" s="213">
        <v>-2596.5415952867902</v>
      </c>
      <c r="RH21" s="213">
        <v>-2596.4980309053999</v>
      </c>
      <c r="RI21" s="213">
        <v>-1.7428999492E-2</v>
      </c>
      <c r="RJ21" s="418">
        <f t="shared" si="94"/>
        <v>-2596.4806019059079</v>
      </c>
      <c r="RK21" s="421" t="s">
        <v>120</v>
      </c>
      <c r="RL21" s="212">
        <f>627.5095*(RC19-RC20)</f>
        <v>3.3652234022111913</v>
      </c>
      <c r="RM21" s="212">
        <f>627.5095*(RJ19-RJ20)</f>
        <v>2.4447014409567429</v>
      </c>
      <c r="RN21" s="212">
        <f>627.5095*(RH19-RH20)</f>
        <v>2.437577852665779</v>
      </c>
      <c r="RO21" s="212">
        <f>627.5095*(RG19-RG20)</f>
        <v>1.3642467738219557</v>
      </c>
      <c r="RP21" s="212">
        <f>627.5095*(RF19-RF20)</f>
        <v>1.3606849793911153</v>
      </c>
      <c r="RQ21" s="212">
        <f>627.5095*(RE19-RE20)</f>
        <v>0.70986719157553835</v>
      </c>
      <c r="RR21" s="212">
        <f>627.5095*(RD19-RD20)</f>
        <v>0.70274360956245641</v>
      </c>
      <c r="RS21" s="213">
        <f t="shared" si="36"/>
        <v>-1.7348342431033226</v>
      </c>
      <c r="RT21" s="249">
        <f t="shared" si="95"/>
        <v>-0.65794136982865892</v>
      </c>
    </row>
    <row r="22" spans="1:488" ht="17">
      <c r="A22" s="96">
        <v>27.94</v>
      </c>
      <c r="C22" s="286" t="s">
        <v>18</v>
      </c>
      <c r="D22" s="282">
        <v>-2591.72803920055</v>
      </c>
      <c r="E22" s="282">
        <v>-2594.51632440099</v>
      </c>
      <c r="F22" s="282">
        <v>-2594.5086285899001</v>
      </c>
      <c r="G22" s="282">
        <v>-2594.3930454958299</v>
      </c>
      <c r="H22" s="282">
        <v>-2594.3891975902802</v>
      </c>
      <c r="I22" s="282">
        <v>-2594.2470763883698</v>
      </c>
      <c r="J22" s="282">
        <v>-2594.2393805772799</v>
      </c>
      <c r="K22" s="94" t="s">
        <v>118</v>
      </c>
      <c r="L22" s="34">
        <f>627.5095*(D24-D23)</f>
        <v>42.678296934524965</v>
      </c>
      <c r="M22" s="34">
        <f>627.5095*(J24-J23)</f>
        <v>23.522539741570558</v>
      </c>
      <c r="N22" s="34">
        <f>627.5095*(I24-I23)</f>
        <v>23.487664075222341</v>
      </c>
      <c r="O22" s="34">
        <f>627.5095*(H24-H23)</f>
        <v>30.905904620992846</v>
      </c>
      <c r="P22" s="34">
        <f>627.5095*(G24-G23)</f>
        <v>30.888466784679796</v>
      </c>
      <c r="Q22" s="34">
        <f>627.5095*(F24-F23)</f>
        <v>27.388564149816816</v>
      </c>
      <c r="R22" s="34">
        <f>627.5095*(E24-E23)</f>
        <v>27.353688483183237</v>
      </c>
      <c r="S22" s="93">
        <f t="shared" si="37"/>
        <v>3.8660244079608965</v>
      </c>
      <c r="T22" s="93">
        <f t="shared" si="38"/>
        <v>-3.5347783014965586</v>
      </c>
      <c r="U22" s="288"/>
      <c r="V22" s="93">
        <f>L22-'CCSD(T)'!BV22</f>
        <v>-7.8556053379941204E-4</v>
      </c>
      <c r="W22" s="93">
        <f>N22-'CCSD(T)'!BW22</f>
        <v>-6.9017142360721095E-3</v>
      </c>
      <c r="X22" s="93">
        <f>P22-'CCSD(T)'!BX22</f>
        <v>-0.17876262576471902</v>
      </c>
      <c r="Y22" s="93">
        <f>R22-'CCSD(T)'!BY22</f>
        <v>-0.23820056480176532</v>
      </c>
      <c r="Z22" s="93">
        <f>R22-'DLPNO-CCSD(T1 or T0)'!CT21</f>
        <v>-0.12096846400908845</v>
      </c>
      <c r="AA22" s="93">
        <f t="shared" si="39"/>
        <v>-0.17797706523091961</v>
      </c>
      <c r="AB22" s="93">
        <f t="shared" si="40"/>
        <v>-5.9437939037046306E-2</v>
      </c>
      <c r="AD22" s="209" t="s">
        <v>18</v>
      </c>
      <c r="AE22" s="28">
        <v>-2591.72803920055</v>
      </c>
      <c r="AF22" s="28">
        <v>-2594.5164356539099</v>
      </c>
      <c r="AG22" s="28">
        <v>-2594.50878131236</v>
      </c>
      <c r="AH22" s="28">
        <v>-2594.3931460909898</v>
      </c>
      <c r="AI22" s="28">
        <v>-2594.3893189202199</v>
      </c>
      <c r="AJ22" s="28">
        <v>-2594.24719055779</v>
      </c>
      <c r="AK22" s="28">
        <v>-2594.2395362162401</v>
      </c>
      <c r="AL22" s="18" t="s">
        <v>118</v>
      </c>
      <c r="AM22" s="34">
        <f>627.5095*(AE24-AE23)</f>
        <v>42.67829691569132</v>
      </c>
      <c r="AN22" s="34">
        <f>627.5095*(AK24-AK23)</f>
        <v>23.551849198411233</v>
      </c>
      <c r="AO22" s="34">
        <f>627.5095*(AJ24-AJ23)</f>
        <v>23.502645500638454</v>
      </c>
      <c r="AP22" s="34">
        <f>627.5095*(AI24-AI23)</f>
        <v>30.951755974746124</v>
      </c>
      <c r="AQ22" s="34">
        <f>627.5095*(AH24-AH23)</f>
        <v>30.927154119439169</v>
      </c>
      <c r="AR22" s="34">
        <f>627.5095*(AG24-AG23)</f>
        <v>27.455891997111053</v>
      </c>
      <c r="AS22" s="34">
        <f>627.5095*(AF24-AF23)</f>
        <v>27.406688299623632</v>
      </c>
      <c r="AT22" s="52">
        <f t="shared" si="41"/>
        <v>3.9040427989851771</v>
      </c>
      <c r="AU22" s="52">
        <f t="shared" si="42"/>
        <v>-3.5204658198155379</v>
      </c>
      <c r="AV22" s="71"/>
      <c r="AW22" s="52">
        <f>AM22-'CCSD(T)'!BV22</f>
        <v>-7.855793674451661E-4</v>
      </c>
      <c r="AX22" s="52">
        <f>AO22-'CCSD(T)'!BW22</f>
        <v>8.0797111800414712E-3</v>
      </c>
      <c r="AY22" s="52">
        <f>AQ22-'CCSD(T)'!BX22</f>
        <v>-0.14007529100534555</v>
      </c>
      <c r="AZ22" s="52">
        <f>AS22-'CCSD(T)'!BY22</f>
        <v>-0.18520074836137113</v>
      </c>
      <c r="BA22" s="52">
        <f>AS22-'DLPNO-CCSD(T1 or T0)'!CT21</f>
        <v>-6.7968647568694252E-2</v>
      </c>
      <c r="BB22" s="52">
        <f t="shared" si="43"/>
        <v>-0.13928971163790038</v>
      </c>
      <c r="BC22" s="52">
        <f t="shared" si="44"/>
        <v>-4.5125457356025578E-2</v>
      </c>
      <c r="BD22" s="33"/>
      <c r="BE22" s="211" t="s">
        <v>18</v>
      </c>
      <c r="BF22" s="28">
        <v>-2591.72803920055</v>
      </c>
      <c r="BG22" s="28">
        <v>-2594.5146096953099</v>
      </c>
      <c r="BH22" s="28">
        <v>-2594.4940075366599</v>
      </c>
      <c r="BI22" s="28">
        <v>-2594.3906410121399</v>
      </c>
      <c r="BJ22" s="28">
        <v>-2594.3803399328199</v>
      </c>
      <c r="BK22" s="28">
        <v>-2594.24644119197</v>
      </c>
      <c r="BL22" s="28">
        <v>-2.0602158650999999E-2</v>
      </c>
      <c r="BM22" s="28">
        <f t="shared" si="45"/>
        <v>-2594.2258390333191</v>
      </c>
      <c r="BN22" s="18" t="s">
        <v>118</v>
      </c>
      <c r="BO22" s="212">
        <f>627.5095*(BF24-BF23)</f>
        <v>42.678296934524965</v>
      </c>
      <c r="BP22" s="212">
        <f>627.5095*(BM24-BM23)</f>
        <v>23.619595702261456</v>
      </c>
      <c r="BQ22" s="212">
        <f>627.5095*(BK24-BK23)</f>
        <v>23.587557720289684</v>
      </c>
      <c r="BR22" s="212">
        <f>627.5095*(BJ24-BJ23)</f>
        <v>30.842347559684665</v>
      </c>
      <c r="BS22" s="212">
        <f>627.5095*(BI24-BI23)</f>
        <v>30.826328572408435</v>
      </c>
      <c r="BT22" s="212">
        <f>627.5095*(BH24-BH23)</f>
        <v>27.377183512184811</v>
      </c>
      <c r="BU22" s="212">
        <f>627.5095*(BG24-BG23)</f>
        <v>27.345145531354468</v>
      </c>
      <c r="BV22" s="213">
        <f t="shared" si="46"/>
        <v>3.7575878110647842</v>
      </c>
      <c r="BW22" s="213">
        <f t="shared" si="47"/>
        <v>-3.481183041053967</v>
      </c>
      <c r="BX22" s="214">
        <f t="shared" si="48"/>
        <v>-3.9282778761570825E-2</v>
      </c>
      <c r="BY22" s="33">
        <f>BO22-'CCSD(T)'!BV22</f>
        <v>-7.8556053379941204E-4</v>
      </c>
      <c r="BZ22" s="33">
        <f>BQ22-'CCSD(T)'!BW22</f>
        <v>9.2991930831271219E-2</v>
      </c>
      <c r="CA22" s="39">
        <f>BS22-'CCSD(T)'!BX22</f>
        <v>-0.24090083803607953</v>
      </c>
      <c r="CB22" s="39">
        <f>BU22-'CCSD(T)'!BY22</f>
        <v>-0.24674351663053429</v>
      </c>
      <c r="CC22" s="33">
        <f>BU22-'DLPNO-CCSD(T1 or T0)'!CT21</f>
        <v>-0.12951141583785741</v>
      </c>
      <c r="CD22" s="33">
        <f t="shared" si="49"/>
        <v>-0.24011527750228012</v>
      </c>
      <c r="CE22" s="33">
        <f t="shared" si="50"/>
        <v>-5.8426785944547532E-3</v>
      </c>
      <c r="CF22" s="39"/>
      <c r="CG22" s="211" t="s">
        <v>18</v>
      </c>
      <c r="CH22" s="74">
        <v>-2591.72803920055</v>
      </c>
      <c r="CI22" s="74">
        <v>-2594.5149886857598</v>
      </c>
      <c r="CJ22" s="74">
        <v>-2594.4947327370101</v>
      </c>
      <c r="CK22" s="74">
        <v>-2594.3910371802999</v>
      </c>
      <c r="CL22" s="74">
        <v>-2594.38090920592</v>
      </c>
      <c r="CM22" s="74">
        <v>-2594.2470109327401</v>
      </c>
      <c r="CN22" s="33">
        <v>-2.0255948756000001E-2</v>
      </c>
      <c r="CO22" s="33">
        <f t="shared" si="51"/>
        <v>-2594.2267549839839</v>
      </c>
      <c r="CP22" s="18" t="s">
        <v>118</v>
      </c>
      <c r="CQ22" s="34">
        <f>627.5095*(CH24-CH23)</f>
        <v>42.678296940802845</v>
      </c>
      <c r="CR22" s="34">
        <f>627.5095*(CO24-CO23)</f>
        <v>23.679644147937658</v>
      </c>
      <c r="CS22" s="34">
        <f>627.5095*(CM24-CM23)</f>
        <v>23.626359337331653</v>
      </c>
      <c r="CT22" s="34">
        <f>627.5095*(CL24-CL23)</f>
        <v>30.898620961543873</v>
      </c>
      <c r="CU22" s="34">
        <f>627.5095*(CK24-CK23)</f>
        <v>30.871978558523736</v>
      </c>
      <c r="CV22" s="34">
        <f>627.5095*(CJ24-CJ23)</f>
        <v>27.472417491344203</v>
      </c>
      <c r="CW22" s="34">
        <f>627.5095*(CI24-CI23)</f>
        <v>27.419132679026049</v>
      </c>
      <c r="CX22" s="33">
        <f t="shared" si="0"/>
        <v>3.7927733416943958</v>
      </c>
      <c r="CY22" s="33">
        <f t="shared" si="1"/>
        <v>-3.4528458794976871</v>
      </c>
      <c r="CZ22" s="33">
        <f t="shared" si="2"/>
        <v>2.8337161556279966E-2</v>
      </c>
      <c r="DA22" s="33">
        <f>CQ22-'CCSD(T)'!BV22</f>
        <v>-7.855542559198625E-4</v>
      </c>
      <c r="DB22" s="33">
        <f>CS22-'CCSD(T)'!BW22</f>
        <v>0.13179354787324016</v>
      </c>
      <c r="DC22" s="33">
        <f>CU22-'CCSD(T)'!BX22</f>
        <v>-0.19525085192077896</v>
      </c>
      <c r="DD22" s="39">
        <f>CW22-'CCSD(T)'!BY22</f>
        <v>-0.17275636895895374</v>
      </c>
      <c r="DE22" s="39">
        <f>CW22-'DLPNO-CCSD(T1 or T0)'!CT21</f>
        <v>-5.5524268166276869E-2</v>
      </c>
      <c r="DF22" s="33">
        <f t="shared" si="52"/>
        <v>-0.19446529766485909</v>
      </c>
      <c r="DG22" s="33">
        <f t="shared" si="53"/>
        <v>2.2494482961825213E-2</v>
      </c>
      <c r="DH22" s="33"/>
      <c r="DI22" s="211" t="s">
        <v>18</v>
      </c>
      <c r="DJ22" s="74">
        <v>-2591.72803920053</v>
      </c>
      <c r="DK22" s="74">
        <v>-2594.5159339432198</v>
      </c>
      <c r="DL22" s="74">
        <v>-2594.51399360909</v>
      </c>
      <c r="DM22" s="74">
        <v>-2594.39295470358</v>
      </c>
      <c r="DN22" s="74">
        <v>-2594.3919845365099</v>
      </c>
      <c r="DO22" s="74">
        <v>-2594.2472700476201</v>
      </c>
      <c r="DP22" s="28">
        <v>-1.9403341320000001E-3</v>
      </c>
      <c r="DQ22" s="33">
        <f t="shared" si="54"/>
        <v>-2594.245329713488</v>
      </c>
      <c r="DR22" s="18" t="s">
        <v>118</v>
      </c>
      <c r="DS22" s="34">
        <f>627.5095*(DJ24-DJ23)</f>
        <v>42.678296852912496</v>
      </c>
      <c r="DT22" s="34">
        <f>627.5095*(DQ24-DQ23)</f>
        <v>23.498796283072299</v>
      </c>
      <c r="DU22" s="34">
        <f>627.5095*(DO24-DO23)</f>
        <v>23.479231508252745</v>
      </c>
      <c r="DV22" s="34">
        <f>627.5095*(DN24-DN23)</f>
        <v>31.012104755449219</v>
      </c>
      <c r="DW22" s="34">
        <f>627.5095*(DM24-DM23)</f>
        <v>31.002322371891779</v>
      </c>
      <c r="DX22" s="34">
        <f>627.5095*(DL24-DL23)</f>
        <v>27.497434456489039</v>
      </c>
      <c r="DY22" s="34">
        <f>627.5095*(DK24-DK23)</f>
        <v>27.477869682810919</v>
      </c>
      <c r="DZ22" s="33">
        <f t="shared" si="3"/>
        <v>3.9986381745581738</v>
      </c>
      <c r="EA22" s="33">
        <f t="shared" si="4"/>
        <v>-3.5244526890808601</v>
      </c>
      <c r="EB22" s="33">
        <f t="shared" si="55"/>
        <v>1.0325612415698515E-2</v>
      </c>
      <c r="EC22" s="33">
        <f>DS22-'CCSD(T)'!BV22</f>
        <v>-7.8564214626908324E-4</v>
      </c>
      <c r="ED22" s="33">
        <f>DU22-'CCSD(T)'!BW22</f>
        <v>-1.5334281205667821E-2</v>
      </c>
      <c r="EE22" s="33">
        <f>DW22-'CCSD(T)'!BX22</f>
        <v>-6.4907038552735941E-2</v>
      </c>
      <c r="EF22" s="39">
        <f>DY22-'CCSD(T)'!BY22</f>
        <v>-0.11401936517408373</v>
      </c>
      <c r="EG22" s="39">
        <f>DY22-'DLPNO-CCSD(T1 or T0)'!CT21</f>
        <v>3.2127356185931433E-3</v>
      </c>
      <c r="EH22" s="33">
        <f t="shared" si="56"/>
        <v>-6.4121396406466857E-2</v>
      </c>
      <c r="EI22" s="33">
        <f t="shared" si="57"/>
        <v>-4.911232662134779E-2</v>
      </c>
      <c r="EJ22" s="33"/>
      <c r="EK22" s="289" t="s">
        <v>18</v>
      </c>
      <c r="EL22" s="33">
        <v>-2591.7923976879902</v>
      </c>
      <c r="EM22" s="33">
        <v>-2594.8736823894201</v>
      </c>
      <c r="EN22" s="33">
        <v>-2594.8651437629201</v>
      </c>
      <c r="EO22" s="33">
        <v>-2594.73792578452</v>
      </c>
      <c r="EP22" s="33">
        <v>-2594.73365647127</v>
      </c>
      <c r="EQ22" s="33">
        <v>-2594.5930409172502</v>
      </c>
      <c r="ER22" s="33">
        <v>-8.5386265050000007E-3</v>
      </c>
      <c r="ES22" s="33">
        <f t="shared" si="58"/>
        <v>-2594.5845022907451</v>
      </c>
      <c r="ET22" s="18" t="s">
        <v>118</v>
      </c>
      <c r="EU22" s="34">
        <f>627.5095*(EL24-EL23)</f>
        <v>43.484055678608854</v>
      </c>
      <c r="EV22" s="34">
        <f>627.5095*(ES24-ES23)</f>
        <v>22.33452755711669</v>
      </c>
      <c r="EW22" s="34">
        <f>627.5095*(EQ24-EQ23)</f>
        <v>22.359731957566705</v>
      </c>
      <c r="EX22" s="34">
        <f>627.5095*(EP24-EP23)</f>
        <v>30.297584637843013</v>
      </c>
      <c r="EY22" s="34">
        <f>627.5095*(EO24-EO23)</f>
        <v>30.310186835785156</v>
      </c>
      <c r="EZ22" s="34">
        <f>627.5095*(EN24-EN23)</f>
        <v>26.536678556535197</v>
      </c>
      <c r="FA22" s="34">
        <f>627.5095*(EM24-EM23)</f>
        <v>26.56188295869736</v>
      </c>
      <c r="FB22" s="92">
        <f t="shared" si="5"/>
        <v>4.2021510011306553</v>
      </c>
      <c r="FC22" s="92">
        <f t="shared" si="6"/>
        <v>-3.7483038770877961</v>
      </c>
      <c r="FD22" s="92">
        <f>EU22-'CCSD(T)'!BB22</f>
        <v>-2.9039888002415637E-3</v>
      </c>
      <c r="FE22" s="92">
        <f>EW22-'CCSD(T)'!BC22</f>
        <v>-2.0809490242186257E-3</v>
      </c>
      <c r="FF22" s="92">
        <f>EY22-'CCSD(T)'!CH22</f>
        <v>-6.541417044429565E-2</v>
      </c>
      <c r="FG22" s="96">
        <f>FA22-'CCSD(T)'!CI22</f>
        <v>-9.6416810358032734E-2</v>
      </c>
      <c r="FH22" s="96">
        <f>FA22-'DLPNO-CCSD(T1 or T0)'!AF21</f>
        <v>-0.18713078765525282</v>
      </c>
      <c r="FI22" s="92">
        <f t="shared" si="59"/>
        <v>-6.2510181644054086E-2</v>
      </c>
      <c r="FJ22" s="92">
        <f t="shared" si="60"/>
        <v>-3.1002639913737084E-2</v>
      </c>
      <c r="FK22" s="39"/>
      <c r="FL22" s="218" t="s">
        <v>18</v>
      </c>
      <c r="FM22" s="28">
        <v>-2591.7923976883699</v>
      </c>
      <c r="FN22" s="28">
        <v>-2594.8737853900602</v>
      </c>
      <c r="FO22" s="28">
        <v>-2594.8652896287799</v>
      </c>
      <c r="FP22" s="28">
        <v>-2594.7380186865398</v>
      </c>
      <c r="FQ22" s="28">
        <v>-2594.7337708058999</v>
      </c>
      <c r="FR22" s="28">
        <v>-2594.5931516136998</v>
      </c>
      <c r="FS22" s="28">
        <v>-8.4957612799999999E-3</v>
      </c>
      <c r="FT22" s="28">
        <f t="shared" si="61"/>
        <v>-2594.5846558524199</v>
      </c>
      <c r="FU22" s="18" t="s">
        <v>118</v>
      </c>
      <c r="FV22" s="34">
        <f>627.5095*(FM24-FM23)</f>
        <v>43.484055640941563</v>
      </c>
      <c r="FW22" s="34">
        <f>627.5095*(FT24-FT23)</f>
        <v>22.331159562907526</v>
      </c>
      <c r="FX22" s="34">
        <f>627.5095*(FR24-FR23)</f>
        <v>22.350582705850588</v>
      </c>
      <c r="FY22" s="34">
        <f>627.5095*(FQ24-FQ23)</f>
        <v>30.287183661448758</v>
      </c>
      <c r="FZ22" s="34">
        <f>627.5095*(FP24-FP23)</f>
        <v>30.296895230780102</v>
      </c>
      <c r="GA22" s="34">
        <f>627.5095*(FO24-FO23)</f>
        <v>26.52753820314641</v>
      </c>
      <c r="GB22" s="34">
        <f>627.5095*(FN24-FN23)</f>
        <v>26.54696134780162</v>
      </c>
      <c r="GC22" s="33">
        <f t="shared" si="62"/>
        <v>4.1963786419510321</v>
      </c>
      <c r="GD22" s="33">
        <f t="shared" si="63"/>
        <v>-3.7499338829784818</v>
      </c>
      <c r="GE22" s="169">
        <f t="shared" si="7"/>
        <v>-0.50389758970359466</v>
      </c>
      <c r="GF22" s="33">
        <f>FV22-'CCSD(T)'!BB22</f>
        <v>-2.9040264675330718E-3</v>
      </c>
      <c r="GG22" s="33">
        <f>FX22-'CCSD(T)'!BC22</f>
        <v>-1.1230200740335761E-2</v>
      </c>
      <c r="GH22" s="33">
        <f>FZ22-'CCSD(T)'!BD22</f>
        <v>-7.8705775449350313E-2</v>
      </c>
      <c r="GI22" s="33">
        <f>GB22-'CCSD(T)'!BE22</f>
        <v>-0.11133842125377313</v>
      </c>
      <c r="GJ22" s="33">
        <f>GB22-'DLPNO-CCSD(T1 or T0)'!O21</f>
        <v>-0.23682772008586284</v>
      </c>
      <c r="GK22" s="33">
        <f t="shared" si="64"/>
        <v>-7.5801748981817241E-2</v>
      </c>
      <c r="GL22" s="33">
        <f t="shared" si="65"/>
        <v>-3.2632645804422822E-2</v>
      </c>
      <c r="GM22" s="33"/>
      <c r="GN22" s="218" t="s">
        <v>18</v>
      </c>
      <c r="GO22" s="28">
        <v>-2591.7923976883599</v>
      </c>
      <c r="GP22" s="28">
        <v>-2594.8719100728099</v>
      </c>
      <c r="GQ22" s="28">
        <v>-2594.8488620636499</v>
      </c>
      <c r="GR22" s="28">
        <v>-2594.7353354121601</v>
      </c>
      <c r="GS22" s="28">
        <v>-2594.7238114075799</v>
      </c>
      <c r="GT22" s="28">
        <v>-2594.5923517818101</v>
      </c>
      <c r="GU22" s="28">
        <v>-2.3048009160999999E-2</v>
      </c>
      <c r="GV22" s="28">
        <f t="shared" si="66"/>
        <v>-2594.5693037726492</v>
      </c>
      <c r="GW22" s="18" t="s">
        <v>118</v>
      </c>
      <c r="GX22" s="34">
        <f>627.5095*(GO24-GO23)</f>
        <v>43.484055640941563</v>
      </c>
      <c r="GY22" s="34">
        <f>627.5095*(GV24-GV23)</f>
        <v>22.587491283347308</v>
      </c>
      <c r="GZ22" s="34">
        <f>627.5095*(GT24-GT23)</f>
        <v>22.437071762866541</v>
      </c>
      <c r="HA22" s="34">
        <f>627.5095*(GS24-GS23)</f>
        <v>30.35908793563986</v>
      </c>
      <c r="HB22" s="34">
        <f>627.5095*(GR24-GR23)</f>
        <v>30.28387817982253</v>
      </c>
      <c r="HC22" s="34">
        <f>627.5095*(GQ24-GQ23)</f>
        <v>26.730891316114807</v>
      </c>
      <c r="HD22" s="34">
        <f>627.5095*(GP24-GP23)</f>
        <v>26.580471791924385</v>
      </c>
      <c r="HE22" s="33">
        <f t="shared" si="8"/>
        <v>4.1434000290578439</v>
      </c>
      <c r="HF22" s="33">
        <f t="shared" si="9"/>
        <v>-3.7034063878981449</v>
      </c>
      <c r="HG22" s="52">
        <f t="shared" si="67"/>
        <v>-4.6527495080336934E-2</v>
      </c>
      <c r="HH22" s="33">
        <f>GX22-'CCSD(T)'!BB22</f>
        <v>-2.9040264675330718E-3</v>
      </c>
      <c r="HI22" s="33">
        <f>GZ22-'CCSD(T)'!BC22</f>
        <v>7.5258856275617347E-2</v>
      </c>
      <c r="HJ22" s="33">
        <f>HB22-'CCSD(T)'!BD22</f>
        <v>-9.1722826406922309E-2</v>
      </c>
      <c r="HK22" s="33">
        <f>HD22-'CCSD(T)'!BE22</f>
        <v>-7.7827977131008197E-2</v>
      </c>
      <c r="HL22" s="33">
        <f>HD22-'DLPNO-CCSD(T1 or T0)'!CT21</f>
        <v>-0.89418515526794096</v>
      </c>
      <c r="HM22" s="33">
        <f t="shared" si="10"/>
        <v>-8.8818799939389237E-2</v>
      </c>
      <c r="HN22" s="33">
        <f t="shared" si="11"/>
        <v>1.3894849275914112E-2</v>
      </c>
      <c r="HO22" s="39"/>
      <c r="HP22" s="218" t="s">
        <v>18</v>
      </c>
      <c r="HQ22" s="28">
        <v>-2591.7923976883599</v>
      </c>
      <c r="HR22" s="28">
        <v>-2594.8722495895199</v>
      </c>
      <c r="HS22" s="28">
        <v>-2594.8495350858202</v>
      </c>
      <c r="HT22" s="28">
        <v>-2594.73572075332</v>
      </c>
      <c r="HU22" s="28">
        <v>-2594.7243635014702</v>
      </c>
      <c r="HV22" s="28">
        <v>-2594.5929424175702</v>
      </c>
      <c r="HW22" s="28">
        <v>-2.2714503697E-2</v>
      </c>
      <c r="HX22" s="28">
        <f t="shared" si="68"/>
        <v>-2594.5702279138732</v>
      </c>
      <c r="HY22" s="18" t="s">
        <v>118</v>
      </c>
      <c r="HZ22" s="34">
        <f>627.5095*(HQ24-HQ23)</f>
        <v>43.484055647219442</v>
      </c>
      <c r="IA22" s="34">
        <f>627.5095*(HX24-HX23)</f>
        <v>22.592779210886764</v>
      </c>
      <c r="IB22" s="34">
        <f>627.5095*(HV24-HV23)</f>
        <v>22.4818875185954</v>
      </c>
      <c r="IC22" s="34">
        <f>627.5095*(HU24-HU23)</f>
        <v>30.384504862663501</v>
      </c>
      <c r="ID22" s="34">
        <f>627.5095*(HT24-HT23)</f>
        <v>30.329059014377631</v>
      </c>
      <c r="IE22" s="34">
        <f>627.5095*(HS24-HS23)</f>
        <v>26.754986143685972</v>
      </c>
      <c r="IF22" s="34">
        <f>627.5095*(HR24-HR23)</f>
        <v>26.644094459099282</v>
      </c>
      <c r="IG22" s="33">
        <f t="shared" si="69"/>
        <v>4.1622069405038822</v>
      </c>
      <c r="IH22" s="33">
        <f t="shared" si="70"/>
        <v>-3.6849645552783485</v>
      </c>
      <c r="II22" s="33">
        <f t="shared" si="71"/>
        <v>1.8441832619796372E-2</v>
      </c>
      <c r="IJ22" s="33">
        <f>HZ22-'CCSD(T)'!BB22</f>
        <v>-2.9040201896535223E-3</v>
      </c>
      <c r="IK22" s="33">
        <f>IB22-'CCSD(T)'!BC22</f>
        <v>0.12007461200447622</v>
      </c>
      <c r="IL22" s="33">
        <f>ID22-'CCSD(T)'!BD22</f>
        <v>-4.6541991851821507E-2</v>
      </c>
      <c r="IM22" s="33">
        <f>IF22-'CCSD(T)'!BE22</f>
        <v>-1.4205309956111023E-2</v>
      </c>
      <c r="IN22" s="33">
        <f>IF22-'DLPNO-CCSD(T1 or T0)'!CT21</f>
        <v>-0.83056248809304378</v>
      </c>
      <c r="IO22" s="33">
        <f t="shared" si="72"/>
        <v>-4.3637971662167985E-2</v>
      </c>
      <c r="IP22" s="33">
        <f t="shared" si="73"/>
        <v>3.2336681895710484E-2</v>
      </c>
      <c r="IQ22" s="33"/>
      <c r="IR22" s="218" t="s">
        <v>18</v>
      </c>
      <c r="IS22">
        <v>-2591.7923976879902</v>
      </c>
      <c r="IT22">
        <v>-2594.8740388102801</v>
      </c>
      <c r="IU22">
        <v>-2594.8717602198099</v>
      </c>
      <c r="IV22">
        <v>-2594.7383700384598</v>
      </c>
      <c r="IW22">
        <v>-2594.7372307432302</v>
      </c>
      <c r="IX22">
        <v>-2594.5932371054801</v>
      </c>
      <c r="IY22">
        <v>-2.2785904709999999E-3</v>
      </c>
      <c r="IZ22" s="28">
        <f t="shared" si="74"/>
        <v>-2594.5909585150089</v>
      </c>
      <c r="JA22" s="18" t="s">
        <v>118</v>
      </c>
      <c r="JB22" s="34">
        <f>627.5095*(IS24-IS23)</f>
        <v>43.484055672330975</v>
      </c>
      <c r="JC22" s="34">
        <f>627.5095*(IZ24-IZ23)</f>
        <v>22.330975050241879</v>
      </c>
      <c r="JD22" s="34">
        <f>627.5095*(IX24-IX23)</f>
        <v>22.332411693650496</v>
      </c>
      <c r="JE22" s="34">
        <f>627.5095*(IW24-IW23)</f>
        <v>30.327689004125549</v>
      </c>
      <c r="JF22" s="34">
        <f>627.5095*(IV24-IV23)</f>
        <v>30.328407327113972</v>
      </c>
      <c r="JG22" s="34">
        <f>627.5095*(IU24-IU23)</f>
        <v>26.559182001173887</v>
      </c>
      <c r="JH22" s="34">
        <f>627.5095*(IT24-IT23)</f>
        <v>26.560618646294657</v>
      </c>
      <c r="JI22" s="33">
        <f t="shared" si="75"/>
        <v>4.228206952644161</v>
      </c>
      <c r="JJ22" s="33">
        <f t="shared" si="76"/>
        <v>-3.7677886808193151</v>
      </c>
      <c r="JK22" s="33">
        <f t="shared" si="77"/>
        <v>-1.9484803731518952E-2</v>
      </c>
      <c r="JL22" s="33">
        <f>JB22-'CCSD(T)'!BB22</f>
        <v>-2.9039950781211132E-3</v>
      </c>
      <c r="JM22" s="33">
        <f>JD22-'CCSD(T)'!BC22</f>
        <v>-2.9401212940427968E-2</v>
      </c>
      <c r="JN22" s="33">
        <f>JF22-'CCSD(T)'!BD22</f>
        <v>-4.7193679115480336E-2</v>
      </c>
      <c r="JO22" s="33">
        <f>JH22-'CCSD(T)'!BE22</f>
        <v>-9.7681122760736372E-2</v>
      </c>
      <c r="JP22" s="33">
        <f>JH22-'DLPNO-CCSD(T1 or T0)'!CT21</f>
        <v>-0.91403830089766913</v>
      </c>
      <c r="JQ22" s="33">
        <f t="shared" si="78"/>
        <v>-4.4289684037359223E-2</v>
      </c>
      <c r="JR22" s="33">
        <f t="shared" si="79"/>
        <v>-5.0487443645256036E-2</v>
      </c>
      <c r="JS22" s="33"/>
      <c r="JT22" s="344">
        <v>-2596.9545580265099</v>
      </c>
      <c r="JU22" s="345">
        <v>-2596.5281988412398</v>
      </c>
      <c r="JV22" s="346">
        <v>-2596.5153703945298</v>
      </c>
      <c r="JW22" s="328"/>
      <c r="JX22" s="218" t="s">
        <v>18</v>
      </c>
      <c r="JY22" s="28">
        <v>-2592.9307830537</v>
      </c>
      <c r="JZ22" s="28">
        <v>-2596.84235141107</v>
      </c>
      <c r="KA22" s="28">
        <v>-2596.8287003046999</v>
      </c>
      <c r="KB22" s="28">
        <v>-2596.6417708495801</v>
      </c>
      <c r="KC22" s="28">
        <v>-2596.6349452964</v>
      </c>
      <c r="KD22" s="28">
        <v>-2596.57343879678</v>
      </c>
      <c r="KE22" s="28">
        <v>-1.3651106376E-2</v>
      </c>
      <c r="KF22" s="28">
        <f t="shared" si="80"/>
        <v>-2596.5597876904039</v>
      </c>
      <c r="KG22" s="216">
        <v>-2596.4562340769999</v>
      </c>
      <c r="KH22" s="125">
        <v>-2596.4562340769999</v>
      </c>
      <c r="KI22" s="215">
        <v>-2596.6380823959998</v>
      </c>
      <c r="KJ22" s="10">
        <v>-0.95771249297399996</v>
      </c>
      <c r="KK22" s="10">
        <v>-2.6850698947849998</v>
      </c>
      <c r="KL22" s="10">
        <f t="shared" si="12"/>
        <v>-2596.4721044251</v>
      </c>
      <c r="KM22" s="10">
        <f t="shared" si="13"/>
        <v>-2596.4213739169204</v>
      </c>
      <c r="KN22" s="34">
        <f>627.5095*(JY24-JY23)</f>
        <v>43.823593099978176</v>
      </c>
      <c r="KO22" s="34">
        <f>627.5095*(KF24-KF23)</f>
        <v>23.463772709818951</v>
      </c>
      <c r="KP22" s="34">
        <f>627.5095*(KL24-KL23)</f>
        <v>27.830138660168412</v>
      </c>
      <c r="KQ22" s="34">
        <f>627.5095*(KM24-KM23)</f>
        <v>30.127773489958653</v>
      </c>
      <c r="KR22" s="34">
        <f>627.5095*(KD24-KD23)</f>
        <v>23.233204837881516</v>
      </c>
      <c r="KS22" s="34">
        <f>627.5095*(KC24-KC23)</f>
        <v>31.92929951702925</v>
      </c>
      <c r="KT22" s="34">
        <f>627.5095*(KB24-KB23)</f>
        <v>31.814015580061781</v>
      </c>
      <c r="KU22" s="34">
        <f>627.5095*(KA24-KA23)</f>
        <v>27.790751975036766</v>
      </c>
      <c r="KV22" s="34">
        <f>627.5095*(JZ24-JZ23)</f>
        <v>27.560184107379705</v>
      </c>
      <c r="KW22" s="33">
        <f t="shared" si="14"/>
        <v>4.3269792694981888</v>
      </c>
      <c r="KX22" s="109">
        <f>627.5095*(JT24-JT23)</f>
        <v>27.676591135789316</v>
      </c>
      <c r="KY22" s="109">
        <f>627.5095*(JU24-JU23)</f>
        <v>27.814561574448526</v>
      </c>
      <c r="KZ22" s="331">
        <f>627.5095*(JV24-JV23)</f>
        <v>27.825507310362866</v>
      </c>
      <c r="LA22" s="33">
        <f t="shared" si="15"/>
        <v>-4.2538314726820765</v>
      </c>
      <c r="LB22" s="155">
        <f t="shared" si="81"/>
        <v>-0.50389758970359466</v>
      </c>
      <c r="LC22" s="149">
        <f>KN22-'PNO-LCCSD(T)'!AB21</f>
        <v>-9.5862747872388354E-4</v>
      </c>
      <c r="LD22" s="179">
        <f t="shared" si="16"/>
        <v>1.0132227595780847</v>
      </c>
      <c r="LE22" s="324">
        <f t="shared" si="17"/>
        <v>0.11640702840961126</v>
      </c>
      <c r="LF22" s="326">
        <f t="shared" si="18"/>
        <v>0.13797043865920955</v>
      </c>
      <c r="LG22" t="str">
        <f t="shared" si="19"/>
        <v>07_end</v>
      </c>
      <c r="LH22" s="175">
        <f>627.5095*(KG24-KG23)</f>
        <v>32.004770391940745</v>
      </c>
      <c r="LI22" s="128">
        <f t="shared" si="20"/>
        <v>-7.54708749114954E-2</v>
      </c>
      <c r="LJ22" s="129">
        <f t="shared" si="21"/>
        <v>-0.19075481187896415</v>
      </c>
      <c r="LK22" s="123">
        <f>627.5095*(KI24-KI23)</f>
        <v>28.160934594251945</v>
      </c>
      <c r="LL22" s="128">
        <f t="shared" si="22"/>
        <v>-0.37018261921517848</v>
      </c>
      <c r="LM22" s="128">
        <f t="shared" si="23"/>
        <v>-0.60075048687223997</v>
      </c>
      <c r="LN22" s="226">
        <f t="shared" si="24"/>
        <v>-0.97754354228312579</v>
      </c>
      <c r="LO22" s="226"/>
      <c r="LP22" s="5" t="s">
        <v>18</v>
      </c>
      <c r="LQ22" s="4">
        <v>-2592.9307830555899</v>
      </c>
      <c r="LR22" s="4">
        <v>-2596.8422849991498</v>
      </c>
      <c r="LS22" s="4">
        <v>-2596.8285906620999</v>
      </c>
      <c r="LT22" s="4">
        <v>-2596.64170768857</v>
      </c>
      <c r="LU22" s="4">
        <v>-2596.6348605200501</v>
      </c>
      <c r="LV22" s="4">
        <v>-2596.5733511305998</v>
      </c>
      <c r="LW22" s="4">
        <v>-1.369433705E-2</v>
      </c>
      <c r="LX22" s="28">
        <f t="shared" si="25"/>
        <v>-2596.5596567935499</v>
      </c>
      <c r="LY22" s="18" t="s">
        <v>118</v>
      </c>
      <c r="LZ22" s="34">
        <f>627.5095*(LQ24-LQ23)</f>
        <v>43.823593670980095</v>
      </c>
      <c r="MA22" s="34">
        <f>627.5095*(LX24-LX23)</f>
        <v>23.478886599406003</v>
      </c>
      <c r="MB22" s="34">
        <f>627.5095*(LV24-LV23)</f>
        <v>23.244788738215856</v>
      </c>
      <c r="MC22" s="34">
        <f>627.5095*(LU24-LU23)</f>
        <v>31.944247640277688</v>
      </c>
      <c r="MD22" s="34">
        <f>627.5095*(LT24-LT23)</f>
        <v>31.827198707542426</v>
      </c>
      <c r="ME22" s="34">
        <f>627.5095*(LS24-LS23)</f>
        <v>27.814816612843043</v>
      </c>
      <c r="MF22" s="34">
        <f>627.5095*(LR24-LR23)</f>
        <v>27.580718759642927</v>
      </c>
      <c r="MG22" s="33">
        <f t="shared" si="26"/>
        <v>4.3359300214270711</v>
      </c>
      <c r="MH22" s="39">
        <f t="shared" si="27"/>
        <v>-4.2464799478994983</v>
      </c>
      <c r="MI22" s="33"/>
      <c r="MJ22" s="5" t="s">
        <v>18</v>
      </c>
      <c r="MK22" s="28">
        <v>-2592.9307830537</v>
      </c>
      <c r="ML22" s="28">
        <v>-2596.8411673666901</v>
      </c>
      <c r="MM22" s="28">
        <v>-2596.80490529795</v>
      </c>
      <c r="MN22" s="28">
        <v>-2596.6386719462498</v>
      </c>
      <c r="MO22" s="28">
        <v>-2596.6205409118802</v>
      </c>
      <c r="MP22" s="28">
        <v>-2596.5725241352202</v>
      </c>
      <c r="MQ22" s="28">
        <v>-3.626206874E-2</v>
      </c>
      <c r="MR22" s="28">
        <f t="shared" si="82"/>
        <v>-2596.53626206648</v>
      </c>
      <c r="MS22" s="18" t="s">
        <v>118</v>
      </c>
      <c r="MT22" s="34">
        <f>627.5095*(MK24-MK23)</f>
        <v>43.823593099978176</v>
      </c>
      <c r="MU22" s="34">
        <f>627.5095*(MR24-MR23)</f>
        <v>23.480986522473163</v>
      </c>
      <c r="MV22" s="34">
        <f>627.5095*(MP24-MP23)</f>
        <v>23.269079091284873</v>
      </c>
      <c r="MW22" s="34">
        <f>627.5095*(MO24-MO23)</f>
        <v>31.871935440999547</v>
      </c>
      <c r="MX22" s="34">
        <f>627.5095*(MN24-MN23)</f>
        <v>31.765981729685777</v>
      </c>
      <c r="MY22" s="34">
        <f>627.5095*(MM24-MM23)</f>
        <v>27.844187521589916</v>
      </c>
      <c r="MZ22" s="34">
        <f>627.5095*(ML24-ML23)</f>
        <v>27.632280092113778</v>
      </c>
      <c r="NA22" s="52">
        <f t="shared" si="28"/>
        <v>4.3632010008289051</v>
      </c>
      <c r="NB22" s="52">
        <f t="shared" si="29"/>
        <v>-4.133701637571999</v>
      </c>
      <c r="NC22" s="33">
        <f t="shared" si="30"/>
        <v>-0.12012983511007747</v>
      </c>
      <c r="ND22" s="33"/>
      <c r="NE22" s="5" t="s">
        <v>18</v>
      </c>
      <c r="NF22">
        <v>-2592.93078305372</v>
      </c>
      <c r="NG22">
        <v>-2596.8417315081101</v>
      </c>
      <c r="NH22">
        <v>-2596.8056392912099</v>
      </c>
      <c r="NI22">
        <v>-2596.6392106051298</v>
      </c>
      <c r="NJ22">
        <v>-2596.6211644966802</v>
      </c>
      <c r="NK22">
        <v>-2596.5732314360398</v>
      </c>
      <c r="NL22">
        <v>-3.6092216901999999E-2</v>
      </c>
      <c r="NM22" s="28">
        <f t="shared" si="83"/>
        <v>-2596.5371392191378</v>
      </c>
      <c r="NN22" s="18" t="s">
        <v>118</v>
      </c>
      <c r="NO22" s="34">
        <f>627.5095*(NF24-NF23)</f>
        <v>43.823593106256055</v>
      </c>
      <c r="NP22" s="34">
        <f>627.5095*(NM24-NM23)</f>
        <v>23.498472959582141</v>
      </c>
      <c r="NQ22" s="34">
        <f>627.5095*(NK24-NK23)</f>
        <v>23.291430226796205</v>
      </c>
      <c r="NR22" s="34">
        <f>627.5095*(NJ24-NJ23)</f>
        <v>31.941448471279386</v>
      </c>
      <c r="NS22" s="34">
        <f>627.5095*(NI24-NI23)</f>
        <v>31.837927105457137</v>
      </c>
      <c r="NT22" s="34">
        <f>627.5095*(NH24-NH23)</f>
        <v>27.917965997022193</v>
      </c>
      <c r="NU22" s="34">
        <f>627.5095*(NG24-NG23)</f>
        <v>27.710923259955884</v>
      </c>
      <c r="NV22" s="33">
        <f t="shared" si="31"/>
        <v>4.4194930331596787</v>
      </c>
      <c r="NW22" s="39">
        <f t="shared" si="84"/>
        <v>-4.1270038455012532</v>
      </c>
      <c r="NX22" s="33">
        <f t="shared" si="85"/>
        <v>6.6977920707458338E-3</v>
      </c>
      <c r="NZ22" s="5" t="s">
        <v>18</v>
      </c>
      <c r="OA22" s="4">
        <v>-2593.0039422783598</v>
      </c>
      <c r="OB22" s="4">
        <v>-2597.12993796097</v>
      </c>
      <c r="OC22" s="4">
        <v>-2597.0780895991102</v>
      </c>
      <c r="OD22" s="4">
        <v>-2596.9048599985999</v>
      </c>
      <c r="OE22" s="4">
        <v>-2596.87893581767</v>
      </c>
      <c r="OF22" s="4">
        <v>-2596.8773253780801</v>
      </c>
      <c r="OG22" s="4">
        <v>-5.1848361858E-2</v>
      </c>
      <c r="OH22" s="28">
        <f t="shared" si="86"/>
        <v>-2596.8254770162221</v>
      </c>
      <c r="OI22" s="18" t="s">
        <v>118</v>
      </c>
      <c r="OJ22" s="34">
        <f>627.5095*(OA24-OA23)</f>
        <v>43.746658778525273</v>
      </c>
      <c r="OK22" s="34">
        <f>627.5095*(OH24-OH23)</f>
        <v>23.968782666058981</v>
      </c>
      <c r="OL22" s="34">
        <f>627.5095*(OF24-OF23)</f>
        <v>23.359870510539665</v>
      </c>
      <c r="OM22" s="34">
        <f>627.5095*(OE24-OE23)</f>
        <v>32.327342849058503</v>
      </c>
      <c r="ON22" s="34">
        <f>627.5095*(OD24-OD23)</f>
        <v>32.022886779431559</v>
      </c>
      <c r="OO22" s="34">
        <f>627.5095*(OC24-OC23)</f>
        <v>28.333983039969091</v>
      </c>
      <c r="OP22" s="34">
        <f>627.5095*(OB24-OB23)</f>
        <v>27.725070881881546</v>
      </c>
      <c r="OQ22" s="33">
        <f t="shared" si="32"/>
        <v>4.3652003713418814</v>
      </c>
      <c r="OR22" s="39">
        <f t="shared" si="87"/>
        <v>-4.2978158975500129</v>
      </c>
      <c r="OS22" s="39"/>
      <c r="OT22" s="39" t="s">
        <v>18</v>
      </c>
      <c r="OU22" s="39">
        <v>-2593.0039422783598</v>
      </c>
      <c r="OV22" s="39">
        <v>-2597.1302554373401</v>
      </c>
      <c r="OW22" s="39">
        <v>-2597.1105501767402</v>
      </c>
      <c r="OX22" s="39">
        <v>-2596.9098648598201</v>
      </c>
      <c r="OY22" s="39">
        <v>-2596.9000122295201</v>
      </c>
      <c r="OZ22" s="39">
        <v>-2596.8783037909402</v>
      </c>
      <c r="PA22" s="39">
        <v>-1.9705260602000001E-2</v>
      </c>
      <c r="PB22" s="39">
        <v>-2596.858598530338</v>
      </c>
      <c r="PC22" s="39" t="s">
        <v>118</v>
      </c>
      <c r="PD22" s="39">
        <v>43.746658759691627</v>
      </c>
      <c r="PE22" s="39">
        <v>23.746968151741186</v>
      </c>
      <c r="PF22" s="39">
        <v>23.32661597087381</v>
      </c>
      <c r="PG22" s="39">
        <v>32.250472546309553</v>
      </c>
      <c r="PH22" s="39">
        <v>32.040296459728204</v>
      </c>
      <c r="PI22" s="39">
        <v>28.102033710346706</v>
      </c>
      <c r="PJ22" s="39">
        <v>27.681681530335403</v>
      </c>
      <c r="PK22" s="39">
        <v>4.3550655594615932</v>
      </c>
      <c r="PL22" s="39">
        <v>-4.3586149293928003</v>
      </c>
      <c r="PM22" s="39"/>
      <c r="PO22" s="33">
        <f t="shared" si="33"/>
        <v>-7.6934321452903021E-2</v>
      </c>
      <c r="PP22" s="33">
        <f t="shared" si="34"/>
        <v>0.25690504974578232</v>
      </c>
      <c r="PQ22" s="33">
        <f t="shared" si="88"/>
        <v>0.33383937119868534</v>
      </c>
      <c r="PR22" s="33">
        <f>'LNO-CCSD(T)-def2nZVP'!LB22</f>
        <v>-0.50389758970359466</v>
      </c>
      <c r="PS22" s="33">
        <f t="shared" si="89"/>
        <v>0.23669140675314823</v>
      </c>
      <c r="PT22" s="33">
        <f t="shared" si="90"/>
        <v>-0.30610155810343681</v>
      </c>
      <c r="PU22" s="33">
        <f>-'LNO-CCSD(T)-def2nZVP'!FA22+'CCSD(T)'!CI22</f>
        <v>9.6416810358032734E-2</v>
      </c>
      <c r="PV22" s="360">
        <f>'LNO-CCSD(T)-def2nZVP'!KV22+PS22+PT22+PU22</f>
        <v>27.587190766387451</v>
      </c>
      <c r="PW22" s="360"/>
      <c r="PX22" s="399">
        <v>-7.69349112884683E-2</v>
      </c>
      <c r="PY22" s="399">
        <v>0.21309775218577798</v>
      </c>
      <c r="PZ22" s="399">
        <v>0.29003266347424628</v>
      </c>
      <c r="QA22" s="399">
        <v>-0.50389758970359466</v>
      </c>
      <c r="QB22" s="399">
        <v>0.20424193650172567</v>
      </c>
      <c r="QC22" s="399">
        <v>-0.30610155810343681</v>
      </c>
      <c r="QD22" s="399">
        <v>9.6416810358032734E-2</v>
      </c>
      <c r="QE22" s="360">
        <v>27.554741296136029</v>
      </c>
      <c r="QF22" s="399">
        <f t="shared" si="91"/>
        <v>-3.2449470251421531E-2</v>
      </c>
      <c r="QH22" s="5" t="s">
        <v>18</v>
      </c>
      <c r="QI22" s="420">
        <v>-2592.9307830555999</v>
      </c>
      <c r="QJ22" s="420">
        <v>-2596.5010957446202</v>
      </c>
      <c r="QK22" s="420">
        <v>-2596.4893333928899</v>
      </c>
      <c r="QL22" s="420">
        <v>-2596.3118920660199</v>
      </c>
      <c r="QM22" s="420">
        <v>-2596.30601089015</v>
      </c>
      <c r="QN22" s="420">
        <v>-2596.2143930658299</v>
      </c>
      <c r="QO22" s="420">
        <v>-1.1762351736E-2</v>
      </c>
      <c r="QP22" s="213">
        <f t="shared" si="92"/>
        <v>-2596.2026307140941</v>
      </c>
      <c r="QQ22" s="421" t="s">
        <v>118</v>
      </c>
      <c r="QR22" s="212">
        <f>627.5095*(QI24-QI23)</f>
        <v>43.823593670980095</v>
      </c>
      <c r="QS22" s="212">
        <f>627.5095*(QP24-QP23)</f>
        <v>23.692861869117568</v>
      </c>
      <c r="QT22" s="212">
        <f>627.5095*(QN24-QN23)</f>
        <v>23.503976755526075</v>
      </c>
      <c r="QU22" s="212">
        <f>627.5095*(QM24-QM23)</f>
        <v>31.802018828500366</v>
      </c>
      <c r="QV22" s="212">
        <f>627.5095*(QL24-QL23)</f>
        <v>31.70757627027783</v>
      </c>
      <c r="QW22" s="212">
        <f>627.5095*(QK24-QK23)</f>
        <v>27.76024201761258</v>
      </c>
      <c r="QX22" s="212">
        <f>627.5095*(QJ24-QJ23)</f>
        <v>27.571356901452862</v>
      </c>
      <c r="QY22" s="213">
        <f t="shared" si="35"/>
        <v>4.0673801459267871</v>
      </c>
      <c r="QZ22" s="249">
        <f t="shared" si="93"/>
        <v>-4.1362193688249675</v>
      </c>
      <c r="RA22" s="5"/>
      <c r="RB22" s="5" t="s">
        <v>18</v>
      </c>
      <c r="RC22" s="213">
        <v>-2593.0039422783598</v>
      </c>
      <c r="RD22" s="213">
        <v>-2596.7685084149398</v>
      </c>
      <c r="RE22" s="213">
        <v>-2596.7513802560402</v>
      </c>
      <c r="RF22" s="213">
        <v>-2596.5613666478398</v>
      </c>
      <c r="RG22" s="213">
        <v>-2596.5528025683898</v>
      </c>
      <c r="RH22" s="213">
        <v>-2596.5013871422202</v>
      </c>
      <c r="RI22" s="213">
        <v>-1.7128158894E-2</v>
      </c>
      <c r="RJ22" s="418">
        <f t="shared" si="94"/>
        <v>-2596.4842589833261</v>
      </c>
      <c r="RK22" s="421" t="s">
        <v>118</v>
      </c>
      <c r="RL22" s="212">
        <f>627.5095*(RC24-RC23)</f>
        <v>43.746658646689745</v>
      </c>
      <c r="RM22" s="212">
        <f>627.5095*(RJ24-RJ23)</f>
        <v>23.93661709640396</v>
      </c>
      <c r="RN22" s="212">
        <f>627.5095*(RH24-RH23)</f>
        <v>23.594832651484861</v>
      </c>
      <c r="RO22" s="212">
        <f>627.5095*(RG24-RG23)</f>
        <v>32.10322282358657</v>
      </c>
      <c r="RP22" s="212">
        <f>627.5095*(RF24-RF23)</f>
        <v>31.932330601269701</v>
      </c>
      <c r="RQ22" s="212">
        <f>627.5095*(RE24-RE23)</f>
        <v>28.035229123964886</v>
      </c>
      <c r="RR22" s="212">
        <f>627.5095*(RD24-RD23)</f>
        <v>27.693444673053261</v>
      </c>
      <c r="RS22" s="213">
        <f t="shared" si="36"/>
        <v>4.0986120215683997</v>
      </c>
      <c r="RT22" s="249">
        <f t="shared" si="95"/>
        <v>-4.2388859282164404</v>
      </c>
    </row>
    <row r="23" spans="1:488" ht="17">
      <c r="A23" s="96">
        <v>18.47</v>
      </c>
      <c r="C23" s="286" t="s">
        <v>19</v>
      </c>
      <c r="D23" s="282">
        <v>-2591.7424185795999</v>
      </c>
      <c r="E23" s="282">
        <v>-2594.5292882225799</v>
      </c>
      <c r="F23" s="282">
        <v>-2594.52166027868</v>
      </c>
      <c r="G23" s="282">
        <v>-2594.40658227736</v>
      </c>
      <c r="H23" s="282">
        <v>-2594.4027683054101</v>
      </c>
      <c r="I23" s="282">
        <v>-2594.2605376094598</v>
      </c>
      <c r="J23" s="282">
        <v>-2594.2529096655599</v>
      </c>
      <c r="K23" s="94" t="s">
        <v>119</v>
      </c>
      <c r="L23" s="34">
        <f>627.5095*(D24-D22)</f>
        <v>33.655099976648074</v>
      </c>
      <c r="M23" s="34">
        <f>627.5095*(J24-J22)</f>
        <v>15.03290831957071</v>
      </c>
      <c r="N23" s="34">
        <f>627.5095*(I24-I22)</f>
        <v>15.040619959657558</v>
      </c>
      <c r="O23" s="34">
        <f>627.5095*(H24-H22)</f>
        <v>22.390151955221526</v>
      </c>
      <c r="P23" s="34">
        <f>627.5095*(G24-G22)</f>
        <v>22.394007775122272</v>
      </c>
      <c r="Q23" s="34">
        <f>627.5095*(F24-F22)</f>
        <v>19.211055639419303</v>
      </c>
      <c r="R23" s="34">
        <f>627.5095*(E24-E22)</f>
        <v>19.218767279220792</v>
      </c>
      <c r="S23" s="93">
        <f t="shared" si="37"/>
        <v>4.1781473195632337</v>
      </c>
      <c r="T23" s="93">
        <f t="shared" si="38"/>
        <v>-3.1752404959014804</v>
      </c>
      <c r="U23" s="288"/>
      <c r="V23" s="93">
        <f>L23-'CCSD(T)'!BV23</f>
        <v>-1.2402285916763844E-2</v>
      </c>
      <c r="W23" s="93">
        <f>N23-'CCSD(T)'!BW23</f>
        <v>2.5603181230895444E-3</v>
      </c>
      <c r="X23" s="93">
        <f>P23-'CCSD(T)'!BX23</f>
        <v>-0.26521859177812246</v>
      </c>
      <c r="Y23" s="93">
        <f>R23-'CCSD(T)'!BY23</f>
        <v>-0.25885750364741611</v>
      </c>
      <c r="Z23" s="93">
        <f>R23-'DLPNO-CCSD(T1 or T0)'!CT22</f>
        <v>0.7433840865076391</v>
      </c>
      <c r="AA23" s="93">
        <f t="shared" si="39"/>
        <v>-0.25281630586135861</v>
      </c>
      <c r="AB23" s="93">
        <f t="shared" si="40"/>
        <v>6.3610881307063494E-3</v>
      </c>
      <c r="AD23" s="209" t="s">
        <v>19</v>
      </c>
      <c r="AE23" s="28">
        <v>-2591.7424185795799</v>
      </c>
      <c r="AF23" s="28">
        <v>-2594.5294755928498</v>
      </c>
      <c r="AG23" s="28">
        <v>-2594.52190035597</v>
      </c>
      <c r="AH23" s="28">
        <v>-2594.4067300955699</v>
      </c>
      <c r="AI23" s="28">
        <v>-2594.4029424771302</v>
      </c>
      <c r="AJ23" s="28">
        <v>-2594.26065143401</v>
      </c>
      <c r="AK23" s="28">
        <v>-2594.2530761971302</v>
      </c>
      <c r="AL23" s="18" t="s">
        <v>119</v>
      </c>
      <c r="AM23" s="34">
        <f>627.5095*(AE24-AE22)</f>
        <v>33.655099970370195</v>
      </c>
      <c r="AN23" s="34">
        <f>627.5095*(AK24-AK22)</f>
        <v>15.055382560072026</v>
      </c>
      <c r="AO23" s="34">
        <f>627.5095*(AJ24-AJ22)</f>
        <v>15.055817794232089</v>
      </c>
      <c r="AP23" s="34">
        <f>627.5095*(AI24-AI22)</f>
        <v>22.402844589766723</v>
      </c>
      <c r="AQ23" s="34">
        <f>627.5095*(AH24-AH22)</f>
        <v>22.403062197429932</v>
      </c>
      <c r="AR23" s="34">
        <f>627.5095*(AG24-AG22)</f>
        <v>19.223567500919149</v>
      </c>
      <c r="AS23" s="34">
        <f>627.5095*(AF24-AF22)</f>
        <v>19.224002735364571</v>
      </c>
      <c r="AT23" s="52">
        <f t="shared" si="41"/>
        <v>4.1681849411324823</v>
      </c>
      <c r="AU23" s="52">
        <f t="shared" si="42"/>
        <v>-3.1790594620653607</v>
      </c>
      <c r="AV23" s="71"/>
      <c r="AW23" s="52">
        <f>AM23-'CCSD(T)'!BV23</f>
        <v>-1.2402292194643394E-2</v>
      </c>
      <c r="AX23" s="52">
        <f>AO23-'CCSD(T)'!BW23</f>
        <v>1.7758152697620488E-2</v>
      </c>
      <c r="AY23" s="52">
        <f>AQ23-'CCSD(T)'!BX23</f>
        <v>-0.25616416947046261</v>
      </c>
      <c r="AZ23" s="52">
        <f>AS23-'CCSD(T)'!BY23</f>
        <v>-0.25362204750363659</v>
      </c>
      <c r="BA23" s="52">
        <f>AS23-'DLPNO-CCSD(T1 or T0)'!CT22</f>
        <v>0.74861954265141861</v>
      </c>
      <c r="BB23" s="52">
        <f t="shared" si="43"/>
        <v>-0.24376187727581922</v>
      </c>
      <c r="BC23" s="52">
        <f t="shared" si="44"/>
        <v>2.5421219668260164E-3</v>
      </c>
      <c r="BD23" s="33"/>
      <c r="BE23" s="211" t="s">
        <v>19</v>
      </c>
      <c r="BF23" s="28">
        <v>-2591.7424185795999</v>
      </c>
      <c r="BG23" s="28">
        <v>-2594.5277682736901</v>
      </c>
      <c r="BH23" s="28">
        <v>-2594.5067950890402</v>
      </c>
      <c r="BI23" s="28">
        <v>-2594.4043132472798</v>
      </c>
      <c r="BJ23" s="28">
        <v>-2594.3938266549499</v>
      </c>
      <c r="BK23" s="28">
        <v>-2594.2601147383798</v>
      </c>
      <c r="BL23" s="28">
        <v>-2.0973184650000001E-2</v>
      </c>
      <c r="BM23" s="28">
        <f t="shared" si="45"/>
        <v>-2594.23914155373</v>
      </c>
      <c r="BN23" s="18" t="s">
        <v>119</v>
      </c>
      <c r="BO23" s="212">
        <f>627.5095*(BF24-BF22)</f>
        <v>33.655099976648074</v>
      </c>
      <c r="BP23" s="212">
        <f>627.5095*(BM24-BM22)</f>
        <v>15.272137770484722</v>
      </c>
      <c r="BQ23" s="212">
        <f>627.5095*(BK24-BK22)</f>
        <v>15.007277449454929</v>
      </c>
      <c r="BR23" s="212">
        <f>627.5095*(BJ24-BJ22)</f>
        <v>22.37930129926022</v>
      </c>
      <c r="BS23" s="212">
        <f>627.5095*(BI24-BI22)</f>
        <v>22.246871135891737</v>
      </c>
      <c r="BT23" s="212">
        <f>627.5095*(BH24-BH22)</f>
        <v>19.352872911761576</v>
      </c>
      <c r="BU23" s="212">
        <f>627.5095*(BG24-BG22)</f>
        <v>19.088012591302498</v>
      </c>
      <c r="BV23" s="213">
        <f t="shared" si="46"/>
        <v>4.080735141847569</v>
      </c>
      <c r="BW23" s="213">
        <f t="shared" si="47"/>
        <v>-3.1588585445892399</v>
      </c>
      <c r="BX23" s="214">
        <f t="shared" si="48"/>
        <v>-2.020091747612085E-2</v>
      </c>
      <c r="BY23" s="33">
        <f>BO23-'CCSD(T)'!BV23</f>
        <v>-1.2402285916763844E-2</v>
      </c>
      <c r="BZ23" s="33">
        <f>BQ23-'CCSD(T)'!BW23</f>
        <v>-3.0782192079540138E-2</v>
      </c>
      <c r="CA23" s="39">
        <f>BS23-'CCSD(T)'!BX23</f>
        <v>-0.41235523100865734</v>
      </c>
      <c r="CB23" s="39">
        <f>BU23-'CCSD(T)'!BY23</f>
        <v>-0.38961219156571048</v>
      </c>
      <c r="CC23" s="33">
        <f>BU23-'DLPNO-CCSD(T1 or T0)'!CT22</f>
        <v>0.61262939858934473</v>
      </c>
      <c r="CD23" s="33">
        <f t="shared" si="49"/>
        <v>-0.3999529450918935</v>
      </c>
      <c r="CE23" s="33">
        <f t="shared" si="50"/>
        <v>2.2743039442946866E-2</v>
      </c>
      <c r="CF23" s="39"/>
      <c r="CG23" s="211" t="s">
        <v>19</v>
      </c>
      <c r="CH23" s="74">
        <v>-2591.7424185795999</v>
      </c>
      <c r="CI23" s="74">
        <v>-2594.5281322860301</v>
      </c>
      <c r="CJ23" s="74">
        <v>-2594.5074059518201</v>
      </c>
      <c r="CK23" s="74">
        <v>-2594.40464271777</v>
      </c>
      <c r="CL23" s="74">
        <v>-2594.39427955066</v>
      </c>
      <c r="CM23" s="74">
        <v>-2594.2606145600598</v>
      </c>
      <c r="CN23" s="33">
        <v>-2.0726334211000001E-2</v>
      </c>
      <c r="CO23" s="33">
        <f t="shared" si="51"/>
        <v>-2594.239888225849</v>
      </c>
      <c r="CP23" s="18" t="s">
        <v>119</v>
      </c>
      <c r="CQ23" s="34">
        <f>627.5095*(CH24-CH22)</f>
        <v>33.655099982925954</v>
      </c>
      <c r="CR23" s="34">
        <f>627.5095*(CO24-CO22)</f>
        <v>15.438410111830787</v>
      </c>
      <c r="CS23" s="34">
        <f>627.5095*(CM24-CM22)</f>
        <v>15.089953959726929</v>
      </c>
      <c r="CT23" s="34">
        <f>627.5095*(CL24-CL22)</f>
        <v>22.508602618920943</v>
      </c>
      <c r="CU23" s="34">
        <f>627.5095*(CK24-CK22)</f>
        <v>22.334374543439729</v>
      </c>
      <c r="CV23" s="34">
        <f>627.5095*(CJ24-CJ22)</f>
        <v>19.519854802470299</v>
      </c>
      <c r="CW23" s="34">
        <f>627.5095*(CI24-CI22)</f>
        <v>19.171398645229992</v>
      </c>
      <c r="CX23" s="33">
        <f t="shared" si="0"/>
        <v>4.0814446855030635</v>
      </c>
      <c r="CY23" s="33">
        <f t="shared" si="1"/>
        <v>-3.1629758982097371</v>
      </c>
      <c r="CZ23" s="33">
        <f t="shared" si="2"/>
        <v>-4.117353620497255E-3</v>
      </c>
      <c r="DA23" s="33">
        <f>CQ23-'CCSD(T)'!BV23</f>
        <v>-1.2402279638884295E-2</v>
      </c>
      <c r="DB23" s="33">
        <f>CS23-'CCSD(T)'!BW23</f>
        <v>5.1894318192459821E-2</v>
      </c>
      <c r="DC23" s="33">
        <f>CU23-'CCSD(T)'!BX23</f>
        <v>-0.32485182346066566</v>
      </c>
      <c r="DD23" s="39">
        <f>CW23-'CCSD(T)'!BY23</f>
        <v>-0.30622613763821604</v>
      </c>
      <c r="DE23" s="39">
        <f>CW23-'DLPNO-CCSD(T1 or T0)'!CT22</f>
        <v>0.69601545251683916</v>
      </c>
      <c r="DF23" s="33">
        <f t="shared" si="52"/>
        <v>-0.31244954382178136</v>
      </c>
      <c r="DG23" s="33">
        <f t="shared" si="53"/>
        <v>1.8625685822449611E-2</v>
      </c>
      <c r="DH23" s="33"/>
      <c r="DI23" s="211" t="s">
        <v>19</v>
      </c>
      <c r="DJ23" s="74">
        <v>-2591.7424185794898</v>
      </c>
      <c r="DK23" s="74">
        <v>-2594.52885047378</v>
      </c>
      <c r="DL23" s="74">
        <v>-2594.5269412111402</v>
      </c>
      <c r="DM23" s="74">
        <v>-2594.4063686480199</v>
      </c>
      <c r="DN23" s="74">
        <v>-2594.4054140167</v>
      </c>
      <c r="DO23" s="74">
        <v>-2594.2607481681298</v>
      </c>
      <c r="DP23" s="28">
        <v>-1.909262637E-3</v>
      </c>
      <c r="DQ23" s="33">
        <f t="shared" si="54"/>
        <v>-2594.2588389054927</v>
      </c>
      <c r="DR23" s="18" t="s">
        <v>119</v>
      </c>
      <c r="DS23" s="34">
        <f>627.5095*(DJ24-DJ22)</f>
        <v>33.655099951536549</v>
      </c>
      <c r="DT23" s="34">
        <f>627.5095*(DQ24-DQ22)</f>
        <v>15.021649962813969</v>
      </c>
      <c r="DU23" s="34">
        <f>627.5095*(DO24-DO22)</f>
        <v>15.0215828462605</v>
      </c>
      <c r="DV23" s="34">
        <f>627.5095*(DN24-DN22)</f>
        <v>22.584978356101033</v>
      </c>
      <c r="DW23" s="34">
        <f>627.5095*(DM24-DM22)</f>
        <v>22.584944803388783</v>
      </c>
      <c r="DX23" s="34">
        <f>627.5095*(DL24-DL22)</f>
        <v>19.3726911677755</v>
      </c>
      <c r="DY23" s="34">
        <f>627.5095*(DK24-DK22)</f>
        <v>19.372624049224523</v>
      </c>
      <c r="DZ23" s="33">
        <f t="shared" si="3"/>
        <v>4.3510412029640229</v>
      </c>
      <c r="EA23" s="33">
        <f t="shared" si="4"/>
        <v>-3.21232075416426</v>
      </c>
      <c r="EB23" s="33">
        <f t="shared" si="55"/>
        <v>-3.7080258262779608E-2</v>
      </c>
      <c r="EC23" s="33">
        <f>DS23-'CCSD(T)'!BV23</f>
        <v>-1.2402311028289148E-2</v>
      </c>
      <c r="ED23" s="33">
        <f>DU23-'CCSD(T)'!BW23</f>
        <v>-1.6476795273968392E-2</v>
      </c>
      <c r="EE23" s="33">
        <f>DW23-'CCSD(T)'!BX23</f>
        <v>-7.4281563511611637E-2</v>
      </c>
      <c r="EF23" s="39">
        <f>DY23-'CCSD(T)'!BY23</f>
        <v>-0.1050007336436849</v>
      </c>
      <c r="EG23" s="39">
        <f>DY23-'DLPNO-CCSD(T1 or T0)'!CT22</f>
        <v>0.89724085651137031</v>
      </c>
      <c r="EH23" s="33">
        <f t="shared" si="56"/>
        <v>-6.1879252483322489E-2</v>
      </c>
      <c r="EI23" s="33">
        <f t="shared" si="57"/>
        <v>-3.0719170132073259E-2</v>
      </c>
      <c r="EJ23" s="33"/>
      <c r="EK23" s="289" t="s">
        <v>19</v>
      </c>
      <c r="EL23" s="33">
        <v>-2591.8066156681398</v>
      </c>
      <c r="EM23" s="33">
        <v>-2594.8870364436698</v>
      </c>
      <c r="EN23" s="33">
        <v>-2594.8786412894301</v>
      </c>
      <c r="EO23" s="33">
        <v>-2594.7521236529601</v>
      </c>
      <c r="EP23" s="33">
        <v>-2594.74792607585</v>
      </c>
      <c r="EQ23" s="33">
        <v>-2594.6071319759099</v>
      </c>
      <c r="ER23" s="33">
        <v>-8.3951542369999996E-3</v>
      </c>
      <c r="ES23" s="33">
        <f t="shared" si="58"/>
        <v>-2594.5987368216729</v>
      </c>
      <c r="ET23" s="18" t="s">
        <v>119</v>
      </c>
      <c r="EU23" s="34">
        <f>627.5095*(EL24-EL22)</f>
        <v>34.562138063908343</v>
      </c>
      <c r="EV23" s="34">
        <f>627.5095*(ES24-ES22)</f>
        <v>13.402224171908733</v>
      </c>
      <c r="EW23" s="34">
        <f>627.5095*(EQ24-EQ22)</f>
        <v>13.517458783555591</v>
      </c>
      <c r="EX23" s="34">
        <f>627.5095*(EP24-EP22)</f>
        <v>21.343272202635614</v>
      </c>
      <c r="EY23" s="34">
        <f>627.5095*(EO24-EO22)</f>
        <v>21.400889509885836</v>
      </c>
      <c r="EZ23" s="34">
        <f>627.5095*(EN24-EN22)</f>
        <v>18.066852444985415</v>
      </c>
      <c r="FA23" s="34">
        <f>627.5095*(EM24-EM22)</f>
        <v>18.182087053493333</v>
      </c>
      <c r="FB23" s="92">
        <f t="shared" si="5"/>
        <v>4.6646282699377419</v>
      </c>
      <c r="FC23" s="92">
        <f t="shared" si="6"/>
        <v>-3.2188024563925026</v>
      </c>
      <c r="FD23" s="92">
        <f>EU23-'CCSD(T)'!BB23</f>
        <v>7.9778414120568186E-4</v>
      </c>
      <c r="FE23" s="92">
        <f>EW23-'CCSD(T)'!BC23</f>
        <v>2.4281259841979264E-2</v>
      </c>
      <c r="FF23" s="92">
        <f>EY23-'CCSD(T)'!CH23</f>
        <v>-0.18429619998689262</v>
      </c>
      <c r="FG23" s="96">
        <f>FA23-'CCSD(T)'!CI23</f>
        <v>-9.9750832948988233E-2</v>
      </c>
      <c r="FH23" s="96">
        <f>FA23-'DLPNO-CCSD(T1 or T0)'!AF22</f>
        <v>0.76338656069746591</v>
      </c>
      <c r="FI23" s="92">
        <f t="shared" si="59"/>
        <v>-0.1850939841280983</v>
      </c>
      <c r="FJ23" s="92">
        <f t="shared" si="60"/>
        <v>8.4545367037904384E-2</v>
      </c>
      <c r="FK23" s="39"/>
      <c r="FL23" s="218" t="s">
        <v>19</v>
      </c>
      <c r="FM23" s="28">
        <v>-2591.8066156681598</v>
      </c>
      <c r="FN23" s="28">
        <v>-2594.8871000969302</v>
      </c>
      <c r="FO23" s="28">
        <v>-2594.8787221305201</v>
      </c>
      <c r="FP23" s="28">
        <v>-2594.7521717831601</v>
      </c>
      <c r="FQ23" s="28">
        <v>-2594.74798279996</v>
      </c>
      <c r="FR23" s="28">
        <v>-2594.60719668605</v>
      </c>
      <c r="FS23" s="28">
        <v>-8.3779664049999994E-3</v>
      </c>
      <c r="FT23" s="28">
        <f t="shared" si="61"/>
        <v>-2594.5988187196449</v>
      </c>
      <c r="FU23" s="18" t="s">
        <v>119</v>
      </c>
      <c r="FV23" s="34">
        <f>627.5095*(FM24-FM22)</f>
        <v>34.562138251959446</v>
      </c>
      <c r="FW23" s="34">
        <f>627.5095*(FT24-FT22)</f>
        <v>13.443825832001425</v>
      </c>
      <c r="FX23" s="34">
        <f>627.5095*(FR24-FR22)</f>
        <v>13.537166377912813</v>
      </c>
      <c r="FY23" s="34">
        <f>627.5095*(FQ24-FQ22)</f>
        <v>21.369022374771546</v>
      </c>
      <c r="FZ23" s="34">
        <f>627.5095*(FP24-FP22)</f>
        <v>21.415692647156522</v>
      </c>
      <c r="GA23" s="34">
        <f>627.5095*(FO24-FO22)</f>
        <v>18.098515752387971</v>
      </c>
      <c r="GB23" s="34">
        <f>627.5095*(FN24-FN22)</f>
        <v>18.191856297157926</v>
      </c>
      <c r="GC23" s="33">
        <f t="shared" si="62"/>
        <v>4.6546899192451132</v>
      </c>
      <c r="GD23" s="33">
        <f t="shared" si="63"/>
        <v>-3.2238363499985958</v>
      </c>
      <c r="GE23" s="169">
        <f t="shared" si="7"/>
        <v>-0.85020589481421283</v>
      </c>
      <c r="GF23" s="33">
        <f>FV23-'CCSD(T)'!BB23</f>
        <v>7.9797219230925975E-4</v>
      </c>
      <c r="GG23" s="33">
        <f>FX23-'CCSD(T)'!BC23</f>
        <v>4.3988854199200844E-2</v>
      </c>
      <c r="GH23" s="33">
        <f>FZ23-'CCSD(T)'!BD23</f>
        <v>-0.16949306271620657</v>
      </c>
      <c r="GI23" s="33">
        <f>GB23-'CCSD(T)'!BE23</f>
        <v>-8.9981589284395369E-2</v>
      </c>
      <c r="GJ23" s="33">
        <f>GB23-'DLPNO-CCSD(T1 or T0)'!O22</f>
        <v>1.4574630062512028E-2</v>
      </c>
      <c r="GK23" s="33">
        <f t="shared" si="64"/>
        <v>-0.17029103490851583</v>
      </c>
      <c r="GL23" s="33">
        <f t="shared" si="65"/>
        <v>7.9511473431811197E-2</v>
      </c>
      <c r="GM23" s="33"/>
      <c r="GN23" s="218" t="s">
        <v>19</v>
      </c>
      <c r="GO23" s="28">
        <v>-2591.8066156681598</v>
      </c>
      <c r="GP23" s="28">
        <v>-2594.88550968766</v>
      </c>
      <c r="GQ23" s="28">
        <v>-2594.86199505788</v>
      </c>
      <c r="GR23" s="28">
        <v>-2594.7496741939399</v>
      </c>
      <c r="GS23" s="28">
        <v>-2594.7379168790499</v>
      </c>
      <c r="GT23" s="28">
        <v>-2594.6066301301098</v>
      </c>
      <c r="GU23" s="28">
        <v>-2.3514629780999999E-2</v>
      </c>
      <c r="GV23" s="28">
        <f t="shared" si="66"/>
        <v>-2594.5831155003289</v>
      </c>
      <c r="GW23" s="18" t="s">
        <v>119</v>
      </c>
      <c r="GX23" s="34">
        <f>627.5095*(GO24-GO22)</f>
        <v>34.562138245681567</v>
      </c>
      <c r="GY23" s="34">
        <f>627.5095*(GV24-GV22)</f>
        <v>13.920500952925901</v>
      </c>
      <c r="GZ23" s="34">
        <f>627.5095*(GT24-GT22)</f>
        <v>13.477272560470734</v>
      </c>
      <c r="HA23" s="34">
        <f>627.5095*(GS24-GS22)</f>
        <v>21.507770586251659</v>
      </c>
      <c r="HB23" s="34">
        <f>627.5095*(GR24-GR22)</f>
        <v>21.28615639458981</v>
      </c>
      <c r="HC23" s="34">
        <f>627.5095*(GQ24-GQ22)</f>
        <v>18.489812673287616</v>
      </c>
      <c r="HD23" s="34">
        <f>627.5095*(GP24-GP22)</f>
        <v>18.046584277122793</v>
      </c>
      <c r="HE23" s="33">
        <f t="shared" si="8"/>
        <v>4.5693117166520594</v>
      </c>
      <c r="HF23" s="33">
        <f t="shared" si="9"/>
        <v>-3.2395721174670165</v>
      </c>
      <c r="HG23" s="52">
        <f t="shared" si="67"/>
        <v>1.5735767468420647E-2</v>
      </c>
      <c r="HH23" s="33">
        <f>GX23-'CCSD(T)'!BB23</f>
        <v>7.9796591442971021E-4</v>
      </c>
      <c r="HI23" s="33">
        <f>GZ23-'CCSD(T)'!BC23</f>
        <v>-1.5904963242878267E-2</v>
      </c>
      <c r="HJ23" s="33">
        <f>HB23-'CCSD(T)'!BD23</f>
        <v>-0.29902931528291887</v>
      </c>
      <c r="HK23" s="33">
        <f>HD23-'CCSD(T)'!BE23</f>
        <v>-0.23525360931952832</v>
      </c>
      <c r="HL23" s="33">
        <f>HD23-'DLPNO-CCSD(T1 or T0)'!CT22</f>
        <v>-0.42879891559035954</v>
      </c>
      <c r="HM23" s="33">
        <f t="shared" si="10"/>
        <v>-0.29982728119734858</v>
      </c>
      <c r="HN23" s="33">
        <f t="shared" si="11"/>
        <v>6.377570596339055E-2</v>
      </c>
      <c r="HO23" s="39"/>
      <c r="HP23" s="218" t="s">
        <v>19</v>
      </c>
      <c r="HQ23" s="28">
        <v>-2591.8066156681598</v>
      </c>
      <c r="HR23" s="28">
        <v>-2594.8859227532898</v>
      </c>
      <c r="HS23" s="28">
        <v>-2594.8626470068102</v>
      </c>
      <c r="HT23" s="28">
        <v>-2594.75007942101</v>
      </c>
      <c r="HU23" s="28">
        <v>-2594.73844154777</v>
      </c>
      <c r="HV23" s="28">
        <v>-2594.6071659694799</v>
      </c>
      <c r="HW23" s="28">
        <v>-2.3275746473999999E-2</v>
      </c>
      <c r="HX23" s="28">
        <f t="shared" si="68"/>
        <v>-2594.5838902230057</v>
      </c>
      <c r="HY23" s="18" t="s">
        <v>119</v>
      </c>
      <c r="HZ23" s="34">
        <f>627.5095*(HQ24-HQ22)</f>
        <v>34.562138251959446</v>
      </c>
      <c r="IA23" s="34">
        <f>627.5095*(HX24-HX22)</f>
        <v>14.019550438279996</v>
      </c>
      <c r="IB23" s="34">
        <f>627.5095*(HV24-HV22)</f>
        <v>13.556473571510191</v>
      </c>
      <c r="IC23" s="34">
        <f>627.5095*(HU24-HU22)</f>
        <v>21.550397068098576</v>
      </c>
      <c r="ID23" s="34">
        <f>627.5095*(HT24-HT22)</f>
        <v>21.318858631574734</v>
      </c>
      <c r="IE23" s="34">
        <f>627.5095*(HS24-HS22)</f>
        <v>18.527131159203122</v>
      </c>
      <c r="IF23" s="34">
        <f>627.5095*(HR24-HR22)</f>
        <v>18.064054298425841</v>
      </c>
      <c r="IG23" s="33">
        <f t="shared" si="69"/>
        <v>4.5075807269156503</v>
      </c>
      <c r="IH23" s="33">
        <f t="shared" si="70"/>
        <v>-3.2548043331488934</v>
      </c>
      <c r="II23" s="33">
        <f t="shared" si="71"/>
        <v>-1.5232215681876937E-2</v>
      </c>
      <c r="IJ23" s="33">
        <f>HZ23-'CCSD(T)'!BB23</f>
        <v>7.9797219230925975E-4</v>
      </c>
      <c r="IK23" s="33">
        <f>IB23-'CCSD(T)'!BC23</f>
        <v>6.3296047796578492E-2</v>
      </c>
      <c r="IL23" s="33">
        <f>ID23-'CCSD(T)'!BD23</f>
        <v>-0.26632707829799429</v>
      </c>
      <c r="IM23" s="33">
        <f>IF23-'CCSD(T)'!BE23</f>
        <v>-0.21778358801648068</v>
      </c>
      <c r="IN23" s="33">
        <f>IF23-'DLPNO-CCSD(T1 or T0)'!CT22</f>
        <v>-0.4113288942873119</v>
      </c>
      <c r="IO23" s="33">
        <f t="shared" si="72"/>
        <v>-0.26712505049030355</v>
      </c>
      <c r="IP23" s="33">
        <f t="shared" si="73"/>
        <v>4.8543490281513613E-2</v>
      </c>
      <c r="IQ23" s="33"/>
      <c r="IR23" s="218" t="s">
        <v>19</v>
      </c>
      <c r="IS23">
        <v>-2591.8066156681398</v>
      </c>
      <c r="IT23">
        <v>-2594.88736641488</v>
      </c>
      <c r="IU23">
        <v>-2594.8850722417101</v>
      </c>
      <c r="IV23">
        <v>-2594.7523897695801</v>
      </c>
      <c r="IW23">
        <v>-2594.7512426829999</v>
      </c>
      <c r="IX23">
        <v>-2594.60733705962</v>
      </c>
      <c r="IY23">
        <v>-2.2941731719999998E-3</v>
      </c>
      <c r="IZ23" s="28">
        <f t="shared" si="74"/>
        <v>-2594.6050428864482</v>
      </c>
      <c r="JA23" s="18" t="s">
        <v>119</v>
      </c>
      <c r="JB23" s="34">
        <f>627.5095*(IS24-IS22)</f>
        <v>34.562138057630456</v>
      </c>
      <c r="JC23" s="34">
        <f>627.5095*(IZ24-IZ22)</f>
        <v>13.492898170510534</v>
      </c>
      <c r="JD23" s="34">
        <f>627.5095*(IX24-IX22)</f>
        <v>13.484556521258053</v>
      </c>
      <c r="JE23" s="34">
        <f>627.5095*(IW24-IW22)</f>
        <v>21.535063685200782</v>
      </c>
      <c r="JF23" s="34">
        <f>627.5095*(IV24-IV22)</f>
        <v>21.530892861715976</v>
      </c>
      <c r="JG23" s="34">
        <f>627.5095*(IU24-IU22)</f>
        <v>18.205761794578159</v>
      </c>
      <c r="JH23" s="34">
        <f>627.5095*(IT24-IT22)</f>
        <v>18.197420147608543</v>
      </c>
      <c r="JI23" s="33">
        <f t="shared" si="75"/>
        <v>4.7128636263504902</v>
      </c>
      <c r="JJ23" s="33">
        <f t="shared" si="76"/>
        <v>-3.3334727141074332</v>
      </c>
      <c r="JK23" s="33">
        <f t="shared" si="77"/>
        <v>-0.11467025771493056</v>
      </c>
      <c r="JL23" s="33">
        <f>JB23-'CCSD(T)'!BB23</f>
        <v>7.9777786331902689E-4</v>
      </c>
      <c r="JM23" s="33">
        <f>JD23-'CCSD(T)'!BC23</f>
        <v>-8.6210024555590792E-3</v>
      </c>
      <c r="JN23" s="33">
        <f>JF23-'CCSD(T)'!BD23</f>
        <v>-5.4292848156752171E-2</v>
      </c>
      <c r="JO23" s="33">
        <f>JH23-'CCSD(T)'!BE23</f>
        <v>-8.4417738833778344E-2</v>
      </c>
      <c r="JP23" s="33">
        <f>JH23-'DLPNO-CCSD(T1 or T0)'!CT22</f>
        <v>-0.27796304510460956</v>
      </c>
      <c r="JQ23" s="33">
        <f t="shared" si="78"/>
        <v>-5.5090626020071198E-2</v>
      </c>
      <c r="JR23" s="33">
        <f t="shared" si="79"/>
        <v>-3.0124890677026173E-2</v>
      </c>
      <c r="JS23" s="33"/>
      <c r="JT23" s="344">
        <v>-2596.96845507853</v>
      </c>
      <c r="JU23" s="345">
        <v>-2596.5421320188402</v>
      </c>
      <c r="JV23" s="346">
        <v>-2596.5291136112801</v>
      </c>
      <c r="JW23" s="328"/>
      <c r="JX23" s="218" t="s">
        <v>19</v>
      </c>
      <c r="JY23" s="28">
        <v>-2592.9421360579199</v>
      </c>
      <c r="JZ23" s="28">
        <v>-2596.8562041560199</v>
      </c>
      <c r="KA23" s="28">
        <v>-2596.8424577821102</v>
      </c>
      <c r="KB23" s="28">
        <v>-2596.6559101068901</v>
      </c>
      <c r="KC23" s="28">
        <v>-2596.64903691994</v>
      </c>
      <c r="KD23" s="28">
        <v>-2596.5881416602701</v>
      </c>
      <c r="KE23" s="28">
        <v>-1.3746373905E-2</v>
      </c>
      <c r="KF23" s="28">
        <f t="shared" si="80"/>
        <v>-2596.574395286365</v>
      </c>
      <c r="KG23" s="216">
        <v>-2596.470476085</v>
      </c>
      <c r="KH23" s="125">
        <v>-2596.470476085</v>
      </c>
      <c r="KI23" s="215">
        <v>-2596.6524398679999</v>
      </c>
      <c r="KJ23" s="10">
        <v>-0.95836291621699998</v>
      </c>
      <c r="KK23" s="10">
        <v>-2.687801895437</v>
      </c>
      <c r="KL23" s="10">
        <f t="shared" si="12"/>
        <v>-2596.4869526378502</v>
      </c>
      <c r="KM23" s="10">
        <f t="shared" si="13"/>
        <v>-2596.4362785219882</v>
      </c>
      <c r="KN23" s="34">
        <f>627.5095*(JY24-JY22)</f>
        <v>36.699475098433737</v>
      </c>
      <c r="KO23" s="34">
        <f>627.5095*(KF24-KF22)</f>
        <v>14.297367472114544</v>
      </c>
      <c r="KP23" s="34">
        <f>627.5095*(KL24-KL22)</f>
        <v>18.512744101417766</v>
      </c>
      <c r="KQ23" s="34">
        <f>627.5095*(KM24-KM22)</f>
        <v>20.774992216140436</v>
      </c>
      <c r="KR23" s="34">
        <f>627.5095*(KD24-KD22)</f>
        <v>14.007018320622446</v>
      </c>
      <c r="KS23" s="34">
        <f>627.5095*(KC24-KC22)</f>
        <v>23.086671875239642</v>
      </c>
      <c r="KT23" s="34">
        <f>627.5095*(KB24-KB22)</f>
        <v>22.94149729507054</v>
      </c>
      <c r="KU23" s="34">
        <f>627.5095*(KA24-KA22)</f>
        <v>19.157804204032697</v>
      </c>
      <c r="KV23" s="34">
        <f>627.5095*(JZ24-JZ22)</f>
        <v>18.867455050257732</v>
      </c>
      <c r="KW23" s="33">
        <f t="shared" si="14"/>
        <v>4.8604367296352855</v>
      </c>
      <c r="KX23" s="109">
        <f>627.5095*(JT24-JT22)</f>
        <v>18.956058971129814</v>
      </c>
      <c r="KY23" s="109">
        <f>627.5095*(JU24-JU22)</f>
        <v>19.071360265014832</v>
      </c>
      <c r="KZ23" s="331">
        <f>627.5095*(JV24-JV22)</f>
        <v>19.201508238990911</v>
      </c>
      <c r="LA23" s="33">
        <f t="shared" si="15"/>
        <v>-4.0740422448128086</v>
      </c>
      <c r="LB23" s="155">
        <f t="shared" si="81"/>
        <v>-0.85020589481421283</v>
      </c>
      <c r="LC23" s="149">
        <f>KN23-'PNO-LCCSD(T)'!AB22</f>
        <v>4.2223865850132825E-4</v>
      </c>
      <c r="LD23" s="179">
        <f t="shared" si="16"/>
        <v>0.67559875309980555</v>
      </c>
      <c r="LE23" s="324">
        <f t="shared" si="17"/>
        <v>8.8603920872081687E-2</v>
      </c>
      <c r="LF23" s="326">
        <f t="shared" si="18"/>
        <v>0.1153012938850182</v>
      </c>
      <c r="LG23" t="str">
        <f t="shared" si="19"/>
        <v>07_start</v>
      </c>
      <c r="LH23" s="175">
        <f>627.5095*(KG24-KG22)</f>
        <v>23.067775072795587</v>
      </c>
      <c r="LI23" s="128">
        <f t="shared" si="20"/>
        <v>1.8896802444054117E-2</v>
      </c>
      <c r="LJ23" s="129">
        <f t="shared" si="21"/>
        <v>-0.126277777725047</v>
      </c>
      <c r="LK23" s="123">
        <f>627.5095*(KI24-KI22)</f>
        <v>19.151484518249877</v>
      </c>
      <c r="LL23" s="128">
        <f t="shared" si="22"/>
        <v>6.3196857828202724E-3</v>
      </c>
      <c r="LM23" s="128">
        <f t="shared" si="23"/>
        <v>-0.2840294679921449</v>
      </c>
      <c r="LN23" s="226">
        <f t="shared" si="24"/>
        <v>-0.68382728547291904</v>
      </c>
      <c r="LO23" s="226"/>
      <c r="LP23" s="5" t="s">
        <v>19</v>
      </c>
      <c r="LQ23" s="4">
        <v>-2592.9421360587598</v>
      </c>
      <c r="LR23" s="4">
        <v>-2596.8561927283199</v>
      </c>
      <c r="LS23" s="4">
        <v>-2596.84243768541</v>
      </c>
      <c r="LT23" s="4">
        <v>-2596.6558957606198</v>
      </c>
      <c r="LU23" s="4">
        <v>-2596.6490182391699</v>
      </c>
      <c r="LV23" s="4">
        <v>-2596.5881130247199</v>
      </c>
      <c r="LW23" s="4">
        <v>-1.3755042901999999E-2</v>
      </c>
      <c r="LX23" s="28">
        <f t="shared" si="25"/>
        <v>-2596.5743579818177</v>
      </c>
      <c r="LY23" s="18" t="s">
        <v>119</v>
      </c>
      <c r="LZ23" s="34">
        <f>627.5095*(LQ24-LQ22)</f>
        <v>36.69947632832794</v>
      </c>
      <c r="MA23" s="34">
        <f>627.5095*(LX24-LX22)</f>
        <v>14.253751300113031</v>
      </c>
      <c r="MB23" s="34">
        <f>627.5095*(LV24-LV22)</f>
        <v>13.981559939886424</v>
      </c>
      <c r="MC23" s="34">
        <f>627.5095*(LU24-LU22)</f>
        <v>23.060144394275373</v>
      </c>
      <c r="MD23" s="34">
        <f>627.5095*(LT24-LT22)</f>
        <v>22.924048709596335</v>
      </c>
      <c r="ME23" s="34">
        <f>627.5095*(LS24-LS22)</f>
        <v>19.125677939056828</v>
      </c>
      <c r="MF23" s="34">
        <f>627.5095*(LR24-LR22)</f>
        <v>18.853486581969165</v>
      </c>
      <c r="MG23" s="33">
        <f t="shared" si="26"/>
        <v>4.871926642082741</v>
      </c>
      <c r="MH23" s="39">
        <f t="shared" si="27"/>
        <v>-4.07056212762717</v>
      </c>
      <c r="MI23" s="33"/>
      <c r="MJ23" s="5" t="s">
        <v>19</v>
      </c>
      <c r="MK23" s="28">
        <v>-2592.9421360579199</v>
      </c>
      <c r="ML23" s="28">
        <v>-2596.85517003315</v>
      </c>
      <c r="MM23" s="28">
        <v>-2596.8182069618802</v>
      </c>
      <c r="MN23" s="28">
        <v>-2596.6529148255599</v>
      </c>
      <c r="MO23" s="28">
        <v>-2596.6344332899198</v>
      </c>
      <c r="MP23" s="28">
        <v>-2596.5873175619799</v>
      </c>
      <c r="MQ23" s="28">
        <v>-3.6963071269000003E-2</v>
      </c>
      <c r="MR23" s="28">
        <f t="shared" si="82"/>
        <v>-2596.550354490711</v>
      </c>
      <c r="MS23" s="18" t="s">
        <v>119</v>
      </c>
      <c r="MT23" s="34">
        <f>627.5095*(MK24-MK22)</f>
        <v>36.699475098433737</v>
      </c>
      <c r="MU23" s="34">
        <f>627.5095*(MR24-MR22)</f>
        <v>14.637856439511443</v>
      </c>
      <c r="MV23" s="34">
        <f>627.5095*(MP24-MP22)</f>
        <v>13.986063261986253</v>
      </c>
      <c r="MW23" s="34">
        <f>627.5095*(MO24-MO22)</f>
        <v>23.154336243559257</v>
      </c>
      <c r="MX23" s="34">
        <f>627.5095*(MN24-MN22)</f>
        <v>22.828439655224695</v>
      </c>
      <c r="MY23" s="34">
        <f>627.5095*(MM24-MM22)</f>
        <v>19.497267039595496</v>
      </c>
      <c r="MZ23" s="34">
        <f>627.5095*(ML24-ML22)</f>
        <v>18.845473863211737</v>
      </c>
      <c r="NA23" s="52">
        <f t="shared" si="28"/>
        <v>4.8594106012254841</v>
      </c>
      <c r="NB23" s="52">
        <f t="shared" si="29"/>
        <v>-3.9829657920129584</v>
      </c>
      <c r="NC23" s="33">
        <f t="shared" si="30"/>
        <v>-9.1076452799850216E-2</v>
      </c>
      <c r="ND23" s="33"/>
      <c r="NE23" s="5" t="s">
        <v>19</v>
      </c>
      <c r="NF23">
        <v>-2592.9421360579299</v>
      </c>
      <c r="NG23">
        <v>-2596.8557603445101</v>
      </c>
      <c r="NH23">
        <v>-2596.8190333616899</v>
      </c>
      <c r="NI23">
        <v>-2596.6534635542698</v>
      </c>
      <c r="NJ23">
        <v>-2596.6351000628601</v>
      </c>
      <c r="NK23">
        <v>-2596.5879498435502</v>
      </c>
      <c r="NL23">
        <v>-3.6726982826000003E-2</v>
      </c>
      <c r="NM23" s="28">
        <f t="shared" si="83"/>
        <v>-2596.551222860724</v>
      </c>
      <c r="NN23" s="18" t="s">
        <v>119</v>
      </c>
      <c r="NO23" s="34">
        <f>627.5095*(NF24-NF22)</f>
        <v>36.699475110989503</v>
      </c>
      <c r="NP23" s="34">
        <f>627.5095*(NM24-NM22)</f>
        <v>14.660854069621765</v>
      </c>
      <c r="NQ23" s="34">
        <f>627.5095*(NK24-NK22)</f>
        <v>14.055489689166212</v>
      </c>
      <c r="NR23" s="34">
        <f>627.5095*(NJ24-NJ22)</f>
        <v>23.196748305480341</v>
      </c>
      <c r="NS23" s="34">
        <f>627.5095*(NI24-NI22)</f>
        <v>22.894066117107393</v>
      </c>
      <c r="NT23" s="34">
        <f>627.5095*(NH24-NH22)</f>
        <v>19.513059527159065</v>
      </c>
      <c r="NU23" s="34">
        <f>627.5095*(NG24-NG22)</f>
        <v>18.907695144991362</v>
      </c>
      <c r="NV23" s="33">
        <f t="shared" si="31"/>
        <v>4.8522054558251497</v>
      </c>
      <c r="NW23" s="39">
        <f t="shared" si="84"/>
        <v>-3.9863709721160312</v>
      </c>
      <c r="NX23" s="33">
        <f t="shared" si="85"/>
        <v>-3.4051801030727802E-3</v>
      </c>
      <c r="NZ23" s="5" t="s">
        <v>19</v>
      </c>
      <c r="OA23" s="4">
        <v>-2593.01506014289</v>
      </c>
      <c r="OB23" s="4">
        <v>-2597.1441465800299</v>
      </c>
      <c r="OC23" s="4">
        <v>-2597.0911912235001</v>
      </c>
      <c r="OD23" s="4">
        <v>-2596.9191471225399</v>
      </c>
      <c r="OE23" s="4">
        <v>-2596.8926694442698</v>
      </c>
      <c r="OF23" s="4">
        <v>-2596.8922720112701</v>
      </c>
      <c r="OG23" s="4">
        <v>-5.2955356528999999E-2</v>
      </c>
      <c r="OH23" s="28">
        <f t="shared" si="86"/>
        <v>-2596.8393166547412</v>
      </c>
      <c r="OI23" s="18" t="s">
        <v>119</v>
      </c>
      <c r="OJ23" s="34">
        <f>627.5095*(OA24-OA22)</f>
        <v>36.770093166107884</v>
      </c>
      <c r="OK23" s="34">
        <f>627.5095*(OH24-OH22)</f>
        <v>15.284278018739007</v>
      </c>
      <c r="OL23" s="34">
        <f>627.5095*(OF24-OF22)</f>
        <v>13.980716190803747</v>
      </c>
      <c r="OM23" s="34">
        <f>627.5095*(OE24-OE22)</f>
        <v>23.709361688239223</v>
      </c>
      <c r="ON23" s="34">
        <f>627.5095*(OD24-OD22)</f>
        <v>23.057580779408042</v>
      </c>
      <c r="OO23" s="34">
        <f>627.5095*(OC24-OC22)</f>
        <v>20.112589269845856</v>
      </c>
      <c r="OP23" s="34">
        <f>627.5095*(OB24-OB22)</f>
        <v>18.809027439913084</v>
      </c>
      <c r="OQ23" s="33">
        <f t="shared" si="32"/>
        <v>4.828311249109337</v>
      </c>
      <c r="OR23" s="39">
        <f t="shared" si="87"/>
        <v>-4.2485533394949577</v>
      </c>
      <c r="OS23" s="39"/>
      <c r="OT23" s="39" t="s">
        <v>19</v>
      </c>
      <c r="OU23" s="39">
        <v>-2593.01506014288</v>
      </c>
      <c r="OV23" s="39">
        <v>-2597.1444194333799</v>
      </c>
      <c r="OW23" s="39">
        <v>-2597.1246791180902</v>
      </c>
      <c r="OX23" s="39">
        <v>-2596.92429887149</v>
      </c>
      <c r="OY23" s="39">
        <v>-2596.9144287138402</v>
      </c>
      <c r="OZ23" s="39">
        <v>-2596.8932838163801</v>
      </c>
      <c r="PA23" s="39">
        <v>-1.9740315283999998E-2</v>
      </c>
      <c r="PB23" s="39">
        <v>-2596.8735435010963</v>
      </c>
      <c r="PC23" s="39" t="s">
        <v>119</v>
      </c>
      <c r="PD23" s="39">
        <v>36.770093153552125</v>
      </c>
      <c r="PE23" s="39">
        <v>14.368857023698947</v>
      </c>
      <c r="PF23" s="39">
        <v>13.926507697123609</v>
      </c>
      <c r="PG23" s="39">
        <v>23.203991678903026</v>
      </c>
      <c r="PH23" s="39">
        <v>22.982817013760528</v>
      </c>
      <c r="PI23" s="39">
        <v>19.23598878827325</v>
      </c>
      <c r="PJ23" s="39">
        <v>18.793639457417537</v>
      </c>
      <c r="PK23" s="39">
        <v>4.8671317602939279</v>
      </c>
      <c r="PL23" s="39">
        <v>-4.1891775563429903</v>
      </c>
      <c r="PM23" s="39"/>
      <c r="PO23" s="33">
        <f t="shared" si="33"/>
        <v>7.0618067674146801E-2</v>
      </c>
      <c r="PP23" s="33">
        <f t="shared" si="34"/>
        <v>0.22914112418334653</v>
      </c>
      <c r="PQ23" s="33">
        <f t="shared" si="88"/>
        <v>0.15852305650919973</v>
      </c>
      <c r="PR23" s="33">
        <f>'LNO-CCSD(T)-def2nZVP'!LB23</f>
        <v>-0.85020589481421283</v>
      </c>
      <c r="PS23" s="33">
        <f t="shared" si="89"/>
        <v>0.12715123904244932</v>
      </c>
      <c r="PT23" s="33">
        <f t="shared" si="90"/>
        <v>-0.51647270086059061</v>
      </c>
      <c r="PU23" s="33">
        <f>-'LNO-CCSD(T)-def2nZVP'!FA23+'CCSD(T)'!CI23</f>
        <v>9.9750832948988233E-2</v>
      </c>
      <c r="PV23" s="360">
        <f>'LNO-CCSD(T)-def2nZVP'!KV23+PS23+PT23+PU23</f>
        <v>18.577884421388578</v>
      </c>
      <c r="PW23" s="360"/>
      <c r="PX23" s="399">
        <v>7.061682522418522E-2</v>
      </c>
      <c r="PY23" s="399">
        <v>5.8768304164193097E-2</v>
      </c>
      <c r="PZ23" s="399">
        <v>-1.1848521059992123E-2</v>
      </c>
      <c r="QA23" s="399">
        <v>-0.85020589481421283</v>
      </c>
      <c r="QB23" s="399">
        <v>9.4999314971144257E-4</v>
      </c>
      <c r="QC23" s="399">
        <v>-0.51647270086059061</v>
      </c>
      <c r="QD23" s="399">
        <v>9.9750832948988233E-2</v>
      </c>
      <c r="QE23" s="360">
        <v>18.451683175495841</v>
      </c>
      <c r="QF23" s="399">
        <f t="shared" si="91"/>
        <v>-0.12620124589273729</v>
      </c>
      <c r="QH23" s="5" t="s">
        <v>19</v>
      </c>
      <c r="QI23" s="420">
        <v>-2592.9421360587598</v>
      </c>
      <c r="QJ23" s="420">
        <v>-2596.5149538406399</v>
      </c>
      <c r="QK23" s="420">
        <v>-2596.5030315296199</v>
      </c>
      <c r="QL23" s="420">
        <v>-2596.3259318014998</v>
      </c>
      <c r="QM23" s="420">
        <v>-2596.31997064599</v>
      </c>
      <c r="QN23" s="420">
        <v>-2596.2298933219399</v>
      </c>
      <c r="QO23" s="420">
        <v>-1.1922311021E-2</v>
      </c>
      <c r="QP23" s="213">
        <f t="shared" si="92"/>
        <v>-2596.217971010919</v>
      </c>
      <c r="QQ23" s="421" t="s">
        <v>119</v>
      </c>
      <c r="QR23" s="212">
        <f>627.5095*(QI24-QI22)</f>
        <v>36.699476334605819</v>
      </c>
      <c r="QS23" s="212">
        <f>627.5095*(QP24-QP22)</f>
        <v>14.066679878680288</v>
      </c>
      <c r="QT23" s="212">
        <f>627.5095*(QN24-QN22)</f>
        <v>13.777418794040059</v>
      </c>
      <c r="QU23" s="212">
        <f>627.5095*(QM24-QM22)</f>
        <v>23.042139421216415</v>
      </c>
      <c r="QV23" s="212">
        <f>627.5095*(QL24-QL22)</f>
        <v>22.897508879181661</v>
      </c>
      <c r="QW23" s="212">
        <f>627.5095*(QK24-QK22)</f>
        <v>19.164531087238938</v>
      </c>
      <c r="QX23" s="212">
        <f>627.5095*(QJ24-QJ22)</f>
        <v>18.875269997176904</v>
      </c>
      <c r="QY23" s="213">
        <f t="shared" si="35"/>
        <v>5.0978512031368446</v>
      </c>
      <c r="QZ23" s="249">
        <f t="shared" si="93"/>
        <v>-4.022238882004757</v>
      </c>
      <c r="RA23" s="5"/>
      <c r="RB23" s="5" t="s">
        <v>19</v>
      </c>
      <c r="RC23" s="42">
        <v>-2593.0150601426799</v>
      </c>
      <c r="RD23" s="213">
        <v>-2596.7826086111299</v>
      </c>
      <c r="RE23" s="213">
        <v>-2596.76537915376</v>
      </c>
      <c r="RF23" s="213">
        <v>-2596.57560440003</v>
      </c>
      <c r="RG23" s="213">
        <v>-2596.5669896713398</v>
      </c>
      <c r="RH23" s="213">
        <v>-2596.51706542691</v>
      </c>
      <c r="RI23" s="213">
        <v>-1.7229457375E-2</v>
      </c>
      <c r="RJ23" s="418">
        <f t="shared" si="94"/>
        <v>-2596.4998359695351</v>
      </c>
      <c r="RK23" s="421" t="s">
        <v>119</v>
      </c>
      <c r="RL23" s="212">
        <f>627.5095*(RC24-RC22)</f>
        <v>36.770093166107884</v>
      </c>
      <c r="RM23" s="212">
        <f>627.5095*(RJ24-RJ22)</f>
        <v>14.161910268888557</v>
      </c>
      <c r="RN23" s="212">
        <f>627.5095*(RH24-RH22)</f>
        <v>13.756560064940818</v>
      </c>
      <c r="RO23" s="212">
        <f>627.5095*(RG24-RG22)</f>
        <v>23.200680944972241</v>
      </c>
      <c r="RP23" s="212">
        <f>627.5095*(RF24-RF22)</f>
        <v>22.998005843283732</v>
      </c>
      <c r="RQ23" s="212">
        <f>627.5095*(RE24-RE22)</f>
        <v>19.250787815243232</v>
      </c>
      <c r="RR23" s="212">
        <f>627.5095*(RD24-RD22)</f>
        <v>18.84543761186621</v>
      </c>
      <c r="RS23" s="213">
        <f t="shared" si="36"/>
        <v>5.0888775469253922</v>
      </c>
      <c r="RT23" s="249">
        <f t="shared" si="95"/>
        <v>-4.1525682314175221</v>
      </c>
    </row>
    <row r="24" spans="1:488" ht="17">
      <c r="A24" s="96">
        <v>9.4700000000000006</v>
      </c>
      <c r="C24" s="286" t="s">
        <v>20</v>
      </c>
      <c r="D24" s="282">
        <v>-2591.6744063870601</v>
      </c>
      <c r="E24" s="282">
        <v>-2594.4856973470901</v>
      </c>
      <c r="F24" s="282">
        <v>-2594.47801382528</v>
      </c>
      <c r="G24" s="282">
        <v>-2594.35735837432</v>
      </c>
      <c r="H24" s="282">
        <v>-2594.3535166134102</v>
      </c>
      <c r="I24" s="282">
        <v>-2594.2231076357698</v>
      </c>
      <c r="J24" s="282">
        <v>-2594.2154241139601</v>
      </c>
      <c r="K24" s="94" t="s">
        <v>120</v>
      </c>
      <c r="L24" s="34">
        <f>627.5095*(D22-D23)</f>
        <v>9.0231969578768911</v>
      </c>
      <c r="M24" s="34">
        <f>627.5095*(J22-J23)</f>
        <v>8.4896314219998494</v>
      </c>
      <c r="N24" s="34">
        <f>627.5095*(I22-I23)</f>
        <v>8.4470441155647844</v>
      </c>
      <c r="O24" s="34">
        <f>627.5095*(H22-H23)</f>
        <v>8.5157526657713181</v>
      </c>
      <c r="P24" s="34">
        <f>627.5095*(G22-G23)</f>
        <v>8.4944590095575254</v>
      </c>
      <c r="Q24" s="34">
        <f>627.5095*(F22-F23)</f>
        <v>8.1775085103975087</v>
      </c>
      <c r="R24" s="34">
        <f>627.5095*(E22-E23)</f>
        <v>8.1349212039624454</v>
      </c>
      <c r="S24" s="93">
        <f t="shared" si="37"/>
        <v>-0.31212291160233896</v>
      </c>
      <c r="T24" s="93">
        <f t="shared" si="38"/>
        <v>-0.35953780559507997</v>
      </c>
      <c r="U24" s="288"/>
      <c r="V24" s="93">
        <f>L24-'CCSD(T)'!BV24</f>
        <v>1.1616725382962656E-2</v>
      </c>
      <c r="W24" s="93">
        <f>N24-'CCSD(T)'!BW24</f>
        <v>-9.4620323591598776E-3</v>
      </c>
      <c r="X24" s="93">
        <f>P24-'CCSD(T)'!BX24</f>
        <v>8.6455966013408769E-2</v>
      </c>
      <c r="Y24" s="93">
        <f>R24-'CCSD(T)'!BY24</f>
        <v>2.0656938845649009E-2</v>
      </c>
      <c r="Z24" s="93">
        <f>R24-'DLPNO-CCSD(T1 or T0)'!CT23</f>
        <v>-0.86435255051672755</v>
      </c>
      <c r="AA24" s="93">
        <f t="shared" si="39"/>
        <v>7.4839240630446113E-2</v>
      </c>
      <c r="AB24" s="93">
        <f t="shared" si="40"/>
        <v>-6.579902716775976E-2</v>
      </c>
      <c r="AD24" s="209" t="s">
        <v>20</v>
      </c>
      <c r="AE24" s="28">
        <v>-2591.6744063870701</v>
      </c>
      <c r="AF24" s="28">
        <v>-2594.4858002567798</v>
      </c>
      <c r="AG24" s="28">
        <v>-2594.4781466088202</v>
      </c>
      <c r="AH24" s="28">
        <v>-2594.3574445403401</v>
      </c>
      <c r="AI24" s="28">
        <v>-2594.3536177163501</v>
      </c>
      <c r="AJ24" s="28">
        <v>-2594.2231975858999</v>
      </c>
      <c r="AK24" s="28">
        <v>-2594.2155439379399</v>
      </c>
      <c r="AL24" s="18" t="s">
        <v>120</v>
      </c>
      <c r="AM24" s="34">
        <f>627.5095*(AE22-AE23)</f>
        <v>9.0231969453211267</v>
      </c>
      <c r="AN24" s="34">
        <f>627.5095*(AK22-AK23)</f>
        <v>8.4964666383392071</v>
      </c>
      <c r="AO24" s="34">
        <f>627.5095*(AJ22-AJ23)</f>
        <v>8.4468277064063635</v>
      </c>
      <c r="AP24" s="34">
        <f>627.5095*(AI22-AI23)</f>
        <v>8.5489113849793998</v>
      </c>
      <c r="AQ24" s="34">
        <f>627.5095*(AH22-AH23)</f>
        <v>8.524091922009239</v>
      </c>
      <c r="AR24" s="34">
        <f>627.5095*(AG22-AG23)</f>
        <v>8.232324496191902</v>
      </c>
      <c r="AS24" s="34">
        <f>627.5095*(AF22-AF23)</f>
        <v>8.1826855642590584</v>
      </c>
      <c r="AT24" s="52">
        <f t="shared" si="41"/>
        <v>-0.26414214214730514</v>
      </c>
      <c r="AU24" s="52">
        <f t="shared" si="42"/>
        <v>-0.34140635775018069</v>
      </c>
      <c r="AV24" s="71"/>
      <c r="AW24" s="52">
        <f>AM24-'CCSD(T)'!BV24</f>
        <v>1.1616712827198228E-2</v>
      </c>
      <c r="AX24" s="52">
        <f>AO24-'CCSD(T)'!BW24</f>
        <v>-9.6784415175807936E-3</v>
      </c>
      <c r="AY24" s="52">
        <f>AQ24-'CCSD(T)'!BX24</f>
        <v>0.11608887846512239</v>
      </c>
      <c r="AZ24" s="52">
        <f>AS24-'CCSD(T)'!BY24</f>
        <v>6.8421299142261915E-2</v>
      </c>
      <c r="BA24" s="52">
        <f>AS24-'DLPNO-CCSD(T1 or T0)'!CT23</f>
        <v>-0.81658819022011464</v>
      </c>
      <c r="BB24" s="52">
        <f t="shared" si="43"/>
        <v>0.10447216563792416</v>
      </c>
      <c r="BC24" s="52">
        <f t="shared" si="44"/>
        <v>-4.7667579322860476E-2</v>
      </c>
      <c r="BD24" s="33"/>
      <c r="BE24" s="211" t="s">
        <v>20</v>
      </c>
      <c r="BF24" s="28">
        <v>-2591.6744063870601</v>
      </c>
      <c r="BG24" s="28">
        <v>-2594.48419101226</v>
      </c>
      <c r="BH24" s="28">
        <v>-2594.46316677184</v>
      </c>
      <c r="BI24" s="28">
        <v>-2594.3551883677801</v>
      </c>
      <c r="BJ24" s="28">
        <v>-2594.3446762475701</v>
      </c>
      <c r="BK24" s="28">
        <v>-2594.22252557404</v>
      </c>
      <c r="BL24" s="28">
        <v>-2.1024240422000001E-2</v>
      </c>
      <c r="BM24" s="28">
        <f t="shared" si="45"/>
        <v>-2594.2015013336181</v>
      </c>
      <c r="BN24" s="18" t="s">
        <v>120</v>
      </c>
      <c r="BO24" s="212">
        <f>627.5095*(BF22-BF23)</f>
        <v>9.0231969578768911</v>
      </c>
      <c r="BP24" s="212">
        <f>627.5095*(BM22-BM23)</f>
        <v>8.3474579317767343</v>
      </c>
      <c r="BQ24" s="212">
        <f>627.5095*(BK22-BK23)</f>
        <v>8.5802802708347556</v>
      </c>
      <c r="BR24" s="212">
        <f>627.5095*(BJ22-BJ23)</f>
        <v>8.4630462604244467</v>
      </c>
      <c r="BS24" s="212">
        <f>627.5095*(BI22-BI23)</f>
        <v>8.579457436516698</v>
      </c>
      <c r="BT24" s="212">
        <f>627.5095*(BH22-BH23)</f>
        <v>8.0243106004232363</v>
      </c>
      <c r="BU24" s="212">
        <f>627.5095*(BG22-BG23)</f>
        <v>8.2571329400519726</v>
      </c>
      <c r="BV24" s="213">
        <f t="shared" si="46"/>
        <v>-0.32314733078278302</v>
      </c>
      <c r="BW24" s="213">
        <f t="shared" si="47"/>
        <v>-0.32232449646472539</v>
      </c>
      <c r="BX24" s="214">
        <f t="shared" si="48"/>
        <v>-1.9081861285455304E-2</v>
      </c>
      <c r="BY24" s="33">
        <f>BO24-'CCSD(T)'!BV24</f>
        <v>1.1616725382962656E-2</v>
      </c>
      <c r="BZ24" s="33">
        <f>BQ24-'CCSD(T)'!BW24</f>
        <v>0.12377412291081136</v>
      </c>
      <c r="CA24" s="39">
        <f>BS24-'CCSD(T)'!BX24</f>
        <v>0.17145439297258136</v>
      </c>
      <c r="CB24" s="39">
        <f>BU24-'CCSD(T)'!BY24</f>
        <v>0.14286867493517619</v>
      </c>
      <c r="CC24" s="33">
        <f>BU24-'DLPNO-CCSD(T1 or T0)'!CT23</f>
        <v>-0.74214081442720037</v>
      </c>
      <c r="CD24" s="33">
        <f t="shared" si="49"/>
        <v>0.1598376675896187</v>
      </c>
      <c r="CE24" s="33">
        <f t="shared" si="50"/>
        <v>-2.8585718037405172E-2</v>
      </c>
      <c r="CF24" s="39"/>
      <c r="CG24" s="211" t="s">
        <v>20</v>
      </c>
      <c r="CH24" s="74">
        <v>-2591.6744063870501</v>
      </c>
      <c r="CI24" s="74">
        <v>-2594.48443711858</v>
      </c>
      <c r="CJ24" s="74">
        <v>-2594.46362586962</v>
      </c>
      <c r="CK24" s="74">
        <v>-2594.3554450903898</v>
      </c>
      <c r="CL24" s="74">
        <v>-2594.3450394659098</v>
      </c>
      <c r="CM24" s="74">
        <v>-2594.2229635614099</v>
      </c>
      <c r="CN24" s="33">
        <v>-2.0811248958E-2</v>
      </c>
      <c r="CO24" s="33">
        <f t="shared" si="51"/>
        <v>-2594.2021523124517</v>
      </c>
      <c r="CP24" s="18" t="s">
        <v>120</v>
      </c>
      <c r="CQ24" s="34">
        <f>627.5095*(CH22-CH23)</f>
        <v>9.0231969578768911</v>
      </c>
      <c r="CR24" s="34">
        <f>627.5095*(CO22-CO23)</f>
        <v>8.2412340361068708</v>
      </c>
      <c r="CS24" s="34">
        <f>627.5095*(CM22-CM23)</f>
        <v>8.5364053776047246</v>
      </c>
      <c r="CT24" s="34">
        <f>627.5095*(CL22-CL23)</f>
        <v>8.3900183426229304</v>
      </c>
      <c r="CU24" s="34">
        <f>627.5095*(CK22-CK23)</f>
        <v>8.5376040150840069</v>
      </c>
      <c r="CV24" s="34">
        <f>627.5095*(CJ22-CJ23)</f>
        <v>7.9525626888739023</v>
      </c>
      <c r="CW24" s="34">
        <f>627.5095*(CI22-CI23)</f>
        <v>8.2477340337960552</v>
      </c>
      <c r="CX24" s="33">
        <f t="shared" si="0"/>
        <v>-0.28867134380866943</v>
      </c>
      <c r="CY24" s="33">
        <f t="shared" si="1"/>
        <v>-0.28986998128795172</v>
      </c>
      <c r="CZ24" s="33">
        <f t="shared" si="2"/>
        <v>3.2454515176773668E-2</v>
      </c>
      <c r="DA24" s="33">
        <f>CQ24-'CCSD(T)'!BV24</f>
        <v>1.1616725382962656E-2</v>
      </c>
      <c r="DB24" s="33">
        <f>CS24-'CCSD(T)'!BW24</f>
        <v>7.9899229680780337E-2</v>
      </c>
      <c r="DC24" s="33">
        <f>CU24-'CCSD(T)'!BX24</f>
        <v>0.12960097153989025</v>
      </c>
      <c r="DD24" s="39">
        <f>CW24-'CCSD(T)'!BY24</f>
        <v>0.13346976867925875</v>
      </c>
      <c r="DE24" s="39">
        <f>CW24-'DLPNO-CCSD(T1 or T0)'!CT23</f>
        <v>-0.75153972068311781</v>
      </c>
      <c r="DF24" s="33">
        <f t="shared" si="52"/>
        <v>0.1179842461569276</v>
      </c>
      <c r="DG24" s="33">
        <f t="shared" si="53"/>
        <v>3.8687971393684961E-3</v>
      </c>
      <c r="DH24" s="33"/>
      <c r="DI24" s="211" t="s">
        <v>20</v>
      </c>
      <c r="DJ24" s="74">
        <v>-2591.6744063870801</v>
      </c>
      <c r="DK24" s="74">
        <v>-2594.4850617029601</v>
      </c>
      <c r="DL24" s="74">
        <v>-2594.4831212618701</v>
      </c>
      <c r="DM24" s="74">
        <v>-2594.3569633045599</v>
      </c>
      <c r="DN24" s="74">
        <v>-2594.3559930840202</v>
      </c>
      <c r="DO24" s="74">
        <v>-2594.2233316325901</v>
      </c>
      <c r="DP24" s="28">
        <v>-1.9404410890000001E-3</v>
      </c>
      <c r="DQ24" s="33">
        <f t="shared" si="54"/>
        <v>-2594.221391191501</v>
      </c>
      <c r="DR24" s="18" t="s">
        <v>120</v>
      </c>
      <c r="DS24" s="34">
        <f>627.5095*(DJ22-DJ23)</f>
        <v>9.0231969013759521</v>
      </c>
      <c r="DT24" s="34">
        <f>627.5095*(DQ22-DQ23)</f>
        <v>8.4771463202583295</v>
      </c>
      <c r="DU24" s="34">
        <f>627.5095*(DO22-DO23)</f>
        <v>8.4576486619922431</v>
      </c>
      <c r="DV24" s="34">
        <f>627.5095*(DN22-DN23)</f>
        <v>8.4271263993481877</v>
      </c>
      <c r="DW24" s="34">
        <f>627.5095*(DM22-DM23)</f>
        <v>8.4173775685029959</v>
      </c>
      <c r="DX24" s="34">
        <f>627.5095*(DL22-DL23)</f>
        <v>8.1247432887135407</v>
      </c>
      <c r="DY24" s="34">
        <f>627.5095*(DK22-DK23)</f>
        <v>8.1052456335863958</v>
      </c>
      <c r="DZ24" s="33">
        <f t="shared" si="3"/>
        <v>-0.35240302840584725</v>
      </c>
      <c r="EA24" s="33">
        <f t="shared" si="4"/>
        <v>-0.31213193491660007</v>
      </c>
      <c r="EB24" s="33">
        <f t="shared" si="55"/>
        <v>4.74058706784799E-2</v>
      </c>
      <c r="EC24" s="33">
        <f>DS24-'CCSD(T)'!BV24</f>
        <v>1.1616668882023617E-2</v>
      </c>
      <c r="ED24" s="33">
        <f>DU24-'CCSD(T)'!BW24</f>
        <v>1.1425140682987944E-3</v>
      </c>
      <c r="EE24" s="33">
        <f>DW24-'CCSD(T)'!BX24</f>
        <v>9.374524958879249E-3</v>
      </c>
      <c r="EF24" s="39">
        <f>DY24-'CCSD(T)'!BY24</f>
        <v>-9.0186315304006115E-3</v>
      </c>
      <c r="EG24" s="39">
        <f>DY24-'DLPNO-CCSD(T1 or T0)'!CT23</f>
        <v>-0.89402812089277717</v>
      </c>
      <c r="EH24" s="33">
        <f t="shared" si="56"/>
        <v>-2.2421439231443685E-3</v>
      </c>
      <c r="EI24" s="33">
        <f t="shared" si="57"/>
        <v>-1.839315648927986E-2</v>
      </c>
      <c r="EJ24" s="33"/>
      <c r="EK24" s="289" t="s">
        <v>20</v>
      </c>
      <c r="EL24" s="33">
        <v>-2591.7373194173601</v>
      </c>
      <c r="EM24" s="33">
        <v>-2594.84470739055</v>
      </c>
      <c r="EN24" s="33">
        <v>-2594.8363524020801</v>
      </c>
      <c r="EO24" s="33">
        <v>-2594.7038212976399</v>
      </c>
      <c r="EP24" s="33">
        <v>-2594.6996438034098</v>
      </c>
      <c r="EQ24" s="33">
        <v>-2594.5714994763898</v>
      </c>
      <c r="ER24" s="33">
        <v>-8.3549884699999997E-3</v>
      </c>
      <c r="ES24" s="33">
        <f t="shared" si="58"/>
        <v>-2594.56314448792</v>
      </c>
      <c r="ET24" s="18" t="s">
        <v>120</v>
      </c>
      <c r="EU24" s="34">
        <f>627.5095*(EL22-EL23)</f>
        <v>8.921917614700515</v>
      </c>
      <c r="EV24" s="34">
        <f>627.5095*(ES22-ES23)</f>
        <v>8.9323033852079554</v>
      </c>
      <c r="EW24" s="34">
        <f>627.5095*(EQ22-EQ23)</f>
        <v>8.8422731740111136</v>
      </c>
      <c r="EX24" s="34">
        <f>627.5095*(EP22-EP23)</f>
        <v>8.9543124352073988</v>
      </c>
      <c r="EY24" s="34">
        <f>627.5095*(EO22-EO23)</f>
        <v>8.9092973258993204</v>
      </c>
      <c r="EZ24" s="34">
        <f>627.5095*(EN22-EN23)</f>
        <v>8.4698261115497804</v>
      </c>
      <c r="FA24" s="34">
        <f>627.5095*(EM22-EM23)</f>
        <v>8.3797959052040305</v>
      </c>
      <c r="FB24" s="92">
        <f t="shared" si="5"/>
        <v>-0.46247726880708306</v>
      </c>
      <c r="FC24" s="92">
        <f t="shared" si="6"/>
        <v>-0.52950142069528994</v>
      </c>
      <c r="FD24" s="92">
        <f>EU24-'CCSD(T)'!BB24</f>
        <v>-3.7017729414436928E-3</v>
      </c>
      <c r="FE24" s="92">
        <f>EW24-'CCSD(T)'!BC24</f>
        <v>-2.6362208866199666E-2</v>
      </c>
      <c r="FF24" s="92">
        <f>EY24-'CCSD(T)'!CH24</f>
        <v>0.11888202954259697</v>
      </c>
      <c r="FG24" s="96">
        <f>FA24-'CCSD(T)'!CI24</f>
        <v>3.3340225909590515E-3</v>
      </c>
      <c r="FH24" s="96">
        <f>FA24-'DLPNO-CCSD(T1 or T0)'!AF23</f>
        <v>-0.95051734835271517</v>
      </c>
      <c r="FI24" s="92">
        <f t="shared" si="59"/>
        <v>0.12258380248404066</v>
      </c>
      <c r="FJ24" s="92">
        <f t="shared" si="60"/>
        <v>-0.11554800695163792</v>
      </c>
      <c r="FK24" s="39"/>
      <c r="FL24" s="218" t="s">
        <v>20</v>
      </c>
      <c r="FM24" s="28">
        <v>-2591.7373194174402</v>
      </c>
      <c r="FN24" s="28">
        <v>-2594.84479482291</v>
      </c>
      <c r="FO24" s="28">
        <v>-2594.8364478092499</v>
      </c>
      <c r="FP24" s="28">
        <v>-2594.7038906093599</v>
      </c>
      <c r="FQ24" s="28">
        <v>-2594.69971710253</v>
      </c>
      <c r="FR24" s="28">
        <v>-2594.57157876679</v>
      </c>
      <c r="FS24" s="28">
        <v>-8.3470136580000003E-3</v>
      </c>
      <c r="FT24" s="28">
        <f t="shared" si="61"/>
        <v>-2594.5632317531322</v>
      </c>
      <c r="FU24" s="18" t="s">
        <v>120</v>
      </c>
      <c r="FV24" s="34">
        <f>627.5095*(FM22-FM23)</f>
        <v>8.9219173889821146</v>
      </c>
      <c r="FW24" s="34">
        <f>627.5095*(FT22-FT23)</f>
        <v>8.8873337309061</v>
      </c>
      <c r="FX24" s="34">
        <f>627.5095*(FR22-FR23)</f>
        <v>8.8134163279377749</v>
      </c>
      <c r="FY24" s="34">
        <f>627.5095*(FQ22-FQ23)</f>
        <v>8.9181612866772131</v>
      </c>
      <c r="FZ24" s="34">
        <f>627.5095*(FP22-FP23)</f>
        <v>8.8812025836235797</v>
      </c>
      <c r="GA24" s="34">
        <f>627.5095*(FO22-FO23)</f>
        <v>8.4290224507584366</v>
      </c>
      <c r="GB24" s="34">
        <f>627.5095*(FN22-FN23)</f>
        <v>8.3551050506436955</v>
      </c>
      <c r="GC24" s="33">
        <f t="shared" si="62"/>
        <v>-0.45831127729407939</v>
      </c>
      <c r="GD24" s="33">
        <f t="shared" si="63"/>
        <v>-0.52609753297988426</v>
      </c>
      <c r="GE24" s="169">
        <f t="shared" si="7"/>
        <v>0.34630830511061639</v>
      </c>
      <c r="GF24" s="33">
        <f>FV24-'CCSD(T)'!BB24</f>
        <v>-3.7019986598441079E-3</v>
      </c>
      <c r="GG24" s="33">
        <f>FX24-'CCSD(T)'!BC24</f>
        <v>-5.5219054939538381E-2</v>
      </c>
      <c r="GH24" s="33">
        <f>FZ24-'CCSD(T)'!BD24</f>
        <v>9.0787287266856254E-2</v>
      </c>
      <c r="GI24" s="33">
        <f>GB24-'CCSD(T)'!BE24</f>
        <v>-2.1356831969375989E-2</v>
      </c>
      <c r="GJ24" s="33">
        <f>GB24-'DLPNO-CCSD(T1 or T0)'!O23</f>
        <v>-0.25140235014837131</v>
      </c>
      <c r="GK24" s="33">
        <f t="shared" si="64"/>
        <v>9.4489285926700362E-2</v>
      </c>
      <c r="GL24" s="33">
        <f t="shared" si="65"/>
        <v>-0.11214411923623224</v>
      </c>
      <c r="GM24" s="33"/>
      <c r="GN24" s="218" t="s">
        <v>20</v>
      </c>
      <c r="GO24" s="28">
        <v>-2591.7373194174402</v>
      </c>
      <c r="GP24" s="28">
        <v>-2594.8431510113501</v>
      </c>
      <c r="GQ24" s="28">
        <v>-2594.8193966728099</v>
      </c>
      <c r="GR24" s="28">
        <v>-2594.7014137641299</v>
      </c>
      <c r="GS24" s="28">
        <v>-2594.6895365948699</v>
      </c>
      <c r="GT24" s="28">
        <v>-2594.57087438177</v>
      </c>
      <c r="GU24" s="28">
        <v>-2.3754338534999999E-2</v>
      </c>
      <c r="GV24" s="28">
        <f t="shared" si="66"/>
        <v>-2594.5471200432348</v>
      </c>
      <c r="GW24" s="18" t="s">
        <v>120</v>
      </c>
      <c r="GX24" s="34">
        <f>627.5095*(GO22-GO23)</f>
        <v>8.9219173952599959</v>
      </c>
      <c r="GY24" s="34">
        <f>627.5095*(GV22-GV23)</f>
        <v>8.6669903304214078</v>
      </c>
      <c r="GZ24" s="34">
        <f>627.5095*(GT22-GT23)</f>
        <v>8.9597992023958071</v>
      </c>
      <c r="HA24" s="34">
        <f>627.5095*(GS22-GS23)</f>
        <v>8.8513173493881983</v>
      </c>
      <c r="HB24" s="34">
        <f>627.5095*(GR22-GR23)</f>
        <v>8.9977217852327183</v>
      </c>
      <c r="HC24" s="34">
        <f>627.5095*(GQ22-GQ23)</f>
        <v>8.2410786428271905</v>
      </c>
      <c r="HD24" s="34">
        <f>627.5095*(GP22-GP23)</f>
        <v>8.5338875148015898</v>
      </c>
      <c r="HE24" s="33">
        <f t="shared" si="8"/>
        <v>-0.42591168759421727</v>
      </c>
      <c r="HF24" s="33">
        <f t="shared" si="9"/>
        <v>-0.46383427043112846</v>
      </c>
      <c r="HG24" s="52">
        <f t="shared" si="67"/>
        <v>-6.2263262548755804E-2</v>
      </c>
      <c r="HH24" s="33">
        <f>GX24-'CCSD(T)'!BB24</f>
        <v>-3.701992381962782E-3</v>
      </c>
      <c r="HI24" s="33">
        <f>GZ24-'CCSD(T)'!BC24</f>
        <v>9.1163819518493838E-2</v>
      </c>
      <c r="HJ24" s="33">
        <f>HB24-'CCSD(T)'!BD24</f>
        <v>0.20730648887599479</v>
      </c>
      <c r="HK24" s="33">
        <f>HD24-'CCSD(T)'!BE24</f>
        <v>0.15742563218851835</v>
      </c>
      <c r="HL24" s="33">
        <f>HD24-'DLPNO-CCSD(T1 or T0)'!CT23</f>
        <v>-0.46538623967758319</v>
      </c>
      <c r="HM24" s="33">
        <f t="shared" si="10"/>
        <v>0.21100848125795757</v>
      </c>
      <c r="HN24" s="33">
        <f t="shared" si="11"/>
        <v>-4.9880856687476438E-2</v>
      </c>
      <c r="HO24" s="39"/>
      <c r="HP24" s="218" t="s">
        <v>20</v>
      </c>
      <c r="HQ24" s="28">
        <v>-2591.7373194174302</v>
      </c>
      <c r="HR24" s="28">
        <v>-2594.8434626878102</v>
      </c>
      <c r="HS24" s="28">
        <v>-2594.8200102241899</v>
      </c>
      <c r="HT24" s="28">
        <v>-2594.7017469909601</v>
      </c>
      <c r="HU24" s="28">
        <v>-2594.6900207591402</v>
      </c>
      <c r="HV24" s="28">
        <v>-2594.5713388026902</v>
      </c>
      <c r="HW24" s="28">
        <v>-2.3452463627E-2</v>
      </c>
      <c r="HX24" s="28">
        <f t="shared" si="68"/>
        <v>-2594.5478863390631</v>
      </c>
      <c r="HY24" s="18" t="s">
        <v>120</v>
      </c>
      <c r="HZ24" s="34">
        <f>627.5095*(HQ22-HQ23)</f>
        <v>8.9219173952599959</v>
      </c>
      <c r="IA24" s="34">
        <f>627.5095*(HX22-HX23)</f>
        <v>8.57322877260677</v>
      </c>
      <c r="IB24" s="34">
        <f>627.5095*(HV22-HV23)</f>
        <v>8.925413947085211</v>
      </c>
      <c r="IC24" s="34">
        <f>627.5095*(HU22-HU23)</f>
        <v>8.8341077945649236</v>
      </c>
      <c r="ID24" s="34">
        <f>627.5095*(HT22-HT23)</f>
        <v>9.010200382802898</v>
      </c>
      <c r="IE24" s="34">
        <f>627.5095*(HS22-HS23)</f>
        <v>8.2278549844828515</v>
      </c>
      <c r="IF24" s="34">
        <f>627.5095*(HR22-HR23)</f>
        <v>8.5800401606734411</v>
      </c>
      <c r="IG24" s="33">
        <f t="shared" si="69"/>
        <v>-0.34537378641176986</v>
      </c>
      <c r="IH24" s="33">
        <f t="shared" si="70"/>
        <v>-0.43016022212945693</v>
      </c>
      <c r="II24" s="33">
        <f t="shared" si="71"/>
        <v>3.3674048301671533E-2</v>
      </c>
      <c r="IJ24" s="33">
        <f>HZ24-'CCSD(T)'!BB24</f>
        <v>-3.701992381962782E-3</v>
      </c>
      <c r="IK24" s="33">
        <f>IB24-'CCSD(T)'!BC24</f>
        <v>5.677856420789773E-2</v>
      </c>
      <c r="IL24" s="33">
        <f>ID24-'CCSD(T)'!BD24</f>
        <v>0.21978508644617456</v>
      </c>
      <c r="IM24" s="33">
        <f>IF24-'CCSD(T)'!BE24</f>
        <v>0.20357827806036966</v>
      </c>
      <c r="IN24" s="33">
        <f>IF24-'DLPNO-CCSD(T1 or T0)'!CT23</f>
        <v>-0.41923359380573189</v>
      </c>
      <c r="IO24" s="33">
        <f t="shared" si="72"/>
        <v>0.22348707882813734</v>
      </c>
      <c r="IP24" s="33">
        <f t="shared" si="73"/>
        <v>-1.6206808385804905E-2</v>
      </c>
      <c r="IQ24" s="33"/>
      <c r="IR24" s="218" t="s">
        <v>20</v>
      </c>
      <c r="IS24">
        <v>-2591.7373194173701</v>
      </c>
      <c r="IT24">
        <v>-2594.8450393765702</v>
      </c>
      <c r="IU24">
        <v>-2594.8427474928399</v>
      </c>
      <c r="IV24">
        <v>-2594.7040583780599</v>
      </c>
      <c r="IW24">
        <v>-2594.7029124362002</v>
      </c>
      <c r="IX24">
        <v>-2594.57174809771</v>
      </c>
      <c r="IY24">
        <v>-2.2918837349999999E-3</v>
      </c>
      <c r="IZ24" s="28">
        <f t="shared" si="74"/>
        <v>-2594.5694562139752</v>
      </c>
      <c r="JA24" s="18" t="s">
        <v>120</v>
      </c>
      <c r="JB24" s="34">
        <f>627.5095*(IS22-IS23)</f>
        <v>8.921917614700515</v>
      </c>
      <c r="JC24" s="34">
        <f>627.5095*(IZ22-IZ23)</f>
        <v>8.8380768797313447</v>
      </c>
      <c r="JD24" s="34">
        <f>627.5095*(IX22-IX23)</f>
        <v>8.8478551723924426</v>
      </c>
      <c r="JE24" s="34">
        <f>627.5095*(IW22-IW23)</f>
        <v>8.7926253189247685</v>
      </c>
      <c r="JF24" s="34">
        <f>627.5095*(IV22-IV23)</f>
        <v>8.7975144653979971</v>
      </c>
      <c r="JG24" s="34">
        <f>627.5095*(IU22-IU23)</f>
        <v>8.3534202065957288</v>
      </c>
      <c r="JH24" s="34">
        <f>627.5095*(IT22-IT23)</f>
        <v>8.3631984986861116</v>
      </c>
      <c r="JI24" s="33">
        <f t="shared" si="75"/>
        <v>-0.48465667370633092</v>
      </c>
      <c r="JJ24" s="33">
        <f t="shared" si="76"/>
        <v>-0.43431596671188544</v>
      </c>
      <c r="JK24" s="33">
        <f t="shared" si="77"/>
        <v>9.51854539834045E-2</v>
      </c>
      <c r="JL24" s="33">
        <f>JB24-'CCSD(T)'!BB24</f>
        <v>-3.7017729414436928E-3</v>
      </c>
      <c r="JM24" s="33">
        <f>JD24-'CCSD(T)'!BC24</f>
        <v>-2.0780210484870665E-2</v>
      </c>
      <c r="JN24" s="33">
        <f>JF24-'CCSD(T)'!BD24</f>
        <v>7.0991690412736119E-3</v>
      </c>
      <c r="JO24" s="33">
        <f>JH24-'CCSD(T)'!BE24</f>
        <v>-1.3263383926959804E-2</v>
      </c>
      <c r="JP24" s="33">
        <f>JH24-'DLPNO-CCSD(T1 or T0)'!CT23</f>
        <v>-0.63607525579306134</v>
      </c>
      <c r="JQ24" s="33">
        <f t="shared" si="78"/>
        <v>1.0800941982717305E-2</v>
      </c>
      <c r="JR24" s="33">
        <f t="shared" si="79"/>
        <v>-2.0362552968233416E-2</v>
      </c>
      <c r="JS24" s="33"/>
      <c r="JT24" s="344">
        <v>-2596.9243496249301</v>
      </c>
      <c r="JU24" s="345">
        <v>-2596.4978066953599</v>
      </c>
      <c r="JV24" s="346">
        <v>-2596.48477084466</v>
      </c>
      <c r="JW24" s="328"/>
      <c r="JX24" s="218" t="s">
        <v>20</v>
      </c>
      <c r="JY24" s="28">
        <v>-2592.8722987198398</v>
      </c>
      <c r="JZ24" s="28">
        <v>-2596.8122842088201</v>
      </c>
      <c r="KA24" s="28">
        <v>-2596.7981704016402</v>
      </c>
      <c r="KB24" s="28">
        <v>-2596.6052112480202</v>
      </c>
      <c r="KC24" s="28">
        <v>-2596.59815434443</v>
      </c>
      <c r="KD24" s="28">
        <v>-2596.5511171931698</v>
      </c>
      <c r="KE24" s="28">
        <v>-1.4113807181999999E-2</v>
      </c>
      <c r="KF24" s="28">
        <f t="shared" si="80"/>
        <v>-2596.5370033859876</v>
      </c>
      <c r="KG24" s="216">
        <v>-2596.4194732390001</v>
      </c>
      <c r="KH24" s="125">
        <v>-2596.4194732390001</v>
      </c>
      <c r="KI24" s="215">
        <v>-2596.6075625640001</v>
      </c>
      <c r="KJ24" s="10">
        <v>-0.97438415294000003</v>
      </c>
      <c r="KK24" s="10">
        <v>-2.704590877682</v>
      </c>
      <c r="KL24" s="10">
        <f t="shared" si="12"/>
        <v>-2596.4426024907048</v>
      </c>
      <c r="KM24" s="10">
        <f t="shared" si="13"/>
        <v>-2596.3882668608262</v>
      </c>
      <c r="KN24" s="34">
        <f>627.5095*(JY22-JY23)</f>
        <v>7.1241180015444341</v>
      </c>
      <c r="KO24" s="34">
        <f>627.5095*(KF22-KF23)</f>
        <v>9.1664052377044065</v>
      </c>
      <c r="KP24" s="34">
        <f>627.5095*(KL22-KL23)</f>
        <v>9.3173945587506477</v>
      </c>
      <c r="KQ24" s="34">
        <f>627.5095*(KM22-KM23)</f>
        <v>9.3527812738182146</v>
      </c>
      <c r="KR24" s="34">
        <f>627.5095*(KD22-KD23)</f>
        <v>9.2261865172590714</v>
      </c>
      <c r="KS24" s="34">
        <f>627.5095*(KC22-KC23)</f>
        <v>8.8426276417896101</v>
      </c>
      <c r="KT24" s="34">
        <f>627.5095*(KB22-KB23)</f>
        <v>8.8725182849912425</v>
      </c>
      <c r="KU24" s="34">
        <f>627.5095*(KA22-KA23)</f>
        <v>8.6329477710040692</v>
      </c>
      <c r="KV24" s="34">
        <f>627.5095*(JZ22-JZ23)</f>
        <v>8.6927290571219746</v>
      </c>
      <c r="KW24" s="33">
        <f t="shared" si="14"/>
        <v>-0.53345746013709672</v>
      </c>
      <c r="KX24" s="109">
        <f>627.5095*(JT22-JT23)</f>
        <v>8.7205321646595042</v>
      </c>
      <c r="KY24" s="109">
        <f>627.5095*(JU22-JU23)</f>
        <v>8.743201309433692</v>
      </c>
      <c r="KZ24" s="331">
        <f>627.5095*(JV22-JV23)</f>
        <v>8.623999071371955</v>
      </c>
      <c r="LA24" s="33">
        <f t="shared" si="15"/>
        <v>-0.17978922786926788</v>
      </c>
      <c r="LB24" s="155">
        <f t="shared" si="81"/>
        <v>0.34630830511061639</v>
      </c>
      <c r="LC24" s="149">
        <f>KN24-'PNO-LCCSD(T)'!AB23</f>
        <v>-1.3808661372332054E-3</v>
      </c>
      <c r="LD24" s="179">
        <f t="shared" si="16"/>
        <v>0.33762400647827917</v>
      </c>
      <c r="LE24" s="324">
        <f t="shared" si="17"/>
        <v>2.780310753752957E-2</v>
      </c>
      <c r="LF24" s="326">
        <f t="shared" si="18"/>
        <v>2.2669144774187799E-2</v>
      </c>
      <c r="LG24" t="str">
        <f t="shared" si="19"/>
        <v>07_ts</v>
      </c>
      <c r="LH24" s="175">
        <f>627.5095*(KG22-KG23)</f>
        <v>8.9369953191451632</v>
      </c>
      <c r="LI24" s="128">
        <f t="shared" si="20"/>
        <v>-9.436767735555307E-2</v>
      </c>
      <c r="LJ24" s="129">
        <f t="shared" si="21"/>
        <v>-6.4477034153920698E-2</v>
      </c>
      <c r="LK24" s="123">
        <f>627.5095*(KI22-KI23)</f>
        <v>9.0094500760020679</v>
      </c>
      <c r="LL24" s="128">
        <f t="shared" si="22"/>
        <v>-0.37650230499799875</v>
      </c>
      <c r="LM24" s="128">
        <f t="shared" si="23"/>
        <v>-0.3167210188800933</v>
      </c>
      <c r="LN24" s="226">
        <f t="shared" si="24"/>
        <v>-0.2937162568102103</v>
      </c>
      <c r="LO24" s="226"/>
      <c r="LP24" s="5" t="s">
        <v>20</v>
      </c>
      <c r="LQ24" s="4">
        <v>-2592.8722987197698</v>
      </c>
      <c r="LR24" s="4">
        <v>-2596.8122400570701</v>
      </c>
      <c r="LS24" s="4">
        <v>-2596.7981119555002</v>
      </c>
      <c r="LT24" s="4">
        <v>-2596.6051758930998</v>
      </c>
      <c r="LU24" s="4">
        <v>-2596.5981118423101</v>
      </c>
      <c r="LV24" s="4">
        <v>-2596.5510700975001</v>
      </c>
      <c r="LW24" s="4">
        <v>-1.4128101575E-2</v>
      </c>
      <c r="LX24" s="28">
        <f t="shared" si="25"/>
        <v>-2596.5369419959252</v>
      </c>
      <c r="LY24" s="18" t="s">
        <v>120</v>
      </c>
      <c r="LZ24" s="34">
        <f>627.5095*(LQ22-LQ23)</f>
        <v>7.1241173426521591</v>
      </c>
      <c r="MA24" s="34">
        <f>627.5095*(LX22-LX23)</f>
        <v>9.2251352992929725</v>
      </c>
      <c r="MB24" s="34">
        <f>627.5095*(LV22-LV23)</f>
        <v>9.2632287983294308</v>
      </c>
      <c r="MC24" s="34">
        <f>627.5095*(LU22-LU23)</f>
        <v>8.8841032460023168</v>
      </c>
      <c r="MD24" s="34">
        <f>627.5095*(LT22-LT23)</f>
        <v>8.9031499979460911</v>
      </c>
      <c r="ME24" s="34">
        <f>627.5095*(LS22-LS23)</f>
        <v>8.689138673786216</v>
      </c>
      <c r="MF24" s="34">
        <f>627.5095*(LR22-LR23)</f>
        <v>8.7272321776737645</v>
      </c>
      <c r="MG24" s="33">
        <f t="shared" si="26"/>
        <v>-0.53599662065566633</v>
      </c>
      <c r="MH24" s="39">
        <f t="shared" si="27"/>
        <v>-0.17591782027232661</v>
      </c>
      <c r="MI24" s="33"/>
      <c r="MJ24" s="5" t="s">
        <v>20</v>
      </c>
      <c r="MK24" s="28">
        <v>-2592.8722987198398</v>
      </c>
      <c r="ML24" s="28">
        <v>-2596.81113519369</v>
      </c>
      <c r="MM24" s="28">
        <v>-2596.7738344264499</v>
      </c>
      <c r="MN24" s="28">
        <v>-2596.6022925134998</v>
      </c>
      <c r="MO24" s="28">
        <v>-2596.58364212988</v>
      </c>
      <c r="MP24" s="28">
        <v>-2596.5502359256202</v>
      </c>
      <c r="MQ24" s="28">
        <v>-3.7300767242000002E-2</v>
      </c>
      <c r="MR24" s="28">
        <f t="shared" si="82"/>
        <v>-2596.5129351583782</v>
      </c>
      <c r="MS24" s="18" t="s">
        <v>120</v>
      </c>
      <c r="MT24" s="34">
        <f>627.5095*(MK22-MK23)</f>
        <v>7.1241180015444341</v>
      </c>
      <c r="MU24" s="34">
        <f>627.5095*(MR22-MR23)</f>
        <v>8.8431300829617179</v>
      </c>
      <c r="MV24" s="34">
        <f>627.5095*(MP22-MP23)</f>
        <v>9.2830158292986216</v>
      </c>
      <c r="MW24" s="34">
        <f>627.5095*(MO22-MO23)</f>
        <v>8.7175991974402898</v>
      </c>
      <c r="MX24" s="34">
        <f>627.5095*(MN22-MN23)</f>
        <v>8.9375420744610778</v>
      </c>
      <c r="MY24" s="34">
        <f>627.5095*(MM22-MM23)</f>
        <v>8.3469204819944203</v>
      </c>
      <c r="MZ24" s="34">
        <f>627.5095*(ML22-ML23)</f>
        <v>8.7868062289020408</v>
      </c>
      <c r="NA24" s="52">
        <f t="shared" si="28"/>
        <v>-0.4962096003965808</v>
      </c>
      <c r="NB24" s="52">
        <f t="shared" si="29"/>
        <v>-0.15073584555903707</v>
      </c>
      <c r="NC24" s="33">
        <f t="shared" si="30"/>
        <v>-2.9053382310230802E-2</v>
      </c>
      <c r="ND24" s="33"/>
      <c r="NE24" s="5" t="s">
        <v>20</v>
      </c>
      <c r="NF24">
        <v>-2592.8722987198398</v>
      </c>
      <c r="NG24">
        <v>-2596.81160017919</v>
      </c>
      <c r="NH24">
        <v>-2596.7745432527799</v>
      </c>
      <c r="NI24">
        <v>-2596.6027265899602</v>
      </c>
      <c r="NJ24">
        <v>-2596.5841981267599</v>
      </c>
      <c r="NK24">
        <v>-2596.5508325883902</v>
      </c>
      <c r="NL24">
        <v>-3.7056926408999998E-2</v>
      </c>
      <c r="NM24" s="28">
        <f t="shared" si="83"/>
        <v>-2596.5137756619811</v>
      </c>
      <c r="NN24" s="18" t="s">
        <v>120</v>
      </c>
      <c r="NO24" s="34">
        <f>627.5095*(NF22-NF23)</f>
        <v>7.1241179952665519</v>
      </c>
      <c r="NP24" s="34">
        <f>627.5095*(NM22-NM23)</f>
        <v>8.8376188899603783</v>
      </c>
      <c r="NQ24" s="34">
        <f>627.5095*(NK22-NK23)</f>
        <v>9.235940537629995</v>
      </c>
      <c r="NR24" s="34">
        <f>627.5095*(NJ22-NJ23)</f>
        <v>8.7447001657990473</v>
      </c>
      <c r="NS24" s="34">
        <f>627.5095*(NI22-NI23)</f>
        <v>8.9438609883497424</v>
      </c>
      <c r="NT24" s="34">
        <f>627.5095*(NH22-NH23)</f>
        <v>8.4049064698631284</v>
      </c>
      <c r="NU24" s="34">
        <f>627.5095*(NG22-NG23)</f>
        <v>8.8032281149645204</v>
      </c>
      <c r="NV24" s="33">
        <f t="shared" si="31"/>
        <v>-0.43271242266547461</v>
      </c>
      <c r="NW24" s="39">
        <f t="shared" si="84"/>
        <v>-0.14063287338522201</v>
      </c>
      <c r="NX24" s="33">
        <f t="shared" si="85"/>
        <v>1.0102972173815061E-2</v>
      </c>
      <c r="NZ24" s="5" t="s">
        <v>20</v>
      </c>
      <c r="OA24" s="4">
        <v>-2592.9453454074501</v>
      </c>
      <c r="OB24" s="4">
        <v>-2597.09996386904</v>
      </c>
      <c r="OC24" s="4">
        <v>-2597.0460381492599</v>
      </c>
      <c r="OD24" s="4">
        <v>-2596.8681154062401</v>
      </c>
      <c r="OE24" s="4">
        <v>-2596.8411525463598</v>
      </c>
      <c r="OF24" s="4">
        <v>-2596.85504568958</v>
      </c>
      <c r="OG24" s="4">
        <v>-5.3925719774999999E-2</v>
      </c>
      <c r="OH24" s="28">
        <f t="shared" si="86"/>
        <v>-2596.8011199698049</v>
      </c>
      <c r="OI24" s="18" t="s">
        <v>120</v>
      </c>
      <c r="OJ24" s="34">
        <f>627.5095*(OA22-OA23)</f>
        <v>6.976565612417386</v>
      </c>
      <c r="OK24" s="34">
        <f>627.5095*(OH22-OH23)</f>
        <v>8.6845046473199741</v>
      </c>
      <c r="OL24" s="34">
        <f>627.5095*(OF22-OF23)</f>
        <v>9.3791543197359175</v>
      </c>
      <c r="OM24" s="34">
        <f>627.5095*(OE22-OE23)</f>
        <v>8.6179811608192818</v>
      </c>
      <c r="ON24" s="34">
        <f>627.5095*(OD22-OD23)</f>
        <v>8.9653060000235154</v>
      </c>
      <c r="OO24" s="34">
        <f>627.5095*(OC22-OC23)</f>
        <v>8.2213937701232371</v>
      </c>
      <c r="OP24" s="34">
        <f>627.5095*(OB22-OB23)</f>
        <v>8.9160434419684638</v>
      </c>
      <c r="OQ24" s="33">
        <f t="shared" si="32"/>
        <v>-0.46311087776745374</v>
      </c>
      <c r="OR24" s="39">
        <f t="shared" si="87"/>
        <v>-4.9262558055051642E-2</v>
      </c>
      <c r="OS24" s="39"/>
      <c r="OT24" s="39" t="s">
        <v>20</v>
      </c>
      <c r="OU24" s="39">
        <v>-2592.9453454074701</v>
      </c>
      <c r="OV24" s="39">
        <v>-2597.1003058677202</v>
      </c>
      <c r="OW24" s="39">
        <v>-2597.0798956786198</v>
      </c>
      <c r="OX24" s="39">
        <v>-2596.8732394110998</v>
      </c>
      <c r="OY24" s="39">
        <v>-2596.8630343165501</v>
      </c>
      <c r="OZ24" s="39">
        <v>-2596.8561104891701</v>
      </c>
      <c r="PA24" s="39">
        <v>-2.0410189095999998E-2</v>
      </c>
      <c r="PB24" s="39">
        <v>-2596.8357003000742</v>
      </c>
      <c r="PC24" s="39" t="s">
        <v>120</v>
      </c>
      <c r="PD24" s="39">
        <v>6.9765656061395038</v>
      </c>
      <c r="PE24" s="39">
        <v>9.3781111280422387</v>
      </c>
      <c r="PF24" s="39">
        <v>9.4001082737501989</v>
      </c>
      <c r="PG24" s="39">
        <v>9.0464808674065296</v>
      </c>
      <c r="PH24" s="39">
        <v>9.057479445967676</v>
      </c>
      <c r="PI24" s="39">
        <v>8.8660449220734545</v>
      </c>
      <c r="PJ24" s="39">
        <v>8.8880420729178642</v>
      </c>
      <c r="PK24" s="39">
        <v>-0.51206620083233467</v>
      </c>
      <c r="PL24" s="39">
        <v>-0.16943737304981177</v>
      </c>
      <c r="PM24" s="39"/>
      <c r="PO24" s="33">
        <f t="shared" si="33"/>
        <v>-0.14755238912704804</v>
      </c>
      <c r="PP24" s="33">
        <f t="shared" si="34"/>
        <v>2.7763925562437564E-2</v>
      </c>
      <c r="PQ24" s="33">
        <f t="shared" si="88"/>
        <v>0.17531631468948561</v>
      </c>
      <c r="PR24" s="33">
        <f>'LNO-CCSD(T)-def2nZVP'!LB24</f>
        <v>0.34630830511061639</v>
      </c>
      <c r="PS24" s="33">
        <f t="shared" si="89"/>
        <v>0.10954016771069916</v>
      </c>
      <c r="PT24" s="33">
        <f t="shared" si="90"/>
        <v>0.21037114275715268</v>
      </c>
      <c r="PU24" s="33">
        <f>-'LNO-CCSD(T)-def2nZVP'!FA24+'CCSD(T)'!CI24</f>
        <v>-3.3340225909590515E-3</v>
      </c>
      <c r="PV24" s="360">
        <f>'LNO-CCSD(T)-def2nZVP'!KV24+PS24+PT24+PU24</f>
        <v>9.0093063449988673</v>
      </c>
      <c r="PW24" s="360"/>
      <c r="PX24" s="399">
        <v>-0.1475517365126553</v>
      </c>
      <c r="PY24" s="399">
        <v>0.15432944802158488</v>
      </c>
      <c r="PZ24" s="399">
        <v>0.30188118453424018</v>
      </c>
      <c r="QA24" s="399">
        <v>0.34630830511061639</v>
      </c>
      <c r="QB24" s="399">
        <v>0.20329194335201528</v>
      </c>
      <c r="QC24" s="399">
        <v>0.21037114275715268</v>
      </c>
      <c r="QD24" s="399">
        <v>-3.3340225909590515E-3</v>
      </c>
      <c r="QE24" s="360">
        <v>9.103058120640183</v>
      </c>
      <c r="QF24" s="399">
        <f t="shared" si="91"/>
        <v>9.375177564131576E-2</v>
      </c>
      <c r="QH24" s="5" t="s">
        <v>20</v>
      </c>
      <c r="QI24" s="420">
        <v>-2592.8722987197698</v>
      </c>
      <c r="QJ24" s="420">
        <v>-2596.4710160884601</v>
      </c>
      <c r="QK24" s="420">
        <v>-2596.4587927698599</v>
      </c>
      <c r="QL24" s="420">
        <v>-2596.2754025644599</v>
      </c>
      <c r="QM24" s="420">
        <v>-2596.2692909051598</v>
      </c>
      <c r="QN24" s="420">
        <v>-2596.1924373523402</v>
      </c>
      <c r="QO24" s="420">
        <v>-1.2223318597E-2</v>
      </c>
      <c r="QP24" s="213">
        <f t="shared" si="92"/>
        <v>-2596.1802140337431</v>
      </c>
      <c r="QQ24" s="421" t="s">
        <v>120</v>
      </c>
      <c r="QR24" s="212">
        <f>627.5095*(QI22-QI23)</f>
        <v>7.1241173363742769</v>
      </c>
      <c r="QS24" s="212">
        <f>627.5095*(QP22-QP23)</f>
        <v>9.6261819904372796</v>
      </c>
      <c r="QT24" s="212">
        <f>627.5095*(QN22-QN23)</f>
        <v>9.7265579614860158</v>
      </c>
      <c r="QU24" s="212">
        <f>627.5095*(QM22-QM23)</f>
        <v>8.7598794072839485</v>
      </c>
      <c r="QV24" s="212">
        <f>627.5095*(QL22-QL23)</f>
        <v>8.8100673910961671</v>
      </c>
      <c r="QW24" s="212">
        <f>627.5095*(QK22-QK23)</f>
        <v>8.5957109303736416</v>
      </c>
      <c r="QX24" s="212">
        <f>627.5095*(QJ22-QJ23)</f>
        <v>8.6960869042759619</v>
      </c>
      <c r="QY24" s="213">
        <f t="shared" si="35"/>
        <v>-1.0304710572100539</v>
      </c>
      <c r="QZ24" s="249">
        <f t="shared" si="93"/>
        <v>-0.11398048682020523</v>
      </c>
      <c r="RA24" s="5"/>
      <c r="RB24" s="5" t="s">
        <v>20</v>
      </c>
      <c r="RC24" s="213">
        <v>-2592.9453454074501</v>
      </c>
      <c r="RD24" s="213">
        <v>-2596.7384762997099</v>
      </c>
      <c r="RE24" s="213">
        <v>-2596.7207021741701</v>
      </c>
      <c r="RF24" s="213">
        <v>-2596.5247169941799</v>
      </c>
      <c r="RG24" s="213">
        <v>-2596.5158299314098</v>
      </c>
      <c r="RH24" s="213">
        <v>-2596.4794646692299</v>
      </c>
      <c r="RI24" s="213">
        <v>-1.7774125535000001E-2</v>
      </c>
      <c r="RJ24" s="418">
        <f t="shared" si="94"/>
        <v>-2596.4616905436947</v>
      </c>
      <c r="RK24" s="421" t="s">
        <v>120</v>
      </c>
      <c r="RL24" s="212">
        <f>627.5095*(RC22-RC23)</f>
        <v>6.9765654805818595</v>
      </c>
      <c r="RM24" s="212">
        <f>627.5095*(RJ22-RJ23)</f>
        <v>9.7747068275154056</v>
      </c>
      <c r="RN24" s="212">
        <f>627.5095*(RH22-RH23)</f>
        <v>9.8382725865440452</v>
      </c>
      <c r="RO24" s="212">
        <f>627.5095*(RG22-RG23)</f>
        <v>8.9025418786143309</v>
      </c>
      <c r="RP24" s="212">
        <f>627.5095*(RF22-RF23)</f>
        <v>8.934324757985971</v>
      </c>
      <c r="RQ24" s="212">
        <f>627.5095*(RE22-RE23)</f>
        <v>8.7844413087216537</v>
      </c>
      <c r="RR24" s="212">
        <f>627.5095*(RD22-RD23)</f>
        <v>8.8480070611870527</v>
      </c>
      <c r="RS24" s="213">
        <f t="shared" si="36"/>
        <v>-0.99026552535699253</v>
      </c>
      <c r="RT24" s="249">
        <f t="shared" si="95"/>
        <v>-8.631769679891832E-2</v>
      </c>
    </row>
    <row r="25" spans="1:488" ht="17">
      <c r="A25" s="96">
        <v>37.28</v>
      </c>
      <c r="C25" s="286" t="s">
        <v>21</v>
      </c>
      <c r="D25" s="282">
        <v>-2616.5626638895101</v>
      </c>
      <c r="E25" s="282">
        <v>-2621.7317930684098</v>
      </c>
      <c r="F25" s="282">
        <v>-2621.71519786105</v>
      </c>
      <c r="G25" s="282">
        <v>-2621.4897536814801</v>
      </c>
      <c r="H25" s="282">
        <v>-2621.48145607781</v>
      </c>
      <c r="I25" s="282">
        <v>-2621.3167393171898</v>
      </c>
      <c r="J25" s="282">
        <v>-2621.3001441098399</v>
      </c>
      <c r="K25" s="94" t="s">
        <v>118</v>
      </c>
      <c r="L25" s="34">
        <f>627.5095*(D27-D26)</f>
        <v>20.355650380801599</v>
      </c>
      <c r="M25" s="34">
        <f>627.5095*(J27-J26)</f>
        <v>45.01301461619942</v>
      </c>
      <c r="N25" s="34">
        <f>627.5095*(I27-I26)</f>
        <v>45.221202614763577</v>
      </c>
      <c r="O25" s="34">
        <f>627.5095*(H27-H26)</f>
        <v>35.551282775838366</v>
      </c>
      <c r="P25" s="34">
        <f>627.5095*(G27-G26)</f>
        <v>35.655376774977761</v>
      </c>
      <c r="Q25" s="34">
        <f>627.5095*(F27-F26)</f>
        <v>36.465461908467901</v>
      </c>
      <c r="R25" s="34">
        <f>627.5095*(E27-E26)</f>
        <v>36.673649913595298</v>
      </c>
      <c r="S25" s="93">
        <f t="shared" si="37"/>
        <v>-8.5475527011682786</v>
      </c>
      <c r="T25" s="93">
        <f t="shared" si="38"/>
        <v>1.0182731386175377</v>
      </c>
      <c r="U25" s="288"/>
      <c r="V25" s="93">
        <f>L25-'CCSD(T)'!BV25</f>
        <v>7.968423161909044E-3</v>
      </c>
      <c r="W25" s="93">
        <f>N25-'CCSD(T)'!BW25</f>
        <v>-4.0492728413923373E-3</v>
      </c>
      <c r="X25" s="93">
        <f>P25-'CCSD(T)'!BX25</f>
        <v>0.24237906100007933</v>
      </c>
      <c r="Y25" s="93">
        <f>R25-'CCSD(T)'!BY25</f>
        <v>0.49643719988006296</v>
      </c>
      <c r="Z25" s="93">
        <f>R25-'DLPNO-CCSD(T1 or T0)'!CT24</f>
        <v>-3.1788258215470293</v>
      </c>
      <c r="AA25" s="93">
        <f t="shared" si="39"/>
        <v>0.23441063783817029</v>
      </c>
      <c r="AB25" s="93">
        <f t="shared" si="40"/>
        <v>0.25405813887998363</v>
      </c>
      <c r="AD25" s="209" t="s">
        <v>21</v>
      </c>
      <c r="AE25" s="28">
        <v>-2616.5626638896001</v>
      </c>
      <c r="AF25" s="28">
        <v>-2621.7323746132502</v>
      </c>
      <c r="AG25" s="28">
        <v>-2621.7159738154401</v>
      </c>
      <c r="AH25" s="28">
        <v>-2621.4902507762299</v>
      </c>
      <c r="AI25" s="28">
        <v>-2621.4820503773199</v>
      </c>
      <c r="AJ25" s="28">
        <v>-2621.3173123961701</v>
      </c>
      <c r="AK25" s="28">
        <v>-2621.30091159835</v>
      </c>
      <c r="AL25" s="18" t="s">
        <v>118</v>
      </c>
      <c r="AM25" s="34">
        <f>627.5095*(AE27-AE26)</f>
        <v>20.355650600242118</v>
      </c>
      <c r="AN25" s="34">
        <f>627.5095*(AK27-AK26)</f>
        <v>45.098791738828183</v>
      </c>
      <c r="AO25" s="34">
        <f>627.5095*(AJ27-AJ26)</f>
        <v>45.262472502763437</v>
      </c>
      <c r="AP25" s="34">
        <f>627.5095*(AI27-AI26)</f>
        <v>35.613677846519366</v>
      </c>
      <c r="AQ25" s="34">
        <f>627.5095*(AH27-AH26)</f>
        <v>35.695518225348053</v>
      </c>
      <c r="AR25" s="34">
        <f>627.5095*(AG27-AG26)</f>
        <v>36.555449544494309</v>
      </c>
      <c r="AS25" s="34">
        <f>627.5095*(AF27-AF26)</f>
        <v>36.719130308429555</v>
      </c>
      <c r="AT25" s="52">
        <f t="shared" si="41"/>
        <v>-8.5433421943338814</v>
      </c>
      <c r="AU25" s="52">
        <f t="shared" si="42"/>
        <v>1.0236120830815025</v>
      </c>
      <c r="AV25" s="71"/>
      <c r="AW25" s="52">
        <f>AM25-'CCSD(T)'!BV25</f>
        <v>7.9686426024281332E-3</v>
      </c>
      <c r="AX25" s="52">
        <f>AO25-'CCSD(T)'!BW25</f>
        <v>3.7220615158467751E-2</v>
      </c>
      <c r="AY25" s="52">
        <f>AQ25-'CCSD(T)'!BX25</f>
        <v>0.28252051137037171</v>
      </c>
      <c r="AZ25" s="52">
        <f>AS25-'CCSD(T)'!BY25</f>
        <v>0.54191759471432022</v>
      </c>
      <c r="BA25" s="52">
        <f>AS25-'DLPNO-CCSD(T1 or T0)'!CT24</f>
        <v>-3.1333454267127721</v>
      </c>
      <c r="BB25" s="52">
        <f t="shared" si="43"/>
        <v>0.27455186876794357</v>
      </c>
      <c r="BC25" s="52">
        <f t="shared" si="44"/>
        <v>0.25939708334394851</v>
      </c>
      <c r="BD25" s="33"/>
      <c r="BE25" s="211" t="s">
        <v>21</v>
      </c>
      <c r="BF25" s="28">
        <v>-2616.5626638895101</v>
      </c>
      <c r="BG25" s="28">
        <v>-2621.7291811988098</v>
      </c>
      <c r="BH25" s="28">
        <v>-2621.68567153412</v>
      </c>
      <c r="BI25" s="28">
        <v>-2621.4844972833598</v>
      </c>
      <c r="BJ25" s="28">
        <v>-2621.4627424510199</v>
      </c>
      <c r="BK25" s="28">
        <v>-2621.3141517665899</v>
      </c>
      <c r="BL25" s="28">
        <v>-4.3509664682000002E-2</v>
      </c>
      <c r="BM25" s="28">
        <f t="shared" si="45"/>
        <v>-2621.2706421019079</v>
      </c>
      <c r="BN25" s="18" t="s">
        <v>118</v>
      </c>
      <c r="BO25" s="212">
        <f>627.5095*(BF27-BF26)</f>
        <v>20.355650606520001</v>
      </c>
      <c r="BP25" s="212">
        <f>627.5095*(BM27-BM26)</f>
        <v>44.589080207536</v>
      </c>
      <c r="BQ25" s="212">
        <f>627.5095*(BK27-BK26)</f>
        <v>45.2908387431848</v>
      </c>
      <c r="BR25" s="212">
        <f>627.5095*(BJ27-BJ26)</f>
        <v>36.114891841609563</v>
      </c>
      <c r="BS25" s="212">
        <f>627.5095*(BI27-BI26)</f>
        <v>36.46577110757913</v>
      </c>
      <c r="BT25" s="212">
        <f>627.5095*(BH27-BH26)</f>
        <v>37.475064974134213</v>
      </c>
      <c r="BU25" s="212">
        <f>627.5095*(BG27-BG26)</f>
        <v>38.176823500366183</v>
      </c>
      <c r="BV25" s="213">
        <f t="shared" si="46"/>
        <v>-7.114015242818617</v>
      </c>
      <c r="BW25" s="213">
        <f t="shared" si="47"/>
        <v>1.7110523927870531</v>
      </c>
      <c r="BX25" s="214">
        <f t="shared" si="48"/>
        <v>-0.68744030970555059</v>
      </c>
      <c r="BY25" s="33">
        <f>BO25-'CCSD(T)'!BV25</f>
        <v>7.9686488803112354E-3</v>
      </c>
      <c r="BZ25" s="33">
        <f>BQ25-'CCSD(T)'!BW25</f>
        <v>6.5586855579830683E-2</v>
      </c>
      <c r="CA25" s="39">
        <f>BS25-'CCSD(T)'!BX25</f>
        <v>1.0527733936014485</v>
      </c>
      <c r="CB25" s="39">
        <f>BU25-'CCSD(T)'!BY25</f>
        <v>1.9996107866509476</v>
      </c>
      <c r="CC25" s="33">
        <f>BU25-'DLPNO-CCSD(T1 or T0)'!CT24</f>
        <v>-1.6756522347761447</v>
      </c>
      <c r="CD25" s="33">
        <f t="shared" si="49"/>
        <v>1.0448047447211373</v>
      </c>
      <c r="CE25" s="33">
        <f t="shared" si="50"/>
        <v>0.9468373930494991</v>
      </c>
      <c r="CF25" s="39"/>
      <c r="CG25" s="211" t="s">
        <v>21</v>
      </c>
      <c r="CH25" s="74">
        <v>-2616.5626638895101</v>
      </c>
      <c r="CI25" s="74">
        <v>-2621.7322476180898</v>
      </c>
      <c r="CJ25" s="74">
        <v>-2621.6897614925501</v>
      </c>
      <c r="CK25" s="74">
        <v>-2621.4873029115602</v>
      </c>
      <c r="CL25" s="74">
        <v>-2621.4660598487899</v>
      </c>
      <c r="CM25" s="74">
        <v>-2621.31696929584</v>
      </c>
      <c r="CN25" s="33">
        <v>-4.2486125538999997E-2</v>
      </c>
      <c r="CO25" s="33">
        <f t="shared" si="51"/>
        <v>-2621.2744831703008</v>
      </c>
      <c r="CP25" s="18" t="s">
        <v>118</v>
      </c>
      <c r="CQ25" s="34">
        <f>627.5095*(CH27-CH26)</f>
        <v>20.355650374523716</v>
      </c>
      <c r="CR25" s="34">
        <f>627.5095*(CO27-CO26)</f>
        <v>44.242849930794229</v>
      </c>
      <c r="CS25" s="34">
        <f>627.5095*(CM27-CM26)</f>
        <v>45.206949087818423</v>
      </c>
      <c r="CT25" s="34">
        <f>627.5095*(CL27-CL26)</f>
        <v>35.440540225768139</v>
      </c>
      <c r="CU25" s="34">
        <f>627.5095*(CK27-CK26)</f>
        <v>35.922589804280236</v>
      </c>
      <c r="CV25" s="34">
        <f>627.5095*(CJ27-CJ26)</f>
        <v>36.587713930583718</v>
      </c>
      <c r="CW25" s="34">
        <f>627.5095*(CI27-CI26)</f>
        <v>37.551813088178626</v>
      </c>
      <c r="CX25" s="33">
        <f t="shared" si="0"/>
        <v>-7.6551359996397963</v>
      </c>
      <c r="CY25" s="33">
        <f t="shared" si="1"/>
        <v>1.6292232838983907</v>
      </c>
      <c r="CZ25" s="33">
        <f t="shared" si="2"/>
        <v>-8.1829108888662461E-2</v>
      </c>
      <c r="DA25" s="33">
        <f>CQ25-'CCSD(T)'!BV25</f>
        <v>7.9684168840259417E-3</v>
      </c>
      <c r="DB25" s="33">
        <f>CS25-'CCSD(T)'!BW25</f>
        <v>-1.8302799786546586E-2</v>
      </c>
      <c r="DC25" s="33">
        <f>CU25-'CCSD(T)'!BX25</f>
        <v>0.50959209030255437</v>
      </c>
      <c r="DD25" s="39">
        <f>CW25-'CCSD(T)'!BY25</f>
        <v>1.374600374463391</v>
      </c>
      <c r="DE25" s="39">
        <f>CW25-'DLPNO-CCSD(T1 or T0)'!CT24</f>
        <v>-2.3006626469637013</v>
      </c>
      <c r="DF25" s="33">
        <f t="shared" si="52"/>
        <v>0.50162367341852843</v>
      </c>
      <c r="DG25" s="33">
        <f t="shared" si="53"/>
        <v>0.86500828416083664</v>
      </c>
      <c r="DH25" s="33"/>
      <c r="DI25" s="211" t="s">
        <v>21</v>
      </c>
      <c r="DJ25" s="74">
        <v>-2616.56266388923</v>
      </c>
      <c r="DK25" s="74">
        <v>-2621.7312742996</v>
      </c>
      <c r="DL25" s="74">
        <v>-2621.7261734669801</v>
      </c>
      <c r="DM25" s="74">
        <v>-2621.4902412189199</v>
      </c>
      <c r="DN25" s="74">
        <v>-2621.4876908026099</v>
      </c>
      <c r="DO25" s="74">
        <v>-2621.3175114249998</v>
      </c>
      <c r="DP25" s="28">
        <v>-5.1008326219999997E-3</v>
      </c>
      <c r="DQ25" s="33">
        <f t="shared" si="54"/>
        <v>-2621.312410592378</v>
      </c>
      <c r="DR25" s="18" t="s">
        <v>118</v>
      </c>
      <c r="DS25" s="34">
        <f>627.5095*(DJ27-DJ26)</f>
        <v>20.357077889606227</v>
      </c>
      <c r="DT25" s="34">
        <f>627.5095*(DQ27-DQ26)</f>
        <v>45.088778458472305</v>
      </c>
      <c r="DU25" s="34">
        <f>627.5095*(DO27-DO26)</f>
        <v>45.18273498961652</v>
      </c>
      <c r="DV25" s="34">
        <f>627.5095*(DN27-DN26)</f>
        <v>35.428920814307659</v>
      </c>
      <c r="DW25" s="34">
        <f>627.5095*(DM27-DM26)</f>
        <v>35.475899074457956</v>
      </c>
      <c r="DX25" s="34">
        <f>627.5095*(DL27-DL26)</f>
        <v>36.278533518023309</v>
      </c>
      <c r="DY25" s="34">
        <f>627.5095*(DK27-DK26)</f>
        <v>36.372490050879669</v>
      </c>
      <c r="DZ25" s="33">
        <f t="shared" si="3"/>
        <v>-8.8102449387368509</v>
      </c>
      <c r="EA25" s="33">
        <f t="shared" si="4"/>
        <v>0.89659097642171304</v>
      </c>
      <c r="EB25" s="33">
        <f t="shared" si="55"/>
        <v>-0.12168216219582462</v>
      </c>
      <c r="EC25" s="33">
        <f>DS25-'CCSD(T)'!BV25</f>
        <v>9.3959319665373187E-3</v>
      </c>
      <c r="ED25" s="33">
        <f>DU25-'CCSD(T)'!BW25</f>
        <v>-4.2516897988448932E-2</v>
      </c>
      <c r="EE25" s="33">
        <f>DW25-'CCSD(T)'!BX25</f>
        <v>6.2901360480275059E-2</v>
      </c>
      <c r="EF25" s="39">
        <f>DY25-'CCSD(T)'!BY25</f>
        <v>0.19527733716443407</v>
      </c>
      <c r="EG25" s="39">
        <f>DY25-'DLPNO-CCSD(T1 or T0)'!CT24</f>
        <v>-3.4799856842626582</v>
      </c>
      <c r="EH25" s="33">
        <f t="shared" si="56"/>
        <v>5.3505428513737741E-2</v>
      </c>
      <c r="EI25" s="33">
        <f t="shared" si="57"/>
        <v>0.13237597668415901</v>
      </c>
      <c r="EJ25" s="33"/>
      <c r="EK25" s="289" t="s">
        <v>21</v>
      </c>
      <c r="EL25" s="33">
        <v>-2616.6651984067298</v>
      </c>
      <c r="EM25" s="33">
        <v>-2622.2196219170401</v>
      </c>
      <c r="EN25" s="33">
        <v>-2622.20202843467</v>
      </c>
      <c r="EO25" s="33">
        <v>-2621.9600195194898</v>
      </c>
      <c r="EP25" s="33">
        <v>-2621.9512227783098</v>
      </c>
      <c r="EQ25" s="33">
        <v>-2621.7874471127998</v>
      </c>
      <c r="ER25" s="33">
        <v>-1.759348237E-2</v>
      </c>
      <c r="ES25" s="33">
        <f t="shared" si="58"/>
        <v>-2621.7698536304297</v>
      </c>
      <c r="ET25" s="18" t="s">
        <v>118</v>
      </c>
      <c r="EU25" s="34">
        <f>627.5095*(EL27-EL26)</f>
        <v>20.530431900682231</v>
      </c>
      <c r="EV25" s="34">
        <f>627.5095*(ES27-ES26)</f>
        <v>46.077856555223363</v>
      </c>
      <c r="EW25" s="34">
        <f>627.5095*(EQ27-EQ26)</f>
        <v>46.325689552941419</v>
      </c>
      <c r="EX25" s="34">
        <f>627.5095*(EP27-EP26)</f>
        <v>36.097007061459315</v>
      </c>
      <c r="EY25" s="34">
        <f>627.5095*(EO27-EO26)</f>
        <v>36.220923558748872</v>
      </c>
      <c r="EZ25" s="34">
        <f>627.5095*(EN27-EN26)</f>
        <v>37.201716885001808</v>
      </c>
      <c r="FA25" s="34">
        <f>627.5095*(EM27-EM26)</f>
        <v>37.449549885858801</v>
      </c>
      <c r="FB25" s="92">
        <f t="shared" si="5"/>
        <v>-8.8761396670826187</v>
      </c>
      <c r="FC25" s="92">
        <f t="shared" si="6"/>
        <v>1.2286263271099287</v>
      </c>
      <c r="FD25" s="92">
        <f>EU25-'CCSD(T)'!BB25</f>
        <v>2.0166926168130317E-4</v>
      </c>
      <c r="FE25" s="92">
        <f>EW25-'CCSD(T)'!BC25</f>
        <v>-4.3363337999728913E-2</v>
      </c>
      <c r="FF25" s="92">
        <f>EY25-'CCSD(T)'!CH25</f>
        <v>0.22620776488184902</v>
      </c>
      <c r="FG25" s="96">
        <f>FA25-'CCSD(T)'!CI25</f>
        <v>0.52106150232560822</v>
      </c>
      <c r="FH25" s="96">
        <f>FA25-'DLPNO-CCSD(T1 or T0)'!AF24</f>
        <v>-3.4064503366555314</v>
      </c>
      <c r="FI25" s="92">
        <f t="shared" si="59"/>
        <v>0.22600609562016771</v>
      </c>
      <c r="FJ25" s="92">
        <f t="shared" si="60"/>
        <v>0.2948537374437592</v>
      </c>
      <c r="FK25" s="39"/>
      <c r="FL25" s="218" t="s">
        <v>21</v>
      </c>
      <c r="FM25" s="28">
        <v>-2616.6651984065902</v>
      </c>
      <c r="FN25" s="28">
        <v>-2622.2201629854098</v>
      </c>
      <c r="FO25" s="28">
        <v>-2622.2027835915601</v>
      </c>
      <c r="FP25" s="28">
        <v>-2621.9604906907698</v>
      </c>
      <c r="FQ25" s="28">
        <v>-2621.9518009938402</v>
      </c>
      <c r="FR25" s="28">
        <v>-2621.7880117271402</v>
      </c>
      <c r="FS25" s="28">
        <v>-1.7379393853E-2</v>
      </c>
      <c r="FT25" s="28">
        <f t="shared" si="61"/>
        <v>-2621.7706323332873</v>
      </c>
      <c r="FU25" s="18" t="s">
        <v>118</v>
      </c>
      <c r="FV25" s="34">
        <f>627.5095*(FM27-FM26)</f>
        <v>20.530431869292823</v>
      </c>
      <c r="FW25" s="34">
        <f>627.5095*(FT27-FT26)</f>
        <v>46.087369994021088</v>
      </c>
      <c r="FX25" s="34">
        <f>627.5095*(FR27-FR26)</f>
        <v>46.347262946735896</v>
      </c>
      <c r="FY25" s="34">
        <f>627.5095*(FQ27-FQ26)</f>
        <v>36.0822351866153</v>
      </c>
      <c r="FZ25" s="34">
        <f>627.5095*(FP27-FP26)</f>
        <v>36.212181667395754</v>
      </c>
      <c r="GA25" s="34">
        <f>627.5095*(FO27-FO26)</f>
        <v>37.181732966519675</v>
      </c>
      <c r="GB25" s="34">
        <f>627.5095*(FN27-FN26)</f>
        <v>37.441625921802711</v>
      </c>
      <c r="GC25" s="33">
        <f t="shared" si="62"/>
        <v>-8.9056370249331849</v>
      </c>
      <c r="GD25" s="33">
        <f t="shared" si="63"/>
        <v>1.2294442544069568</v>
      </c>
      <c r="GE25" s="169">
        <f t="shared" si="7"/>
        <v>0.87694290694621202</v>
      </c>
      <c r="GF25" s="33">
        <f>FV25-'CCSD(T)'!BB25</f>
        <v>2.0163787227289731E-4</v>
      </c>
      <c r="GG25" s="33">
        <f>FX25-'CCSD(T)'!BC25</f>
        <v>-2.1789944205252709E-2</v>
      </c>
      <c r="GH25" s="33">
        <f>FZ25-'CCSD(T)'!BD25</f>
        <v>0.21746587352873092</v>
      </c>
      <c r="GI25" s="33">
        <f>GB25-'CCSD(T)'!BE25</f>
        <v>0.51313753826951825</v>
      </c>
      <c r="GJ25" s="33">
        <f>GB25-'DLPNO-CCSD(T1 or T0)'!O24</f>
        <v>-3.0814541558614152</v>
      </c>
      <c r="GK25" s="33">
        <f t="shared" si="64"/>
        <v>0.21726423565645803</v>
      </c>
      <c r="GL25" s="33">
        <f t="shared" si="65"/>
        <v>0.29567166474078732</v>
      </c>
      <c r="GM25" s="33"/>
      <c r="GN25" s="218" t="s">
        <v>21</v>
      </c>
      <c r="GO25" s="28">
        <v>-2616.6651984065902</v>
      </c>
      <c r="GP25" s="28">
        <v>-2622.2172924818501</v>
      </c>
      <c r="GQ25" s="28">
        <v>-2622.17023245462</v>
      </c>
      <c r="GR25" s="28">
        <v>-2621.9546858256599</v>
      </c>
      <c r="GS25" s="28">
        <v>-2621.9311558120398</v>
      </c>
      <c r="GT25" s="28">
        <v>-2621.7845912662701</v>
      </c>
      <c r="GU25" s="28">
        <v>-4.7060027237E-2</v>
      </c>
      <c r="GV25" s="28">
        <f t="shared" si="66"/>
        <v>-2621.7375312390332</v>
      </c>
      <c r="GW25" s="18" t="s">
        <v>118</v>
      </c>
      <c r="GX25" s="34">
        <f>627.5095*(GO27-GO26)</f>
        <v>20.53043186301494</v>
      </c>
      <c r="GY25" s="34">
        <f>627.5095*(GV27-GV26)</f>
        <v>45.656122331401193</v>
      </c>
      <c r="GZ25" s="34">
        <f>627.5095*(GT27-GT26)</f>
        <v>46.390624455589034</v>
      </c>
      <c r="HA25" s="34">
        <f>627.5095*(GS27-GS26)</f>
        <v>36.66281535954581</v>
      </c>
      <c r="HB25" s="34">
        <f>627.5095*(GR27-GR26)</f>
        <v>37.030066423779914</v>
      </c>
      <c r="HC25" s="34">
        <f>627.5095*(GQ27-GQ26)</f>
        <v>38.20089813427311</v>
      </c>
      <c r="HD25" s="34">
        <f>627.5095*(GP27-GP26)</f>
        <v>38.935400257034161</v>
      </c>
      <c r="HE25" s="33">
        <f t="shared" si="8"/>
        <v>-7.4552241985548733</v>
      </c>
      <c r="HF25" s="33">
        <f t="shared" si="9"/>
        <v>1.9053338332542467</v>
      </c>
      <c r="HG25" s="52">
        <f t="shared" si="67"/>
        <v>-0.67588957884728984</v>
      </c>
      <c r="HH25" s="33">
        <f>GX25-'CCSD(T)'!BB25</f>
        <v>2.0163159438979505E-4</v>
      </c>
      <c r="HI25" s="33">
        <f>GZ25-'CCSD(T)'!BC25</f>
        <v>2.1571564647885566E-2</v>
      </c>
      <c r="HJ25" s="33">
        <f>HB25-'CCSD(T)'!BD25</f>
        <v>1.035350629912891</v>
      </c>
      <c r="HK25" s="33">
        <f>HD25-'CCSD(T)'!BE25</f>
        <v>2.0069118735009681</v>
      </c>
      <c r="HL25" s="33">
        <f>HD25-'DLPNO-CCSD(T1 or T0)'!CT24</f>
        <v>-0.91707547810816692</v>
      </c>
      <c r="HM25" s="33">
        <f t="shared" si="10"/>
        <v>1.0351489983185012</v>
      </c>
      <c r="HN25" s="33">
        <f t="shared" si="11"/>
        <v>0.97156124358807716</v>
      </c>
      <c r="HO25" s="39"/>
      <c r="HP25" s="218" t="s">
        <v>21</v>
      </c>
      <c r="HQ25" s="28">
        <v>-2616.6651984065902</v>
      </c>
      <c r="HR25" s="28">
        <v>-2622.2204102938499</v>
      </c>
      <c r="HS25" s="28">
        <v>-2622.1746166152502</v>
      </c>
      <c r="HT25" s="28">
        <v>-2621.9575618025501</v>
      </c>
      <c r="HU25" s="28">
        <v>-2621.9346649632498</v>
      </c>
      <c r="HV25" s="28">
        <v>-2621.7875553390199</v>
      </c>
      <c r="HW25" s="28">
        <v>-4.5793678604E-2</v>
      </c>
      <c r="HX25" s="28">
        <f t="shared" si="68"/>
        <v>-2621.7417616604162</v>
      </c>
      <c r="HY25" s="18" t="s">
        <v>118</v>
      </c>
      <c r="HZ25" s="34">
        <f>627.5095*(HQ27-HQ26)</f>
        <v>20.530431869292823</v>
      </c>
      <c r="IA25" s="34">
        <f>627.5095*(HX27-HX26)</f>
        <v>45.418653821313775</v>
      </c>
      <c r="IB25" s="34">
        <f>627.5095*(HV27-HV26)</f>
        <v>46.340135430202814</v>
      </c>
      <c r="IC25" s="34">
        <f>627.5095*(HU27-HU26)</f>
        <v>36.253107460390694</v>
      </c>
      <c r="ID25" s="34">
        <f>627.5095*(HT27-HT26)</f>
        <v>36.713848260126802</v>
      </c>
      <c r="IE25" s="34">
        <f>627.5095*(HS27-HS26)</f>
        <v>37.654741972017653</v>
      </c>
      <c r="IF25" s="34">
        <f>627.5095*(HR27-HR26)</f>
        <v>38.576223583189552</v>
      </c>
      <c r="IG25" s="33">
        <f t="shared" si="69"/>
        <v>-7.7639118470132615</v>
      </c>
      <c r="IH25" s="33">
        <f t="shared" si="70"/>
        <v>1.86237532306275</v>
      </c>
      <c r="II25" s="33">
        <f t="shared" si="71"/>
        <v>-4.2958510191496657E-2</v>
      </c>
      <c r="IJ25" s="33">
        <f>HZ25-'CCSD(T)'!BB25</f>
        <v>2.0163787227289731E-4</v>
      </c>
      <c r="IK25" s="33">
        <f>IB25-'CCSD(T)'!BC25</f>
        <v>-2.8917460738334455E-2</v>
      </c>
      <c r="IL25" s="33">
        <f>ID25-'CCSD(T)'!BD25</f>
        <v>0.71913246625977933</v>
      </c>
      <c r="IM25" s="33">
        <f>IF25-'CCSD(T)'!BE25</f>
        <v>1.6477351996563598</v>
      </c>
      <c r="IN25" s="33">
        <f>IF25-'DLPNO-CCSD(T1 or T0)'!CT24</f>
        <v>-1.2762521519527752</v>
      </c>
      <c r="IO25" s="33">
        <f t="shared" si="72"/>
        <v>0.71893082838750644</v>
      </c>
      <c r="IP25" s="33">
        <f t="shared" si="73"/>
        <v>0.9286027333965805</v>
      </c>
      <c r="IQ25" s="33"/>
      <c r="IR25" s="218" t="s">
        <v>21</v>
      </c>
      <c r="IS25">
        <v>-2616.6651984067298</v>
      </c>
      <c r="IT25">
        <v>-2622.2197811123101</v>
      </c>
      <c r="IU25">
        <v>-2622.2140121832599</v>
      </c>
      <c r="IV25">
        <v>-2621.9607140440098</v>
      </c>
      <c r="IW25">
        <v>-2621.95782957949</v>
      </c>
      <c r="IX25">
        <v>-2621.7882515688002</v>
      </c>
      <c r="IY25">
        <v>-5.7689290479999997E-3</v>
      </c>
      <c r="IZ25" s="28">
        <f t="shared" si="74"/>
        <v>-2621.7824826397523</v>
      </c>
      <c r="JA25" s="18" t="s">
        <v>118</v>
      </c>
      <c r="JB25" s="34">
        <f>627.5095*(IS27-IS26)</f>
        <v>20.53043192579376</v>
      </c>
      <c r="JC25" s="34">
        <f>627.5095*(IZ27-IZ26)</f>
        <v>46.288157061440309</v>
      </c>
      <c r="JD25" s="34">
        <f>627.5095*(IX27-IX26)</f>
        <v>46.373334579828473</v>
      </c>
      <c r="JE25" s="34">
        <f>627.5095*(IW27-IW26)</f>
        <v>36.07441394583384</v>
      </c>
      <c r="JF25" s="34">
        <f>627.5095*(IV27-IV26)</f>
        <v>36.117002708166865</v>
      </c>
      <c r="JG25" s="34">
        <f>627.5095*(IU27-IU26)</f>
        <v>37.096000353219786</v>
      </c>
      <c r="JH25" s="34">
        <f>627.5095*(IT27-IT26)</f>
        <v>37.181177871322589</v>
      </c>
      <c r="JI25" s="33">
        <f t="shared" si="75"/>
        <v>-9.192156708505884</v>
      </c>
      <c r="JJ25" s="33">
        <f t="shared" si="76"/>
        <v>1.0641751631557241</v>
      </c>
      <c r="JK25" s="33">
        <f t="shared" si="77"/>
        <v>-0.16445116395420456</v>
      </c>
      <c r="JL25" s="33">
        <f>JB25-'CCSD(T)'!BB25</f>
        <v>2.0169437321015948E-4</v>
      </c>
      <c r="JM25" s="33">
        <f>JD25-'CCSD(T)'!BC25</f>
        <v>4.2816888873247194E-3</v>
      </c>
      <c r="JN25" s="33">
        <f>JF25-'CCSD(T)'!BD25</f>
        <v>0.12228691429984195</v>
      </c>
      <c r="JO25" s="33">
        <f>JH25-'CCSD(T)'!BE25</f>
        <v>0.25268948778939659</v>
      </c>
      <c r="JP25" s="33">
        <f>JH25-'DLPNO-CCSD(T1 or T0)'!CT24</f>
        <v>-2.6712978638197384</v>
      </c>
      <c r="JQ25" s="33">
        <f t="shared" si="78"/>
        <v>0.12208521992663179</v>
      </c>
      <c r="JR25" s="33">
        <f t="shared" si="79"/>
        <v>0.13040257348955464</v>
      </c>
      <c r="JS25" s="33"/>
      <c r="JT25" s="344">
        <v>-2625.2052860712902</v>
      </c>
      <c r="JU25" s="345">
        <v>-2624.77931179385</v>
      </c>
      <c r="JV25" s="346">
        <v>-2624.7665003718998</v>
      </c>
      <c r="JW25" s="328"/>
      <c r="JX25" s="218" t="s">
        <v>21</v>
      </c>
      <c r="JY25" s="28">
        <v>-2618.2963656801098</v>
      </c>
      <c r="JZ25" s="28">
        <v>-2625.1128693676501</v>
      </c>
      <c r="KA25" s="28">
        <v>-2625.0843806232101</v>
      </c>
      <c r="KB25" s="28">
        <v>-2624.7449499060999</v>
      </c>
      <c r="KC25" s="28">
        <v>-2624.7307055338802</v>
      </c>
      <c r="KD25" s="28">
        <v>-2624.7006674337899</v>
      </c>
      <c r="KE25" s="28">
        <v>-2.8488744436E-2</v>
      </c>
      <c r="KF25" s="28">
        <f t="shared" si="80"/>
        <v>-2624.672178689354</v>
      </c>
      <c r="KG25" s="216">
        <v>-2624.5320554270002</v>
      </c>
      <c r="KH25" s="125">
        <v>-2624.5320554270002</v>
      </c>
      <c r="KI25" s="215">
        <v>-2624.8762175460001</v>
      </c>
      <c r="KJ25" s="10">
        <v>-1.7052453399550001</v>
      </c>
      <c r="KK25" s="10">
        <v>-4.6995541700669996</v>
      </c>
      <c r="KL25" s="10">
        <f t="shared" si="12"/>
        <v>-2624.5042457975087</v>
      </c>
      <c r="KM25" s="10">
        <f t="shared" si="13"/>
        <v>-2624.405786101197</v>
      </c>
      <c r="KN25" s="34">
        <f>627.5095*(JY27-JY26)</f>
        <v>18.813646280182233</v>
      </c>
      <c r="KO25" s="34">
        <f>627.5095*(KF27-KF26)</f>
        <v>44.059933729170034</v>
      </c>
      <c r="KP25" s="34">
        <f>627.5095*(KL27-KL26)</f>
        <v>40.09005067987421</v>
      </c>
      <c r="KQ25" s="34">
        <f>627.5095*(KM27-KM26)</f>
        <v>37.810948013153542</v>
      </c>
      <c r="KR25" s="34">
        <f>627.5095*(KD27-KD26)</f>
        <v>44.6201079201699</v>
      </c>
      <c r="KS25" s="34">
        <f>627.5095*(KC27-KC26)</f>
        <v>32.826383985787331</v>
      </c>
      <c r="KT25" s="34">
        <f>627.5095*(KB27-KB26)</f>
        <v>33.106471075294735</v>
      </c>
      <c r="KU25" s="34">
        <f>627.5095*(KA27-KA26)</f>
        <v>34.652684045362676</v>
      </c>
      <c r="KV25" s="34">
        <f>627.5095*(JZ27-JZ26)</f>
        <v>35.212858236647904</v>
      </c>
      <c r="KW25" s="33">
        <f t="shared" si="14"/>
        <v>-9.4072496835219965</v>
      </c>
      <c r="KX25" s="109">
        <f>627.5095*(JT27-JT26)</f>
        <v>36.134254939748118</v>
      </c>
      <c r="KY25" s="109">
        <f>627.5095*(JU27-JU26)</f>
        <v>35.568356142279747</v>
      </c>
      <c r="KZ25" s="331">
        <f>627.5095*(JV27-JV26)</f>
        <v>35.39288806406794</v>
      </c>
      <c r="LA25" s="33">
        <f t="shared" si="15"/>
        <v>2.1063871613531688</v>
      </c>
      <c r="LB25" s="155">
        <f t="shared" si="81"/>
        <v>0.87694290694621202</v>
      </c>
      <c r="LC25" s="149">
        <f>KN25-'PNO-LCCSD(T)'!AB24</f>
        <v>1.9021572214263927E-3</v>
      </c>
      <c r="LD25" s="179">
        <f t="shared" si="16"/>
        <v>-2.2287676851548071</v>
      </c>
      <c r="LE25" s="324">
        <f t="shared" si="17"/>
        <v>0.92139670310021415</v>
      </c>
      <c r="LF25" s="326">
        <f t="shared" si="18"/>
        <v>-0.56589879746837113</v>
      </c>
      <c r="LG25" t="str">
        <f t="shared" si="19"/>
        <v>08_end</v>
      </c>
      <c r="LH25" s="175">
        <f>627.5095*(KG27-KG26)</f>
        <v>34.989038029133653</v>
      </c>
      <c r="LI25" s="128">
        <f t="shared" si="20"/>
        <v>-2.1626540433463219</v>
      </c>
      <c r="LJ25" s="129">
        <f t="shared" si="21"/>
        <v>-1.8825669538389178</v>
      </c>
      <c r="LK25" s="123">
        <f>627.5095*(KI27-KI26)</f>
        <v>37.963916241384943</v>
      </c>
      <c r="LL25" s="128">
        <f t="shared" si="22"/>
        <v>-3.3112321960222673</v>
      </c>
      <c r="LM25" s="128">
        <f t="shared" si="23"/>
        <v>-2.7510580047370397</v>
      </c>
      <c r="LN25" s="226">
        <f t="shared" si="24"/>
        <v>2.787293860732035</v>
      </c>
      <c r="LO25" s="226"/>
      <c r="LP25" s="5" t="s">
        <v>21</v>
      </c>
      <c r="LQ25" s="365">
        <v>-2618.29636568147</v>
      </c>
      <c r="LR25" s="4">
        <v>-2625.11234908503</v>
      </c>
      <c r="LS25" s="4">
        <v>-2625.0836767607502</v>
      </c>
      <c r="LT25" s="4">
        <v>-2624.7444832445099</v>
      </c>
      <c r="LU25" s="4">
        <v>-2624.73014708237</v>
      </c>
      <c r="LV25" s="4">
        <v>-2624.7000307944299</v>
      </c>
      <c r="LW25" s="4">
        <v>-2.8672324280000001E-2</v>
      </c>
      <c r="LX25" s="28">
        <f t="shared" si="25"/>
        <v>-2624.6713584701502</v>
      </c>
      <c r="LY25" s="18" t="s">
        <v>118</v>
      </c>
      <c r="LZ25" s="34">
        <f>627.5095*(LQ27-LQ26)</f>
        <v>18.813637802473011</v>
      </c>
      <c r="MA25" s="34">
        <f>627.5095*(LX27-LX26)</f>
        <v>43.979951337239541</v>
      </c>
      <c r="MB25" s="34">
        <f>627.5095*(LV27-LV26)</f>
        <v>44.564775914714872</v>
      </c>
      <c r="MC25" s="34">
        <f>627.5095*(LU27-LU26)</f>
        <v>32.764850623783239</v>
      </c>
      <c r="MD25" s="34">
        <f>627.5095*(LT27-LT26)</f>
        <v>33.057262909667323</v>
      </c>
      <c r="ME25" s="34">
        <f>627.5095*(LS27-LS26)</f>
        <v>34.567173256465338</v>
      </c>
      <c r="MF25" s="34">
        <f>627.5095*(LR27-LR26)</f>
        <v>35.151997834796738</v>
      </c>
      <c r="MG25" s="33">
        <f t="shared" si="26"/>
        <v>-9.4127780799181338</v>
      </c>
      <c r="MH25" s="39">
        <f t="shared" si="27"/>
        <v>2.0947349251294156</v>
      </c>
      <c r="MI25" s="33"/>
      <c r="MJ25" s="5" t="s">
        <v>21</v>
      </c>
      <c r="MK25" s="28">
        <v>-2618.2963656800898</v>
      </c>
      <c r="ML25" s="28">
        <v>-2625.1113915169399</v>
      </c>
      <c r="MM25" s="28">
        <v>-2625.0379776190498</v>
      </c>
      <c r="MN25" s="28">
        <v>-2624.7384912520902</v>
      </c>
      <c r="MO25" s="28">
        <v>-2624.7017843031499</v>
      </c>
      <c r="MP25" s="28">
        <v>-2624.6966848986099</v>
      </c>
      <c r="MQ25" s="28">
        <v>-7.3413897889999996E-2</v>
      </c>
      <c r="MR25" s="28">
        <f t="shared" si="82"/>
        <v>-2624.6232710007198</v>
      </c>
      <c r="MS25" s="18" t="s">
        <v>118</v>
      </c>
      <c r="MT25" s="34">
        <f>627.5095*(MK27-MK26)</f>
        <v>18.813646261348584</v>
      </c>
      <c r="MU25" s="34">
        <f>627.5095*(MR27-MR26)</f>
        <v>43.297622905563756</v>
      </c>
      <c r="MV25" s="34">
        <f>627.5095*(MP27-MP26)</f>
        <v>44.515804006341234</v>
      </c>
      <c r="MW25" s="34">
        <f>627.5095*(MO27-MO26)</f>
        <v>32.991356754149116</v>
      </c>
      <c r="MX25" s="34">
        <f>627.5095*(MN27-MN26)</f>
        <v>33.600447306820726</v>
      </c>
      <c r="MY25" s="34">
        <f>627.5095*(MM27-MM26)</f>
        <v>35.071430220683098</v>
      </c>
      <c r="MZ25" s="34">
        <f>627.5095*(ML27-ML26)</f>
        <v>36.289611326026311</v>
      </c>
      <c r="NA25" s="52">
        <f t="shared" si="28"/>
        <v>-8.2261926803149237</v>
      </c>
      <c r="NB25" s="52">
        <f t="shared" si="29"/>
        <v>2.6891640192055846</v>
      </c>
      <c r="NC25" s="33">
        <f t="shared" si="30"/>
        <v>-0.58277685785241573</v>
      </c>
      <c r="ND25" s="33"/>
      <c r="NE25" s="5" t="s">
        <v>21</v>
      </c>
      <c r="NF25">
        <v>-2618.2963656801098</v>
      </c>
      <c r="NG25">
        <v>-2625.1149708963999</v>
      </c>
      <c r="NH25">
        <v>-2625.0423159236698</v>
      </c>
      <c r="NI25">
        <v>-2624.7415840727099</v>
      </c>
      <c r="NJ25">
        <v>-2624.7052565863501</v>
      </c>
      <c r="NK25">
        <v>-2624.70015393219</v>
      </c>
      <c r="NL25">
        <v>-7.2654972725000003E-2</v>
      </c>
      <c r="NM25" s="28">
        <f t="shared" si="83"/>
        <v>-2624.6274989594649</v>
      </c>
      <c r="NN25" s="18" t="s">
        <v>118</v>
      </c>
      <c r="NO25" s="34">
        <f>627.5095*(NF27-NF26)</f>
        <v>18.813646167180352</v>
      </c>
      <c r="NP25" s="34">
        <f>627.5095*(NM27-NM26)</f>
        <v>43.293963418439446</v>
      </c>
      <c r="NQ25" s="34">
        <f>627.5095*(NK27-NK26)</f>
        <v>44.527317657173519</v>
      </c>
      <c r="NR25" s="34">
        <f>627.5095*(NJ27-NJ26)</f>
        <v>32.885652465093507</v>
      </c>
      <c r="NS25" s="34">
        <f>627.5095*(NI27-NI26)</f>
        <v>33.502329588740913</v>
      </c>
      <c r="NT25" s="34">
        <f>627.5095*(NH27-NH26)</f>
        <v>34.879895690695811</v>
      </c>
      <c r="NU25" s="34">
        <f>627.5095*(NG27-NG26)</f>
        <v>36.11324993142739</v>
      </c>
      <c r="NV25" s="33">
        <f t="shared" si="31"/>
        <v>-8.4140677257461292</v>
      </c>
      <c r="NW25" s="39">
        <f t="shared" si="84"/>
        <v>2.6109203426864767</v>
      </c>
      <c r="NX25" s="33">
        <f t="shared" si="85"/>
        <v>-7.8243676519107908E-2</v>
      </c>
      <c r="NZ25" s="5" t="s">
        <v>21</v>
      </c>
      <c r="OA25" s="4">
        <v>-2618.3764109489798</v>
      </c>
      <c r="OB25" s="4">
        <v>-2625.5434673434602</v>
      </c>
      <c r="OC25" s="4">
        <v>-2625.4387861493501</v>
      </c>
      <c r="OD25" s="4">
        <v>-2625.1330723491901</v>
      </c>
      <c r="OE25" s="4">
        <v>-2625.0807317521299</v>
      </c>
      <c r="OF25" s="4">
        <v>-2625.16399224528</v>
      </c>
      <c r="OG25" s="4">
        <v>-0.104681194117</v>
      </c>
      <c r="OH25" s="28">
        <f t="shared" si="86"/>
        <v>-2625.0593110511631</v>
      </c>
      <c r="OI25" s="18" t="s">
        <v>118</v>
      </c>
      <c r="OJ25" s="34">
        <f>627.5095*(OA27-OA26)</f>
        <v>18.799967081297069</v>
      </c>
      <c r="OK25" s="34">
        <f>627.5095*(OH27-OH26)</f>
        <v>42.03000328996297</v>
      </c>
      <c r="OL25" s="34">
        <f>627.5095*(OF27-OF26)</f>
        <v>43.393835921026259</v>
      </c>
      <c r="OM25" s="34">
        <f>627.5095*(OE27-OE26)</f>
        <v>32.025894827839274</v>
      </c>
      <c r="ON25" s="34">
        <f>627.5095*(OD27-OD26)</f>
        <v>32.707811145939139</v>
      </c>
      <c r="OO25" s="34">
        <f>627.5095*(OC27-OC26)</f>
        <v>33.961487796577167</v>
      </c>
      <c r="OP25" s="34">
        <f>627.5095*(OB27-OB26)</f>
        <v>35.325320420221139</v>
      </c>
      <c r="OQ25" s="33">
        <f t="shared" si="32"/>
        <v>-8.0685155008051197</v>
      </c>
      <c r="OR25" s="39">
        <f t="shared" si="87"/>
        <v>2.6175092742819999</v>
      </c>
      <c r="OS25" s="39"/>
      <c r="OT25" s="39" t="s">
        <v>21</v>
      </c>
      <c r="OU25" s="39">
        <v>-2618.3764109489498</v>
      </c>
      <c r="OV25" s="39">
        <v>-2625.5418912106502</v>
      </c>
      <c r="OW25" s="39">
        <v>-2625.5004164990701</v>
      </c>
      <c r="OX25" s="39">
        <v>-2625.1422740695898</v>
      </c>
      <c r="OY25" s="39">
        <v>-2625.1215367138002</v>
      </c>
      <c r="OZ25" s="39">
        <v>-2625.1673486462901</v>
      </c>
      <c r="PA25" s="39">
        <v>-4.1474711581000002E-2</v>
      </c>
      <c r="PB25" s="39">
        <v>-2625.125873934709</v>
      </c>
      <c r="PC25" s="39" t="s">
        <v>118</v>
      </c>
      <c r="PD25" s="39">
        <v>18.799967752745108</v>
      </c>
      <c r="PE25" s="39">
        <v>42.874000662596281</v>
      </c>
      <c r="PF25" s="39">
        <v>43.517522103362914</v>
      </c>
      <c r="PG25" s="39">
        <v>31.904064178604933</v>
      </c>
      <c r="PH25" s="39">
        <v>32.225824901841833</v>
      </c>
      <c r="PI25" s="39">
        <v>33.558880889332031</v>
      </c>
      <c r="PJ25" s="39">
        <v>34.202402335520475</v>
      </c>
      <c r="PK25" s="39">
        <v>-9.3151197678424396</v>
      </c>
      <c r="PL25" s="39">
        <v>1.9765774336786421</v>
      </c>
      <c r="PM25" s="39"/>
      <c r="PO25" s="33">
        <f t="shared" si="33"/>
        <v>-1.3679180051514805E-2</v>
      </c>
      <c r="PP25" s="33">
        <f t="shared" si="34"/>
        <v>-0.8926361608815867</v>
      </c>
      <c r="PQ25" s="33">
        <f t="shared" si="88"/>
        <v>-0.8789569808300719</v>
      </c>
      <c r="PR25" s="33">
        <f>'LNO-CCSD(T)-def2nZVP'!LB25</f>
        <v>0.87694290694621202</v>
      </c>
      <c r="PS25" s="33">
        <f t="shared" si="89"/>
        <v>-0.65296291340565626</v>
      </c>
      <c r="PT25" s="33">
        <f t="shared" si="90"/>
        <v>0.53271457468548744</v>
      </c>
      <c r="PU25" s="33">
        <f>-'LNO-CCSD(T)-def2nZVP'!FA25+'CCSD(T)'!CI25</f>
        <v>-0.52106150232560822</v>
      </c>
      <c r="PV25" s="360">
        <f>'LNO-CCSD(T)-def2nZVP'!KV25+PS25+PT25+PU25</f>
        <v>34.571548395602122</v>
      </c>
      <c r="PW25" s="360"/>
      <c r="PX25" s="399">
        <v>-1.3670049727902978E-2</v>
      </c>
      <c r="PY25" s="399">
        <v>-0.83143800782548993</v>
      </c>
      <c r="PZ25" s="399">
        <v>-0.81776795809758696</v>
      </c>
      <c r="QA25" s="399">
        <v>0.87694290694621202</v>
      </c>
      <c r="QB25" s="399">
        <v>-0.60763648747485977</v>
      </c>
      <c r="QC25" s="399">
        <v>0.53271457468548744</v>
      </c>
      <c r="QD25" s="399">
        <v>-0.52106150232560822</v>
      </c>
      <c r="QE25" s="360">
        <v>34.616874821532924</v>
      </c>
      <c r="QF25" s="399">
        <f t="shared" si="91"/>
        <v>4.5326425930802827E-2</v>
      </c>
      <c r="QH25" s="5" t="s">
        <v>21</v>
      </c>
      <c r="QI25" s="420">
        <v>-2618.29636568145</v>
      </c>
      <c r="QJ25" s="420">
        <v>-2624.7680516913301</v>
      </c>
      <c r="QK25" s="420">
        <v>-2624.74184458642</v>
      </c>
      <c r="QL25" s="420">
        <v>-2624.4114702731599</v>
      </c>
      <c r="QM25" s="420">
        <v>-2624.3983667207099</v>
      </c>
      <c r="QN25" s="420">
        <v>-2624.3332930634501</v>
      </c>
      <c r="QO25" s="420">
        <v>-2.6207104913E-2</v>
      </c>
      <c r="QP25" s="213">
        <f t="shared" si="92"/>
        <v>-2624.3070859585373</v>
      </c>
      <c r="QQ25" s="421" t="s">
        <v>118</v>
      </c>
      <c r="QR25" s="212">
        <f>627.5095*(QI27-QI26)</f>
        <v>18.813637406966429</v>
      </c>
      <c r="QS25" s="212">
        <f>627.5095*(QP27-QP26)</f>
        <v>43.110056703116648</v>
      </c>
      <c r="QT25" s="212">
        <f>627.5095*(QN27-QN26)</f>
        <v>43.624354698497932</v>
      </c>
      <c r="QU25" s="212">
        <f>627.5095*(QM27-QM26)</f>
        <v>32.851657175561066</v>
      </c>
      <c r="QV25" s="212">
        <f>627.5095*(QL27-QL26)</f>
        <v>33.10880617610529</v>
      </c>
      <c r="QW25" s="212">
        <f>627.5095*(QK27-QK26)</f>
        <v>34.522341699877643</v>
      </c>
      <c r="QX25" s="212">
        <f>627.5095*(QJ27-QJ26)</f>
        <v>35.036639694688205</v>
      </c>
      <c r="QY25" s="213">
        <f t="shared" si="35"/>
        <v>-8.587715003809727</v>
      </c>
      <c r="QZ25" s="249">
        <f t="shared" si="93"/>
        <v>1.927833518582915</v>
      </c>
      <c r="RA25" s="5"/>
      <c r="RB25" s="5" t="s">
        <v>21</v>
      </c>
      <c r="RC25" s="213">
        <v>-2618.3764109489198</v>
      </c>
      <c r="RD25" s="213">
        <v>-2625.1751010981002</v>
      </c>
      <c r="RE25" s="213">
        <v>-2625.1368217765598</v>
      </c>
      <c r="RF25" s="213">
        <v>-2624.7886881982899</v>
      </c>
      <c r="RG25" s="213">
        <v>-2624.7695485375202</v>
      </c>
      <c r="RH25" s="213">
        <v>-2624.7803680377601</v>
      </c>
      <c r="RI25" s="213">
        <v>-3.8279321542999997E-2</v>
      </c>
      <c r="RJ25" s="418">
        <f t="shared" si="94"/>
        <v>-2624.742088716217</v>
      </c>
      <c r="RK25" s="421" t="s">
        <v>118</v>
      </c>
      <c r="RL25" s="212">
        <f>627.5095*(RC27-RC26)</f>
        <v>18.75214971541407</v>
      </c>
      <c r="RM25" s="212">
        <f>627.5095*(RJ27-RJ26)</f>
        <v>42.89203283743354</v>
      </c>
      <c r="RN25" s="212">
        <f>627.5095*(RH27-RH26)</f>
        <v>43.515967586437711</v>
      </c>
      <c r="RO25" s="212">
        <f>627.5095*(RG27-RG26)</f>
        <v>32.650743587413224</v>
      </c>
      <c r="RP25" s="212">
        <f>627.5095*(RF27-RF26)</f>
        <v>32.962710964198173</v>
      </c>
      <c r="RQ25" s="212">
        <f>627.5095*(RE27-RE26)</f>
        <v>34.346204916490265</v>
      </c>
      <c r="RR25" s="212">
        <f>627.5095*(RD27-RD26)</f>
        <v>34.970139664352999</v>
      </c>
      <c r="RS25" s="213">
        <f t="shared" si="36"/>
        <v>-8.5458279220847118</v>
      </c>
      <c r="RT25" s="249">
        <f t="shared" si="95"/>
        <v>2.0074287001548257</v>
      </c>
    </row>
    <row r="26" spans="1:488" ht="17">
      <c r="A26" s="96">
        <v>35.82</v>
      </c>
      <c r="C26" s="286" t="s">
        <v>22</v>
      </c>
      <c r="D26" s="282">
        <v>-2616.5651391446399</v>
      </c>
      <c r="E26" s="282">
        <v>-2621.73947380764</v>
      </c>
      <c r="F26" s="282">
        <v>-2621.7219037691598</v>
      </c>
      <c r="G26" s="282">
        <v>-2621.4955731917098</v>
      </c>
      <c r="H26" s="282">
        <v>-2621.4867881724799</v>
      </c>
      <c r="I26" s="282">
        <v>-2621.3225486062902</v>
      </c>
      <c r="J26" s="282">
        <v>-2621.3049785678199</v>
      </c>
      <c r="K26" s="94" t="s">
        <v>119</v>
      </c>
      <c r="L26" s="34">
        <f>627.5095*(D27-D25)</f>
        <v>18.802404271886868</v>
      </c>
      <c r="M26" s="34">
        <f>627.5095*(J27-J25)</f>
        <v>41.979346306401162</v>
      </c>
      <c r="N26" s="34">
        <f>627.5095*(I27-I25)</f>
        <v>41.575818516017364</v>
      </c>
      <c r="O26" s="34">
        <f>627.5095*(H27-H25)</f>
        <v>32.205342715552483</v>
      </c>
      <c r="P26" s="34">
        <f>627.5095*(G27-G25)</f>
        <v>32.003578820503265</v>
      </c>
      <c r="Q26" s="34">
        <f>627.5095*(F27-F25)</f>
        <v>32.257440863454185</v>
      </c>
      <c r="R26" s="34">
        <f>627.5095*(E27-E25)</f>
        <v>31.853913079633628</v>
      </c>
      <c r="S26" s="93">
        <f t="shared" si="37"/>
        <v>-9.7219054363837358</v>
      </c>
      <c r="T26" s="93">
        <f t="shared" si="38"/>
        <v>-0.14966574086963647</v>
      </c>
      <c r="U26" s="288"/>
      <c r="V26" s="93">
        <f>L26-'CCSD(T)'!BV26</f>
        <v>-1.1698468260590289E-3</v>
      </c>
      <c r="W26" s="93">
        <f>N26-'CCSD(T)'!BW26</f>
        <v>5.3359722006327104E-2</v>
      </c>
      <c r="X26" s="93">
        <f>P26-'CCSD(T)'!BX26</f>
        <v>-1.8850385780453394E-3</v>
      </c>
      <c r="Y26" s="93">
        <f>R26-'CCSD(T)'!BY26</f>
        <v>0.18560251912633063</v>
      </c>
      <c r="Z26" s="93">
        <f>R26-'DLPNO-CCSD(T1 or T0)'!CT25</f>
        <v>-2.512260274651922</v>
      </c>
      <c r="AA26" s="93">
        <f t="shared" si="39"/>
        <v>-7.1519175198631046E-4</v>
      </c>
      <c r="AB26" s="93">
        <f t="shared" si="40"/>
        <v>0.18748755770437597</v>
      </c>
      <c r="AD26" s="209" t="s">
        <v>22</v>
      </c>
      <c r="AE26" s="28">
        <v>-2616.56513914479</v>
      </c>
      <c r="AF26" s="28">
        <v>-2621.7400601468698</v>
      </c>
      <c r="AG26" s="28">
        <v>-2621.7227883457099</v>
      </c>
      <c r="AH26" s="28">
        <v>-2621.49609801016</v>
      </c>
      <c r="AI26" s="28">
        <v>-2621.4874621095901</v>
      </c>
      <c r="AJ26" s="28">
        <v>-2621.3231963875</v>
      </c>
      <c r="AK26" s="28">
        <v>-2621.3059245863401</v>
      </c>
      <c r="AL26" s="18" t="s">
        <v>119</v>
      </c>
      <c r="AM26" s="34">
        <f>627.5095*(AE27-AE25)</f>
        <v>18.802404453660095</v>
      </c>
      <c r="AN26" s="34">
        <f>627.5095*(AK27-AK25)</f>
        <v>41.953094151663883</v>
      </c>
      <c r="AO26" s="34">
        <f>627.5095*(AJ27-AJ25)</f>
        <v>41.570212045309702</v>
      </c>
      <c r="AP26" s="34">
        <f>627.5095*(AI27-AI25)</f>
        <v>32.217764435509743</v>
      </c>
      <c r="AQ26" s="34">
        <f>627.5095*(AH27-AH25)</f>
        <v>32.026323385471592</v>
      </c>
      <c r="AR26" s="34">
        <f>627.5095*(AG27-AG25)</f>
        <v>32.279267062143902</v>
      </c>
      <c r="AS26" s="34">
        <f>627.5095*(AF27-AF25)</f>
        <v>31.896384949511845</v>
      </c>
      <c r="AT26" s="52">
        <f t="shared" si="41"/>
        <v>-9.6738270957978578</v>
      </c>
      <c r="AU26" s="52">
        <f t="shared" si="42"/>
        <v>-0.12993843595974752</v>
      </c>
      <c r="AV26" s="71"/>
      <c r="AW26" s="52">
        <f>AM26-'CCSD(T)'!BV26</f>
        <v>-1.1696650528314478E-3</v>
      </c>
      <c r="AX26" s="52">
        <f>AO26-'CCSD(T)'!BW26</f>
        <v>4.7753251298665589E-2</v>
      </c>
      <c r="AY26" s="52">
        <f>AQ26-'CCSD(T)'!BX26</f>
        <v>2.0859526390282213E-2</v>
      </c>
      <c r="AZ26" s="52">
        <f>AS26-'CCSD(T)'!BY26</f>
        <v>0.22807438900454713</v>
      </c>
      <c r="BA26" s="52">
        <f>AS26-'DLPNO-CCSD(T1 or T0)'!CT25</f>
        <v>-2.4697884047737055</v>
      </c>
      <c r="BB26" s="52">
        <f t="shared" si="43"/>
        <v>2.202919144311366E-2</v>
      </c>
      <c r="BC26" s="52">
        <f t="shared" si="44"/>
        <v>0.20721486261426492</v>
      </c>
      <c r="BD26" s="33"/>
      <c r="BE26" s="211" t="s">
        <v>22</v>
      </c>
      <c r="BF26" s="28">
        <v>-2616.56513914473</v>
      </c>
      <c r="BG26" s="28">
        <v>-2621.7374495747399</v>
      </c>
      <c r="BH26" s="28">
        <v>-2621.69119625864</v>
      </c>
      <c r="BI26" s="28">
        <v>-2621.4906759560299</v>
      </c>
      <c r="BJ26" s="28">
        <v>-2621.46754929798</v>
      </c>
      <c r="BK26" s="28">
        <v>-2621.3200521408899</v>
      </c>
      <c r="BL26" s="28">
        <v>-4.6253316107000002E-2</v>
      </c>
      <c r="BM26" s="28">
        <f t="shared" si="45"/>
        <v>-2621.2737988247827</v>
      </c>
      <c r="BN26" s="18" t="s">
        <v>119</v>
      </c>
      <c r="BO26" s="212">
        <f>627.5095*(BF27-BF25)</f>
        <v>18.802404441104329</v>
      </c>
      <c r="BP26" s="212">
        <f>627.5095*(BM27-BM25)</f>
        <v>42.608206614736879</v>
      </c>
      <c r="BQ26" s="212">
        <f>627.5095*(BK27-BK25)</f>
        <v>41.588297816424998</v>
      </c>
      <c r="BR26" s="212">
        <f>627.5095*(BJ27-BJ25)</f>
        <v>33.09854970914045</v>
      </c>
      <c r="BS26" s="212">
        <f>627.5095*(BI27-BI25)</f>
        <v>32.588595309699151</v>
      </c>
      <c r="BT26" s="212">
        <f>627.5095*(BH27-BH25)</f>
        <v>34.008247852950802</v>
      </c>
      <c r="BU26" s="212">
        <f>627.5095*(BG27-BG25)</f>
        <v>32.988339054638921</v>
      </c>
      <c r="BV26" s="213">
        <f t="shared" si="46"/>
        <v>-8.5999587617860769</v>
      </c>
      <c r="BW26" s="213">
        <f t="shared" si="47"/>
        <v>0.39974374493976939</v>
      </c>
      <c r="BX26" s="214">
        <f t="shared" si="48"/>
        <v>-0.52968218089951691</v>
      </c>
      <c r="BY26" s="33">
        <f>BO26-'CCSD(T)'!BV26</f>
        <v>-1.1696776085976524E-3</v>
      </c>
      <c r="BZ26" s="33">
        <f>BQ26-'CCSD(T)'!BW26</f>
        <v>6.583902241396089E-2</v>
      </c>
      <c r="CA26" s="39">
        <f>BS26-'CCSD(T)'!BX26</f>
        <v>0.58313145061784155</v>
      </c>
      <c r="CB26" s="39">
        <f>BU26-'CCSD(T)'!BY26</f>
        <v>1.3200284941316234</v>
      </c>
      <c r="CC26" s="33">
        <f>BU26-'DLPNO-CCSD(T1 or T0)'!CT25</f>
        <v>-1.3778342996466293</v>
      </c>
      <c r="CD26" s="33">
        <f t="shared" si="49"/>
        <v>0.5843011282264392</v>
      </c>
      <c r="CE26" s="33">
        <f t="shared" si="50"/>
        <v>0.73689704351378182</v>
      </c>
      <c r="CF26" s="39"/>
      <c r="CG26" s="211" t="s">
        <v>22</v>
      </c>
      <c r="CH26" s="74">
        <v>-2616.5651391446399</v>
      </c>
      <c r="CI26" s="74">
        <v>-2621.7397229349499</v>
      </c>
      <c r="CJ26" s="74">
        <v>-2621.6944250302499</v>
      </c>
      <c r="CK26" s="74">
        <v>-2621.4927980912398</v>
      </c>
      <c r="CL26" s="74">
        <v>-2621.4701491388901</v>
      </c>
      <c r="CM26" s="74">
        <v>-2621.3228239852101</v>
      </c>
      <c r="CN26" s="33">
        <v>-4.5297904702999998E-2</v>
      </c>
      <c r="CO26" s="33">
        <f t="shared" si="51"/>
        <v>-2621.277526080507</v>
      </c>
      <c r="CP26" s="18" t="s">
        <v>119</v>
      </c>
      <c r="CQ26" s="34">
        <f>627.5095*(CH27-CH25)</f>
        <v>18.802404265608988</v>
      </c>
      <c r="CR26" s="34">
        <f>627.5095*(CO27-CO25)</f>
        <v>42.333394868754013</v>
      </c>
      <c r="CS26" s="34">
        <f>627.5095*(CM27-CM25)</f>
        <v>41.533075888498267</v>
      </c>
      <c r="CT26" s="34">
        <f>627.5095*(CL27-CL25)</f>
        <v>32.874471839647633</v>
      </c>
      <c r="CU26" s="34">
        <f>627.5095*(CK27-CK25)</f>
        <v>32.474312351089232</v>
      </c>
      <c r="CV26" s="34">
        <f>627.5095*(CJ27-CJ25)</f>
        <v>33.661299720352119</v>
      </c>
      <c r="CW26" s="34">
        <f>627.5095*(CI27-CI25)</f>
        <v>32.860980742949955</v>
      </c>
      <c r="CX26" s="33">
        <f t="shared" si="0"/>
        <v>-8.6720951455483117</v>
      </c>
      <c r="CY26" s="33">
        <f t="shared" si="1"/>
        <v>0.38666839186072366</v>
      </c>
      <c r="CZ26" s="33">
        <f t="shared" si="2"/>
        <v>-1.3075353079045726E-2</v>
      </c>
      <c r="DA26" s="33">
        <f>CQ26-'CCSD(T)'!BV26</f>
        <v>-1.1698531039385784E-3</v>
      </c>
      <c r="DB26" s="33">
        <f>CS26-'CCSD(T)'!BW26</f>
        <v>1.0617094487230361E-2</v>
      </c>
      <c r="DC26" s="33">
        <f>CU26-'CCSD(T)'!BX26</f>
        <v>0.46884849200792189</v>
      </c>
      <c r="DD26" s="39">
        <f>CW26-'CCSD(T)'!BY26</f>
        <v>1.192670182442658</v>
      </c>
      <c r="DE26" s="39">
        <f>CW26-'DLPNO-CCSD(T1 or T0)'!CT25</f>
        <v>-1.5051926113355947</v>
      </c>
      <c r="DF26" s="33">
        <f t="shared" si="52"/>
        <v>0.47001834511186047</v>
      </c>
      <c r="DG26" s="33">
        <f t="shared" si="53"/>
        <v>0.7238216904347361</v>
      </c>
      <c r="DH26" s="33"/>
      <c r="DI26" s="211" t="s">
        <v>22</v>
      </c>
      <c r="DJ26" s="74">
        <v>-2616.5651391446499</v>
      </c>
      <c r="DK26" s="74">
        <v>-2621.73886984616</v>
      </c>
      <c r="DL26" s="74">
        <v>-2621.7334386149</v>
      </c>
      <c r="DM26" s="74">
        <v>-2621.4959790678399</v>
      </c>
      <c r="DN26" s="74">
        <v>-2621.4932634522202</v>
      </c>
      <c r="DO26" s="74">
        <v>-2621.3234110564299</v>
      </c>
      <c r="DP26" s="28">
        <v>-5.4312312550000002E-3</v>
      </c>
      <c r="DQ26" s="33">
        <f t="shared" si="54"/>
        <v>-2621.3179798251749</v>
      </c>
      <c r="DR26" s="18" t="s">
        <v>119</v>
      </c>
      <c r="DS26" s="34">
        <f>627.5095*(DJ27-DJ25)</f>
        <v>18.803831598632915</v>
      </c>
      <c r="DT26" s="34">
        <f>627.5095*(DQ27-DQ25)</f>
        <v>41.594031970696285</v>
      </c>
      <c r="DU26" s="34">
        <f>627.5095*(DO27-DO25)</f>
        <v>41.480660220723166</v>
      </c>
      <c r="DV26" s="34">
        <f>627.5095*(DN27-DN25)</f>
        <v>31.932030243699501</v>
      </c>
      <c r="DW26" s="34">
        <f>627.5095*(DM27-DM25)</f>
        <v>31.875344367571508</v>
      </c>
      <c r="DX26" s="34">
        <f>627.5095*(DL27-DL25)</f>
        <v>31.7195841793481</v>
      </c>
      <c r="DY26" s="34">
        <f>627.5095*(DK27-DK25)</f>
        <v>31.606212426806756</v>
      </c>
      <c r="DZ26" s="33">
        <f t="shared" si="3"/>
        <v>-9.8744477939164099</v>
      </c>
      <c r="EA26" s="33">
        <f t="shared" si="4"/>
        <v>-0.26913194076475122</v>
      </c>
      <c r="EB26" s="33">
        <f t="shared" si="55"/>
        <v>-0.11946619989511476</v>
      </c>
      <c r="EC26" s="33">
        <f>DS26-'CCSD(T)'!BV26</f>
        <v>2.5747991998770203E-4</v>
      </c>
      <c r="ED26" s="33">
        <f>DU26-'CCSD(T)'!BW26</f>
        <v>-4.1798573287870511E-2</v>
      </c>
      <c r="EE26" s="33">
        <f>DW26-'CCSD(T)'!BX26</f>
        <v>-0.13011949150980229</v>
      </c>
      <c r="EF26" s="39">
        <f>DY26-'CCSD(T)'!BY26</f>
        <v>-6.2098133700541069E-2</v>
      </c>
      <c r="EG26" s="39">
        <f>DY26-'DLPNO-CCSD(T1 or T0)'!CT25</f>
        <v>-2.7599609274787937</v>
      </c>
      <c r="EH26" s="33">
        <f t="shared" si="56"/>
        <v>-0.13037697142978999</v>
      </c>
      <c r="EI26" s="33">
        <f t="shared" si="57"/>
        <v>6.8021357809261218E-2</v>
      </c>
      <c r="EJ26" s="33"/>
      <c r="EK26" s="289" t="s">
        <v>22</v>
      </c>
      <c r="EL26" s="33">
        <v>-2616.6683152247301</v>
      </c>
      <c r="EM26" s="33">
        <v>-2622.2275228243302</v>
      </c>
      <c r="EN26" s="33">
        <v>-2622.20892649086</v>
      </c>
      <c r="EO26" s="33">
        <v>-2621.9662854227499</v>
      </c>
      <c r="EP26" s="33">
        <v>-2621.9569872560201</v>
      </c>
      <c r="EQ26" s="33">
        <v>-2621.7936597585699</v>
      </c>
      <c r="ER26" s="33">
        <v>-1.8596333465999999E-2</v>
      </c>
      <c r="ES26" s="33">
        <f t="shared" si="58"/>
        <v>-2621.7750634251038</v>
      </c>
      <c r="ET26" s="18" t="s">
        <v>119</v>
      </c>
      <c r="EU26" s="34">
        <f>627.5095*(EL27-EL25)</f>
        <v>18.574598995718066</v>
      </c>
      <c r="EV26" s="34">
        <f>627.5095*(ES27-ES25)</f>
        <v>42.808660904175312</v>
      </c>
      <c r="EW26" s="34">
        <f>627.5095*(EQ27-EQ25)</f>
        <v>42.427195312056483</v>
      </c>
      <c r="EX26" s="34">
        <f>627.5095*(EP27-EP25)</f>
        <v>32.47974253572518</v>
      </c>
      <c r="EY26" s="34">
        <f>627.5095*(EO27-EO25)</f>
        <v>32.28900973695486</v>
      </c>
      <c r="EZ26" s="34">
        <f>627.5095*(EN27-EN25)</f>
        <v>32.873121094218583</v>
      </c>
      <c r="FA26" s="34">
        <f>627.5095*(EM27-EM25)</f>
        <v>32.491655502670469</v>
      </c>
      <c r="FB26" s="92">
        <f t="shared" si="5"/>
        <v>-9.9355398093860146</v>
      </c>
      <c r="FC26" s="92">
        <f t="shared" si="6"/>
        <v>0.20264576571560866</v>
      </c>
      <c r="FD26" s="92">
        <f>EU26-'CCSD(T)'!BB26</f>
        <v>-2.2303195319821612E-3</v>
      </c>
      <c r="FE26" s="92">
        <f>EW26-'CCSD(T)'!BC26</f>
        <v>1.3569264606722697E-2</v>
      </c>
      <c r="FF26" s="92">
        <f>EY26-'CCSD(T)'!CH26</f>
        <v>-2.7581239475161112E-2</v>
      </c>
      <c r="FG26" s="96">
        <f>FA26-'CCSD(T)'!CI26</f>
        <v>0.19166268981388868</v>
      </c>
      <c r="FH26" s="96">
        <f>FA26-'DLPNO-CCSD(T1 or T0)'!AF25</f>
        <v>-2.7746306560426248</v>
      </c>
      <c r="FI26" s="92">
        <f t="shared" si="59"/>
        <v>-2.5350919943178951E-2</v>
      </c>
      <c r="FJ26" s="92">
        <f t="shared" si="60"/>
        <v>0.21924392928904979</v>
      </c>
      <c r="FK26" s="39"/>
      <c r="FL26" s="218" t="s">
        <v>22</v>
      </c>
      <c r="FM26" s="28">
        <v>-2616.6683152247701</v>
      </c>
      <c r="FN26" s="28">
        <v>-2622.2280717611602</v>
      </c>
      <c r="FO26" s="28">
        <v>-2622.2096792757802</v>
      </c>
      <c r="FP26" s="28">
        <v>-2621.9667546334799</v>
      </c>
      <c r="FQ26" s="28">
        <v>-2621.9575583907899</v>
      </c>
      <c r="FR26" s="28">
        <v>-2621.7942814001699</v>
      </c>
      <c r="FS26" s="28">
        <v>-1.8392485380999999E-2</v>
      </c>
      <c r="FT26" s="28">
        <f t="shared" si="61"/>
        <v>-2621.775888914789</v>
      </c>
      <c r="FU26" s="18" t="s">
        <v>119</v>
      </c>
      <c r="FV26" s="34">
        <f>627.5095*(FM27-FM25)</f>
        <v>18.574598851612134</v>
      </c>
      <c r="FW26" s="34">
        <f>627.5095*(FT27-FT25)</f>
        <v>42.788815164163744</v>
      </c>
      <c r="FX26" s="34">
        <f>627.5095*(FR27-FR25)</f>
        <v>42.412983558710351</v>
      </c>
      <c r="FY26" s="34">
        <f>627.5095*(FQ27-FQ25)</f>
        <v>32.469413905360284</v>
      </c>
      <c r="FZ26" s="34">
        <f>627.5095*(FP27-FP25)</f>
        <v>32.281498109339509</v>
      </c>
      <c r="GA26" s="34">
        <f>627.5095*(FO27-FO25)</f>
        <v>32.854625609390531</v>
      </c>
      <c r="GB26" s="34">
        <f>627.5095*(FN27-FN25)</f>
        <v>32.478794005078576</v>
      </c>
      <c r="GC26" s="33">
        <f t="shared" si="62"/>
        <v>-9.934189553631775</v>
      </c>
      <c r="GD26" s="33">
        <f t="shared" si="63"/>
        <v>0.19729589573906736</v>
      </c>
      <c r="GE26" s="169">
        <f t="shared" si="7"/>
        <v>0.69558476782387757</v>
      </c>
      <c r="GF26" s="33">
        <f>FV26-'CCSD(T)'!BB26</f>
        <v>-2.2304636379146814E-3</v>
      </c>
      <c r="GG26" s="33">
        <f>FX26-'CCSD(T)'!BC26</f>
        <v>-6.4248873940897511E-4</v>
      </c>
      <c r="GH26" s="33">
        <f>FZ26-'CCSD(T)'!BD26</f>
        <v>-3.5092867090511959E-2</v>
      </c>
      <c r="GI26" s="33">
        <f>GB26-'CCSD(T)'!BE26</f>
        <v>0.17880119222199653</v>
      </c>
      <c r="GJ26" s="33">
        <f>GB26-'DLPNO-CCSD(T1 or T0)'!O25</f>
        <v>-2.6149998324017858</v>
      </c>
      <c r="GK26" s="33">
        <f t="shared" si="64"/>
        <v>-3.2862403452597277E-2</v>
      </c>
      <c r="GL26" s="33">
        <f t="shared" si="65"/>
        <v>0.21389405931250849</v>
      </c>
      <c r="GM26" s="33"/>
      <c r="GN26" s="218" t="s">
        <v>22</v>
      </c>
      <c r="GO26" s="28">
        <v>-2616.6683152247601</v>
      </c>
      <c r="GP26" s="28">
        <v>-2622.2261276978702</v>
      </c>
      <c r="GQ26" s="28">
        <v>-2622.1765104947499</v>
      </c>
      <c r="GR26" s="28">
        <v>-2621.9616489757</v>
      </c>
      <c r="GS26" s="28">
        <v>-2621.93684037414</v>
      </c>
      <c r="GT26" s="28">
        <v>-2621.79109958241</v>
      </c>
      <c r="GU26" s="28">
        <v>-4.9617203120000002E-2</v>
      </c>
      <c r="GV26" s="28">
        <f t="shared" si="66"/>
        <v>-2621.7414823792901</v>
      </c>
      <c r="GW26" s="18" t="s">
        <v>119</v>
      </c>
      <c r="GX26" s="34">
        <f>627.5095*(GO27-GO25)</f>
        <v>18.574598851612134</v>
      </c>
      <c r="GY26" s="34">
        <f>627.5095*(GV27-GV25)</f>
        <v>43.176744284327135</v>
      </c>
      <c r="GZ26" s="34">
        <f>627.5095*(GT27-GT25)</f>
        <v>42.306594248833989</v>
      </c>
      <c r="HA26" s="34">
        <f>627.5095*(GS27-GS25)</f>
        <v>33.095698638321601</v>
      </c>
      <c r="HB26" s="34">
        <f>627.5095*(GR27-GR25)</f>
        <v>32.660623623713967</v>
      </c>
      <c r="HC26" s="34">
        <f>627.5095*(GQ27-GQ25)</f>
        <v>34.261368311362162</v>
      </c>
      <c r="HD26" s="34">
        <f>627.5095*(GP27-GP25)</f>
        <v>33.391218269876489</v>
      </c>
      <c r="HE26" s="33">
        <f t="shared" si="8"/>
        <v>-8.9153759789574991</v>
      </c>
      <c r="HF26" s="33">
        <f t="shared" si="9"/>
        <v>0.73059464616252257</v>
      </c>
      <c r="HG26" s="52">
        <f t="shared" si="67"/>
        <v>-0.5332987504234552</v>
      </c>
      <c r="HH26" s="33">
        <f>GX26-'CCSD(T)'!BB26</f>
        <v>-2.2304636379146814E-3</v>
      </c>
      <c r="HI26" s="33">
        <f>GZ26-'CCSD(T)'!BC26</f>
        <v>-0.10703179861577183</v>
      </c>
      <c r="HJ26" s="33">
        <f>HB26-'CCSD(T)'!BD26</f>
        <v>0.34403264728394589</v>
      </c>
      <c r="HK26" s="33">
        <f>HD26-'CCSD(T)'!BE26</f>
        <v>1.0912254570199096</v>
      </c>
      <c r="HL26" s="33">
        <f>HD26-'DLPNO-CCSD(T1 or T0)'!CT25</f>
        <v>-0.97495508440906065</v>
      </c>
      <c r="HM26" s="33">
        <f t="shared" si="10"/>
        <v>0.34626311092186057</v>
      </c>
      <c r="HN26" s="33">
        <f t="shared" si="11"/>
        <v>0.74719280973596369</v>
      </c>
      <c r="HO26" s="39"/>
      <c r="HP26" s="218" t="s">
        <v>22</v>
      </c>
      <c r="HQ26" s="28">
        <v>-2616.6683152247701</v>
      </c>
      <c r="HR26" s="28">
        <v>-2622.22832614454</v>
      </c>
      <c r="HS26" s="28">
        <v>-2622.1796831911602</v>
      </c>
      <c r="HT26" s="28">
        <v>-2621.9637352926902</v>
      </c>
      <c r="HU26" s="28">
        <v>-2621.9394138160101</v>
      </c>
      <c r="HV26" s="28">
        <v>-2621.7938626148298</v>
      </c>
      <c r="HW26" s="28">
        <v>-4.8642953374999999E-2</v>
      </c>
      <c r="HX26" s="28">
        <f t="shared" si="68"/>
        <v>-2621.7452196614549</v>
      </c>
      <c r="HY26" s="18" t="s">
        <v>119</v>
      </c>
      <c r="HZ26" s="34">
        <f>627.5095*(HQ27-HQ25)</f>
        <v>18.574598851612134</v>
      </c>
      <c r="IA26" s="34">
        <f>627.5095*(HX27-HX25)</f>
        <v>43.248725318469518</v>
      </c>
      <c r="IB26" s="34">
        <f>627.5095*(HV27-HV25)</f>
        <v>42.382259940413363</v>
      </c>
      <c r="IC26" s="34">
        <f>627.5095*(HU27-HU25)</f>
        <v>33.273157239227473</v>
      </c>
      <c r="ID26" s="34">
        <f>627.5095*(HT27-HT25)</f>
        <v>32.839924549057969</v>
      </c>
      <c r="IE26" s="34">
        <f>627.5095*(HS27-HS25)</f>
        <v>34.475417456052767</v>
      </c>
      <c r="IF26" s="34">
        <f>627.5095*(HR27-HR25)</f>
        <v>33.608952074572315</v>
      </c>
      <c r="IG26" s="33">
        <f t="shared" si="69"/>
        <v>-8.7733078658410477</v>
      </c>
      <c r="IH26" s="33">
        <f t="shared" si="70"/>
        <v>0.76902752551434617</v>
      </c>
      <c r="II26" s="33">
        <f t="shared" si="71"/>
        <v>3.8432879351823601E-2</v>
      </c>
      <c r="IJ26" s="33">
        <f>HZ26-'CCSD(T)'!BB26</f>
        <v>-2.2304636379146814E-3</v>
      </c>
      <c r="IK26" s="33">
        <f>IB26-'CCSD(T)'!BC26</f>
        <v>-3.136610703639775E-2</v>
      </c>
      <c r="IL26" s="33">
        <f>ID26-'CCSD(T)'!BD26</f>
        <v>0.52333357262794777</v>
      </c>
      <c r="IM26" s="33">
        <f>IF26-'CCSD(T)'!BE26</f>
        <v>1.3089592617157351</v>
      </c>
      <c r="IN26" s="33">
        <f>IF26-'DLPNO-CCSD(T1 or T0)'!CT25</f>
        <v>-0.75722127971323516</v>
      </c>
      <c r="IO26" s="33">
        <f t="shared" si="72"/>
        <v>0.52556403626586246</v>
      </c>
      <c r="IP26" s="33">
        <f t="shared" si="73"/>
        <v>0.78562568908778729</v>
      </c>
      <c r="IQ26" s="33"/>
      <c r="IR26" s="218" t="s">
        <v>22</v>
      </c>
      <c r="IS26" s="317">
        <v>-2616.6683152247801</v>
      </c>
      <c r="IT26" s="317">
        <v>-2622.22763825738</v>
      </c>
      <c r="IU26" s="317">
        <v>-2622.22151381713</v>
      </c>
      <c r="IV26" s="317">
        <v>-2621.9669825082501</v>
      </c>
      <c r="IW26" s="317">
        <v>-2621.9639202881199</v>
      </c>
      <c r="IX26" s="317">
        <v>-2621.79459452435</v>
      </c>
      <c r="IY26" s="317">
        <v>-6.1244402490000004E-3</v>
      </c>
      <c r="IZ26" s="28">
        <f t="shared" si="74"/>
        <v>-2621.7884700841009</v>
      </c>
      <c r="JA26" s="18" t="s">
        <v>119</v>
      </c>
      <c r="JB26" s="34">
        <f>627.5095*(IS27-IS25)</f>
        <v>18.574598989440183</v>
      </c>
      <c r="JC26" s="34">
        <f>627.5095*(IZ27-IZ25)</f>
        <v>42.530978851942479</v>
      </c>
      <c r="JD26" s="34">
        <f>627.5095*(IX27-IX25)</f>
        <v>42.393069714234933</v>
      </c>
      <c r="JE26" s="34">
        <f>627.5095*(IW27-IW25)</f>
        <v>32.252436418822874</v>
      </c>
      <c r="JF26" s="34">
        <f>627.5095*(IV27-IV25)</f>
        <v>32.183481846972839</v>
      </c>
      <c r="JG26" s="34">
        <f>627.5095*(IU27-IU25)</f>
        <v>32.388653834206401</v>
      </c>
      <c r="JH26" s="34">
        <f>627.5095*(IT27-IT25)</f>
        <v>32.250744697069578</v>
      </c>
      <c r="JI26" s="33">
        <f t="shared" si="75"/>
        <v>-10.142325017165355</v>
      </c>
      <c r="JJ26" s="33">
        <f t="shared" si="76"/>
        <v>6.7262850096739157E-2</v>
      </c>
      <c r="JK26" s="33">
        <f t="shared" si="77"/>
        <v>-0.1353829156188695</v>
      </c>
      <c r="JL26" s="33">
        <f>JB26-'CCSD(T)'!BB26</f>
        <v>-2.2303258098652634E-3</v>
      </c>
      <c r="JM26" s="33">
        <f>JD26-'CCSD(T)'!BC26</f>
        <v>-2.0556333214827305E-2</v>
      </c>
      <c r="JN26" s="33">
        <f>JF26-'CCSD(T)'!BD26</f>
        <v>-0.13310912945718201</v>
      </c>
      <c r="JO26" s="33">
        <f>JH26-'CCSD(T)'!BE26</f>
        <v>-4.9248115787001723E-2</v>
      </c>
      <c r="JP26" s="33">
        <f>JH26-'DLPNO-CCSD(T1 or T0)'!CT25</f>
        <v>-2.115428657215972</v>
      </c>
      <c r="JQ26" s="33">
        <f t="shared" si="78"/>
        <v>-0.13087880364731674</v>
      </c>
      <c r="JR26" s="33">
        <f t="shared" si="79"/>
        <v>8.3861013670180284E-2</v>
      </c>
      <c r="JS26" s="33"/>
      <c r="JT26" s="344">
        <v>-2625.2113549305</v>
      </c>
      <c r="JU26" s="345">
        <v>-2624.7841250583101</v>
      </c>
      <c r="JV26" s="346">
        <v>-2624.7712951858198</v>
      </c>
      <c r="JW26" s="328"/>
      <c r="JX26" s="218" t="s">
        <v>22</v>
      </c>
      <c r="JY26" s="28">
        <v>-2618.2968654799802</v>
      </c>
      <c r="JZ26" s="28">
        <v>-2625.1185079413099</v>
      </c>
      <c r="KA26" s="28">
        <v>-2625.0886644952302</v>
      </c>
      <c r="KB26" s="28">
        <v>-2624.7486546341402</v>
      </c>
      <c r="KC26" s="28">
        <v>-2624.7337329111001</v>
      </c>
      <c r="KD26" s="28">
        <v>-2624.7029736074101</v>
      </c>
      <c r="KE26" s="28">
        <v>-2.9843446081000001E-2</v>
      </c>
      <c r="KF26" s="28">
        <f t="shared" si="80"/>
        <v>-2624.673130161329</v>
      </c>
      <c r="KG26" s="216">
        <v>-2624.5361421110001</v>
      </c>
      <c r="KH26" s="125">
        <v>-2624.5361421110001</v>
      </c>
      <c r="KI26" s="215">
        <v>-2624.881528074</v>
      </c>
      <c r="KJ26" s="10">
        <v>-1.704782200281</v>
      </c>
      <c r="KK26" s="10">
        <v>-4.7017509111229998</v>
      </c>
      <c r="KL26" s="10">
        <f t="shared" si="12"/>
        <v>-2624.5072273067549</v>
      </c>
      <c r="KM26" s="10">
        <f t="shared" si="13"/>
        <v>-2624.4091416644401</v>
      </c>
      <c r="KN26" s="34">
        <f>627.5095*(JY27-JY25)</f>
        <v>18.500017113444979</v>
      </c>
      <c r="KO26" s="34">
        <f>627.5095*(KF27-KF25)</f>
        <v>43.462876025882615</v>
      </c>
      <c r="KP26" s="34">
        <f>627.5095*(KL27-KL25)</f>
        <v>38.21912530355646</v>
      </c>
      <c r="KQ26" s="34">
        <f>627.5095*(KM27-KM25)</f>
        <v>35.705300200272433</v>
      </c>
      <c r="KR26" s="34">
        <f>627.5095*(KD27-KD25)</f>
        <v>43.172962064890761</v>
      </c>
      <c r="KS26" s="34">
        <f>627.5095*(KC27-KC25)</f>
        <v>30.926676020184658</v>
      </c>
      <c r="KT26" s="34">
        <f>627.5095*(KB27-KB25)</f>
        <v>30.781719035123</v>
      </c>
      <c r="KU26" s="34">
        <f>627.5095*(KA27-KA25)</f>
        <v>31.96451365596814</v>
      </c>
      <c r="KV26" s="34">
        <f>627.5095*(JZ27-JZ25)</f>
        <v>31.674599698685945</v>
      </c>
      <c r="KW26" s="33">
        <f t="shared" si="14"/>
        <v>-11.498362366204816</v>
      </c>
      <c r="KX26" s="109">
        <f>627.5095*(JT27-JT25)</f>
        <v>32.325988131442159</v>
      </c>
      <c r="KY26" s="109">
        <f>627.5095*(JU27-JU25)</f>
        <v>32.547986967520906</v>
      </c>
      <c r="KZ26" s="331">
        <f>627.5095*(JV27-JV25)</f>
        <v>32.384096778571212</v>
      </c>
      <c r="LA26" s="33">
        <f t="shared" si="15"/>
        <v>0.89288066356294493</v>
      </c>
      <c r="LB26" s="155">
        <f t="shared" si="81"/>
        <v>0.69558476782387757</v>
      </c>
      <c r="LC26" s="149">
        <f>KN26-'PNO-LCCSD(T)'!AB25</f>
        <v>-6.7361904520168991E-4</v>
      </c>
      <c r="LD26" s="179">
        <f t="shared" si="16"/>
        <v>-0.80419430639263112</v>
      </c>
      <c r="LE26" s="324">
        <f t="shared" si="17"/>
        <v>0.65138843275621383</v>
      </c>
      <c r="LF26" s="326">
        <f t="shared" si="18"/>
        <v>0.22199883607874682</v>
      </c>
      <c r="LG26" t="str">
        <f t="shared" si="19"/>
        <v>08_start</v>
      </c>
      <c r="LH26" s="175">
        <f>627.5095*(KG27-KG25)</f>
        <v>32.424604995661987</v>
      </c>
      <c r="LI26" s="128">
        <f t="shared" si="20"/>
        <v>-1.4979289754773291</v>
      </c>
      <c r="LJ26" s="129">
        <f t="shared" si="21"/>
        <v>-1.6428859605389867</v>
      </c>
      <c r="LK26" s="123">
        <f>627.5095*(KI27-KI25)</f>
        <v>34.631509471443152</v>
      </c>
      <c r="LL26" s="128">
        <f t="shared" si="22"/>
        <v>-2.666995815475012</v>
      </c>
      <c r="LM26" s="128">
        <f t="shared" si="23"/>
        <v>-2.9569097727572071</v>
      </c>
      <c r="LN26" s="226">
        <f t="shared" si="24"/>
        <v>1.2910884153250848</v>
      </c>
      <c r="LO26" s="226"/>
      <c r="LP26" s="5" t="s">
        <v>22</v>
      </c>
      <c r="LQ26" s="368">
        <v>-2618.2968654799402</v>
      </c>
      <c r="LR26" s="4">
        <v>-2625.1179072689702</v>
      </c>
      <c r="LS26" s="4">
        <v>-2625.08783586446</v>
      </c>
      <c r="LT26" s="4">
        <v>-2624.74813444644</v>
      </c>
      <c r="LU26" s="4">
        <v>-2624.7330987441901</v>
      </c>
      <c r="LV26" s="4">
        <v>-2624.7023073474302</v>
      </c>
      <c r="LW26" s="4">
        <v>-3.0071404509000001E-2</v>
      </c>
      <c r="LX26" s="28">
        <f t="shared" si="25"/>
        <v>-2624.6722359429214</v>
      </c>
      <c r="LY26" s="18" t="s">
        <v>119</v>
      </c>
      <c r="LZ26" s="34">
        <f>627.5095*(LQ27-LQ25)</f>
        <v>18.500009514353909</v>
      </c>
      <c r="MA26" s="34">
        <f>627.5095*(LX27-LX25)</f>
        <v>43.429328837315211</v>
      </c>
      <c r="MB26" s="34">
        <f>627.5095*(LV27-LV25)</f>
        <v>43.136217279817743</v>
      </c>
      <c r="MC26" s="34">
        <f>627.5095*(LU27-LU25)</f>
        <v>30.912654790861755</v>
      </c>
      <c r="MD26" s="34">
        <f>627.5095*(LT27-LT25)</f>
        <v>30.76609901211302</v>
      </c>
      <c r="ME26" s="34">
        <f>627.5095*(LS27-LS25)</f>
        <v>31.957296167109927</v>
      </c>
      <c r="MF26" s="34">
        <f>627.5095*(LR27-LR25)</f>
        <v>31.664184609612459</v>
      </c>
      <c r="MG26" s="33">
        <f t="shared" si="26"/>
        <v>-11.472032670205284</v>
      </c>
      <c r="MH26" s="39">
        <f t="shared" si="27"/>
        <v>0.89808559749943839</v>
      </c>
      <c r="MI26" s="33"/>
      <c r="MJ26" s="5" t="s">
        <v>22</v>
      </c>
      <c r="MK26" s="28">
        <v>-2618.2968654799702</v>
      </c>
      <c r="ML26" s="28">
        <v>-2625.1178727872102</v>
      </c>
      <c r="MM26" s="28">
        <v>-2625.0414146870698</v>
      </c>
      <c r="MN26" s="28">
        <v>-2624.7426239820002</v>
      </c>
      <c r="MO26" s="28">
        <v>-2624.70439493193</v>
      </c>
      <c r="MP26" s="28">
        <v>-2624.6991491148901</v>
      </c>
      <c r="MQ26" s="28">
        <v>-7.6458100136999996E-2</v>
      </c>
      <c r="MR26" s="28">
        <f t="shared" si="82"/>
        <v>-2624.6226910147529</v>
      </c>
      <c r="MS26" s="18" t="s">
        <v>119</v>
      </c>
      <c r="MT26" s="34">
        <f>627.5095*(MK27-MK25)</f>
        <v>18.50001708833345</v>
      </c>
      <c r="MU26" s="34">
        <f>627.5095*(MR27-MR25)</f>
        <v>43.66156960962968</v>
      </c>
      <c r="MV26" s="34">
        <f>627.5095*(MP27-MP25)</f>
        <v>42.969484880423877</v>
      </c>
      <c r="MW26" s="34">
        <f>627.5095*(MO27-MO25)</f>
        <v>31.353162393678151</v>
      </c>
      <c r="MX26" s="34">
        <f>627.5095*(MN27-MN25)</f>
        <v>31.007120027363097</v>
      </c>
      <c r="MY26" s="34">
        <f>627.5095*(MM27-MM25)</f>
        <v>32.914637385956681</v>
      </c>
      <c r="MZ26" s="34">
        <f>627.5095*(ML27-ML25)</f>
        <v>32.222552659319099</v>
      </c>
      <c r="NA26" s="52">
        <f t="shared" si="28"/>
        <v>-10.746932221104778</v>
      </c>
      <c r="NB26" s="52">
        <f t="shared" si="29"/>
        <v>1.215432631956002</v>
      </c>
      <c r="NC26" s="33">
        <f t="shared" si="30"/>
        <v>-0.32255196839305711</v>
      </c>
      <c r="ND26" s="33"/>
      <c r="NE26" s="5" t="s">
        <v>22</v>
      </c>
      <c r="NF26">
        <v>-2618.2968654798401</v>
      </c>
      <c r="NG26">
        <v>-2625.1204722661</v>
      </c>
      <c r="NH26">
        <v>-2625.04494230299</v>
      </c>
      <c r="NI26">
        <v>-2624.7450454197701</v>
      </c>
      <c r="NJ26">
        <v>-2624.7072804382101</v>
      </c>
      <c r="NK26">
        <v>-2624.7023346160599</v>
      </c>
      <c r="NL26">
        <v>-7.5529963111999998E-2</v>
      </c>
      <c r="NM26" s="28">
        <f t="shared" si="83"/>
        <v>-2624.6268046529481</v>
      </c>
      <c r="NN26" s="18" t="s">
        <v>119</v>
      </c>
      <c r="NO26" s="34">
        <f>627.5095*(NF27-NF25)</f>
        <v>18.50001708833345</v>
      </c>
      <c r="NP26" s="34">
        <f>627.5095*(NM27-NM25)</f>
        <v>43.729647353664902</v>
      </c>
      <c r="NQ26" s="34">
        <f>627.5095*(NK27-NK25)</f>
        <v>43.158917812290888</v>
      </c>
      <c r="NR26" s="34">
        <f>627.5095*(NJ27-NJ25)</f>
        <v>31.615666196331478</v>
      </c>
      <c r="NS26" s="34">
        <f>627.5095*(NI27-NI25)</f>
        <v>31.330301425644471</v>
      </c>
      <c r="NT26" s="34">
        <f>627.5095*(NH27-NH25)</f>
        <v>33.231817716672666</v>
      </c>
      <c r="NU26" s="34">
        <f>627.5095*(NG27-NG25)</f>
        <v>32.661088181576531</v>
      </c>
      <c r="NV26" s="33">
        <f t="shared" si="31"/>
        <v>-10.497829630714357</v>
      </c>
      <c r="NW26" s="39">
        <f t="shared" si="84"/>
        <v>1.3307867559320599</v>
      </c>
      <c r="NX26" s="33">
        <f t="shared" si="85"/>
        <v>0.11535412397605782</v>
      </c>
      <c r="NZ26" s="5" t="s">
        <v>22</v>
      </c>
      <c r="OA26" s="4">
        <v>-2618.37699460966</v>
      </c>
      <c r="OB26" s="4">
        <v>-2625.5485822943601</v>
      </c>
      <c r="OC26" s="4">
        <v>-2625.4410301154699</v>
      </c>
      <c r="OD26" s="4">
        <v>-2625.1360436243899</v>
      </c>
      <c r="OE26" s="4">
        <v>-2625.08226753494</v>
      </c>
      <c r="OF26" s="4">
        <v>-2625.1650764882602</v>
      </c>
      <c r="OG26" s="4">
        <v>-0.107552178895</v>
      </c>
      <c r="OH26" s="28">
        <f t="shared" si="86"/>
        <v>-2625.0575243093654</v>
      </c>
      <c r="OI26" s="18" t="s">
        <v>119</v>
      </c>
      <c r="OJ26" s="34">
        <f>627.5095*(OA27-OA25)</f>
        <v>18.433714459726808</v>
      </c>
      <c r="OK26" s="34">
        <f>627.5095*(OH27-OH25)</f>
        <v>43.151200742121276</v>
      </c>
      <c r="OL26" s="34">
        <f>627.5095*(OF27-OF25)</f>
        <v>42.713463150679203</v>
      </c>
      <c r="OM26" s="34">
        <f>627.5095*(OE27-OE25)</f>
        <v>31.06217652453255</v>
      </c>
      <c r="ON26" s="34">
        <f>627.5095*(OD27-OD25)</f>
        <v>30.8433077309517</v>
      </c>
      <c r="OO26" s="34">
        <f>627.5095*(OC27-OC25)</f>
        <v>32.553377738756197</v>
      </c>
      <c r="OP26" s="34">
        <f>627.5095*(OB27-OB25)</f>
        <v>32.115640138468017</v>
      </c>
      <c r="OQ26" s="33">
        <f t="shared" si="32"/>
        <v>-10.597823012211187</v>
      </c>
      <c r="OR26" s="39">
        <f t="shared" si="87"/>
        <v>1.2723324075163163</v>
      </c>
      <c r="OS26" s="39"/>
      <c r="OT26" s="39" t="s">
        <v>22</v>
      </c>
      <c r="OU26" s="39">
        <v>-2618.3769946095999</v>
      </c>
      <c r="OV26" s="39">
        <v>-2625.5462052717198</v>
      </c>
      <c r="OW26" s="39">
        <v>-2625.5033119301502</v>
      </c>
      <c r="OX26" s="39">
        <v>-2625.14482393449</v>
      </c>
      <c r="OY26" s="39">
        <v>-2625.1233772637001</v>
      </c>
      <c r="OZ26" s="39">
        <v>-2625.1684688955702</v>
      </c>
      <c r="PA26" s="39">
        <v>-4.2893341568000003E-2</v>
      </c>
      <c r="PB26" s="39">
        <v>-2625.1255755540024</v>
      </c>
      <c r="PC26" s="39" t="s">
        <v>119</v>
      </c>
      <c r="PD26" s="39">
        <v>18.433715150008496</v>
      </c>
      <c r="PE26" s="39">
        <v>43.06123739065545</v>
      </c>
      <c r="PF26" s="39">
        <v>42.814555037719245</v>
      </c>
      <c r="PG26" s="39">
        <v>30.749101631160535</v>
      </c>
      <c r="PH26" s="39">
        <v>30.625760453265642</v>
      </c>
      <c r="PI26" s="39">
        <v>31.741970379970581</v>
      </c>
      <c r="PJ26" s="39">
        <v>31.495288030744035</v>
      </c>
      <c r="PK26" s="39">
        <v>-11.31926700697521</v>
      </c>
      <c r="PL26" s="39">
        <v>0.86952757747839371</v>
      </c>
      <c r="PM26" s="39"/>
      <c r="PO26" s="33">
        <f t="shared" si="33"/>
        <v>-6.63026286066426E-2</v>
      </c>
      <c r="PP26" s="33">
        <f t="shared" si="34"/>
        <v>-0.16381229641139683</v>
      </c>
      <c r="PQ26" s="33">
        <f t="shared" si="88"/>
        <v>-9.750966780475423E-2</v>
      </c>
      <c r="PR26" s="33">
        <f>'LNO-CCSD(T)-def2nZVP'!LB26</f>
        <v>0.69558476782387757</v>
      </c>
      <c r="PS26" s="33">
        <f t="shared" si="89"/>
        <v>-8.1361766976320665E-2</v>
      </c>
      <c r="PT26" s="33">
        <f t="shared" si="90"/>
        <v>0.42254534567063706</v>
      </c>
      <c r="PU26" s="33">
        <f>-'LNO-CCSD(T)-def2nZVP'!FA26+'CCSD(T)'!CI26</f>
        <v>-0.19166268981388868</v>
      </c>
      <c r="PV26" s="360">
        <f>'LNO-CCSD(T)-def2nZVP'!KV26+PS26+PT26+PU26</f>
        <v>31.82412058756637</v>
      </c>
      <c r="PW26" s="360"/>
      <c r="PX26" s="399">
        <v>-6.629436434541347E-2</v>
      </c>
      <c r="PY26" s="399">
        <v>-0.14033855884737889</v>
      </c>
      <c r="PZ26" s="399">
        <v>-7.4044194501965421E-2</v>
      </c>
      <c r="QA26" s="399">
        <v>0.69558476782387757</v>
      </c>
      <c r="QB26" s="399">
        <v>-6.3978809512300519E-2</v>
      </c>
      <c r="QC26" s="399">
        <v>0.42254534567063706</v>
      </c>
      <c r="QD26" s="399">
        <v>-0.19166268981388868</v>
      </c>
      <c r="QE26" s="360">
        <v>31.841503545030392</v>
      </c>
      <c r="QF26" s="399">
        <f t="shared" si="91"/>
        <v>1.7382957464022297E-2</v>
      </c>
      <c r="QH26" s="5" t="s">
        <v>22</v>
      </c>
      <c r="QI26" s="21">
        <v>-2618.2968654793599</v>
      </c>
      <c r="QJ26" s="420">
        <v>-2624.7738327994498</v>
      </c>
      <c r="QK26" s="420">
        <v>-2624.7463143630698</v>
      </c>
      <c r="QL26" s="420">
        <v>-2624.4154074570201</v>
      </c>
      <c r="QM26" s="420">
        <v>-2624.4016482388301</v>
      </c>
      <c r="QN26" s="420">
        <v>-2624.3386268395202</v>
      </c>
      <c r="QO26" s="420">
        <v>-2.7518436382000001E-2</v>
      </c>
      <c r="QP26" s="213">
        <f t="shared" si="92"/>
        <v>-2624.3111084031384</v>
      </c>
      <c r="QQ26" s="421" t="s">
        <v>119</v>
      </c>
      <c r="QR26" s="212">
        <f>627.5095*(QI27-QI25)</f>
        <v>18.500009470408735</v>
      </c>
      <c r="QS26" s="212">
        <f>627.5095*(QP27-QP25)</f>
        <v>40.585934502699402</v>
      </c>
      <c r="QT26" s="212">
        <f>627.5095*(QN27-QN25)</f>
        <v>40.277359543653681</v>
      </c>
      <c r="QU26" s="212">
        <f>627.5095*(QM27-QM25)</f>
        <v>30.792473380666365</v>
      </c>
      <c r="QV26" s="212">
        <f>627.5095*(QL27-QL25)</f>
        <v>30.638185900572786</v>
      </c>
      <c r="QW26" s="212">
        <f>627.5095*(QK27-QK25)</f>
        <v>31.717514389259531</v>
      </c>
      <c r="QX26" s="212">
        <f>627.5095*(QJ27-QJ25)</f>
        <v>31.408939429072376</v>
      </c>
      <c r="QY26" s="213">
        <f t="shared" si="35"/>
        <v>-8.8684201145813049</v>
      </c>
      <c r="QZ26" s="249">
        <f t="shared" si="93"/>
        <v>0.77075352849958989</v>
      </c>
      <c r="RA26" s="5"/>
      <c r="RB26" s="5" t="s">
        <v>22</v>
      </c>
      <c r="RC26" s="213">
        <v>-2618.37699459139</v>
      </c>
      <c r="RD26" s="213">
        <v>-2625.18030370322</v>
      </c>
      <c r="RE26" s="213">
        <v>-2625.1406169368402</v>
      </c>
      <c r="RF26" s="213">
        <v>-2624.7921733052999</v>
      </c>
      <c r="RG26" s="213">
        <v>-2624.7723299221102</v>
      </c>
      <c r="RH26" s="213">
        <v>-2624.7853671330199</v>
      </c>
      <c r="RI26" s="213">
        <v>-3.9686766376E-2</v>
      </c>
      <c r="RJ26" s="418">
        <f t="shared" si="94"/>
        <v>-2624.7456803666441</v>
      </c>
      <c r="RK26" s="421" t="s">
        <v>119</v>
      </c>
      <c r="RL26" s="212">
        <f>627.5095*(RC27-RC25)</f>
        <v>18.385908520730887</v>
      </c>
      <c r="RM26" s="212">
        <f>627.5095*(RJ27-RJ25)</f>
        <v>40.638238073750998</v>
      </c>
      <c r="RN26" s="212">
        <f>627.5095*(RH27-RH25)</f>
        <v>40.378987819513945</v>
      </c>
      <c r="RO26" s="212">
        <f>627.5095*(RG27-RG25)</f>
        <v>30.905398334047163</v>
      </c>
      <c r="RP26" s="212">
        <f>627.5095*(RF27-RF25)</f>
        <v>30.775773206928633</v>
      </c>
      <c r="RQ26" s="212">
        <f>627.5095*(RE27-RE25)</f>
        <v>31.964705786558504</v>
      </c>
      <c r="RR26" s="212">
        <f>627.5095*(RD27-RD25)</f>
        <v>31.705455526899641</v>
      </c>
      <c r="RS26" s="213">
        <f t="shared" si="36"/>
        <v>-8.6735322926143041</v>
      </c>
      <c r="RT26" s="249">
        <f t="shared" si="95"/>
        <v>0.92968231997100759</v>
      </c>
    </row>
    <row r="27" spans="1:488" ht="17">
      <c r="A27" s="96">
        <v>1.46</v>
      </c>
      <c r="C27" s="286" t="s">
        <v>23</v>
      </c>
      <c r="D27" s="282">
        <v>-2616.5327003522698</v>
      </c>
      <c r="E27" s="282">
        <v>-2621.6810306288298</v>
      </c>
      <c r="F27" s="282">
        <v>-2621.6637923590401</v>
      </c>
      <c r="G27" s="282">
        <v>-2621.4387527343702</v>
      </c>
      <c r="H27" s="282">
        <v>-2621.4301335994801</v>
      </c>
      <c r="I27" s="282">
        <v>-2621.2504840357701</v>
      </c>
      <c r="J27" s="282">
        <v>-2621.23324576598</v>
      </c>
      <c r="K27" s="94" t="s">
        <v>120</v>
      </c>
      <c r="L27" s="34">
        <f>627.5095*(D25-D26)</f>
        <v>1.5532461089147287</v>
      </c>
      <c r="M27" s="34">
        <f>627.5095*(J25-J26)</f>
        <v>3.0336683097982573</v>
      </c>
      <c r="N27" s="34">
        <f>627.5095*(I25-I26)</f>
        <v>3.6453840987462103</v>
      </c>
      <c r="O27" s="34">
        <f>627.5095*(H25-H26)</f>
        <v>3.3459400602858795</v>
      </c>
      <c r="P27" s="34">
        <f>627.5095*(G25-G26)</f>
        <v>3.6517979544744978</v>
      </c>
      <c r="Q27" s="34">
        <f>627.5095*(F25-F26)</f>
        <v>4.208021045013715</v>
      </c>
      <c r="R27" s="34">
        <f>627.5095*(E25-E26)</f>
        <v>4.8197368339616684</v>
      </c>
      <c r="S27" s="93">
        <f t="shared" si="37"/>
        <v>1.1743527352154581</v>
      </c>
      <c r="T27" s="93">
        <f t="shared" si="38"/>
        <v>1.1679388794871706</v>
      </c>
      <c r="U27" s="288"/>
      <c r="V27" s="93">
        <f>L27-'CCSD(T)'!BV27</f>
        <v>9.1382699879642981E-3</v>
      </c>
      <c r="W27" s="93">
        <f>N27-'CCSD(T)'!BW27</f>
        <v>-5.7408994847715888E-2</v>
      </c>
      <c r="X27" s="93">
        <f>P27-'CCSD(T)'!BX27</f>
        <v>0.24426409957812156</v>
      </c>
      <c r="Y27" s="93">
        <f>R27-'CCSD(T)'!BY27</f>
        <v>0.31083468075372966</v>
      </c>
      <c r="Z27" s="93">
        <f>R27-'DLPNO-CCSD(T1 or T0)'!CT26</f>
        <v>-0.6665655468951126</v>
      </c>
      <c r="AA27" s="93">
        <f t="shared" si="39"/>
        <v>0.23512582959015726</v>
      </c>
      <c r="AB27" s="93">
        <f t="shared" si="40"/>
        <v>6.6570581175608101E-2</v>
      </c>
      <c r="AD27" s="209" t="s">
        <v>23</v>
      </c>
      <c r="AE27" s="28">
        <v>-2616.5327003520702</v>
      </c>
      <c r="AF27" s="28">
        <v>-2621.68154449044</v>
      </c>
      <c r="AG27" s="28">
        <v>-2621.66453353117</v>
      </c>
      <c r="AH27" s="28">
        <v>-2621.43921358335</v>
      </c>
      <c r="AI27" s="28">
        <v>-2621.43070810372</v>
      </c>
      <c r="AJ27" s="28">
        <v>-2621.2510660492298</v>
      </c>
      <c r="AK27" s="28">
        <v>-2621.2340550899598</v>
      </c>
      <c r="AL27" s="18" t="s">
        <v>120</v>
      </c>
      <c r="AM27" s="34">
        <f>627.5095*(AE25-AE26)</f>
        <v>1.553246146582022</v>
      </c>
      <c r="AN27" s="34">
        <f>627.5095*(AK25-AK26)</f>
        <v>3.1456975871643023</v>
      </c>
      <c r="AO27" s="34">
        <f>627.5095*(AJ25-AJ26)</f>
        <v>3.6922604574537288</v>
      </c>
      <c r="AP27" s="34">
        <f>627.5095*(AI25-AI26)</f>
        <v>3.3959134110096296</v>
      </c>
      <c r="AQ27" s="34">
        <f>627.5095*(AH25-AH26)</f>
        <v>3.6691948398764604</v>
      </c>
      <c r="AR27" s="34">
        <f>627.5095*(AG25-AG26)</f>
        <v>4.2761824823504053</v>
      </c>
      <c r="AS27" s="34">
        <f>627.5095*(AF25-AF26)</f>
        <v>4.8227453589177136</v>
      </c>
      <c r="AT27" s="52">
        <f t="shared" si="41"/>
        <v>1.1304849014639848</v>
      </c>
      <c r="AU27" s="52">
        <f t="shared" si="42"/>
        <v>1.1535505190412532</v>
      </c>
      <c r="AV27" s="71"/>
      <c r="AW27" s="52">
        <f>AM27-'CCSD(T)'!BV27</f>
        <v>9.1383076552575826E-3</v>
      </c>
      <c r="AX27" s="52">
        <f>AO27-'CCSD(T)'!BW27</f>
        <v>-1.0532636140197393E-2</v>
      </c>
      <c r="AY27" s="52">
        <f>AQ27-'CCSD(T)'!BX27</f>
        <v>0.26166098498008417</v>
      </c>
      <c r="AZ27" s="52">
        <f>AS27-'CCSD(T)'!BY27</f>
        <v>0.31384320570977486</v>
      </c>
      <c r="BA27" s="52">
        <f>AS27-'DLPNO-CCSD(T1 or T0)'!CT26</f>
        <v>-0.6635570219390674</v>
      </c>
      <c r="BB27" s="52">
        <f t="shared" si="43"/>
        <v>0.25252267732482658</v>
      </c>
      <c r="BC27" s="52">
        <f t="shared" si="44"/>
        <v>5.2182220729690698E-2</v>
      </c>
      <c r="BD27" s="33"/>
      <c r="BE27" s="211" t="s">
        <v>23</v>
      </c>
      <c r="BF27" s="28">
        <v>-2616.5327003520001</v>
      </c>
      <c r="BG27" s="28">
        <v>-2621.6766109364398</v>
      </c>
      <c r="BH27" s="28">
        <v>-2621.63147594369</v>
      </c>
      <c r="BI27" s="28">
        <v>-2621.4325640531702</v>
      </c>
      <c r="BJ27" s="28">
        <v>-2621.4099965567998</v>
      </c>
      <c r="BK27" s="28">
        <v>-2621.24787659814</v>
      </c>
      <c r="BL27" s="28">
        <v>-4.5134992742000002E-2</v>
      </c>
      <c r="BM27" s="28">
        <f t="shared" si="45"/>
        <v>-2621.2027416053979</v>
      </c>
      <c r="BN27" s="18" t="s">
        <v>120</v>
      </c>
      <c r="BO27" s="212">
        <f>627.5095*(BF25-BF26)</f>
        <v>1.5532461654156686</v>
      </c>
      <c r="BP27" s="212">
        <f>627.5095*(BM25-BM26)</f>
        <v>1.9808735927991272</v>
      </c>
      <c r="BQ27" s="212">
        <f>627.5095*(BK25-BK26)</f>
        <v>3.7025409267598066</v>
      </c>
      <c r="BR27" s="212">
        <f>627.5095*(BJ25-BJ26)</f>
        <v>3.0163421324691102</v>
      </c>
      <c r="BS27" s="212">
        <f>627.5095*(BI25-BI26)</f>
        <v>3.8771757978799792</v>
      </c>
      <c r="BT27" s="212">
        <f>627.5095*(BH25-BH26)</f>
        <v>3.466817121183408</v>
      </c>
      <c r="BU27" s="212">
        <f>627.5095*(BG25-BG26)</f>
        <v>5.1884844457272639</v>
      </c>
      <c r="BV27" s="213">
        <f t="shared" si="46"/>
        <v>1.4859435189674572</v>
      </c>
      <c r="BW27" s="213">
        <f t="shared" si="47"/>
        <v>1.3113086478472846</v>
      </c>
      <c r="BX27" s="214">
        <f t="shared" si="48"/>
        <v>-0.15775812880603146</v>
      </c>
      <c r="BY27" s="33">
        <f>BO27-'CCSD(T)'!BV27</f>
        <v>9.1383264889042248E-3</v>
      </c>
      <c r="BZ27" s="33">
        <f>BQ27-'CCSD(T)'!BW27</f>
        <v>-2.5216683411954932E-4</v>
      </c>
      <c r="CA27" s="39">
        <f>BS27-'CCSD(T)'!BX27</f>
        <v>0.46964194298360296</v>
      </c>
      <c r="CB27" s="39">
        <f>BU27-'CCSD(T)'!BY27</f>
        <v>0.67958229251932512</v>
      </c>
      <c r="CC27" s="33">
        <f>BU27-'DLPNO-CCSD(T1 or T0)'!CT26</f>
        <v>-0.29781793512951715</v>
      </c>
      <c r="CD27" s="33">
        <f t="shared" si="49"/>
        <v>0.46050361649469873</v>
      </c>
      <c r="CE27" s="33">
        <f t="shared" si="50"/>
        <v>0.20994034953572216</v>
      </c>
      <c r="CF27" s="39"/>
      <c r="CG27" s="211" t="s">
        <v>23</v>
      </c>
      <c r="CH27" s="74">
        <v>-2616.5327003522798</v>
      </c>
      <c r="CI27" s="74">
        <v>-2621.6798803141</v>
      </c>
      <c r="CJ27" s="74">
        <v>-2621.6361187991401</v>
      </c>
      <c r="CK27" s="74">
        <v>-2621.4355518028501</v>
      </c>
      <c r="CL27" s="74">
        <v>-2621.4136710453699</v>
      </c>
      <c r="CM27" s="74">
        <v>-2621.2507821291301</v>
      </c>
      <c r="CN27" s="33">
        <v>-4.3761514963999999E-2</v>
      </c>
      <c r="CO27" s="33">
        <f t="shared" si="51"/>
        <v>-2621.2070206141661</v>
      </c>
      <c r="CP27" s="18" t="s">
        <v>120</v>
      </c>
      <c r="CQ27" s="34">
        <f>627.5095*(CH25-CH26)</f>
        <v>1.5532461089147287</v>
      </c>
      <c r="CR27" s="34">
        <f>627.5095*(CO25-CO26)</f>
        <v>1.9094550620402178</v>
      </c>
      <c r="CS27" s="34">
        <f>627.5095*(CM25-CM26)</f>
        <v>3.6738731993201559</v>
      </c>
      <c r="CT27" s="34">
        <f>627.5095*(CL25-CL26)</f>
        <v>2.5660683861205031</v>
      </c>
      <c r="CU27" s="34">
        <f>627.5095*(CK25-CK26)</f>
        <v>3.4482774531910017</v>
      </c>
      <c r="CV27" s="34">
        <f>627.5095*(CJ25-CJ26)</f>
        <v>2.9264142102315973</v>
      </c>
      <c r="CW27" s="34">
        <f>627.5095*(CI25-CI26)</f>
        <v>4.6908323452286691</v>
      </c>
      <c r="CX27" s="33">
        <f t="shared" si="0"/>
        <v>1.0169591459085132</v>
      </c>
      <c r="CY27" s="33">
        <f t="shared" si="1"/>
        <v>1.2425548920376674</v>
      </c>
      <c r="CZ27" s="33">
        <f t="shared" si="2"/>
        <v>-6.8753755809617179E-2</v>
      </c>
      <c r="DA27" s="33">
        <f>CQ27-'CCSD(T)'!BV27</f>
        <v>9.1382699879642981E-3</v>
      </c>
      <c r="DB27" s="33">
        <f>CS27-'CCSD(T)'!BW27</f>
        <v>-2.8919894273770286E-2</v>
      </c>
      <c r="DC27" s="33">
        <f>CU27-'CCSD(T)'!BX27</f>
        <v>4.0743598294625372E-2</v>
      </c>
      <c r="DD27" s="39">
        <f>CW27-'CCSD(T)'!BY27</f>
        <v>0.18193019202073035</v>
      </c>
      <c r="DE27" s="39">
        <f>CW27-'DLPNO-CCSD(T1 or T0)'!CT26</f>
        <v>-0.79547003562811192</v>
      </c>
      <c r="DF27" s="33">
        <f t="shared" si="52"/>
        <v>3.1605328306661074E-2</v>
      </c>
      <c r="DG27" s="33">
        <f t="shared" si="53"/>
        <v>0.14118659372610498</v>
      </c>
      <c r="DH27" s="33"/>
      <c r="DI27" s="211" t="s">
        <v>23</v>
      </c>
      <c r="DJ27" s="74">
        <v>-2616.5326980773998</v>
      </c>
      <c r="DK27" s="74">
        <v>-2621.6809065961202</v>
      </c>
      <c r="DL27" s="74">
        <v>-2621.6756250941198</v>
      </c>
      <c r="DM27" s="74">
        <v>-2621.43944462641</v>
      </c>
      <c r="DN27" s="74">
        <v>-2621.4368038754101</v>
      </c>
      <c r="DO27" s="74">
        <v>-2621.25140778797</v>
      </c>
      <c r="DP27" s="28">
        <v>-5.2815019980000004E-3</v>
      </c>
      <c r="DQ27" s="33">
        <f t="shared" si="54"/>
        <v>-2621.246126285972</v>
      </c>
      <c r="DR27" s="18" t="s">
        <v>120</v>
      </c>
      <c r="DS27" s="34">
        <f>627.5095*(DJ25-DJ26)</f>
        <v>1.5532462909733131</v>
      </c>
      <c r="DT27" s="34">
        <f>627.5095*(DQ25-DQ26)</f>
        <v>3.4947464877760201</v>
      </c>
      <c r="DU27" s="34">
        <f>627.5095*(DO25-DO26)</f>
        <v>3.7020747688933549</v>
      </c>
      <c r="DV27" s="34">
        <f>627.5095*(DN25-DN26)</f>
        <v>3.496890570608155</v>
      </c>
      <c r="DW27" s="34">
        <f>627.5095*(DM25-DM26)</f>
        <v>3.6005547068864479</v>
      </c>
      <c r="DX27" s="34">
        <f>627.5095*(DL25-DL26)</f>
        <v>4.5589493386752089</v>
      </c>
      <c r="DY27" s="34">
        <f>627.5095*(DK25-DK26)</f>
        <v>4.7662776240729174</v>
      </c>
      <c r="DZ27" s="33">
        <f t="shared" si="3"/>
        <v>1.0642028551795626</v>
      </c>
      <c r="EA27" s="33">
        <f t="shared" si="4"/>
        <v>1.1657229171864696</v>
      </c>
      <c r="EB27" s="33">
        <f t="shared" si="55"/>
        <v>-2.2159623007009799E-3</v>
      </c>
      <c r="EC27" s="33">
        <f>DS27-'CCSD(T)'!BV27</f>
        <v>9.1384520465487284E-3</v>
      </c>
      <c r="ED27" s="33">
        <f>DU27-'CCSD(T)'!BW27</f>
        <v>-7.1832470057131559E-4</v>
      </c>
      <c r="EE27" s="33">
        <f>DW27-'CCSD(T)'!BX27</f>
        <v>0.19302085199007157</v>
      </c>
      <c r="EF27" s="39">
        <f>DY27-'CCSD(T)'!BY27</f>
        <v>0.25737547086497869</v>
      </c>
      <c r="EG27" s="39">
        <f>DY27-'DLPNO-CCSD(T1 or T0)'!CT26</f>
        <v>-0.72002475678386357</v>
      </c>
      <c r="EH27" s="33">
        <f t="shared" si="56"/>
        <v>0.18388239994352285</v>
      </c>
      <c r="EI27" s="33">
        <f t="shared" si="57"/>
        <v>6.4354618874907121E-2</v>
      </c>
      <c r="EJ27" s="33"/>
      <c r="EK27" s="289" t="s">
        <v>23</v>
      </c>
      <c r="EL27" s="33">
        <v>-2616.6355979002901</v>
      </c>
      <c r="EM27" s="33">
        <v>-2622.1678431702599</v>
      </c>
      <c r="EN27" s="33">
        <v>-2622.1496417837998</v>
      </c>
      <c r="EO27" s="33">
        <v>-2621.9085637092799</v>
      </c>
      <c r="EP27" s="33">
        <v>-2621.89946301605</v>
      </c>
      <c r="EQ27" s="33">
        <v>-2621.71983507615</v>
      </c>
      <c r="ER27" s="33">
        <v>-1.8201386460999999E-2</v>
      </c>
      <c r="ES27" s="33">
        <f t="shared" si="58"/>
        <v>-2621.7016336896891</v>
      </c>
      <c r="ET27" s="18" t="s">
        <v>120</v>
      </c>
      <c r="EU27" s="34">
        <f>627.5095*(EL25-EL26)</f>
        <v>1.9558329049641665</v>
      </c>
      <c r="EV27" s="34">
        <f>627.5095*(ES25-ES26)</f>
        <v>3.2691956510480522</v>
      </c>
      <c r="EW27" s="34">
        <f>627.5095*(EQ25-EQ26)</f>
        <v>3.8984942408849323</v>
      </c>
      <c r="EX27" s="34">
        <f>627.5095*(EP25-EP26)</f>
        <v>3.6172645257341354</v>
      </c>
      <c r="EY27" s="34">
        <f>627.5095*(EO25-EO26)</f>
        <v>3.9319138217940086</v>
      </c>
      <c r="EZ27" s="34">
        <f>627.5095*(EN25-EN26)</f>
        <v>4.3285957907832247</v>
      </c>
      <c r="FA27" s="34">
        <f>627.5095*(EM25-EM26)</f>
        <v>4.9578943831883295</v>
      </c>
      <c r="FB27" s="92">
        <f t="shared" si="5"/>
        <v>1.0594001423033972</v>
      </c>
      <c r="FC27" s="92">
        <f t="shared" si="6"/>
        <v>1.0259805613943209</v>
      </c>
      <c r="FD27" s="92">
        <f>EU27-'CCSD(T)'!BB27</f>
        <v>2.4319887936643525E-3</v>
      </c>
      <c r="FE27" s="92">
        <f>EW27-'CCSD(T)'!BC27</f>
        <v>-5.693260260645161E-2</v>
      </c>
      <c r="FF27" s="92">
        <f>EY27-'CCSD(T)'!CH27</f>
        <v>0.2537890043570088</v>
      </c>
      <c r="FG27" s="96">
        <f>FA27-'CCSD(T)'!CI27</f>
        <v>0.32939881251171865</v>
      </c>
      <c r="FH27" s="96">
        <f>FA27-'DLPNO-CCSD(T1 or T0)'!AF26</f>
        <v>-0.63181968061290927</v>
      </c>
      <c r="FI27" s="92">
        <f t="shared" si="59"/>
        <v>0.25135701556334444</v>
      </c>
      <c r="FJ27" s="92">
        <f t="shared" si="60"/>
        <v>7.5609808154709857E-2</v>
      </c>
      <c r="FK27" s="39"/>
      <c r="FL27" s="218" t="s">
        <v>23</v>
      </c>
      <c r="FM27" s="28">
        <v>-2616.6355979003802</v>
      </c>
      <c r="FN27" s="28">
        <v>-2622.1684047347298</v>
      </c>
      <c r="FO27" s="28">
        <v>-2622.1504264151199</v>
      </c>
      <c r="FP27" s="28">
        <v>-2621.9090468510999</v>
      </c>
      <c r="FQ27" s="28">
        <v>-2621.9000576912999</v>
      </c>
      <c r="FR27" s="28">
        <v>-2621.7204223383601</v>
      </c>
      <c r="FS27" s="28">
        <v>-1.7978319614999998E-2</v>
      </c>
      <c r="FT27" s="28">
        <f t="shared" si="61"/>
        <v>-2621.7024440187452</v>
      </c>
      <c r="FU27" s="18" t="s">
        <v>120</v>
      </c>
      <c r="FV27" s="34">
        <f>627.5095*(FM25-FM26)</f>
        <v>1.9558330176806882</v>
      </c>
      <c r="FW27" s="34">
        <f>627.5095*(FT25-FT26)</f>
        <v>3.2985548298573515</v>
      </c>
      <c r="FX27" s="34">
        <f>627.5095*(FR25-FR26)</f>
        <v>3.9342793880255482</v>
      </c>
      <c r="FY27" s="34">
        <f>627.5095*(FQ25-FQ26)</f>
        <v>3.6128212812550138</v>
      </c>
      <c r="FZ27" s="34">
        <f>627.5095*(FP25-FP26)</f>
        <v>3.9306835580562458</v>
      </c>
      <c r="GA27" s="34">
        <f>627.5095*(FO25-FO26)</f>
        <v>4.3271073571291474</v>
      </c>
      <c r="GB27" s="34">
        <f>627.5095*(FN25-FN26)</f>
        <v>4.9628319167241353</v>
      </c>
      <c r="GC27" s="33">
        <f t="shared" si="62"/>
        <v>1.028552528698587</v>
      </c>
      <c r="GD27" s="33">
        <f t="shared" si="63"/>
        <v>1.0321483586678895</v>
      </c>
      <c r="GE27" s="169">
        <f t="shared" si="7"/>
        <v>0.18135813912233045</v>
      </c>
      <c r="GF27" s="33">
        <f>FV27-'CCSD(T)'!BB27</f>
        <v>2.4321015101860244E-3</v>
      </c>
      <c r="GG27" s="33">
        <f>FX27-'CCSD(T)'!BC27</f>
        <v>-2.1147455465835741E-2</v>
      </c>
      <c r="GH27" s="33">
        <f>FZ27-'CCSD(T)'!BD27</f>
        <v>0.25255874061924599</v>
      </c>
      <c r="GI27" s="33">
        <f>GB27-'CCSD(T)'!BE27</f>
        <v>0.33433634604752438</v>
      </c>
      <c r="GJ27" s="33">
        <f>GB27-'DLPNO-CCSD(T1 or T0)'!O26</f>
        <v>-0.46645432345962679</v>
      </c>
      <c r="GK27" s="33">
        <f t="shared" si="64"/>
        <v>0.25012663910905997</v>
      </c>
      <c r="GL27" s="33">
        <f t="shared" si="65"/>
        <v>8.1777605428278388E-2</v>
      </c>
      <c r="GM27" s="33"/>
      <c r="GN27" s="218" t="s">
        <v>23</v>
      </c>
      <c r="GO27" s="28">
        <v>-2616.6355979003802</v>
      </c>
      <c r="GP27" s="28">
        <v>-2622.1640801906101</v>
      </c>
      <c r="GQ27" s="28">
        <v>-2622.1156334910802</v>
      </c>
      <c r="GR27" s="28">
        <v>-2621.9026378110502</v>
      </c>
      <c r="GS27" s="28">
        <v>-2621.87841446129</v>
      </c>
      <c r="GT27" s="28">
        <v>-2621.7171714196402</v>
      </c>
      <c r="GU27" s="28">
        <v>-4.8446699527000002E-2</v>
      </c>
      <c r="GV27" s="28">
        <f t="shared" si="66"/>
        <v>-2621.668724720113</v>
      </c>
      <c r="GW27" s="18" t="s">
        <v>120</v>
      </c>
      <c r="GX27" s="34">
        <f>627.5095*(GO25-GO26)</f>
        <v>1.955833011402806</v>
      </c>
      <c r="GY27" s="34">
        <f>627.5095*(GV25-GV26)</f>
        <v>2.4793780470740576</v>
      </c>
      <c r="GZ27" s="34">
        <f>627.5095*(GT25-GT26)</f>
        <v>4.0840302067550454</v>
      </c>
      <c r="HA27" s="34">
        <f>627.5095*(GS25-GS26)</f>
        <v>3.567116721224207</v>
      </c>
      <c r="HB27" s="34">
        <f>627.5095*(GR25-GR26)</f>
        <v>4.3694428000659471</v>
      </c>
      <c r="HC27" s="34">
        <f>627.5095*(GQ25-GQ26)</f>
        <v>3.9395298229109481</v>
      </c>
      <c r="HD27" s="34">
        <f>627.5095*(GP25-GP26)</f>
        <v>5.5441819871576685</v>
      </c>
      <c r="HE27" s="33">
        <f t="shared" si="8"/>
        <v>1.4601517804026232</v>
      </c>
      <c r="HF27" s="33">
        <f t="shared" si="9"/>
        <v>1.1747391870917214</v>
      </c>
      <c r="HG27" s="52">
        <f t="shared" si="67"/>
        <v>-0.14259082842383197</v>
      </c>
      <c r="HH27" s="33">
        <f>GX27-'CCSD(T)'!BB27</f>
        <v>2.4320952323038103E-3</v>
      </c>
      <c r="HI27" s="33">
        <f>GZ27-'CCSD(T)'!BC27</f>
        <v>0.1286033632636614</v>
      </c>
      <c r="HJ27" s="33">
        <f>HB27-'CCSD(T)'!BD27</f>
        <v>0.69131798262894728</v>
      </c>
      <c r="HK27" s="33">
        <f>HD27-'CCSD(T)'!BE27</f>
        <v>0.91568641648105764</v>
      </c>
      <c r="HL27" s="33">
        <f>HD27-'DLPNO-CCSD(T1 or T0)'!CT26</f>
        <v>5.7879606300887509E-2</v>
      </c>
      <c r="HM27" s="33">
        <f t="shared" si="10"/>
        <v>0.68888588739664347</v>
      </c>
      <c r="HN27" s="33">
        <f t="shared" si="11"/>
        <v>0.22436843385211036</v>
      </c>
      <c r="HO27" s="39"/>
      <c r="HP27" s="218" t="s">
        <v>23</v>
      </c>
      <c r="HQ27" s="28">
        <v>-2616.6355979003802</v>
      </c>
      <c r="HR27" s="28">
        <v>-2622.16685102172</v>
      </c>
      <c r="HS27" s="28">
        <v>-2622.1196765426998</v>
      </c>
      <c r="HT27" s="28">
        <v>-2621.9052280537398</v>
      </c>
      <c r="HU27" s="28">
        <v>-2621.8816408142302</v>
      </c>
      <c r="HV27" s="28">
        <v>-2621.7200149114401</v>
      </c>
      <c r="HW27" s="28">
        <v>-4.7174479019000001E-2</v>
      </c>
      <c r="HX27" s="28">
        <f t="shared" si="68"/>
        <v>-2621.6728404324213</v>
      </c>
      <c r="HY27" s="18" t="s">
        <v>120</v>
      </c>
      <c r="HZ27" s="34">
        <f>627.5095*(HQ25-HQ26)</f>
        <v>1.9558330176806882</v>
      </c>
      <c r="IA27" s="34">
        <f>627.5095*(HX25-HX26)</f>
        <v>2.1699285028442632</v>
      </c>
      <c r="IB27" s="34">
        <f>627.5095*(HV25-HV26)</f>
        <v>3.9578754897894477</v>
      </c>
      <c r="IC27" s="34">
        <f>627.5095*(HU25-HU26)</f>
        <v>2.9799502211632176</v>
      </c>
      <c r="ID27" s="34">
        <f>627.5095*(HT25-HT26)</f>
        <v>3.8739237110688314</v>
      </c>
      <c r="IE27" s="34">
        <f>627.5095*(HS25-HS26)</f>
        <v>3.1793245159648875</v>
      </c>
      <c r="IF27" s="34">
        <f>627.5095*(HR25-HR26)</f>
        <v>4.9672715086172374</v>
      </c>
      <c r="IG27" s="33">
        <f t="shared" si="69"/>
        <v>1.0093960188277897</v>
      </c>
      <c r="IH27" s="33">
        <f t="shared" si="70"/>
        <v>1.0933477975484061</v>
      </c>
      <c r="II27" s="33">
        <f t="shared" si="71"/>
        <v>-8.1391389543315373E-2</v>
      </c>
      <c r="IJ27" s="33">
        <f>HZ27-'CCSD(T)'!BB27</f>
        <v>2.4321015101860244E-3</v>
      </c>
      <c r="IK27" s="33">
        <f>IB27-'CCSD(T)'!BC27</f>
        <v>2.4486462980637391E-3</v>
      </c>
      <c r="IL27" s="33">
        <f>ID27-'CCSD(T)'!BD27</f>
        <v>0.19579889363183156</v>
      </c>
      <c r="IM27" s="33">
        <f>IF27-'CCSD(T)'!BE27</f>
        <v>0.33877593794062655</v>
      </c>
      <c r="IN27" s="33">
        <f>IF27-'DLPNO-CCSD(T1 or T0)'!CT26</f>
        <v>-0.51903087223954358</v>
      </c>
      <c r="IO27" s="33">
        <f t="shared" si="72"/>
        <v>0.19336679212164554</v>
      </c>
      <c r="IP27" s="33">
        <f t="shared" si="73"/>
        <v>0.14297704430879499</v>
      </c>
      <c r="IQ27" s="33"/>
      <c r="IR27" s="218" t="s">
        <v>23</v>
      </c>
      <c r="IS27">
        <v>-2616.6355979003001</v>
      </c>
      <c r="IT27">
        <v>-2622.1683862813202</v>
      </c>
      <c r="IU27">
        <v>-2622.1623975800799</v>
      </c>
      <c r="IV27">
        <v>-2621.9094264031901</v>
      </c>
      <c r="IW27">
        <v>-2621.9064320525699</v>
      </c>
      <c r="IX27">
        <v>-2621.72069391475</v>
      </c>
      <c r="IY27">
        <v>-5.9887012390000003E-3</v>
      </c>
      <c r="IZ27" s="28">
        <f t="shared" si="74"/>
        <v>-2621.714705213511</v>
      </c>
      <c r="JA27" s="18" t="s">
        <v>120</v>
      </c>
      <c r="JB27" s="34">
        <f>627.5095*(IS25-IS26)</f>
        <v>1.9558329363535776</v>
      </c>
      <c r="JC27" s="34">
        <f>627.5095*(IZ25-IZ26)</f>
        <v>3.7571782094978325</v>
      </c>
      <c r="JD27" s="34">
        <f>627.5095*(IX25-IX26)</f>
        <v>3.9802648655935395</v>
      </c>
      <c r="JE27" s="34">
        <f>627.5095*(IW25-IW26)</f>
        <v>3.8219775270109677</v>
      </c>
      <c r="JF27" s="34">
        <f>627.5095*(IV25-IV26)</f>
        <v>3.9335208611940242</v>
      </c>
      <c r="JG27" s="34">
        <f>627.5095*(IU25-IU26)</f>
        <v>4.7073465190133819</v>
      </c>
      <c r="JH27" s="34">
        <f>627.5095*(IT25-IT26)</f>
        <v>4.9304331742530145</v>
      </c>
      <c r="JI27" s="33">
        <f t="shared" si="75"/>
        <v>0.95016830865947499</v>
      </c>
      <c r="JJ27" s="33">
        <f t="shared" si="76"/>
        <v>0.99691231305899031</v>
      </c>
      <c r="JK27" s="33">
        <f t="shared" si="77"/>
        <v>-2.9068248335330615E-2</v>
      </c>
      <c r="JL27" s="33">
        <f>JB27-'CCSD(T)'!BB27</f>
        <v>2.4320201830754229E-3</v>
      </c>
      <c r="JM27" s="33">
        <f>JD27-'CCSD(T)'!BC27</f>
        <v>2.4838022102155577E-2</v>
      </c>
      <c r="JN27" s="33">
        <f>JF27-'CCSD(T)'!BD27</f>
        <v>0.2553960437570244</v>
      </c>
      <c r="JO27" s="33">
        <f>JH27-'CCSD(T)'!BE27</f>
        <v>0.30193760357640365</v>
      </c>
      <c r="JP27" s="33">
        <f>JH27-'DLPNO-CCSD(T1 or T0)'!CT26</f>
        <v>-0.55586920660376649</v>
      </c>
      <c r="JQ27" s="33">
        <f t="shared" si="78"/>
        <v>0.25296402357394898</v>
      </c>
      <c r="JR27" s="33">
        <f t="shared" si="79"/>
        <v>4.6541559819379241E-2</v>
      </c>
      <c r="JS27" s="33"/>
      <c r="JT27" s="344">
        <v>-2625.15377133226</v>
      </c>
      <c r="JU27" s="345">
        <v>-2624.7274432771701</v>
      </c>
      <c r="JV27" s="346">
        <v>-2624.7148930308499</v>
      </c>
      <c r="JW27" s="328"/>
      <c r="JX27" s="218" t="s">
        <v>23</v>
      </c>
      <c r="JY27" s="28">
        <v>-2618.26688402746</v>
      </c>
      <c r="JZ27" s="28">
        <v>-2625.0623926821199</v>
      </c>
      <c r="KA27" s="28">
        <v>-2625.0334419303999</v>
      </c>
      <c r="KB27" s="28">
        <v>-2624.69589611642</v>
      </c>
      <c r="KC27" s="28">
        <v>-2624.68142074055</v>
      </c>
      <c r="KD27" s="28">
        <v>-2624.6318669422199</v>
      </c>
      <c r="KE27" s="28">
        <v>-2.8950751722000002E-2</v>
      </c>
      <c r="KF27" s="28">
        <f t="shared" si="80"/>
        <v>-2624.602916190498</v>
      </c>
      <c r="KG27" s="216">
        <v>-2624.4803835319999</v>
      </c>
      <c r="KH27" s="125">
        <v>-2624.4803835319999</v>
      </c>
      <c r="KI27" s="215">
        <v>-2624.8210287249999</v>
      </c>
      <c r="KJ27" s="10">
        <v>-1.6868999200799999</v>
      </c>
      <c r="KK27" s="10">
        <v>-4.6784631218139996</v>
      </c>
      <c r="KL27" s="10">
        <f t="shared" si="12"/>
        <v>-2624.443339746997</v>
      </c>
      <c r="KM27" s="10">
        <f t="shared" si="13"/>
        <v>-2624.3488860858183</v>
      </c>
      <c r="KN27" s="34">
        <f>627.5095*(JY25-JY26)</f>
        <v>0.31362916673725111</v>
      </c>
      <c r="KO27" s="34">
        <f>627.5095*(KF25-KF26)</f>
        <v>0.59705770328741892</v>
      </c>
      <c r="KP27" s="34">
        <f>627.5095*(KL25-KL26)</f>
        <v>1.8709253763177482</v>
      </c>
      <c r="KQ27" s="34">
        <f>627.5095*(KM25-KM26)</f>
        <v>2.1056478128811098</v>
      </c>
      <c r="KR27" s="34">
        <f>627.5095*(KD25-KD26)</f>
        <v>1.4471458552791359</v>
      </c>
      <c r="KS27" s="34">
        <f>627.5095*(KC25-KC26)</f>
        <v>1.8997079656026676</v>
      </c>
      <c r="KT27" s="34">
        <f>627.5095*(KB25-KB26)</f>
        <v>2.3247520401717345</v>
      </c>
      <c r="KU27" s="34">
        <f>627.5095*(KA25-KA26)</f>
        <v>2.688170389394537</v>
      </c>
      <c r="KV27" s="34">
        <f>627.5095*(JZ25-JZ26)</f>
        <v>3.5382585379619544</v>
      </c>
      <c r="KW27" s="33">
        <f t="shared" si="14"/>
        <v>2.0911126826828186</v>
      </c>
      <c r="KX27" s="109">
        <f>627.5095*(JT25-JT26)</f>
        <v>3.8082668083059623</v>
      </c>
      <c r="KY27" s="109">
        <f>627.5095*(JU25-JU26)</f>
        <v>3.0203691747588386</v>
      </c>
      <c r="KZ27" s="331">
        <f>627.5095*(JV25-JV26)</f>
        <v>3.008791285496728</v>
      </c>
      <c r="LA27" s="33">
        <f t="shared" si="15"/>
        <v>1.2135064977902199</v>
      </c>
      <c r="LB27" s="155">
        <f t="shared" si="81"/>
        <v>0.18135813912233045</v>
      </c>
      <c r="LC27" s="149">
        <f>KN27-'PNO-LCCSD(T)'!AB26</f>
        <v>2.575776266625307E-3</v>
      </c>
      <c r="LD27" s="179">
        <f t="shared" si="16"/>
        <v>-1.4245733787621808</v>
      </c>
      <c r="LE27" s="324">
        <f t="shared" si="17"/>
        <v>0.27000827034400787</v>
      </c>
      <c r="LF27" s="326">
        <f t="shared" si="18"/>
        <v>-0.78789763354712372</v>
      </c>
      <c r="LG27" t="str">
        <f t="shared" si="19"/>
        <v>08_ts</v>
      </c>
      <c r="LH27" s="175">
        <f>627.5095*(KG25-KG26)</f>
        <v>2.5644330334716701</v>
      </c>
      <c r="LI27" s="128">
        <f t="shared" si="20"/>
        <v>-0.66472506786900243</v>
      </c>
      <c r="LJ27" s="129">
        <f t="shared" si="21"/>
        <v>-0.23968099329993553</v>
      </c>
      <c r="LK27" s="123">
        <f>627.5095*(KI25-KI26)</f>
        <v>3.3324067699417923</v>
      </c>
      <c r="LL27" s="128">
        <f t="shared" si="22"/>
        <v>-0.64423638054725529</v>
      </c>
      <c r="LM27" s="128">
        <f t="shared" si="23"/>
        <v>0.20585176802016214</v>
      </c>
      <c r="LN27" s="226">
        <f t="shared" si="24"/>
        <v>1.496205445406962</v>
      </c>
      <c r="LO27" s="226"/>
      <c r="LP27" s="5" t="s">
        <v>23</v>
      </c>
      <c r="LQ27" s="367">
        <v>-2618.2668840409301</v>
      </c>
      <c r="LR27" s="4">
        <v>-2625.0618889970001</v>
      </c>
      <c r="LS27" s="4">
        <v>-2625.0327495697402</v>
      </c>
      <c r="LT27" s="4">
        <v>-2624.6954543469201</v>
      </c>
      <c r="LU27" s="4">
        <v>-2624.6808846332901</v>
      </c>
      <c r="LV27" s="4">
        <v>-2624.6312888593998</v>
      </c>
      <c r="LW27" s="4">
        <v>-2.913942726E-2</v>
      </c>
      <c r="LX27" s="28">
        <f t="shared" si="25"/>
        <v>-2624.6021494321399</v>
      </c>
      <c r="LY27" s="18" t="s">
        <v>120</v>
      </c>
      <c r="LZ27" s="34">
        <f>627.5095*(LQ25-LQ26)</f>
        <v>0.31362828811909843</v>
      </c>
      <c r="MA27" s="34">
        <f>627.5095*(LX25-LX26)</f>
        <v>0.55062249992433177</v>
      </c>
      <c r="MB27" s="34">
        <f>627.5095*(LV25-LV26)</f>
        <v>1.4285586348971286</v>
      </c>
      <c r="MC27" s="34">
        <f>627.5095*(LU25-LU26)</f>
        <v>1.8521958329214874</v>
      </c>
      <c r="MD27" s="34">
        <f>627.5095*(LT25-LT26)</f>
        <v>2.2911638975543029</v>
      </c>
      <c r="ME27" s="34">
        <f>627.5095*(LS25-LS26)</f>
        <v>2.6098770893554093</v>
      </c>
      <c r="MF27" s="34">
        <f>627.5095*(LR25-LR26)</f>
        <v>3.4878132251842811</v>
      </c>
      <c r="MG27" s="33">
        <f t="shared" si="26"/>
        <v>2.0592545902871526</v>
      </c>
      <c r="MH27" s="39">
        <f t="shared" si="27"/>
        <v>1.1966493276299781</v>
      </c>
      <c r="MI27" s="33"/>
      <c r="MJ27" s="5" t="s">
        <v>23</v>
      </c>
      <c r="MK27" s="28">
        <v>-2618.26688402748</v>
      </c>
      <c r="ML27" s="28">
        <v>-2625.06004161282</v>
      </c>
      <c r="MM27" s="28">
        <v>-2624.9855248077602</v>
      </c>
      <c r="MN27" s="28">
        <v>-2624.6890782630799</v>
      </c>
      <c r="MO27" s="28">
        <v>-2624.6518198605499</v>
      </c>
      <c r="MP27" s="28">
        <v>-2624.6282086685601</v>
      </c>
      <c r="MQ27" s="28">
        <v>-7.4516805064000005E-2</v>
      </c>
      <c r="MR27" s="28">
        <f t="shared" si="82"/>
        <v>-2624.5536918634962</v>
      </c>
      <c r="MS27" s="18" t="s">
        <v>120</v>
      </c>
      <c r="MT27" s="34">
        <f>627.5095*(MK25-MK26)</f>
        <v>0.31362917301513332</v>
      </c>
      <c r="MU27" s="34">
        <f>627.5095*(MR25-MR26)</f>
        <v>-0.36394670406592716</v>
      </c>
      <c r="MV27" s="34">
        <f>627.5095*(MP25-MP26)</f>
        <v>1.5463191259173603</v>
      </c>
      <c r="MW27" s="34">
        <f>627.5095*(MO25-MO26)</f>
        <v>1.6381943604709661</v>
      </c>
      <c r="MX27" s="34">
        <f>627.5095*(MN25-MN26)</f>
        <v>2.5933272794576259</v>
      </c>
      <c r="MY27" s="34">
        <f>627.5095*(MM25-MM26)</f>
        <v>2.1567928347264189</v>
      </c>
      <c r="MZ27" s="34">
        <f>627.5095*(ML25-ML26)</f>
        <v>4.0670586667072142</v>
      </c>
      <c r="NA27" s="52">
        <f t="shared" si="28"/>
        <v>2.5207395407898536</v>
      </c>
      <c r="NB27" s="52">
        <f t="shared" si="29"/>
        <v>1.4737313872495883</v>
      </c>
      <c r="NC27" s="33">
        <f t="shared" si="30"/>
        <v>-0.26022488945936839</v>
      </c>
      <c r="ND27" s="33"/>
      <c r="NE27" s="5" t="s">
        <v>23</v>
      </c>
      <c r="NF27">
        <v>-2618.2668840275001</v>
      </c>
      <c r="NG27">
        <v>-2625.0629221414702</v>
      </c>
      <c r="NH27">
        <v>-2624.98935765337</v>
      </c>
      <c r="NI27">
        <v>-2624.6916560613799</v>
      </c>
      <c r="NJ27">
        <v>-2624.6548738173301</v>
      </c>
      <c r="NK27">
        <v>-2624.6313758215601</v>
      </c>
      <c r="NL27">
        <v>-7.3564488105000006E-2</v>
      </c>
      <c r="NM27" s="28">
        <f t="shared" si="83"/>
        <v>-2624.557811333455</v>
      </c>
      <c r="NN27" s="18" t="s">
        <v>120</v>
      </c>
      <c r="NO27" s="34">
        <f>627.5095*(NF25-NF26)</f>
        <v>0.31362907884690006</v>
      </c>
      <c r="NP27" s="34">
        <f>627.5095*(NM25-NM26)</f>
        <v>-0.43568393522545262</v>
      </c>
      <c r="NQ27" s="34">
        <f>627.5095*(NK25-NK26)</f>
        <v>1.3683998448826327</v>
      </c>
      <c r="NR27" s="34">
        <f>627.5095*(NJ25-NJ26)</f>
        <v>1.2699862687620258</v>
      </c>
      <c r="NS27" s="34">
        <f>627.5095*(NI25-NI26)</f>
        <v>2.1720281630964426</v>
      </c>
      <c r="NT27" s="34">
        <f>627.5095*(NH25-NH26)</f>
        <v>1.6480779740231486</v>
      </c>
      <c r="NU27" s="34">
        <f>627.5095*(NG25-NG26)</f>
        <v>3.4521617498508594</v>
      </c>
      <c r="NV27" s="33">
        <f t="shared" si="31"/>
        <v>2.0837619049682266</v>
      </c>
      <c r="NW27" s="39">
        <f t="shared" si="84"/>
        <v>1.2801335867544168</v>
      </c>
      <c r="NX27" s="33">
        <f t="shared" si="85"/>
        <v>-0.1935978004951715</v>
      </c>
      <c r="NZ27" s="5" t="s">
        <v>23</v>
      </c>
      <c r="OA27" s="4">
        <v>-2618.3470349563299</v>
      </c>
      <c r="OB27" s="4">
        <v>-2625.4922878152802</v>
      </c>
      <c r="OC27" s="4">
        <v>-2625.3869090419298</v>
      </c>
      <c r="OD27" s="4">
        <v>-2625.0839204116801</v>
      </c>
      <c r="OE27" s="4">
        <v>-2625.0312310250101</v>
      </c>
      <c r="OF27" s="4">
        <v>-2625.09592401181</v>
      </c>
      <c r="OG27" s="4">
        <v>-0.105378773343</v>
      </c>
      <c r="OH27" s="28">
        <f t="shared" si="86"/>
        <v>-2624.9905452384669</v>
      </c>
      <c r="OI27" s="18" t="s">
        <v>120</v>
      </c>
      <c r="OJ27" s="34">
        <f>627.5095*(OA25-OA26)</f>
        <v>0.36625262157025895</v>
      </c>
      <c r="OK27" s="34">
        <f>627.5095*(OH25-OH26)</f>
        <v>-1.1211974521583068</v>
      </c>
      <c r="OL27" s="34">
        <f>627.5095*(OF25-OF26)</f>
        <v>0.6803727703470559</v>
      </c>
      <c r="OM27" s="34">
        <f>627.5095*(OE25-OE26)</f>
        <v>0.9637183033067197</v>
      </c>
      <c r="ON27" s="34">
        <f>627.5095*(OD25-OD26)</f>
        <v>1.8645034149874384</v>
      </c>
      <c r="OO27" s="34">
        <f>627.5095*(OC25-OC26)</f>
        <v>1.4081100578209675</v>
      </c>
      <c r="OP27" s="34">
        <f>627.5095*(OB25-OB26)</f>
        <v>3.2096802817531214</v>
      </c>
      <c r="OQ27" s="33">
        <f t="shared" si="32"/>
        <v>2.5293075114060652</v>
      </c>
      <c r="OR27" s="39">
        <f t="shared" si="87"/>
        <v>1.3451768667656829</v>
      </c>
      <c r="OS27" s="39"/>
      <c r="OT27" s="39" t="s">
        <v>23</v>
      </c>
      <c r="OU27" s="39">
        <v>-2618.3470349551999</v>
      </c>
      <c r="OV27" s="39">
        <v>-2625.49170027644</v>
      </c>
      <c r="OW27" s="39">
        <v>-2625.4498324515298</v>
      </c>
      <c r="OX27" s="39">
        <v>-2625.0934688157199</v>
      </c>
      <c r="OY27" s="39">
        <v>-2625.07253490326</v>
      </c>
      <c r="OZ27" s="39">
        <v>-2625.0991193126501</v>
      </c>
      <c r="PA27" s="39">
        <v>-4.1867824917000002E-2</v>
      </c>
      <c r="PB27" s="39">
        <v>-2625.0572514877331</v>
      </c>
      <c r="PC27" s="39" t="s">
        <v>120</v>
      </c>
      <c r="PD27" s="39">
        <v>0.36625260273661231</v>
      </c>
      <c r="PE27" s="39">
        <v>-0.1872367280591668</v>
      </c>
      <c r="PF27" s="39">
        <v>0.7029670656436704</v>
      </c>
      <c r="PG27" s="39">
        <v>1.154962547444399</v>
      </c>
      <c r="PH27" s="39">
        <v>1.6000644485761919</v>
      </c>
      <c r="PI27" s="39">
        <v>1.8169105093614508</v>
      </c>
      <c r="PJ27" s="39">
        <v>2.7071143047764377</v>
      </c>
      <c r="PK27" s="39">
        <v>2.0041472391327675</v>
      </c>
      <c r="PL27" s="39">
        <v>1.1070498562002458</v>
      </c>
      <c r="PM27" s="39"/>
      <c r="PO27" s="33">
        <f t="shared" si="33"/>
        <v>5.2623448555125629E-2</v>
      </c>
      <c r="PP27" s="33">
        <f t="shared" si="34"/>
        <v>-0.72882386447018743</v>
      </c>
      <c r="PQ27" s="33">
        <f t="shared" si="88"/>
        <v>-0.78144731302531301</v>
      </c>
      <c r="PR27" s="33">
        <f>'LNO-CCSD(T)-def2nZVP'!LB27</f>
        <v>0.18135813912233045</v>
      </c>
      <c r="PS27" s="33">
        <f t="shared" si="89"/>
        <v>-0.57160114642933235</v>
      </c>
      <c r="PT27" s="33">
        <f t="shared" si="90"/>
        <v>0.11016922901484795</v>
      </c>
      <c r="PU27" s="33">
        <f>-'LNO-CCSD(T)-def2nZVP'!FA27+'CCSD(T)'!CI27</f>
        <v>-0.32939881251171865</v>
      </c>
      <c r="PV27" s="360">
        <f>'LNO-CCSD(T)-def2nZVP'!KV27+PS27+PT27+PU27</f>
        <v>2.7474278080357513</v>
      </c>
      <c r="PW27" s="360"/>
      <c r="PX27" s="399">
        <v>5.2624314617513879E-2</v>
      </c>
      <c r="PY27" s="399">
        <v>-0.69109944897811104</v>
      </c>
      <c r="PZ27" s="399">
        <v>-0.74372376359562486</v>
      </c>
      <c r="QA27" s="399">
        <v>0.18135813912233045</v>
      </c>
      <c r="QB27" s="399">
        <v>-0.54365767796256126</v>
      </c>
      <c r="QC27" s="399">
        <v>0.11016922901484795</v>
      </c>
      <c r="QD27" s="399">
        <v>-0.32939881251171865</v>
      </c>
      <c r="QE27" s="360">
        <v>2.7753712765025225</v>
      </c>
      <c r="QF27" s="399">
        <f t="shared" si="91"/>
        <v>2.7943468466771204E-2</v>
      </c>
      <c r="QH27" s="5" t="s">
        <v>23</v>
      </c>
      <c r="QI27" s="422">
        <v>-2618.2668840409801</v>
      </c>
      <c r="QJ27" s="420">
        <v>-2624.7179983623701</v>
      </c>
      <c r="QK27" s="420">
        <v>-2624.6912995119801</v>
      </c>
      <c r="QL27" s="420">
        <v>-2624.3626452180802</v>
      </c>
      <c r="QM27" s="420">
        <v>-2624.3492957928902</v>
      </c>
      <c r="QN27" s="420">
        <v>-2624.26910700803</v>
      </c>
      <c r="QO27" s="420">
        <v>-2.6698850390999999E-2</v>
      </c>
      <c r="QP27" s="213">
        <f t="shared" si="92"/>
        <v>-2624.2424081576391</v>
      </c>
      <c r="QQ27" s="421" t="s">
        <v>120</v>
      </c>
      <c r="QR27" s="212">
        <f>627.5095*(QI25-QI26)</f>
        <v>0.31362793655769405</v>
      </c>
      <c r="QS27" s="212">
        <f>627.5095*(QP25-QP26)</f>
        <v>2.5241222004172457</v>
      </c>
      <c r="QT27" s="212">
        <f>627.5095*(QN25-QN26)</f>
        <v>3.3469951548442491</v>
      </c>
      <c r="QU27" s="212">
        <f>627.5095*(QM25-QM26)</f>
        <v>2.0591837948947025</v>
      </c>
      <c r="QV27" s="212">
        <f>627.5095*(QL25-QL26)</f>
        <v>2.4706202755325033</v>
      </c>
      <c r="QW27" s="212">
        <f>627.5095*(QK25-QK26)</f>
        <v>2.8048273106181112</v>
      </c>
      <c r="QX27" s="212">
        <f>627.5095*(QJ25-QJ26)</f>
        <v>3.6277002656158315</v>
      </c>
      <c r="QY27" s="213">
        <f t="shared" si="35"/>
        <v>0.28070511077158233</v>
      </c>
      <c r="QZ27" s="249">
        <f t="shared" si="93"/>
        <v>1.1570799900833282</v>
      </c>
      <c r="RA27" s="5"/>
      <c r="RB27" s="5" t="s">
        <v>23</v>
      </c>
      <c r="RC27" s="213">
        <v>-2618.3471111398799</v>
      </c>
      <c r="RD27" s="213">
        <v>-2625.1245752406799</v>
      </c>
      <c r="RE27" s="213">
        <v>-2625.0858827775701</v>
      </c>
      <c r="RF27" s="213">
        <v>-2624.73964388389</v>
      </c>
      <c r="RG27" s="213">
        <v>-2624.7202976523399</v>
      </c>
      <c r="RH27" s="213">
        <v>-2624.7160200273802</v>
      </c>
      <c r="RI27" s="213">
        <v>-3.8692463103999999E-2</v>
      </c>
      <c r="RJ27" s="418">
        <f t="shared" si="94"/>
        <v>-2624.6773275642763</v>
      </c>
      <c r="RK27" s="421" t="s">
        <v>120</v>
      </c>
      <c r="RL27" s="212">
        <f>627.5095*(RC25-RC26)</f>
        <v>0.36624119468318328</v>
      </c>
      <c r="RM27" s="212">
        <f>627.5095*(RJ25-RJ26)</f>
        <v>2.2537947636825457</v>
      </c>
      <c r="RN27" s="212">
        <f>627.5095*(RH25-RH26)</f>
        <v>3.1369797669237705</v>
      </c>
      <c r="RO27" s="212">
        <f>627.5095*(RG25-RG26)</f>
        <v>1.7453452533660594</v>
      </c>
      <c r="RP27" s="212">
        <f>627.5095*(RF25-RF26)</f>
        <v>2.1869377572695377</v>
      </c>
      <c r="RQ27" s="212">
        <f>627.5095*(RE25-RE26)</f>
        <v>2.3814991299317594</v>
      </c>
      <c r="RR27" s="212">
        <f>627.5095*(RD25-RD26)</f>
        <v>3.2646841374533579</v>
      </c>
      <c r="RS27" s="213">
        <f t="shared" si="36"/>
        <v>0.1277043705295875</v>
      </c>
      <c r="RT27" s="249">
        <f t="shared" si="95"/>
        <v>1.0777463801838203</v>
      </c>
    </row>
    <row r="28" spans="1:488" ht="17">
      <c r="A28" s="96">
        <v>33</v>
      </c>
      <c r="C28" s="286" t="s">
        <v>24</v>
      </c>
      <c r="D28" s="282">
        <v>-2616.47364724307</v>
      </c>
      <c r="E28" s="282">
        <v>-2621.70724408449</v>
      </c>
      <c r="F28" s="282">
        <v>-2621.6899625999999</v>
      </c>
      <c r="G28" s="282">
        <v>-2621.4505643499501</v>
      </c>
      <c r="H28" s="282">
        <v>-2621.4419236077001</v>
      </c>
      <c r="I28" s="282">
        <v>-2621.2667560220002</v>
      </c>
      <c r="J28" s="282">
        <v>-2621.2494745375002</v>
      </c>
      <c r="K28" s="94" t="s">
        <v>118</v>
      </c>
      <c r="L28" s="34">
        <f>627.5095*(D30-D29)</f>
        <v>48.228555554118813</v>
      </c>
      <c r="M28" s="34">
        <f>627.5095*(J30-J29)</f>
        <v>32.057937803580991</v>
      </c>
      <c r="N28" s="34">
        <f>627.5095*(I30-I29)</f>
        <v>31.730518902430234</v>
      </c>
      <c r="O28" s="34">
        <f>627.5095*(H30-H29)</f>
        <v>33.405846043353435</v>
      </c>
      <c r="P28" s="34">
        <f>627.5095*(G30-G29)</f>
        <v>33.242136595774319</v>
      </c>
      <c r="Q28" s="34">
        <f>627.5095*(F30-F29)</f>
        <v>30.056510673507489</v>
      </c>
      <c r="R28" s="34">
        <f>627.5095*(E30-E29)</f>
        <v>29.729091759800966</v>
      </c>
      <c r="S28" s="93">
        <f t="shared" si="37"/>
        <v>-2.001427142629268</v>
      </c>
      <c r="T28" s="93">
        <f t="shared" si="38"/>
        <v>-3.5130448359733535</v>
      </c>
      <c r="U28" s="288"/>
      <c r="V28" s="93">
        <f>L28-'CCSD(T)'!BV28</f>
        <v>4.2570992787389628E-3</v>
      </c>
      <c r="W28" s="93">
        <f>N28-'CCSD(T)'!BW28</f>
        <v>-6.4405367277267089E-3</v>
      </c>
      <c r="X28" s="93">
        <f>P28-'CCSD(T)'!BX28</f>
        <v>0.1528083773699862</v>
      </c>
      <c r="Y28" s="93">
        <f>R28-'CCSD(T)'!BY28</f>
        <v>0.53342973672384986</v>
      </c>
      <c r="Z28" s="93">
        <f>R28-'DLPNO-CCSD(T1 or T0)'!CT27</f>
        <v>-2.8889875923605643</v>
      </c>
      <c r="AA28" s="93">
        <f t="shared" si="39"/>
        <v>0.14855127809124724</v>
      </c>
      <c r="AB28" s="93">
        <f t="shared" si="40"/>
        <v>0.38062135935386365</v>
      </c>
      <c r="AD28" s="209" t="s">
        <v>24</v>
      </c>
      <c r="AE28" s="28">
        <v>-2616.47364724306</v>
      </c>
      <c r="AF28" s="28">
        <v>-2621.70807938708</v>
      </c>
      <c r="AG28" s="28">
        <v>-2621.6909803604099</v>
      </c>
      <c r="AH28" s="28">
        <v>-2621.4511693946602</v>
      </c>
      <c r="AI28" s="28">
        <v>-2621.4426198813198</v>
      </c>
      <c r="AJ28" s="28">
        <v>-2621.2674445123998</v>
      </c>
      <c r="AK28" s="28">
        <v>-2621.2503454857301</v>
      </c>
      <c r="AL28" s="18" t="s">
        <v>118</v>
      </c>
      <c r="AM28" s="34">
        <f>627.5095*(AE30-AE29)</f>
        <v>48.228555460235938</v>
      </c>
      <c r="AN28" s="34">
        <f>627.5095*(AK30-AK29)</f>
        <v>31.962217171837921</v>
      </c>
      <c r="AO28" s="34">
        <f>627.5095*(AJ30-AJ29)</f>
        <v>31.690514387509818</v>
      </c>
      <c r="AP28" s="34">
        <f>627.5095*(AI30-AI29)</f>
        <v>33.374903330391234</v>
      </c>
      <c r="AQ28" s="34">
        <f>627.5095*(AH30-AH29)</f>
        <v>33.239051934945564</v>
      </c>
      <c r="AR28" s="34">
        <f>627.5095*(AG30-AG29)</f>
        <v>30.007303875887683</v>
      </c>
      <c r="AS28" s="34">
        <f>627.5095*(AF30-AF29)</f>
        <v>29.735601085281701</v>
      </c>
      <c r="AT28" s="52">
        <f t="shared" si="41"/>
        <v>-1.9549133022281175</v>
      </c>
      <c r="AU28" s="52">
        <f t="shared" si="42"/>
        <v>-3.5034508496638637</v>
      </c>
      <c r="AV28" s="71"/>
      <c r="AW28" s="52">
        <f>AM28-'CCSD(T)'!BV28</f>
        <v>4.2570053958641552E-3</v>
      </c>
      <c r="AX28" s="52">
        <f>AO28-'CCSD(T)'!BW28</f>
        <v>-4.6445051648142055E-2</v>
      </c>
      <c r="AY28" s="52">
        <f>AQ28-'CCSD(T)'!BX28</f>
        <v>0.14972371654123151</v>
      </c>
      <c r="AZ28" s="52">
        <f>AS28-'CCSD(T)'!BY28</f>
        <v>0.53993906220458499</v>
      </c>
      <c r="BA28" s="52">
        <f>AS28-'DLPNO-CCSD(T1 or T0)'!CT27</f>
        <v>-2.8824782668798292</v>
      </c>
      <c r="BB28" s="52">
        <f t="shared" si="43"/>
        <v>0.14546671114536736</v>
      </c>
      <c r="BC28" s="52">
        <f t="shared" si="44"/>
        <v>0.39021534566335347</v>
      </c>
      <c r="BD28" s="33"/>
      <c r="BE28" s="211" t="s">
        <v>24</v>
      </c>
      <c r="BF28" s="28">
        <v>-2616.47364724308</v>
      </c>
      <c r="BG28" s="28">
        <v>-2621.7028898420299</v>
      </c>
      <c r="BH28" s="28">
        <v>-2621.6576609438498</v>
      </c>
      <c r="BI28" s="28">
        <v>-2621.4453511818901</v>
      </c>
      <c r="BJ28" s="28">
        <v>-2621.4227367327999</v>
      </c>
      <c r="BK28" s="28">
        <v>-2621.2642625992398</v>
      </c>
      <c r="BL28" s="28">
        <v>-4.5228898178E-2</v>
      </c>
      <c r="BM28" s="28">
        <f t="shared" si="45"/>
        <v>-2621.219033701062</v>
      </c>
      <c r="BN28" s="18" t="s">
        <v>118</v>
      </c>
      <c r="BO28" s="212">
        <f>627.5095*(BF30-BF29)</f>
        <v>48.228555435124406</v>
      </c>
      <c r="BP28" s="212">
        <f>627.5095*(BM30-BM29)</f>
        <v>32.188366806098628</v>
      </c>
      <c r="BQ28" s="212">
        <f>627.5095*(BK30-BK29)</f>
        <v>31.6190210629182</v>
      </c>
      <c r="BR28" s="212">
        <f>627.5095*(BJ30-BJ29)</f>
        <v>33.059128495656587</v>
      </c>
      <c r="BS28" s="212">
        <f>627.5095*(BI30-BI29)</f>
        <v>32.774455629202819</v>
      </c>
      <c r="BT28" s="212">
        <f>627.5095*(BH30-BH29)</f>
        <v>29.907308116214924</v>
      </c>
      <c r="BU28" s="212">
        <f>627.5095*(BG30-BG29)</f>
        <v>29.337962371322348</v>
      </c>
      <c r="BV28" s="213">
        <f t="shared" si="46"/>
        <v>-2.2810586915958524</v>
      </c>
      <c r="BW28" s="213">
        <f t="shared" si="47"/>
        <v>-3.4364932578804712</v>
      </c>
      <c r="BX28" s="214">
        <f t="shared" si="48"/>
        <v>-6.6957591783392445E-2</v>
      </c>
      <c r="BY28" s="33">
        <f>BO28-'CCSD(T)'!BV28</f>
        <v>4.2569802843317461E-3</v>
      </c>
      <c r="BZ28" s="33">
        <f>BQ28-'CCSD(T)'!BW28</f>
        <v>-0.11793837623975989</v>
      </c>
      <c r="CA28" s="39">
        <f>BS28-'CCSD(T)'!BX28</f>
        <v>-0.31487258920151362</v>
      </c>
      <c r="CB28" s="39">
        <f>BU28-'CCSD(T)'!BY28</f>
        <v>0.1423003482452323</v>
      </c>
      <c r="CC28" s="33">
        <f>BU28-'DLPNO-CCSD(T1 or T0)'!CT27</f>
        <v>-3.2801169808391819</v>
      </c>
      <c r="CD28" s="33">
        <f t="shared" si="49"/>
        <v>-0.31912956948584537</v>
      </c>
      <c r="CE28" s="33">
        <f t="shared" si="50"/>
        <v>0.45717293744674592</v>
      </c>
      <c r="CF28" s="39"/>
      <c r="CG28" s="211" t="s">
        <v>24</v>
      </c>
      <c r="CH28" s="74">
        <v>-2616.47364724306</v>
      </c>
      <c r="CI28" s="74">
        <v>-2621.7052509872401</v>
      </c>
      <c r="CJ28" s="74">
        <v>-2621.6611339912602</v>
      </c>
      <c r="CK28" s="74">
        <v>-2621.4475015417102</v>
      </c>
      <c r="CL28" s="74">
        <v>-2621.42544304372</v>
      </c>
      <c r="CM28" s="74">
        <v>-2621.2672557103201</v>
      </c>
      <c r="CN28" s="33">
        <v>-4.4116995981000003E-2</v>
      </c>
      <c r="CO28" s="33">
        <f t="shared" si="51"/>
        <v>-2621.2231387143393</v>
      </c>
      <c r="CP28" s="18" t="s">
        <v>118</v>
      </c>
      <c r="CQ28" s="34">
        <f>627.5095*(CH30-CH29)</f>
        <v>48.228555410012881</v>
      </c>
      <c r="CR28" s="34">
        <f>627.5095*(CO30-CO29)</f>
        <v>32.216900660553492</v>
      </c>
      <c r="CS28" s="34">
        <f>627.5095*(CM30-CM29)</f>
        <v>31.69018001894197</v>
      </c>
      <c r="CT28" s="34">
        <f>627.5095*(CL30-CL29)</f>
        <v>33.509155436197133</v>
      </c>
      <c r="CU28" s="34">
        <f>627.5095*(CK30-CK29)</f>
        <v>33.245795114392614</v>
      </c>
      <c r="CV28" s="34">
        <f>627.5095*(CJ30-CJ29)</f>
        <v>30.492283716993189</v>
      </c>
      <c r="CW28" s="34">
        <f>627.5095*(CI30-CI29)</f>
        <v>29.965563073669518</v>
      </c>
      <c r="CX28" s="33">
        <f t="shared" si="0"/>
        <v>-1.7246169452724516</v>
      </c>
      <c r="CY28" s="33">
        <f t="shared" si="1"/>
        <v>-3.2802320407230958</v>
      </c>
      <c r="CZ28" s="33">
        <f t="shared" si="2"/>
        <v>0.1562612171573754</v>
      </c>
      <c r="DA28" s="33">
        <f>CQ28-'CCSD(T)'!BV28</f>
        <v>4.2569551728064425E-3</v>
      </c>
      <c r="DB28" s="33">
        <f>CS28-'CCSD(T)'!BW28</f>
        <v>-4.6779420215990797E-2</v>
      </c>
      <c r="DC28" s="33">
        <f>CU28-'CCSD(T)'!BX28</f>
        <v>0.1564668959882809</v>
      </c>
      <c r="DD28" s="39">
        <f>CW28-'CCSD(T)'!BY28</f>
        <v>0.76990105059240221</v>
      </c>
      <c r="DE28" s="39">
        <f>CW28-'DLPNO-CCSD(T1 or T0)'!CT27</f>
        <v>-2.652516278492012</v>
      </c>
      <c r="DF28" s="33">
        <f t="shared" si="52"/>
        <v>0.15220994081547445</v>
      </c>
      <c r="DG28" s="33">
        <f t="shared" si="53"/>
        <v>0.61343415460412132</v>
      </c>
      <c r="DH28" s="33"/>
      <c r="DI28" s="211" t="s">
        <v>24</v>
      </c>
      <c r="DJ28" s="74">
        <v>-2616.47364724312</v>
      </c>
      <c r="DK28" s="74">
        <v>-2621.70810587699</v>
      </c>
      <c r="DL28" s="74">
        <v>-2621.7027737512299</v>
      </c>
      <c r="DM28" s="74">
        <v>-2621.4513358055601</v>
      </c>
      <c r="DN28" s="74">
        <v>-2621.4486697426801</v>
      </c>
      <c r="DO28" s="74">
        <v>-2621.2676593763299</v>
      </c>
      <c r="DP28" s="28">
        <v>-5.3321257610000001E-3</v>
      </c>
      <c r="DQ28" s="33">
        <f t="shared" si="54"/>
        <v>-2621.2623272505689</v>
      </c>
      <c r="DR28" s="18" t="s">
        <v>118</v>
      </c>
      <c r="DS28" s="34">
        <f>627.5095*(DJ30-DJ29)</f>
        <v>48.22855537890883</v>
      </c>
      <c r="DT28" s="34">
        <f>627.5095*(DQ30-DQ29)</f>
        <v>31.807964074278477</v>
      </c>
      <c r="DU28" s="34">
        <f>627.5095*(DO30-DO29)</f>
        <v>31.699785790263181</v>
      </c>
      <c r="DV28" s="34">
        <f>627.5095*(DN30-DN29)</f>
        <v>33.296611624363472</v>
      </c>
      <c r="DW28" s="34">
        <f>627.5095*(DM30-DM29)</f>
        <v>33.2425224832119</v>
      </c>
      <c r="DX28" s="34">
        <f>627.5095*(DL30-DL29)</f>
        <v>29.641474729433373</v>
      </c>
      <c r="DY28" s="34">
        <f>627.5095*(DK30-DK29)</f>
        <v>29.533296446559508</v>
      </c>
      <c r="DZ28" s="33">
        <f t="shared" si="3"/>
        <v>-2.1664893437036739</v>
      </c>
      <c r="EA28" s="33">
        <f t="shared" si="4"/>
        <v>-3.7092260366523924</v>
      </c>
      <c r="EB28" s="33">
        <f t="shared" si="55"/>
        <v>-0.19618120067903888</v>
      </c>
      <c r="EC28" s="33">
        <f>DS28-'CCSD(T)'!BV28</f>
        <v>4.2569240687555521E-3</v>
      </c>
      <c r="ED28" s="33">
        <f>DU28-'CCSD(T)'!BW28</f>
        <v>-3.7173648894778921E-2</v>
      </c>
      <c r="EE28" s="33">
        <f>DW28-'CCSD(T)'!BX28</f>
        <v>0.15319426480756704</v>
      </c>
      <c r="EF28" s="39">
        <f>DY28-'CCSD(T)'!BY28</f>
        <v>0.33763442348239181</v>
      </c>
      <c r="EG28" s="39">
        <f>DY28-'DLPNO-CCSD(T1 or T0)'!CT27</f>
        <v>-3.0847829056020224</v>
      </c>
      <c r="EH28" s="33">
        <f t="shared" si="56"/>
        <v>0.14893734073881149</v>
      </c>
      <c r="EI28" s="33">
        <f t="shared" si="57"/>
        <v>0.18444015867482477</v>
      </c>
      <c r="EJ28" s="33"/>
      <c r="EK28" s="289" t="s">
        <v>24</v>
      </c>
      <c r="EL28" s="33">
        <v>-2616.5763019569399</v>
      </c>
      <c r="EM28" s="33">
        <v>-2622.1958054995798</v>
      </c>
      <c r="EN28" s="33">
        <v>-2622.1775677618298</v>
      </c>
      <c r="EO28" s="33">
        <v>-2621.9195636447298</v>
      </c>
      <c r="EP28" s="33">
        <v>-2621.91044477585</v>
      </c>
      <c r="EQ28" s="33">
        <v>-2621.7377372902201</v>
      </c>
      <c r="ER28" s="33">
        <v>-1.823773775E-2</v>
      </c>
      <c r="ES28" s="33">
        <f t="shared" si="58"/>
        <v>-2621.7194995524701</v>
      </c>
      <c r="ET28" s="18" t="s">
        <v>118</v>
      </c>
      <c r="EU28" s="34">
        <f>627.5095*(EL30-EL29)</f>
        <v>48.368926210351198</v>
      </c>
      <c r="EV28" s="34">
        <f>627.5095*(ES30-ES29)</f>
        <v>31.338999595828291</v>
      </c>
      <c r="EW28" s="34">
        <f>627.5095*(EQ30-EQ29)</f>
        <v>31.063350368942793</v>
      </c>
      <c r="EX28" s="34">
        <f>627.5095*(EP30-EP29)</f>
        <v>33.427115622462118</v>
      </c>
      <c r="EY28" s="34">
        <f>627.5095*(EO30-EO29)</f>
        <v>33.289291004453638</v>
      </c>
      <c r="EZ28" s="34">
        <f>627.5095*(EN30-EN29)</f>
        <v>29.359915810128928</v>
      </c>
      <c r="FA28" s="34">
        <f>627.5095*(EM30-EM29)</f>
        <v>29.084266580675202</v>
      </c>
      <c r="FB28" s="92">
        <f t="shared" si="5"/>
        <v>-1.9790837882675909</v>
      </c>
      <c r="FC28" s="92">
        <f t="shared" si="6"/>
        <v>-4.2050244237784362</v>
      </c>
      <c r="FD28" s="92">
        <f>EU28-'CCSD(T)'!BB28</f>
        <v>9.7056886678359433E-4</v>
      </c>
      <c r="FE28" s="92">
        <f>EW28-'CCSD(T)'!BC28</f>
        <v>1.3520584481188536E-2</v>
      </c>
      <c r="FF28" s="92">
        <f>EY28-'CCSD(T)'!CH28</f>
        <v>0.12865975747965308</v>
      </c>
      <c r="FG28" s="96">
        <f>FA28-'CCSD(T)'!CI28</f>
        <v>0.49099909911998907</v>
      </c>
      <c r="FH28" s="96">
        <f>FA28-'DLPNO-CCSD(T1 or T0)'!AF27</f>
        <v>-3.0984717807011997</v>
      </c>
      <c r="FI28" s="92">
        <f t="shared" si="59"/>
        <v>0.12768918861286949</v>
      </c>
      <c r="FJ28" s="92">
        <f t="shared" si="60"/>
        <v>0.36233934164033599</v>
      </c>
      <c r="FK28" s="39"/>
      <c r="FL28" s="218" t="s">
        <v>24</v>
      </c>
      <c r="FM28" s="28">
        <v>-2616.5763019573701</v>
      </c>
      <c r="FN28" s="28">
        <v>-2622.19653451673</v>
      </c>
      <c r="FO28" s="28">
        <v>-2622.1784530939099</v>
      </c>
      <c r="FP28" s="28">
        <v>-2621.9201209144899</v>
      </c>
      <c r="FQ28" s="28">
        <v>-2621.91108020308</v>
      </c>
      <c r="FR28" s="28">
        <v>-2621.7384343845201</v>
      </c>
      <c r="FS28" s="28">
        <v>-1.8081422816E-2</v>
      </c>
      <c r="FT28" s="28">
        <f t="shared" si="61"/>
        <v>-2621.7203529617041</v>
      </c>
      <c r="FU28" s="18" t="s">
        <v>118</v>
      </c>
      <c r="FV28" s="34">
        <f>627.5095*(FM30-FM29)</f>
        <v>48.368926655795477</v>
      </c>
      <c r="FW28" s="34">
        <f>627.5095*(FT30-FT29)</f>
        <v>31.320839773667903</v>
      </c>
      <c r="FX28" s="34">
        <f>627.5095*(FR30-FR29)</f>
        <v>31.037780179124411</v>
      </c>
      <c r="FY28" s="34">
        <f>627.5095*(FQ30-FQ29)</f>
        <v>33.446165298186862</v>
      </c>
      <c r="FZ28" s="34">
        <f>627.5095*(FP30-FP29)</f>
        <v>33.304635506907637</v>
      </c>
      <c r="GA28" s="34">
        <f>627.5095*(FO30-FO29)</f>
        <v>29.369771311039166</v>
      </c>
      <c r="GB28" s="34">
        <f>627.5095*(FN30-FN29)</f>
        <v>29.086711709076354</v>
      </c>
      <c r="GC28" s="33">
        <f t="shared" si="62"/>
        <v>-1.9510684700480567</v>
      </c>
      <c r="GD28" s="33">
        <f t="shared" si="63"/>
        <v>-4.2179237978312827</v>
      </c>
      <c r="GE28" s="169">
        <f t="shared" si="7"/>
        <v>-0.94892501717466615</v>
      </c>
      <c r="GF28" s="33">
        <f>FV28-'CCSD(T)'!BB28</f>
        <v>9.7101431106239033E-4</v>
      </c>
      <c r="GG28" s="33">
        <f>FX28-'CCSD(T)'!BC28</f>
        <v>-1.2049605337193015E-2</v>
      </c>
      <c r="GH28" s="33">
        <f>FZ28-'CCSD(T)'!BD28</f>
        <v>0.14400425993365218</v>
      </c>
      <c r="GI28" s="33">
        <f>GB28-'CCSD(T)'!BE28</f>
        <v>0.4934442275211417</v>
      </c>
      <c r="GJ28" s="33">
        <f>GB28-'DLPNO-CCSD(T1 or T0)'!O27</f>
        <v>-3.1106789991201538</v>
      </c>
      <c r="GK28" s="33">
        <f t="shared" si="64"/>
        <v>0.14303324562258979</v>
      </c>
      <c r="GL28" s="33">
        <f t="shared" si="65"/>
        <v>0.34943996758748952</v>
      </c>
      <c r="GM28" s="33"/>
      <c r="GN28" s="218" t="s">
        <v>24</v>
      </c>
      <c r="GO28" s="28">
        <v>-2616.5763019572801</v>
      </c>
      <c r="GP28" s="28">
        <v>-2622.1920957995599</v>
      </c>
      <c r="GQ28" s="28">
        <v>-2622.14361519456</v>
      </c>
      <c r="GR28" s="28">
        <v>-2621.9145831300498</v>
      </c>
      <c r="GS28" s="28">
        <v>-2621.8903428275498</v>
      </c>
      <c r="GT28" s="28">
        <v>-2621.7350317075102</v>
      </c>
      <c r="GU28" s="28">
        <v>-4.8480604998999997E-2</v>
      </c>
      <c r="GV28" s="28">
        <f t="shared" si="66"/>
        <v>-2621.6865511025112</v>
      </c>
      <c r="GW28" s="18" t="s">
        <v>118</v>
      </c>
      <c r="GX28" s="34">
        <f>627.5095*(GO30-GO29)</f>
        <v>48.368926668351243</v>
      </c>
      <c r="GY28" s="34">
        <f>627.5095*(GV30-GV29)</f>
        <v>31.473601521782335</v>
      </c>
      <c r="GZ28" s="34">
        <f>627.5095*(GT30-GT29)</f>
        <v>30.905973421160184</v>
      </c>
      <c r="HA28" s="34">
        <f>627.5095*(GS30-GS29)</f>
        <v>33.145219366578331</v>
      </c>
      <c r="HB28" s="34">
        <f>627.5095*(GR30-GR29)</f>
        <v>32.861405315839214</v>
      </c>
      <c r="HC28" s="34">
        <f>627.5095*(GQ30-GQ29)</f>
        <v>29.345800272461787</v>
      </c>
      <c r="HD28" s="34">
        <f>627.5095*(GP30-GP29)</f>
        <v>28.778172171839635</v>
      </c>
      <c r="HE28" s="33">
        <f t="shared" si="8"/>
        <v>-2.127801249320548</v>
      </c>
      <c r="HF28" s="33">
        <f t="shared" si="9"/>
        <v>-4.0832331439995784</v>
      </c>
      <c r="HG28" s="52">
        <f t="shared" si="67"/>
        <v>-0.13469065383170431</v>
      </c>
      <c r="HH28" s="33">
        <f>GX28-'CCSD(T)'!BB28</f>
        <v>9.7102686682859485E-4</v>
      </c>
      <c r="HI28" s="33">
        <f>GZ28-'CCSD(T)'!BC28</f>
        <v>-0.14385636330142049</v>
      </c>
      <c r="HJ28" s="33">
        <f>HB28-'CCSD(T)'!BD28</f>
        <v>-0.29922593113477092</v>
      </c>
      <c r="HK28" s="33">
        <f>HD28-'CCSD(T)'!BE28</f>
        <v>0.18490469028442291</v>
      </c>
      <c r="HL28" s="33">
        <f>HD28-'DLPNO-CCSD(T1 or T0)'!CT27</f>
        <v>-3.8399071803218945</v>
      </c>
      <c r="HM28" s="33">
        <f t="shared" si="10"/>
        <v>-0.30019695800159951</v>
      </c>
      <c r="HN28" s="33">
        <f t="shared" si="11"/>
        <v>0.48413062141919383</v>
      </c>
      <c r="HO28" s="39"/>
      <c r="HP28" s="218" t="s">
        <v>24</v>
      </c>
      <c r="HQ28" s="28">
        <v>-2616.5763019572801</v>
      </c>
      <c r="HR28" s="28">
        <v>-2622.19427853874</v>
      </c>
      <c r="HS28" s="28">
        <v>-2622.14695149214</v>
      </c>
      <c r="HT28" s="28">
        <v>-2621.9165844607801</v>
      </c>
      <c r="HU28" s="28">
        <v>-2621.8929209374801</v>
      </c>
      <c r="HV28" s="28">
        <v>-2621.73804274442</v>
      </c>
      <c r="HW28" s="28">
        <v>-4.7327046603000002E-2</v>
      </c>
      <c r="HX28" s="28">
        <f t="shared" si="68"/>
        <v>-2621.6907156978168</v>
      </c>
      <c r="HY28" s="18" t="s">
        <v>118</v>
      </c>
      <c r="HZ28" s="34">
        <f>627.5095*(HQ30-HQ29)</f>
        <v>48.368926655795477</v>
      </c>
      <c r="IA28" s="34">
        <f>627.5095*(HX30-HX29)</f>
        <v>31.747954306349282</v>
      </c>
      <c r="IB28" s="34">
        <f>627.5095*(HV30-HV29)</f>
        <v>31.040818448115701</v>
      </c>
      <c r="IC28" s="34">
        <f>627.5095*(HU30-HU29)</f>
        <v>33.707049298220255</v>
      </c>
      <c r="ID28" s="34">
        <f>627.5095*(HT30-HT29)</f>
        <v>33.353481367105957</v>
      </c>
      <c r="IE28" s="34">
        <f>627.5095*(HS30-HS29)</f>
        <v>30.072921892021284</v>
      </c>
      <c r="IF28" s="34">
        <f>627.5095*(HR30-HR29)</f>
        <v>29.36578602950733</v>
      </c>
      <c r="IG28" s="33">
        <f t="shared" si="69"/>
        <v>-1.6750324186083709</v>
      </c>
      <c r="IH28" s="33">
        <f t="shared" si="70"/>
        <v>-3.9876953375986268</v>
      </c>
      <c r="II28" s="33">
        <f t="shared" si="71"/>
        <v>9.5537806400951553E-2</v>
      </c>
      <c r="IJ28" s="33">
        <f>HZ28-'CCSD(T)'!BB28</f>
        <v>9.7101431106239033E-4</v>
      </c>
      <c r="IK28" s="33">
        <f>IB28-'CCSD(T)'!BC28</f>
        <v>-9.0113363459032314E-3</v>
      </c>
      <c r="IL28" s="33">
        <f>ID28-'CCSD(T)'!BD28</f>
        <v>0.19285012013197189</v>
      </c>
      <c r="IM28" s="33">
        <f>IF28-'CCSD(T)'!BE28</f>
        <v>0.77251854795211727</v>
      </c>
      <c r="IN28" s="33">
        <f>IF28-'DLPNO-CCSD(T1 or T0)'!CT27</f>
        <v>-3.2522933226542001</v>
      </c>
      <c r="IO28" s="33">
        <f t="shared" si="72"/>
        <v>0.1918791058209095</v>
      </c>
      <c r="IP28" s="33">
        <f t="shared" si="73"/>
        <v>0.57966842782014538</v>
      </c>
      <c r="IQ28" s="33"/>
      <c r="IR28" s="218" t="s">
        <v>24</v>
      </c>
      <c r="IS28">
        <v>-2616.5763019569399</v>
      </c>
      <c r="IT28">
        <v>-2622.1975329564202</v>
      </c>
      <c r="IU28">
        <v>-2622.1914816407302</v>
      </c>
      <c r="IV28">
        <v>-2621.92064681281</v>
      </c>
      <c r="IW28">
        <v>-2621.9176211549702</v>
      </c>
      <c r="IX28">
        <v>-2621.73873201999</v>
      </c>
      <c r="IY28">
        <v>-6.0513156919999997E-3</v>
      </c>
      <c r="IZ28" s="28">
        <f t="shared" si="74"/>
        <v>-2621.7326807042982</v>
      </c>
      <c r="JA28" s="18" t="s">
        <v>118</v>
      </c>
      <c r="JB28" s="34">
        <f>627.5095*(IS30-IS29)</f>
        <v>48.368926229184844</v>
      </c>
      <c r="JC28" s="34">
        <f>627.5095*(IZ30-IZ29)</f>
        <v>31.136550637439942</v>
      </c>
      <c r="JD28" s="34">
        <f>627.5095*(IX30-IX29)</f>
        <v>31.028957960270763</v>
      </c>
      <c r="JE28" s="34">
        <f>627.5095*(IW30-IW29)</f>
        <v>33.295315120692884</v>
      </c>
      <c r="JF28" s="34">
        <f>627.5095*(IV30-IV29)</f>
        <v>33.241518781680256</v>
      </c>
      <c r="JG28" s="34">
        <f>627.5095*(IU30-IU29)</f>
        <v>28.942879999303777</v>
      </c>
      <c r="JH28" s="34">
        <f>627.5095*(IT30-IT29)</f>
        <v>28.835287320993164</v>
      </c>
      <c r="JI28" s="33">
        <f t="shared" si="75"/>
        <v>-2.1936706392775989</v>
      </c>
      <c r="JJ28" s="33">
        <f t="shared" si="76"/>
        <v>-4.406231460687092</v>
      </c>
      <c r="JK28" s="33">
        <f t="shared" si="77"/>
        <v>-0.20120703690865582</v>
      </c>
      <c r="JL28" s="33">
        <f>JB28-'CCSD(T)'!BB28</f>
        <v>9.7058770042934839E-4</v>
      </c>
      <c r="JM28" s="33">
        <f>JD28-'CCSD(T)'!BC28</f>
        <v>-2.0871824190841437E-2</v>
      </c>
      <c r="JN28" s="33">
        <f>JF28-'CCSD(T)'!BD28</f>
        <v>8.0887534706270969E-2</v>
      </c>
      <c r="JO28" s="33">
        <f>JH28-'CCSD(T)'!BE28</f>
        <v>0.24201983943795113</v>
      </c>
      <c r="JP28" s="33">
        <f>JH28-'DLPNO-CCSD(T1 or T0)'!CT27</f>
        <v>-3.7827920311683663</v>
      </c>
      <c r="JQ28" s="33">
        <f t="shared" si="78"/>
        <v>7.9916947005841621E-2</v>
      </c>
      <c r="JR28" s="33">
        <f t="shared" si="79"/>
        <v>0.16113230473168016</v>
      </c>
      <c r="JS28" s="33"/>
      <c r="JT28" s="344">
        <v>-2625.17847396248</v>
      </c>
      <c r="JU28" s="345">
        <v>-2624.7542778229999</v>
      </c>
      <c r="JV28" s="346">
        <v>-2624.741466898</v>
      </c>
      <c r="JW28" s="328"/>
      <c r="JX28" s="218" t="s">
        <v>24</v>
      </c>
      <c r="JY28" s="28">
        <v>-2618.2113429709402</v>
      </c>
      <c r="JZ28" s="28">
        <v>-2625.0862444407198</v>
      </c>
      <c r="KA28" s="28">
        <v>-2625.05701477602</v>
      </c>
      <c r="KB28" s="28">
        <v>-2624.7011205006702</v>
      </c>
      <c r="KC28" s="28">
        <v>-2624.68650566832</v>
      </c>
      <c r="KD28" s="28">
        <v>-2624.6561049557399</v>
      </c>
      <c r="KE28" s="28">
        <v>-2.9229664704999998E-2</v>
      </c>
      <c r="KF28" s="28">
        <f t="shared" si="80"/>
        <v>-2624.626875291035</v>
      </c>
      <c r="KG28" s="216">
        <v>-2624.4802591470002</v>
      </c>
      <c r="KH28" s="125">
        <v>-2624.4802591470002</v>
      </c>
      <c r="KI28" s="215">
        <v>-2624.834271791</v>
      </c>
      <c r="KJ28" s="10">
        <v>-1.722712267126</v>
      </c>
      <c r="KK28" s="10">
        <v>-4.7224886780149999</v>
      </c>
      <c r="KL28" s="10">
        <f t="shared" si="12"/>
        <v>-2624.4525668069336</v>
      </c>
      <c r="KM28" s="10">
        <f t="shared" si="13"/>
        <v>-2624.3505782523598</v>
      </c>
      <c r="KN28" s="34">
        <f>627.5095*(JY30-JY29)</f>
        <v>46.467312209793398</v>
      </c>
      <c r="KO28" s="34">
        <f>627.5095*(KF30-KF29)</f>
        <v>28.642941447495151</v>
      </c>
      <c r="KP28" s="34">
        <f>627.5095*(KL30-KL29)</f>
        <v>31.219298913607915</v>
      </c>
      <c r="KQ28" s="34">
        <f>627.5095*(KM30-KM29)</f>
        <v>32.669494510137383</v>
      </c>
      <c r="KR28" s="34">
        <f>627.5095*(KD30-KD29)</f>
        <v>28.284359212050155</v>
      </c>
      <c r="KS28" s="34">
        <f>627.5095*(KC30-KC29)</f>
        <v>33.668558179240421</v>
      </c>
      <c r="KT28" s="34">
        <f>627.5095*(KB30-KB29)</f>
        <v>33.489267061945959</v>
      </c>
      <c r="KU28" s="34">
        <f>627.5095*(KA30-KA29)</f>
        <v>28.681000487236098</v>
      </c>
      <c r="KV28" s="34">
        <f>627.5095*(JZ30-JZ29)</f>
        <v>28.322418246940011</v>
      </c>
      <c r="KW28" s="33">
        <f t="shared" si="14"/>
        <v>3.805903488985507E-2</v>
      </c>
      <c r="KX28" s="109">
        <f>627.5095*(JT30-JT29)</f>
        <v>27.903917753686734</v>
      </c>
      <c r="KY28" s="109">
        <f>627.5095*(JU30-JU29)</f>
        <v>28.059666879140234</v>
      </c>
      <c r="KZ28" s="331">
        <f>627.5095*(JV30-JV29)</f>
        <v>28.204993843485923</v>
      </c>
      <c r="LA28" s="33">
        <f t="shared" si="15"/>
        <v>-5.1668488150059488</v>
      </c>
      <c r="LB28" s="155">
        <f t="shared" si="81"/>
        <v>-0.94892501717466615</v>
      </c>
      <c r="LC28" s="149">
        <f>KN28-'PNO-LCCSD(T)'!AB27</f>
        <v>-1.4166012696392727E-4</v>
      </c>
      <c r="LD28" s="179">
        <f t="shared" si="16"/>
        <v>-0.76429346213634375</v>
      </c>
      <c r="LE28" s="324">
        <f t="shared" si="17"/>
        <v>-0.41850049325327632</v>
      </c>
      <c r="LF28" s="326">
        <f t="shared" si="18"/>
        <v>0.15574912545350017</v>
      </c>
      <c r="LG28" t="str">
        <f t="shared" si="19"/>
        <v>09_end</v>
      </c>
      <c r="LH28" s="175">
        <f>627.5095*(KG30-KG29)</f>
        <v>35.29863050847122</v>
      </c>
      <c r="LI28" s="128">
        <f t="shared" si="20"/>
        <v>-1.6300723292307993</v>
      </c>
      <c r="LJ28" s="129">
        <f t="shared" si="21"/>
        <v>-1.8093634465252606</v>
      </c>
      <c r="LK28" s="123">
        <f>627.5095*(KI30-KI29)</f>
        <v>31.679330160271704</v>
      </c>
      <c r="LL28" s="128">
        <f t="shared" si="22"/>
        <v>-2.9983296730356059</v>
      </c>
      <c r="LM28" s="128">
        <f t="shared" si="23"/>
        <v>-3.3569119133316931</v>
      </c>
      <c r="LN28" s="226">
        <f t="shared" si="24"/>
        <v>-0.29365484884918658</v>
      </c>
      <c r="LO28" s="226"/>
      <c r="LP28" s="5" t="s">
        <v>24</v>
      </c>
      <c r="LQ28" s="268">
        <v>-2618.2113429699998</v>
      </c>
      <c r="LR28" s="10">
        <v>-2625.08568381943</v>
      </c>
      <c r="LS28" s="4">
        <v>-2625.0561695596198</v>
      </c>
      <c r="LT28" s="4">
        <v>-2624.70065154539</v>
      </c>
      <c r="LU28" s="4">
        <v>-2624.6858944154801</v>
      </c>
      <c r="LV28" s="4">
        <v>-2624.65549037338</v>
      </c>
      <c r="LW28" s="4">
        <v>-2.9514259809E-2</v>
      </c>
      <c r="LX28" s="28">
        <f t="shared" si="25"/>
        <v>-2624.6259761135711</v>
      </c>
      <c r="LY28" s="18" t="s">
        <v>118</v>
      </c>
      <c r="LZ28" s="34">
        <f>627.5095*(LQ30-LQ29)</f>
        <v>46.467312285127981</v>
      </c>
      <c r="MA28" s="34">
        <f>627.5095*(LX30-LX29)</f>
        <v>28.623790851674762</v>
      </c>
      <c r="MB28" s="34">
        <f>627.5095*(LV30-LV29)</f>
        <v>28.257742379985739</v>
      </c>
      <c r="MC28" s="34">
        <f>627.5095*(LU30-LU29)</f>
        <v>33.660752117807462</v>
      </c>
      <c r="MD28" s="34">
        <f>627.5095*(LT30-LT29)</f>
        <v>33.477727878110613</v>
      </c>
      <c r="ME28" s="34">
        <f>627.5095*(LS30-LS29)</f>
        <v>28.683930962706786</v>
      </c>
      <c r="MF28" s="34">
        <f>627.5095*(LR30-LR29)</f>
        <v>28.317882495012775</v>
      </c>
      <c r="MG28" s="33">
        <f t="shared" si="26"/>
        <v>6.0140115027035534E-2</v>
      </c>
      <c r="MH28" s="39">
        <f t="shared" si="27"/>
        <v>-5.1598453830978386</v>
      </c>
      <c r="MI28" s="33"/>
      <c r="MJ28" s="5" t="s">
        <v>24</v>
      </c>
      <c r="MK28" s="28">
        <v>-2618.2113429709302</v>
      </c>
      <c r="ML28" s="28">
        <v>-2625.0837338224001</v>
      </c>
      <c r="MM28" s="28">
        <v>-2625.00846799386</v>
      </c>
      <c r="MN28" s="28">
        <v>-2624.6948789415901</v>
      </c>
      <c r="MO28" s="28">
        <v>-2624.6572460273201</v>
      </c>
      <c r="MP28" s="28">
        <v>-2624.6520072482599</v>
      </c>
      <c r="MQ28" s="28">
        <v>-7.5265828547999999E-2</v>
      </c>
      <c r="MR28" s="28">
        <f t="shared" si="82"/>
        <v>-2624.5767414197121</v>
      </c>
      <c r="MS28" s="18" t="s">
        <v>118</v>
      </c>
      <c r="MT28" s="34">
        <f>627.5095*(MK30-MK29)</f>
        <v>46.46731224118281</v>
      </c>
      <c r="MU28" s="34">
        <f>627.5095*(MR30-MR29)</f>
        <v>28.995543118367372</v>
      </c>
      <c r="MV28" s="34">
        <f>627.5095*(MP30-MP29)</f>
        <v>28.253411271609568</v>
      </c>
      <c r="MW28" s="34">
        <f>627.5095*(MO30-MO29)</f>
        <v>33.489766823318433</v>
      </c>
      <c r="MX28" s="34">
        <f>627.5095*(MN30-MN29)</f>
        <v>33.118700896372552</v>
      </c>
      <c r="MY28" s="34">
        <f>627.5095*(MM30-MM29)</f>
        <v>28.789208212521501</v>
      </c>
      <c r="MZ28" s="34">
        <f>627.5095*(ML30-ML29)</f>
        <v>28.047076365192979</v>
      </c>
      <c r="NA28" s="52">
        <f t="shared" si="28"/>
        <v>-0.2063349064165898</v>
      </c>
      <c r="NB28" s="52">
        <f t="shared" si="29"/>
        <v>-5.0716245311795731</v>
      </c>
      <c r="NC28" s="33">
        <f t="shared" si="30"/>
        <v>-9.5224283826375711E-2</v>
      </c>
      <c r="ND28" s="33"/>
      <c r="NE28" s="5" t="s">
        <v>24</v>
      </c>
      <c r="NF28">
        <v>-2618.2113429709402</v>
      </c>
      <c r="NG28">
        <v>-2625.0865209246799</v>
      </c>
      <c r="NH28">
        <v>-2625.01202230237</v>
      </c>
      <c r="NI28">
        <v>-2624.6972408141401</v>
      </c>
      <c r="NJ28">
        <v>-2624.6599915029801</v>
      </c>
      <c r="NK28">
        <v>-2624.6555401629898</v>
      </c>
      <c r="NL28">
        <v>-7.4498622308000001E-2</v>
      </c>
      <c r="NM28" s="28">
        <f t="shared" si="83"/>
        <v>-2624.5810415406818</v>
      </c>
      <c r="NN28" s="18" t="s">
        <v>118</v>
      </c>
      <c r="NO28" s="34">
        <f>627.5095*(NF30-NF29)</f>
        <v>46.467312228627044</v>
      </c>
      <c r="NP28" s="34">
        <f>627.5095*(NM30-NM29)</f>
        <v>29.095670767784853</v>
      </c>
      <c r="NQ28" s="34">
        <f>627.5095*(NK30-NK29)</f>
        <v>28.381279284270715</v>
      </c>
      <c r="NR28" s="34">
        <f>627.5095*(NJ30-NJ29)</f>
        <v>33.873619605548754</v>
      </c>
      <c r="NS28" s="34">
        <f>627.5095*(NI30-NI29)</f>
        <v>33.516423859796674</v>
      </c>
      <c r="NT28" s="34">
        <f>627.5095*(NH30-NH29)</f>
        <v>29.282024950876007</v>
      </c>
      <c r="NU28" s="34">
        <f>627.5095*(NG30-NG29)</f>
        <v>28.567633466220439</v>
      </c>
      <c r="NV28" s="33">
        <f t="shared" si="31"/>
        <v>0.18635418194972431</v>
      </c>
      <c r="NW28" s="39">
        <f t="shared" si="84"/>
        <v>-4.9487903935762354</v>
      </c>
      <c r="NX28" s="33">
        <f t="shared" si="85"/>
        <v>0.12283413760333772</v>
      </c>
      <c r="NZ28" s="5" t="s">
        <v>24</v>
      </c>
      <c r="OA28" s="4">
        <v>-2618.2912131796302</v>
      </c>
      <c r="OB28" s="4">
        <v>-2625.5142729405702</v>
      </c>
      <c r="OC28" s="4">
        <v>-2625.4077175376201</v>
      </c>
      <c r="OD28" s="4">
        <v>-2625.0877060446101</v>
      </c>
      <c r="OE28" s="4">
        <v>-2625.03442834314</v>
      </c>
      <c r="OF28" s="4">
        <v>-2625.1182375161802</v>
      </c>
      <c r="OG28" s="4">
        <v>-0.106555402947</v>
      </c>
      <c r="OH28" s="28">
        <f t="shared" si="86"/>
        <v>-2625.0116821132333</v>
      </c>
      <c r="OI28" s="18" t="s">
        <v>118</v>
      </c>
      <c r="OJ28" s="34">
        <f>627.5095*(OA30-OA29)</f>
        <v>46.588944547291611</v>
      </c>
      <c r="OK28" s="34">
        <f>627.5095*(OH30-OH29)</f>
        <v>29.424908783757807</v>
      </c>
      <c r="OL28" s="34">
        <f>627.5095*(OF30-OF29)</f>
        <v>28.631537320596099</v>
      </c>
      <c r="OM28" s="34">
        <f>627.5095*(OE30-OE29)</f>
        <v>34.227468403406462</v>
      </c>
      <c r="ON28" s="34">
        <f>627.5095*(OD30-OD29)</f>
        <v>33.830782669400065</v>
      </c>
      <c r="OO28" s="34">
        <f>627.5095*(OC30-OC29)</f>
        <v>29.462018244731173</v>
      </c>
      <c r="OP28" s="34">
        <f>627.5095*(OB30-OB29)</f>
        <v>28.668646776718376</v>
      </c>
      <c r="OQ28" s="33">
        <f t="shared" si="32"/>
        <v>3.7109456122276896E-2</v>
      </c>
      <c r="OR28" s="39">
        <f t="shared" si="87"/>
        <v>-5.1621358926816896</v>
      </c>
      <c r="OS28" s="39"/>
      <c r="OT28" s="39" t="s">
        <v>24</v>
      </c>
      <c r="OU28" s="39">
        <v>-2618.2912131796002</v>
      </c>
      <c r="OV28" s="39">
        <v>-2625.5139065132298</v>
      </c>
      <c r="OW28" s="39">
        <v>-2625.4714870548901</v>
      </c>
      <c r="OX28" s="39">
        <v>-2625.0967238141102</v>
      </c>
      <c r="OY28" s="39">
        <v>-2625.0755140849401</v>
      </c>
      <c r="OZ28" s="39">
        <v>-2625.1217756085998</v>
      </c>
      <c r="PA28" s="39">
        <v>-4.2419458338000003E-2</v>
      </c>
      <c r="PB28" s="39">
        <v>-2625.0793561502619</v>
      </c>
      <c r="PC28" s="39" t="s">
        <v>118</v>
      </c>
      <c r="PD28" s="39">
        <v>46.588945507236872</v>
      </c>
      <c r="PE28" s="39">
        <v>29.153389403193064</v>
      </c>
      <c r="PF28" s="39">
        <v>28.730723724849287</v>
      </c>
      <c r="PG28" s="39">
        <v>34.505410357965751</v>
      </c>
      <c r="PH28" s="39">
        <v>34.294077520220654</v>
      </c>
      <c r="PI28" s="39">
        <v>29.494269409315265</v>
      </c>
      <c r="PJ28" s="39">
        <v>29.071603727832546</v>
      </c>
      <c r="PK28" s="39">
        <v>0.34088000298325838</v>
      </c>
      <c r="PL28" s="39">
        <v>-5.2224737923881079</v>
      </c>
      <c r="PM28" s="39"/>
      <c r="PO28" s="33">
        <f t="shared" si="33"/>
        <v>0.12163230610880049</v>
      </c>
      <c r="PP28" s="33">
        <f t="shared" si="34"/>
        <v>0.71208177302751352</v>
      </c>
      <c r="PQ28" s="33">
        <f t="shared" si="88"/>
        <v>0.59044946691871303</v>
      </c>
      <c r="PR28" s="33">
        <f>'LNO-CCSD(T)-def2nZVP'!LB28</f>
        <v>-0.94892501717466615</v>
      </c>
      <c r="PS28" s="33">
        <f t="shared" si="89"/>
        <v>0.45412312470292399</v>
      </c>
      <c r="PT28" s="33">
        <f t="shared" si="90"/>
        <v>-0.57644138851975091</v>
      </c>
      <c r="PU28" s="33">
        <f>-'LNO-CCSD(T)-def2nZVP'!FA28+'CCSD(T)'!CI28</f>
        <v>-0.49099909911998907</v>
      </c>
      <c r="PV28" s="360">
        <f>'LNO-CCSD(T)-def2nZVP'!KV28+PS28+PT28+PU28</f>
        <v>27.709100884003195</v>
      </c>
      <c r="PW28" s="360"/>
      <c r="PX28" s="399">
        <v>0.12163322210889049</v>
      </c>
      <c r="PY28" s="399">
        <v>0.81634964211004046</v>
      </c>
      <c r="PZ28" s="399">
        <v>0.69471642000114997</v>
      </c>
      <c r="QA28" s="399">
        <v>-0.94892501717466615</v>
      </c>
      <c r="QB28" s="399">
        <v>0.53135797352088576</v>
      </c>
      <c r="QC28" s="399">
        <v>-0.57644138851975091</v>
      </c>
      <c r="QD28" s="399">
        <v>-0.49099909911998907</v>
      </c>
      <c r="QE28" s="360">
        <v>27.786335732821158</v>
      </c>
      <c r="QF28" s="399">
        <f t="shared" si="91"/>
        <v>7.7234848817962387E-2</v>
      </c>
      <c r="QH28" s="5" t="s">
        <v>24</v>
      </c>
      <c r="QI28" s="420">
        <v>-2618.2113429700198</v>
      </c>
      <c r="QJ28" s="420">
        <v>-2624.7442413417202</v>
      </c>
      <c r="QK28" s="420">
        <v>-2624.71733297627</v>
      </c>
      <c r="QL28" s="420">
        <v>-2624.36950116666</v>
      </c>
      <c r="QM28" s="420">
        <v>-2624.3560469839299</v>
      </c>
      <c r="QN28" s="420">
        <v>-2624.2862974127002</v>
      </c>
      <c r="QO28" s="420">
        <v>-2.6908365447999998E-2</v>
      </c>
      <c r="QP28" s="213">
        <f t="shared" si="92"/>
        <v>-2624.2593890472522</v>
      </c>
      <c r="QQ28" s="421" t="s">
        <v>118</v>
      </c>
      <c r="QR28" s="212">
        <f>627.5095*(QI30-QI29)</f>
        <v>46.467312228627044</v>
      </c>
      <c r="QS28" s="212">
        <f>627.5095*(QP30-QP29)</f>
        <v>29.687289748516502</v>
      </c>
      <c r="QT28" s="212">
        <f>627.5095*(QN30-QN29)</f>
        <v>29.35122359851141</v>
      </c>
      <c r="QU28" s="212">
        <f>627.5095*(QM30-QM29)</f>
        <v>33.056324494401125</v>
      </c>
      <c r="QV28" s="212">
        <f>627.5095*(QL30-QL29)</f>
        <v>32.888291424820387</v>
      </c>
      <c r="QW28" s="212">
        <f>627.5095*(QK30-QK29)</f>
        <v>28.061054559918617</v>
      </c>
      <c r="QX28" s="212">
        <f>627.5095*(QJ30-QJ29)</f>
        <v>27.724988408486734</v>
      </c>
      <c r="QY28" s="213">
        <f t="shared" si="35"/>
        <v>-1.6262351900246763</v>
      </c>
      <c r="QZ28" s="249">
        <f t="shared" si="93"/>
        <v>-5.1633030163336535</v>
      </c>
      <c r="RA28" s="5"/>
      <c r="RB28" s="5" t="s">
        <v>24</v>
      </c>
      <c r="RC28" s="213">
        <v>-2618.2912131795601</v>
      </c>
      <c r="RD28" s="213">
        <v>-2625.1497028666699</v>
      </c>
      <c r="RE28" s="213">
        <v>-2625.1104322254801</v>
      </c>
      <c r="RF28" s="213">
        <v>-2624.7449967159</v>
      </c>
      <c r="RG28" s="213">
        <v>-2624.7253613952998</v>
      </c>
      <c r="RH28" s="213">
        <v>-2624.7324544532898</v>
      </c>
      <c r="RI28" s="213">
        <v>-3.9270641189999997E-2</v>
      </c>
      <c r="RJ28" s="418">
        <f t="shared" si="94"/>
        <v>-2624.6931838121</v>
      </c>
      <c r="RK28" s="421" t="s">
        <v>118</v>
      </c>
      <c r="RL28" s="212">
        <f>627.5095*(RC30-RC29)</f>
        <v>46.588945513514759</v>
      </c>
      <c r="RM28" s="212">
        <f>627.5095*(RJ30-RJ29)</f>
        <v>30.483350589933284</v>
      </c>
      <c r="RN28" s="212">
        <f>627.5095*(RH30-RH29)</f>
        <v>30.024172831345005</v>
      </c>
      <c r="RO28" s="212">
        <f>627.5095*(RG30-RG29)</f>
        <v>34.198039055280788</v>
      </c>
      <c r="RP28" s="212">
        <f>627.5095*(RF30-RF29)</f>
        <v>33.968450177698799</v>
      </c>
      <c r="RQ28" s="212">
        <f>627.5095*(RE30-RE29)</f>
        <v>29.281925691280208</v>
      </c>
      <c r="RR28" s="212">
        <f>627.5095*(RD30-RD29)</f>
        <v>28.822747930409061</v>
      </c>
      <c r="RS28" s="213">
        <f t="shared" si="36"/>
        <v>-1.2014249009359439</v>
      </c>
      <c r="RT28" s="249">
        <f t="shared" si="95"/>
        <v>-5.1457022472897371</v>
      </c>
    </row>
    <row r="29" spans="1:488" ht="17">
      <c r="A29" s="96">
        <v>4.93</v>
      </c>
      <c r="C29" s="286" t="s">
        <v>25</v>
      </c>
      <c r="D29" s="282">
        <v>-2616.5626638879799</v>
      </c>
      <c r="E29" s="282">
        <v>-2621.7317930680101</v>
      </c>
      <c r="F29" s="282">
        <v>-2621.71519786013</v>
      </c>
      <c r="G29" s="282">
        <v>-2621.4897536807398</v>
      </c>
      <c r="H29" s="282">
        <v>-2621.48145607679</v>
      </c>
      <c r="I29" s="282">
        <v>-2621.3167393180702</v>
      </c>
      <c r="J29" s="282">
        <v>-2621.3001441101801</v>
      </c>
      <c r="K29" s="94" t="s">
        <v>119</v>
      </c>
      <c r="L29" s="34">
        <f>627.5095*(D30-D28)</f>
        <v>-7.6302347849459222</v>
      </c>
      <c r="M29" s="34">
        <f>627.5095*(J30-J28)</f>
        <v>0.26229958599825387</v>
      </c>
      <c r="N29" s="34">
        <f>627.5095*(I30-I28)</f>
        <v>0.36552577721279705</v>
      </c>
      <c r="O29" s="34">
        <f>627.5095*(H30-H28)</f>
        <v>8.5988461310078623</v>
      </c>
      <c r="P29" s="34">
        <f>627.5095*(G30-G28)</f>
        <v>8.6504592266151352</v>
      </c>
      <c r="Q29" s="34">
        <f>627.5095*(F30-F28)</f>
        <v>14.221145206896818</v>
      </c>
      <c r="R29" s="34">
        <f>627.5095*(E30-E28)</f>
        <v>14.324371385555596</v>
      </c>
      <c r="S29" s="93">
        <f t="shared" si="37"/>
        <v>13.958845608342799</v>
      </c>
      <c r="T29" s="93">
        <f t="shared" si="38"/>
        <v>5.6739121589404604</v>
      </c>
      <c r="U29" s="288"/>
      <c r="V29" s="93">
        <f>L29-'CCSD(T)'!BV29</f>
        <v>-6.1933371252367309E-3</v>
      </c>
      <c r="W29" s="93">
        <f>N29-'CCSD(T)'!BW29</f>
        <v>-4.0827737896453054E-2</v>
      </c>
      <c r="X29" s="93">
        <f>P29-'CCSD(T)'!BX29</f>
        <v>-4.2650844310307079E-2</v>
      </c>
      <c r="Y29" s="93">
        <f>R29-'CCSD(T)'!BY29</f>
        <v>-0.95706091996632381</v>
      </c>
      <c r="Z29" s="93">
        <f>R29-'DLPNO-CCSD(T1 or T0)'!CT28</f>
        <v>6.376123960253854</v>
      </c>
      <c r="AA29" s="93">
        <f t="shared" si="39"/>
        <v>-3.6457507185070348E-2</v>
      </c>
      <c r="AB29" s="93">
        <f t="shared" si="40"/>
        <v>-0.91441007565601673</v>
      </c>
      <c r="AD29" s="209" t="s">
        <v>25</v>
      </c>
      <c r="AE29" s="28">
        <v>-2616.5626638880999</v>
      </c>
      <c r="AF29" s="28">
        <v>-2621.7323746131801</v>
      </c>
      <c r="AG29" s="28">
        <v>-2621.71597381534</v>
      </c>
      <c r="AH29" s="28">
        <v>-2621.4902507759898</v>
      </c>
      <c r="AI29" s="28">
        <v>-2621.4820503770702</v>
      </c>
      <c r="AJ29" s="28">
        <v>-2621.3173123970701</v>
      </c>
      <c r="AK29" s="28">
        <v>-2621.3009115992299</v>
      </c>
      <c r="AL29" s="18" t="s">
        <v>119</v>
      </c>
      <c r="AM29" s="34">
        <f>627.5095*(AE30-AE28)</f>
        <v>-7.6302349604412658</v>
      </c>
      <c r="AN29" s="34">
        <f>627.5095*(AK30-AK28)</f>
        <v>0.23150057261865958</v>
      </c>
      <c r="AO29" s="34">
        <f>627.5095*(AJ30-AJ28)</f>
        <v>0.39794301204207588</v>
      </c>
      <c r="AP29" s="34">
        <f>627.5095*(AI30-AI28)</f>
        <v>8.6318926573266932</v>
      </c>
      <c r="AQ29" s="34">
        <f>627.5095*(AH30-AH28)</f>
        <v>8.7151138774664396</v>
      </c>
      <c r="AR29" s="34">
        <f>627.5095*(AG30-AG28)</f>
        <v>14.32367346939405</v>
      </c>
      <c r="AS29" s="34">
        <f>627.5095*(AF30-AF28)</f>
        <v>14.490115902824943</v>
      </c>
      <c r="AT29" s="52">
        <f t="shared" si="41"/>
        <v>14.092172890782868</v>
      </c>
      <c r="AU29" s="52">
        <f t="shared" si="42"/>
        <v>5.7750020253585035</v>
      </c>
      <c r="AV29" s="71"/>
      <c r="AW29" s="52">
        <f>AM29-'CCSD(T)'!BV29</f>
        <v>-6.1935126205803215E-3</v>
      </c>
      <c r="AX29" s="52">
        <f>AO29-'CCSD(T)'!BW29</f>
        <v>-8.4105030671742242E-3</v>
      </c>
      <c r="AY29" s="52">
        <f>AQ29-'CCSD(T)'!BX29</f>
        <v>2.2003806540997317E-2</v>
      </c>
      <c r="AZ29" s="52">
        <f>AS29-'CCSD(T)'!BY29</f>
        <v>-0.79131640269697634</v>
      </c>
      <c r="BA29" s="52">
        <f>AS29-'DLPNO-CCSD(T1 or T0)'!CT28</f>
        <v>6.5418684775232014</v>
      </c>
      <c r="BB29" s="52">
        <f t="shared" si="43"/>
        <v>2.8197319161577639E-2</v>
      </c>
      <c r="BC29" s="52">
        <f t="shared" si="44"/>
        <v>-0.81332020923797366</v>
      </c>
      <c r="BD29" s="33"/>
      <c r="BE29" s="211" t="s">
        <v>25</v>
      </c>
      <c r="BF29" s="28">
        <v>-2616.5626638880999</v>
      </c>
      <c r="BG29" s="28">
        <v>-2621.7291806650601</v>
      </c>
      <c r="BH29" s="28">
        <v>-2621.6856715662302</v>
      </c>
      <c r="BI29" s="28">
        <v>-2621.4844970624299</v>
      </c>
      <c r="BJ29" s="28">
        <v>-2621.4627425130102</v>
      </c>
      <c r="BK29" s="28">
        <v>-2621.3141512893499</v>
      </c>
      <c r="BL29" s="28">
        <v>-4.3509098831000001E-2</v>
      </c>
      <c r="BM29" s="28">
        <f t="shared" si="45"/>
        <v>-2621.2706421905191</v>
      </c>
      <c r="BN29" s="18" t="s">
        <v>119</v>
      </c>
      <c r="BO29" s="212">
        <f>627.5095*(BF30-BF28)</f>
        <v>-7.6302349729970302</v>
      </c>
      <c r="BP29" s="212">
        <f>627.5095*(BM30-BM28)</f>
        <v>-0.19645060886060309</v>
      </c>
      <c r="BQ29" s="212">
        <f>627.5095*(BK30-BK28)</f>
        <v>0.31339407631348992</v>
      </c>
      <c r="BR29" s="212">
        <f>627.5095*(BJ30-BJ28)</f>
        <v>7.9551213587675491</v>
      </c>
      <c r="BS29" s="212">
        <f>627.5095*(BI30-BI28)</f>
        <v>8.2100437046362167</v>
      </c>
      <c r="BT29" s="212">
        <f>627.5095*(BH30-BH28)</f>
        <v>12.330376471597008</v>
      </c>
      <c r="BU29" s="212">
        <f>627.5095*(BG30-BG28)</f>
        <v>12.840221157056458</v>
      </c>
      <c r="BV29" s="213">
        <f t="shared" si="46"/>
        <v>12.526827080742969</v>
      </c>
      <c r="BW29" s="213">
        <f t="shared" si="47"/>
        <v>4.6301774524202415</v>
      </c>
      <c r="BX29" s="214">
        <f t="shared" si="48"/>
        <v>1.144824572938262</v>
      </c>
      <c r="BY29" s="33">
        <f>BO29-'CCSD(T)'!BV29</f>
        <v>-6.1935251763447496E-3</v>
      </c>
      <c r="BZ29" s="33">
        <f>BQ29-'CCSD(T)'!BW29</f>
        <v>-9.2959438795760185E-2</v>
      </c>
      <c r="CA29" s="39">
        <f>BS29-'CCSD(T)'!BX29</f>
        <v>-0.48306636628922561</v>
      </c>
      <c r="CB29" s="39">
        <f>BU29-'CCSD(T)'!BY29</f>
        <v>-2.4412111484654613</v>
      </c>
      <c r="CC29" s="33">
        <f>BU29-'DLPNO-CCSD(T1 or T0)'!CT28</f>
        <v>4.8919737317547165</v>
      </c>
      <c r="CD29" s="33">
        <f t="shared" si="49"/>
        <v>-0.47687284111288086</v>
      </c>
      <c r="CE29" s="33">
        <f t="shared" si="50"/>
        <v>-1.9581447821762357</v>
      </c>
      <c r="CF29" s="39"/>
      <c r="CG29" s="211" t="s">
        <v>25</v>
      </c>
      <c r="CH29" s="74">
        <v>-2616.5626638879999</v>
      </c>
      <c r="CI29" s="74">
        <v>-2621.7322476180302</v>
      </c>
      <c r="CJ29" s="74">
        <v>-2621.6897614924501</v>
      </c>
      <c r="CK29" s="74">
        <v>-2621.4873029113201</v>
      </c>
      <c r="CL29" s="74">
        <v>-2621.4660598485302</v>
      </c>
      <c r="CM29" s="74">
        <v>-2621.3169692967199</v>
      </c>
      <c r="CN29" s="33">
        <v>-4.2486125582000003E-2</v>
      </c>
      <c r="CO29" s="33">
        <f t="shared" si="51"/>
        <v>-2621.2744831711379</v>
      </c>
      <c r="CP29" s="18" t="s">
        <v>119</v>
      </c>
      <c r="CQ29" s="34">
        <f>627.5095*(CH30-CH28)</f>
        <v>-7.6302349478855014</v>
      </c>
      <c r="CR29" s="34">
        <f>627.5095*(CO30-CO28)</f>
        <v>-2.2337529628409813E-3</v>
      </c>
      <c r="CS29" s="34">
        <f>627.5095*(CM30-CM28)</f>
        <v>0.49443227401203194</v>
      </c>
      <c r="CT29" s="34">
        <f>627.5095*(CL30-CL28)</f>
        <v>8.021724558107028</v>
      </c>
      <c r="CU29" s="34">
        <f>627.5095*(CK30-CK28)</f>
        <v>8.2700575711664275</v>
      </c>
      <c r="CV29" s="34">
        <f>627.5095*(CJ30-CJ28)</f>
        <v>12.528254759050418</v>
      </c>
      <c r="CW29" s="34">
        <f>627.5095*(CI30-CI28)</f>
        <v>13.024920784883857</v>
      </c>
      <c r="CX29" s="33">
        <f t="shared" si="0"/>
        <v>12.530488510871825</v>
      </c>
      <c r="CY29" s="33">
        <f t="shared" si="1"/>
        <v>4.7548632137174298</v>
      </c>
      <c r="CZ29" s="33">
        <f t="shared" si="2"/>
        <v>0.12468576129718834</v>
      </c>
      <c r="DA29" s="33">
        <f>CQ29-'CCSD(T)'!BV29</f>
        <v>-6.1935000648158933E-3</v>
      </c>
      <c r="DB29" s="33">
        <f>CS29-'CCSD(T)'!BW29</f>
        <v>8.8078758902781829E-2</v>
      </c>
      <c r="DC29" s="33">
        <f>CU29-'CCSD(T)'!BX29</f>
        <v>-0.42305249975901482</v>
      </c>
      <c r="DD29" s="39">
        <f>CW29-'CCSD(T)'!BY29</f>
        <v>-2.2565115206380622</v>
      </c>
      <c r="DE29" s="39">
        <f>CW29-'DLPNO-CCSD(T1 or T0)'!CT28</f>
        <v>5.0766733595821156</v>
      </c>
      <c r="DF29" s="33">
        <f t="shared" si="52"/>
        <v>-0.41685899969419893</v>
      </c>
      <c r="DG29" s="33">
        <f t="shared" si="53"/>
        <v>-1.8334590208790473</v>
      </c>
      <c r="DH29" s="33"/>
      <c r="DI29" s="211" t="s">
        <v>25</v>
      </c>
      <c r="DJ29" s="74">
        <v>-2616.5626638877102</v>
      </c>
      <c r="DK29" s="74">
        <v>-2621.73127429948</v>
      </c>
      <c r="DL29" s="74">
        <v>-2621.72617346686</v>
      </c>
      <c r="DM29" s="74">
        <v>-2621.4902412186502</v>
      </c>
      <c r="DN29" s="74">
        <v>-2621.4876908023398</v>
      </c>
      <c r="DO29" s="74">
        <v>-2621.3175114258602</v>
      </c>
      <c r="DP29" s="28">
        <v>-5.1008326250000001E-3</v>
      </c>
      <c r="DQ29" s="33">
        <f t="shared" si="54"/>
        <v>-2621.3124105932352</v>
      </c>
      <c r="DR29" s="18" t="s">
        <v>119</v>
      </c>
      <c r="DS29" s="34">
        <f>627.5095*(DJ30-DJ28)</f>
        <v>-7.630234759549035</v>
      </c>
      <c r="DT29" s="34">
        <f>627.5095*(DQ30-DQ28)</f>
        <v>0.38019075941230951</v>
      </c>
      <c r="DU29" s="34">
        <f>627.5095*(DO30-DO28)</f>
        <v>0.41715111554647477</v>
      </c>
      <c r="DV29" s="34">
        <f>627.5095*(DN30-DN28)</f>
        <v>8.8105259878241995</v>
      </c>
      <c r="DW29" s="34">
        <f>627.5095*(DM30-DM28)</f>
        <v>8.8290061677461118</v>
      </c>
      <c r="DX29" s="34">
        <f>627.5095*(DL30-DL28)</f>
        <v>14.957930874216752</v>
      </c>
      <c r="DY29" s="34">
        <f>627.5095*(DK30-DK28)</f>
        <v>14.994891234060574</v>
      </c>
      <c r="DZ29" s="33">
        <f t="shared" si="3"/>
        <v>14.5777401185141</v>
      </c>
      <c r="EA29" s="33">
        <f t="shared" si="4"/>
        <v>6.1658850663144626</v>
      </c>
      <c r="EB29" s="33">
        <f t="shared" si="55"/>
        <v>0.49197290737400223</v>
      </c>
      <c r="EC29" s="33">
        <f>DS29-'CCSD(T)'!BV29</f>
        <v>-6.193311728349471E-3</v>
      </c>
      <c r="ED29" s="33">
        <f>DU29-'CCSD(T)'!BW29</f>
        <v>1.0797600437224664E-2</v>
      </c>
      <c r="EE29" s="33">
        <f>DW29-'CCSD(T)'!BX29</f>
        <v>0.1358960968206695</v>
      </c>
      <c r="EF29" s="39">
        <f>DY29-'CCSD(T)'!BY29</f>
        <v>-0.286541071461345</v>
      </c>
      <c r="EG29" s="39">
        <f>DY29-'DLPNO-CCSD(T1 or T0)'!CT28</f>
        <v>7.0466438087588328</v>
      </c>
      <c r="EH29" s="33">
        <f t="shared" si="56"/>
        <v>0.14208940854901897</v>
      </c>
      <c r="EI29" s="33">
        <f t="shared" si="57"/>
        <v>-0.4224371682820145</v>
      </c>
      <c r="EJ29" s="33"/>
      <c r="EK29" s="289" t="s">
        <v>25</v>
      </c>
      <c r="EL29" s="33">
        <v>-2616.66519840519</v>
      </c>
      <c r="EM29" s="33">
        <v>-2622.219621917</v>
      </c>
      <c r="EN29" s="33">
        <v>-2622.2020284346399</v>
      </c>
      <c r="EO29" s="33">
        <v>-2621.9600195193002</v>
      </c>
      <c r="EP29" s="33">
        <v>-2621.9512227781202</v>
      </c>
      <c r="EQ29" s="33">
        <v>-2621.7874471138198</v>
      </c>
      <c r="ER29" s="33">
        <v>-1.7593482362E-2</v>
      </c>
      <c r="ES29" s="33">
        <f t="shared" si="58"/>
        <v>-2621.7698536314579</v>
      </c>
      <c r="ET29" s="18" t="s">
        <v>119</v>
      </c>
      <c r="EU29" s="34">
        <f>627.5095*(EL30-EL28)</f>
        <v>-7.4144395828606831</v>
      </c>
      <c r="EV29" s="34">
        <f>627.5095*(ES30-ES28)</f>
        <v>-0.25866333274532916</v>
      </c>
      <c r="EW29" s="34">
        <f>627.5095*(EQ30-EQ28)</f>
        <v>-0.13003618315664858</v>
      </c>
      <c r="EX29" s="34">
        <f>627.5095*(EP30-EP28)</f>
        <v>7.8385318069248822</v>
      </c>
      <c r="EY29" s="34">
        <f>627.5095*(EO30-EO28)</f>
        <v>7.9028453807204686</v>
      </c>
      <c r="EZ29" s="34">
        <f>627.5095*(EN30-EN28)</f>
        <v>14.010611245359073</v>
      </c>
      <c r="FA29" s="34">
        <f>627.5095*(EM30-EM28)</f>
        <v>14.13923839352096</v>
      </c>
      <c r="FB29" s="92">
        <f t="shared" si="5"/>
        <v>14.26927457667761</v>
      </c>
      <c r="FC29" s="92">
        <f t="shared" si="6"/>
        <v>6.2363930128004919</v>
      </c>
      <c r="FD29" s="92">
        <f>EU29-'CCSD(T)'!BB29</f>
        <v>5.8540367101844737E-4</v>
      </c>
      <c r="FE29" s="92">
        <f>EW29-'CCSD(T)'!BC29</f>
        <v>-8.1797155609590388E-2</v>
      </c>
      <c r="FF29" s="92">
        <f>EY29-'CCSD(T)'!CH29</f>
        <v>-0.12000293257206618</v>
      </c>
      <c r="FG29" s="96">
        <f>FA29-'CCSD(T)'!CI29</f>
        <v>-1.0538865129130404</v>
      </c>
      <c r="FH29" s="96">
        <f>FA29-'DLPNO-CCSD(T1 or T0)'!AF28</f>
        <v>6.4406857834850531</v>
      </c>
      <c r="FI29" s="92">
        <f t="shared" si="59"/>
        <v>-0.12058833624308463</v>
      </c>
      <c r="FJ29" s="92">
        <f t="shared" si="60"/>
        <v>-0.93388358034097418</v>
      </c>
      <c r="FK29" s="39"/>
      <c r="FL29" s="218" t="s">
        <v>25</v>
      </c>
      <c r="FM29" s="28">
        <v>-2616.66519840515</v>
      </c>
      <c r="FN29" s="28">
        <v>-2622.22016262748</v>
      </c>
      <c r="FO29" s="28">
        <v>-2622.2027832387898</v>
      </c>
      <c r="FP29" s="28">
        <v>-2621.9604903710801</v>
      </c>
      <c r="FQ29" s="28">
        <v>-2621.9518006767298</v>
      </c>
      <c r="FR29" s="28">
        <v>-2621.7880110156102</v>
      </c>
      <c r="FS29" s="28">
        <v>-1.7379388693E-2</v>
      </c>
      <c r="FT29" s="28">
        <f t="shared" si="61"/>
        <v>-2621.7706316269173</v>
      </c>
      <c r="FU29" s="18" t="s">
        <v>119</v>
      </c>
      <c r="FV29" s="34">
        <f>627.5095*(FM30-FM28)</f>
        <v>-7.4144388423559393</v>
      </c>
      <c r="FW29" s="34">
        <f>627.5095*(FT30-FT28)</f>
        <v>-0.2295002949516993</v>
      </c>
      <c r="FX29" s="34">
        <f>627.5095*(FR30-FR28)</f>
        <v>-7.2026807893800879E-2</v>
      </c>
      <c r="FY29" s="34">
        <f>627.5095*(FQ30-FQ28)</f>
        <v>7.8936812384384369</v>
      </c>
      <c r="FZ29" s="34">
        <f>627.5095*(FP30-FP28)</f>
        <v>7.972417986675798</v>
      </c>
      <c r="GA29" s="34">
        <f>627.5095*(FO30-FO28)</f>
        <v>14.102374262482616</v>
      </c>
      <c r="GB29" s="34">
        <f>627.5095*(FN30-FN28)</f>
        <v>14.259847746401574</v>
      </c>
      <c r="GC29" s="33">
        <f t="shared" si="62"/>
        <v>14.331874554295375</v>
      </c>
      <c r="GD29" s="33">
        <f t="shared" si="63"/>
        <v>6.287429759725776</v>
      </c>
      <c r="GE29" s="169">
        <f t="shared" si="7"/>
        <v>-0.65830572099127949</v>
      </c>
      <c r="GF29" s="33">
        <f>FV29-'CCSD(T)'!BB29</f>
        <v>5.8614417576219324E-4</v>
      </c>
      <c r="GG29" s="33">
        <f>FX29-'CCSD(T)'!BC29</f>
        <v>-2.3787780346742692E-2</v>
      </c>
      <c r="GH29" s="33">
        <f>FZ29-'CCSD(T)'!BD29</f>
        <v>-5.0430326616736743E-2</v>
      </c>
      <c r="GI29" s="33">
        <f>GB29-'CCSD(T)'!BE29</f>
        <v>-0.93327716003242678</v>
      </c>
      <c r="GJ29" s="33">
        <f>GB29-'DLPNO-CCSD(T1 or T0)'!O28</f>
        <v>6.1874149361222184</v>
      </c>
      <c r="GK29" s="33">
        <f t="shared" si="64"/>
        <v>-5.1016470792498936E-2</v>
      </c>
      <c r="GL29" s="33">
        <f t="shared" si="65"/>
        <v>-0.88284683341569004</v>
      </c>
      <c r="GM29" s="33"/>
      <c r="GN29" s="218" t="s">
        <v>25</v>
      </c>
      <c r="GO29" s="28">
        <v>-2616.66519840507</v>
      </c>
      <c r="GP29" s="28">
        <v>-2622.2172924817801</v>
      </c>
      <c r="GQ29" s="28">
        <v>-2622.1702324545099</v>
      </c>
      <c r="GR29" s="28">
        <v>-2621.9546858253998</v>
      </c>
      <c r="GS29" s="28">
        <v>-2621.9311558117602</v>
      </c>
      <c r="GT29" s="28">
        <v>-2621.7845912671801</v>
      </c>
      <c r="GU29" s="28">
        <v>-4.7060027272000003E-2</v>
      </c>
      <c r="GV29" s="28">
        <f t="shared" si="66"/>
        <v>-2621.7375312399081</v>
      </c>
      <c r="GW29" s="18" t="s">
        <v>119</v>
      </c>
      <c r="GX29" s="34">
        <f>627.5095*(GO30-GO28)</f>
        <v>-7.4144388360780571</v>
      </c>
      <c r="GY29" s="34">
        <f>627.5095*(GV30-GV28)</f>
        <v>-0.51691900607217667</v>
      </c>
      <c r="GZ29" s="34">
        <f>627.5095*(GT30-GT28)</f>
        <v>-0.19312108751119808</v>
      </c>
      <c r="HA29" s="34">
        <f>627.5095*(GS30-GS28)</f>
        <v>7.5346840512440441</v>
      </c>
      <c r="HB29" s="34">
        <f>627.5095*(GR30-GR28)</f>
        <v>7.6965830080989877</v>
      </c>
      <c r="HC29" s="34">
        <f>627.5095*(GQ30-GQ28)</f>
        <v>12.643216789902322</v>
      </c>
      <c r="HD29" s="34">
        <f>627.5095*(GP30-GP28)</f>
        <v>12.967014710175452</v>
      </c>
      <c r="HE29" s="33">
        <f t="shared" si="8"/>
        <v>13.16013579768665</v>
      </c>
      <c r="HF29" s="33">
        <f t="shared" si="9"/>
        <v>5.2704317020764639</v>
      </c>
      <c r="HG29" s="52">
        <f t="shared" si="67"/>
        <v>1.0169980576493121</v>
      </c>
      <c r="HH29" s="33">
        <f>GX29-'CCSD(T)'!BB29</f>
        <v>5.8615045364440732E-4</v>
      </c>
      <c r="HI29" s="33">
        <f>GZ29-'CCSD(T)'!BC29</f>
        <v>-0.14488205996413989</v>
      </c>
      <c r="HJ29" s="33">
        <f>HB29-'CCSD(T)'!BD29</f>
        <v>-0.32626530519354713</v>
      </c>
      <c r="HK29" s="33">
        <f>HD29-'CCSD(T)'!BE29</f>
        <v>-2.2261101962585492</v>
      </c>
      <c r="HL29" s="33">
        <f>HD29-'DLPNO-CCSD(T1 or T0)'!CT28</f>
        <v>5.0187672848737099</v>
      </c>
      <c r="HM29" s="33">
        <f t="shared" si="10"/>
        <v>-0.32685145564719154</v>
      </c>
      <c r="HN29" s="33">
        <f t="shared" si="11"/>
        <v>-1.8998448910650021</v>
      </c>
      <c r="HO29" s="39"/>
      <c r="HP29" s="218" t="s">
        <v>25</v>
      </c>
      <c r="HQ29" s="28">
        <v>-2616.66519840507</v>
      </c>
      <c r="HR29" s="28">
        <v>-2622.2204102937699</v>
      </c>
      <c r="HS29" s="28">
        <v>-2622.1746166151302</v>
      </c>
      <c r="HT29" s="28">
        <v>-2621.95756180229</v>
      </c>
      <c r="HU29" s="28">
        <v>-2621.9346649629701</v>
      </c>
      <c r="HV29" s="28">
        <v>-2621.7875553399199</v>
      </c>
      <c r="HW29" s="28">
        <v>-4.5793678645000002E-2</v>
      </c>
      <c r="HX29" s="28">
        <f t="shared" si="68"/>
        <v>-2621.7417616612747</v>
      </c>
      <c r="HY29" s="18" t="s">
        <v>119</v>
      </c>
      <c r="HZ29" s="34">
        <f>627.5095*(HQ30-HQ28)</f>
        <v>-7.4144388486338215</v>
      </c>
      <c r="IA29" s="34">
        <f>627.5095*(HX30-HX28)</f>
        <v>-0.28387270014161597</v>
      </c>
      <c r="IB29" s="34">
        <f>627.5095*(HV30-HV28)</f>
        <v>-2.8805597723260006E-2</v>
      </c>
      <c r="IC29" s="34">
        <f>627.5095*(HU30-HU28)</f>
        <v>7.5122767349647139</v>
      </c>
      <c r="ID29" s="34">
        <f>627.5095*(HT30-HT28)</f>
        <v>7.6398102848897791</v>
      </c>
      <c r="IE29" s="34">
        <f>627.5095*(HS30-HS28)</f>
        <v>12.712794397046917</v>
      </c>
      <c r="IF29" s="34">
        <f>627.5095*(HR30-HR28)</f>
        <v>12.96786149661169</v>
      </c>
      <c r="IG29" s="33">
        <f t="shared" si="69"/>
        <v>12.996667094334949</v>
      </c>
      <c r="IH29" s="33">
        <f t="shared" si="70"/>
        <v>5.3280512117219105</v>
      </c>
      <c r="II29" s="33">
        <f t="shared" si="71"/>
        <v>5.7619509645446598E-2</v>
      </c>
      <c r="IJ29" s="33">
        <f>HZ29-'CCSD(T)'!BB29</f>
        <v>5.8613789787997916E-4</v>
      </c>
      <c r="IK29" s="33">
        <f>IB29-'CCSD(T)'!BC29</f>
        <v>1.9433429823798181E-2</v>
      </c>
      <c r="IL29" s="33">
        <f>ID29-'CCSD(T)'!BD29</f>
        <v>-0.38303802840275569</v>
      </c>
      <c r="IM29" s="33">
        <f>IF29-'CCSD(T)'!BE29</f>
        <v>-2.2252634098223112</v>
      </c>
      <c r="IN29" s="33">
        <f>IF29-'DLPNO-CCSD(T1 or T0)'!CT28</f>
        <v>5.019614071309948</v>
      </c>
      <c r="IO29" s="33">
        <f t="shared" si="72"/>
        <v>-0.38362416630063567</v>
      </c>
      <c r="IP29" s="33">
        <f t="shared" si="73"/>
        <v>-1.8422253814195555</v>
      </c>
      <c r="IQ29" s="33"/>
      <c r="IR29" s="218" t="s">
        <v>25</v>
      </c>
      <c r="IS29">
        <v>-2616.66519840519</v>
      </c>
      <c r="IT29">
        <v>-2622.2197811122001</v>
      </c>
      <c r="IU29">
        <v>-2622.2140121831098</v>
      </c>
      <c r="IV29">
        <v>-2621.9607140437201</v>
      </c>
      <c r="IW29">
        <v>-2621.9578295791798</v>
      </c>
      <c r="IX29">
        <v>-2621.7882515698302</v>
      </c>
      <c r="IY29">
        <v>-5.7689290920000004E-3</v>
      </c>
      <c r="IZ29" s="28">
        <f t="shared" si="74"/>
        <v>-2621.7824826407382</v>
      </c>
      <c r="JA29" s="18" t="s">
        <v>119</v>
      </c>
      <c r="JB29" s="34">
        <f>627.5095*(IS30-IS28)</f>
        <v>-7.4144395640270364</v>
      </c>
      <c r="JC29" s="34">
        <f>627.5095*(IZ30-IZ28)</f>
        <v>-0.11463759703267169</v>
      </c>
      <c r="JD29" s="34">
        <f>627.5095*(IX30-IX28)</f>
        <v>-4.5030000159348903E-2</v>
      </c>
      <c r="JE29" s="34">
        <f>627.5095*(IW30-IW28)</f>
        <v>8.0641469491418754</v>
      </c>
      <c r="JF29" s="34">
        <f>627.5095*(IV30-IV28)</f>
        <v>8.0989507468651407</v>
      </c>
      <c r="JG29" s="34">
        <f>627.5095*(IU30-IU28)</f>
        <v>14.804750615935133</v>
      </c>
      <c r="JH29" s="34">
        <f>627.5095*(IT30-IT28)</f>
        <v>14.874358211667023</v>
      </c>
      <c r="JI29" s="33">
        <f t="shared" si="75"/>
        <v>14.919388211826371</v>
      </c>
      <c r="JJ29" s="33">
        <f t="shared" si="76"/>
        <v>6.7754074648018818</v>
      </c>
      <c r="JK29" s="33">
        <f t="shared" si="77"/>
        <v>0.53901445200138998</v>
      </c>
      <c r="JL29" s="33">
        <f>JB29-'CCSD(T)'!BB29</f>
        <v>5.854225046650896E-4</v>
      </c>
      <c r="JM29" s="33">
        <f>JD29-'CCSD(T)'!BC29</f>
        <v>3.2090273877092845E-3</v>
      </c>
      <c r="JN29" s="33">
        <f>JF29-'CCSD(T)'!BD29</f>
        <v>7.6102433572605932E-2</v>
      </c>
      <c r="JO29" s="33">
        <f>JH29-'CCSD(T)'!BE29</f>
        <v>-0.31876669476697828</v>
      </c>
      <c r="JP29" s="33">
        <f>JH29-'DLPNO-CCSD(T1 or T0)'!CT28</f>
        <v>6.9261107863652809</v>
      </c>
      <c r="JQ29" s="33">
        <f t="shared" si="78"/>
        <v>7.5517011067940842E-2</v>
      </c>
      <c r="JR29" s="33">
        <f t="shared" si="79"/>
        <v>-0.39486912833958421</v>
      </c>
      <c r="JS29" s="33"/>
      <c r="JT29" s="344">
        <v>-2625.2052860712201</v>
      </c>
      <c r="JU29" s="345">
        <v>-2624.7793117937599</v>
      </c>
      <c r="JV29" s="346">
        <v>-2624.7665003718698</v>
      </c>
      <c r="JW29" s="328"/>
      <c r="JX29" s="218" t="s">
        <v>25</v>
      </c>
      <c r="JY29" s="28">
        <v>-2618.29636567855</v>
      </c>
      <c r="JZ29" s="28">
        <v>-2625.1128693686801</v>
      </c>
      <c r="KA29" s="28">
        <v>-2625.0843806241401</v>
      </c>
      <c r="KB29" s="28">
        <v>-2624.7449499057798</v>
      </c>
      <c r="KC29" s="28">
        <v>-2624.73070553351</v>
      </c>
      <c r="KD29" s="28">
        <v>-2624.7006674480799</v>
      </c>
      <c r="KE29" s="28">
        <v>-2.8488744547000001E-2</v>
      </c>
      <c r="KF29" s="28">
        <f t="shared" si="80"/>
        <v>-2624.6721787035331</v>
      </c>
      <c r="KG29" s="216">
        <v>-2624.5320554270002</v>
      </c>
      <c r="KH29" s="125">
        <v>-2624.5320554270002</v>
      </c>
      <c r="KI29" s="215">
        <v>-2624.8762175460001</v>
      </c>
      <c r="KJ29" s="10">
        <v>-1.7052453417560001</v>
      </c>
      <c r="KK29" s="10">
        <v>-4.6995541740559998</v>
      </c>
      <c r="KL29" s="10">
        <f t="shared" si="12"/>
        <v>-2624.5042458013359</v>
      </c>
      <c r="KM29" s="10">
        <f t="shared" si="13"/>
        <v>-2624.4057861048227</v>
      </c>
      <c r="KN29" s="34">
        <f>627.5095*(JY30-JY28)</f>
        <v>-6.8852445310931767</v>
      </c>
      <c r="KO29" s="34">
        <f>627.5095*(KF30-KF28)</f>
        <v>0.21461972257203774</v>
      </c>
      <c r="KP29" s="34">
        <f>627.5095*(KL30-KL28)</f>
        <v>-1.2097610242252772</v>
      </c>
      <c r="KQ29" s="34">
        <f>627.5095*(KM30-KM28)</f>
        <v>-1.9739573849305165</v>
      </c>
      <c r="KR29" s="34">
        <f>627.5095*(KD30-KD28)</f>
        <v>0.3209719250280218</v>
      </c>
      <c r="KS29" s="34">
        <f>627.5095*(KC30-KC28)</f>
        <v>5.9327228738170392</v>
      </c>
      <c r="KT29" s="34">
        <f>627.5095*(KB30-KB28)</f>
        <v>5.9858989763291435</v>
      </c>
      <c r="KU29" s="34">
        <f>627.5095*(KA30-KA28)</f>
        <v>11.508670816317313</v>
      </c>
      <c r="KV29" s="34">
        <f>627.5095*(JZ30-JZ28)</f>
        <v>11.61502301506364</v>
      </c>
      <c r="KW29" s="33">
        <f t="shared" si="14"/>
        <v>11.294051090035618</v>
      </c>
      <c r="KX29" s="109">
        <f>627.5095*(JT30-JT28)</f>
        <v>11.079064804203551</v>
      </c>
      <c r="KY29" s="109">
        <f>627.5095*(JU30-JU28)</f>
        <v>12.350612404531931</v>
      </c>
      <c r="KZ29" s="331">
        <f>627.5095*(JV30-JV28)</f>
        <v>12.496251172168543</v>
      </c>
      <c r="LA29" s="33">
        <f t="shared" si="15"/>
        <v>5.6291240387344965</v>
      </c>
      <c r="LB29" s="155">
        <f t="shared" si="81"/>
        <v>-0.65830572099127949</v>
      </c>
      <c r="LC29" s="149">
        <f>KN29-'PNO-LCCSD(T)'!AB28</f>
        <v>1.0228345191425348E-3</v>
      </c>
      <c r="LD29" s="179">
        <f t="shared" si="16"/>
        <v>-2.6448247313379341</v>
      </c>
      <c r="LE29" s="324">
        <f t="shared" si="17"/>
        <v>-0.53595821086008932</v>
      </c>
      <c r="LF29" s="326">
        <f t="shared" si="18"/>
        <v>1.2715476003283808</v>
      </c>
      <c r="LG29" t="str">
        <f t="shared" si="19"/>
        <v>09_start</v>
      </c>
      <c r="LH29" s="175">
        <f>627.5095*(KG30-KG28)</f>
        <v>2.7959727438348878</v>
      </c>
      <c r="LI29" s="128">
        <f t="shared" si="20"/>
        <v>3.1367501299821514</v>
      </c>
      <c r="LJ29" s="129">
        <f t="shared" si="21"/>
        <v>3.1899262324942557</v>
      </c>
      <c r="LK29" s="123">
        <f>627.5095*(KI30-KI28)</f>
        <v>5.3579704130097667</v>
      </c>
      <c r="LL29" s="128">
        <f t="shared" si="22"/>
        <v>6.1507004033075461</v>
      </c>
      <c r="LM29" s="128">
        <f t="shared" si="23"/>
        <v>6.2570526020538733</v>
      </c>
      <c r="LN29" s="226">
        <f t="shared" si="24"/>
        <v>2.699169783509654</v>
      </c>
      <c r="LO29" s="226"/>
      <c r="LP29" s="5" t="s">
        <v>25</v>
      </c>
      <c r="LQ29" s="268">
        <v>-2618.2963656799702</v>
      </c>
      <c r="LR29" s="10">
        <v>-2625.1123490836399</v>
      </c>
      <c r="LS29" s="4">
        <v>-2625.08367675933</v>
      </c>
      <c r="LT29" s="4">
        <v>-2624.7444832431702</v>
      </c>
      <c r="LU29" s="4">
        <v>-2624.7301470810198</v>
      </c>
      <c r="LV29" s="4">
        <v>-2624.7000307937201</v>
      </c>
      <c r="LW29" s="4">
        <v>-2.8672324305999999E-2</v>
      </c>
      <c r="LX29" s="28">
        <f t="shared" si="25"/>
        <v>-2624.6713584694139</v>
      </c>
      <c r="LY29" s="18" t="s">
        <v>119</v>
      </c>
      <c r="LZ29" s="34">
        <f>627.5095*(LQ30-LQ28)</f>
        <v>-6.885245937053436</v>
      </c>
      <c r="MA29" s="34">
        <f>627.5095*(LX30-LX28)</f>
        <v>0.14593142795249059</v>
      </c>
      <c r="MB29" s="34">
        <f>627.5095*(LV30-LV28)</f>
        <v>0.30820548256298458</v>
      </c>
      <c r="MC29" s="34">
        <f>627.5095*(LU30-LU28)</f>
        <v>5.8917840913130668</v>
      </c>
      <c r="MD29" s="34">
        <f>627.5095*(LT30-LT28)</f>
        <v>5.9729211199024261</v>
      </c>
      <c r="ME29" s="34">
        <f>627.5095*(LS30-LS28)</f>
        <v>11.422901826114247</v>
      </c>
      <c r="MF29" s="34">
        <f>627.5095*(LR30-LR28)</f>
        <v>11.585175883292965</v>
      </c>
      <c r="MG29" s="33">
        <f t="shared" si="26"/>
        <v>11.276970400729981</v>
      </c>
      <c r="MH29" s="39">
        <f t="shared" si="27"/>
        <v>5.6122547633905393</v>
      </c>
      <c r="MI29" s="33"/>
      <c r="MJ29" s="5" t="s">
        <v>25</v>
      </c>
      <c r="MK29" s="28">
        <v>-2618.2963656785901</v>
      </c>
      <c r="ML29" s="28">
        <v>-2625.1113915177698</v>
      </c>
      <c r="MM29" s="28">
        <v>-2625.0379776193099</v>
      </c>
      <c r="MN29" s="28">
        <v>-2624.7384912514599</v>
      </c>
      <c r="MO29" s="28">
        <v>-2624.70178430224</v>
      </c>
      <c r="MP29" s="28">
        <v>-2624.6966849129499</v>
      </c>
      <c r="MQ29" s="28">
        <v>-7.3413898455000001E-2</v>
      </c>
      <c r="MR29" s="28">
        <f t="shared" si="82"/>
        <v>-2624.623271014495</v>
      </c>
      <c r="MS29" s="18" t="s">
        <v>119</v>
      </c>
      <c r="MT29" s="34">
        <f>627.5095*(MK30-MK28)</f>
        <v>-6.8852445310931767</v>
      </c>
      <c r="MU29" s="34">
        <f>627.5095*(MR30-MR28)</f>
        <v>-0.2022196390504987</v>
      </c>
      <c r="MV29" s="34">
        <f>627.5095*(MP30-MP28)</f>
        <v>0.21775224083840089</v>
      </c>
      <c r="MW29" s="34">
        <f>627.5095*(MO30-MO28)</f>
        <v>5.5415761974775766</v>
      </c>
      <c r="MX29" s="34">
        <f>627.5095*(MN30-MN28)</f>
        <v>5.7515621361379141</v>
      </c>
      <c r="MY29" s="34">
        <f>627.5095*(MM30-MM28)</f>
        <v>10.271637901255849</v>
      </c>
      <c r="MZ29" s="34">
        <f>627.5095*(ML30-ML28)</f>
        <v>10.691609772584</v>
      </c>
      <c r="NA29" s="52">
        <f t="shared" si="28"/>
        <v>10.473857531745599</v>
      </c>
      <c r="NB29" s="52">
        <f t="shared" si="29"/>
        <v>4.9400476364460859</v>
      </c>
      <c r="NC29" s="33">
        <f t="shared" si="30"/>
        <v>0.68907640228841061</v>
      </c>
      <c r="ND29" s="33"/>
      <c r="NE29" s="5" t="s">
        <v>25</v>
      </c>
      <c r="NF29">
        <v>-2618.2963656785801</v>
      </c>
      <c r="NG29">
        <v>-2625.1149708971502</v>
      </c>
      <c r="NH29">
        <v>-2625.0423159238399</v>
      </c>
      <c r="NI29">
        <v>-2624.74158407199</v>
      </c>
      <c r="NJ29">
        <v>-2624.7052565853401</v>
      </c>
      <c r="NK29">
        <v>-2624.7001539463599</v>
      </c>
      <c r="NL29">
        <v>-7.2654973309000004E-2</v>
      </c>
      <c r="NM29" s="28">
        <f t="shared" si="83"/>
        <v>-2624.6274989730509</v>
      </c>
      <c r="NN29" s="18" t="s">
        <v>119</v>
      </c>
      <c r="NO29" s="34">
        <f>627.5095*(NF30-NF28)</f>
        <v>-6.8852445310931767</v>
      </c>
      <c r="NP29" s="34">
        <f>627.5095*(NM30-NM28)</f>
        <v>-5.680938946567949E-2</v>
      </c>
      <c r="NQ29" s="34">
        <f>627.5095*(NK30-NK28)</f>
        <v>0.38570638859351264</v>
      </c>
      <c r="NR29" s="34">
        <f>627.5095*(NJ30-NJ28)</f>
        <v>5.4693504063996095</v>
      </c>
      <c r="NS29" s="34">
        <f>627.5095*(NI30-NI28)</f>
        <v>5.6906082979974304</v>
      </c>
      <c r="NT29" s="34">
        <f>627.5095*(NH30-NH28)</f>
        <v>10.27248968916671</v>
      </c>
      <c r="NU29" s="34">
        <f>627.5095*(NG30-NG28)</f>
        <v>10.715005466369828</v>
      </c>
      <c r="NV29" s="33">
        <f t="shared" si="31"/>
        <v>10.329299077776316</v>
      </c>
      <c r="NW29" s="39">
        <f t="shared" si="84"/>
        <v>5.0243971683723974</v>
      </c>
      <c r="NX29" s="33">
        <f t="shared" si="85"/>
        <v>8.434953192631145E-2</v>
      </c>
      <c r="NZ29" s="5" t="s">
        <v>25</v>
      </c>
      <c r="OA29" s="4">
        <v>-2618.37641094735</v>
      </c>
      <c r="OB29" s="4">
        <v>-2625.5434673433101</v>
      </c>
      <c r="OC29" s="4">
        <v>-2625.43878614904</v>
      </c>
      <c r="OD29" s="4">
        <v>-2625.1330723487699</v>
      </c>
      <c r="OE29" s="4">
        <v>-2625.0807317516401</v>
      </c>
      <c r="OF29" s="4">
        <v>-2625.16399224628</v>
      </c>
      <c r="OG29" s="4">
        <v>-0.10468119427899999</v>
      </c>
      <c r="OH29" s="28">
        <f t="shared" si="86"/>
        <v>-2625.0593110520012</v>
      </c>
      <c r="OI29" s="18" t="s">
        <v>119</v>
      </c>
      <c r="OJ29" s="34">
        <f>627.5095*(OA30-OA28)</f>
        <v>-6.8734640756883012</v>
      </c>
      <c r="OK29" s="34">
        <f>627.5095*(OH30-OH28)</f>
        <v>-0.46270276805360278</v>
      </c>
      <c r="OL29" s="34">
        <f>627.5095*(OF30-OF28)</f>
        <v>-7.999048697425655E-2</v>
      </c>
      <c r="OM29" s="34">
        <f>627.5095*(OE30-OE28)</f>
        <v>5.1716396872255315</v>
      </c>
      <c r="ON29" s="34">
        <f>627.5095*(OD30-OD28)</f>
        <v>5.3629958291919957</v>
      </c>
      <c r="OO29" s="34">
        <f>627.5095*(OC30-OC28)</f>
        <v>9.966169426954993</v>
      </c>
      <c r="OP29" s="34">
        <f>627.5095*(OB30-OB28)</f>
        <v>10.348881710602564</v>
      </c>
      <c r="OQ29" s="33">
        <f t="shared" si="32"/>
        <v>10.428872197576821</v>
      </c>
      <c r="OR29" s="39">
        <f t="shared" si="87"/>
        <v>4.9858858814105682</v>
      </c>
      <c r="OS29" s="39"/>
      <c r="OT29" s="39" t="s">
        <v>25</v>
      </c>
      <c r="OU29" s="39">
        <v>-2618.3764109489498</v>
      </c>
      <c r="OV29" s="39">
        <v>-2625.5418912106502</v>
      </c>
      <c r="OW29" s="39">
        <v>-2625.5004164990701</v>
      </c>
      <c r="OX29" s="39">
        <v>-2625.1422740695898</v>
      </c>
      <c r="OY29" s="39">
        <v>-2625.1215367138002</v>
      </c>
      <c r="OZ29" s="39">
        <v>-2625.1673486462901</v>
      </c>
      <c r="PA29" s="39">
        <v>-4.1474711581000002E-2</v>
      </c>
      <c r="PB29" s="39">
        <v>-2625.125873934709</v>
      </c>
      <c r="PC29" s="39" t="s">
        <v>119</v>
      </c>
      <c r="PD29" s="39">
        <v>-6.8734641384671242</v>
      </c>
      <c r="PE29" s="39">
        <v>-3.6962256334970335E-2</v>
      </c>
      <c r="PF29" s="39">
        <v>0.13320963036151101</v>
      </c>
      <c r="PG29" s="39">
        <v>5.6257735332784078</v>
      </c>
      <c r="PH29" s="39">
        <v>5.710859479337552</v>
      </c>
      <c r="PI29" s="39">
        <v>11.340768356649395</v>
      </c>
      <c r="PJ29" s="39">
        <v>11.510940241919084</v>
      </c>
      <c r="PK29" s="39">
        <v>11.377730611557572</v>
      </c>
      <c r="PL29" s="39">
        <v>5.8000807625815316</v>
      </c>
      <c r="PM29" s="39"/>
      <c r="PO29" s="33">
        <f t="shared" si="33"/>
        <v>1.1780455404875489E-2</v>
      </c>
      <c r="PP29" s="33">
        <f t="shared" si="34"/>
        <v>-0.38856630694591843</v>
      </c>
      <c r="PQ29" s="33">
        <f t="shared" si="88"/>
        <v>-0.40034676235079392</v>
      </c>
      <c r="PR29" s="33">
        <f>'LNO-CCSD(T)-def2nZVP'!LB29</f>
        <v>-0.65830572099127949</v>
      </c>
      <c r="PS29" s="33">
        <f t="shared" si="89"/>
        <v>-0.29493031237947698</v>
      </c>
      <c r="PT29" s="33">
        <f t="shared" si="90"/>
        <v>-0.39989952526339601</v>
      </c>
      <c r="PU29" s="33">
        <f>-'LNO-CCSD(T)-def2nZVP'!FA29+'CCSD(T)'!CI29</f>
        <v>1.0538865129130404</v>
      </c>
      <c r="PV29" s="360">
        <f>'LNO-CCSD(T)-def2nZVP'!KV29+PS29+PT29+PU29</f>
        <v>11.974079690333806</v>
      </c>
      <c r="PW29" s="360"/>
      <c r="PX29" s="399">
        <v>1.1781798586311787E-2</v>
      </c>
      <c r="PY29" s="399">
        <v>-0.26206164056487413</v>
      </c>
      <c r="PZ29" s="399">
        <v>-0.27384343915118592</v>
      </c>
      <c r="QA29" s="399">
        <v>-0.65830572099127949</v>
      </c>
      <c r="QB29" s="399">
        <v>-0.20122403169398895</v>
      </c>
      <c r="QC29" s="399">
        <v>-0.39989952526339601</v>
      </c>
      <c r="QD29" s="399">
        <v>1.0538865129130404</v>
      </c>
      <c r="QE29" s="360">
        <v>12.067785971019294</v>
      </c>
      <c r="QF29" s="399">
        <f t="shared" si="91"/>
        <v>9.3706280685488252E-2</v>
      </c>
      <c r="QH29" s="5" t="s">
        <v>25</v>
      </c>
      <c r="QI29" s="420">
        <v>-2618.2963656799202</v>
      </c>
      <c r="QJ29" s="420">
        <v>-2624.76805168991</v>
      </c>
      <c r="QK29" s="420">
        <v>-2624.7418445849498</v>
      </c>
      <c r="QL29" s="420">
        <v>-2624.4114702718098</v>
      </c>
      <c r="QM29" s="420">
        <v>-2624.3983667193302</v>
      </c>
      <c r="QN29" s="420">
        <v>-2624.3332930627498</v>
      </c>
      <c r="QO29" s="420">
        <v>-2.6207104955000001E-2</v>
      </c>
      <c r="QP29" s="213">
        <f t="shared" si="92"/>
        <v>-2624.3070859577947</v>
      </c>
      <c r="QQ29" s="421" t="s">
        <v>119</v>
      </c>
      <c r="QR29" s="212">
        <f>627.5095*(QI30-QI28)</f>
        <v>-6.8852459496092004</v>
      </c>
      <c r="QS29" s="212">
        <f>627.5095*(QP30-QP28)</f>
        <v>-0.24297473756927843</v>
      </c>
      <c r="QT29" s="212">
        <f>627.5095*(QN30-QN28)</f>
        <v>-0.13899326632975248</v>
      </c>
      <c r="QU29" s="212">
        <f>627.5095*(QM30-QM28)</f>
        <v>6.5002884932456704</v>
      </c>
      <c r="QV29" s="212">
        <f>627.5095*(QL30-QL28)</f>
        <v>6.5522792368554645</v>
      </c>
      <c r="QW29" s="212">
        <f>627.5095*(QK30-QK28)</f>
        <v>12.679787253024692</v>
      </c>
      <c r="QX29" s="212">
        <f>627.5095*(QJ30-QJ28)</f>
        <v>12.783768721125277</v>
      </c>
      <c r="QY29" s="213">
        <f t="shared" si="35"/>
        <v>12.922761987455029</v>
      </c>
      <c r="QZ29" s="249">
        <f t="shared" si="93"/>
        <v>6.2314894842698125</v>
      </c>
      <c r="RA29" s="5"/>
      <c r="RB29" s="5" t="s">
        <v>25</v>
      </c>
      <c r="RC29" s="213">
        <v>-2618.3764109489198</v>
      </c>
      <c r="RD29" s="213">
        <v>-2625.1751010981002</v>
      </c>
      <c r="RE29" s="213">
        <v>-2625.1368217765598</v>
      </c>
      <c r="RF29" s="213">
        <v>-2624.7886881982899</v>
      </c>
      <c r="RG29" s="213">
        <v>-2624.7695485375202</v>
      </c>
      <c r="RH29" s="213">
        <v>-2624.7803680377601</v>
      </c>
      <c r="RI29" s="213">
        <v>-3.8279321542999997E-2</v>
      </c>
      <c r="RJ29" s="418">
        <f t="shared" si="94"/>
        <v>-2624.742088716217</v>
      </c>
      <c r="RK29" s="421" t="s">
        <v>119</v>
      </c>
      <c r="RL29" s="212">
        <f>627.5095*(RC30-RC28)</f>
        <v>-6.8734641384671242</v>
      </c>
      <c r="RM29" s="212">
        <f>627.5095*(RJ30-RJ28)</f>
        <v>-0.20494134012362292</v>
      </c>
      <c r="RN29" s="212">
        <f>627.5095*(RH30-RH28)</f>
        <v>-4.2056602807913575E-2</v>
      </c>
      <c r="RO29" s="212">
        <f>627.5095*(RG30-RG28)</f>
        <v>6.4701875341410293</v>
      </c>
      <c r="RP29" s="212">
        <f>627.5095*(RF30-RF28)</f>
        <v>6.5516299089340873</v>
      </c>
      <c r="RQ29" s="212">
        <f>627.5095*(RE30-RE28)</f>
        <v>12.722231687986884</v>
      </c>
      <c r="RR29" s="212">
        <f>627.5095*(RD30-RD28)</f>
        <v>12.885116424731876</v>
      </c>
      <c r="RS29" s="213">
        <f t="shared" si="36"/>
        <v>12.927173027539791</v>
      </c>
      <c r="RT29" s="249">
        <f t="shared" si="95"/>
        <v>6.3334865157977891</v>
      </c>
    </row>
    <row r="30" spans="1:488" ht="17">
      <c r="A30" s="96">
        <v>28.07</v>
      </c>
      <c r="C30" s="286" t="s">
        <v>26</v>
      </c>
      <c r="D30" s="282">
        <v>-2616.4858067956902</v>
      </c>
      <c r="E30" s="282">
        <v>-2621.6844167466002</v>
      </c>
      <c r="F30" s="282">
        <v>-2621.6672997634901</v>
      </c>
      <c r="G30" s="282">
        <v>-2621.4367789662601</v>
      </c>
      <c r="H30" s="282">
        <v>-2621.4282204747101</v>
      </c>
      <c r="I30" s="282">
        <v>-2621.2661735196202</v>
      </c>
      <c r="J30" s="282">
        <v>-2621.2490565365201</v>
      </c>
      <c r="K30" s="94" t="s">
        <v>120</v>
      </c>
      <c r="L30" s="34">
        <f>627.5095*(D28-D29)</f>
        <v>55.858790339064733</v>
      </c>
      <c r="M30" s="34">
        <f>627.5095*(J28-J29)</f>
        <v>31.795638217582738</v>
      </c>
      <c r="N30" s="34">
        <f>627.5095*(I28-I29)</f>
        <v>31.364993125217438</v>
      </c>
      <c r="O30" s="34">
        <f>627.5095*(H28-H29)</f>
        <v>24.806999912345574</v>
      </c>
      <c r="P30" s="34">
        <f>627.5095*(G28-G29)</f>
        <v>24.591677369159186</v>
      </c>
      <c r="Q30" s="34">
        <f>627.5095*(F28-F29)</f>
        <v>15.835365466610673</v>
      </c>
      <c r="R30" s="34">
        <f>627.5095*(E28-E29)</f>
        <v>15.404720374245372</v>
      </c>
      <c r="S30" s="93">
        <f t="shared" si="37"/>
        <v>-15.960272750972067</v>
      </c>
      <c r="T30" s="93">
        <f t="shared" si="38"/>
        <v>-9.1869569949138139</v>
      </c>
      <c r="U30" s="288"/>
      <c r="V30" s="93">
        <f>L30-'CCSD(T)'!BV30</f>
        <v>1.0450436403978358E-2</v>
      </c>
      <c r="W30" s="93">
        <f>N30-'CCSD(T)'!BW30</f>
        <v>3.4387201168726733E-2</v>
      </c>
      <c r="X30" s="93">
        <f>P30-'CCSD(T)'!BX30</f>
        <v>0.19545922168029861</v>
      </c>
      <c r="Y30" s="93">
        <f>R30-'CCSD(T)'!BY30</f>
        <v>1.4904906566901754</v>
      </c>
      <c r="Z30" s="93">
        <f>R30-'DLPNO-CCSD(T1 or T0)'!CT29</f>
        <v>-9.2651115526144174</v>
      </c>
      <c r="AA30" s="93">
        <f t="shared" si="39"/>
        <v>0.18500878527632025</v>
      </c>
      <c r="AB30" s="93">
        <f t="shared" si="40"/>
        <v>1.2950314350098768</v>
      </c>
      <c r="AD30" s="209" t="s">
        <v>26</v>
      </c>
      <c r="AE30" s="28">
        <v>-2616.4858067959599</v>
      </c>
      <c r="AF30" s="28">
        <v>-2621.6849879185002</v>
      </c>
      <c r="AG30" s="28">
        <v>-2621.6681541347202</v>
      </c>
      <c r="AH30" s="28">
        <v>-2621.4372809772299</v>
      </c>
      <c r="AI30" s="28">
        <v>-2621.4288640853401</v>
      </c>
      <c r="AJ30" s="28">
        <v>-2621.26681034987</v>
      </c>
      <c r="AK30" s="28">
        <v>-2621.2499765661</v>
      </c>
      <c r="AL30" s="18" t="s">
        <v>120</v>
      </c>
      <c r="AM30" s="34">
        <f>627.5095*(AE28-AE29)</f>
        <v>55.858790420677202</v>
      </c>
      <c r="AN30" s="34">
        <f>627.5095*(AK28-AK29)</f>
        <v>31.73071659921926</v>
      </c>
      <c r="AO30" s="34">
        <f>627.5095*(AJ28-AJ29)</f>
        <v>31.292571375467745</v>
      </c>
      <c r="AP30" s="34">
        <f>627.5095*(AI28-AI29)</f>
        <v>24.743010673064539</v>
      </c>
      <c r="AQ30" s="34">
        <f>627.5095*(AH28-AH29)</f>
        <v>24.523938057479121</v>
      </c>
      <c r="AR30" s="34">
        <f>627.5095*(AG28-AG29)</f>
        <v>15.683630406493632</v>
      </c>
      <c r="AS30" s="34">
        <f>627.5095*(AF28-AF29)</f>
        <v>15.245485182456756</v>
      </c>
      <c r="AT30" s="52">
        <f t="shared" si="41"/>
        <v>-16.04708619301099</v>
      </c>
      <c r="AU30" s="52">
        <f t="shared" si="42"/>
        <v>-9.2784528750223654</v>
      </c>
      <c r="AV30" s="71"/>
      <c r="AW30" s="52">
        <f>AM30-'CCSD(T)'!BV30</f>
        <v>1.0450518016448029E-2</v>
      </c>
      <c r="AX30" s="52">
        <f>AO30-'CCSD(T)'!BW30</f>
        <v>-3.8034548580966998E-2</v>
      </c>
      <c r="AY30" s="52">
        <f>AQ30-'CCSD(T)'!BX30</f>
        <v>0.12771991000023419</v>
      </c>
      <c r="AZ30" s="52">
        <f>AS30-'CCSD(T)'!BY30</f>
        <v>1.3312554649015595</v>
      </c>
      <c r="BA30" s="52">
        <f>AS30-'DLPNO-CCSD(T1 or T0)'!CT29</f>
        <v>-9.4243467444030333</v>
      </c>
      <c r="BB30" s="52">
        <f t="shared" si="43"/>
        <v>0.11726939198378616</v>
      </c>
      <c r="BC30" s="52">
        <f t="shared" si="44"/>
        <v>1.2035355549013254</v>
      </c>
      <c r="BD30" s="33"/>
      <c r="BE30" s="211" t="s">
        <v>26</v>
      </c>
      <c r="BF30" s="28">
        <v>-2616.4858067959999</v>
      </c>
      <c r="BG30" s="28">
        <v>-2621.6824276479801</v>
      </c>
      <c r="BH30" s="28">
        <v>-2621.6380112389902</v>
      </c>
      <c r="BI30" s="28">
        <v>-2621.4322676449801</v>
      </c>
      <c r="BJ30" s="28">
        <v>-2621.4100594404899</v>
      </c>
      <c r="BK30" s="28">
        <v>-2621.2637631740099</v>
      </c>
      <c r="BL30" s="28">
        <v>-4.4416408987999999E-2</v>
      </c>
      <c r="BM30" s="28">
        <f t="shared" si="45"/>
        <v>-2621.2193467650218</v>
      </c>
      <c r="BN30" s="18" t="s">
        <v>120</v>
      </c>
      <c r="BO30" s="212">
        <f>627.5095*(BF28-BF29)</f>
        <v>55.858790408121436</v>
      </c>
      <c r="BP30" s="212">
        <f>627.5095*(BM28-BM29)</f>
        <v>32.38481741495923</v>
      </c>
      <c r="BQ30" s="212">
        <f>627.5095*(BK28-BK29)</f>
        <v>31.305626986604711</v>
      </c>
      <c r="BR30" s="212">
        <f>627.5095*(BJ28-BJ29)</f>
        <v>25.104007136889035</v>
      </c>
      <c r="BS30" s="212">
        <f>627.5095*(BI28-BI29)</f>
        <v>24.564411924566606</v>
      </c>
      <c r="BT30" s="212">
        <f>627.5095*(BH28-BH29)</f>
        <v>17.576931644617918</v>
      </c>
      <c r="BU30" s="212">
        <f>627.5095*(BG28-BG29)</f>
        <v>16.49774121426589</v>
      </c>
      <c r="BV30" s="213">
        <f t="shared" si="46"/>
        <v>-14.807885772338821</v>
      </c>
      <c r="BW30" s="213">
        <f t="shared" si="47"/>
        <v>-8.0666707103007163</v>
      </c>
      <c r="BX30" s="214">
        <f t="shared" si="48"/>
        <v>-1.2117821647216491</v>
      </c>
      <c r="BY30" s="33">
        <f>BO30-'CCSD(T)'!BV30</f>
        <v>1.0450505460681825E-2</v>
      </c>
      <c r="BZ30" s="33">
        <f>BQ30-'CCSD(T)'!BW30</f>
        <v>-2.4978937444000593E-2</v>
      </c>
      <c r="CA30" s="39">
        <f>BS30-'CCSD(T)'!BX30</f>
        <v>0.1681937770877191</v>
      </c>
      <c r="CB30" s="39">
        <f>BU30-'CCSD(T)'!CG30</f>
        <v>2.5835114967106936</v>
      </c>
      <c r="CC30" s="33">
        <f>BU30-'DLPNO-CCSD(T1 or T0)'!CT29</f>
        <v>-8.1720907125938993</v>
      </c>
      <c r="CD30" s="33">
        <f t="shared" si="49"/>
        <v>0.15774327162703727</v>
      </c>
      <c r="CE30" s="33">
        <f t="shared" si="50"/>
        <v>2.4153177196229745</v>
      </c>
      <c r="CF30" s="39"/>
      <c r="CG30" s="211" t="s">
        <v>26</v>
      </c>
      <c r="CH30" s="74">
        <v>-2616.4858067959399</v>
      </c>
      <c r="CI30" s="74">
        <v>-2621.6844944556101</v>
      </c>
      <c r="CJ30" s="74">
        <v>-2621.6411689472902</v>
      </c>
      <c r="CK30" s="74">
        <v>-2621.4343223666201</v>
      </c>
      <c r="CL30" s="74">
        <v>-2621.4126596124602</v>
      </c>
      <c r="CM30" s="74">
        <v>-2621.26646778237</v>
      </c>
      <c r="CN30" s="33">
        <v>-4.3325508318999999E-2</v>
      </c>
      <c r="CO30" s="33">
        <f t="shared" si="51"/>
        <v>-2621.223142274051</v>
      </c>
      <c r="CP30" s="18" t="s">
        <v>120</v>
      </c>
      <c r="CQ30" s="34">
        <f>627.5095*(CH28-CH29)</f>
        <v>55.858790357898378</v>
      </c>
      <c r="CR30" s="34">
        <f>627.5095*(CO28-CO29)</f>
        <v>32.219134413516336</v>
      </c>
      <c r="CS30" s="34">
        <f>627.5095*(CM28-CM29)</f>
        <v>31.195747744929939</v>
      </c>
      <c r="CT30" s="34">
        <f>627.5095*(CL28-CL29)</f>
        <v>25.487430878090102</v>
      </c>
      <c r="CU30" s="34">
        <f>627.5095*(CK28-CK29)</f>
        <v>24.975737543226188</v>
      </c>
      <c r="CV30" s="34">
        <f>627.5095*(CJ28-CJ29)</f>
        <v>17.964028957942773</v>
      </c>
      <c r="CW30" s="34">
        <f>627.5095*(CI28-CI29)</f>
        <v>16.940642288785661</v>
      </c>
      <c r="CX30" s="33">
        <f t="shared" si="0"/>
        <v>-14.255105456144278</v>
      </c>
      <c r="CY30" s="33">
        <f t="shared" si="1"/>
        <v>-8.0350952544405274</v>
      </c>
      <c r="CZ30" s="33">
        <f t="shared" si="2"/>
        <v>3.1575455860188839E-2</v>
      </c>
      <c r="DA30" s="33">
        <f>CQ30-'CCSD(T)'!BV30</f>
        <v>1.0450455237624112E-2</v>
      </c>
      <c r="DB30" s="33">
        <f>CS30-'CCSD(T)'!BW30</f>
        <v>-0.13485817911877263</v>
      </c>
      <c r="DC30" s="33">
        <f>CU30-'CCSD(T)'!BX30</f>
        <v>0.57951939574730105</v>
      </c>
      <c r="DD30" s="39">
        <f>CW30-'CCSD(T)'!BY30</f>
        <v>3.0264125712304644</v>
      </c>
      <c r="DE30" s="39">
        <f>CW30-'DLPNO-CCSD(T1 or T0)'!CT29</f>
        <v>-7.7291896380741285</v>
      </c>
      <c r="DF30" s="33">
        <f t="shared" si="52"/>
        <v>0.56906894050967693</v>
      </c>
      <c r="DG30" s="33">
        <f t="shared" si="53"/>
        <v>2.4468931754831633</v>
      </c>
      <c r="DH30" s="33"/>
      <c r="DI30" s="211" t="s">
        <v>26</v>
      </c>
      <c r="DJ30" s="74">
        <v>-2616.4858067956998</v>
      </c>
      <c r="DK30" s="74">
        <v>-2621.6842099977498</v>
      </c>
      <c r="DL30" s="74">
        <v>-2621.6789367720698</v>
      </c>
      <c r="DM30" s="74">
        <v>-2621.4372658892198</v>
      </c>
      <c r="DN30" s="74">
        <v>-2621.4346292763798</v>
      </c>
      <c r="DO30" s="74">
        <v>-2621.2669946037399</v>
      </c>
      <c r="DP30" s="28">
        <v>-5.2732256869999997E-3</v>
      </c>
      <c r="DQ30" s="33">
        <f t="shared" si="54"/>
        <v>-2621.2617213780532</v>
      </c>
      <c r="DR30" s="18" t="s">
        <v>120</v>
      </c>
      <c r="DS30" s="34">
        <f>627.5095*(DJ28-DJ29)</f>
        <v>55.858790138457863</v>
      </c>
      <c r="DT30" s="34">
        <f>627.5095*(DQ28-DQ29)</f>
        <v>31.427773314866169</v>
      </c>
      <c r="DU30" s="34">
        <f>627.5095*(DO28-DO29)</f>
        <v>31.282634674716707</v>
      </c>
      <c r="DV30" s="34">
        <f>627.5095*(DN28-DN29)</f>
        <v>24.486085636539272</v>
      </c>
      <c r="DW30" s="34">
        <f>627.5095*(DM28-DM29)</f>
        <v>24.413516315465788</v>
      </c>
      <c r="DX30" s="34">
        <f>627.5095*(DL28-DL29)</f>
        <v>14.683543855216621</v>
      </c>
      <c r="DY30" s="34">
        <f>627.5095*(DK28-DK29)</f>
        <v>14.538405212498935</v>
      </c>
      <c r="DZ30" s="33">
        <f t="shared" si="3"/>
        <v>-16.744229462217774</v>
      </c>
      <c r="EA30" s="33">
        <f t="shared" si="4"/>
        <v>-9.8751111029668532</v>
      </c>
      <c r="EB30" s="33">
        <f t="shared" si="55"/>
        <v>-0.68815410805303934</v>
      </c>
      <c r="EC30" s="33">
        <f>DS30-'CCSD(T)'!BV30</f>
        <v>1.0450235797108576E-2</v>
      </c>
      <c r="ED30" s="33">
        <f>DU30-'CCSD(T)'!BW30</f>
        <v>-4.7971249332004362E-2</v>
      </c>
      <c r="EE30" s="33">
        <f>DW30-'CCSD(T)'!BX30</f>
        <v>1.7298167986901092E-2</v>
      </c>
      <c r="EF30" s="39">
        <f>DY30-'CCSD(T)'!BY30</f>
        <v>0.62417549494373858</v>
      </c>
      <c r="EG30" s="39">
        <f>DY30-'DLPNO-CCSD(T1 or T0)'!CT29</f>
        <v>-10.131426714360854</v>
      </c>
      <c r="EH30" s="33">
        <f t="shared" si="56"/>
        <v>6.8479321897925161E-3</v>
      </c>
      <c r="EI30" s="33">
        <f t="shared" si="57"/>
        <v>0.60687732695683749</v>
      </c>
      <c r="EJ30" s="33"/>
      <c r="EK30" s="289" t="s">
        <v>26</v>
      </c>
      <c r="EL30" s="33">
        <v>-2616.5881176180301</v>
      </c>
      <c r="EM30" s="33">
        <v>-2622.1732731898801</v>
      </c>
      <c r="EN30" s="33">
        <v>-2622.1552404325298</v>
      </c>
      <c r="EO30" s="33">
        <v>-2621.9069696594902</v>
      </c>
      <c r="EP30" s="33">
        <v>-2621.8979532808098</v>
      </c>
      <c r="EQ30" s="33">
        <v>-2621.73794451606</v>
      </c>
      <c r="ER30" s="33">
        <v>-1.8032757348E-2</v>
      </c>
      <c r="ES30" s="33">
        <f t="shared" si="58"/>
        <v>-2621.719911758712</v>
      </c>
      <c r="ET30" s="18" t="s">
        <v>120</v>
      </c>
      <c r="EU30" s="34">
        <f>627.5095*(EL28-EL29)</f>
        <v>55.783365793211878</v>
      </c>
      <c r="EV30" s="34">
        <f>627.5095*(ES28-ES29)</f>
        <v>31.597662928573623</v>
      </c>
      <c r="EW30" s="34">
        <f>627.5095*(EQ28-EQ29)</f>
        <v>31.19338655209944</v>
      </c>
      <c r="EX30" s="34">
        <f>627.5095*(EP28-EP29)</f>
        <v>25.588583815537238</v>
      </c>
      <c r="EY30" s="34">
        <f>627.5095*(EO28-EO29)</f>
        <v>25.38644562373317</v>
      </c>
      <c r="EZ30" s="34">
        <f>627.5095*(EN28-EN29)</f>
        <v>15.349304564769856</v>
      </c>
      <c r="FA30" s="34">
        <f>627.5095*(EM28-EM29)</f>
        <v>14.945028187154241</v>
      </c>
      <c r="FB30" s="92">
        <f t="shared" si="5"/>
        <v>-16.248358364945197</v>
      </c>
      <c r="FC30" s="92">
        <f t="shared" si="6"/>
        <v>-10.441417436578929</v>
      </c>
      <c r="FD30" s="92">
        <f>EU30-'CCSD(T)'!BB30</f>
        <v>3.8516519576603514E-4</v>
      </c>
      <c r="FE30" s="92">
        <f>EW30-'CCSD(T)'!BC30</f>
        <v>9.5317740090777647E-2</v>
      </c>
      <c r="FF30" s="92">
        <f>EY30-'CCSD(T)'!CH30</f>
        <v>0.24866269005172015</v>
      </c>
      <c r="FG30" s="96">
        <f>FA30-'CCSD(T)'!CI30</f>
        <v>1.5448856120330294</v>
      </c>
      <c r="FH30" s="96">
        <f>FA30-'DLPNO-CCSD(T1 or T0)'!AF29</f>
        <v>-9.5391575641862527</v>
      </c>
      <c r="FI30" s="92">
        <f t="shared" si="59"/>
        <v>0.24827752485595411</v>
      </c>
      <c r="FJ30" s="92">
        <f t="shared" si="60"/>
        <v>1.2962229219813093</v>
      </c>
      <c r="FK30" s="39"/>
      <c r="FL30" s="218" t="s">
        <v>26</v>
      </c>
      <c r="FM30" s="28">
        <v>-2616.5881176172802</v>
      </c>
      <c r="FN30" s="28">
        <v>-2622.1738100038001</v>
      </c>
      <c r="FO30" s="28">
        <v>-2622.1559795309399</v>
      </c>
      <c r="FP30" s="28">
        <v>-2621.90741605825</v>
      </c>
      <c r="FQ30" s="28">
        <v>-2621.8985008218301</v>
      </c>
      <c r="FR30" s="28">
        <v>-2621.73854916654</v>
      </c>
      <c r="FS30" s="28">
        <v>-1.7830472851E-2</v>
      </c>
      <c r="FT30" s="28">
        <f t="shared" si="61"/>
        <v>-2621.7207186936889</v>
      </c>
      <c r="FU30" s="18" t="s">
        <v>120</v>
      </c>
      <c r="FV30" s="34">
        <f>627.5095*(FM28-FM29)</f>
        <v>55.783365498151412</v>
      </c>
      <c r="FW30" s="34">
        <f>627.5095*(FT28-FT29)</f>
        <v>31.550340068619601</v>
      </c>
      <c r="FX30" s="34">
        <f>627.5095*(FR28-FR29)</f>
        <v>31.10980698701821</v>
      </c>
      <c r="FY30" s="34">
        <f>627.5095*(FQ28-FQ29)</f>
        <v>25.552484059748423</v>
      </c>
      <c r="FZ30" s="34">
        <f>627.5095*(FP28-FP29)</f>
        <v>25.33221752023184</v>
      </c>
      <c r="GA30" s="34">
        <f>627.5095*(FO28-FO29)</f>
        <v>15.26739704855655</v>
      </c>
      <c r="GB30" s="34">
        <f>627.5095*(FN28-FN29)</f>
        <v>14.826863962674782</v>
      </c>
      <c r="GC30" s="33">
        <f t="shared" si="62"/>
        <v>-16.282943024343428</v>
      </c>
      <c r="GD30" s="33">
        <f t="shared" si="63"/>
        <v>-10.505353557557058</v>
      </c>
      <c r="GE30" s="169">
        <f t="shared" si="7"/>
        <v>-0.29061929618338667</v>
      </c>
      <c r="GF30" s="33">
        <f>FV30-'CCSD(T)'!BB30</f>
        <v>3.8487013529930891E-4</v>
      </c>
      <c r="GG30" s="33">
        <f>FX30-'CCSD(T)'!BC30</f>
        <v>1.1738175009547547E-2</v>
      </c>
      <c r="GH30" s="33">
        <f>FZ30-'CCSD(T)'!BD30</f>
        <v>0.19443458655038981</v>
      </c>
      <c r="GI30" s="33">
        <f>GB30-'CCSD(T)'!BE30</f>
        <v>1.4267213875535703</v>
      </c>
      <c r="GJ30" s="33">
        <f>GB30-'DLPNO-CCSD(T1 or T0)'!O29</f>
        <v>-9.2980939352423739</v>
      </c>
      <c r="GK30" s="33">
        <f t="shared" si="64"/>
        <v>0.1940497164150905</v>
      </c>
      <c r="GL30" s="33">
        <f t="shared" si="65"/>
        <v>1.2322868010031804</v>
      </c>
      <c r="GM30" s="33"/>
      <c r="GN30" s="218" t="s">
        <v>26</v>
      </c>
      <c r="GO30" s="28">
        <v>-2616.5881176171802</v>
      </c>
      <c r="GP30" s="28">
        <v>-2622.1714315471299</v>
      </c>
      <c r="GQ30" s="28">
        <v>-2622.12346694694</v>
      </c>
      <c r="GR30" s="28">
        <v>-2621.9023178448101</v>
      </c>
      <c r="GS30" s="28">
        <v>-2621.8783355447099</v>
      </c>
      <c r="GT30" s="28">
        <v>-2621.7353394655402</v>
      </c>
      <c r="GU30" s="28">
        <v>-4.7964600192000002E-2</v>
      </c>
      <c r="GV30" s="28">
        <f t="shared" si="66"/>
        <v>-2621.6873748653484</v>
      </c>
      <c r="GW30" s="18" t="s">
        <v>120</v>
      </c>
      <c r="GX30" s="34">
        <f>627.5095*(GO28-GO29)</f>
        <v>55.783365504429298</v>
      </c>
      <c r="GY30" s="34">
        <f>627.5095*(GV28-GV29)</f>
        <v>31.990520527854514</v>
      </c>
      <c r="GZ30" s="34">
        <f>627.5095*(GT28-GT29)</f>
        <v>31.099094508671381</v>
      </c>
      <c r="HA30" s="34">
        <f>627.5095*(GS28-GS29)</f>
        <v>25.610535315334285</v>
      </c>
      <c r="HB30" s="34">
        <f>627.5095*(GR28-GR29)</f>
        <v>25.164822307740227</v>
      </c>
      <c r="HC30" s="34">
        <f>627.5095*(GQ28-GQ29)</f>
        <v>16.702583482559465</v>
      </c>
      <c r="HD30" s="34">
        <f>627.5095*(GP28-GP29)</f>
        <v>15.811157461664182</v>
      </c>
      <c r="HE30" s="33">
        <f t="shared" si="8"/>
        <v>-15.287937047007199</v>
      </c>
      <c r="HF30" s="33">
        <f t="shared" si="9"/>
        <v>-9.353664846076045</v>
      </c>
      <c r="HG30" s="52">
        <f t="shared" si="67"/>
        <v>-1.1516887114810128</v>
      </c>
      <c r="HH30" s="33">
        <f>GX30-'CCSD(T)'!BB30</f>
        <v>3.8487641318596388E-4</v>
      </c>
      <c r="HI30" s="33">
        <f>GZ30-'CCSD(T)'!BC30</f>
        <v>1.0256966627189001E-3</v>
      </c>
      <c r="HJ30" s="33">
        <f>HB30-'CCSD(T)'!BD30</f>
        <v>2.7039374058777099E-2</v>
      </c>
      <c r="HK30" s="33">
        <f>HD30-'CCSD(T)'!BE30</f>
        <v>2.4110148865429704</v>
      </c>
      <c r="HL30" s="33">
        <f>HD30-'DLPNO-CCSD(T1 or T0)'!CT29</f>
        <v>-8.8586744651956071</v>
      </c>
      <c r="HM30" s="33">
        <f t="shared" si="10"/>
        <v>2.6654497645591135E-2</v>
      </c>
      <c r="HN30" s="33">
        <f t="shared" si="11"/>
        <v>2.3839755124841933</v>
      </c>
      <c r="HO30" s="39"/>
      <c r="HP30" s="218" t="s">
        <v>26</v>
      </c>
      <c r="HQ30" s="28">
        <v>-2616.5881176172002</v>
      </c>
      <c r="HR30" s="28">
        <v>-2622.1736129368701</v>
      </c>
      <c r="HS30" s="28">
        <v>-2622.1266923655498</v>
      </c>
      <c r="HT30" s="28">
        <v>-2621.90440964863</v>
      </c>
      <c r="HU30" s="28">
        <v>-2621.8809493629701</v>
      </c>
      <c r="HV30" s="28">
        <v>-2621.73808864906</v>
      </c>
      <c r="HW30" s="28">
        <v>-4.6920571319000001E-2</v>
      </c>
      <c r="HX30" s="28">
        <f t="shared" si="68"/>
        <v>-2621.6911680777412</v>
      </c>
      <c r="HY30" s="18" t="s">
        <v>120</v>
      </c>
      <c r="HZ30" s="34">
        <f>627.5095*(HQ28-HQ29)</f>
        <v>55.783365504429298</v>
      </c>
      <c r="IA30" s="34">
        <f>627.5095*(HX28-HX29)</f>
        <v>32.0318270064909</v>
      </c>
      <c r="IB30" s="34">
        <f>627.5095*(HV28-HV29)</f>
        <v>31.069624045838964</v>
      </c>
      <c r="IC30" s="34">
        <f>627.5095*(HU28-HU29)</f>
        <v>26.194772563255544</v>
      </c>
      <c r="ID30" s="34">
        <f>627.5095*(HT28-HT29)</f>
        <v>25.71367108221618</v>
      </c>
      <c r="IE30" s="34">
        <f>627.5095*(HS28-HS29)</f>
        <v>17.360127494974368</v>
      </c>
      <c r="IF30" s="34">
        <f>627.5095*(HR28-HR29)</f>
        <v>16.39792453289564</v>
      </c>
      <c r="IG30" s="33">
        <f t="shared" si="69"/>
        <v>-14.671699512943324</v>
      </c>
      <c r="IH30" s="33">
        <f t="shared" si="70"/>
        <v>-9.31574654932054</v>
      </c>
      <c r="II30" s="33">
        <f t="shared" si="71"/>
        <v>3.7918296755504954E-2</v>
      </c>
      <c r="IJ30" s="33">
        <f>HZ30-'CCSD(T)'!BB30</f>
        <v>3.8487641318596388E-4</v>
      </c>
      <c r="IK30" s="33">
        <f>IB30-'CCSD(T)'!BC30</f>
        <v>-2.844476616969871E-2</v>
      </c>
      <c r="IL30" s="33">
        <f>ID30-'CCSD(T)'!BD30</f>
        <v>0.57588814853473025</v>
      </c>
      <c r="IM30" s="33">
        <f>IF30-'CCSD(T)'!BE30</f>
        <v>2.9977819577744285</v>
      </c>
      <c r="IN30" s="33">
        <f>IF30-'DLPNO-CCSD(T1 or T0)'!CT29</f>
        <v>-8.271907393964149</v>
      </c>
      <c r="IO30" s="33">
        <f t="shared" si="72"/>
        <v>0.57550327212154428</v>
      </c>
      <c r="IP30" s="33">
        <f t="shared" si="73"/>
        <v>2.4218938092396982</v>
      </c>
      <c r="IQ30" s="33"/>
      <c r="IR30" s="218" t="s">
        <v>26</v>
      </c>
      <c r="IS30">
        <v>-2616.5881176180001</v>
      </c>
      <c r="IT30">
        <v>-2622.1738291587699</v>
      </c>
      <c r="IU30">
        <v>-2622.1678887698399</v>
      </c>
      <c r="IV30">
        <v>-2621.9077403137899</v>
      </c>
      <c r="IW30">
        <v>-2621.9047701193299</v>
      </c>
      <c r="IX30">
        <v>-2621.7388037798601</v>
      </c>
      <c r="IY30">
        <v>-5.9403889300000002E-3</v>
      </c>
      <c r="IZ30" s="28">
        <f t="shared" si="74"/>
        <v>-2621.7328633909301</v>
      </c>
      <c r="JA30" s="18" t="s">
        <v>120</v>
      </c>
      <c r="JB30" s="34">
        <f>627.5095*(IS28-IS29)</f>
        <v>55.783365793211878</v>
      </c>
      <c r="JC30" s="34">
        <f>627.5095*(IZ28-IZ29)</f>
        <v>31.251188234472615</v>
      </c>
      <c r="JD30" s="34">
        <f>627.5095*(IX28-IX29)</f>
        <v>31.073987960430113</v>
      </c>
      <c r="JE30" s="34">
        <f>627.5095*(IW28-IW29)</f>
        <v>25.231168171551012</v>
      </c>
      <c r="JF30" s="34">
        <f>627.5095*(IV28-IV29)</f>
        <v>25.142568034815117</v>
      </c>
      <c r="JG30" s="34">
        <f>627.5095*(IU28-IU29)</f>
        <v>14.138129383368643</v>
      </c>
      <c r="JH30" s="34">
        <f>627.5095*(IT28-IT29)</f>
        <v>13.960929109326141</v>
      </c>
      <c r="JI30" s="33">
        <f t="shared" si="75"/>
        <v>-17.113058851103972</v>
      </c>
      <c r="JJ30" s="33">
        <f t="shared" si="76"/>
        <v>-11.181638925488976</v>
      </c>
      <c r="JK30" s="33">
        <f t="shared" si="77"/>
        <v>-0.74022148891004669</v>
      </c>
      <c r="JL30" s="33">
        <f>JB30-'CCSD(T)'!BB30</f>
        <v>3.8516519576603514E-4</v>
      </c>
      <c r="JM30" s="33">
        <f>JD30-'CCSD(T)'!BC30</f>
        <v>-2.4080851578549556E-2</v>
      </c>
      <c r="JN30" s="33">
        <f>JF30-'CCSD(T)'!BD30</f>
        <v>4.7851011336668137E-3</v>
      </c>
      <c r="JO30" s="33">
        <f>JH30-'CCSD(T)'!BE30</f>
        <v>0.56078653420492941</v>
      </c>
      <c r="JP30" s="33">
        <f>JH30-'DLPNO-CCSD(T1 or T0)'!CT29</f>
        <v>-10.708902817533648</v>
      </c>
      <c r="JQ30" s="33">
        <f t="shared" si="78"/>
        <v>4.3999359379007785E-3</v>
      </c>
      <c r="JR30" s="33">
        <f t="shared" si="79"/>
        <v>0.5560014330712626</v>
      </c>
      <c r="JS30" s="33"/>
      <c r="JT30" s="344">
        <v>-2625.1608183496101</v>
      </c>
      <c r="JU30" s="345">
        <v>-2624.7345958701299</v>
      </c>
      <c r="JV30" s="346">
        <v>-2624.72155285499</v>
      </c>
      <c r="JW30" s="328"/>
      <c r="JX30" s="218" t="s">
        <v>26</v>
      </c>
      <c r="JY30" s="28">
        <v>-2618.22231530607</v>
      </c>
      <c r="JZ30" s="28">
        <v>-2625.0677347241099</v>
      </c>
      <c r="KA30" s="28">
        <v>-2625.0386745424198</v>
      </c>
      <c r="KB30" s="28">
        <v>-2624.6915813638502</v>
      </c>
      <c r="KC30" s="28">
        <v>-2624.67705127301</v>
      </c>
      <c r="KD30" s="28">
        <v>-2624.6555934544399</v>
      </c>
      <c r="KE30" s="28">
        <v>-2.9060181689E-2</v>
      </c>
      <c r="KF30" s="28">
        <f t="shared" si="80"/>
        <v>-2624.6265332727507</v>
      </c>
      <c r="KG30" s="216">
        <v>-2624.4758034810002</v>
      </c>
      <c r="KH30" s="125">
        <v>-2624.4758034810002</v>
      </c>
      <c r="KI30" s="215">
        <v>-2624.8257333219999</v>
      </c>
      <c r="KJ30" s="10">
        <v>-1.7172526477279999</v>
      </c>
      <c r="KK30" s="10">
        <v>-4.716468190374</v>
      </c>
      <c r="KL30" s="10">
        <f t="shared" si="12"/>
        <v>-2624.4544946837614</v>
      </c>
      <c r="KM30" s="10">
        <f t="shared" si="13"/>
        <v>-2624.3537239535563</v>
      </c>
      <c r="KN30" s="34">
        <f>627.5095*(JY28-JY29)</f>
        <v>53.352556740886577</v>
      </c>
      <c r="KO30" s="34">
        <f>627.5095*(KF28-KF29)</f>
        <v>28.428321724923112</v>
      </c>
      <c r="KP30" s="34">
        <f>627.5095*(KL28-KL29)</f>
        <v>32.429059937833195</v>
      </c>
      <c r="KQ30" s="34">
        <f>627.5095*(KM28-KM29)</f>
        <v>34.643451895067905</v>
      </c>
      <c r="KR30" s="34">
        <f>627.5095*(KD28-KD29)</f>
        <v>27.963387287022133</v>
      </c>
      <c r="KS30" s="34">
        <f>627.5095*(KC28-KC29)</f>
        <v>27.735835305423382</v>
      </c>
      <c r="KT30" s="34">
        <f>627.5095*(KB28-KB29)</f>
        <v>27.503368085616817</v>
      </c>
      <c r="KU30" s="34">
        <f>627.5095*(KA28-KA29)</f>
        <v>17.172329670918785</v>
      </c>
      <c r="KV30" s="34">
        <f>627.5095*(JZ28-JZ29)</f>
        <v>16.707395231876372</v>
      </c>
      <c r="KW30" s="33">
        <f t="shared" si="14"/>
        <v>-11.255992055145761</v>
      </c>
      <c r="KX30" s="109">
        <f>627.5095*(JT28-JT29)</f>
        <v>16.82485294948318</v>
      </c>
      <c r="KY30" s="109">
        <f>627.5095*(JU28-JU29)</f>
        <v>15.709054474608301</v>
      </c>
      <c r="KZ30" s="331">
        <f>627.5095*(JV28-JV29)</f>
        <v>15.708742671317379</v>
      </c>
      <c r="LA30" s="33">
        <f t="shared" si="15"/>
        <v>-10.795972853740444</v>
      </c>
      <c r="LB30" s="155">
        <f t="shared" si="81"/>
        <v>-0.29061929618338667</v>
      </c>
      <c r="LC30" s="149">
        <f>KN30-'PNO-LCCSD(T)'!AB29</f>
        <v>-1.1644946461046857E-3</v>
      </c>
      <c r="LD30" s="179">
        <f t="shared" si="16"/>
        <v>1.8805312692015903</v>
      </c>
      <c r="LE30" s="324">
        <f t="shared" si="17"/>
        <v>0.11745771760680768</v>
      </c>
      <c r="LF30" s="326">
        <f t="shared" si="18"/>
        <v>-1.1157984748748788</v>
      </c>
      <c r="LG30" t="str">
        <f t="shared" si="19"/>
        <v>09_ts</v>
      </c>
      <c r="LH30" s="175">
        <f>627.5095*(KG28-KG29)</f>
        <v>32.502657764636332</v>
      </c>
      <c r="LI30" s="128">
        <f t="shared" si="20"/>
        <v>-4.7668224592129498</v>
      </c>
      <c r="LJ30" s="129">
        <f t="shared" si="21"/>
        <v>-4.9992896790195154</v>
      </c>
      <c r="LK30" s="123">
        <f>627.5095*(KI28-KI29)</f>
        <v>26.321359747261937</v>
      </c>
      <c r="LL30" s="128">
        <f t="shared" si="22"/>
        <v>-9.149030076343152</v>
      </c>
      <c r="LM30" s="128">
        <f t="shared" si="23"/>
        <v>-9.6139645153855646</v>
      </c>
      <c r="LN30" s="226">
        <f t="shared" si="24"/>
        <v>-2.9928246323588432</v>
      </c>
      <c r="LO30" s="226"/>
      <c r="LP30" s="5" t="s">
        <v>26</v>
      </c>
      <c r="LQ30" s="268">
        <v>-2618.2223153073701</v>
      </c>
      <c r="LR30" s="10">
        <v>-2625.0672216672501</v>
      </c>
      <c r="LS30" s="4">
        <v>-2625.0379660076001</v>
      </c>
      <c r="LT30" s="4">
        <v>-2624.6911330900998</v>
      </c>
      <c r="LU30" s="4">
        <v>-2624.67650526027</v>
      </c>
      <c r="LV30" s="4">
        <v>-2624.6549992167002</v>
      </c>
      <c r="LW30" s="4">
        <v>-2.9255659653000001E-2</v>
      </c>
      <c r="LX30" s="28">
        <f t="shared" si="25"/>
        <v>-2624.6257435570474</v>
      </c>
      <c r="LY30" s="18" t="s">
        <v>120</v>
      </c>
      <c r="LZ30" s="34">
        <f>627.5095*(LQ28-LQ29)</f>
        <v>53.352558222181422</v>
      </c>
      <c r="MA30" s="34">
        <f>627.5095*(LX28-LX29)</f>
        <v>28.477859423722272</v>
      </c>
      <c r="MB30" s="34">
        <f>627.5095*(LV28-LV29)</f>
        <v>27.949536897422753</v>
      </c>
      <c r="MC30" s="34">
        <f>627.5095*(LU28-LU29)</f>
        <v>27.768968026494395</v>
      </c>
      <c r="MD30" s="34">
        <f>627.5095*(LT28-LT29)</f>
        <v>27.504806758208186</v>
      </c>
      <c r="ME30" s="34">
        <f>627.5095*(LS28-LS29)</f>
        <v>17.261029136592537</v>
      </c>
      <c r="MF30" s="34">
        <f>627.5095*(LR28-LR29)</f>
        <v>16.732706611719809</v>
      </c>
      <c r="MG30" s="33">
        <f t="shared" si="26"/>
        <v>-11.216830285702944</v>
      </c>
      <c r="MH30" s="39">
        <f t="shared" si="27"/>
        <v>-10.772100146488377</v>
      </c>
      <c r="MI30" s="33"/>
      <c r="MJ30" s="5" t="s">
        <v>26</v>
      </c>
      <c r="MK30" s="28">
        <v>-2618.22231530606</v>
      </c>
      <c r="ML30" s="28">
        <v>-2625.0666956584</v>
      </c>
      <c r="MM30" s="28">
        <v>-2624.9920990976102</v>
      </c>
      <c r="MN30" s="28">
        <v>-2624.6857132442801</v>
      </c>
      <c r="MO30" s="28">
        <v>-2624.64841496389</v>
      </c>
      <c r="MP30" s="28">
        <v>-2624.6516602379902</v>
      </c>
      <c r="MQ30" s="28">
        <v>-7.4596560783999996E-2</v>
      </c>
      <c r="MR30" s="28">
        <f t="shared" si="82"/>
        <v>-2624.5770636772063</v>
      </c>
      <c r="MS30" s="18" t="s">
        <v>120</v>
      </c>
      <c r="MT30" s="34">
        <f>627.5095*(MK28-MK29)</f>
        <v>53.352556772275989</v>
      </c>
      <c r="MU30" s="34">
        <f>627.5095*(MR28-MR29)</f>
        <v>29.197762757417873</v>
      </c>
      <c r="MV30" s="34">
        <f>627.5095*(MP28-MP29)</f>
        <v>28.035659030771168</v>
      </c>
      <c r="MW30" s="34">
        <f>627.5095*(MO28-MO29)</f>
        <v>27.948190625840859</v>
      </c>
      <c r="MX30" s="34">
        <f>627.5095*(MN28-MN29)</f>
        <v>27.367138760234642</v>
      </c>
      <c r="MY30" s="34">
        <f>627.5095*(MM28-MM29)</f>
        <v>18.517570311265651</v>
      </c>
      <c r="MZ30" s="34">
        <f>627.5095*(ML28-ML29)</f>
        <v>17.35546659260898</v>
      </c>
      <c r="NA30" s="52">
        <f t="shared" si="28"/>
        <v>-10.680192438162187</v>
      </c>
      <c r="NB30" s="52">
        <f t="shared" si="29"/>
        <v>-10.011672167625662</v>
      </c>
      <c r="NC30" s="33">
        <f t="shared" si="30"/>
        <v>-0.78430068611478276</v>
      </c>
      <c r="ND30" s="33"/>
      <c r="NE30" s="5" t="s">
        <v>26</v>
      </c>
      <c r="NF30">
        <v>-2618.22231530607</v>
      </c>
      <c r="NG30">
        <v>-2625.0694454772702</v>
      </c>
      <c r="NH30">
        <v>-2624.9956520487099</v>
      </c>
      <c r="NI30">
        <v>-2624.6881722529502</v>
      </c>
      <c r="NJ30">
        <v>-2624.6512755386698</v>
      </c>
      <c r="NK30">
        <v>-2624.6549255007599</v>
      </c>
      <c r="NL30">
        <v>-7.3793428556999996E-2</v>
      </c>
      <c r="NM30" s="28">
        <f t="shared" si="83"/>
        <v>-2624.5811320722028</v>
      </c>
      <c r="NN30" s="18" t="s">
        <v>120</v>
      </c>
      <c r="NO30" s="34">
        <f>627.5095*(NF28-NF29)</f>
        <v>53.352556759720223</v>
      </c>
      <c r="NP30" s="34">
        <f>627.5095*(NM28-NM29)</f>
        <v>29.15248015725053</v>
      </c>
      <c r="NQ30" s="34">
        <f>627.5095*(NK28-NK29)</f>
        <v>27.995572895677203</v>
      </c>
      <c r="NR30" s="34">
        <f>627.5095*(NJ28-NJ29)</f>
        <v>28.404269199149144</v>
      </c>
      <c r="NS30" s="34">
        <f>627.5095*(NI28-NI29)</f>
        <v>27.825815561799242</v>
      </c>
      <c r="NT30" s="34">
        <f>627.5095*(NH28-NH29)</f>
        <v>19.009535261709296</v>
      </c>
      <c r="NU30" s="34">
        <f>627.5095*(NG28-NG29)</f>
        <v>17.852627999850611</v>
      </c>
      <c r="NV30" s="33">
        <f t="shared" si="31"/>
        <v>-10.142944895826592</v>
      </c>
      <c r="NW30" s="39">
        <f t="shared" si="84"/>
        <v>-9.973187561948631</v>
      </c>
      <c r="NX30" s="33">
        <f t="shared" si="85"/>
        <v>3.8484605677030714E-2</v>
      </c>
      <c r="NZ30" s="5" t="s">
        <v>26</v>
      </c>
      <c r="OA30" s="4">
        <v>-2618.30216674141</v>
      </c>
      <c r="OB30" s="4">
        <v>-2625.4977809484799</v>
      </c>
      <c r="OC30" s="4">
        <v>-2625.39183543635</v>
      </c>
      <c r="OD30" s="4">
        <v>-2625.0791595670999</v>
      </c>
      <c r="OE30" s="4">
        <v>-2625.0261868110401</v>
      </c>
      <c r="OF30" s="4">
        <v>-2625.11836498913</v>
      </c>
      <c r="OG30" s="4">
        <v>-0.10594551213099999</v>
      </c>
      <c r="OH30" s="28">
        <f t="shared" si="86"/>
        <v>-2625.0124194769992</v>
      </c>
      <c r="OI30" s="18" t="s">
        <v>120</v>
      </c>
      <c r="OJ30" s="34">
        <f>627.5095*(OA28-OA29)</f>
        <v>53.462408622979915</v>
      </c>
      <c r="OK30" s="34">
        <f>627.5095*(OH28-OH29)</f>
        <v>29.887611551811407</v>
      </c>
      <c r="OL30" s="34">
        <f>627.5095*(OF28-OF29)</f>
        <v>28.711527807570356</v>
      </c>
      <c r="OM30" s="34">
        <f>627.5095*(OE28-OE29)</f>
        <v>29.05582871618093</v>
      </c>
      <c r="ON30" s="34">
        <f>627.5095*(OD28-OD29)</f>
        <v>28.467786840208067</v>
      </c>
      <c r="OO30" s="34">
        <f>627.5095*(OC28-OC29)</f>
        <v>19.495848817776182</v>
      </c>
      <c r="OP30" s="34">
        <f>627.5095*(OB28-OB29)</f>
        <v>18.31976506611581</v>
      </c>
      <c r="OQ30" s="33">
        <f t="shared" si="32"/>
        <v>-10.391762741454546</v>
      </c>
      <c r="OR30" s="39">
        <f t="shared" si="87"/>
        <v>-10.148021774092257</v>
      </c>
      <c r="OS30" s="39"/>
      <c r="OT30" s="39" t="s">
        <v>26</v>
      </c>
      <c r="OU30" s="39">
        <v>-2618.3021667414801</v>
      </c>
      <c r="OV30" s="39">
        <v>-2625.4955626630699</v>
      </c>
      <c r="OW30" s="39">
        <v>-2625.45341439088</v>
      </c>
      <c r="OX30" s="39">
        <v>-2625.0876229806099</v>
      </c>
      <c r="OY30" s="39">
        <v>-2625.0665488445202</v>
      </c>
      <c r="OZ30" s="39">
        <v>-2625.1215633255501</v>
      </c>
      <c r="PA30" s="39">
        <v>-4.2148272186000001E-2</v>
      </c>
      <c r="PB30" s="39">
        <v>-2625.0794150533643</v>
      </c>
      <c r="PC30" s="39" t="s">
        <v>120</v>
      </c>
      <c r="PD30" s="39">
        <v>53.462409645704</v>
      </c>
      <c r="PE30" s="39">
        <v>29.190351659528034</v>
      </c>
      <c r="PF30" s="39">
        <v>28.597514094487778</v>
      </c>
      <c r="PG30" s="39">
        <v>28.879636824687339</v>
      </c>
      <c r="PH30" s="39">
        <v>28.5832180408831</v>
      </c>
      <c r="PI30" s="39">
        <v>18.15350105266587</v>
      </c>
      <c r="PJ30" s="39">
        <v>17.560663485913462</v>
      </c>
      <c r="PK30" s="39">
        <v>-11.036850608574316</v>
      </c>
      <c r="PL30" s="39">
        <v>-11.022554554969638</v>
      </c>
      <c r="PM30" s="39"/>
      <c r="PO30" s="33">
        <f t="shared" si="33"/>
        <v>0.10985185070392589</v>
      </c>
      <c r="PP30" s="33">
        <f t="shared" si="34"/>
        <v>1.1006480799734248</v>
      </c>
      <c r="PQ30" s="33">
        <f t="shared" si="88"/>
        <v>0.99079622926949895</v>
      </c>
      <c r="PR30" s="33">
        <f>'LNO-CCSD(T)-def2nZVP'!LB30</f>
        <v>-0.29061929618338667</v>
      </c>
      <c r="PS30" s="33">
        <f t="shared" si="89"/>
        <v>0.74905343708239513</v>
      </c>
      <c r="PT30" s="33">
        <f t="shared" si="90"/>
        <v>-0.17654186325635493</v>
      </c>
      <c r="PU30" s="33">
        <f>-'LNO-CCSD(T)-def2nZVP'!FA30+'CCSD(T)'!CI30</f>
        <v>-1.5448856120330294</v>
      </c>
      <c r="PV30" s="360">
        <f>'LNO-CCSD(T)-def2nZVP'!KV30+PS30+PT30+PU30</f>
        <v>15.735021193669384</v>
      </c>
      <c r="PW30" s="360"/>
      <c r="PX30" s="399">
        <v>0.10985142352257782</v>
      </c>
      <c r="PY30" s="399">
        <v>1.0784112826749137</v>
      </c>
      <c r="PZ30" s="399">
        <v>0.96855985915233589</v>
      </c>
      <c r="QA30" s="399">
        <v>-0.29061929618338667</v>
      </c>
      <c r="QB30" s="399">
        <v>0.7325820052148746</v>
      </c>
      <c r="QC30" s="399">
        <v>-0.17654186325635493</v>
      </c>
      <c r="QD30" s="399">
        <v>-1.5448856120330294</v>
      </c>
      <c r="QE30" s="360">
        <v>15.718549761801865</v>
      </c>
      <c r="QF30" s="399">
        <f t="shared" si="91"/>
        <v>-1.647143186751876E-2</v>
      </c>
      <c r="QH30" s="5" t="s">
        <v>26</v>
      </c>
      <c r="QI30" s="420">
        <v>-2618.2223153074101</v>
      </c>
      <c r="QJ30" s="420">
        <v>-2624.7238691103498</v>
      </c>
      <c r="QK30" s="420">
        <v>-2624.6971264499098</v>
      </c>
      <c r="QL30" s="420">
        <v>-2624.3590594454799</v>
      </c>
      <c r="QM30" s="420">
        <v>-2624.3456881152701</v>
      </c>
      <c r="QN30" s="420">
        <v>-2624.28651891256</v>
      </c>
      <c r="QO30" s="420">
        <v>-2.6742660432999998E-2</v>
      </c>
      <c r="QP30" s="213">
        <f t="shared" si="92"/>
        <v>-2624.2597762521273</v>
      </c>
      <c r="QQ30" s="421" t="s">
        <v>120</v>
      </c>
      <c r="QR30" s="212">
        <f>627.5095*(QI28-QI29)</f>
        <v>53.352558178236244</v>
      </c>
      <c r="QS30" s="212">
        <f>627.5095*(QP28-QP29)</f>
        <v>29.930264486085779</v>
      </c>
      <c r="QT30" s="212">
        <f>627.5095*(QN28-QN29)</f>
        <v>29.490216864841162</v>
      </c>
      <c r="QU30" s="212">
        <f>627.5095*(QM28-QM29)</f>
        <v>26.556036001155455</v>
      </c>
      <c r="QV30" s="212">
        <f>627.5095*(QL28-QL29)</f>
        <v>26.336012187964922</v>
      </c>
      <c r="QW30" s="212">
        <f>627.5095*(QK28-QK29)</f>
        <v>15.381267306893925</v>
      </c>
      <c r="QX30" s="212">
        <f>627.5095*(QJ28-QJ29)</f>
        <v>14.941219687361455</v>
      </c>
      <c r="QY30" s="213">
        <f t="shared" si="35"/>
        <v>-14.548997177479707</v>
      </c>
      <c r="QZ30" s="249">
        <f t="shared" si="93"/>
        <v>-11.394792500603467</v>
      </c>
      <c r="RA30" s="5"/>
      <c r="RB30" s="5" t="s">
        <v>26</v>
      </c>
      <c r="RC30" s="213">
        <v>-2618.30216674144</v>
      </c>
      <c r="RD30" s="213">
        <v>-2625.12916912746</v>
      </c>
      <c r="RE30" s="213">
        <v>-2625.0901580596101</v>
      </c>
      <c r="RF30" s="213">
        <v>-2624.7345560294898</v>
      </c>
      <c r="RG30" s="213">
        <v>-2624.7150504955698</v>
      </c>
      <c r="RH30" s="213">
        <v>-2624.7325214747498</v>
      </c>
      <c r="RI30" s="213">
        <v>-3.9011067848999999E-2</v>
      </c>
      <c r="RJ30" s="418">
        <f t="shared" si="94"/>
        <v>-2624.6935104069007</v>
      </c>
      <c r="RK30" s="421" t="s">
        <v>120</v>
      </c>
      <c r="RL30" s="212">
        <f>627.5095*(RC28-RC29)</f>
        <v>53.462409651981879</v>
      </c>
      <c r="RM30" s="212">
        <f>627.5095*(RJ28-RJ29)</f>
        <v>30.688291930056906</v>
      </c>
      <c r="RN30" s="212">
        <f>627.5095*(RH28-RH29)</f>
        <v>30.06622943415292</v>
      </c>
      <c r="RO30" s="212">
        <f>627.5095*(RG28-RG29)</f>
        <v>27.727851521139755</v>
      </c>
      <c r="RP30" s="212">
        <f>627.5095*(RF28-RF29)</f>
        <v>27.41682026876471</v>
      </c>
      <c r="RQ30" s="212">
        <f>627.5095*(RE28-RE29)</f>
        <v>16.559694003293323</v>
      </c>
      <c r="RR30" s="212">
        <f>627.5095*(RD28-RD29)</f>
        <v>15.937631505677185</v>
      </c>
      <c r="RS30" s="213">
        <f t="shared" si="36"/>
        <v>-14.128597928475735</v>
      </c>
      <c r="RT30" s="249">
        <f t="shared" si="95"/>
        <v>-11.479188763087524</v>
      </c>
    </row>
    <row r="31" spans="1:488" ht="17">
      <c r="A31" s="207">
        <v>-5.28</v>
      </c>
      <c r="C31" s="286" t="s">
        <v>27</v>
      </c>
      <c r="D31" s="282">
        <v>-1024.25902483819</v>
      </c>
      <c r="E31" s="282">
        <v>-1027.49631017109</v>
      </c>
      <c r="F31" s="282">
        <v>-1027.48602054497</v>
      </c>
      <c r="G31" s="282">
        <v>-1027.3752228958001</v>
      </c>
      <c r="H31" s="282">
        <v>-1027.3700780827401</v>
      </c>
      <c r="I31" s="282">
        <v>-1027.2309358493901</v>
      </c>
      <c r="J31" s="282">
        <v>-1027.22064622327</v>
      </c>
      <c r="K31" s="94" t="s">
        <v>118</v>
      </c>
      <c r="L31" s="34">
        <f>627.5095*(D33-D32)</f>
        <v>-8.3075544452454348</v>
      </c>
      <c r="M31" s="34">
        <f>627.5095*(J33-J32)</f>
        <v>-8.5091874042173163</v>
      </c>
      <c r="N31" s="34">
        <f>627.5095*(I33-I32)</f>
        <v>-8.6416532915892166</v>
      </c>
      <c r="O31" s="34">
        <f>627.5095*(H33-H32)</f>
        <v>-4.1786641865952916</v>
      </c>
      <c r="P31" s="34">
        <f>627.5095*(G33-G32)</f>
        <v>-4.2448971302812426</v>
      </c>
      <c r="Q31" s="34">
        <f>627.5095*(F33-F32)</f>
        <v>-2.8879746476461081</v>
      </c>
      <c r="R31" s="34">
        <f>627.5095*(E33-E32)</f>
        <v>-3.0204405350180092</v>
      </c>
      <c r="S31" s="93">
        <f t="shared" si="37"/>
        <v>5.6212127565712073</v>
      </c>
      <c r="T31" s="93">
        <f t="shared" si="38"/>
        <v>1.2244565952632334</v>
      </c>
      <c r="U31" s="288"/>
      <c r="V31" s="93">
        <f>L31-'CCSD(T)'!BV31</f>
        <v>1.6357704276270368E-2</v>
      </c>
      <c r="W31" s="93">
        <f>N31-'CCSD(T)'!BW31</f>
        <v>-1.9536461856095144E-2</v>
      </c>
      <c r="X31" s="93">
        <f>P31-'CCSD(T)'!CF31</f>
        <v>-0.11812012406900507</v>
      </c>
      <c r="Y31" s="93">
        <f>R31-'CCSD(T)'!CG31</f>
        <v>-0.29159403242253745</v>
      </c>
      <c r="Z31" s="93">
        <f>R31-'DLPNO-CCSD(T1 or T0)'!CT30</f>
        <v>0.54825681983483721</v>
      </c>
      <c r="AA31" s="93">
        <f t="shared" si="39"/>
        <v>-0.13447782834527544</v>
      </c>
      <c r="AB31" s="93">
        <f t="shared" si="40"/>
        <v>-0.17347390835353238</v>
      </c>
      <c r="AD31" s="209" t="s">
        <v>27</v>
      </c>
      <c r="AE31" s="28">
        <v>-1024.25902483819</v>
      </c>
      <c r="AF31" s="28">
        <v>-1027.49654222547</v>
      </c>
      <c r="AG31" s="28">
        <v>-1027.4865516331299</v>
      </c>
      <c r="AH31" s="28">
        <v>-1027.37555538728</v>
      </c>
      <c r="AI31" s="28">
        <v>-1027.3705600911101</v>
      </c>
      <c r="AJ31" s="28">
        <v>-1027.23120738279</v>
      </c>
      <c r="AK31" s="28">
        <v>-1027.2212167904399</v>
      </c>
      <c r="AL31" s="18" t="s">
        <v>118</v>
      </c>
      <c r="AM31" s="34">
        <f>627.5095*(AE33-AE32)</f>
        <v>-8.3075544515233162</v>
      </c>
      <c r="AN31" s="34">
        <f>627.5095*(AK33-AK32)</f>
        <v>-8.5675715155440901</v>
      </c>
      <c r="AO31" s="34">
        <f>627.5095*(AJ33-AJ32)</f>
        <v>-8.6420959243761573</v>
      </c>
      <c r="AP31" s="34">
        <f>627.5095*(AI33-AI32)</f>
        <v>-4.2568054785600484</v>
      </c>
      <c r="AQ31" s="34">
        <f>627.5095*(AH33-AH32)</f>
        <v>-4.2940676828334023</v>
      </c>
      <c r="AR31" s="34">
        <f>627.5095*(AG33-AG32)</f>
        <v>-2.9664981617639818</v>
      </c>
      <c r="AS31" s="34">
        <f>627.5095*(AF33-AF32)</f>
        <v>-3.0410225704533693</v>
      </c>
      <c r="AT31" s="52">
        <f t="shared" si="41"/>
        <v>5.6010733539227875</v>
      </c>
      <c r="AU31" s="52">
        <f t="shared" si="42"/>
        <v>1.253045112380033</v>
      </c>
      <c r="AV31" s="71"/>
      <c r="AW31" s="52">
        <f>AM31-'CCSD(T)'!BV31</f>
        <v>1.6357697998389042E-2</v>
      </c>
      <c r="AX31" s="52">
        <f>AO31-'CCSD(T)'!BW31</f>
        <v>-1.9979094643035822E-2</v>
      </c>
      <c r="AY31" s="52">
        <f>AQ31-'CCSD(T)'!CF31</f>
        <v>-0.16729067662116481</v>
      </c>
      <c r="AZ31" s="52">
        <f>AS31-'CCSD(T)'!CG31</f>
        <v>-0.31217606785789753</v>
      </c>
      <c r="BA31" s="52">
        <f>AS31-'DLPNO-CCSD(T1 or T0)'!CT30</f>
        <v>0.52767478439947713</v>
      </c>
      <c r="BB31" s="52">
        <f t="shared" si="43"/>
        <v>-0.18364837461955386</v>
      </c>
      <c r="BC31" s="52">
        <f t="shared" si="44"/>
        <v>-0.14488539123673272</v>
      </c>
      <c r="BD31" s="33"/>
      <c r="BE31" s="211" t="s">
        <v>27</v>
      </c>
      <c r="BF31" s="28">
        <v>-1024.2590248382101</v>
      </c>
      <c r="BG31" s="28">
        <v>-1027.4952987988399</v>
      </c>
      <c r="BH31" s="28">
        <v>-1027.46815379541</v>
      </c>
      <c r="BI31" s="28">
        <v>-1027.3711134427699</v>
      </c>
      <c r="BJ31" s="28">
        <v>-1027.3575409410601</v>
      </c>
      <c r="BK31" s="28">
        <v>-1027.2295270483501</v>
      </c>
      <c r="BL31" s="28">
        <v>-2.7145003429E-2</v>
      </c>
      <c r="BM31" s="28">
        <f t="shared" si="45"/>
        <v>-1027.202382044921</v>
      </c>
      <c r="BN31" s="18" t="s">
        <v>118</v>
      </c>
      <c r="BO31" s="212">
        <f>627.5095*(BF33-BF32)</f>
        <v>-8.3075544515233162</v>
      </c>
      <c r="BP31" s="212">
        <f>627.5095*(BM33-BM32)</f>
        <v>-8.6041968423633026</v>
      </c>
      <c r="BQ31" s="212">
        <f>627.5095*(BK33-BK32)</f>
        <v>-8.6787814475251217</v>
      </c>
      <c r="BR31" s="212">
        <f>627.5095*(BJ33-BJ32)</f>
        <v>-3.8280844683491138</v>
      </c>
      <c r="BS31" s="212">
        <f>627.5095*(BI33-BI32)</f>
        <v>-3.8653767742116436</v>
      </c>
      <c r="BT31" s="212">
        <f>627.5095*(BH33-BH32)</f>
        <v>-2.7620251011456429</v>
      </c>
      <c r="BU31" s="212">
        <f>627.5095*(BG33-BG32)</f>
        <v>-2.8366097068781793</v>
      </c>
      <c r="BV31" s="213">
        <f t="shared" si="46"/>
        <v>5.8421717406469424</v>
      </c>
      <c r="BW31" s="213">
        <f t="shared" si="47"/>
        <v>1.0287670673334643</v>
      </c>
      <c r="BX31" s="214">
        <f t="shared" si="48"/>
        <v>0.22427804504656867</v>
      </c>
      <c r="BY31" s="33">
        <f>BO31-'CCSD(T)'!BV31</f>
        <v>1.6357697998389042E-2</v>
      </c>
      <c r="BZ31" s="33">
        <f>BQ31-'CCSD(T)'!BW31</f>
        <v>-5.6664617792000271E-2</v>
      </c>
      <c r="CA31" s="39">
        <f>BS31-'CCSD(T)'!CF31</f>
        <v>0.26140023200059392</v>
      </c>
      <c r="CB31" s="39">
        <f>BU31-'CCSD(T)'!CG31</f>
        <v>-0.10776320428270747</v>
      </c>
      <c r="CC31" s="33">
        <f>BU31-'DLPNO-CCSD(T1 or T0)'!CT30</f>
        <v>0.73208764797466719</v>
      </c>
      <c r="CD31" s="33">
        <f t="shared" si="49"/>
        <v>0.24504253400220488</v>
      </c>
      <c r="CE31" s="33">
        <f t="shared" si="50"/>
        <v>-0.36916343628330139</v>
      </c>
      <c r="CF31" s="39"/>
      <c r="CG31" s="211" t="s">
        <v>27</v>
      </c>
      <c r="CH31" s="74">
        <v>-1024.25902483819</v>
      </c>
      <c r="CI31" s="74">
        <v>-1027.49634882088</v>
      </c>
      <c r="CJ31" s="74">
        <v>-1027.47100620275</v>
      </c>
      <c r="CK31" s="74">
        <v>-1027.37275549218</v>
      </c>
      <c r="CL31" s="74">
        <v>-1027.3600841831201</v>
      </c>
      <c r="CM31" s="74">
        <v>-1027.23075564905</v>
      </c>
      <c r="CN31" s="33">
        <v>-2.5342618122000001E-2</v>
      </c>
      <c r="CO31" s="33">
        <f t="shared" si="51"/>
        <v>-1027.205413030928</v>
      </c>
      <c r="CP31" s="18" t="s">
        <v>118</v>
      </c>
      <c r="CQ31" s="34">
        <f>627.5095*(CH33-CH32)</f>
        <v>-8.3075544578011993</v>
      </c>
      <c r="CR31" s="34">
        <f>627.5095*(CO33-CO32)</f>
        <v>-8.8795645946922512</v>
      </c>
      <c r="CS31" s="34">
        <f>627.5095*(CM33-CM32)</f>
        <v>-8.6566796278333058</v>
      </c>
      <c r="CT31" s="34">
        <f>627.5095*(CL33-CL32)</f>
        <v>-4.2342814203524037</v>
      </c>
      <c r="CU31" s="34">
        <f>627.5095*(CK33-CK32)</f>
        <v>-4.1228389397765142</v>
      </c>
      <c r="CV31" s="34">
        <f>627.5095*(CJ33-CJ32)</f>
        <v>-3.1786679527842501</v>
      </c>
      <c r="CW31" s="34">
        <f>627.5095*(CI33-CI32)</f>
        <v>-2.9557829914897917</v>
      </c>
      <c r="CX31" s="33">
        <f t="shared" si="0"/>
        <v>5.7008966363435141</v>
      </c>
      <c r="CY31" s="33">
        <f t="shared" si="1"/>
        <v>1.1670559482867224</v>
      </c>
      <c r="CZ31" s="33">
        <f t="shared" si="2"/>
        <v>0.13828888095325809</v>
      </c>
      <c r="DA31" s="33">
        <f>CQ31-'CCSD(T)'!BV31</f>
        <v>1.635769172050594E-2</v>
      </c>
      <c r="DB31" s="33">
        <f>CS31-'CCSD(T)'!BW31</f>
        <v>-3.4562798100184366E-2</v>
      </c>
      <c r="DC31" s="33">
        <f>CU31-'CCSD(T)'!CF31</f>
        <v>3.9380664357233641E-3</v>
      </c>
      <c r="DD31" s="39">
        <f>CW31-'CCSD(T)'!CG31</f>
        <v>-0.22693648889431994</v>
      </c>
      <c r="DE31" s="39">
        <f>CW31-'DLPNO-CCSD(T1 or T0)'!CT30</f>
        <v>0.61291436336305471</v>
      </c>
      <c r="DF31" s="33">
        <f t="shared" si="52"/>
        <v>-1.2419625284782576E-2</v>
      </c>
      <c r="DG31" s="33">
        <f t="shared" si="53"/>
        <v>-0.23087455533004331</v>
      </c>
      <c r="DH31" s="33"/>
      <c r="DI31" s="211" t="s">
        <v>27</v>
      </c>
      <c r="DJ31" s="74">
        <v>-1024.2590248382301</v>
      </c>
      <c r="DK31" s="74">
        <v>-1027.49558653648</v>
      </c>
      <c r="DL31" s="74">
        <v>-1027.49272916531</v>
      </c>
      <c r="DM31" s="74">
        <v>-1027.3761207971399</v>
      </c>
      <c r="DN31" s="74">
        <v>-1027.3746921115601</v>
      </c>
      <c r="DO31" s="74">
        <v>-1027.23110917232</v>
      </c>
      <c r="DP31" s="28">
        <v>-2.8573711659999998E-3</v>
      </c>
      <c r="DQ31" s="33">
        <f t="shared" si="54"/>
        <v>-1027.2282518011539</v>
      </c>
      <c r="DR31" s="18" t="s">
        <v>118</v>
      </c>
      <c r="DS31" s="34">
        <f>627.5095*(DJ33-DJ32)</f>
        <v>-8.3075544326896704</v>
      </c>
      <c r="DT31" s="34">
        <f>627.5095*(DQ33-DQ32)</f>
        <v>-8.6438334993531605</v>
      </c>
      <c r="DU31" s="34">
        <f>627.5095*(DO33-DO32)</f>
        <v>-8.6530347452032306</v>
      </c>
      <c r="DV31" s="34">
        <f>627.5095*(DN33-DN32)</f>
        <v>-4.2523177251800908</v>
      </c>
      <c r="DW31" s="34">
        <f>627.5095*(DM33-DM32)</f>
        <v>-4.2569183550250642</v>
      </c>
      <c r="DX31" s="34">
        <f>627.5095*(DL33-DL32)</f>
        <v>-2.9267372836052181</v>
      </c>
      <c r="DY31" s="34">
        <f>627.5095*(DK33-DK32)</f>
        <v>-2.9359385307394006</v>
      </c>
      <c r="DZ31" s="33">
        <f t="shared" si="3"/>
        <v>5.7170962144638295</v>
      </c>
      <c r="EA31" s="33">
        <f t="shared" si="4"/>
        <v>1.3209798242856636</v>
      </c>
      <c r="EB31" s="33">
        <f t="shared" si="55"/>
        <v>9.6523229022430268E-2</v>
      </c>
      <c r="EC31" s="33">
        <f>DS31-'CCSD(T)'!BV31</f>
        <v>1.6357716832034797E-2</v>
      </c>
      <c r="ED31" s="33">
        <f>DU31-'CCSD(T)'!BW31</f>
        <v>-3.0917915470109136E-2</v>
      </c>
      <c r="EE31" s="33">
        <f>DW31-'CCSD(T)'!CF31</f>
        <v>-0.13014134881282668</v>
      </c>
      <c r="EF31" s="39">
        <f>DY31-'CCSD(T)'!CG31</f>
        <v>-0.2070920281439288</v>
      </c>
      <c r="EG31" s="39">
        <f>DY31-'DLPNO-CCSD(T1 or T0)'!CT30</f>
        <v>0.63275882411344586</v>
      </c>
      <c r="EH31" s="33">
        <f t="shared" si="56"/>
        <v>-0.14649906564486148</v>
      </c>
      <c r="EI31" s="33">
        <f t="shared" si="57"/>
        <v>-7.6950679331102112E-2</v>
      </c>
      <c r="EJ31" s="33"/>
      <c r="EK31" s="289" t="s">
        <v>27</v>
      </c>
      <c r="EL31" s="33">
        <v>-1024.38746128041</v>
      </c>
      <c r="EM31" s="33">
        <v>-1027.9858841794501</v>
      </c>
      <c r="EN31" s="33">
        <v>-1027.9752495052801</v>
      </c>
      <c r="EO31" s="33">
        <v>-1027.8480336160801</v>
      </c>
      <c r="EP31" s="33">
        <v>-1027.8427162789901</v>
      </c>
      <c r="EQ31" s="33">
        <v>-1027.6925556885601</v>
      </c>
      <c r="ER31" s="33">
        <v>-1.0634674171000001E-2</v>
      </c>
      <c r="ES31" s="33">
        <f t="shared" si="58"/>
        <v>-1027.6819210143892</v>
      </c>
      <c r="ET31" s="18" t="s">
        <v>118</v>
      </c>
      <c r="EU31" s="34">
        <f>627.5095*(EL33-EL32)</f>
        <v>-9.7387775229348144</v>
      </c>
      <c r="EV31" s="34">
        <f>627.5095*(ES33-ES32)</f>
        <v>-6.5066500697670815</v>
      </c>
      <c r="EW31" s="34">
        <f>627.5095*(EQ33-EQ32)</f>
        <v>-6.5750592874103679</v>
      </c>
      <c r="EX31" s="34">
        <f>627.5095*(EP33-EP32)</f>
        <v>-5.2463039427326743</v>
      </c>
      <c r="EY31" s="34">
        <f>627.5095*(EO33-EO32)</f>
        <v>-5.2805085568334453</v>
      </c>
      <c r="EZ31" s="34">
        <f>627.5095*(EN33-EN32)</f>
        <v>-3.585749009238568</v>
      </c>
      <c r="FA31" s="34">
        <f>627.5095*(EM33-EM32)</f>
        <v>-3.6541582311622287</v>
      </c>
      <c r="FB31" s="92">
        <f t="shared" si="5"/>
        <v>2.9209010562481392</v>
      </c>
      <c r="FC31" s="92">
        <f t="shared" si="6"/>
        <v>1.6263503256712166</v>
      </c>
      <c r="FD31" s="92">
        <f>EU31-'CCSD(T)'!BB31</f>
        <v>-1.5320706426802388E-3</v>
      </c>
      <c r="FE31" s="92">
        <f>EW31-'CCSD(T)'!BC31</f>
        <v>8.227349234866832E-2</v>
      </c>
      <c r="FF31" s="92">
        <f>EY31-'CCSD(T)'!CH31</f>
        <v>4.6545481498263541E-3</v>
      </c>
      <c r="FG31" s="96">
        <f>FA31-'CCSD(T)'!CI31</f>
        <v>-0.17744717387611697</v>
      </c>
      <c r="FH31" s="96">
        <f>FA31-'DLPNO-CCSD(T1 or T0)'!AF30</f>
        <v>0.65198577795796808</v>
      </c>
      <c r="FI31" s="92">
        <f t="shared" si="59"/>
        <v>6.186618792506593E-3</v>
      </c>
      <c r="FJ31" s="92">
        <f t="shared" si="60"/>
        <v>-0.18210172202594332</v>
      </c>
      <c r="FK31" s="39"/>
      <c r="FL31" s="218" t="s">
        <v>27</v>
      </c>
      <c r="FM31" s="28">
        <v>-1024.3874612806201</v>
      </c>
      <c r="FN31" s="28">
        <v>-1027.98617374121</v>
      </c>
      <c r="FO31" s="28">
        <v>-1027.9758228913199</v>
      </c>
      <c r="FP31" s="28">
        <v>-1027.8484115195099</v>
      </c>
      <c r="FQ31" s="28">
        <v>-1027.8432360945701</v>
      </c>
      <c r="FR31" s="28">
        <v>-1027.6928843011799</v>
      </c>
      <c r="FS31" s="28">
        <v>-1.0350849887E-2</v>
      </c>
      <c r="FT31" s="28">
        <f t="shared" si="61"/>
        <v>-1027.682533451293</v>
      </c>
      <c r="FU31" s="18" t="s">
        <v>118</v>
      </c>
      <c r="FV31" s="34">
        <f>627.5095*(FM33-FM32)</f>
        <v>-9.738777516656933</v>
      </c>
      <c r="FW31" s="34">
        <f>627.5095*(FT33-FT32)</f>
        <v>-6.5250711559836452</v>
      </c>
      <c r="FX31" s="34">
        <f>627.5095*(FR33-FR32)</f>
        <v>-6.5965764878810855</v>
      </c>
      <c r="FY31" s="34">
        <f>627.5095*(FQ33-FQ32)</f>
        <v>-5.2768081584628517</v>
      </c>
      <c r="FZ31" s="34">
        <f>627.5095*(FP33-FP32)</f>
        <v>-5.31256081970316</v>
      </c>
      <c r="GA31" s="34">
        <f>627.5095*(FO33-FO32)</f>
        <v>-3.608968322927129</v>
      </c>
      <c r="GB31" s="34">
        <f>627.5095*(FN33-FN32)</f>
        <v>-3.6804736516856287</v>
      </c>
      <c r="GC31" s="33">
        <f t="shared" si="62"/>
        <v>2.9161028361954568</v>
      </c>
      <c r="GD31" s="33">
        <f t="shared" si="63"/>
        <v>1.6320871680175313</v>
      </c>
      <c r="GE31" s="169">
        <f t="shared" si="7"/>
        <v>9.4446517711389344E-2</v>
      </c>
      <c r="GF31" s="33">
        <f>FV31-'CCSD(T)'!BB31</f>
        <v>-1.5320643647989129E-3</v>
      </c>
      <c r="GG31" s="33">
        <f>FX31-'CCSD(T)'!BC31</f>
        <v>6.075629187795073E-2</v>
      </c>
      <c r="GH31" s="33">
        <f>FZ31-'CCSD(T)'!CH31</f>
        <v>-2.7397714719888278E-2</v>
      </c>
      <c r="GI31" s="33">
        <f>GB31-'CCSD(T)'!CI31</f>
        <v>-0.20376259439951694</v>
      </c>
      <c r="GJ31" s="33">
        <f>GB31-'DLPNO-CCSD(T1 or T0)'!O30</f>
        <v>0.66339058101346948</v>
      </c>
      <c r="GK31" s="33">
        <f t="shared" si="64"/>
        <v>-2.5865650355089365E-2</v>
      </c>
      <c r="GL31" s="33">
        <f t="shared" si="65"/>
        <v>-0.17636487967962866</v>
      </c>
      <c r="GM31" s="33"/>
      <c r="GN31" s="218" t="s">
        <v>27</v>
      </c>
      <c r="GO31" s="28">
        <v>-1024.3874612806201</v>
      </c>
      <c r="GP31" s="28">
        <v>-1027.9849057090701</v>
      </c>
      <c r="GQ31" s="28">
        <v>-1027.9559486723899</v>
      </c>
      <c r="GR31" s="28">
        <v>-1027.8437864380501</v>
      </c>
      <c r="GS31" s="28">
        <v>-1027.8293079197099</v>
      </c>
      <c r="GT31" s="28">
        <v>-1027.6908785645101</v>
      </c>
      <c r="GU31" s="28">
        <v>-2.8957036677E-2</v>
      </c>
      <c r="GV31" s="28">
        <f t="shared" si="66"/>
        <v>-1027.6619215278331</v>
      </c>
      <c r="GW31" s="18" t="s">
        <v>118</v>
      </c>
      <c r="GX31" s="34">
        <f>627.5095*(GO33-GO32)</f>
        <v>-9.7387775041011668</v>
      </c>
      <c r="GY31" s="34">
        <f>627.5095*(GV33-GV32)</f>
        <v>-6.3095375248574133</v>
      </c>
      <c r="GZ31" s="34">
        <f>627.5095*(GT33-GT32)</f>
        <v>-6.6276291028762451</v>
      </c>
      <c r="HA31" s="34">
        <f>627.5095*(GS33-GS32)</f>
        <v>-4.6091193758769853</v>
      </c>
      <c r="HB31" s="34">
        <f>627.5095*(GR33-GR32)</f>
        <v>-4.7681651602493291</v>
      </c>
      <c r="HC31" s="34">
        <f>627.5095*(GQ33-GQ32)</f>
        <v>-3.2183532034360822</v>
      </c>
      <c r="HD31" s="34">
        <f>627.5095*(GP33-GP32)</f>
        <v>-3.5364447845938551</v>
      </c>
      <c r="HE31" s="33">
        <f t="shared" si="8"/>
        <v>3.0911843182823899</v>
      </c>
      <c r="HF31" s="33">
        <f t="shared" si="9"/>
        <v>1.231720375655474</v>
      </c>
      <c r="HG31" s="52">
        <f t="shared" si="67"/>
        <v>0.4003667923620573</v>
      </c>
      <c r="HH31" s="33">
        <f>GX31-'CCSD(T)'!BB31</f>
        <v>-1.5320518090327084E-3</v>
      </c>
      <c r="HI31" s="33">
        <f>GZ31-'CCSD(T)'!BC31</f>
        <v>2.9703676882791186E-2</v>
      </c>
      <c r="HJ31" s="33">
        <f>HB31-'CCSD(T)'!CH31</f>
        <v>0.51699794473394256</v>
      </c>
      <c r="HK31" s="33">
        <f>HD31-'CCSD(T)'!CI31</f>
        <v>-5.9733727307743401E-2</v>
      </c>
      <c r="HL31" s="33">
        <f>HD31-'DLPNO-CCSD(T1 or T0)'!CT30</f>
        <v>3.2252570258991309E-2</v>
      </c>
      <c r="HM31" s="33">
        <f t="shared" si="10"/>
        <v>0.51852999654297527</v>
      </c>
      <c r="HN31" s="33">
        <f t="shared" si="11"/>
        <v>-0.57673167204168596</v>
      </c>
      <c r="HO31" s="39"/>
      <c r="HP31" s="218" t="s">
        <v>27</v>
      </c>
      <c r="HQ31" s="28">
        <v>-1024.3874612806101</v>
      </c>
      <c r="HR31" s="28">
        <v>-1027.98607717509</v>
      </c>
      <c r="HS31" s="28">
        <v>-1027.9587032653201</v>
      </c>
      <c r="HT31" s="28">
        <v>-1027.8454554196401</v>
      </c>
      <c r="HU31" s="28">
        <v>-1027.83176846475</v>
      </c>
      <c r="HV31" s="28">
        <v>-1027.6922729932401</v>
      </c>
      <c r="HW31" s="28">
        <v>-2.7373909772E-2</v>
      </c>
      <c r="HX31" s="28">
        <f t="shared" si="68"/>
        <v>-1027.6648990834681</v>
      </c>
      <c r="HY31" s="18" t="s">
        <v>118</v>
      </c>
      <c r="HZ31" s="34">
        <f>627.5095*(HQ33-HQ32)</f>
        <v>-9.7387775041011668</v>
      </c>
      <c r="IA31" s="34">
        <f>627.5095*(HX33-HX32)</f>
        <v>-6.8802268341378543</v>
      </c>
      <c r="IB31" s="34">
        <f>627.5095*(HV33-HV32)</f>
        <v>-6.648291603925542</v>
      </c>
      <c r="IC31" s="34">
        <f>627.5095*(HU33-HU32)</f>
        <v>-5.2213502116991881</v>
      </c>
      <c r="ID31" s="34">
        <f>627.5095*(HT33-HT32)</f>
        <v>-5.1053825969497293</v>
      </c>
      <c r="IE31" s="34">
        <f>627.5095*(HS33-HS32)</f>
        <v>-3.879249101727765</v>
      </c>
      <c r="IF31" s="34">
        <f>627.5095*(HR33-HR32)</f>
        <v>-3.6473138783640513</v>
      </c>
      <c r="IG31" s="33">
        <f t="shared" si="69"/>
        <v>3.0009777255614907</v>
      </c>
      <c r="IH31" s="33">
        <f t="shared" si="70"/>
        <v>1.458068718585678</v>
      </c>
      <c r="II31" s="33">
        <f t="shared" si="71"/>
        <v>0.22634834293020401</v>
      </c>
      <c r="IJ31" s="33">
        <f>HZ31-'CCSD(T)'!BB31</f>
        <v>-1.5320518090327084E-3</v>
      </c>
      <c r="IK31" s="33">
        <f>IB31-'CCSD(T)'!BC31</f>
        <v>9.041175833494286E-3</v>
      </c>
      <c r="IL31" s="33">
        <f>ID31-'CCSD(T)'!CH31</f>
        <v>0.1797805080335424</v>
      </c>
      <c r="IM31" s="33">
        <f>IF31-'CCSD(T)'!CI31</f>
        <v>-0.17060282107793956</v>
      </c>
      <c r="IN31" s="33">
        <f>IF31-'DLPNO-CCSD(T1 or T0)'!CT30</f>
        <v>-7.861652351120485E-2</v>
      </c>
      <c r="IO31" s="33">
        <f t="shared" si="72"/>
        <v>0.18131255984257511</v>
      </c>
      <c r="IP31" s="33">
        <f t="shared" si="73"/>
        <v>-0.35038332911148196</v>
      </c>
      <c r="IQ31" s="33"/>
      <c r="IR31" s="218" t="s">
        <v>27</v>
      </c>
      <c r="IS31">
        <v>-1024.38746128041</v>
      </c>
      <c r="IT31">
        <v>-1027.9864512496699</v>
      </c>
      <c r="IU31">
        <v>-1027.9829968889401</v>
      </c>
      <c r="IV31">
        <v>-1027.8495664596801</v>
      </c>
      <c r="IW31">
        <v>-1027.8478392793199</v>
      </c>
      <c r="IX31">
        <v>-1027.69306426562</v>
      </c>
      <c r="IY31">
        <v>-3.4543607320000002E-3</v>
      </c>
      <c r="IZ31" s="28">
        <f t="shared" si="74"/>
        <v>-1027.6896099048881</v>
      </c>
      <c r="JA31" s="18" t="s">
        <v>118</v>
      </c>
      <c r="JB31" s="34">
        <f>627.5095*(IS33-IS32)</f>
        <v>-9.7387775229348144</v>
      </c>
      <c r="JC31" s="34">
        <f>627.5095*(IZ33-IZ32)</f>
        <v>-6.6549396911491598</v>
      </c>
      <c r="JD31" s="34">
        <f>627.5095*(IX33-IX32)</f>
        <v>-6.6494299688844096</v>
      </c>
      <c r="JE31" s="34">
        <f>627.5095*(IW33-IW32)</f>
        <v>-5.3297244722211028</v>
      </c>
      <c r="JF31" s="34">
        <f>627.5095*(IV33-IV32)</f>
        <v>-5.3269696113740865</v>
      </c>
      <c r="JG31" s="34">
        <f>627.5095*(IU33-IU32)</f>
        <v>-3.6248737057893625</v>
      </c>
      <c r="JH31" s="34">
        <f>627.5095*(IT33-IT32)</f>
        <v>-3.6193639840953296</v>
      </c>
      <c r="JI31" s="33">
        <f t="shared" si="75"/>
        <v>3.0300659847890801</v>
      </c>
      <c r="JJ31" s="33">
        <f t="shared" si="76"/>
        <v>1.707605627278757</v>
      </c>
      <c r="JK31" s="33">
        <f t="shared" si="77"/>
        <v>8.1255301607540353E-2</v>
      </c>
      <c r="JL31" s="33">
        <f>JB31-'CCSD(T)'!BB31</f>
        <v>-1.5320706426802388E-3</v>
      </c>
      <c r="JM31" s="33">
        <f>JD31-'CCSD(T)'!BC31</f>
        <v>7.9028108746266312E-3</v>
      </c>
      <c r="JN31" s="33">
        <f>JF31-'CCSD(T)'!CH31</f>
        <v>-4.1806506390814846E-2</v>
      </c>
      <c r="JO31" s="33">
        <f>JH31-'CCSD(T)'!CI31</f>
        <v>-0.14265292680921782</v>
      </c>
      <c r="JP31" s="33">
        <f>JH31-'DLPNO-CCSD(T1 or T0)'!CT30</f>
        <v>-5.0666629242483108E-2</v>
      </c>
      <c r="JQ31" s="33">
        <f t="shared" si="78"/>
        <v>-4.0274435748134607E-2</v>
      </c>
      <c r="JR31" s="33">
        <f t="shared" si="79"/>
        <v>-0.10084642041840297</v>
      </c>
      <c r="JS31" s="33"/>
      <c r="JT31" s="344">
        <v>-1029.8736893058899</v>
      </c>
      <c r="JU31" s="345">
        <v>-1029.2544552423501</v>
      </c>
      <c r="JV31" s="346">
        <v>-1029.2465089810901</v>
      </c>
      <c r="JW31" s="328"/>
      <c r="JX31" s="218" t="s">
        <v>27</v>
      </c>
      <c r="JY31" s="28">
        <v>-1025.33614813397</v>
      </c>
      <c r="JZ31" s="28">
        <v>-1029.8907826453999</v>
      </c>
      <c r="KA31" s="28">
        <v>-1029.8736408078801</v>
      </c>
      <c r="KB31" s="28">
        <v>-1029.68512993783</v>
      </c>
      <c r="KC31" s="28">
        <v>-1029.6765590190701</v>
      </c>
      <c r="KD31" s="28">
        <v>-1029.58321266302</v>
      </c>
      <c r="KE31" s="28">
        <v>-1.7141837518000001E-2</v>
      </c>
      <c r="KF31" s="28">
        <f t="shared" si="80"/>
        <v>-1029.566070825502</v>
      </c>
      <c r="KG31" s="216">
        <v>-1029.5254729379999</v>
      </c>
      <c r="KH31" s="125">
        <v>-1029.5254729379999</v>
      </c>
      <c r="KI31" s="215">
        <v>-1029.7175967549999</v>
      </c>
      <c r="KJ31" s="10">
        <v>-1.051801512046</v>
      </c>
      <c r="KK31" s="10">
        <v>-3.1954502605299999</v>
      </c>
      <c r="KL31" s="10">
        <f t="shared" si="12"/>
        <v>-1029.5212889506213</v>
      </c>
      <c r="KM31" s="10">
        <f t="shared" si="13"/>
        <v>-1029.4902334726589</v>
      </c>
      <c r="KN31" s="34">
        <f>627.5095*(JY33-JY32)</f>
        <v>-10.108479476383087</v>
      </c>
      <c r="KO31" s="34">
        <f>627.5095*(KF33-KF32)</f>
        <v>-6.0656704670867878</v>
      </c>
      <c r="KP31" s="34">
        <f>627.5095*(KL33-KL32)</f>
        <v>-7.5557400940388195</v>
      </c>
      <c r="KQ31" s="34">
        <f>627.5095*(KM33-KM32)</f>
        <v>-8.2987390799843457</v>
      </c>
      <c r="KR31" s="34">
        <f>627.5095*(KD33-KD32)</f>
        <v>-6.0843389268317161</v>
      </c>
      <c r="KS31" s="34">
        <f>627.5095*(KC33-KC32)</f>
        <v>-5.6796540592623375</v>
      </c>
      <c r="KT31" s="34">
        <f>627.5095*(KB33-KB32)</f>
        <v>-5.688988288207387</v>
      </c>
      <c r="KU31" s="34">
        <f>627.5095*(KA33-KA32)</f>
        <v>-3.9437861383104851</v>
      </c>
      <c r="KV31" s="34">
        <f>627.5095*(JZ33-JZ32)</f>
        <v>-3.9624546024784664</v>
      </c>
      <c r="KW31" s="33">
        <f t="shared" si="14"/>
        <v>2.1218843243532497</v>
      </c>
      <c r="KX31" s="109">
        <f>627.5095*(JT33-JT32)</f>
        <v>-4.2635963425175891</v>
      </c>
      <c r="KY31" s="109">
        <f>627.5095*(JU33-JU32)</f>
        <v>-3.52750160707255</v>
      </c>
      <c r="KZ31" s="331">
        <f>627.5095*(JV33-JV32)</f>
        <v>-3.4191275099182521</v>
      </c>
      <c r="LA31" s="33">
        <f t="shared" si="15"/>
        <v>1.7265336857289206</v>
      </c>
      <c r="LB31" s="155">
        <f t="shared" si="81"/>
        <v>9.4446517711389344E-2</v>
      </c>
      <c r="LC31" s="149">
        <f>KN31-'PNO-LCCSD(T)'!AB30</f>
        <v>-1.4333383889866269E-3</v>
      </c>
      <c r="LD31" s="179">
        <f t="shared" si="16"/>
        <v>-0.28198095079283769</v>
      </c>
      <c r="LE31" s="324">
        <f t="shared" si="17"/>
        <v>-0.30114174003912275</v>
      </c>
      <c r="LF31" s="326">
        <f t="shared" si="18"/>
        <v>0.73609473544503912</v>
      </c>
      <c r="LG31" t="str">
        <f t="shared" si="19"/>
        <v>10_end_MAI</v>
      </c>
      <c r="LH31" s="175">
        <f>627.5095*(KG33-KG32)</f>
        <v>-5.7210718825604756</v>
      </c>
      <c r="LI31" s="128">
        <f t="shared" si="20"/>
        <v>4.1417823298138146E-2</v>
      </c>
      <c r="LJ31" s="129">
        <f t="shared" si="21"/>
        <v>3.2083594353088607E-2</v>
      </c>
      <c r="LK31" s="123">
        <f>627.5095*(KI33-KI32)</f>
        <v>-4.1956671965252648</v>
      </c>
      <c r="LL31" s="128">
        <f t="shared" si="22"/>
        <v>0.25188105821477969</v>
      </c>
      <c r="LM31" s="128">
        <f t="shared" si="23"/>
        <v>0.23321259404679839</v>
      </c>
      <c r="LN31" s="226">
        <f t="shared" si="24"/>
        <v>1.422848580702289</v>
      </c>
      <c r="LO31" s="226"/>
      <c r="LP31" s="5" t="s">
        <v>27</v>
      </c>
      <c r="LQ31" s="295">
        <v>-1025.3361481356401</v>
      </c>
      <c r="LR31" s="295">
        <v>-1029.8905050082401</v>
      </c>
      <c r="LS31" s="4">
        <v>-1029.8731444386999</v>
      </c>
      <c r="LT31" s="4">
        <v>-1029.6847959653001</v>
      </c>
      <c r="LU31" s="4">
        <v>-1029.6761156805301</v>
      </c>
      <c r="LV31" s="4">
        <v>-1029.58289948835</v>
      </c>
      <c r="LW31" s="4">
        <v>-1.7360569539E-2</v>
      </c>
      <c r="LX31" s="28">
        <f t="shared" si="25"/>
        <v>-1029.5655389188109</v>
      </c>
      <c r="LY31" s="18" t="s">
        <v>118</v>
      </c>
      <c r="LZ31" s="34">
        <f>627.5095*(LQ33-LQ32)</f>
        <v>-10.108479206576831</v>
      </c>
      <c r="MA31" s="34">
        <f>627.5095*(LX33-LX32)</f>
        <v>-6.0832566272134194</v>
      </c>
      <c r="MB31" s="34">
        <f>627.5095*(LV33-LV32)</f>
        <v>-6.0785560564797469</v>
      </c>
      <c r="MC31" s="34">
        <f>627.5095*(LU33-LU32)</f>
        <v>-5.6978032906354201</v>
      </c>
      <c r="MD31" s="34">
        <f>627.5095*(LT33-LT32)</f>
        <v>-5.6954530040558105</v>
      </c>
      <c r="ME31" s="34">
        <f>627.5095*(LS33-LS32)</f>
        <v>-3.9629825261452263</v>
      </c>
      <c r="MF31" s="34">
        <f>627.5095*(LR33-LR32)</f>
        <v>-3.95828195926389</v>
      </c>
      <c r="MG31" s="33">
        <f t="shared" si="26"/>
        <v>2.1202740972158569</v>
      </c>
      <c r="MH31" s="39">
        <f t="shared" si="27"/>
        <v>1.7371710447919204</v>
      </c>
      <c r="MI31" s="33"/>
      <c r="MJ31" s="5" t="s">
        <v>27</v>
      </c>
      <c r="MK31" s="28">
        <v>-1025.33614813397</v>
      </c>
      <c r="ML31" s="28">
        <v>-1029.88981797665</v>
      </c>
      <c r="MM31" s="28">
        <v>-1029.84583369299</v>
      </c>
      <c r="MN31" s="28">
        <v>-1029.6801309172199</v>
      </c>
      <c r="MO31" s="28">
        <v>-1029.6581387753899</v>
      </c>
      <c r="MP31" s="28">
        <v>-1029.5812647530799</v>
      </c>
      <c r="MQ31" s="28">
        <v>-4.3984283664999999E-2</v>
      </c>
      <c r="MR31" s="28">
        <f t="shared" si="82"/>
        <v>-1029.537280469415</v>
      </c>
      <c r="MS31" s="18" t="s">
        <v>118</v>
      </c>
      <c r="MT31" s="34">
        <f>627.5095*(MK33-MK32)</f>
        <v>-10.108479463827322</v>
      </c>
      <c r="MU31" s="34">
        <f>627.5095*(MR33-MR32)</f>
        <v>-6.1400458208746729</v>
      </c>
      <c r="MV31" s="34">
        <f>627.5095*(MP33-MP32)</f>
        <v>-6.2389337610525484</v>
      </c>
      <c r="MW31" s="34">
        <f>627.5095*(MO33-MO32)</f>
        <v>-5.48683260122968</v>
      </c>
      <c r="MX31" s="34">
        <f>627.5095*(MN33-MN32)</f>
        <v>-5.5362765722460328</v>
      </c>
      <c r="MY31" s="34">
        <f>627.5095*(MM33-MM32)</f>
        <v>-4.1157523871383175</v>
      </c>
      <c r="MZ31" s="34">
        <f>627.5095*(ML33-ML32)</f>
        <v>-4.2146403291710222</v>
      </c>
      <c r="NA31" s="52">
        <f t="shared" si="28"/>
        <v>2.0242934318815262</v>
      </c>
      <c r="NB31" s="52">
        <f t="shared" si="29"/>
        <v>1.3216362430750106</v>
      </c>
      <c r="NC31" s="33">
        <f t="shared" si="30"/>
        <v>0.40489744265391003</v>
      </c>
      <c r="ND31" s="33"/>
      <c r="NE31" s="5" t="s">
        <v>27</v>
      </c>
      <c r="NF31">
        <v>-1025.33614813397</v>
      </c>
      <c r="NG31">
        <v>-1029.89118450199</v>
      </c>
      <c r="NH31">
        <v>-1029.84795205315</v>
      </c>
      <c r="NI31">
        <v>-1029.68160128114</v>
      </c>
      <c r="NJ31">
        <v>-1029.65998505672</v>
      </c>
      <c r="NK31">
        <v>-1029.5828586497901</v>
      </c>
      <c r="NL31">
        <v>-4.3232448835999998E-2</v>
      </c>
      <c r="NM31" s="28">
        <f t="shared" si="83"/>
        <v>-1029.539626200954</v>
      </c>
      <c r="NN31" s="18" t="s">
        <v>118</v>
      </c>
      <c r="NO31" s="34">
        <f>627.5095*(NF33-NF32)</f>
        <v>-10.108479476383087</v>
      </c>
      <c r="NP31" s="34">
        <f>627.5095*(NM33-NM32)</f>
        <v>-6.4844638557911694</v>
      </c>
      <c r="NQ31" s="34">
        <f>627.5095*(NK33-NK32)</f>
        <v>-6.2260396204706083</v>
      </c>
      <c r="NR31" s="34">
        <f>627.5095*(NJ33-NJ32)</f>
        <v>-5.7976396942580255</v>
      </c>
      <c r="NS31" s="34">
        <f>627.5095*(NI33-NI32)</f>
        <v>-5.6684275753136335</v>
      </c>
      <c r="NT31" s="34">
        <f>627.5095*(NH33-NH32)</f>
        <v>-4.4819009675067125</v>
      </c>
      <c r="NU31" s="34">
        <f>627.5095*(NG33-NG32)</f>
        <v>-4.2234767296179268</v>
      </c>
      <c r="NV31" s="33">
        <f t="shared" si="31"/>
        <v>2.0025628908526816</v>
      </c>
      <c r="NW31" s="39">
        <f t="shared" si="84"/>
        <v>1.4449508456957068</v>
      </c>
      <c r="NX31" s="33">
        <f t="shared" si="85"/>
        <v>0.12331460262069616</v>
      </c>
      <c r="NZ31" s="5" t="s">
        <v>27</v>
      </c>
      <c r="OA31" s="4">
        <v>-1025.3832525584201</v>
      </c>
      <c r="OB31" s="4">
        <v>-1030.21216082303</v>
      </c>
      <c r="OC31" s="4">
        <v>-1030.1509780440499</v>
      </c>
      <c r="OD31" s="4">
        <v>-1029.9786773329899</v>
      </c>
      <c r="OE31" s="4">
        <v>-1029.9480859435</v>
      </c>
      <c r="OF31" s="4">
        <v>-1029.9214101769401</v>
      </c>
      <c r="OG31" s="4">
        <v>-6.1182778976000003E-2</v>
      </c>
      <c r="OH31" s="28">
        <f t="shared" si="86"/>
        <v>-1029.8602273979641</v>
      </c>
      <c r="OI31" s="18" t="s">
        <v>118</v>
      </c>
      <c r="OJ31" s="34">
        <f>627.5095*(OA33-OA32)</f>
        <v>-10.063320792764685</v>
      </c>
      <c r="OK31" s="34">
        <f>627.5095*(OH33-OH32)</f>
        <v>-7.234671997847693</v>
      </c>
      <c r="OL31" s="34">
        <f>627.5095*(OF33-OF32)</f>
        <v>-6.5861755492968035</v>
      </c>
      <c r="OM31" s="34">
        <f>627.5095*(OE33-OE32)</f>
        <v>-6.5872579529281934</v>
      </c>
      <c r="ON31" s="34">
        <f>627.5095*(OD33-OD32)</f>
        <v>-6.2630097317203495</v>
      </c>
      <c r="OO31" s="34">
        <f>627.5095*(OC33-OC32)</f>
        <v>-5.1105644324173447</v>
      </c>
      <c r="OP31" s="34">
        <f>627.5095*(OB33-OB32)</f>
        <v>-4.4620679837237756</v>
      </c>
      <c r="OQ31" s="33">
        <f t="shared" si="32"/>
        <v>2.1241075655730279</v>
      </c>
      <c r="OR31" s="39">
        <f t="shared" si="87"/>
        <v>1.8009417479965739</v>
      </c>
      <c r="OS31" s="39"/>
      <c r="OT31" s="39" t="s">
        <v>27</v>
      </c>
      <c r="OU31" s="39">
        <v>-1025.3832525622299</v>
      </c>
      <c r="OV31" s="39">
        <v>-1030.21134818205</v>
      </c>
      <c r="OW31" s="39">
        <v>-1030.1872266574501</v>
      </c>
      <c r="OX31" s="39">
        <v>-1029.9851785317501</v>
      </c>
      <c r="OY31" s="39">
        <v>-1029.97311776945</v>
      </c>
      <c r="OZ31" s="39">
        <v>-1029.9235249096</v>
      </c>
      <c r="PA31" s="39">
        <v>-2.4121524602E-2</v>
      </c>
      <c r="PB31" s="39">
        <v>-1029.8994033849981</v>
      </c>
      <c r="PC31" s="39" t="s">
        <v>118</v>
      </c>
      <c r="PD31" s="39">
        <v>-10.063320805320449</v>
      </c>
      <c r="PE31" s="39">
        <v>-6.4367719478198744</v>
      </c>
      <c r="PF31" s="39">
        <v>-6.4108311846015154</v>
      </c>
      <c r="PG31" s="39">
        <v>-6.0706899111481958</v>
      </c>
      <c r="PH31" s="39">
        <v>-6.0577195282549043</v>
      </c>
      <c r="PI31" s="39">
        <v>-4.3330105585032328</v>
      </c>
      <c r="PJ31" s="39">
        <v>-4.307069792716649</v>
      </c>
      <c r="PK31" s="39">
        <v>2.1037613918848663</v>
      </c>
      <c r="PL31" s="39">
        <v>1.7506497355382553</v>
      </c>
      <c r="PM31" s="39"/>
      <c r="PO31" s="33">
        <f t="shared" si="33"/>
        <v>4.5158671062637268E-2</v>
      </c>
      <c r="PP31" s="33">
        <f t="shared" si="34"/>
        <v>-0.72673315947431671</v>
      </c>
      <c r="PQ31" s="33">
        <f t="shared" si="88"/>
        <v>-0.77189183053695398</v>
      </c>
      <c r="PR31" s="33">
        <f>'LNO-CCSD(T)-def2nZVP'!LB31</f>
        <v>9.4446517711389344E-2</v>
      </c>
      <c r="PS31" s="33">
        <f t="shared" si="89"/>
        <v>-0.56555120517598445</v>
      </c>
      <c r="PT31" s="33">
        <f t="shared" si="90"/>
        <v>5.7373217930861399E-2</v>
      </c>
      <c r="PU31" s="33">
        <f>-'LNO-CCSD(T)-def2nZVP'!FA31+'CCSD(T)'!CI31</f>
        <v>0.17744717387611697</v>
      </c>
      <c r="PV31" s="360">
        <f>'LNO-CCSD(T)-def2nZVP'!KV31+PS31+PT31+PU31</f>
        <v>-4.2931854158474732</v>
      </c>
      <c r="PW31" s="360"/>
      <c r="PX31" s="399">
        <v>4.5158401256381708E-2</v>
      </c>
      <c r="PY31" s="399">
        <v>-0.36226652419909389</v>
      </c>
      <c r="PZ31" s="399">
        <v>-0.4074249254554756</v>
      </c>
      <c r="QA31" s="399">
        <v>9.4446517711389344E-2</v>
      </c>
      <c r="QB31" s="399">
        <v>-0.29557595777696466</v>
      </c>
      <c r="QC31" s="399">
        <v>5.7373217930861399E-2</v>
      </c>
      <c r="QD31" s="399">
        <v>0.17744717387611697</v>
      </c>
      <c r="QE31" s="360">
        <v>-4.0232101684484531</v>
      </c>
      <c r="QF31" s="399">
        <f t="shared" si="91"/>
        <v>0.26997524739902001</v>
      </c>
      <c r="QH31" s="5" t="s">
        <v>27</v>
      </c>
      <c r="QI31" s="420">
        <v>-1025.3361481356501</v>
      </c>
      <c r="QJ31" s="420">
        <v>-1029.43726230887</v>
      </c>
      <c r="QK31" s="420">
        <v>-1029.4228038983399</v>
      </c>
      <c r="QL31" s="420">
        <v>-1029.2478670702999</v>
      </c>
      <c r="QM31" s="420">
        <v>-1029.2406378650301</v>
      </c>
      <c r="QN31" s="420">
        <v>-1029.1398221776201</v>
      </c>
      <c r="QO31" s="420">
        <v>-1.4458410523999999E-2</v>
      </c>
      <c r="QP31" s="213">
        <f t="shared" si="92"/>
        <v>-1029.1253637670961</v>
      </c>
      <c r="QQ31" s="421" t="s">
        <v>118</v>
      </c>
      <c r="QR31" s="212">
        <f>627.5095*(QI33-QI32)</f>
        <v>-10.108479695966285</v>
      </c>
      <c r="QS31" s="212">
        <f>627.5095*(QP33-QP32)</f>
        <v>-5.6942371246583665</v>
      </c>
      <c r="QT31" s="212">
        <f>627.5095*(QN33-QN32)</f>
        <v>-5.5424258514791989</v>
      </c>
      <c r="QU31" s="212">
        <f>627.5095*(QM33-QM32)</f>
        <v>-4.718471440239588</v>
      </c>
      <c r="QV31" s="212">
        <f>627.5095*(QL33-QL32)</f>
        <v>-4.6425658080017174</v>
      </c>
      <c r="QW31" s="212">
        <f>627.5095*(QK33-QK32)</f>
        <v>-3.1408754777722603</v>
      </c>
      <c r="QX31" s="212">
        <f>627.5095*(QJ33-QJ32)</f>
        <v>-2.989064206590601</v>
      </c>
      <c r="QY31" s="213">
        <f t="shared" si="35"/>
        <v>2.5533616448885978</v>
      </c>
      <c r="QZ31" s="249">
        <f t="shared" si="93"/>
        <v>1.6535016014111164</v>
      </c>
      <c r="RA31" s="5"/>
      <c r="RB31" s="5" t="s">
        <v>27</v>
      </c>
      <c r="RC31" s="213">
        <v>-1025.3832525584201</v>
      </c>
      <c r="RD31" s="213">
        <v>-1029.68231864113</v>
      </c>
      <c r="RE31" s="213">
        <v>-1029.6617860517199</v>
      </c>
      <c r="RF31" s="213">
        <v>-1029.4758991702199</v>
      </c>
      <c r="RG31" s="213">
        <v>-1029.46563287551</v>
      </c>
      <c r="RH31" s="213">
        <v>-1029.4121958917899</v>
      </c>
      <c r="RI31" s="213">
        <v>-2.0532589412999999E-2</v>
      </c>
      <c r="RJ31" s="418">
        <f t="shared" si="94"/>
        <v>-1029.3916633023769</v>
      </c>
      <c r="RK31" s="421" t="s">
        <v>118</v>
      </c>
      <c r="RL31" s="212">
        <f>627.5095*(RC33-RC32)</f>
        <v>-10.063320962267504</v>
      </c>
      <c r="RM31" s="212">
        <f>627.5095*(RJ33-RJ32)</f>
        <v>-5.0749756126313565</v>
      </c>
      <c r="RN31" s="212">
        <f>627.5095*(RH33-RH32)</f>
        <v>-4.9246603191206964</v>
      </c>
      <c r="RO31" s="212">
        <f>627.5095*(RG33-RG32)</f>
        <v>-4.1824371063479102</v>
      </c>
      <c r="RP31" s="212">
        <f>627.5095*(RF33-RF32)</f>
        <v>-4.107279458950523</v>
      </c>
      <c r="RQ31" s="212">
        <f>627.5095*(RE33-RE32)</f>
        <v>-2.5386288136209054</v>
      </c>
      <c r="RR31" s="212">
        <f>627.5095*(RD33-RD32)</f>
        <v>-2.3883135189688116</v>
      </c>
      <c r="RS31" s="213">
        <f t="shared" si="36"/>
        <v>2.5363468001518847</v>
      </c>
      <c r="RT31" s="249">
        <f t="shared" si="95"/>
        <v>1.7189659399817114</v>
      </c>
    </row>
    <row r="32" spans="1:488" ht="17">
      <c r="A32" s="96">
        <v>7.67</v>
      </c>
      <c r="C32" s="286" t="s">
        <v>28</v>
      </c>
      <c r="D32" s="282">
        <v>-1136.86125559626</v>
      </c>
      <c r="E32" s="282">
        <v>-1140.42997747815</v>
      </c>
      <c r="F32" s="282">
        <v>-1140.4182807694899</v>
      </c>
      <c r="G32" s="282">
        <v>-1140.2905534971101</v>
      </c>
      <c r="H32" s="282">
        <v>-1140.28470514278</v>
      </c>
      <c r="I32" s="282">
        <v>-1140.13139992998</v>
      </c>
      <c r="J32" s="282">
        <v>-1140.1197032213199</v>
      </c>
      <c r="K32" s="94" t="s">
        <v>119</v>
      </c>
      <c r="L32" s="34">
        <f>627.5095*(D33-D31-D110)</f>
        <v>18.004015237603927</v>
      </c>
      <c r="M32" s="34">
        <f>627.5095*(J33-J31-J110)</f>
        <v>12.893601969750785</v>
      </c>
      <c r="N32" s="34">
        <f>627.5095*(I33-I31-I110)</f>
        <v>11.884945762290773</v>
      </c>
      <c r="O32" s="34">
        <f>627.5095*(H33-H31-H110)</f>
        <v>11.590508491831056</v>
      </c>
      <c r="P32" s="34">
        <f>627.5095*(G33-G31-G110)</f>
        <v>11.086180388105509</v>
      </c>
      <c r="Q32" s="34">
        <f>627.5095*(F33-F31-F110)</f>
        <v>8.8120348235521551</v>
      </c>
      <c r="R32" s="34">
        <f>627.5095*(E33-E31-E110)</f>
        <v>7.8033786160921421</v>
      </c>
      <c r="S32" s="93">
        <f t="shared" si="37"/>
        <v>-4.0815671461986307</v>
      </c>
      <c r="T32" s="93">
        <f t="shared" si="38"/>
        <v>-3.2828017720133671</v>
      </c>
      <c r="U32" s="288"/>
      <c r="V32" s="93">
        <f>L32-'CCSD(T)'!BV32</f>
        <v>-1.2309140942580399E-2</v>
      </c>
      <c r="W32" s="93">
        <f>N32-'CCSD(T)'!BW32</f>
        <v>0.2167751337088788</v>
      </c>
      <c r="X32" s="93">
        <f>P32-'CCSD(T)'!CF32</f>
        <v>0.13219704380736808</v>
      </c>
      <c r="Y32" s="93">
        <f>R32-'CCSD(T)'!CG32</f>
        <v>7.5469785716767213E-2</v>
      </c>
      <c r="Z32" s="93">
        <f>R32-'DLPNO-CCSD(T1 or T0)'!CT31</f>
        <v>-9.6350401983564815E-2</v>
      </c>
      <c r="AA32" s="93">
        <f t="shared" si="39"/>
        <v>0.14450618474994847</v>
      </c>
      <c r="AB32" s="93">
        <f t="shared" si="40"/>
        <v>-5.6727258090600863E-2</v>
      </c>
      <c r="AD32" s="209" t="s">
        <v>28</v>
      </c>
      <c r="AE32" s="28">
        <v>-1136.86125559626</v>
      </c>
      <c r="AF32" s="28">
        <v>-1140.43023041433</v>
      </c>
      <c r="AG32" s="28">
        <v>-1140.4188228554201</v>
      </c>
      <c r="AH32" s="28">
        <v>-1140.2908821194401</v>
      </c>
      <c r="AI32" s="28">
        <v>-1140.2851783399799</v>
      </c>
      <c r="AJ32" s="28">
        <v>-1140.1317734353099</v>
      </c>
      <c r="AK32" s="28">
        <v>-1140.1203658764</v>
      </c>
      <c r="AL32" s="18" t="s">
        <v>119</v>
      </c>
      <c r="AM32" s="34">
        <f>627.5095*(AE33-AE31-AE110)</f>
        <v>18.004015206223432</v>
      </c>
      <c r="AN32" s="34">
        <f>627.5095*(AK33-AK31-AK110)</f>
        <v>12.777431821211058</v>
      </c>
      <c r="AO32" s="34">
        <f>627.5095*(AJ33-AJ31-AJ110)</f>
        <v>11.820514749588183</v>
      </c>
      <c r="AP32" s="34">
        <f>627.5095*(AI33-AI31-AI110)</f>
        <v>11.517906321676428</v>
      </c>
      <c r="AQ32" s="34">
        <f>627.5095*(AH33-AH31-AH110)</f>
        <v>11.039447778891548</v>
      </c>
      <c r="AR32" s="34">
        <f>627.5095*(AG33-AG31-AG110)</f>
        <v>8.7266224290532186</v>
      </c>
      <c r="AS32" s="34">
        <f>627.5095*(AF33-AF31-AF110)</f>
        <v>7.7697053506620017</v>
      </c>
      <c r="AT32" s="52">
        <f t="shared" si="41"/>
        <v>-4.0508093989261811</v>
      </c>
      <c r="AU32" s="52">
        <f t="shared" si="42"/>
        <v>-3.269742428229546</v>
      </c>
      <c r="AV32" s="71"/>
      <c r="AW32" s="52">
        <f>AM32-'CCSD(T)'!BV32</f>
        <v>-1.2309172323075046E-2</v>
      </c>
      <c r="AX32" s="52">
        <f>AO32-'CCSD(T)'!BW32</f>
        <v>0.1523441210062888</v>
      </c>
      <c r="AY32" s="52">
        <f>AQ32-'CCSD(T)'!CF32</f>
        <v>8.546443459340658E-2</v>
      </c>
      <c r="AZ32" s="52">
        <f>AS32-'CCSD(T)'!CG32</f>
        <v>4.1796520286626837E-2</v>
      </c>
      <c r="BA32" s="52">
        <f>AS32-'DLPNO-CCSD(T1 or T0)'!CT31</f>
        <v>-0.13002366741370519</v>
      </c>
      <c r="BB32" s="52">
        <f t="shared" si="43"/>
        <v>9.7773606916481626E-2</v>
      </c>
      <c r="BC32" s="52">
        <f t="shared" si="44"/>
        <v>-4.3667914306779743E-2</v>
      </c>
      <c r="BD32" s="33"/>
      <c r="BE32" s="211" t="s">
        <v>28</v>
      </c>
      <c r="BF32" s="28">
        <v>-1136.86125559625</v>
      </c>
      <c r="BG32" s="28">
        <v>-1140.4295946065599</v>
      </c>
      <c r="BH32" s="28">
        <v>-1140.39864393894</v>
      </c>
      <c r="BI32" s="28">
        <v>-1140.2866140614001</v>
      </c>
      <c r="BJ32" s="28">
        <v>-1140.2711387275899</v>
      </c>
      <c r="BK32" s="28">
        <v>-1140.1299880158399</v>
      </c>
      <c r="BL32" s="28">
        <v>-3.095066762E-2</v>
      </c>
      <c r="BM32" s="28">
        <f t="shared" si="45"/>
        <v>-1140.09903734822</v>
      </c>
      <c r="BN32" s="18" t="s">
        <v>119</v>
      </c>
      <c r="BO32" s="212">
        <f>627.5095*(BF33-BF31-BF110)</f>
        <v>18.004015250159689</v>
      </c>
      <c r="BP32" s="212">
        <f>627.5095*(BM33-BM31-BM110)</f>
        <v>14.305678588672823</v>
      </c>
      <c r="BQ32" s="212">
        <f>627.5095*(BK33-BK31-BK110)</f>
        <v>11.849771106237284</v>
      </c>
      <c r="BR32" s="212">
        <f>627.5095*(BJ33-BJ31-BJ110)</f>
        <v>12.586962265733048</v>
      </c>
      <c r="BS32" s="212">
        <f>627.5095*(BI33-BI31-BI110)</f>
        <v>11.359008518482625</v>
      </c>
      <c r="BT32" s="212">
        <f>627.5095*(BH33-BH31-BH110)</f>
        <v>10.048049967536432</v>
      </c>
      <c r="BU32" s="212">
        <f>627.5095*(BG33-BG31-BG110)</f>
        <v>7.5921424857251161</v>
      </c>
      <c r="BV32" s="213">
        <f t="shared" si="46"/>
        <v>-4.2576286205121683</v>
      </c>
      <c r="BW32" s="213">
        <f t="shared" si="47"/>
        <v>-3.766866032757509</v>
      </c>
      <c r="BX32" s="214">
        <f t="shared" si="48"/>
        <v>0.497123604527963</v>
      </c>
      <c r="BY32" s="33">
        <f>BO32-'CCSD(T)'!BV32</f>
        <v>-1.2309128386817747E-2</v>
      </c>
      <c r="BZ32" s="33">
        <f>BQ32-'CCSD(T)'!BW32</f>
        <v>0.18160047765539034</v>
      </c>
      <c r="CA32" s="39">
        <f>BS32-'CCSD(T)'!CF32</f>
        <v>0.40502517418448392</v>
      </c>
      <c r="CB32" s="39">
        <f>BU32-'CCSD(T)'!CG32</f>
        <v>-0.13576634465025883</v>
      </c>
      <c r="CC32" s="33">
        <f>BU32-'DLPNO-CCSD(T1 or T0)'!CT31</f>
        <v>-0.30758653235059086</v>
      </c>
      <c r="CD32" s="33">
        <f t="shared" si="49"/>
        <v>0.41733430257130166</v>
      </c>
      <c r="CE32" s="33">
        <f t="shared" si="50"/>
        <v>-0.54079151883474275</v>
      </c>
      <c r="CF32" s="39"/>
      <c r="CG32" s="211" t="s">
        <v>28</v>
      </c>
      <c r="CH32" s="74">
        <v>-1136.86125559625</v>
      </c>
      <c r="CI32" s="74">
        <v>-1140.4305810691601</v>
      </c>
      <c r="CJ32" s="74">
        <v>-1140.40180067959</v>
      </c>
      <c r="CK32" s="74">
        <v>-1140.28833685939</v>
      </c>
      <c r="CL32" s="74">
        <v>-1140.2739466646001</v>
      </c>
      <c r="CM32" s="74">
        <v>-1140.13146125668</v>
      </c>
      <c r="CN32" s="33">
        <v>-2.8780389577E-2</v>
      </c>
      <c r="CO32" s="33">
        <f t="shared" si="51"/>
        <v>-1140.1026808671031</v>
      </c>
      <c r="CP32" s="18" t="s">
        <v>119</v>
      </c>
      <c r="CQ32" s="34">
        <f>627.5095*(CH33-CH31-CH110)</f>
        <v>18.004015231326044</v>
      </c>
      <c r="CR32" s="34">
        <f>627.5095*(CO33-CO31-CO110)</f>
        <v>13.645940233984836</v>
      </c>
      <c r="CS32" s="34">
        <f>627.5095*(CM33-CM31-CM110)</f>
        <v>11.718358913884055</v>
      </c>
      <c r="CT32" s="34">
        <f>627.5095*(CL33-CL31-CL110)</f>
        <v>12.014667339144511</v>
      </c>
      <c r="CU32" s="34">
        <f>627.5095*(CK33-CK31-CK110)</f>
        <v>11.050876674595269</v>
      </c>
      <c r="CV32" s="34">
        <f>627.5095*(CJ33-CJ31-CJ110)</f>
        <v>9.4404366860697806</v>
      </c>
      <c r="CW32" s="34">
        <f>627.5095*(CI33-CI31-CI110)</f>
        <v>7.51285537030288</v>
      </c>
      <c r="CX32" s="33">
        <f t="shared" si="0"/>
        <v>-4.205503543581175</v>
      </c>
      <c r="CY32" s="33">
        <f t="shared" si="1"/>
        <v>-3.5380213042923891</v>
      </c>
      <c r="CZ32" s="33">
        <f t="shared" si="2"/>
        <v>0.22884472846511983</v>
      </c>
      <c r="DA32" s="33">
        <f>CQ32-'CCSD(T)'!BV32</f>
        <v>-1.2309147220463501E-2</v>
      </c>
      <c r="DB32" s="33">
        <f>CS32-'CCSD(T)'!BW32</f>
        <v>5.0188285302160907E-2</v>
      </c>
      <c r="DC32" s="33">
        <f>CU32-'CCSD(T)'!CF32</f>
        <v>9.6893330297127989E-2</v>
      </c>
      <c r="DD32" s="39">
        <f>CW32-'CCSD(T)'!CG32</f>
        <v>-0.21505346007249493</v>
      </c>
      <c r="DE32" s="39">
        <f>CW32-'DLPNO-CCSD(T1 or T0)'!CT31</f>
        <v>-0.38687364777282696</v>
      </c>
      <c r="DF32" s="33">
        <f t="shared" si="52"/>
        <v>0.10920247751759149</v>
      </c>
      <c r="DG32" s="33">
        <f t="shared" si="53"/>
        <v>-0.31194679036962292</v>
      </c>
      <c r="DH32" s="33"/>
      <c r="DI32" s="211" t="s">
        <v>28</v>
      </c>
      <c r="DJ32" s="74">
        <v>-1136.86125559628</v>
      </c>
      <c r="DK32" s="74">
        <v>-1140.42942749957</v>
      </c>
      <c r="DL32" s="74">
        <v>-1140.4261476113199</v>
      </c>
      <c r="DM32" s="74">
        <v>-1140.2916900908799</v>
      </c>
      <c r="DN32" s="74">
        <v>-1140.29005014676</v>
      </c>
      <c r="DO32" s="74">
        <v>-1140.13185864653</v>
      </c>
      <c r="DP32" s="28">
        <v>-3.2798882449999998E-3</v>
      </c>
      <c r="DQ32" s="33">
        <f t="shared" si="54"/>
        <v>-1140.1285787582849</v>
      </c>
      <c r="DR32" s="18" t="s">
        <v>119</v>
      </c>
      <c r="DS32" s="34">
        <f>627.5095*(DJ33-DJ31-DJ110)</f>
        <v>18.004015260833874</v>
      </c>
      <c r="DT32" s="34">
        <f>627.5095*(DQ33-DQ31-DQ110)</f>
        <v>-70854.671552205167</v>
      </c>
      <c r="DU32" s="34">
        <f>627.5095*(DO33-DO31-DO110)</f>
        <v>11.694495506957795</v>
      </c>
      <c r="DV32" s="34">
        <f>627.5095*(DN33-DN31-DN110)</f>
        <v>11.056190206735971</v>
      </c>
      <c r="DW32" s="34">
        <f>627.5095*(DM33-DM31-DM110)</f>
        <v>10.925435103380602</v>
      </c>
      <c r="DX32" s="34">
        <f>627.5095*(DL33-DL31-DL110)</f>
        <v>8.0479571053951542</v>
      </c>
      <c r="DY32" s="34">
        <f>627.5095*(DK33-DK31-DK110)</f>
        <v>7.7864469112312644</v>
      </c>
      <c r="DZ32" s="33">
        <f t="shared" si="3"/>
        <v>-3.9080485957265303</v>
      </c>
      <c r="EA32" s="33">
        <f t="shared" si="4"/>
        <v>-3.1389881921493377</v>
      </c>
      <c r="EB32" s="33">
        <f t="shared" si="55"/>
        <v>0.14381357986402943</v>
      </c>
      <c r="EC32" s="33">
        <f>DS32-'CCSD(T)'!BV32</f>
        <v>-1.2309117712632656E-2</v>
      </c>
      <c r="ED32" s="33">
        <f>DU32-'CCSD(T)'!BW32</f>
        <v>2.6324878375900695E-2</v>
      </c>
      <c r="EE32" s="33">
        <f>DW32-'CCSD(T)'!CF32</f>
        <v>-2.8548240917539047E-2</v>
      </c>
      <c r="EF32" s="39">
        <f>DY32-'CCSD(T)'!CG32</f>
        <v>5.8538080855889518E-2</v>
      </c>
      <c r="EG32" s="39">
        <f>DY32-'DLPNO-CCSD(T1 or T0)'!CT31</f>
        <v>-0.11328210684444251</v>
      </c>
      <c r="EH32" s="33">
        <f t="shared" si="56"/>
        <v>-1.6239123204906392E-2</v>
      </c>
      <c r="EI32" s="33">
        <f t="shared" si="57"/>
        <v>8.7086321773428566E-2</v>
      </c>
      <c r="EJ32" s="33"/>
      <c r="EK32" s="289" t="s">
        <v>28</v>
      </c>
      <c r="EL32" s="33">
        <v>-1136.98791260648</v>
      </c>
      <c r="EM32" s="33">
        <v>-1140.9153539276101</v>
      </c>
      <c r="EN32" s="33">
        <v>-1140.90313506185</v>
      </c>
      <c r="EO32" s="33">
        <v>-1140.7588720670101</v>
      </c>
      <c r="EP32" s="33">
        <v>-1140.75276263413</v>
      </c>
      <c r="EQ32" s="33">
        <v>-1140.59299384108</v>
      </c>
      <c r="ER32" s="33">
        <v>-1.2218865762E-2</v>
      </c>
      <c r="ES32" s="33">
        <f t="shared" si="58"/>
        <v>-1140.580774975318</v>
      </c>
      <c r="ET32" s="18" t="s">
        <v>119</v>
      </c>
      <c r="EU32" s="34">
        <f>627.5095*(EL33-EL31-EL110)</f>
        <v>17.689402642587481</v>
      </c>
      <c r="EV32" s="34">
        <f>627.5095*(ES33-ES31-ES110)</f>
        <v>15.023565192307247</v>
      </c>
      <c r="EW32" s="34">
        <f>627.5095*(EQ33-EQ31-EQ110)</f>
        <v>13.967828282847988</v>
      </c>
      <c r="EX32" s="34">
        <f>627.5095*(EP33-EP31-EP110)</f>
        <v>13.39731449369304</v>
      </c>
      <c r="EY32" s="34">
        <f>627.5095*(EO33-EO31-EO110)</f>
        <v>12.86944603742961</v>
      </c>
      <c r="EZ32" s="34">
        <f>627.5095*(EN33-EN31-EN110)</f>
        <v>10.859417939575637</v>
      </c>
      <c r="FA32" s="34">
        <f>627.5095*(EM33-EM31-EM110)</f>
        <v>9.8036810270398593</v>
      </c>
      <c r="FB32" s="92">
        <f t="shared" si="5"/>
        <v>-4.1641472558081283</v>
      </c>
      <c r="FC32" s="92">
        <f t="shared" si="6"/>
        <v>-3.0657650103897502</v>
      </c>
      <c r="FD32" s="92">
        <f>EU32-'CCSD(T)'!BB32</f>
        <v>6.6283835195335428E-4</v>
      </c>
      <c r="FE32" s="92">
        <f>EW32-'CCSD(T)'!BC32</f>
        <v>0.22222215772946186</v>
      </c>
      <c r="FF32" s="92">
        <f>EY32-'CCSD(T)'!CH32</f>
        <v>0.21868736654781884</v>
      </c>
      <c r="FG32" s="96">
        <f>FA32-'CCSD(T)'!CI32</f>
        <v>0.21949456909966081</v>
      </c>
      <c r="FH32" s="96">
        <f>FA32-'DLPNO-CCSD(T1 or T0)'!AF31</f>
        <v>4.2367265976569257E-2</v>
      </c>
      <c r="FI32" s="92">
        <f t="shared" si="59"/>
        <v>0.21802452819586549</v>
      </c>
      <c r="FJ32" s="92">
        <f t="shared" si="60"/>
        <v>8.0720255184196787E-4</v>
      </c>
      <c r="FK32" s="39"/>
      <c r="FL32" s="218" t="s">
        <v>28</v>
      </c>
      <c r="FM32" s="28">
        <v>-1136.9879126065</v>
      </c>
      <c r="FN32" s="28">
        <v>-1140.91565278499</v>
      </c>
      <c r="FO32" s="28">
        <v>-1140.90379152374</v>
      </c>
      <c r="FP32" s="28">
        <v>-1140.75926412996</v>
      </c>
      <c r="FQ32" s="28">
        <v>-1140.75333349933</v>
      </c>
      <c r="FR32" s="28">
        <v>-1140.59338410074</v>
      </c>
      <c r="FS32" s="28">
        <v>-1.186126125E-2</v>
      </c>
      <c r="FT32" s="28">
        <f t="shared" si="61"/>
        <v>-1140.5815228394899</v>
      </c>
      <c r="FU32" s="18" t="s">
        <v>119</v>
      </c>
      <c r="FV32" s="34">
        <f>627.5095*(FM33-FM31-FM110)</f>
        <v>17.689402770026707</v>
      </c>
      <c r="FW32" s="34">
        <f>627.5095*(FT33-FT31-FT110)</f>
        <v>14.920144293396019</v>
      </c>
      <c r="FX32" s="34">
        <f>627.5095*(FR33-FR31-FR110)</f>
        <v>13.907608572906472</v>
      </c>
      <c r="FY32" s="34">
        <f>627.5095*(FQ33-FQ31-FQ110)</f>
        <v>13.334769861920607</v>
      </c>
      <c r="FZ32" s="34">
        <f>627.5095*(FP33-FP31-FP110)</f>
        <v>12.828502001274551</v>
      </c>
      <c r="GA32" s="34">
        <f>627.5095*(FO33-FO31-FO110)</f>
        <v>10.784059867952591</v>
      </c>
      <c r="GB32" s="34">
        <f>627.5095*(FN33-FN31-FN110)</f>
        <v>9.7715241525994951</v>
      </c>
      <c r="GC32" s="33">
        <f t="shared" si="62"/>
        <v>-4.1360844203069771</v>
      </c>
      <c r="GD32" s="33">
        <f t="shared" si="63"/>
        <v>-3.0569778486750554</v>
      </c>
      <c r="GE32" s="169">
        <f t="shared" si="7"/>
        <v>-0.40547431394284317</v>
      </c>
      <c r="GF32" s="33">
        <f>FV32-'CCSD(T)'!BB32</f>
        <v>6.6296579117874899E-4</v>
      </c>
      <c r="GG32" s="33">
        <f>FX32-'CCSD(T)'!BC32</f>
        <v>0.16200244778794648</v>
      </c>
      <c r="GH32" s="33">
        <f>FZ32-'CCSD(T)'!CH32</f>
        <v>0.1777433303927598</v>
      </c>
      <c r="GI32" s="33">
        <f>GB32-'CCSD(T)'!CI32</f>
        <v>0.18733769465929662</v>
      </c>
      <c r="GJ32" s="33">
        <f>GB32-'DLPNO-CCSD(T1 or T0)'!O31</f>
        <v>0.27274969868109267</v>
      </c>
      <c r="GK32" s="33">
        <f t="shared" si="64"/>
        <v>0.17708036460158105</v>
      </c>
      <c r="GL32" s="33">
        <f t="shared" si="65"/>
        <v>9.5943642665368145E-3</v>
      </c>
      <c r="GM32" s="33"/>
      <c r="GN32" s="218" t="s">
        <v>28</v>
      </c>
      <c r="GO32" s="28">
        <v>-1136.98791260651</v>
      </c>
      <c r="GP32" s="28">
        <v>-1140.91458875746</v>
      </c>
      <c r="GQ32" s="28">
        <v>-1140.8815965608501</v>
      </c>
      <c r="GR32" s="28">
        <v>-1140.7546293252899</v>
      </c>
      <c r="GS32" s="28">
        <v>-1140.7381332269799</v>
      </c>
      <c r="GT32" s="28">
        <v>-1140.5911521092</v>
      </c>
      <c r="GU32" s="28">
        <v>-3.2992196607999999E-2</v>
      </c>
      <c r="GV32" s="28">
        <f t="shared" si="66"/>
        <v>-1140.5581599125921</v>
      </c>
      <c r="GW32" s="18" t="s">
        <v>119</v>
      </c>
      <c r="GX32" s="34">
        <f>627.5095*(GO33-GO31-GO110)</f>
        <v>17.68940277630459</v>
      </c>
      <c r="GY32" s="34">
        <f>627.5095*(GV33-GV31-GV110)</f>
        <v>16.861958524304775</v>
      </c>
      <c r="GZ32" s="34">
        <f>627.5095*(GT33-GT31-GT110)</f>
        <v>14.018533038311256</v>
      </c>
      <c r="HA32" s="34">
        <f>627.5095*(GS33-GS31-GS110)</f>
        <v>14.800708875946022</v>
      </c>
      <c r="HB32" s="34">
        <f>627.5095*(GR33-GR31-GR110)</f>
        <v>13.378996134558861</v>
      </c>
      <c r="HC32" s="34">
        <f>627.5095*(GQ33-GQ31-GQ110)</f>
        <v>12.630288761998797</v>
      </c>
      <c r="HD32" s="34">
        <f>627.5095*(GP33-GP31-GP110)</f>
        <v>9.7868632735708143</v>
      </c>
      <c r="HE32" s="33">
        <f t="shared" si="8"/>
        <v>-4.2316697647404418</v>
      </c>
      <c r="HF32" s="33">
        <f t="shared" si="9"/>
        <v>-3.5921328609880465</v>
      </c>
      <c r="HG32" s="52">
        <f t="shared" si="67"/>
        <v>0.53515501231299112</v>
      </c>
      <c r="HH32" s="33">
        <f>GX32-'CCSD(T)'!BB32</f>
        <v>6.6297206906185124E-4</v>
      </c>
      <c r="HI32" s="33">
        <f>GZ32-'CCSD(T)'!BC32</f>
        <v>0.27292691319273032</v>
      </c>
      <c r="HJ32" s="33">
        <f>HB32-'CCSD(T)'!CH32</f>
        <v>0.7282374636770701</v>
      </c>
      <c r="HK32" s="33">
        <f>HD32-'CCSD(T)'!CI32</f>
        <v>0.20267681563061579</v>
      </c>
      <c r="HL32" s="33">
        <f>HD32-'DLPNO-CCSD(T1 or T0)'!CT31</f>
        <v>1.8871342554951074</v>
      </c>
      <c r="HM32" s="33">
        <f t="shared" si="10"/>
        <v>0.72757449160800824</v>
      </c>
      <c r="HN32" s="33">
        <f t="shared" si="11"/>
        <v>-0.5255606480464543</v>
      </c>
      <c r="HO32" s="39"/>
      <c r="HP32" s="218" t="s">
        <v>28</v>
      </c>
      <c r="HQ32" s="28">
        <v>-1136.98791260651</v>
      </c>
      <c r="HR32" s="28">
        <v>-1140.9157607483601</v>
      </c>
      <c r="HS32" s="28">
        <v>-1140.8844542332799</v>
      </c>
      <c r="HT32" s="28">
        <v>-1140.75631345636</v>
      </c>
      <c r="HU32" s="28">
        <v>-1140.74066019882</v>
      </c>
      <c r="HV32" s="28">
        <v>-1140.5927963418601</v>
      </c>
      <c r="HW32" s="28">
        <v>-3.1306515086999998E-2</v>
      </c>
      <c r="HX32" s="28">
        <f t="shared" si="68"/>
        <v>-1140.5614898267731</v>
      </c>
      <c r="HY32" s="18" t="s">
        <v>119</v>
      </c>
      <c r="HZ32" s="34">
        <f>627.5095*(HQ33-HQ31-HQ110)</f>
        <v>17.689402770026707</v>
      </c>
      <c r="IA32" s="34">
        <f>627.5095*(HX33-HX31-HX110)</f>
        <v>16.070160767663722</v>
      </c>
      <c r="IB32" s="34">
        <f>627.5095*(HV33-HV31-HV110)</f>
        <v>13.841116198020599</v>
      </c>
      <c r="IC32" s="34">
        <f>627.5095*(HU33-HU31-HU110)</f>
        <v>14.146793482629574</v>
      </c>
      <c r="ID32" s="34">
        <f>627.5095*(HT33-HT31-HT110)</f>
        <v>13.032271202226607</v>
      </c>
      <c r="IE32" s="34">
        <f>627.5095*(HS33-HS31-HS110)</f>
        <v>11.904708476801675</v>
      </c>
      <c r="IF32" s="34">
        <f>627.5095*(HR33-HR31-HR110)</f>
        <v>9.675663903306214</v>
      </c>
      <c r="IG32" s="33">
        <f t="shared" si="69"/>
        <v>-4.1654522947143846</v>
      </c>
      <c r="IH32" s="33">
        <f t="shared" si="70"/>
        <v>-3.3566072989203928</v>
      </c>
      <c r="II32" s="33">
        <f t="shared" si="71"/>
        <v>0.23552556206765374</v>
      </c>
      <c r="IJ32" s="33">
        <f>HZ32-'CCSD(T)'!BB32</f>
        <v>6.6296579117874899E-4</v>
      </c>
      <c r="IK32" s="33">
        <f>IB32-'CCSD(T)'!BC32</f>
        <v>9.5510072902072807E-2</v>
      </c>
      <c r="IL32" s="33">
        <f>ID32-'CCSD(T)'!CH32</f>
        <v>0.381512531344816</v>
      </c>
      <c r="IM32" s="33">
        <f>IF32-'CCSD(T)'!CI32</f>
        <v>9.1477445366015431E-2</v>
      </c>
      <c r="IN32" s="33">
        <f>IF32-'DLPNO-CCSD(T1 or T0)'!CT31</f>
        <v>1.775934885230507</v>
      </c>
      <c r="IO32" s="33">
        <f t="shared" si="72"/>
        <v>0.38084956555363725</v>
      </c>
      <c r="IP32" s="33">
        <f t="shared" si="73"/>
        <v>-0.29003508597880057</v>
      </c>
      <c r="IQ32" s="33"/>
      <c r="IR32" s="218" t="s">
        <v>28</v>
      </c>
      <c r="IS32">
        <v>-1136.98791260648</v>
      </c>
      <c r="IT32">
        <v>-1140.9160646313201</v>
      </c>
      <c r="IU32">
        <v>-1140.9121027297799</v>
      </c>
      <c r="IV32">
        <v>-1140.76061173429</v>
      </c>
      <c r="IW32">
        <v>-1140.7586307835199</v>
      </c>
      <c r="IX32">
        <v>-1140.5936920248801</v>
      </c>
      <c r="IY32">
        <v>-3.9619015370000003E-3</v>
      </c>
      <c r="IZ32" s="28">
        <f t="shared" si="74"/>
        <v>-1140.5897301233431</v>
      </c>
      <c r="JA32" s="18" t="s">
        <v>119</v>
      </c>
      <c r="JB32" s="34">
        <f>627.5095*(IS33-IS31-IS110)</f>
        <v>17.689402642587481</v>
      </c>
      <c r="JC32" s="34">
        <f>627.5095*(IZ33-IZ31-IZ110)</f>
        <v>14.074629990579536</v>
      </c>
      <c r="JD32" s="34">
        <f>627.5095*(IX33-IX31-IX110)</f>
        <v>13.774477570665576</v>
      </c>
      <c r="JE32" s="34">
        <f>627.5095*(IW33-IW31-IW110)</f>
        <v>12.844325044182636</v>
      </c>
      <c r="JF32" s="34">
        <f>627.5095*(IV33-IV31-IV110)</f>
        <v>12.694248829307684</v>
      </c>
      <c r="JG32" s="34">
        <f>627.5095*(IU33-IU31-IU110)</f>
        <v>10.056021397179702</v>
      </c>
      <c r="JH32" s="34">
        <f>627.5095*(IT33-IT31-IT110)</f>
        <v>9.7558689734134045</v>
      </c>
      <c r="JI32" s="33">
        <f t="shared" si="75"/>
        <v>-4.0186085972521717</v>
      </c>
      <c r="JJ32" s="33">
        <f t="shared" si="76"/>
        <v>-2.9383798558942793</v>
      </c>
      <c r="JK32" s="33">
        <f t="shared" si="77"/>
        <v>0.12738515449547094</v>
      </c>
      <c r="JL32" s="33">
        <f>JB32-'CCSD(T)'!BB32</f>
        <v>6.6283835195335428E-4</v>
      </c>
      <c r="JM32" s="33">
        <f>JD32-'CCSD(T)'!BC32</f>
        <v>2.8871445547050456E-2</v>
      </c>
      <c r="JN32" s="33">
        <f>JF32-'CCSD(T)'!CH32</f>
        <v>4.34901584258931E-2</v>
      </c>
      <c r="JO32" s="33">
        <f>JH32-'CCSD(T)'!CI32</f>
        <v>0.17168251547320601</v>
      </c>
      <c r="JP32" s="33">
        <f>JH32-'DLPNO-CCSD(T1 or T0)'!CT31</f>
        <v>1.8561399553376976</v>
      </c>
      <c r="JQ32" s="33">
        <f t="shared" si="78"/>
        <v>4.2827320073939745E-2</v>
      </c>
      <c r="JR32" s="33">
        <f t="shared" si="79"/>
        <v>0.12819235704731291</v>
      </c>
      <c r="JS32" s="33"/>
      <c r="JT32" s="344">
        <v>-1143.0071976557099</v>
      </c>
      <c r="JU32" s="345">
        <v>-1142.3879127748601</v>
      </c>
      <c r="JV32" s="346">
        <v>-1142.38046257167</v>
      </c>
      <c r="JW32" s="328"/>
      <c r="JX32" s="218" t="s">
        <v>28</v>
      </c>
      <c r="JY32" s="28">
        <v>-1138.0706862996999</v>
      </c>
      <c r="JZ32" s="28">
        <v>-1143.0289260424299</v>
      </c>
      <c r="KA32" s="28">
        <v>-1143.0097030063801</v>
      </c>
      <c r="KB32" s="28">
        <v>-1142.79792097059</v>
      </c>
      <c r="KC32" s="28">
        <v>-1142.78830945256</v>
      </c>
      <c r="KD32" s="28">
        <v>-1142.69265134586</v>
      </c>
      <c r="KE32" s="28">
        <v>-1.9223036057000001E-2</v>
      </c>
      <c r="KF32" s="28">
        <f t="shared" si="80"/>
        <v>-1142.6734283098031</v>
      </c>
      <c r="KG32" s="216">
        <v>-1142.639512298</v>
      </c>
      <c r="KH32" s="125">
        <v>-1142.639512298</v>
      </c>
      <c r="KI32" s="215">
        <v>-1142.856209538</v>
      </c>
      <c r="KJ32" s="10">
        <v>-1.154537673418</v>
      </c>
      <c r="KK32" s="10">
        <v>-3.4676956616200001</v>
      </c>
      <c r="KL32" s="10">
        <f t="shared" si="12"/>
        <v>-1142.6167669847832</v>
      </c>
      <c r="KM32" s="10">
        <f t="shared" si="13"/>
        <v>-1142.5786906598059</v>
      </c>
      <c r="KN32" s="34">
        <f>627.5095*(JY33-JY31-JY110)</f>
        <v>20.731228923511789</v>
      </c>
      <c r="KO32" s="34">
        <f>627.5095*(KF33-KF31-KF110)</f>
        <v>13.501719358462797</v>
      </c>
      <c r="KP32" s="34">
        <f>627.5095*(KL33-KL31-KL110)</f>
        <v>15.014523076646249</v>
      </c>
      <c r="KQ32" s="34">
        <f>627.5095*(KM33-KM31-KM110)</f>
        <v>16.414717186178791</v>
      </c>
      <c r="KR32" s="34">
        <f>627.5095*(KD33-KD31-KD110)</f>
        <v>12.249289361641635</v>
      </c>
      <c r="KS32" s="34">
        <f>627.5095*(KC33-KC31-KC110)</f>
        <v>13.330593061276621</v>
      </c>
      <c r="KT32" s="34">
        <f>627.5095*(KB33-KB31-KB110)</f>
        <v>12.704378063753328</v>
      </c>
      <c r="KU32" s="34">
        <f>627.5095*(KA33-KA31-KA110)</f>
        <v>10.494355896815158</v>
      </c>
      <c r="KV32" s="34">
        <f>627.5095*(JZ33-JZ31-JZ110)</f>
        <v>9.2419259011354296</v>
      </c>
      <c r="KW32" s="33">
        <f t="shared" si="14"/>
        <v>-3.0073634605062054</v>
      </c>
      <c r="KX32" s="109">
        <f>627.5095*(JT33-JT31-JT110)</f>
        <v>9.6083805719130062</v>
      </c>
      <c r="KY32" s="109">
        <f>627.5095*(JU33-JU31-JU110)</f>
        <v>10.37636325179707</v>
      </c>
      <c r="KZ32" s="331">
        <f>627.5095*(JV33-JV31-JV110)</f>
        <v>10.173456526930611</v>
      </c>
      <c r="LA32" s="33">
        <f t="shared" si="15"/>
        <v>-3.4624521626178986</v>
      </c>
      <c r="LB32" s="155">
        <f t="shared" si="81"/>
        <v>-0.40547431394284317</v>
      </c>
      <c r="LC32" s="149">
        <f>KN32-'PNO-LCCSD(T)'!AB31</f>
        <v>1.4644440291178284E-3</v>
      </c>
      <c r="LD32" s="179">
        <f t="shared" si="16"/>
        <v>-0.52959825146406558</v>
      </c>
      <c r="LE32" s="324">
        <f t="shared" si="17"/>
        <v>0.36645467077757665</v>
      </c>
      <c r="LF32" s="326">
        <f t="shared" si="18"/>
        <v>0.76798267988406366</v>
      </c>
      <c r="LG32" t="str">
        <f t="shared" si="19"/>
        <v>10_start_MAI</v>
      </c>
      <c r="LH32" s="175">
        <f>627.5095*(KG33-KG31-KG110)</f>
        <v>11.951859691653002</v>
      </c>
      <c r="LI32" s="128">
        <f t="shared" si="20"/>
        <v>1.3787333696236193</v>
      </c>
      <c r="LJ32" s="129">
        <f t="shared" si="21"/>
        <v>0.75251837210032591</v>
      </c>
      <c r="LK32" s="123">
        <f>627.5095*(KI33-KI31-KI110)</f>
        <v>8.7704492777130323</v>
      </c>
      <c r="LL32" s="128">
        <f t="shared" si="22"/>
        <v>1.7239066191021255</v>
      </c>
      <c r="LM32" s="128">
        <f t="shared" si="23"/>
        <v>0.47147662342239727</v>
      </c>
      <c r="LN32" s="226">
        <f t="shared" si="24"/>
        <v>-1.8126867396001938</v>
      </c>
      <c r="LO32" s="226"/>
      <c r="LP32" s="5" t="s">
        <v>28</v>
      </c>
      <c r="LQ32" s="4">
        <v>-1138.07068629935</v>
      </c>
      <c r="LR32" s="4">
        <v>-1143.0285923845599</v>
      </c>
      <c r="LS32" s="4">
        <v>-1143.0090706184601</v>
      </c>
      <c r="LT32" s="4">
        <v>-1142.79752611601</v>
      </c>
      <c r="LU32" s="4">
        <v>-1142.7877652329601</v>
      </c>
      <c r="LV32" s="4">
        <v>-1142.6922314988401</v>
      </c>
      <c r="LW32" s="4">
        <v>-1.9521766102000002E-2</v>
      </c>
      <c r="LX32" s="28">
        <f t="shared" si="25"/>
        <v>-1142.6727097327382</v>
      </c>
      <c r="LY32" s="18" t="s">
        <v>119</v>
      </c>
      <c r="LZ32" s="34">
        <f>627.5095*(LQ33-LQ31-LQ110)</f>
        <v>20.731230454610571</v>
      </c>
      <c r="MA32" s="34">
        <f>627.5095*(LX33-LX31-LX110)</f>
        <v>13.601302989382145</v>
      </c>
      <c r="MB32" s="34">
        <f>627.5095*(LV33-LV31-LV110)</f>
        <v>12.322042519991214</v>
      </c>
      <c r="MC32" s="34">
        <f>627.5095*(LU33-LU31-LU110)</f>
        <v>13.375769729208429</v>
      </c>
      <c r="MD32" s="34">
        <f>627.5095*(LT33-LT31-LT110)</f>
        <v>12.736139496024471</v>
      </c>
      <c r="ME32" s="34">
        <f>627.5095*(LS33-LS31-LS110)</f>
        <v>10.560537498232485</v>
      </c>
      <c r="MF32" s="34">
        <f>627.5095*(LR33-LR31-LR110)</f>
        <v>9.2812770269956442</v>
      </c>
      <c r="MG32" s="33">
        <f t="shared" si="26"/>
        <v>-3.0407654929955701</v>
      </c>
      <c r="MH32" s="39">
        <f t="shared" si="27"/>
        <v>-3.4548624690288268</v>
      </c>
      <c r="MI32" s="33"/>
      <c r="MJ32" s="5" t="s">
        <v>28</v>
      </c>
      <c r="MK32" s="28">
        <v>-1138.0706862997099</v>
      </c>
      <c r="ML32" s="28">
        <v>-1143.0274098361499</v>
      </c>
      <c r="MM32" s="28">
        <v>-1142.9776681349499</v>
      </c>
      <c r="MN32" s="28">
        <v>-1142.79225356648</v>
      </c>
      <c r="MO32" s="28">
        <v>-1142.7673827158801</v>
      </c>
      <c r="MP32" s="28">
        <v>-1142.6901125891</v>
      </c>
      <c r="MQ32" s="28">
        <v>-4.9741701200000002E-2</v>
      </c>
      <c r="MR32" s="28">
        <f t="shared" si="82"/>
        <v>-1142.6403708879</v>
      </c>
      <c r="MS32" s="18" t="s">
        <v>119</v>
      </c>
      <c r="MT32" s="34">
        <f>627.5095*(MK33-MK31-MK110)</f>
        <v>20.731228929789669</v>
      </c>
      <c r="MU32" s="34">
        <f>627.5095*(MR33-MR31-MR110)</f>
        <v>15.910999620294545</v>
      </c>
      <c r="MV32" s="34">
        <f>627.5095*(MP33-MP31-MP110)</f>
        <v>12.465456519973088</v>
      </c>
      <c r="MW32" s="34">
        <f>627.5095*(MO33-MO31-MO110)</f>
        <v>14.983998509796482</v>
      </c>
      <c r="MX32" s="34">
        <f>627.5095*(MN33-MN31-MN110)</f>
        <v>13.261226956893639</v>
      </c>
      <c r="MY32" s="34">
        <f>627.5095*(MM33-MM31-MM110)</f>
        <v>12.768849061964263</v>
      </c>
      <c r="MZ32" s="34">
        <f>627.5095*(ML33-ML31-ML110)</f>
        <v>9.3233059572821766</v>
      </c>
      <c r="NA32" s="52">
        <f t="shared" si="28"/>
        <v>-3.1421505626909116</v>
      </c>
      <c r="NB32" s="52">
        <f t="shared" si="29"/>
        <v>-3.9379209996114621</v>
      </c>
      <c r="NC32" s="33">
        <f t="shared" si="30"/>
        <v>0.47546883699356357</v>
      </c>
      <c r="ND32" s="33"/>
      <c r="NE32" s="5" t="s">
        <v>28</v>
      </c>
      <c r="NF32">
        <v>-1138.0706862996999</v>
      </c>
      <c r="NG32">
        <v>-1143.02901766531</v>
      </c>
      <c r="NH32">
        <v>-1142.97991152605</v>
      </c>
      <c r="NI32">
        <v>-1142.7938395567801</v>
      </c>
      <c r="NJ32">
        <v>-1142.7692864871501</v>
      </c>
      <c r="NK32">
        <v>-1142.69214793736</v>
      </c>
      <c r="NL32">
        <v>-4.9106139261999998E-2</v>
      </c>
      <c r="NM32" s="28">
        <f t="shared" si="83"/>
        <v>-1142.643041798098</v>
      </c>
      <c r="NN32" s="18" t="s">
        <v>119</v>
      </c>
      <c r="NO32" s="34">
        <f>627.5095*(NF33-NF31-NF110)</f>
        <v>20.731228923511789</v>
      </c>
      <c r="NP32" s="34">
        <f>627.5095*(NM33-NM31-NM110)</f>
        <v>15.362529058928606</v>
      </c>
      <c r="NQ32" s="34">
        <f>627.5095*(NK33-NK31-NK110)</f>
        <v>12.201335619182958</v>
      </c>
      <c r="NR32" s="34">
        <f>627.5095*(NJ33-NJ31-NJ110)</f>
        <v>14.637116051238394</v>
      </c>
      <c r="NS32" s="34">
        <f>627.5095*(NI33-NI31-NI110)</f>
        <v>13.056519334575849</v>
      </c>
      <c r="NT32" s="34">
        <f>627.5095*(NH33-NH31-NH110)</f>
        <v>12.324242498732442</v>
      </c>
      <c r="NU32" s="34">
        <f>627.5095*(NG33-NG31-NG110)</f>
        <v>9.1630490652646763</v>
      </c>
      <c r="NV32" s="33">
        <f t="shared" si="31"/>
        <v>-3.0382865539182813</v>
      </c>
      <c r="NW32" s="39">
        <f t="shared" si="84"/>
        <v>-3.8934702693111731</v>
      </c>
      <c r="NX32" s="33">
        <f t="shared" si="85"/>
        <v>4.445073030028901E-2</v>
      </c>
      <c r="NZ32" s="5" t="s">
        <v>28</v>
      </c>
      <c r="OA32" s="4">
        <v>-1138.1229866116601</v>
      </c>
      <c r="OB32" s="4">
        <v>-1143.3798304842801</v>
      </c>
      <c r="OC32" s="4">
        <v>-1143.3101627823701</v>
      </c>
      <c r="OD32" s="4">
        <v>-1143.11783193471</v>
      </c>
      <c r="OE32" s="4">
        <v>-1143.08299808376</v>
      </c>
      <c r="OF32" s="4">
        <v>-1143.0621461610499</v>
      </c>
      <c r="OG32" s="4">
        <v>-6.9667701907000001E-2</v>
      </c>
      <c r="OH32" s="28">
        <f t="shared" si="86"/>
        <v>-1142.9924784591428</v>
      </c>
      <c r="OI32" s="18" t="s">
        <v>119</v>
      </c>
      <c r="OJ32" s="34">
        <f>627.5095*(OA33-OA31-OA110)</f>
        <v>20.457567631120728</v>
      </c>
      <c r="OK32" s="34">
        <f>627.5095*(OH33-OH31-OH110)</f>
        <v>15.059042456444701</v>
      </c>
      <c r="OL32" s="34">
        <f>627.5095*(OF33-OF31-OF110)</f>
        <v>11.552228081112951</v>
      </c>
      <c r="OM32" s="34">
        <f>627.5095*(OE33-OE31-OE110)</f>
        <v>14.042773012383121</v>
      </c>
      <c r="ON32" s="34">
        <f>627.5095*(OD33-OD31-OD110)</f>
        <v>12.289365825069485</v>
      </c>
      <c r="OO32" s="34">
        <f>627.5095*(OC33-OC31-OC110)</f>
        <v>11.743780972024155</v>
      </c>
      <c r="OP32" s="34">
        <f>627.5095*(OB33-OB31-OB110)</f>
        <v>8.2369665975484807</v>
      </c>
      <c r="OQ32" s="33">
        <f t="shared" si="32"/>
        <v>-3.3152614835644698</v>
      </c>
      <c r="OR32" s="39">
        <f t="shared" si="87"/>
        <v>-4.0523992275210041</v>
      </c>
      <c r="OS32" s="39"/>
      <c r="OT32" s="39" t="s">
        <v>28</v>
      </c>
      <c r="OU32" s="39">
        <v>-1138.12298661164</v>
      </c>
      <c r="OV32" s="39">
        <v>-1143.3790921228001</v>
      </c>
      <c r="OW32" s="39">
        <v>-1143.35215320575</v>
      </c>
      <c r="OX32" s="39">
        <v>-1143.12549710082</v>
      </c>
      <c r="OY32" s="39">
        <v>-1143.1120276422901</v>
      </c>
      <c r="OZ32" s="39">
        <v>-1143.0646271912201</v>
      </c>
      <c r="PA32" s="39">
        <v>-2.6938917049000002E-2</v>
      </c>
      <c r="PB32" s="39">
        <v>-1143.0376882741712</v>
      </c>
      <c r="PC32" s="39" t="s">
        <v>119</v>
      </c>
      <c r="PD32" s="39">
        <v>20.457570021852419</v>
      </c>
      <c r="PE32" s="39">
        <v>13.002809050712781</v>
      </c>
      <c r="PF32" s="39">
        <v>11.497717278297319</v>
      </c>
      <c r="PG32" s="39">
        <v>12.685062722106883</v>
      </c>
      <c r="PH32" s="39">
        <v>11.932516833183788</v>
      </c>
      <c r="PI32" s="39">
        <v>9.8208292878938277</v>
      </c>
      <c r="PJ32" s="39">
        <v>8.315737516049083</v>
      </c>
      <c r="PK32" s="39">
        <v>-3.1819797622482362</v>
      </c>
      <c r="PL32" s="39">
        <v>-3.6167793171347054</v>
      </c>
      <c r="PM32" s="39"/>
      <c r="PO32" s="33">
        <f t="shared" si="33"/>
        <v>-0.27366129866894084</v>
      </c>
      <c r="PP32" s="33">
        <f t="shared" si="34"/>
        <v>-0.9718611318241539</v>
      </c>
      <c r="PQ32" s="33">
        <f t="shared" si="88"/>
        <v>-0.69819983315521306</v>
      </c>
      <c r="PR32" s="33">
        <f>'LNO-CCSD(T)-def2nZVP'!LB32</f>
        <v>-0.40547431394284317</v>
      </c>
      <c r="PS32" s="33">
        <f t="shared" si="89"/>
        <v>-0.55487842552321742</v>
      </c>
      <c r="PT32" s="33">
        <f t="shared" si="90"/>
        <v>-0.24631258772607892</v>
      </c>
      <c r="PU32" s="33">
        <f>-'LNO-CCSD(T)-def2nZVP'!FA32+'CCSD(T)'!CI32</f>
        <v>-0.21949456909966081</v>
      </c>
      <c r="PV32" s="360">
        <f>'LNO-CCSD(T)-def2nZVP'!KV32+PS32+PT32+PU32</f>
        <v>8.2212403187864727</v>
      </c>
      <c r="PW32" s="360"/>
      <c r="PX32" s="399">
        <v>-0.27366043275815244</v>
      </c>
      <c r="PY32" s="399">
        <v>-0.80362266284068262</v>
      </c>
      <c r="PZ32" s="399">
        <v>-0.52996223008253018</v>
      </c>
      <c r="QA32" s="399">
        <v>-0.40547431394284317</v>
      </c>
      <c r="QB32" s="399">
        <v>-0.43025795216874252</v>
      </c>
      <c r="QC32" s="399">
        <v>-0.24631258772607892</v>
      </c>
      <c r="QD32" s="399">
        <v>-0.21949456909966081</v>
      </c>
      <c r="QE32" s="360">
        <v>8.3458607921409467</v>
      </c>
      <c r="QF32" s="399">
        <f t="shared" si="91"/>
        <v>0.12462047335447402</v>
      </c>
      <c r="QH32" s="5" t="s">
        <v>28</v>
      </c>
      <c r="QI32" s="420">
        <v>-1138.07068629935</v>
      </c>
      <c r="QJ32" s="420">
        <v>-1142.57407181793</v>
      </c>
      <c r="QK32" s="420">
        <v>-1142.5574972571801</v>
      </c>
      <c r="QL32" s="420">
        <v>-1142.3596030563499</v>
      </c>
      <c r="QM32" s="420">
        <v>-1142.3513157759801</v>
      </c>
      <c r="QN32" s="420">
        <v>-1142.2475646661701</v>
      </c>
      <c r="QO32" s="420">
        <v>-1.6574560754999999E-2</v>
      </c>
      <c r="QP32" s="213">
        <f t="shared" si="92"/>
        <v>-1142.230990105415</v>
      </c>
      <c r="QQ32" s="421" t="s">
        <v>119</v>
      </c>
      <c r="QR32" s="212">
        <f>627.5095*(QI33-QI31-QI110)</f>
        <v>20.731229971498998</v>
      </c>
      <c r="QS32" s="212">
        <f>627.5095*(QP33-QP31-QP110)</f>
        <v>14.959495606834716</v>
      </c>
      <c r="QT32" s="212">
        <f>627.5095*(QN33-QN31-QN110)</f>
        <v>13.855612842865789</v>
      </c>
      <c r="QU32" s="212">
        <f>627.5095*(QM33-QM31-QM110)</f>
        <v>14.964815832597905</v>
      </c>
      <c r="QV32" s="212">
        <f>627.5095*(QL33-QL31-QL110)</f>
        <v>14.412874456351819</v>
      </c>
      <c r="QW32" s="212">
        <f>627.5095*(QK33-QK31-QK110)</f>
        <v>12.156251379423166</v>
      </c>
      <c r="QX32" s="212">
        <f>627.5095*(QJ33-QJ31-QJ110)</f>
        <v>11.052368621214908</v>
      </c>
      <c r="QY32" s="213">
        <f t="shared" si="35"/>
        <v>-2.8032442216508802</v>
      </c>
      <c r="QZ32" s="249">
        <f t="shared" si="93"/>
        <v>-3.3605058351369106</v>
      </c>
      <c r="RA32" s="5"/>
      <c r="RB32" s="5" t="s">
        <v>28</v>
      </c>
      <c r="RC32" s="213">
        <v>-1138.1229866113799</v>
      </c>
      <c r="RD32" s="213">
        <v>-1142.85057409367</v>
      </c>
      <c r="RE32" s="213">
        <v>-1142.8273731351701</v>
      </c>
      <c r="RF32" s="213">
        <v>-1142.6169824265501</v>
      </c>
      <c r="RG32" s="213">
        <v>-1142.6053819473</v>
      </c>
      <c r="RH32" s="213">
        <v>-1142.5535311553299</v>
      </c>
      <c r="RI32" s="213">
        <v>-2.3200958499000002E-2</v>
      </c>
      <c r="RJ32" s="418">
        <f t="shared" si="94"/>
        <v>-1142.5303301968308</v>
      </c>
      <c r="RK32" s="421" t="s">
        <v>119</v>
      </c>
      <c r="RL32" s="212">
        <f>627.5095*(RC33-RC31-RC110)</f>
        <v>20.457567637398608</v>
      </c>
      <c r="RM32" s="212">
        <f>627.5095*(RJ33-RJ31-RJ110)</f>
        <v>14.124893511466864</v>
      </c>
      <c r="RN32" s="212">
        <f>627.5095*(RH33-RH31-RH110)</f>
        <v>12.837689775707871</v>
      </c>
      <c r="RO32" s="212">
        <f>627.5095*(RG33-RG31-RG110)</f>
        <v>14.04670949178092</v>
      </c>
      <c r="RP32" s="212">
        <f>627.5095*(RF33-RF31-RF110)</f>
        <v>13.403107626634622</v>
      </c>
      <c r="RQ32" s="212">
        <f>627.5095*(RE33-RE31-RE110)</f>
        <v>11.20071838489593</v>
      </c>
      <c r="RR32" s="212">
        <f>627.5095*(RD33-RD31-RD110)</f>
        <v>9.9135146478528249</v>
      </c>
      <c r="RS32" s="213">
        <f t="shared" si="36"/>
        <v>-2.9241751278550456</v>
      </c>
      <c r="RT32" s="249">
        <f t="shared" si="95"/>
        <v>-3.489592978781797</v>
      </c>
    </row>
    <row r="33" spans="1:488" ht="17">
      <c r="A33" s="96">
        <v>-12.95</v>
      </c>
      <c r="C33" s="286" t="s">
        <v>29</v>
      </c>
      <c r="D33" s="282">
        <v>-1136.87449452642</v>
      </c>
      <c r="E33" s="282">
        <v>-1140.43479085633</v>
      </c>
      <c r="F33" s="282">
        <v>-1140.42288304985</v>
      </c>
      <c r="G33" s="282">
        <v>-1140.2973181709999</v>
      </c>
      <c r="H33" s="282">
        <v>-1140.2913642677599</v>
      </c>
      <c r="I33" s="282">
        <v>-1140.1451712805199</v>
      </c>
      <c r="J33" s="282">
        <v>-1140.1332634740399</v>
      </c>
      <c r="K33" s="94" t="s">
        <v>120</v>
      </c>
      <c r="L33" s="34">
        <f>627.5095*(D31-D32+D110)</f>
        <v>-26.31156968284936</v>
      </c>
      <c r="M33" s="34">
        <f>627.5095*(J31-J32+J110)</f>
        <v>-21.402789373968101</v>
      </c>
      <c r="N33" s="34">
        <f>627.5095*(I31-I32+I110)</f>
        <v>-20.526599053879988</v>
      </c>
      <c r="O33" s="34">
        <f>627.5095*(H31-H32+H110)</f>
        <v>-15.769172678426349</v>
      </c>
      <c r="P33" s="34">
        <f>627.5095*(G31-G32+G110)</f>
        <v>-15.331077518386751</v>
      </c>
      <c r="Q33" s="34">
        <f>627.5095*(F31-F32+F110)</f>
        <v>-11.700009471198262</v>
      </c>
      <c r="R33" s="34">
        <f>627.5095*(E31-E32+E110)</f>
        <v>-10.82381915111015</v>
      </c>
      <c r="S33" s="93">
        <f t="shared" si="37"/>
        <v>9.7027799027698372</v>
      </c>
      <c r="T33" s="93">
        <f t="shared" si="38"/>
        <v>4.5072583672766005</v>
      </c>
      <c r="U33" s="288"/>
      <c r="V33" s="93">
        <f>L33-'CCSD(T)'!BV33</f>
        <v>2.8666845218850767E-2</v>
      </c>
      <c r="W33" s="93">
        <f>N33-'CCSD(T)'!BW33</f>
        <v>-0.23631159556497394</v>
      </c>
      <c r="X33" s="93">
        <f>P33-'CCSD(T)'!CF33</f>
        <v>-0.25031716787637315</v>
      </c>
      <c r="Y33" s="93">
        <f>R33-'CCSD(T)'!CG33</f>
        <v>-0.36706381813930378</v>
      </c>
      <c r="Z33" s="93">
        <f>R33-'DLPNO-CCSD(T1 or T0)'!CT32</f>
        <v>0.64460722181840246</v>
      </c>
      <c r="AA33" s="93">
        <f t="shared" si="39"/>
        <v>-0.27898401309522392</v>
      </c>
      <c r="AB33" s="93">
        <f t="shared" si="40"/>
        <v>-0.11674665026293063</v>
      </c>
      <c r="AD33" s="209" t="s">
        <v>29</v>
      </c>
      <c r="AE33" s="28">
        <v>-1136.87449452643</v>
      </c>
      <c r="AF33" s="28">
        <v>-1140.4350765920699</v>
      </c>
      <c r="AG33" s="28">
        <v>-1140.42355027096</v>
      </c>
      <c r="AH33" s="28">
        <v>-1140.2977251515899</v>
      </c>
      <c r="AI33" s="28">
        <v>-1140.2919619910299</v>
      </c>
      <c r="AJ33" s="28">
        <v>-1140.14554549123</v>
      </c>
      <c r="AK33" s="28">
        <v>-1140.1340191701199</v>
      </c>
      <c r="AL33" s="18" t="s">
        <v>120</v>
      </c>
      <c r="AM33" s="34">
        <f>627.5095*(AE31-AE32+AE110)</f>
        <v>-26.311569657746748</v>
      </c>
      <c r="AN33" s="34">
        <f>627.5095*(AK31-AK32+AK110)</f>
        <v>-21.345003336755148</v>
      </c>
      <c r="AO33" s="34">
        <f>627.5095*(AJ31-AJ32+AJ110)</f>
        <v>-20.462610673964342</v>
      </c>
      <c r="AP33" s="34">
        <f>627.5095*(AI31-AI32+AI110)</f>
        <v>-15.774711800236476</v>
      </c>
      <c r="AQ33" s="34">
        <f>627.5095*(AH31-AH32+AH110)</f>
        <v>-15.33351546172495</v>
      </c>
      <c r="AR33" s="34">
        <f>627.5095*(AG31-AG32+AG110)</f>
        <v>-11.6931205908172</v>
      </c>
      <c r="AS33" s="34">
        <f>627.5095*(AF31-AF32+AF110)</f>
        <v>-10.810727921115371</v>
      </c>
      <c r="AT33" s="52">
        <f t="shared" si="41"/>
        <v>9.6518827528489712</v>
      </c>
      <c r="AU33" s="52">
        <f t="shared" si="42"/>
        <v>4.5227875406095794</v>
      </c>
      <c r="AV33" s="71"/>
      <c r="AW33" s="52">
        <f>AM33-'CCSD(T)'!BV33</f>
        <v>2.8666870321462312E-2</v>
      </c>
      <c r="AX33" s="52">
        <f>AO33-'CCSD(T)'!BW33</f>
        <v>-0.17232321564932818</v>
      </c>
      <c r="AY33" s="52">
        <f>AQ33-'CCSD(T)'!CF33</f>
        <v>-0.25275511121457228</v>
      </c>
      <c r="AZ33" s="52">
        <f>AS33-'CCSD(T)'!CG33</f>
        <v>-0.35397258814452393</v>
      </c>
      <c r="BA33" s="52">
        <f>AS33-'DLPNO-CCSD(T1 or T0)'!CT32</f>
        <v>0.65769845181318232</v>
      </c>
      <c r="BB33" s="52">
        <f t="shared" si="43"/>
        <v>-0.28142198153603459</v>
      </c>
      <c r="BC33" s="52">
        <f t="shared" si="44"/>
        <v>-0.10121747692995164</v>
      </c>
      <c r="BD33" s="33"/>
      <c r="BE33" s="211" t="s">
        <v>29</v>
      </c>
      <c r="BF33" s="28">
        <v>-1136.87449452642</v>
      </c>
      <c r="BG33" s="28">
        <v>-1140.43411503168</v>
      </c>
      <c r="BH33" s="28">
        <v>-1140.4030455059301</v>
      </c>
      <c r="BI33" s="28">
        <v>-1140.2927739311299</v>
      </c>
      <c r="BJ33" s="28">
        <v>-1140.2772391682499</v>
      </c>
      <c r="BK33" s="28">
        <v>-1140.14381853386</v>
      </c>
      <c r="BL33" s="28">
        <v>-3.1069525749000002E-2</v>
      </c>
      <c r="BM33" s="28">
        <f t="shared" si="45"/>
        <v>-1140.112749008111</v>
      </c>
      <c r="BN33" s="18" t="s">
        <v>120</v>
      </c>
      <c r="BO33" s="212">
        <f>627.5095*(BF31-BF32+BF110)</f>
        <v>-26.311569701683005</v>
      </c>
      <c r="BP33" s="212">
        <f>627.5095*(BM31-BM32+BM110)</f>
        <v>-22.909875431036127</v>
      </c>
      <c r="BQ33" s="212">
        <f>627.5095*(BK31-BK32+BK110)</f>
        <v>-20.528552553762406</v>
      </c>
      <c r="BR33" s="212">
        <f>627.5095*(BJ31-BJ32+BJ110)</f>
        <v>-16.415046734082161</v>
      </c>
      <c r="BS33" s="212">
        <f>627.5095*(BI31-BI32+BI110)</f>
        <v>-15.224385292694269</v>
      </c>
      <c r="BT33" s="212">
        <f>627.5095*(BH31-BH32+BH110)</f>
        <v>-12.810075068682076</v>
      </c>
      <c r="BU33" s="212">
        <f>627.5095*(BG31-BG32+BG110)</f>
        <v>-10.428752192603294</v>
      </c>
      <c r="BV33" s="213">
        <f t="shared" si="46"/>
        <v>10.099800361159112</v>
      </c>
      <c r="BW33" s="213">
        <f t="shared" si="47"/>
        <v>4.7956331000909742</v>
      </c>
      <c r="BX33" s="214">
        <f t="shared" si="48"/>
        <v>-0.27284555948139477</v>
      </c>
      <c r="BY33" s="33">
        <f>BO33-'CCSD(T)'!BV33</f>
        <v>2.8666826385205013E-2</v>
      </c>
      <c r="BZ33" s="33">
        <f>BQ33-'CCSD(T)'!BW33</f>
        <v>-0.23826509544739238</v>
      </c>
      <c r="CA33" s="39">
        <f>BS33-'CCSD(T)'!CF33</f>
        <v>-0.14362494218389088</v>
      </c>
      <c r="CB33" s="39">
        <f>BU33-'CCSD(T)'!CG33</f>
        <v>2.8003140367552248E-2</v>
      </c>
      <c r="CC33" s="33">
        <f>BU33-'DLPNO-CCSD(T1 or T0)'!CT32</f>
        <v>1.0396741803252585</v>
      </c>
      <c r="CD33" s="33">
        <f t="shared" si="49"/>
        <v>-0.17229176856909589</v>
      </c>
      <c r="CE33" s="33">
        <f t="shared" si="50"/>
        <v>0.17162808255144313</v>
      </c>
      <c r="CF33" s="39"/>
      <c r="CG33" s="211" t="s">
        <v>29</v>
      </c>
      <c r="CH33" s="74">
        <v>-1136.87449452643</v>
      </c>
      <c r="CI33" s="74">
        <v>-1140.43529140899</v>
      </c>
      <c r="CJ33" s="74">
        <v>-1140.4068662092</v>
      </c>
      <c r="CK33" s="74">
        <v>-1140.2949070211801</v>
      </c>
      <c r="CL33" s="74">
        <v>-1140.28069442128</v>
      </c>
      <c r="CM33" s="74">
        <v>-1140.1452565532099</v>
      </c>
      <c r="CN33" s="33">
        <v>-2.8425199788E-2</v>
      </c>
      <c r="CO33" s="33">
        <f t="shared" si="51"/>
        <v>-1140.116831353422</v>
      </c>
      <c r="CP33" s="18" t="s">
        <v>120</v>
      </c>
      <c r="CQ33" s="34">
        <f>627.5095*(CH31-CH32+CH110)</f>
        <v>-26.311569689127243</v>
      </c>
      <c r="CR33" s="34">
        <f>627.5095*(CO31-CO32+CO110)</f>
        <v>-22.525504828677086</v>
      </c>
      <c r="CS33" s="34">
        <f>627.5095*(CM31-CM32+CM110)</f>
        <v>-20.375038541717363</v>
      </c>
      <c r="CT33" s="34">
        <f>627.5095*(CL31-CL32+CL110)</f>
        <v>-16.248948759496912</v>
      </c>
      <c r="CU33" s="34">
        <f>627.5095*(CK31-CK32+CK110)</f>
        <v>-15.173715614371782</v>
      </c>
      <c r="CV33" s="34">
        <f>627.5095*(CJ31-CJ32+CJ110)</f>
        <v>-12.619104638854031</v>
      </c>
      <c r="CW33" s="34">
        <f>627.5095*(CI31-CI32+CI110)</f>
        <v>-10.468638361792671</v>
      </c>
      <c r="CX33" s="33">
        <f t="shared" si="0"/>
        <v>9.9064001799246917</v>
      </c>
      <c r="CY33" s="33">
        <f t="shared" si="1"/>
        <v>4.7050772525791107</v>
      </c>
      <c r="CZ33" s="33">
        <f t="shared" si="2"/>
        <v>-9.0555847511863519E-2</v>
      </c>
      <c r="DA33" s="33">
        <f>CQ33-'CCSD(T)'!BV33</f>
        <v>2.8666838940967665E-2</v>
      </c>
      <c r="DB33" s="33">
        <f>CS33-'CCSD(T)'!BW33</f>
        <v>-8.4751083402348826E-2</v>
      </c>
      <c r="DC33" s="33">
        <f>CU33-'CCSD(T)'!CF33</f>
        <v>-9.2955263861403736E-2</v>
      </c>
      <c r="DD33" s="39">
        <f>CW33-'CCSD(T)'!CG33</f>
        <v>-1.1883028821824126E-2</v>
      </c>
      <c r="DE33" s="39">
        <f>CW33-'DLPNO-CCSD(T1 or T0)'!CT32</f>
        <v>0.99978801113588212</v>
      </c>
      <c r="DF33" s="33">
        <f t="shared" si="52"/>
        <v>-0.1216221028023714</v>
      </c>
      <c r="DG33" s="33">
        <f t="shared" si="53"/>
        <v>8.107223503957961E-2</v>
      </c>
      <c r="DH33" s="33"/>
      <c r="DI33" s="211" t="s">
        <v>29</v>
      </c>
      <c r="DJ33" s="74">
        <v>-1136.87449452642</v>
      </c>
      <c r="DK33" s="74">
        <v>-1140.43410621524</v>
      </c>
      <c r="DL33" s="74">
        <v>-1140.4308116638699</v>
      </c>
      <c r="DM33" s="74">
        <v>-1140.29847392181</v>
      </c>
      <c r="DN33" s="74">
        <v>-1140.2968266461201</v>
      </c>
      <c r="DO33" s="74">
        <v>-1140.1456481345699</v>
      </c>
      <c r="DP33" s="28">
        <v>-3.294551363E-3</v>
      </c>
      <c r="DQ33" s="33">
        <f t="shared" si="54"/>
        <v>-1140.1423535832068</v>
      </c>
      <c r="DR33" s="18" t="s">
        <v>120</v>
      </c>
      <c r="DS33" s="34">
        <f>627.5095*(DJ31-DJ32+DJ110)</f>
        <v>-26.311569693523545</v>
      </c>
      <c r="DT33" s="34">
        <f>627.5095*(DQ31-DQ32+DQ110)</f>
        <v>70846.027718705809</v>
      </c>
      <c r="DU33" s="34">
        <f>627.5095*(DO31-DO32+DO110)</f>
        <v>-20.347530252161025</v>
      </c>
      <c r="DV33" s="34">
        <f>627.5095*(DN31-DN32+DN110)</f>
        <v>-15.308507931916061</v>
      </c>
      <c r="DW33" s="34">
        <f>627.5095*(DM31-DM32+DM110)</f>
        <v>-15.182353458405666</v>
      </c>
      <c r="DX33" s="34">
        <f>627.5095*(DL31-DL32+DL110)</f>
        <v>-10.974694389000373</v>
      </c>
      <c r="DY33" s="34">
        <f>627.5095*(DK31-DK32+DK110)</f>
        <v>-10.722385441970665</v>
      </c>
      <c r="DZ33" s="33">
        <f t="shared" si="3"/>
        <v>9.6251448101903598</v>
      </c>
      <c r="EA33" s="33">
        <f t="shared" si="4"/>
        <v>4.4599680164350008</v>
      </c>
      <c r="EB33" s="33">
        <f t="shared" si="55"/>
        <v>-4.7290350841599604E-2</v>
      </c>
      <c r="EC33" s="33">
        <f>DS33-'CCSD(T)'!BV33</f>
        <v>2.8666834544665676E-2</v>
      </c>
      <c r="ED33" s="33">
        <f>DU33-'CCSD(T)'!BW33</f>
        <v>-5.7242793846011608E-2</v>
      </c>
      <c r="EE33" s="33">
        <f>DW33-'CCSD(T)'!CF33</f>
        <v>-0.10159310789528853</v>
      </c>
      <c r="EF33" s="39">
        <f>DY33-'CCSD(T)'!CG33</f>
        <v>-0.26563010899981876</v>
      </c>
      <c r="EG33" s="39">
        <f>DY33-'DLPNO-CCSD(T1 or T0)'!CT32</f>
        <v>0.74604093095788748</v>
      </c>
      <c r="EH33" s="33">
        <f t="shared" si="56"/>
        <v>-0.1302599424399542</v>
      </c>
      <c r="EI33" s="33">
        <f t="shared" si="57"/>
        <v>-0.16403700110453023</v>
      </c>
      <c r="EJ33" s="33"/>
      <c r="EK33" s="289" t="s">
        <v>29</v>
      </c>
      <c r="EL33" s="33">
        <v>-1137.0034323356999</v>
      </c>
      <c r="EM33" s="33">
        <v>-1140.92117719918</v>
      </c>
      <c r="EN33" s="33">
        <v>-1140.9088493163899</v>
      </c>
      <c r="EO33" s="33">
        <v>-1140.7672870926899</v>
      </c>
      <c r="EP33" s="33">
        <v>-1140.7611231512899</v>
      </c>
      <c r="EQ33" s="33">
        <v>-1140.6034718645799</v>
      </c>
      <c r="ER33" s="33">
        <v>-1.2327882785000001E-2</v>
      </c>
      <c r="ES33" s="33">
        <f t="shared" si="58"/>
        <v>-1140.5911439817949</v>
      </c>
      <c r="ET33" s="18" t="s">
        <v>120</v>
      </c>
      <c r="EU33" s="34">
        <f>627.5095*(EL31-EL32+EL110)</f>
        <v>-27.428180165522296</v>
      </c>
      <c r="EV33" s="34">
        <f>627.5095*(ES31-ES32+ES110)</f>
        <v>-21.530215262074329</v>
      </c>
      <c r="EW33" s="34">
        <f>627.5095*(EQ31-EQ32+EQ110)</f>
        <v>-20.542887570258355</v>
      </c>
      <c r="EX33" s="34">
        <f>627.5095*(EP31-EP32+EP110)</f>
        <v>-18.643618436425715</v>
      </c>
      <c r="EY33" s="34">
        <f>627.5095*(EO31-EO32+EO110)</f>
        <v>-18.149954594263054</v>
      </c>
      <c r="EZ33" s="34">
        <f>627.5095*(EN31-EN32+EN110)</f>
        <v>-14.445166948814204</v>
      </c>
      <c r="FA33" s="34">
        <f>627.5095*(EM31-EM32+EM110)</f>
        <v>-13.457839258202087</v>
      </c>
      <c r="FB33" s="92">
        <f t="shared" si="5"/>
        <v>7.0850483120562675</v>
      </c>
      <c r="FC33" s="92">
        <f t="shared" si="6"/>
        <v>4.6921153360609669</v>
      </c>
      <c r="FD33" s="92">
        <f>EU33-'CCSD(T)'!BB33</f>
        <v>-2.1949089946353695E-3</v>
      </c>
      <c r="FE33" s="92">
        <f>EW33-'CCSD(T)'!BC33</f>
        <v>-0.13994866538079265</v>
      </c>
      <c r="FF33" s="92">
        <f>EY33-'CCSD(T)'!CH33</f>
        <v>-0.21403281839799249</v>
      </c>
      <c r="FG33" s="96">
        <f>FA33-'CCSD(T)'!CI33</f>
        <v>-0.39694174297577689</v>
      </c>
      <c r="FH33" s="96">
        <f>FA33-'DLPNO-CCSD(T1 or T0)'!AF32</f>
        <v>0.6096185119814006</v>
      </c>
      <c r="FI33" s="92">
        <f t="shared" si="59"/>
        <v>-0.21183790940335712</v>
      </c>
      <c r="FJ33" s="92">
        <f t="shared" si="60"/>
        <v>-0.1829089245777844</v>
      </c>
      <c r="FK33" s="39"/>
      <c r="FL33" s="218" t="s">
        <v>29</v>
      </c>
      <c r="FM33" s="28">
        <v>-1137.0034323357099</v>
      </c>
      <c r="FN33" s="28">
        <v>-1140.9215179928501</v>
      </c>
      <c r="FO33" s="28">
        <v>-1140.9095427806101</v>
      </c>
      <c r="FP33" s="28">
        <v>-1140.7677302341699</v>
      </c>
      <c r="FQ33" s="28">
        <v>-1140.7617426280499</v>
      </c>
      <c r="FR33" s="28">
        <v>-1140.6038964140801</v>
      </c>
      <c r="FS33" s="28">
        <v>-1.1975212245E-2</v>
      </c>
      <c r="FT33" s="28">
        <f t="shared" si="61"/>
        <v>-1140.591921201835</v>
      </c>
      <c r="FU33" s="18" t="s">
        <v>120</v>
      </c>
      <c r="FV33" s="34">
        <f>627.5095*(FM31-FM32+FM110)</f>
        <v>-27.428180286683638</v>
      </c>
      <c r="FW33" s="34">
        <f>627.5095*(FT31-FT32+FT110)</f>
        <v>-21.445215449379663</v>
      </c>
      <c r="FX33" s="34">
        <f>627.5095*(FR31-FR32+FR110)</f>
        <v>-20.50418506078756</v>
      </c>
      <c r="FY33" s="34">
        <f>627.5095*(FQ31-FQ32+FQ110)</f>
        <v>-18.611578020383458</v>
      </c>
      <c r="FZ33" s="34">
        <f>627.5095*(FP31-FP32+FP110)</f>
        <v>-18.141062820977709</v>
      </c>
      <c r="GA33" s="34">
        <f>627.5095*(FO31-FO32+FO110)</f>
        <v>-14.39302819087972</v>
      </c>
      <c r="GB33" s="34">
        <f>627.5095*(FN31-FN32+FN110)</f>
        <v>-13.451997804285124</v>
      </c>
      <c r="GC33" s="33">
        <f t="shared" si="62"/>
        <v>7.0521872565024353</v>
      </c>
      <c r="GD33" s="33">
        <f t="shared" si="63"/>
        <v>4.6890650166925845</v>
      </c>
      <c r="GE33" s="169">
        <f t="shared" si="7"/>
        <v>0.49992083165423473</v>
      </c>
      <c r="GF33" s="33">
        <f>FV33-'CCSD(T)'!BB33</f>
        <v>-2.1950301559776619E-3</v>
      </c>
      <c r="GG33" s="33">
        <f>FX33-'CCSD(T)'!BC33</f>
        <v>-0.10124615590999753</v>
      </c>
      <c r="GH33" s="33">
        <f>FZ33-'CCSD(T)'!CH33</f>
        <v>-0.20514104511264719</v>
      </c>
      <c r="GI33" s="33">
        <f>GB33-'CCSD(T)'!CI33</f>
        <v>-0.391100289058814</v>
      </c>
      <c r="GJ33" s="33">
        <f>GB33-'DLPNO-CCSD(T1 or T0)'!O32</f>
        <v>0.39064088233237726</v>
      </c>
      <c r="GK33" s="33">
        <f t="shared" si="64"/>
        <v>-0.20294601495666953</v>
      </c>
      <c r="GL33" s="33">
        <f t="shared" si="65"/>
        <v>-0.18595924394616681</v>
      </c>
      <c r="GM33" s="33"/>
      <c r="GN33" s="218" t="s">
        <v>29</v>
      </c>
      <c r="GO33" s="28">
        <v>-1137.0034323356999</v>
      </c>
      <c r="GP33" s="28">
        <v>-1140.9202244407199</v>
      </c>
      <c r="GQ33" s="28">
        <v>-1140.8867253329299</v>
      </c>
      <c r="GR33" s="28">
        <v>-1140.7622278798301</v>
      </c>
      <c r="GS33" s="28">
        <v>-1140.74547832594</v>
      </c>
      <c r="GT33" s="28">
        <v>-1140.60171390803</v>
      </c>
      <c r="GU33" s="28">
        <v>-3.3499107782999998E-2</v>
      </c>
      <c r="GV33" s="28">
        <f t="shared" si="66"/>
        <v>-1140.568214800247</v>
      </c>
      <c r="GW33" s="18" t="s">
        <v>120</v>
      </c>
      <c r="GX33" s="34">
        <f>627.5095*(GO31-GO32+GO110)</f>
        <v>-27.428180280405758</v>
      </c>
      <c r="GY33" s="34">
        <f>627.5095*(GV31-GV32+GV110)</f>
        <v>-23.17149604916219</v>
      </c>
      <c r="GZ33" s="34">
        <f>627.5095*(GT31-GT32+GT110)</f>
        <v>-20.646162141187499</v>
      </c>
      <c r="HA33" s="34">
        <f>627.5095*(GS31-GS32+GS110)</f>
        <v>-19.409828251823008</v>
      </c>
      <c r="HB33" s="34">
        <f>627.5095*(GR31-GR32+GR110)</f>
        <v>-18.147161294808193</v>
      </c>
      <c r="HC33" s="34">
        <f>627.5095*(GQ31-GQ32+GQ110)</f>
        <v>-15.848641965434879</v>
      </c>
      <c r="HD33" s="34">
        <f>627.5095*(GP31-GP32+GP110)</f>
        <v>-13.323308058164669</v>
      </c>
      <c r="HE33" s="33">
        <f t="shared" si="8"/>
        <v>7.3228540830228308</v>
      </c>
      <c r="HF33" s="33">
        <f t="shared" si="9"/>
        <v>4.8238532366435241</v>
      </c>
      <c r="HG33" s="52">
        <f t="shared" si="67"/>
        <v>-0.13478821995093959</v>
      </c>
      <c r="HH33" s="33">
        <f>GX33-'CCSD(T)'!BB33</f>
        <v>-2.1950238780981124E-3</v>
      </c>
      <c r="HI33" s="33">
        <f>GZ33-'CCSD(T)'!BC33</f>
        <v>-0.24322323630993736</v>
      </c>
      <c r="HJ33" s="33">
        <f>HB33-'CCSD(T)'!CH33</f>
        <v>-0.21123951894313109</v>
      </c>
      <c r="HK33" s="33">
        <f>HD33-'CCSD(T)'!CI33</f>
        <v>-0.2624105429383583</v>
      </c>
      <c r="HL33" s="33">
        <f>HD33-'DLPNO-CCSD(T1 or T0)'!CT32</f>
        <v>-1.8548816852361156</v>
      </c>
      <c r="HM33" s="33">
        <f t="shared" si="10"/>
        <v>-0.20904449506503298</v>
      </c>
      <c r="HN33" s="33">
        <f t="shared" si="11"/>
        <v>-5.1171023995227216E-2</v>
      </c>
      <c r="HO33" s="39"/>
      <c r="HP33" s="218" t="s">
        <v>29</v>
      </c>
      <c r="HQ33" s="28">
        <v>-1137.0034323356999</v>
      </c>
      <c r="HR33" s="28">
        <v>-1140.9215731127599</v>
      </c>
      <c r="HS33" s="28">
        <v>-1140.8906362099699</v>
      </c>
      <c r="HT33" s="28">
        <v>-1140.7644494010699</v>
      </c>
      <c r="HU33" s="28">
        <v>-1140.7489809496799</v>
      </c>
      <c r="HV33" s="28">
        <v>-1140.6033910684801</v>
      </c>
      <c r="HW33" s="28">
        <v>-3.0936902786E-2</v>
      </c>
      <c r="HX33" s="28">
        <f t="shared" si="68"/>
        <v>-1140.5724541656941</v>
      </c>
      <c r="HY33" s="18" t="s">
        <v>120</v>
      </c>
      <c r="HZ33" s="34">
        <f>627.5095*(HQ31-HQ32+HQ110)</f>
        <v>-27.428180274127875</v>
      </c>
      <c r="IA33" s="34">
        <f>627.5095*(HX31-HX32+HX110)</f>
        <v>-22.950387601801577</v>
      </c>
      <c r="IB33" s="34">
        <f>627.5095*(HV31-HV32+HV110)</f>
        <v>-20.48940780194614</v>
      </c>
      <c r="IC33" s="34">
        <f>627.5095*(HU31-HU32+HU110)</f>
        <v>-19.368143694328761</v>
      </c>
      <c r="ID33" s="34">
        <f>627.5095*(HT31-HT32+HT110)</f>
        <v>-18.137653799176338</v>
      </c>
      <c r="IE33" s="34">
        <f>627.5095*(HS31-HS32+HS110)</f>
        <v>-15.78395757852944</v>
      </c>
      <c r="IF33" s="34">
        <f>627.5095*(HR31-HR32+HR110)</f>
        <v>-13.322977781670266</v>
      </c>
      <c r="IG33" s="33">
        <f t="shared" si="69"/>
        <v>7.1664300202758735</v>
      </c>
      <c r="IH33" s="33">
        <f t="shared" si="70"/>
        <v>4.8146760175060717</v>
      </c>
      <c r="II33" s="33">
        <f t="shared" si="71"/>
        <v>-9.177219137452397E-3</v>
      </c>
      <c r="IJ33" s="33">
        <f>HZ33-'CCSD(T)'!BB33</f>
        <v>-2.1950176002150101E-3</v>
      </c>
      <c r="IK33" s="33">
        <f>IB33-'CCSD(T)'!BC33</f>
        <v>-8.6468897068577633E-2</v>
      </c>
      <c r="IL33" s="33">
        <f>ID33-'CCSD(T)'!CH33</f>
        <v>-0.20173202331127627</v>
      </c>
      <c r="IM33" s="33">
        <f>IF33-'CCSD(T)'!CI33</f>
        <v>-0.26208026644395588</v>
      </c>
      <c r="IN33" s="33">
        <f>IF33-'DLPNO-CCSD(T1 or T0)'!CT32</f>
        <v>-1.8545514087417132</v>
      </c>
      <c r="IO33" s="33">
        <f t="shared" si="72"/>
        <v>-0.19953700571106125</v>
      </c>
      <c r="IP33" s="33">
        <f t="shared" si="73"/>
        <v>-6.0348243132679613E-2</v>
      </c>
      <c r="IQ33" s="33"/>
      <c r="IR33" s="218" t="s">
        <v>29</v>
      </c>
      <c r="IS33">
        <v>-1137.0034323356999</v>
      </c>
      <c r="IT33">
        <v>-1140.9218324547301</v>
      </c>
      <c r="IU33">
        <v>-1140.91787933349</v>
      </c>
      <c r="IV33">
        <v>-1140.7691008003701</v>
      </c>
      <c r="IW33">
        <v>-1140.76712423975</v>
      </c>
      <c r="IX33">
        <v>-1140.6042885656</v>
      </c>
      <c r="IY33">
        <v>-3.9531212360000003E-3</v>
      </c>
      <c r="IZ33" s="28">
        <f t="shared" si="74"/>
        <v>-1140.600335444364</v>
      </c>
      <c r="JA33" s="18" t="s">
        <v>120</v>
      </c>
      <c r="JB33" s="34">
        <f>627.5095*(IS31-IS32+IS110)</f>
        <v>-27.428180165522296</v>
      </c>
      <c r="JC33" s="34">
        <f>627.5095*(IZ31-IZ32+IZ110)</f>
        <v>-20.729569681728698</v>
      </c>
      <c r="JD33" s="34">
        <f>627.5095*(IX31-IX32+IX110)</f>
        <v>-20.423907539549987</v>
      </c>
      <c r="JE33" s="34">
        <f>627.5095*(IW31-IW32+IW110)</f>
        <v>-18.174049516403738</v>
      </c>
      <c r="JF33" s="34">
        <f>627.5095*(IV31-IV32+IV110)</f>
        <v>-18.021218440681771</v>
      </c>
      <c r="JG33" s="34">
        <f>627.5095*(IU31-IU32+IU110)</f>
        <v>-13.680895102969066</v>
      </c>
      <c r="JH33" s="34">
        <f>627.5095*(IT31-IT32+IT110)</f>
        <v>-13.375232957508734</v>
      </c>
      <c r="JI33" s="33">
        <f t="shared" si="75"/>
        <v>7.0486745820412526</v>
      </c>
      <c r="JJ33" s="33">
        <f t="shared" si="76"/>
        <v>4.6459854831730372</v>
      </c>
      <c r="JK33" s="33">
        <f t="shared" si="77"/>
        <v>-4.6129852887929701E-2</v>
      </c>
      <c r="JL33" s="33">
        <f>JB33-'CCSD(T)'!BB33</f>
        <v>-2.1949089946353695E-3</v>
      </c>
      <c r="JM33" s="33">
        <f>JD33-'CCSD(T)'!BC33</f>
        <v>-2.0968634672424713E-2</v>
      </c>
      <c r="JN33" s="33">
        <f>JF33-'CCSD(T)'!CH33</f>
        <v>-8.5296664816709722E-2</v>
      </c>
      <c r="JO33" s="33">
        <f>JH33-'CCSD(T)'!CI33</f>
        <v>-0.31433544228242383</v>
      </c>
      <c r="JP33" s="33">
        <f>JH33-'DLPNO-CCSD(T1 or T0)'!CT32</f>
        <v>-1.9068065845801812</v>
      </c>
      <c r="JQ33" s="33">
        <f t="shared" si="78"/>
        <v>-8.3101755822074352E-2</v>
      </c>
      <c r="JR33" s="33">
        <f t="shared" si="79"/>
        <v>-0.22903877746571411</v>
      </c>
      <c r="JS33" s="33"/>
      <c r="JT33" s="344">
        <v>-1143.01399212869</v>
      </c>
      <c r="JU33" s="345">
        <v>-1142.39353420626</v>
      </c>
      <c r="JV33" s="346">
        <v>-1142.3859112979601</v>
      </c>
      <c r="JW33" s="328"/>
      <c r="JX33" s="218" t="s">
        <v>29</v>
      </c>
      <c r="JY33" s="28">
        <v>-1138.08679518646</v>
      </c>
      <c r="JZ33" s="28">
        <v>-1143.03524061552</v>
      </c>
      <c r="KA33" s="28">
        <v>-1143.01598782938</v>
      </c>
      <c r="KB33" s="28">
        <v>-1142.8069869501301</v>
      </c>
      <c r="KC33" s="28">
        <v>-1142.7973605570601</v>
      </c>
      <c r="KD33" s="28">
        <v>-1142.7023473567201</v>
      </c>
      <c r="KE33" s="28">
        <v>-1.9252786139999999E-2</v>
      </c>
      <c r="KF33" s="28">
        <f t="shared" si="80"/>
        <v>-1142.6830945705801</v>
      </c>
      <c r="KG33" s="216">
        <v>-1142.6486294060001</v>
      </c>
      <c r="KH33" s="125">
        <v>-1142.6486294060001</v>
      </c>
      <c r="KI33" s="215">
        <v>-1142.8628957589999</v>
      </c>
      <c r="KJ33" s="10">
        <v>-1.150320001244</v>
      </c>
      <c r="KK33" s="10">
        <v>-3.4654771964059998</v>
      </c>
      <c r="KL33" s="10">
        <f t="shared" si="12"/>
        <v>-1142.6288078225618</v>
      </c>
      <c r="KM33" s="10">
        <f t="shared" si="13"/>
        <v>-1142.5919155417878</v>
      </c>
      <c r="KN33" s="34">
        <f>627.5095*(JY31-JY32+JY110)</f>
        <v>-30.839708399894874</v>
      </c>
      <c r="KO33" s="34">
        <f>627.5095*(KF31-KF32+KF110)</f>
        <v>-19.567389825549583</v>
      </c>
      <c r="KP33" s="34">
        <f>627.5095*(KL31-KL32+KL110)</f>
        <v>-22.570263170685067</v>
      </c>
      <c r="KQ33" s="34">
        <f>627.5095*(KM31-KM32+KM110)</f>
        <v>-24.713456266163139</v>
      </c>
      <c r="KR33" s="34">
        <f>627.5095*(KD31-KD32+KD110)</f>
        <v>-18.333628288473349</v>
      </c>
      <c r="KS33" s="34">
        <f>627.5095*(KC31-KC32+KC110)</f>
        <v>-19.01024712053896</v>
      </c>
      <c r="KT33" s="34">
        <f>627.5095*(KB31-KB32+KB110)</f>
        <v>-18.393366351960715</v>
      </c>
      <c r="KU33" s="34">
        <f>627.5095*(KA31-KA32+KA110)</f>
        <v>-14.438142035125644</v>
      </c>
      <c r="KV33" s="34">
        <f>627.5095*(JZ31-JZ32+JZ110)</f>
        <v>-13.204380503613896</v>
      </c>
      <c r="KW33" s="33">
        <f t="shared" si="14"/>
        <v>5.1292477848594533</v>
      </c>
      <c r="KX33" s="109">
        <f>627.5095*(JT31-JT32+JT110)</f>
        <v>-13.871976914430595</v>
      </c>
      <c r="KY33" s="109">
        <f>627.5095*(JU31-JU32+JU110)</f>
        <v>-13.903864858869619</v>
      </c>
      <c r="KZ33" s="331">
        <f>627.5095*(JV31-JV32+JV110)</f>
        <v>-13.592584036848864</v>
      </c>
      <c r="LA33" s="33">
        <f t="shared" si="15"/>
        <v>5.1889858483468192</v>
      </c>
      <c r="LB33" s="155">
        <f t="shared" si="81"/>
        <v>0.49992083165423473</v>
      </c>
      <c r="LC33" s="149">
        <f>KN33-'PNO-LCCSD(T)'!AB32</f>
        <v>-2.897782418102679E-3</v>
      </c>
      <c r="LD33" s="179">
        <f t="shared" si="16"/>
        <v>0.24761730067122834</v>
      </c>
      <c r="LE33" s="324">
        <f t="shared" si="17"/>
        <v>-0.6675964108166994</v>
      </c>
      <c r="LF33" s="326">
        <f t="shared" si="18"/>
        <v>-3.1887944439024096E-2</v>
      </c>
      <c r="LG33" t="str">
        <f t="shared" si="19"/>
        <v>10_ts_MAI</v>
      </c>
      <c r="LH33" s="175">
        <f>627.5095*(KG31+KG110-KG32)</f>
        <v>-17.672931574204561</v>
      </c>
      <c r="LI33" s="128">
        <f t="shared" si="20"/>
        <v>-1.3373155463343984</v>
      </c>
      <c r="LJ33" s="129">
        <f t="shared" si="21"/>
        <v>-0.72043477775615372</v>
      </c>
      <c r="LK33" s="123">
        <f>627.5095*(KI31+KI110-KI32)</f>
        <v>-12.966116474211544</v>
      </c>
      <c r="LL33" s="128">
        <f t="shared" si="22"/>
        <v>-1.4720255609140995</v>
      </c>
      <c r="LM33" s="128">
        <f t="shared" si="23"/>
        <v>-0.2382640294023517</v>
      </c>
      <c r="LN33" s="226">
        <f t="shared" si="24"/>
        <v>3.2355353203024837</v>
      </c>
      <c r="LO33" s="226"/>
      <c r="LP33" s="5" t="s">
        <v>29</v>
      </c>
      <c r="LQ33" s="4">
        <v>-1138.0867951856801</v>
      </c>
      <c r="LR33" s="4">
        <v>-1143.0349003081201</v>
      </c>
      <c r="LS33" s="4">
        <v>-1143.0153860328501</v>
      </c>
      <c r="LT33" s="4">
        <v>-1142.8066023977301</v>
      </c>
      <c r="LU33" s="4">
        <v>-1142.7968452601001</v>
      </c>
      <c r="LV33" s="4">
        <v>-1142.7019182941101</v>
      </c>
      <c r="LW33" s="4">
        <v>-1.9514275266000001E-2</v>
      </c>
      <c r="LX33" s="28">
        <f t="shared" si="25"/>
        <v>-1142.6824040188442</v>
      </c>
      <c r="LY33" s="18" t="s">
        <v>120</v>
      </c>
      <c r="LZ33" s="34">
        <f>627.5095*(LQ31-LQ32+LQ110)</f>
        <v>-30.839709661187403</v>
      </c>
      <c r="MA33" s="34">
        <f>627.5095*(LX31-LX32+LX110)</f>
        <v>-19.684559616595564</v>
      </c>
      <c r="MB33" s="34">
        <f>627.5095*(LV31-LV32+LV110)</f>
        <v>-18.400598576470962</v>
      </c>
      <c r="MC33" s="34">
        <f>627.5095*(LU31-LU32+LU110)</f>
        <v>-19.073573019843849</v>
      </c>
      <c r="MD33" s="34">
        <f>627.5095*(LT31-LT32+LT110)</f>
        <v>-18.431592500080281</v>
      </c>
      <c r="ME33" s="34">
        <f>627.5095*(LS31-LS32+LS110)</f>
        <v>-14.52352002437771</v>
      </c>
      <c r="MF33" s="34">
        <f>627.5095*(LR31-LR32+LR110)</f>
        <v>-13.239558986259533</v>
      </c>
      <c r="MG33" s="33">
        <f t="shared" si="26"/>
        <v>5.1610395902114288</v>
      </c>
      <c r="MH33" s="39">
        <f t="shared" si="27"/>
        <v>5.1920335138207481</v>
      </c>
      <c r="MI33" s="33"/>
      <c r="MJ33" s="5" t="s">
        <v>29</v>
      </c>
      <c r="MK33" s="28">
        <v>-1138.08679518645</v>
      </c>
      <c r="ML33" s="28">
        <v>-1143.03412629276</v>
      </c>
      <c r="MM33" s="28">
        <v>-1142.9842270035999</v>
      </c>
      <c r="MN33" s="28">
        <v>-1142.80107618442</v>
      </c>
      <c r="MO33" s="28">
        <v>-1142.7761265398401</v>
      </c>
      <c r="MP33" s="28">
        <v>-1142.7000549625</v>
      </c>
      <c r="MQ33" s="28">
        <v>-4.9899289157000003E-2</v>
      </c>
      <c r="MR33" s="28">
        <f t="shared" si="82"/>
        <v>-1142.6501556733429</v>
      </c>
      <c r="MS33" s="18" t="s">
        <v>120</v>
      </c>
      <c r="MT33" s="34">
        <f>627.5095*(MK31-MK32+MK110)</f>
        <v>-30.839708393616991</v>
      </c>
      <c r="MU33" s="34">
        <f>627.5095*(MR31-MR32+MR110)</f>
        <v>-22.051045441169219</v>
      </c>
      <c r="MV33" s="34">
        <f>627.5095*(MP31-MP32+MP110)</f>
        <v>-18.704390281025638</v>
      </c>
      <c r="MW33" s="34">
        <f>627.5095*(MO31-MO32+MO110)</f>
        <v>-20.470831111026161</v>
      </c>
      <c r="MX33" s="34">
        <f>627.5095*(MN31-MN32+MN110)</f>
        <v>-18.797503529139671</v>
      </c>
      <c r="MY33" s="34">
        <f>627.5095*(MM31-MM32+MM110)</f>
        <v>-16.884601449102583</v>
      </c>
      <c r="MZ33" s="34">
        <f>627.5095*(ML31-ML32+ML110)</f>
        <v>-13.537946286453199</v>
      </c>
      <c r="NA33" s="52">
        <f t="shared" si="28"/>
        <v>5.1664439945724396</v>
      </c>
      <c r="NB33" s="52">
        <f t="shared" si="29"/>
        <v>5.2595572426864727</v>
      </c>
      <c r="NC33" s="33">
        <f t="shared" si="30"/>
        <v>-7.0571394339653537E-2</v>
      </c>
      <c r="ND33" s="33"/>
      <c r="NE33" s="5" t="s">
        <v>29</v>
      </c>
      <c r="NF33">
        <v>-1138.08679518646</v>
      </c>
      <c r="NG33">
        <v>-1143.03574820362</v>
      </c>
      <c r="NH33">
        <v>-1142.98705388958</v>
      </c>
      <c r="NI33">
        <v>-1142.8028727707399</v>
      </c>
      <c r="NJ33">
        <v>-1142.7785256137199</v>
      </c>
      <c r="NK33">
        <v>-1142.7020697626399</v>
      </c>
      <c r="NL33">
        <v>-4.8694314045999998E-2</v>
      </c>
      <c r="NM33" s="28">
        <f t="shared" si="83"/>
        <v>-1142.6533754485938</v>
      </c>
      <c r="NN33" s="18" t="s">
        <v>120</v>
      </c>
      <c r="NO33" s="34">
        <f>627.5095*(NF31-NF32+NF110)</f>
        <v>-30.839708399894874</v>
      </c>
      <c r="NP33" s="34">
        <f>627.5095*(NM31-NM32+NM110)</f>
        <v>-21.846992914719774</v>
      </c>
      <c r="NQ33" s="34">
        <f>627.5095*(NK31-NK32+NK110)</f>
        <v>-18.427375239653568</v>
      </c>
      <c r="NR33" s="34">
        <f>627.5095*(NJ31-NJ32+NJ110)</f>
        <v>-20.434755745496417</v>
      </c>
      <c r="NS33" s="34">
        <f>627.5095*(NI31-NI32+NI110)</f>
        <v>-18.724946909889482</v>
      </c>
      <c r="NT33" s="34">
        <f>627.5095*(NH31-NH32+NH110)</f>
        <v>-16.806143466239153</v>
      </c>
      <c r="NU33" s="34">
        <f>627.5095*(NG31-NG32+NG110)</f>
        <v>-13.386525794882603</v>
      </c>
      <c r="NV33" s="33">
        <f t="shared" si="31"/>
        <v>5.0408494447709646</v>
      </c>
      <c r="NW33" s="39">
        <f t="shared" si="84"/>
        <v>5.338421115006879</v>
      </c>
      <c r="NX33" s="33">
        <f t="shared" si="85"/>
        <v>7.8863872320406259E-2</v>
      </c>
      <c r="NZ33" s="5" t="s">
        <v>29</v>
      </c>
      <c r="OA33" s="4">
        <v>-1138.13902353348</v>
      </c>
      <c r="OB33" s="4">
        <v>-1143.3869412419399</v>
      </c>
      <c r="OC33" s="4">
        <v>-1143.3183069848601</v>
      </c>
      <c r="OD33" s="4">
        <v>-1143.1278126756099</v>
      </c>
      <c r="OE33" s="4">
        <v>-1143.09349554707</v>
      </c>
      <c r="OF33" s="4">
        <v>-1143.07264189944</v>
      </c>
      <c r="OG33" s="4">
        <v>-6.8634257076999994E-2</v>
      </c>
      <c r="OH33" s="28">
        <f t="shared" si="86"/>
        <v>-1143.0040076423629</v>
      </c>
      <c r="OI33" s="18" t="s">
        <v>120</v>
      </c>
      <c r="OJ33" s="34">
        <f>627.5095*(OA31-OA32+OA110)</f>
        <v>-30.52088842388541</v>
      </c>
      <c r="OK33" s="34">
        <f>627.5095*(OH31-OH32+OH110)</f>
        <v>-22.293714454292392</v>
      </c>
      <c r="OL33" s="34">
        <f>627.5095*(OF31-OF32+OF110)</f>
        <v>-18.138403630409755</v>
      </c>
      <c r="OM33" s="34">
        <f>627.5095*(OE31-OE32+OE110)</f>
        <v>-20.630030965311313</v>
      </c>
      <c r="ON33" s="34">
        <f>627.5095*(OD31-OD32+OD110)</f>
        <v>-18.552375556789837</v>
      </c>
      <c r="OO33" s="34">
        <f>627.5095*(OC31-OC32+OC110)</f>
        <v>-16.854345404441499</v>
      </c>
      <c r="OP33" s="34">
        <f>627.5095*(OB31-OB32+OB110)</f>
        <v>-12.699034581272256</v>
      </c>
      <c r="OQ33" s="33">
        <f t="shared" si="32"/>
        <v>5.4393690491374986</v>
      </c>
      <c r="OR33" s="39">
        <f t="shared" si="87"/>
        <v>5.8533409755175807</v>
      </c>
      <c r="OS33" s="39"/>
      <c r="OT33" s="39" t="s">
        <v>29</v>
      </c>
      <c r="OU33" s="39">
        <v>-1138.13902353348</v>
      </c>
      <c r="OV33" s="39">
        <v>-1143.3859558751301</v>
      </c>
      <c r="OW33" s="39">
        <v>-1143.35905829732</v>
      </c>
      <c r="OX33" s="39">
        <v>-1143.13515069097</v>
      </c>
      <c r="OY33" s="39">
        <v>-1143.1217019020601</v>
      </c>
      <c r="OZ33" s="39">
        <v>-1143.0748435005901</v>
      </c>
      <c r="PA33" s="39">
        <v>-2.6897577813E-2</v>
      </c>
      <c r="PB33" s="39">
        <v>-1143.047945922777</v>
      </c>
      <c r="PC33" s="39" t="s">
        <v>120</v>
      </c>
      <c r="PD33" s="39">
        <v>-30.52089082717287</v>
      </c>
      <c r="PE33" s="39">
        <v>-19.439580998532655</v>
      </c>
      <c r="PF33" s="39">
        <v>-17.908548462898835</v>
      </c>
      <c r="PG33" s="39">
        <v>-18.755752633255078</v>
      </c>
      <c r="PH33" s="39">
        <v>-17.990236361438694</v>
      </c>
      <c r="PI33" s="39">
        <v>-14.15383984639706</v>
      </c>
      <c r="PJ33" s="39">
        <v>-12.622807308765731</v>
      </c>
      <c r="PK33" s="39">
        <v>5.2857411541331043</v>
      </c>
      <c r="PL33" s="39">
        <v>5.3674290526729624</v>
      </c>
      <c r="PM33" s="39"/>
      <c r="PO33" s="33">
        <f t="shared" si="33"/>
        <v>0.31881996973158166</v>
      </c>
      <c r="PP33" s="33">
        <f t="shared" si="34"/>
        <v>0.24512797234983452</v>
      </c>
      <c r="PQ33" s="33">
        <f t="shared" si="88"/>
        <v>-7.3691997381747143E-2</v>
      </c>
      <c r="PR33" s="33">
        <f>'LNO-CCSD(T)-def2nZVP'!LB33</f>
        <v>0.49992083165423473</v>
      </c>
      <c r="PS33" s="33">
        <f t="shared" si="89"/>
        <v>-1.0672779652771046E-2</v>
      </c>
      <c r="PT33" s="33">
        <f t="shared" si="90"/>
        <v>0.3036858056569417</v>
      </c>
      <c r="PU33" s="33">
        <f>-'LNO-CCSD(T)-def2nZVP'!FA33+'CCSD(T)'!CI33</f>
        <v>0.39694174297577689</v>
      </c>
      <c r="PV33" s="360">
        <f>'LNO-CCSD(T)-def2nZVP'!KV33+PS33+PT33+PU33</f>
        <v>-12.514425734633948</v>
      </c>
      <c r="PW33" s="360"/>
      <c r="PX33" s="399">
        <v>0.31881883401453237</v>
      </c>
      <c r="PY33" s="399">
        <v>0.44135613864158785</v>
      </c>
      <c r="PZ33" s="399">
        <v>0.12253730462705548</v>
      </c>
      <c r="QA33" s="399">
        <v>0.49992083165423473</v>
      </c>
      <c r="QB33" s="399">
        <v>0.1346819943917783</v>
      </c>
      <c r="QC33" s="399">
        <v>0.3036858056569417</v>
      </c>
      <c r="QD33" s="399">
        <v>0.39694174297577689</v>
      </c>
      <c r="QE33" s="360">
        <v>-12.369070960589399</v>
      </c>
      <c r="QF33" s="399">
        <f t="shared" si="91"/>
        <v>0.14535477404454866</v>
      </c>
      <c r="QH33" s="5" t="s">
        <v>29</v>
      </c>
      <c r="QI33" s="420">
        <v>-1138.08679518646</v>
      </c>
      <c r="QJ33" s="420">
        <v>-1142.5788351947499</v>
      </c>
      <c r="QK33" s="420">
        <v>-1142.56250256065</v>
      </c>
      <c r="QL33" s="420">
        <v>-1142.3670014555901</v>
      </c>
      <c r="QM33" s="420">
        <v>-1142.3588351385399</v>
      </c>
      <c r="QN33" s="420">
        <v>-1142.25639708361</v>
      </c>
      <c r="QO33" s="420">
        <v>-1.6332634102000001E-2</v>
      </c>
      <c r="QP33" s="213">
        <f t="shared" si="92"/>
        <v>-1142.2400644495081</v>
      </c>
      <c r="QQ33" s="421" t="s">
        <v>120</v>
      </c>
      <c r="QR33" s="212">
        <f>627.5095*(QI31-QI32+QI110)</f>
        <v>-30.839709667465286</v>
      </c>
      <c r="QS33" s="212">
        <f>627.5095*(QP31-QP32+QP110)</f>
        <v>-20.653732731493083</v>
      </c>
      <c r="QT33" s="212">
        <f>627.5095*(QN31-QN32+QN110)</f>
        <v>-19.398038694344987</v>
      </c>
      <c r="QU33" s="212">
        <f>627.5095*(QM31-QM32+QM110)</f>
        <v>-19.683287272837493</v>
      </c>
      <c r="QV33" s="212">
        <f>627.5095*(QL31-QL32+QL110)</f>
        <v>-19.055440264353535</v>
      </c>
      <c r="QW33" s="212">
        <f>627.5095*(QK31-QK32+QK110)</f>
        <v>-15.297126857195426</v>
      </c>
      <c r="QX33" s="212">
        <f>627.5095*(QJ31-QJ32+QJ110)</f>
        <v>-14.041432827805508</v>
      </c>
      <c r="QY33" s="213">
        <f t="shared" si="35"/>
        <v>5.3566058665394785</v>
      </c>
      <c r="QZ33" s="249">
        <f t="shared" si="93"/>
        <v>5.0140074365480274</v>
      </c>
      <c r="RA33" s="5"/>
      <c r="RB33" s="5" t="s">
        <v>29</v>
      </c>
      <c r="RC33" s="42">
        <v>-1138.13902353347</v>
      </c>
      <c r="RD33" s="213">
        <v>-1142.8543801133701</v>
      </c>
      <c r="RE33" s="213">
        <v>-1142.8314186975299</v>
      </c>
      <c r="RF33" s="213">
        <v>-1142.6235277927301</v>
      </c>
      <c r="RG33" s="213">
        <v>-1142.61204708481</v>
      </c>
      <c r="RH33" s="213">
        <v>-1142.56137910077</v>
      </c>
      <c r="RI33" s="213">
        <v>-2.2961415841000001E-2</v>
      </c>
      <c r="RJ33" s="418">
        <f t="shared" si="94"/>
        <v>-1142.5384176849288</v>
      </c>
      <c r="RK33" s="421" t="s">
        <v>120</v>
      </c>
      <c r="RL33" s="212">
        <f>627.5095*(RC31-RC32+RC110)</f>
        <v>-30.520888599666112</v>
      </c>
      <c r="RM33" s="212">
        <f>627.5095*(RJ31-RJ32+RJ110)</f>
        <v>-19.199869124098221</v>
      </c>
      <c r="RN33" s="212">
        <f>627.5095*(RH31-RH32+RH110)</f>
        <v>-17.762350094828566</v>
      </c>
      <c r="RO33" s="212">
        <f>627.5095*(RG31-RG32+RG110)</f>
        <v>-18.229146598128832</v>
      </c>
      <c r="RP33" s="212">
        <f>627.5095*(RF31-RF32+RF110)</f>
        <v>-17.510387085585144</v>
      </c>
      <c r="RQ33" s="212">
        <f>627.5095*(RE31-RE32+RE110)</f>
        <v>-13.739347198516837</v>
      </c>
      <c r="RR33" s="212">
        <f>627.5095*(RD31-RD32+RD110)</f>
        <v>-12.301828166821636</v>
      </c>
      <c r="RS33" s="213">
        <f t="shared" si="36"/>
        <v>5.4605219280069299</v>
      </c>
      <c r="RT33" s="249">
        <f t="shared" si="95"/>
        <v>5.208558918763508</v>
      </c>
    </row>
    <row r="34" spans="1:488" ht="17">
      <c r="A34" s="96">
        <v>34.799999999999997</v>
      </c>
      <c r="C34" s="286" t="s">
        <v>30</v>
      </c>
      <c r="D34" s="282">
        <v>-1241.6394572971701</v>
      </c>
      <c r="E34" s="282">
        <v>-1245.9493943886901</v>
      </c>
      <c r="F34" s="282">
        <v>-1245.9374272134401</v>
      </c>
      <c r="G34" s="282">
        <v>-1245.7540079656801</v>
      </c>
      <c r="H34" s="282">
        <v>-1245.7480243780501</v>
      </c>
      <c r="I34" s="282">
        <v>-1245.65680790341</v>
      </c>
      <c r="J34" s="282">
        <v>-1245.64484072816</v>
      </c>
      <c r="K34" s="94" t="s">
        <v>118</v>
      </c>
      <c r="L34" s="34">
        <f>627.5095*(D36-D35)</f>
        <v>25.994871097562264</v>
      </c>
      <c r="M34" s="34">
        <f>627.5095*(J36-J35)</f>
        <v>34.552528176293897</v>
      </c>
      <c r="N34" s="34">
        <f>627.5095*(I36-I35)</f>
        <v>34.573208661906293</v>
      </c>
      <c r="O34" s="34">
        <f>627.5095*(H36-H35)</f>
        <v>30.492473017828143</v>
      </c>
      <c r="P34" s="34">
        <f>627.5095*(G36-G35)</f>
        <v>30.502813257424055</v>
      </c>
      <c r="Q34" s="34">
        <f>627.5095*(F36-F35)</f>
        <v>30.221008542622553</v>
      </c>
      <c r="R34" s="34">
        <f>627.5095*(E36-E35)</f>
        <v>30.241689028092264</v>
      </c>
      <c r="S34" s="93">
        <f t="shared" si="37"/>
        <v>-4.3315196338140289</v>
      </c>
      <c r="T34" s="93">
        <f t="shared" si="38"/>
        <v>-0.26112422933179147</v>
      </c>
      <c r="U34" s="288"/>
      <c r="V34" s="93">
        <f>L34-'CCSD(T)'!BV34</f>
        <v>1.1315332960950997E-2</v>
      </c>
      <c r="W34" s="93">
        <f>N34-'CCSD(T)'!BW34</f>
        <v>0.17783015065921859</v>
      </c>
      <c r="X34" s="93">
        <f>P34-'CCSD(T)'!CF34</f>
        <v>0.1076606058523204</v>
      </c>
      <c r="Y34" s="93">
        <f>R34-'CCSD(T)'!CG34</f>
        <v>-0.10593497968269361</v>
      </c>
      <c r="Z34" s="93">
        <f>R34-'DLPNO-CCSD(T1 or T0)'!CT33</f>
        <v>0.51950891527847531</v>
      </c>
      <c r="AA34" s="93">
        <f t="shared" si="39"/>
        <v>9.6345272891369405E-2</v>
      </c>
      <c r="AB34" s="93">
        <f t="shared" si="40"/>
        <v>-0.21359558553501401</v>
      </c>
      <c r="AD34" s="209" t="s">
        <v>30</v>
      </c>
      <c r="AE34" s="28">
        <v>-1241.6394572971601</v>
      </c>
      <c r="AF34" s="28">
        <v>-1245.9496488653599</v>
      </c>
      <c r="AG34" s="28">
        <v>-1245.9379020342601</v>
      </c>
      <c r="AH34" s="28">
        <v>-1245.7542845887999</v>
      </c>
      <c r="AI34" s="28">
        <v>-1245.7484111732499</v>
      </c>
      <c r="AJ34" s="28">
        <v>-1245.65723073351</v>
      </c>
      <c r="AK34" s="28">
        <v>-1245.64548390241</v>
      </c>
      <c r="AL34" s="18" t="s">
        <v>118</v>
      </c>
      <c r="AM34" s="34">
        <f>627.5095*(AE36-AE35)</f>
        <v>25.994871091284381</v>
      </c>
      <c r="AN34" s="34">
        <f>627.5095*(AK36-AK35)</f>
        <v>34.530678854023769</v>
      </c>
      <c r="AO34" s="34">
        <f>627.5095*(AJ36-AJ35)</f>
        <v>34.560651970762898</v>
      </c>
      <c r="AP34" s="34">
        <f>627.5095*(AI36-AI35)</f>
        <v>30.465497288083249</v>
      </c>
      <c r="AQ34" s="34">
        <f>627.5095*(AH36-AH35)</f>
        <v>30.480483846524152</v>
      </c>
      <c r="AR34" s="34">
        <f>627.5095*(AG36-AG35)</f>
        <v>30.191499230828157</v>
      </c>
      <c r="AS34" s="34">
        <f>627.5095*(AF36-AF35)</f>
        <v>30.221472353845165</v>
      </c>
      <c r="AT34" s="52">
        <f t="shared" si="41"/>
        <v>-4.3391796169177326</v>
      </c>
      <c r="AU34" s="52">
        <f t="shared" si="42"/>
        <v>-0.2590114926789866</v>
      </c>
      <c r="AV34" s="71"/>
      <c r="AW34" s="52">
        <f>AM34-'CCSD(T)'!BV34</f>
        <v>1.1315326683067894E-2</v>
      </c>
      <c r="AX34" s="52">
        <f>AO34-'CCSD(T)'!BW34</f>
        <v>0.16527345951582362</v>
      </c>
      <c r="AY34" s="52">
        <f>AQ34-'CCSD(T)'!CF34</f>
        <v>8.5331194952416922E-2</v>
      </c>
      <c r="AZ34" s="52">
        <f>AS34-'CCSD(T)'!CG34</f>
        <v>-0.12615165392979222</v>
      </c>
      <c r="BA34" s="52">
        <f>AS34-'DLPNO-CCSD(T1 or T0)'!CT33</f>
        <v>0.4992922410313767</v>
      </c>
      <c r="BB34" s="52">
        <f t="shared" si="43"/>
        <v>7.4015868269349028E-2</v>
      </c>
      <c r="BC34" s="52">
        <f t="shared" si="44"/>
        <v>-0.21148284888220914</v>
      </c>
      <c r="BD34" s="33"/>
      <c r="BE34" s="211" t="s">
        <v>30</v>
      </c>
      <c r="BF34" s="28">
        <v>-1241.6394572971501</v>
      </c>
      <c r="BG34" s="28">
        <v>-1245.95010635423</v>
      </c>
      <c r="BH34" s="28">
        <v>-1245.9185227872999</v>
      </c>
      <c r="BI34" s="28">
        <v>-1245.7514837056499</v>
      </c>
      <c r="BJ34" s="28">
        <v>-1245.73569192218</v>
      </c>
      <c r="BK34" s="28">
        <v>-1245.6549543884701</v>
      </c>
      <c r="BL34" s="28">
        <v>-3.1583566930000001E-2</v>
      </c>
      <c r="BM34" s="28">
        <f t="shared" si="45"/>
        <v>-1245.62337082154</v>
      </c>
      <c r="BN34" s="18" t="s">
        <v>118</v>
      </c>
      <c r="BO34" s="212">
        <f>627.5095*(BF36-BF35)</f>
        <v>25.994871097562264</v>
      </c>
      <c r="BP34" s="212">
        <f>627.5095*(BM36-BM35)</f>
        <v>33.694357717788556</v>
      </c>
      <c r="BQ34" s="212">
        <f>627.5095*(BK36-BK35)</f>
        <v>34.606837448103938</v>
      </c>
      <c r="BR34" s="212">
        <f>627.5095*(BJ36-BJ35)</f>
        <v>30.025899925540319</v>
      </c>
      <c r="BS34" s="212">
        <f>627.5095*(BI36-BI35)</f>
        <v>30.482139793765608</v>
      </c>
      <c r="BT34" s="212">
        <f>627.5095*(BH36-BH35)</f>
        <v>29.276285566986147</v>
      </c>
      <c r="BU34" s="212">
        <f>627.5095*(BG36-BG35)</f>
        <v>30.188765291023643</v>
      </c>
      <c r="BV34" s="213">
        <f t="shared" si="46"/>
        <v>-4.4180721570802959</v>
      </c>
      <c r="BW34" s="213">
        <f t="shared" si="47"/>
        <v>-0.29337450274196541</v>
      </c>
      <c r="BX34" s="214">
        <f t="shared" si="48"/>
        <v>3.4363010062978816E-2</v>
      </c>
      <c r="BY34" s="33">
        <f>BO34-'CCSD(T)'!BV34</f>
        <v>1.1315332960950997E-2</v>
      </c>
      <c r="BZ34" s="33">
        <f>BQ34-'CCSD(T)'!BW34</f>
        <v>0.21145893685686445</v>
      </c>
      <c r="CA34" s="39">
        <f>BS34-'CCSD(T)'!CF34</f>
        <v>8.6987142193873268E-2</v>
      </c>
      <c r="CB34" s="39">
        <f>BU34-'CCSD(T)'!CG34</f>
        <v>-0.15885871675131469</v>
      </c>
      <c r="CC34" s="33">
        <f>BU34-'DLPNO-CCSD(T1 or T0)'!CT33</f>
        <v>0.46658517820985423</v>
      </c>
      <c r="CD34" s="33">
        <f t="shared" si="49"/>
        <v>7.5671809232922271E-2</v>
      </c>
      <c r="CE34" s="33">
        <f t="shared" si="50"/>
        <v>-0.24584585894518796</v>
      </c>
      <c r="CF34" s="39"/>
      <c r="CG34" s="211" t="s">
        <v>30</v>
      </c>
      <c r="CH34" s="74">
        <v>-1241.6394572971601</v>
      </c>
      <c r="CI34" s="74">
        <v>-1245.9513227974401</v>
      </c>
      <c r="CJ34" s="74">
        <v>-1245.92071363629</v>
      </c>
      <c r="CK34" s="74">
        <v>-1245.7527790756801</v>
      </c>
      <c r="CL34" s="74">
        <v>-1245.7374744951101</v>
      </c>
      <c r="CM34" s="74">
        <v>-1245.6568393592499</v>
      </c>
      <c r="CN34" s="33">
        <v>-3.0609161150000001E-2</v>
      </c>
      <c r="CO34" s="33">
        <f t="shared" si="51"/>
        <v>-1245.6262301980998</v>
      </c>
      <c r="CP34" s="18" t="s">
        <v>118</v>
      </c>
      <c r="CQ34" s="34">
        <f>627.5095*(CH36-CH35)</f>
        <v>25.994871097562264</v>
      </c>
      <c r="CR34" s="34">
        <f>627.5095*(CO36-CO35)</f>
        <v>33.64914008157448</v>
      </c>
      <c r="CS34" s="34">
        <f>627.5095*(CM36-CM35)</f>
        <v>34.544490344438117</v>
      </c>
      <c r="CT34" s="34">
        <f>627.5095*(CL36-CL35)</f>
        <v>30.001330330700632</v>
      </c>
      <c r="CU34" s="34">
        <f>627.5095*(CK36-CK35)</f>
        <v>30.449005459992264</v>
      </c>
      <c r="CV34" s="34">
        <f>627.5095*(CJ36-CJ35)</f>
        <v>29.289764151008484</v>
      </c>
      <c r="CW34" s="34">
        <f>627.5095*(CI36-CI35)</f>
        <v>30.18511441572695</v>
      </c>
      <c r="CX34" s="33">
        <f t="shared" si="0"/>
        <v>-4.3593759287111666</v>
      </c>
      <c r="CY34" s="33">
        <f t="shared" si="1"/>
        <v>-0.26389104426531418</v>
      </c>
      <c r="CZ34" s="33">
        <f t="shared" si="2"/>
        <v>2.9483458476651236E-2</v>
      </c>
      <c r="DA34" s="33">
        <f>CQ34-'CCSD(T)'!BV34</f>
        <v>1.1315332960950997E-2</v>
      </c>
      <c r="DB34" s="33">
        <f>CS34-'CCSD(T)'!BW34</f>
        <v>0.14911183319104282</v>
      </c>
      <c r="DC34" s="33">
        <f>CU34-'CCSD(T)'!CF34</f>
        <v>5.3852808420529641E-2</v>
      </c>
      <c r="DD34" s="39">
        <f>CW34-'CCSD(T)'!CG34</f>
        <v>-0.16250959204800708</v>
      </c>
      <c r="DE34" s="39">
        <f>CW34-'DLPNO-CCSD(T1 or T0)'!CT33</f>
        <v>0.46293430291316184</v>
      </c>
      <c r="DF34" s="33">
        <f t="shared" si="52"/>
        <v>4.2537475459578644E-2</v>
      </c>
      <c r="DG34" s="33">
        <f t="shared" si="53"/>
        <v>-0.21636240046853672</v>
      </c>
      <c r="DH34" s="33"/>
      <c r="DI34" s="211" t="s">
        <v>30</v>
      </c>
      <c r="DJ34" s="74">
        <v>-1241.6394572971401</v>
      </c>
      <c r="DK34" s="74">
        <v>-1245.94904086988</v>
      </c>
      <c r="DL34" s="74">
        <v>-1245.94535969649</v>
      </c>
      <c r="DM34" s="74">
        <v>-1245.7546529866499</v>
      </c>
      <c r="DN34" s="74">
        <v>-1245.75281239995</v>
      </c>
      <c r="DO34" s="74">
        <v>-1245.6574956427501</v>
      </c>
      <c r="DP34" s="28">
        <v>-3.681173386E-3</v>
      </c>
      <c r="DQ34" s="33">
        <f t="shared" si="54"/>
        <v>-1245.6538144693641</v>
      </c>
      <c r="DR34" s="18" t="s">
        <v>118</v>
      </c>
      <c r="DS34" s="34">
        <f>627.5095*(DJ36-DJ35)</f>
        <v>25.994871066172852</v>
      </c>
      <c r="DT34" s="34">
        <f>627.5095*(DQ36-DQ35)</f>
        <v>34.399183039708639</v>
      </c>
      <c r="DU34" s="34">
        <f>627.5095*(DO36-DO35)</f>
        <v>34.424470273247586</v>
      </c>
      <c r="DV34" s="34">
        <f>627.5095*(DN36-DN35)</f>
        <v>30.313492555685553</v>
      </c>
      <c r="DW34" s="34">
        <f>627.5095*(DM36-DM35)</f>
        <v>30.326136169244744</v>
      </c>
      <c r="DX34" s="34">
        <f>627.5095*(DL36-DL35)</f>
        <v>30.136794345714186</v>
      </c>
      <c r="DY34" s="34">
        <f>627.5095*(DK36-DK35)</f>
        <v>30.162081579110453</v>
      </c>
      <c r="DZ34" s="33">
        <f t="shared" si="3"/>
        <v>-4.2623886941371332</v>
      </c>
      <c r="EA34" s="33">
        <f t="shared" si="4"/>
        <v>-0.1640545901342918</v>
      </c>
      <c r="EB34" s="33">
        <f t="shared" si="55"/>
        <v>9.7069639197499669E-2</v>
      </c>
      <c r="EC34" s="33">
        <f>DS34-'CCSD(T)'!BV34</f>
        <v>1.1315301571539038E-2</v>
      </c>
      <c r="ED34" s="33">
        <f>DU34-'CCSD(T)'!BW34</f>
        <v>2.9091762000511778E-2</v>
      </c>
      <c r="EE34" s="33">
        <f>DW34-'CCSD(T)'!CF34</f>
        <v>-6.9016482326990314E-2</v>
      </c>
      <c r="EF34" s="39">
        <f>DY34-'CCSD(T)'!CG34</f>
        <v>-0.18554242866450465</v>
      </c>
      <c r="EG34" s="39">
        <f>DY34-'DLPNO-CCSD(T1 or T0)'!CT33</f>
        <v>0.43990146629666427</v>
      </c>
      <c r="EH34" s="33">
        <f t="shared" si="56"/>
        <v>-8.0331783898529352E-2</v>
      </c>
      <c r="EI34" s="33">
        <f t="shared" si="57"/>
        <v>-0.11652594633751434</v>
      </c>
      <c r="EJ34" s="33"/>
      <c r="EK34" s="289" t="s">
        <v>30</v>
      </c>
      <c r="EL34" s="33">
        <v>-1241.7433357513901</v>
      </c>
      <c r="EM34" s="33">
        <v>-1246.30869326989</v>
      </c>
      <c r="EN34" s="33">
        <v>-1246.2963146249399</v>
      </c>
      <c r="EO34" s="33">
        <v>-1246.0999652399701</v>
      </c>
      <c r="EP34" s="33">
        <v>-1246.0937759174999</v>
      </c>
      <c r="EQ34" s="33">
        <v>-1245.9957658527901</v>
      </c>
      <c r="ER34" s="33">
        <v>-1.2378644946E-2</v>
      </c>
      <c r="ES34" s="33">
        <f t="shared" si="58"/>
        <v>-1245.9833872078441</v>
      </c>
      <c r="ET34" s="18" t="s">
        <v>118</v>
      </c>
      <c r="EU34" s="34">
        <f>627.5095*(EL36-EL35)</f>
        <v>23.239395789982225</v>
      </c>
      <c r="EV34" s="34">
        <f>627.5095*(ES36-ES35)</f>
        <v>36.127173844016362</v>
      </c>
      <c r="EW34" s="34">
        <f>627.5095*(EQ36-EQ35)</f>
        <v>36.194339608234024</v>
      </c>
      <c r="EX34" s="34">
        <f>627.5095*(EP36-EP35)</f>
        <v>29.598637579979364</v>
      </c>
      <c r="EY34" s="34">
        <f>627.5095*(EO36-EO35)</f>
        <v>29.632220463871683</v>
      </c>
      <c r="EZ34" s="34">
        <f>627.5095*(EN36-EN35)</f>
        <v>29.732926708882268</v>
      </c>
      <c r="FA34" s="34">
        <f>627.5095*(EM36-EM35)</f>
        <v>29.800092476809581</v>
      </c>
      <c r="FB34" s="92">
        <f t="shared" si="5"/>
        <v>-6.3942471314244429</v>
      </c>
      <c r="FC34" s="92">
        <f t="shared" si="6"/>
        <v>0.16787201293789877</v>
      </c>
      <c r="FD34" s="92">
        <f>EU34-'CCSD(T)'!BB34</f>
        <v>1.8687798618408635E-3</v>
      </c>
      <c r="FE34" s="92">
        <f>EW34-'CCSD(T)'!BC34</f>
        <v>0.15121860300215673</v>
      </c>
      <c r="FF34" s="92">
        <f>EY34-'CCSD(T)'!CH34</f>
        <v>0.20055029723392437</v>
      </c>
      <c r="FG34" s="96">
        <f>FA34-'CCSD(T)'!CI34</f>
        <v>-1.3174922859299443E-2</v>
      </c>
      <c r="FH34" s="96">
        <f>FA34-'DLPNO-CCSD(T1 or T0)'!AF33</f>
        <v>0.36811605481663889</v>
      </c>
      <c r="FI34" s="92">
        <f t="shared" si="59"/>
        <v>0.1986815173720835</v>
      </c>
      <c r="FJ34" s="92">
        <f t="shared" si="60"/>
        <v>-0.21372522009322381</v>
      </c>
      <c r="FK34" s="39"/>
      <c r="FL34" s="218" t="s">
        <v>30</v>
      </c>
      <c r="FM34" s="28">
        <v>-1241.74333575124</v>
      </c>
      <c r="FN34" s="28">
        <v>-1246.3089594253599</v>
      </c>
      <c r="FO34" s="28">
        <v>-1246.29679528512</v>
      </c>
      <c r="FP34" s="28">
        <v>-1246.10024463788</v>
      </c>
      <c r="FQ34" s="28">
        <v>-1246.0941625677599</v>
      </c>
      <c r="FR34" s="28">
        <v>-1245.99620070322</v>
      </c>
      <c r="FS34" s="28">
        <v>-1.2164140235999999E-2</v>
      </c>
      <c r="FT34" s="28">
        <f t="shared" si="61"/>
        <v>-1245.9840365629839</v>
      </c>
      <c r="FU34" s="18" t="s">
        <v>118</v>
      </c>
      <c r="FV34" s="34">
        <f>627.5095*(FM36-FM35)</f>
        <v>23.239395789982225</v>
      </c>
      <c r="FW34" s="34">
        <f>627.5095*(FT36-FT35)</f>
        <v>36.082505917432499</v>
      </c>
      <c r="FX34" s="34">
        <f>627.5095*(FR36-FR35)</f>
        <v>36.160739304502656</v>
      </c>
      <c r="FY34" s="34">
        <f>627.5095*(FQ36-FQ35)</f>
        <v>29.576240015105952</v>
      </c>
      <c r="FZ34" s="34">
        <f>627.5095*(FP36-FP35)</f>
        <v>29.615356710923894</v>
      </c>
      <c r="GA34" s="34">
        <f>627.5095*(FO36-FO35)</f>
        <v>29.715392568571833</v>
      </c>
      <c r="GB34" s="34">
        <f>627.5095*(FN36-FN35)</f>
        <v>29.793625960065036</v>
      </c>
      <c r="GC34" s="33">
        <f t="shared" si="62"/>
        <v>-6.3671133444376196</v>
      </c>
      <c r="GD34" s="33">
        <f t="shared" si="63"/>
        <v>0.17826924914114173</v>
      </c>
      <c r="GE34" s="169">
        <f t="shared" si="7"/>
        <v>-7.3592362620061635E-2</v>
      </c>
      <c r="GF34" s="33">
        <f>FV34-'CCSD(T)'!BB34</f>
        <v>1.8687798618408635E-3</v>
      </c>
      <c r="GG34" s="33">
        <f>FX34-'CCSD(T)'!BC34</f>
        <v>0.11761829927078793</v>
      </c>
      <c r="GH34" s="33">
        <f>FZ34-'CCSD(T)'!CH34</f>
        <v>0.18368654428613596</v>
      </c>
      <c r="GI34" s="33">
        <f>GB34-'CCSD(T)'!CI34</f>
        <v>-1.9641439603844901E-2</v>
      </c>
      <c r="GJ34" s="33">
        <f>GB34-'DLPNO-CCSD(T1 or T0)'!O33</f>
        <v>0.51590141344200902</v>
      </c>
      <c r="GK34" s="33">
        <f t="shared" si="64"/>
        <v>0.18181776442429509</v>
      </c>
      <c r="GL34" s="33">
        <f t="shared" si="65"/>
        <v>-0.20332798388998086</v>
      </c>
      <c r="GM34" s="33"/>
      <c r="GN34" s="218" t="s">
        <v>30</v>
      </c>
      <c r="GO34" s="28">
        <v>-1241.74333575124</v>
      </c>
      <c r="GP34" s="28">
        <v>-1246.30899363856</v>
      </c>
      <c r="GQ34" s="28">
        <v>-1246.2748547259</v>
      </c>
      <c r="GR34" s="28">
        <v>-1246.09702269937</v>
      </c>
      <c r="GS34" s="28">
        <v>-1246.0799532430401</v>
      </c>
      <c r="GT34" s="28">
        <v>-1245.9937390402099</v>
      </c>
      <c r="GU34" s="28">
        <v>-3.4138912661999997E-2</v>
      </c>
      <c r="GV34" s="28">
        <f t="shared" si="66"/>
        <v>-1245.9596001275479</v>
      </c>
      <c r="GW34" s="18" t="s">
        <v>118</v>
      </c>
      <c r="GX34" s="34">
        <f>627.5095*(GO36-GO35)</f>
        <v>23.239395789982225</v>
      </c>
      <c r="GY34" s="34">
        <f>627.5095*(GV36-GV35)</f>
        <v>35.501502600972366</v>
      </c>
      <c r="GZ34" s="34">
        <f>627.5095*(GT36-GT35)</f>
        <v>36.303828814931251</v>
      </c>
      <c r="HA34" s="34">
        <f>627.5095*(GS36-GS35)</f>
        <v>29.331821155458179</v>
      </c>
      <c r="HB34" s="34">
        <f>627.5095*(GR36-GR35)</f>
        <v>29.732984263935755</v>
      </c>
      <c r="HC34" s="34">
        <f>627.5095*(GQ36-GQ35)</f>
        <v>29.050747075142848</v>
      </c>
      <c r="HD34" s="34">
        <f>627.5095*(GP36-GP35)</f>
        <v>29.853073285820116</v>
      </c>
      <c r="HE34" s="33">
        <f t="shared" si="8"/>
        <v>-6.4507555291111345</v>
      </c>
      <c r="HF34" s="33">
        <f t="shared" si="9"/>
        <v>0.1200890218843611</v>
      </c>
      <c r="HG34" s="52">
        <f t="shared" si="67"/>
        <v>5.8180227256780626E-2</v>
      </c>
      <c r="HH34" s="33">
        <f>GX34-'CCSD(T)'!BB34</f>
        <v>1.8687798618408635E-3</v>
      </c>
      <c r="HI34" s="33">
        <f>GZ34-'CCSD(T)'!BC34</f>
        <v>0.26070780969938312</v>
      </c>
      <c r="HJ34" s="33">
        <f>HB34-'CCSD(T)'!CH34</f>
        <v>0.30131409729799685</v>
      </c>
      <c r="HK34" s="33">
        <f>HD34-'CCSD(T)'!CI34</f>
        <v>3.980588615123537E-2</v>
      </c>
      <c r="HL34" s="33">
        <f>HD34-'DLPNO-CCSD(T1 or T0)'!CT33</f>
        <v>0.13089317300632786</v>
      </c>
      <c r="HM34" s="33">
        <f t="shared" si="10"/>
        <v>0.29944531743615599</v>
      </c>
      <c r="HN34" s="33">
        <f t="shared" si="11"/>
        <v>-0.26150821114676148</v>
      </c>
      <c r="HO34" s="39"/>
      <c r="HP34" s="218" t="s">
        <v>30</v>
      </c>
      <c r="HQ34" s="28">
        <v>-1241.74333575124</v>
      </c>
      <c r="HR34" s="28">
        <v>-1246.3104263376199</v>
      </c>
      <c r="HS34" s="28">
        <v>-1246.2773968671399</v>
      </c>
      <c r="HT34" s="28">
        <v>-1246.0985163458499</v>
      </c>
      <c r="HU34" s="28">
        <v>-1246.08200161061</v>
      </c>
      <c r="HV34" s="28">
        <v>-1245.99581103628</v>
      </c>
      <c r="HW34" s="28">
        <v>-3.3029470475000003E-2</v>
      </c>
      <c r="HX34" s="28">
        <f t="shared" si="68"/>
        <v>-1245.962781565805</v>
      </c>
      <c r="HY34" s="18" t="s">
        <v>118</v>
      </c>
      <c r="HZ34" s="34">
        <f>627.5095*(HQ36-HQ35)</f>
        <v>23.239395783704346</v>
      </c>
      <c r="IA34" s="34">
        <f>627.5095*(HX36-HX35)</f>
        <v>35.29160112836373</v>
      </c>
      <c r="IB34" s="34">
        <f>627.5095*(HV36-HV35)</f>
        <v>36.1878097255426</v>
      </c>
      <c r="IC34" s="34">
        <f>627.5095*(HU36-HU35)</f>
        <v>29.188255641588977</v>
      </c>
      <c r="ID34" s="34">
        <f>627.5095*(HT36-HT35)</f>
        <v>29.636359937039465</v>
      </c>
      <c r="IE34" s="34">
        <f>627.5095*(HS36-HS35)</f>
        <v>28.880618450331507</v>
      </c>
      <c r="IF34" s="34">
        <f>627.5095*(HR36-HR35)</f>
        <v>29.77682704765305</v>
      </c>
      <c r="IG34" s="33">
        <f t="shared" si="69"/>
        <v>-6.4109826778895496</v>
      </c>
      <c r="IH34" s="33">
        <f t="shared" si="70"/>
        <v>0.14046711061358508</v>
      </c>
      <c r="II34" s="33">
        <f t="shared" si="71"/>
        <v>2.0378088729223975E-2</v>
      </c>
      <c r="IJ34" s="33">
        <f>HZ34-'CCSD(T)'!BB34</f>
        <v>1.868773583961314E-3</v>
      </c>
      <c r="IK34" s="33">
        <f>IB34-'CCSD(T)'!BC34</f>
        <v>0.14468872031073232</v>
      </c>
      <c r="IL34" s="33">
        <f>ID34-'CCSD(T)'!CH34</f>
        <v>0.20468977040170699</v>
      </c>
      <c r="IM34" s="33">
        <f>IF34-'CCSD(T)'!CI34</f>
        <v>-3.6440352015830513E-2</v>
      </c>
      <c r="IN34" s="33">
        <f>IF34-'DLPNO-CCSD(T1 or T0)'!CT33</f>
        <v>5.4646934839261974E-2</v>
      </c>
      <c r="IO34" s="33">
        <f t="shared" si="72"/>
        <v>0.20282099681774568</v>
      </c>
      <c r="IP34" s="33">
        <f t="shared" si="73"/>
        <v>-0.24113012241753751</v>
      </c>
      <c r="IQ34" s="33"/>
      <c r="IR34" s="218" t="s">
        <v>30</v>
      </c>
      <c r="IS34">
        <v>-1241.7433357513901</v>
      </c>
      <c r="IT34">
        <v>-1246.3089262620099</v>
      </c>
      <c r="IU34">
        <v>-1246.30486279157</v>
      </c>
      <c r="IV34">
        <v>-1246.1008757156801</v>
      </c>
      <c r="IW34">
        <v>-1246.0988439804601</v>
      </c>
      <c r="IX34">
        <v>-1245.9965092983</v>
      </c>
      <c r="IY34">
        <v>-4.063470441E-3</v>
      </c>
      <c r="IZ34" s="28">
        <f t="shared" si="74"/>
        <v>-1245.992445827859</v>
      </c>
      <c r="JA34" s="18" t="s">
        <v>118</v>
      </c>
      <c r="JB34" s="34">
        <f>627.5095*(IS36-IS35)</f>
        <v>23.239395796260109</v>
      </c>
      <c r="JC34" s="34">
        <f>627.5095*(IZ36-IZ35)</f>
        <v>35.986553198804273</v>
      </c>
      <c r="JD34" s="34">
        <f>627.5095*(IX36-IX35)</f>
        <v>36.035418610468021</v>
      </c>
      <c r="JE34" s="34">
        <f>627.5095*(IW36-IW35)</f>
        <v>29.421321197789293</v>
      </c>
      <c r="JF34" s="34">
        <f>627.5095*(IV36-IV35)</f>
        <v>29.445753907544841</v>
      </c>
      <c r="JG34" s="34">
        <f>627.5095*(IU36-IU35)</f>
        <v>29.668729895420604</v>
      </c>
      <c r="JH34" s="34">
        <f>627.5095*(IT36-IT35)</f>
        <v>29.717595308939178</v>
      </c>
      <c r="JI34" s="33">
        <f t="shared" si="75"/>
        <v>-6.3178233015288434</v>
      </c>
      <c r="JJ34" s="33">
        <f t="shared" si="76"/>
        <v>0.27184140139433666</v>
      </c>
      <c r="JK34" s="33">
        <f t="shared" si="77"/>
        <v>0.10396938845643788</v>
      </c>
      <c r="JL34" s="33">
        <f>JB34-'CCSD(T)'!BB34</f>
        <v>1.8687861397239658E-3</v>
      </c>
      <c r="JM34" s="33">
        <f>JD34-'CCSD(T)'!BC34</f>
        <v>-7.7023947638465984E-3</v>
      </c>
      <c r="JN34" s="33">
        <f>JF34-'CCSD(T)'!CH34</f>
        <v>1.4083740907082642E-2</v>
      </c>
      <c r="JO34" s="33">
        <f>JH34-'CCSD(T)'!CI34</f>
        <v>-9.5672090729703285E-2</v>
      </c>
      <c r="JP34" s="33">
        <f>JH34-'DLPNO-CCSD(T1 or T0)'!CT33</f>
        <v>-4.5848038746107989E-3</v>
      </c>
      <c r="JQ34" s="33">
        <f t="shared" si="78"/>
        <v>1.2214954767358677E-2</v>
      </c>
      <c r="JR34" s="33">
        <f t="shared" si="79"/>
        <v>-0.10975583163678593</v>
      </c>
      <c r="JS34" s="33"/>
      <c r="JT34" s="344">
        <v>-1248.4998579442999</v>
      </c>
      <c r="JU34" s="345">
        <v>-1248.1428066480801</v>
      </c>
      <c r="JV34" s="346">
        <v>-1248.13581594021</v>
      </c>
      <c r="JW34" s="328"/>
      <c r="JX34" s="218" t="s">
        <v>30</v>
      </c>
      <c r="JY34" s="28">
        <v>-1243.0568634834001</v>
      </c>
      <c r="JZ34" s="28">
        <v>-1248.6210389600801</v>
      </c>
      <c r="KA34" s="28">
        <v>-1248.60047246825</v>
      </c>
      <c r="KB34" s="28">
        <v>-1248.3228171235501</v>
      </c>
      <c r="KC34" s="28">
        <v>-1248.3125338776399</v>
      </c>
      <c r="KD34" s="28">
        <v>-1248.2984730416199</v>
      </c>
      <c r="KE34" s="28">
        <v>-2.0566491829E-2</v>
      </c>
      <c r="KF34" s="28">
        <f t="shared" si="80"/>
        <v>-1248.2779065497909</v>
      </c>
      <c r="KG34" s="216">
        <v>-1248.1946238630001</v>
      </c>
      <c r="KH34" s="125">
        <v>-1248.1946238630001</v>
      </c>
      <c r="KI34" s="215">
        <v>-1248.479820049</v>
      </c>
      <c r="KJ34" s="10">
        <v>-1.3795974222759999</v>
      </c>
      <c r="KK34" s="10">
        <v>-3.862382675364</v>
      </c>
      <c r="KL34" s="10">
        <f t="shared" si="12"/>
        <v>-1248.1515885012623</v>
      </c>
      <c r="KM34" s="10">
        <f t="shared" si="13"/>
        <v>-1248.0779609613733</v>
      </c>
      <c r="KN34" s="34">
        <f>627.5095*(JY36-JY35)</f>
        <v>23.70990522428567</v>
      </c>
      <c r="KO34" s="34">
        <f>627.5095*(KF36-KF35)</f>
        <v>35.933803839045815</v>
      </c>
      <c r="KP34" s="34">
        <f>627.5095*(KL36-KL35)</f>
        <v>32.322680019240593</v>
      </c>
      <c r="KQ34" s="34">
        <f>627.5095*(KM36-KM35)</f>
        <v>30.323470786196953</v>
      </c>
      <c r="KR34" s="34">
        <f>627.5095*(KD36-KD35)</f>
        <v>36.304441100921977</v>
      </c>
      <c r="KS34" s="34">
        <f>627.5095*(KC36-KC35)</f>
        <v>29.532558878152422</v>
      </c>
      <c r="KT34" s="34">
        <f>627.5095*(KB36-KB35)</f>
        <v>29.717877512443465</v>
      </c>
      <c r="KU34" s="34">
        <f>627.5095*(KA36-KA35)</f>
        <v>29.451917136517661</v>
      </c>
      <c r="KV34" s="34">
        <f>627.5095*(JZ36-JZ35)</f>
        <v>29.822554398964545</v>
      </c>
      <c r="KW34" s="33">
        <f t="shared" si="14"/>
        <v>-6.481886701957432</v>
      </c>
      <c r="KX34" s="109">
        <f>627.5095*(JT36-JT35)</f>
        <v>28.851818970832511</v>
      </c>
      <c r="KY34" s="109">
        <f>627.5095*(JU36-JU35)</f>
        <v>28.17077857439223</v>
      </c>
      <c r="KZ34" s="331">
        <f>627.5095*(JV36-JV35)</f>
        <v>28.266264925415669</v>
      </c>
      <c r="LA34" s="33">
        <f t="shared" si="15"/>
        <v>0.10467688652108009</v>
      </c>
      <c r="LB34" s="155">
        <f t="shared" si="81"/>
        <v>-7.3592362620061635E-2</v>
      </c>
      <c r="LC34" s="149">
        <f>KN34-'PNO-LCCSD(T)'!AB33</f>
        <v>1.3698093598470962E-3</v>
      </c>
      <c r="LD34" s="179">
        <f t="shared" si="16"/>
        <v>2.8928438899509246E-2</v>
      </c>
      <c r="LE34" s="324">
        <f t="shared" si="17"/>
        <v>-0.97073542813203417</v>
      </c>
      <c r="LF34" s="326">
        <f t="shared" si="18"/>
        <v>-0.68104039644028092</v>
      </c>
      <c r="LG34" t="str">
        <f t="shared" si="19"/>
        <v>11_end</v>
      </c>
      <c r="LH34" s="175">
        <f>627.5095*(KG36-KG35)</f>
        <v>28.949882835954515</v>
      </c>
      <c r="LI34" s="128">
        <f t="shared" si="20"/>
        <v>0.5826760421979067</v>
      </c>
      <c r="LJ34" s="129">
        <f t="shared" si="21"/>
        <v>0.76799467648895003</v>
      </c>
      <c r="LK34" s="123">
        <f>627.5095*(KI36-KI35)</f>
        <v>28.791092812075824</v>
      </c>
      <c r="LL34" s="128">
        <f t="shared" si="22"/>
        <v>0.66082432444183681</v>
      </c>
      <c r="LM34" s="128">
        <f t="shared" si="23"/>
        <v>1.0314615868887209</v>
      </c>
      <c r="LN34" s="226">
        <f t="shared" si="24"/>
        <v>0.93293840993082711</v>
      </c>
      <c r="LO34" s="226"/>
      <c r="LP34" s="5" t="s">
        <v>30</v>
      </c>
      <c r="LQ34" s="4">
        <v>-1243.05686348424</v>
      </c>
      <c r="LR34" s="4">
        <v>-1248.62068539348</v>
      </c>
      <c r="LS34" s="4">
        <v>-1248.5999421297399</v>
      </c>
      <c r="LT34" s="4">
        <v>-1248.3224897555299</v>
      </c>
      <c r="LU34" s="4">
        <v>-1248.31211812366</v>
      </c>
      <c r="LV34" s="4">
        <v>-1248.2979694501701</v>
      </c>
      <c r="LW34" s="4">
        <v>-2.0743263743E-2</v>
      </c>
      <c r="LX34" s="28">
        <f t="shared" si="25"/>
        <v>-1248.277226186427</v>
      </c>
      <c r="LY34" s="18" t="s">
        <v>118</v>
      </c>
      <c r="LZ34" s="34">
        <f>627.5095*(LQ36-LQ35)</f>
        <v>23.709904464947282</v>
      </c>
      <c r="MA34" s="34">
        <f>627.5095*(LX36-LX35)</f>
        <v>35.976482204164988</v>
      </c>
      <c r="MB34" s="34">
        <f>627.5095*(LV36-LV35)</f>
        <v>36.329689322274014</v>
      </c>
      <c r="MC34" s="34">
        <f>627.5095*(LU36-LU35)</f>
        <v>29.572058109874913</v>
      </c>
      <c r="MD34" s="34">
        <f>627.5095*(LT36-LT35)</f>
        <v>29.748661672781761</v>
      </c>
      <c r="ME34" s="34">
        <f>627.5095*(LS36-LS35)</f>
        <v>29.481028764163067</v>
      </c>
      <c r="MF34" s="34">
        <f>627.5095*(LR36-LR35)</f>
        <v>29.834235877421001</v>
      </c>
      <c r="MG34" s="33">
        <f t="shared" si="26"/>
        <v>-6.4954534448530126</v>
      </c>
      <c r="MH34" s="39">
        <f t="shared" si="27"/>
        <v>8.5574204639240037E-2</v>
      </c>
      <c r="MI34" s="33"/>
      <c r="MJ34" s="5" t="s">
        <v>30</v>
      </c>
      <c r="MK34" s="28">
        <v>-1243.0568634834001</v>
      </c>
      <c r="ML34" s="28">
        <v>-1248.6208648976001</v>
      </c>
      <c r="MM34" s="28">
        <v>-1248.56645594424</v>
      </c>
      <c r="MN34" s="28">
        <v>-1248.31840864131</v>
      </c>
      <c r="MO34" s="28">
        <v>-1248.29120416463</v>
      </c>
      <c r="MP34" s="28">
        <v>-1248.2957423246701</v>
      </c>
      <c r="MQ34" s="28">
        <v>-5.4408953357000002E-2</v>
      </c>
      <c r="MR34" s="28">
        <f t="shared" si="82"/>
        <v>-1248.241333371313</v>
      </c>
      <c r="MS34" s="18" t="s">
        <v>118</v>
      </c>
      <c r="MT34" s="34">
        <f>627.5095*(MK36-MK35)</f>
        <v>23.70990522428567</v>
      </c>
      <c r="MU34" s="34">
        <f>627.5095*(MR36-MR35)</f>
        <v>35.222355399607935</v>
      </c>
      <c r="MV34" s="34">
        <f>627.5095*(MP36-MP35)</f>
        <v>36.46923152762394</v>
      </c>
      <c r="MW34" s="34">
        <f>627.5095*(MO36-MO35)</f>
        <v>29.142186008867132</v>
      </c>
      <c r="MX34" s="34">
        <f>627.5095*(MN36-MN35)</f>
        <v>29.765624070235571</v>
      </c>
      <c r="MY34" s="34">
        <f>627.5095*(MM36-MM35)</f>
        <v>28.606943616833853</v>
      </c>
      <c r="MZ34" s="34">
        <f>627.5095*(ML36-ML35)</f>
        <v>29.853819746133972</v>
      </c>
      <c r="NA34" s="52">
        <f t="shared" si="28"/>
        <v>-6.6154117814899678</v>
      </c>
      <c r="NB34" s="52">
        <f t="shared" si="29"/>
        <v>8.8195675898401049E-2</v>
      </c>
      <c r="NC34" s="33">
        <f t="shared" si="30"/>
        <v>1.6481210622679043E-2</v>
      </c>
      <c r="ND34" s="33"/>
      <c r="NE34" s="5" t="s">
        <v>30</v>
      </c>
      <c r="NF34">
        <v>-1243.0568634834001</v>
      </c>
      <c r="NG34">
        <v>-1248.6226486957401</v>
      </c>
      <c r="NH34">
        <v>-1248.56870557515</v>
      </c>
      <c r="NI34">
        <v>-1248.31999604512</v>
      </c>
      <c r="NJ34">
        <v>-1248.2930244848201</v>
      </c>
      <c r="NK34">
        <v>-1248.2981052729599</v>
      </c>
      <c r="NL34">
        <v>-5.3943120597000002E-2</v>
      </c>
      <c r="NM34" s="28">
        <f t="shared" si="83"/>
        <v>-1248.2441621523628</v>
      </c>
      <c r="NN34" s="18" t="s">
        <v>118</v>
      </c>
      <c r="NO34" s="34">
        <f>627.5095*(NF36-NF35)</f>
        <v>23.70990521800779</v>
      </c>
      <c r="NP34" s="34">
        <f>627.5095*(NM36-NM35)</f>
        <v>34.892456021298742</v>
      </c>
      <c r="NQ34" s="34">
        <f>627.5095*(NK36-NK35)</f>
        <v>36.313734880615804</v>
      </c>
      <c r="NR34" s="34">
        <f>627.5095*(NJ36-NJ35)</f>
        <v>28.959978698141356</v>
      </c>
      <c r="NS34" s="34">
        <f>627.5095*(NI36-NI35)</f>
        <v>29.670618127871226</v>
      </c>
      <c r="NT34" s="34">
        <f>627.5095*(NH36-NH35)</f>
        <v>28.378297691572079</v>
      </c>
      <c r="NU34" s="34">
        <f>627.5095*(NG36-NG35)</f>
        <v>29.799576551031819</v>
      </c>
      <c r="NV34" s="33">
        <f t="shared" si="31"/>
        <v>-6.5141583295839851</v>
      </c>
      <c r="NW34" s="39">
        <f t="shared" si="84"/>
        <v>0.12895842316059358</v>
      </c>
      <c r="NX34" s="33">
        <f t="shared" si="85"/>
        <v>4.0762747262192534E-2</v>
      </c>
      <c r="NZ34" s="5" t="s">
        <v>30</v>
      </c>
      <c r="OA34" s="4">
        <v>-1243.1095642899299</v>
      </c>
      <c r="OB34" s="4">
        <v>-1248.99515390237</v>
      </c>
      <c r="OC34" s="4">
        <v>-1248.9155746271299</v>
      </c>
      <c r="OD34" s="4">
        <v>-1248.6609512176301</v>
      </c>
      <c r="OE34" s="4">
        <v>-1248.62116158001</v>
      </c>
      <c r="OF34" s="4">
        <v>-1248.6961976551099</v>
      </c>
      <c r="OG34" s="4">
        <v>-7.9579275239999997E-2</v>
      </c>
      <c r="OH34" s="28">
        <f t="shared" si="86"/>
        <v>-1248.61661837987</v>
      </c>
      <c r="OI34" s="18" t="s">
        <v>118</v>
      </c>
      <c r="OJ34" s="34">
        <f>627.5095*(OA36-OA35)</f>
        <v>23.534290239920228</v>
      </c>
      <c r="OK34" s="34">
        <f>627.5095*(OH36-OH35)</f>
        <v>34.663735167087111</v>
      </c>
      <c r="OL34" s="34">
        <f>627.5095*(OF36-OF35)</f>
        <v>35.985024828545129</v>
      </c>
      <c r="OM34" s="34">
        <f>627.5095*(OE36-OE35)</f>
        <v>28.552463223223626</v>
      </c>
      <c r="ON34" s="34">
        <f>627.5095*(OD36-OD35)</f>
        <v>29.213108048602166</v>
      </c>
      <c r="OO34" s="34">
        <f>627.5095*(OC36-OC35)</f>
        <v>27.970096781778736</v>
      </c>
      <c r="OP34" s="34">
        <f>627.5095*(OB36-OB35)</f>
        <v>29.291386445091579</v>
      </c>
      <c r="OQ34" s="33">
        <f t="shared" si="32"/>
        <v>-6.6936383834535498</v>
      </c>
      <c r="OR34" s="39">
        <f t="shared" si="87"/>
        <v>7.8278396489412927E-2</v>
      </c>
      <c r="OS34" s="39"/>
      <c r="OT34" s="39" t="s">
        <v>30</v>
      </c>
      <c r="OU34" s="39">
        <v>-1243.1095642899099</v>
      </c>
      <c r="OV34" s="39">
        <v>-1248.9925059269001</v>
      </c>
      <c r="OW34" s="39">
        <v>-1248.9615186328699</v>
      </c>
      <c r="OX34" s="39">
        <v>-1248.6673311108</v>
      </c>
      <c r="OY34" s="39">
        <v>-1248.6518374637801</v>
      </c>
      <c r="OZ34" s="39">
        <v>-1248.6984644970801</v>
      </c>
      <c r="PA34" s="39">
        <v>-3.0987294025999999E-2</v>
      </c>
      <c r="PB34" s="39">
        <v>-1248.667477203054</v>
      </c>
      <c r="PC34" s="39" t="s">
        <v>118</v>
      </c>
      <c r="PD34" s="39">
        <v>23.534293603438307</v>
      </c>
      <c r="PE34" s="39">
        <v>35.463709286436305</v>
      </c>
      <c r="PF34" s="39">
        <v>35.917418310482141</v>
      </c>
      <c r="PG34" s="39">
        <v>29.01914892217021</v>
      </c>
      <c r="PH34" s="39">
        <v>29.246003426916491</v>
      </c>
      <c r="PI34" s="39">
        <v>28.855851221338938</v>
      </c>
      <c r="PJ34" s="39">
        <v>29.309560249665147</v>
      </c>
      <c r="PK34" s="39">
        <v>-6.6078580608169943</v>
      </c>
      <c r="PL34" s="39">
        <v>6.3556822748655151E-2</v>
      </c>
      <c r="PM34" s="39"/>
      <c r="PO34" s="33">
        <f t="shared" si="33"/>
        <v>-0.17561498436544198</v>
      </c>
      <c r="PP34" s="33">
        <f t="shared" si="34"/>
        <v>-0.55251602163340507</v>
      </c>
      <c r="PQ34" s="33">
        <f t="shared" si="88"/>
        <v>-0.37690103726796309</v>
      </c>
      <c r="PR34" s="33">
        <f>'LNO-CCSD(T)-def2nZVP'!LB34</f>
        <v>-7.3592362620061635E-2</v>
      </c>
      <c r="PS34" s="33">
        <f t="shared" si="89"/>
        <v>-0.30337472362873003</v>
      </c>
      <c r="PT34" s="33">
        <f t="shared" si="90"/>
        <v>-4.4704990305202266E-2</v>
      </c>
      <c r="PU34" s="33">
        <f>-'LNO-CCSD(T)-def2nZVP'!FA34+'CCSD(T)'!CI34</f>
        <v>1.3174922859299443E-2</v>
      </c>
      <c r="PV34" s="360">
        <f>'LNO-CCSD(T)-def2nZVP'!KV34+PS34+PT34+PU34</f>
        <v>29.487649607889914</v>
      </c>
      <c r="PW34" s="360"/>
      <c r="PX34" s="399">
        <v>-0.17561086150897509</v>
      </c>
      <c r="PY34" s="399">
        <v>-0.50265824586526975</v>
      </c>
      <c r="PZ34" s="399">
        <v>-0.32704738435629466</v>
      </c>
      <c r="QA34" s="399">
        <v>-7.3592362620061635E-2</v>
      </c>
      <c r="QB34" s="399">
        <v>-0.2664455514160205</v>
      </c>
      <c r="QC34" s="399">
        <v>-4.4704990305202266E-2</v>
      </c>
      <c r="QD34" s="399">
        <v>1.3174922859299443E-2</v>
      </c>
      <c r="QE34" s="360">
        <v>29.524578780102622</v>
      </c>
      <c r="QF34" s="399">
        <f t="shared" si="91"/>
        <v>3.692917221270875E-2</v>
      </c>
      <c r="QH34" s="5" t="s">
        <v>30</v>
      </c>
      <c r="QI34" s="420">
        <v>-1243.05686348424</v>
      </c>
      <c r="QJ34" s="420">
        <v>-1248.34224502959</v>
      </c>
      <c r="QK34" s="420">
        <v>-1248.32322397947</v>
      </c>
      <c r="QL34" s="420">
        <v>-1248.056926969</v>
      </c>
      <c r="QM34" s="420">
        <v>-1248.0474164439399</v>
      </c>
      <c r="QN34" s="420">
        <v>-1248.02479848846</v>
      </c>
      <c r="QO34" s="420">
        <v>-1.9021050118999999E-2</v>
      </c>
      <c r="QP34" s="213">
        <f t="shared" si="92"/>
        <v>-1248.0057774383411</v>
      </c>
      <c r="QQ34" s="421" t="s">
        <v>118</v>
      </c>
      <c r="QR34" s="212">
        <f>627.5095*(QI36-QI35)</f>
        <v>23.709904477503045</v>
      </c>
      <c r="QS34" s="212">
        <f>627.5095*(QP36-QP35)</f>
        <v>33.368188772807976</v>
      </c>
      <c r="QT34" s="212">
        <f>627.5095*(QN36-QN35)</f>
        <v>33.652677049549361</v>
      </c>
      <c r="QU34" s="212">
        <f>627.5095*(QM36-QM35)</f>
        <v>28.579644525075434</v>
      </c>
      <c r="QV34" s="212">
        <f>627.5095*(QL36-QL35)</f>
        <v>28.721888667155785</v>
      </c>
      <c r="QW34" s="212">
        <f>627.5095*(QK36-QK35)</f>
        <v>28.511249798639145</v>
      </c>
      <c r="QX34" s="212">
        <f>627.5095*(QJ36-QJ35)</f>
        <v>28.795738076521957</v>
      </c>
      <c r="QY34" s="213">
        <f t="shared" si="35"/>
        <v>-4.856938973027404</v>
      </c>
      <c r="QZ34" s="249">
        <f t="shared" si="93"/>
        <v>7.3849409366172125E-2</v>
      </c>
      <c r="RA34" s="5"/>
      <c r="RB34" s="5" t="s">
        <v>30</v>
      </c>
      <c r="RC34" s="42">
        <v>-1243.1095642899199</v>
      </c>
      <c r="RD34" s="213">
        <v>-1248.6708349077901</v>
      </c>
      <c r="RE34" s="213">
        <v>-1248.6420562236301</v>
      </c>
      <c r="RF34" s="213">
        <v>-1248.3611550795199</v>
      </c>
      <c r="RG34" s="213">
        <v>-1248.3467657374399</v>
      </c>
      <c r="RH34" s="213">
        <v>-1248.3870140295801</v>
      </c>
      <c r="RI34" s="213">
        <v>-2.8778684163000001E-2</v>
      </c>
      <c r="RJ34" s="418">
        <f t="shared" si="94"/>
        <v>-1248.3582353454171</v>
      </c>
      <c r="RK34" s="421" t="s">
        <v>118</v>
      </c>
      <c r="RL34" s="212">
        <f>627.5095*(RC36-RC35)</f>
        <v>23.534290082973175</v>
      </c>
      <c r="RM34" s="212">
        <f>627.5095*(RJ36-RJ35)</f>
        <v>32.830015162231042</v>
      </c>
      <c r="RN34" s="212">
        <f>627.5095*(RH36-RH35)</f>
        <v>33.214831304464532</v>
      </c>
      <c r="RO34" s="212">
        <f>627.5095*(RG36-RG35)</f>
        <v>28.089187266545657</v>
      </c>
      <c r="RP34" s="212">
        <f>627.5095*(RF36-RF35)</f>
        <v>28.281595340159285</v>
      </c>
      <c r="RQ34" s="212">
        <f>627.5095*(RE36-RE35)</f>
        <v>27.928826661639913</v>
      </c>
      <c r="RR34" s="212">
        <f>627.5095*(RD36-RD35)</f>
        <v>28.313642802589285</v>
      </c>
      <c r="RS34" s="213">
        <f t="shared" si="36"/>
        <v>-4.9011885018752466</v>
      </c>
      <c r="RT34" s="249">
        <f t="shared" si="95"/>
        <v>3.2047462430000451E-2</v>
      </c>
    </row>
    <row r="35" spans="1:488" ht="17">
      <c r="A35" s="96">
        <v>89.6</v>
      </c>
      <c r="C35" s="286" t="s">
        <v>31</v>
      </c>
      <c r="D35" s="282">
        <v>-1241.5296959929101</v>
      </c>
      <c r="E35" s="282">
        <v>-1245.86202690703</v>
      </c>
      <c r="F35" s="282">
        <v>-1245.8500021606999</v>
      </c>
      <c r="G35" s="282">
        <v>-1245.6620393862599</v>
      </c>
      <c r="H35" s="282">
        <v>-1245.6560270130999</v>
      </c>
      <c r="I35" s="282">
        <v>-1245.5696351607701</v>
      </c>
      <c r="J35" s="282">
        <v>-1245.55761041444</v>
      </c>
      <c r="K35" s="94" t="s">
        <v>119</v>
      </c>
      <c r="L35" s="34">
        <f>627.5095*(D36-D34)</f>
        <v>94.871132253114496</v>
      </c>
      <c r="M35" s="34">
        <f>627.5095*(J36-J34)</f>
        <v>89.290378723609422</v>
      </c>
      <c r="N35" s="34">
        <f>627.5095*(I36-I34)</f>
        <v>89.274932809530142</v>
      </c>
      <c r="O35" s="34">
        <f>627.5095*(H36-H34)</f>
        <v>88.221693499047305</v>
      </c>
      <c r="P35" s="34">
        <f>627.5095*(G36-G34)</f>
        <v>88.21397054507527</v>
      </c>
      <c r="Q35" s="34">
        <f>627.5095*(F36-F34)</f>
        <v>85.081059675081988</v>
      </c>
      <c r="R35" s="34">
        <f>627.5095*(E36-E34)</f>
        <v>85.065613760860018</v>
      </c>
      <c r="S35" s="93">
        <f t="shared" si="37"/>
        <v>-4.2093190486701246</v>
      </c>
      <c r="T35" s="93">
        <f t="shared" si="38"/>
        <v>-3.1483567842152524</v>
      </c>
      <c r="U35" s="288"/>
      <c r="V35" s="93">
        <f>L35-'CCSD(T)'!BV35</f>
        <v>2.13747307823553E-3</v>
      </c>
      <c r="W35" s="93">
        <f>N35-'CCSD(T)'!BW35</f>
        <v>-4.9639681569047411E-2</v>
      </c>
      <c r="X35" s="93">
        <f>P35-'CCSD(T)'!CF35</f>
        <v>8.1248186912162623E-2</v>
      </c>
      <c r="Y35" s="93">
        <f>R35-'CCSD(T)'!CG35</f>
        <v>3.2951267303474197E-2</v>
      </c>
      <c r="Z35" s="93">
        <f>R35-'DLPNO-CCSD(T1 or T0)'!CT34</f>
        <v>-0.6011561215310337</v>
      </c>
      <c r="AA35" s="93">
        <f t="shared" si="39"/>
        <v>7.9110713833927093E-2</v>
      </c>
      <c r="AB35" s="93">
        <f t="shared" si="40"/>
        <v>-4.8296919608688427E-2</v>
      </c>
      <c r="AD35" s="209" t="s">
        <v>31</v>
      </c>
      <c r="AE35" s="28">
        <v>-1241.5296959929001</v>
      </c>
      <c r="AF35" s="28">
        <v>-1245.8622954148</v>
      </c>
      <c r="AG35" s="28">
        <v>-1245.85044108343</v>
      </c>
      <c r="AH35" s="28">
        <v>-1245.66229605084</v>
      </c>
      <c r="AI35" s="28">
        <v>-1245.65636888516</v>
      </c>
      <c r="AJ35" s="28">
        <v>-1245.57003823697</v>
      </c>
      <c r="AK35" s="28">
        <v>-1245.5581839055999</v>
      </c>
      <c r="AL35" s="18" t="s">
        <v>119</v>
      </c>
      <c r="AM35" s="34">
        <f>627.5095*(AE36-AE34)</f>
        <v>94.871132246836609</v>
      </c>
      <c r="AN35" s="34">
        <f>627.5095*(AK36-AK34)</f>
        <v>89.312256202323994</v>
      </c>
      <c r="AO35" s="34">
        <f>627.5095*(AJ36-AJ34)</f>
        <v>89.274771878302261</v>
      </c>
      <c r="AP35" s="34">
        <f>627.5095*(AI36-AI34)</f>
        <v>88.222907466258903</v>
      </c>
      <c r="AQ35" s="34">
        <f>627.5095*(AH36-AH34)</f>
        <v>88.204165307458311</v>
      </c>
      <c r="AR35" s="34">
        <f>627.5095*(AG36-AG34)</f>
        <v>85.074076755725997</v>
      </c>
      <c r="AS35" s="34">
        <f>627.5095*(AF36-AF34)</f>
        <v>85.036592437982151</v>
      </c>
      <c r="AT35" s="52">
        <f t="shared" si="41"/>
        <v>-4.2381794403201098</v>
      </c>
      <c r="AU35" s="52">
        <f t="shared" si="42"/>
        <v>-3.1675728694761602</v>
      </c>
      <c r="AV35" s="71"/>
      <c r="AW35" s="52">
        <f>AM35-'CCSD(T)'!BV35</f>
        <v>2.137466800348875E-3</v>
      </c>
      <c r="AX35" s="52">
        <f>AO35-'CCSD(T)'!BW35</f>
        <v>-4.9800612796929045E-2</v>
      </c>
      <c r="AY35" s="52">
        <f>AQ35-'CCSD(T)'!CF35</f>
        <v>7.1442949295203562E-2</v>
      </c>
      <c r="AZ35" s="52">
        <f>AS35-'CCSD(T)'!CG35</f>
        <v>3.9299444256073457E-3</v>
      </c>
      <c r="BA35" s="52">
        <f>AS35-'DLPNO-CCSD(T1 or T0)'!CT34</f>
        <v>-0.63017744440890056</v>
      </c>
      <c r="BB35" s="52">
        <f t="shared" si="43"/>
        <v>6.9305482494854687E-2</v>
      </c>
      <c r="BC35" s="52">
        <f t="shared" si="44"/>
        <v>-6.7513004869596216E-2</v>
      </c>
      <c r="BD35" s="33"/>
      <c r="BE35" s="211" t="s">
        <v>31</v>
      </c>
      <c r="BF35" s="28">
        <v>-1241.5296959929201</v>
      </c>
      <c r="BG35" s="28">
        <v>-1245.86210252658</v>
      </c>
      <c r="BH35" s="28">
        <v>-1245.8291925830299</v>
      </c>
      <c r="BI35" s="28">
        <v>-1245.65938004127</v>
      </c>
      <c r="BJ35" s="28">
        <v>-1245.64292506949</v>
      </c>
      <c r="BK35" s="28">
        <v>-1245.5677898705401</v>
      </c>
      <c r="BL35" s="28">
        <v>-3.2909943556999999E-2</v>
      </c>
      <c r="BM35" s="28">
        <f t="shared" si="45"/>
        <v>-1245.5348799269832</v>
      </c>
      <c r="BN35" s="18" t="s">
        <v>119</v>
      </c>
      <c r="BO35" s="212">
        <f>627.5095*(BF36-BF34)</f>
        <v>94.871132234280836</v>
      </c>
      <c r="BP35" s="212">
        <f>627.5095*(BM36-BM34)</f>
        <v>89.223234715677961</v>
      </c>
      <c r="BQ35" s="212">
        <f>627.5095*(BK36-BK34)</f>
        <v>89.303400512085204</v>
      </c>
      <c r="BR35" s="212">
        <f>627.5095*(BJ36-BJ34)</f>
        <v>88.237981273565481</v>
      </c>
      <c r="BS35" s="212">
        <f>627.5095*(BI36-BI34)</f>
        <v>88.278064176976883</v>
      </c>
      <c r="BT35" s="212">
        <f>627.5095*(BH36-BH34)</f>
        <v>85.331837383368665</v>
      </c>
      <c r="BU35" s="212">
        <f>627.5095*(BG36-BG34)</f>
        <v>85.412003177778402</v>
      </c>
      <c r="BV35" s="213">
        <f t="shared" si="46"/>
        <v>-3.8913973343068022</v>
      </c>
      <c r="BW35" s="213">
        <f t="shared" si="47"/>
        <v>-2.8660609991984813</v>
      </c>
      <c r="BX35" s="214">
        <f t="shared" si="48"/>
        <v>-0.3015118702776789</v>
      </c>
      <c r="BY35" s="33">
        <f>BO35-'CCSD(T)'!BV35</f>
        <v>2.1374542445755651E-3</v>
      </c>
      <c r="BZ35" s="33">
        <f>BQ35-'CCSD(T)'!BW35</f>
        <v>-2.1171979013985265E-2</v>
      </c>
      <c r="CA35" s="39">
        <f>BS35-'CCSD(T)'!CF35</f>
        <v>0.14534181881377606</v>
      </c>
      <c r="CB35" s="39">
        <f>BU35-'CCSD(T)'!CG35</f>
        <v>0.37934068422185874</v>
      </c>
      <c r="CC35" s="33">
        <f>BU35-'DLPNO-CCSD(T1 or T0)'!CT34</f>
        <v>-0.25476670461264916</v>
      </c>
      <c r="CD35" s="33">
        <f t="shared" si="49"/>
        <v>0.14320436456920049</v>
      </c>
      <c r="CE35" s="33">
        <f t="shared" si="50"/>
        <v>0.23399886540808268</v>
      </c>
      <c r="CF35" s="39"/>
      <c r="CG35" s="211" t="s">
        <v>31</v>
      </c>
      <c r="CH35" s="74">
        <v>-1241.5296959929101</v>
      </c>
      <c r="CI35" s="74">
        <v>-1245.8633199661699</v>
      </c>
      <c r="CJ35" s="74">
        <v>-1245.8315058574599</v>
      </c>
      <c r="CK35" s="74">
        <v>-1245.6606680406801</v>
      </c>
      <c r="CL35" s="74">
        <v>-1245.6447609863301</v>
      </c>
      <c r="CM35" s="74">
        <v>-1245.5697029812</v>
      </c>
      <c r="CN35" s="33">
        <v>-3.1814108707000001E-2</v>
      </c>
      <c r="CO35" s="33">
        <f t="shared" si="51"/>
        <v>-1245.5378888724929</v>
      </c>
      <c r="CP35" s="18" t="s">
        <v>119</v>
      </c>
      <c r="CQ35" s="34">
        <f>627.5095*(CH36-CH34)</f>
        <v>94.871132246836609</v>
      </c>
      <c r="CR35" s="34">
        <f>627.5095*(CO36-CO34)</f>
        <v>89.084161142536161</v>
      </c>
      <c r="CS35" s="34">
        <f>627.5095*(CM36-CM34)</f>
        <v>89.223395366398648</v>
      </c>
      <c r="CT35" s="34">
        <f>627.5095*(CL36-CL34)</f>
        <v>88.179937868471328</v>
      </c>
      <c r="CU35" s="34">
        <f>627.5095*(CK36-CK34)</f>
        <v>88.249554977334981</v>
      </c>
      <c r="CV35" s="34">
        <f>627.5095*(CJ36-CJ34)</f>
        <v>85.268492840786763</v>
      </c>
      <c r="CW35" s="34">
        <f>627.5095*(CI36-CI34)</f>
        <v>85.407727064649251</v>
      </c>
      <c r="CX35" s="33">
        <f t="shared" si="0"/>
        <v>-3.8156683017493975</v>
      </c>
      <c r="CY35" s="33">
        <f t="shared" si="1"/>
        <v>-2.84182791268573</v>
      </c>
      <c r="CZ35" s="33">
        <f t="shared" si="2"/>
        <v>2.4233086512751356E-2</v>
      </c>
      <c r="DA35" s="33">
        <f>CQ35-'CCSD(T)'!BV35</f>
        <v>2.137466800348875E-3</v>
      </c>
      <c r="DB35" s="33">
        <f>CS35-'CCSD(T)'!BW35</f>
        <v>-0.1011771247005413</v>
      </c>
      <c r="DC35" s="33">
        <f>CU35-'CCSD(T)'!CF35</f>
        <v>0.11683261917187338</v>
      </c>
      <c r="DD35" s="39">
        <f>CW35-'CCSD(T)'!CG35</f>
        <v>0.37506457109270741</v>
      </c>
      <c r="DE35" s="39">
        <f>CW35-'DLPNO-CCSD(T1 or T0)'!CT34</f>
        <v>-0.25904281774180049</v>
      </c>
      <c r="DF35" s="33">
        <f t="shared" si="52"/>
        <v>0.1146951523715245</v>
      </c>
      <c r="DG35" s="33">
        <f t="shared" si="53"/>
        <v>0.25823195192083404</v>
      </c>
      <c r="DH35" s="33"/>
      <c r="DI35" s="211" t="s">
        <v>31</v>
      </c>
      <c r="DJ35" s="74">
        <v>-1241.5296959928801</v>
      </c>
      <c r="DK35" s="74">
        <v>-1245.8616898633099</v>
      </c>
      <c r="DL35" s="74">
        <v>-1245.8580247943901</v>
      </c>
      <c r="DM35" s="74">
        <v>-1245.6625290204599</v>
      </c>
      <c r="DN35" s="74">
        <v>-1245.660696486</v>
      </c>
      <c r="DO35" s="74">
        <v>-1245.57010264512</v>
      </c>
      <c r="DP35" s="28">
        <v>-3.6650689189999999E-3</v>
      </c>
      <c r="DQ35" s="33">
        <f t="shared" si="54"/>
        <v>-1245.566437576201</v>
      </c>
      <c r="DR35" s="18" t="s">
        <v>119</v>
      </c>
      <c r="DS35" s="34">
        <f>627.5095*(DJ36-DJ34)</f>
        <v>94.871132221725077</v>
      </c>
      <c r="DT35" s="34">
        <f>627.5095*(DQ36-DQ34)</f>
        <v>89.229013580027683</v>
      </c>
      <c r="DU35" s="34">
        <f>627.5095*(DO36-DO34)</f>
        <v>89.264406519615477</v>
      </c>
      <c r="DV35" s="34">
        <f>627.5095*(DN36-DN34)</f>
        <v>88.117103660499666</v>
      </c>
      <c r="DW35" s="34">
        <f>627.5095*(DM36-DM34)</f>
        <v>88.134800131149646</v>
      </c>
      <c r="DX35" s="34">
        <f>627.5095*(DL36-DL34)</f>
        <v>84.940275094960739</v>
      </c>
      <c r="DY35" s="34">
        <f>627.5095*(DK36-DK34)</f>
        <v>84.975668036403363</v>
      </c>
      <c r="DZ35" s="33">
        <f t="shared" si="3"/>
        <v>-4.2887384832121143</v>
      </c>
      <c r="EA35" s="33">
        <f t="shared" si="4"/>
        <v>-3.1591320947462833</v>
      </c>
      <c r="EB35" s="33">
        <f t="shared" si="55"/>
        <v>-1.0775310531030868E-2</v>
      </c>
      <c r="EC35" s="33">
        <f>DS35-'CCSD(T)'!BV35</f>
        <v>2.137441688816466E-3</v>
      </c>
      <c r="ED35" s="33">
        <f>DU35-'CCSD(T)'!BW35</f>
        <v>-6.016597148371261E-2</v>
      </c>
      <c r="EE35" s="33">
        <f>DW35-'CCSD(T)'!CF35</f>
        <v>2.0777729865386618E-3</v>
      </c>
      <c r="EF35" s="39">
        <f>DY35-'CCSD(T)'!CG35</f>
        <v>-5.6994457153180633E-2</v>
      </c>
      <c r="EG35" s="39">
        <f>DY35-'DLPNO-CCSD(T1 or T0)'!CT34</f>
        <v>-0.69110184598768853</v>
      </c>
      <c r="EH35" s="33">
        <f t="shared" si="56"/>
        <v>-5.9668702277804186E-5</v>
      </c>
      <c r="EI35" s="33">
        <f t="shared" si="57"/>
        <v>-5.9072230139719295E-2</v>
      </c>
      <c r="EJ35" s="33"/>
      <c r="EK35" s="289" t="s">
        <v>31</v>
      </c>
      <c r="EL35" s="33">
        <v>-1241.62662675552</v>
      </c>
      <c r="EM35" s="33">
        <v>-1246.2221852027301</v>
      </c>
      <c r="EN35" s="33">
        <v>-1246.2096088521901</v>
      </c>
      <c r="EO35" s="33">
        <v>-1246.0080854769899</v>
      </c>
      <c r="EP35" s="33">
        <v>-1246.00179730172</v>
      </c>
      <c r="EQ35" s="33">
        <v>-1245.9154983460401</v>
      </c>
      <c r="ER35" s="33">
        <v>-1.2576350536E-2</v>
      </c>
      <c r="ES35" s="33">
        <f t="shared" si="58"/>
        <v>-1245.9029219955041</v>
      </c>
      <c r="ET35" s="18" t="s">
        <v>119</v>
      </c>
      <c r="EU35" s="34">
        <f>627.5095*(EL36-EL34)</f>
        <v>96.475399433938662</v>
      </c>
      <c r="EV35" s="34">
        <f>627.5095*(ES36-ES34)</f>
        <v>86.619859006857979</v>
      </c>
      <c r="EW35" s="34">
        <f>627.5095*(EQ36-EQ34)</f>
        <v>86.562962635193941</v>
      </c>
      <c r="EX35" s="34">
        <f>627.5095*(EP36-EP34)</f>
        <v>87.316092778721583</v>
      </c>
      <c r="EY35" s="34">
        <f>627.5095*(EO36-EO34)</f>
        <v>87.287644591676795</v>
      </c>
      <c r="EZ35" s="34">
        <f>627.5095*(EN36-EN34)</f>
        <v>84.141622814246546</v>
      </c>
      <c r="FA35" s="34">
        <f>627.5095*(EM36-EM34)</f>
        <v>84.084726446292166</v>
      </c>
      <c r="FB35" s="92">
        <f t="shared" si="5"/>
        <v>-2.478236188901775</v>
      </c>
      <c r="FC35" s="92">
        <f t="shared" si="6"/>
        <v>-3.2029181453846292</v>
      </c>
      <c r="FD35" s="92">
        <f>EU35-'CCSD(T)'!BB35</f>
        <v>-4.2526128758311188E-3</v>
      </c>
      <c r="FE35" s="92">
        <f>EW35-'CCSD(T)'!BC35</f>
        <v>-5.5480750314757188E-2</v>
      </c>
      <c r="FF35" s="92">
        <f>EY35-'CCSD(T)'!CH35</f>
        <v>3.2987668747466614E-2</v>
      </c>
      <c r="FG35" s="96">
        <f>FA35-'CCSD(T)'!CI35</f>
        <v>-2.5544123480756298E-3</v>
      </c>
      <c r="FH35" s="96">
        <f>FA35-'DLPNO-CCSD(T1 or T0)'!AF34</f>
        <v>-0.59832063840838146</v>
      </c>
      <c r="FI35" s="92">
        <f t="shared" si="59"/>
        <v>3.7240281623297733E-2</v>
      </c>
      <c r="FJ35" s="92">
        <f t="shared" si="60"/>
        <v>-3.5542081095542244E-2</v>
      </c>
      <c r="FK35" s="39"/>
      <c r="FL35" s="218" t="s">
        <v>31</v>
      </c>
      <c r="FM35" s="28">
        <v>-1241.62662675554</v>
      </c>
      <c r="FN35" s="28">
        <v>-1246.2224691236599</v>
      </c>
      <c r="FO35" s="28">
        <v>-1246.2100597905001</v>
      </c>
      <c r="FP35" s="28">
        <v>-1246.0083517440601</v>
      </c>
      <c r="FQ35" s="28">
        <v>-1246.00214707748</v>
      </c>
      <c r="FR35" s="28">
        <v>-1245.9158753092499</v>
      </c>
      <c r="FS35" s="28">
        <v>-1.2409333159E-2</v>
      </c>
      <c r="FT35" s="28">
        <f t="shared" si="61"/>
        <v>-1245.903465976091</v>
      </c>
      <c r="FU35" s="18" t="s">
        <v>119</v>
      </c>
      <c r="FV35" s="34">
        <f>627.5095*(FM36-FM34)</f>
        <v>96.475399327214674</v>
      </c>
      <c r="FW35" s="34">
        <f>627.5095*(FT36-FT34)</f>
        <v>86.64131461331408</v>
      </c>
      <c r="FX35" s="34">
        <f>627.5095*(FR36-FR34)</f>
        <v>86.565687111947085</v>
      </c>
      <c r="FY35" s="34">
        <f>627.5095*(FQ36-FQ34)</f>
        <v>87.316834312895409</v>
      </c>
      <c r="FZ35" s="34">
        <f>627.5095*(FP36-FP34)</f>
        <v>87.279020565422186</v>
      </c>
      <c r="GA35" s="34">
        <f>627.5095*(FO36-FO34)</f>
        <v>84.142739429767829</v>
      </c>
      <c r="GB35" s="34">
        <f>627.5095*(FN36-FN34)</f>
        <v>84.067111934678707</v>
      </c>
      <c r="GC35" s="33">
        <f t="shared" si="62"/>
        <v>-2.4985751772683784</v>
      </c>
      <c r="GD35" s="33">
        <f t="shared" si="63"/>
        <v>-3.2119086307434799</v>
      </c>
      <c r="GE35" s="169">
        <f t="shared" si="7"/>
        <v>-0.48879699396017884</v>
      </c>
      <c r="GF35" s="33">
        <f>FV35-'CCSD(T)'!BB35</f>
        <v>-4.2527195998189882E-3</v>
      </c>
      <c r="GG35" s="33">
        <f>FX35-'CCSD(T)'!BC35</f>
        <v>-5.2756273561612943E-2</v>
      </c>
      <c r="GH35" s="33">
        <f>FZ35-'CCSD(T)'!CH35</f>
        <v>2.4363642492858162E-2</v>
      </c>
      <c r="GI35" s="33">
        <f>GB35-'CCSD(T)'!CI35</f>
        <v>-2.0168923961534801E-2</v>
      </c>
      <c r="GJ35" s="33">
        <f>GB35-'DLPNO-CCSD(T1 or T0)'!O34</f>
        <v>-1.6936042774406275</v>
      </c>
      <c r="GK35" s="33">
        <f t="shared" si="64"/>
        <v>2.861636209267715E-2</v>
      </c>
      <c r="GL35" s="33">
        <f t="shared" si="65"/>
        <v>-4.4532566454392963E-2</v>
      </c>
      <c r="GM35" s="33"/>
      <c r="GN35" s="218" t="s">
        <v>31</v>
      </c>
      <c r="GO35" s="28">
        <v>-1241.62662675554</v>
      </c>
      <c r="GP35" s="28">
        <v>-1246.22193770836</v>
      </c>
      <c r="GQ35" s="28">
        <v>-1246.18671646915</v>
      </c>
      <c r="GR35" s="28">
        <v>-1246.0051714139099</v>
      </c>
      <c r="GS35" s="28">
        <v>-1245.9875607943</v>
      </c>
      <c r="GT35" s="28">
        <v>-1245.91356821409</v>
      </c>
      <c r="GU35" s="28">
        <v>-3.5221239208000001E-2</v>
      </c>
      <c r="GV35" s="28">
        <f t="shared" si="66"/>
        <v>-1245.8783469748819</v>
      </c>
      <c r="GW35" s="18" t="s">
        <v>119</v>
      </c>
      <c r="GX35" s="34">
        <f>627.5095*(GO36-GO34)</f>
        <v>96.475399327214674</v>
      </c>
      <c r="GY35" s="34">
        <f>627.5095*(GV36-GV34)</f>
        <v>86.488627803851685</v>
      </c>
      <c r="GZ35" s="34">
        <f>627.5095*(GT36-GT34)</f>
        <v>86.611783828023547</v>
      </c>
      <c r="HA35" s="34">
        <f>627.5095*(GS36-GS34)</f>
        <v>87.308960468169346</v>
      </c>
      <c r="HB35" s="34">
        <f>627.5095*(GR36-GR34)</f>
        <v>87.370538477330356</v>
      </c>
      <c r="HC35" s="34">
        <f>627.5095*(GQ36-GQ34)</f>
        <v>84.358340499188984</v>
      </c>
      <c r="HD35" s="34">
        <f>627.5095*(GP36-GP34)</f>
        <v>84.481496517653682</v>
      </c>
      <c r="HE35" s="33">
        <f t="shared" si="8"/>
        <v>-2.1302873103698658</v>
      </c>
      <c r="HF35" s="33">
        <f t="shared" si="9"/>
        <v>-2.8890419596766748</v>
      </c>
      <c r="HG35" s="52">
        <f t="shared" si="67"/>
        <v>-0.32286667106680511</v>
      </c>
      <c r="HH35" s="33">
        <f>GX35-'CCSD(T)'!BB35</f>
        <v>-4.2527195998189882E-3</v>
      </c>
      <c r="HI35" s="33">
        <f>GZ35-'CCSD(T)'!BC35</f>
        <v>-6.659557485150458E-3</v>
      </c>
      <c r="HJ35" s="33">
        <f>HB35-'CCSD(T)'!CH35</f>
        <v>0.1158815544010281</v>
      </c>
      <c r="HK35" s="33">
        <f>HD35-'CCSD(T)'!CI35</f>
        <v>0.39421565901344024</v>
      </c>
      <c r="HL35" s="33">
        <f>HD35-'DLPNO-CCSD(T1 or T0)'!CT34</f>
        <v>-1.1852733647373697</v>
      </c>
      <c r="HM35" s="33">
        <f t="shared" si="10"/>
        <v>0.12013427400084709</v>
      </c>
      <c r="HN35" s="33">
        <f t="shared" si="11"/>
        <v>0.27833410461241215</v>
      </c>
      <c r="HO35" s="39"/>
      <c r="HP35" s="218" t="s">
        <v>31</v>
      </c>
      <c r="HQ35" s="28">
        <v>-1241.62662675554</v>
      </c>
      <c r="HR35" s="28">
        <v>-1246.2231867077301</v>
      </c>
      <c r="HS35" s="28">
        <v>-1246.1888804918001</v>
      </c>
      <c r="HT35" s="28">
        <v>-1246.0064789135899</v>
      </c>
      <c r="HU35" s="28">
        <v>-1245.98932580563</v>
      </c>
      <c r="HV35" s="28">
        <v>-1245.91556193314</v>
      </c>
      <c r="HW35" s="28">
        <v>-3.4306215927999997E-2</v>
      </c>
      <c r="HX35" s="28">
        <f t="shared" si="68"/>
        <v>-1245.8812557172121</v>
      </c>
      <c r="HY35" s="18" t="s">
        <v>119</v>
      </c>
      <c r="HZ35" s="34">
        <f>627.5095*(HQ36-HQ34)</f>
        <v>96.475399320936788</v>
      </c>
      <c r="IA35" s="34">
        <f>627.5095*(HX36-HX34)</f>
        <v>86.449845615999109</v>
      </c>
      <c r="IB35" s="34">
        <f>627.5095*(HV36-HV34)</f>
        <v>86.544884312357865</v>
      </c>
      <c r="IC35" s="34">
        <f>627.5095*(HU36-HU34)</f>
        <v>87.343203686680056</v>
      </c>
      <c r="ID35" s="34">
        <f>627.5095*(HT36-HT34)</f>
        <v>87.390723035786849</v>
      </c>
      <c r="IE35" s="34">
        <f>627.5095*(HS36-HS34)</f>
        <v>84.42548488165319</v>
      </c>
      <c r="IF35" s="34">
        <f>627.5095*(HR36-HR34)</f>
        <v>84.520523580009453</v>
      </c>
      <c r="IG35" s="33">
        <f t="shared" si="69"/>
        <v>-2.0243607323484127</v>
      </c>
      <c r="IH35" s="33">
        <f t="shared" si="70"/>
        <v>-2.8701994557773958</v>
      </c>
      <c r="II35" s="33">
        <f t="shared" si="71"/>
        <v>1.8842503899278995E-2</v>
      </c>
      <c r="IJ35" s="33">
        <f>HZ35-'CCSD(T)'!BB35</f>
        <v>-4.2527258777056431E-3</v>
      </c>
      <c r="IK35" s="33">
        <f>IB35-'CCSD(T)'!BC35</f>
        <v>-7.3559073150832432E-2</v>
      </c>
      <c r="IL35" s="33">
        <f>ID35-'CCSD(T)'!CH35</f>
        <v>0.13606611285752024</v>
      </c>
      <c r="IM35" s="33">
        <f>IF35-'CCSD(T)'!CI35</f>
        <v>0.43324272136921138</v>
      </c>
      <c r="IN35" s="33">
        <f>IF35-'DLPNO-CCSD(T1 or T0)'!CT34</f>
        <v>-1.1462463023815985</v>
      </c>
      <c r="IO35" s="33">
        <f t="shared" si="72"/>
        <v>0.14031883873522588</v>
      </c>
      <c r="IP35" s="33">
        <f t="shared" si="73"/>
        <v>0.29717660851169114</v>
      </c>
      <c r="IQ35" s="33"/>
      <c r="IR35" s="218" t="s">
        <v>31</v>
      </c>
      <c r="IS35">
        <v>-1241.62662675553</v>
      </c>
      <c r="IT35">
        <v>-1246.22235975535</v>
      </c>
      <c r="IU35">
        <v>-1246.21828954029</v>
      </c>
      <c r="IV35">
        <v>-1246.00874503672</v>
      </c>
      <c r="IW35">
        <v>-1246.00670992919</v>
      </c>
      <c r="IX35">
        <v>-1245.9159704513199</v>
      </c>
      <c r="IY35">
        <v>-4.0702150540000001E-3</v>
      </c>
      <c r="IZ35" s="28">
        <f t="shared" si="74"/>
        <v>-1245.9119002362659</v>
      </c>
      <c r="JA35" s="18" t="s">
        <v>119</v>
      </c>
      <c r="JB35" s="34">
        <f>627.5095*(IS36-IS34)</f>
        <v>96.475399433938662</v>
      </c>
      <c r="JC35" s="34">
        <f>627.5095*(IZ36-IZ34)</f>
        <v>86.529677106617328</v>
      </c>
      <c r="JD35" s="34">
        <f>627.5095*(IX36-IX34)</f>
        <v>86.574310209503153</v>
      </c>
      <c r="JE35" s="34">
        <f>627.5095*(IW36-IW34)</f>
        <v>87.236313643215553</v>
      </c>
      <c r="JF35" s="34">
        <f>627.5095*(IV36-IV34)</f>
        <v>87.258630196441942</v>
      </c>
      <c r="JG35" s="34">
        <f>627.5095*(IU36-IU34)</f>
        <v>83.994267519517194</v>
      </c>
      <c r="JH35" s="34">
        <f>627.5095*(IT36-IT34)</f>
        <v>84.038900619834791</v>
      </c>
      <c r="JI35" s="33">
        <f t="shared" si="75"/>
        <v>-2.5354095896683617</v>
      </c>
      <c r="JJ35" s="33">
        <f t="shared" si="76"/>
        <v>-3.2197295766071505</v>
      </c>
      <c r="JK35" s="33">
        <f t="shared" si="77"/>
        <v>-1.6811431222521378E-2</v>
      </c>
      <c r="JL35" s="33">
        <f>JB35-'CCSD(T)'!BB35</f>
        <v>-4.2526128758311188E-3</v>
      </c>
      <c r="JM35" s="33">
        <f>JD35-'CCSD(T)'!BC35</f>
        <v>-4.4133176005544783E-2</v>
      </c>
      <c r="JN35" s="33">
        <f>JF35-'CCSD(T)'!CH35</f>
        <v>3.9732735126136731E-3</v>
      </c>
      <c r="JO35" s="33">
        <f>JH35-'CCSD(T)'!CI35</f>
        <v>-4.8380238805449949E-2</v>
      </c>
      <c r="JP35" s="33">
        <f>JH35-'DLPNO-CCSD(T1 or T0)'!CT34</f>
        <v>-1.6278692625562599</v>
      </c>
      <c r="JQ35" s="33">
        <f t="shared" si="78"/>
        <v>8.2258863884447919E-3</v>
      </c>
      <c r="JR35" s="33">
        <f t="shared" si="79"/>
        <v>-5.2353512318063622E-2</v>
      </c>
      <c r="JS35" s="33"/>
      <c r="JT35" s="344">
        <v>-1248.4132648065799</v>
      </c>
      <c r="JU35" s="345">
        <v>-1248.05471672926</v>
      </c>
      <c r="JV35" s="346">
        <v>-1248.0480256624501</v>
      </c>
      <c r="JW35" s="328"/>
      <c r="JX35" s="218" t="s">
        <v>31</v>
      </c>
      <c r="JY35" s="28">
        <v>-1242.9421608807299</v>
      </c>
      <c r="JZ35" s="28">
        <v>-1248.53644849847</v>
      </c>
      <c r="KA35" s="28">
        <v>-1248.51492080761</v>
      </c>
      <c r="KB35" s="28">
        <v>-1248.23216239915</v>
      </c>
      <c r="KC35" s="28">
        <v>-1248.2213985537101</v>
      </c>
      <c r="KD35" s="28">
        <v>-1248.2205705635599</v>
      </c>
      <c r="KE35" s="28">
        <v>-2.1527690863E-2</v>
      </c>
      <c r="KF35" s="28">
        <f t="shared" si="80"/>
        <v>-1248.199042872697</v>
      </c>
      <c r="KG35" s="216">
        <v>-1248.1018857680001</v>
      </c>
      <c r="KH35" s="125">
        <v>-1248.1018857680001</v>
      </c>
      <c r="KI35" s="215">
        <v>-1248.3916250330001</v>
      </c>
      <c r="KJ35" s="10">
        <v>-1.397323820694</v>
      </c>
      <c r="KK35" s="10">
        <v>-3.8814071429169998</v>
      </c>
      <c r="KL35" s="10">
        <f t="shared" si="12"/>
        <v>-1248.0656240591284</v>
      </c>
      <c r="KM35" s="10">
        <f t="shared" si="13"/>
        <v>-1247.987990166522</v>
      </c>
      <c r="KN35" s="34">
        <f>627.5095*(JY36-JY34)</f>
        <v>95.686878074529943</v>
      </c>
      <c r="KO35" s="34">
        <f>627.5095*(KF36-KF34)</f>
        <v>85.421510420449067</v>
      </c>
      <c r="KP35" s="34">
        <f>627.5095*(KL36-KL34)</f>
        <v>86.266184120463038</v>
      </c>
      <c r="KQ35" s="34">
        <f>627.5095*(KM36-KM34)</f>
        <v>86.780999277936843</v>
      </c>
      <c r="KR35" s="34">
        <f>627.5095*(KD36-KD34)</f>
        <v>85.188986157093737</v>
      </c>
      <c r="KS35" s="34">
        <f>627.5095*(KC36-KC34)</f>
        <v>86.720840429709256</v>
      </c>
      <c r="KT35" s="34">
        <f>627.5095*(KB36-KB34)</f>
        <v>86.604578293394511</v>
      </c>
      <c r="KU35" s="34">
        <f>627.5095*(KA36-KA34)</f>
        <v>83.136396928907246</v>
      </c>
      <c r="KV35" s="34">
        <f>627.5095*(JZ36-JZ34)</f>
        <v>82.903872668690852</v>
      </c>
      <c r="KW35" s="33">
        <f t="shared" si="14"/>
        <v>-2.2851134884028852</v>
      </c>
      <c r="KX35" s="109">
        <f>627.5095*(JT36-JT34)</f>
        <v>83.189835524941685</v>
      </c>
      <c r="KY35" s="109">
        <f>627.5095*(JU36-JU34)</f>
        <v>83.44803948820875</v>
      </c>
      <c r="KZ35" s="331">
        <f>627.5095*(JV36-JV34)</f>
        <v>83.355498227423126</v>
      </c>
      <c r="LA35" s="33">
        <f t="shared" si="15"/>
        <v>-3.7007056247036587</v>
      </c>
      <c r="LB35" s="155">
        <f t="shared" si="81"/>
        <v>-0.48879699396017884</v>
      </c>
      <c r="LC35" s="149">
        <f>KN35-'PNO-LCCSD(T)'!AB34</f>
        <v>-2.0151023151129266E-3</v>
      </c>
      <c r="LD35" s="179">
        <f t="shared" si="16"/>
        <v>-1.1632392659878548</v>
      </c>
      <c r="LE35" s="324">
        <f t="shared" si="17"/>
        <v>0.2859628562508334</v>
      </c>
      <c r="LF35" s="326">
        <f t="shared" si="18"/>
        <v>0.2582039632670643</v>
      </c>
      <c r="LG35" t="str">
        <f t="shared" si="19"/>
        <v>11_start</v>
      </c>
      <c r="LH35" s="175">
        <f>627.5095*(KG36-KG34)</f>
        <v>87.14391846033115</v>
      </c>
      <c r="LI35" s="128">
        <f t="shared" si="20"/>
        <v>-0.42307803062189464</v>
      </c>
      <c r="LJ35" s="129">
        <f t="shared" si="21"/>
        <v>-0.53934016693663978</v>
      </c>
      <c r="LK35" s="123">
        <f>627.5095*(KI36-KI34)</f>
        <v>84.134303204647722</v>
      </c>
      <c r="LL35" s="128">
        <f t="shared" si="22"/>
        <v>-0.99790627574047619</v>
      </c>
      <c r="LM35" s="128">
        <f t="shared" si="23"/>
        <v>-1.2304305359568701</v>
      </c>
      <c r="LN35" s="226">
        <f t="shared" si="24"/>
        <v>1.5020670365496471</v>
      </c>
      <c r="LO35" s="226"/>
      <c r="LP35" s="5" t="s">
        <v>31</v>
      </c>
      <c r="LQ35" s="4">
        <v>-1242.94216088041</v>
      </c>
      <c r="LR35" s="4">
        <v>-1248.5360999985301</v>
      </c>
      <c r="LS35" s="4">
        <v>-1248.5144300250299</v>
      </c>
      <c r="LT35" s="4">
        <v>-1248.2318698270301</v>
      </c>
      <c r="LU35" s="4">
        <v>-1248.22103484028</v>
      </c>
      <c r="LV35" s="4">
        <v>-1248.2201257279601</v>
      </c>
      <c r="LW35" s="4">
        <v>-2.1669973507E-2</v>
      </c>
      <c r="LX35" s="28">
        <f t="shared" si="25"/>
        <v>-1248.1984557544531</v>
      </c>
      <c r="LY35" s="18" t="s">
        <v>119</v>
      </c>
      <c r="LZ35" s="34">
        <f>627.5095*(LQ36-LQ34)</f>
        <v>95.686878042997847</v>
      </c>
      <c r="MA35" s="34">
        <f>627.5095*(LX36-LX34)</f>
        <v>85.405676586895865</v>
      </c>
      <c r="MB35" s="34">
        <f>627.5095*(LV36-LV34)</f>
        <v>85.177364524404382</v>
      </c>
      <c r="MC35" s="34">
        <f>627.5095*(LU36-LU34)</f>
        <v>86.727683721973364</v>
      </c>
      <c r="MD35" s="34">
        <f>627.5095*(LT36-LT34)</f>
        <v>86.613527695721402</v>
      </c>
      <c r="ME35" s="34">
        <f>627.5095*(LS36-LS34)</f>
        <v>83.140686834686321</v>
      </c>
      <c r="MF35" s="34">
        <f>627.5095*(LR36-LR34)</f>
        <v>82.912374769769286</v>
      </c>
      <c r="MG35" s="33">
        <f t="shared" si="26"/>
        <v>-2.2649897546350957</v>
      </c>
      <c r="MH35" s="39">
        <f t="shared" si="27"/>
        <v>-3.7011529259521154</v>
      </c>
      <c r="MI35" s="33"/>
      <c r="MJ35" s="5" t="s">
        <v>31</v>
      </c>
      <c r="MK35" s="28">
        <v>-1242.9421608807399</v>
      </c>
      <c r="ML35" s="28">
        <v>-1248.5353488563501</v>
      </c>
      <c r="MM35" s="28">
        <v>-1248.4788975973499</v>
      </c>
      <c r="MN35" s="28">
        <v>-1248.2276058052801</v>
      </c>
      <c r="MO35" s="28">
        <v>-1248.1993801757801</v>
      </c>
      <c r="MP35" s="28">
        <v>-1248.2178252855299</v>
      </c>
      <c r="MQ35" s="28">
        <v>-5.6451258998999998E-2</v>
      </c>
      <c r="MR35" s="28">
        <f t="shared" si="82"/>
        <v>-1248.1613740265309</v>
      </c>
      <c r="MS35" s="18" t="s">
        <v>119</v>
      </c>
      <c r="MT35" s="34">
        <f>627.5095*(MK36-MK34)</f>
        <v>95.686878068252057</v>
      </c>
      <c r="MU35" s="34">
        <f>627.5095*(MR36-MR34)</f>
        <v>85.397603864140166</v>
      </c>
      <c r="MV35" s="34">
        <f>627.5095*(MP36-MP34)</f>
        <v>85.362913799955521</v>
      </c>
      <c r="MW35" s="34">
        <f>627.5095*(MO36-MO34)</f>
        <v>86.762611340079829</v>
      </c>
      <c r="MX35" s="34">
        <f>627.5095*(MN36-MN34)</f>
        <v>86.74526630599</v>
      </c>
      <c r="MY35" s="34">
        <f>627.5095*(MM36-MM34)</f>
        <v>83.550638094661622</v>
      </c>
      <c r="MZ35" s="34">
        <f>627.5095*(ML36-ML34)</f>
        <v>83.515948032902529</v>
      </c>
      <c r="NA35" s="52">
        <f t="shared" si="28"/>
        <v>-1.8469657670529926</v>
      </c>
      <c r="NB35" s="52">
        <f t="shared" si="29"/>
        <v>-3.2293182730874719</v>
      </c>
      <c r="NC35" s="33">
        <f t="shared" si="30"/>
        <v>-0.47138735161618683</v>
      </c>
      <c r="ND35" s="33"/>
      <c r="NE35" s="5" t="s">
        <v>31</v>
      </c>
      <c r="NF35">
        <v>-1242.9421608807399</v>
      </c>
      <c r="NG35">
        <v>-1248.5369496146</v>
      </c>
      <c r="NH35">
        <v>-1248.4808744873999</v>
      </c>
      <c r="NI35">
        <v>-1248.2290009959099</v>
      </c>
      <c r="NJ35">
        <v>-1248.2009634323099</v>
      </c>
      <c r="NK35">
        <v>-1248.21998438994</v>
      </c>
      <c r="NL35">
        <v>-5.6075127198999999E-2</v>
      </c>
      <c r="NM35" s="28">
        <f t="shared" si="83"/>
        <v>-1248.1639092627411</v>
      </c>
      <c r="NN35" s="18" t="s">
        <v>119</v>
      </c>
      <c r="NO35" s="34">
        <f>627.5095*(NF36-NF34)</f>
        <v>95.68687806197417</v>
      </c>
      <c r="NP35" s="34">
        <f>627.5095*(NM36-NM34)</f>
        <v>85.251906661405116</v>
      </c>
      <c r="NQ35" s="34">
        <f>627.5095*(NK36-NK34)</f>
        <v>85.335331123986762</v>
      </c>
      <c r="NR35" s="34">
        <f>627.5095*(NJ36-NJ34)</f>
        <v>86.729163728283964</v>
      </c>
      <c r="NS35" s="34">
        <f>627.5095*(NI36-NI34)</f>
        <v>86.770875960145503</v>
      </c>
      <c r="NT35" s="34">
        <f>627.5095*(NH36-NH34)</f>
        <v>83.493139650122473</v>
      </c>
      <c r="NU35" s="34">
        <f>627.5095*(NG36-NG34)</f>
        <v>83.576564107710354</v>
      </c>
      <c r="NV35" s="33">
        <f t="shared" si="31"/>
        <v>-1.7587670162764084</v>
      </c>
      <c r="NW35" s="39">
        <f t="shared" si="84"/>
        <v>-3.194311852435149</v>
      </c>
      <c r="NX35" s="33">
        <f t="shared" si="85"/>
        <v>3.5006420652322845E-2</v>
      </c>
      <c r="NZ35" s="5" t="s">
        <v>31</v>
      </c>
      <c r="OA35" s="74">
        <v>-1242.9942831912599</v>
      </c>
      <c r="OB35" s="4">
        <v>-1248.9094169540001</v>
      </c>
      <c r="OC35" s="4">
        <v>-1248.82741352321</v>
      </c>
      <c r="OD35" s="4">
        <v>-1248.56959675504</v>
      </c>
      <c r="OE35" s="4">
        <v>-1248.5285950396501</v>
      </c>
      <c r="OF35" s="4">
        <v>-1248.61859151624</v>
      </c>
      <c r="OG35" s="4">
        <v>-8.2003430789999998E-2</v>
      </c>
      <c r="OH35" s="28">
        <f t="shared" si="86"/>
        <v>-1248.5365880854499</v>
      </c>
      <c r="OI35" s="18" t="s">
        <v>119</v>
      </c>
      <c r="OJ35" s="34">
        <f>627.5095*(OA36-OA34)</f>
        <v>95.874274825806921</v>
      </c>
      <c r="OK35" s="34">
        <f>627.5095*(OH36-OH34)</f>
        <v>84.883505203504455</v>
      </c>
      <c r="OL35" s="34">
        <f>627.5095*(OF36-OF34)</f>
        <v>84.683614227724334</v>
      </c>
      <c r="OM35" s="34">
        <f>627.5095*(OE36-OE34)</f>
        <v>86.63884668121915</v>
      </c>
      <c r="ON35" s="34">
        <f>627.5095*(OD36-OD34)</f>
        <v>86.538901191260237</v>
      </c>
      <c r="OO35" s="34">
        <f>627.5095*(OC36-OC34)</f>
        <v>83.292027022004163</v>
      </c>
      <c r="OP35" s="34">
        <f>627.5095*(OB36-OB34)</f>
        <v>83.092136048221548</v>
      </c>
      <c r="OQ35" s="33">
        <f t="shared" si="32"/>
        <v>-1.5914781795027864</v>
      </c>
      <c r="OR35" s="39">
        <f t="shared" si="87"/>
        <v>-3.4467651430386894</v>
      </c>
      <c r="OS35" s="39"/>
      <c r="OT35" s="39" t="s">
        <v>31</v>
      </c>
      <c r="OU35" s="39">
        <v>-1242.99428319564</v>
      </c>
      <c r="OV35" s="39">
        <v>-1248.90765915866</v>
      </c>
      <c r="OW35" s="39">
        <v>-1248.87553022315</v>
      </c>
      <c r="OX35" s="39">
        <v>-1248.5762905726599</v>
      </c>
      <c r="OY35" s="39">
        <v>-1248.56022610491</v>
      </c>
      <c r="OZ35" s="39">
        <v>-1248.6209890098501</v>
      </c>
      <c r="PA35" s="39">
        <v>-3.2128935506000003E-2</v>
      </c>
      <c r="PB35" s="39">
        <v>-1248.588860074344</v>
      </c>
      <c r="PC35" s="39" t="s">
        <v>119</v>
      </c>
      <c r="PD35" s="39">
        <v>95.87427542819826</v>
      </c>
      <c r="PE35" s="39">
        <v>84.796704414679823</v>
      </c>
      <c r="PF35" s="39">
        <v>84.534022564438118</v>
      </c>
      <c r="PG35" s="39">
        <v>86.506146921047275</v>
      </c>
      <c r="PH35" s="39">
        <v>86.374805994927669</v>
      </c>
      <c r="PI35" s="39">
        <v>82.814395210470309</v>
      </c>
      <c r="PJ35" s="39">
        <v>82.551713364651647</v>
      </c>
      <c r="PK35" s="39">
        <v>-1.9823091997864708</v>
      </c>
      <c r="PL35" s="39">
        <v>-3.8230926302760224</v>
      </c>
      <c r="PM35" s="39"/>
      <c r="PO35" s="33">
        <f t="shared" si="33"/>
        <v>0.18739675755486473</v>
      </c>
      <c r="PP35" s="33">
        <f t="shared" si="34"/>
        <v>-0.20636511472976338</v>
      </c>
      <c r="PQ35" s="33">
        <f t="shared" si="88"/>
        <v>-0.39376187228462811</v>
      </c>
      <c r="PR35" s="33">
        <f>'LNO-CCSD(T)-def2nZVP'!LB35</f>
        <v>-0.48879699396017884</v>
      </c>
      <c r="PS35" s="33">
        <f t="shared" si="89"/>
        <v>-0.26586346052286258</v>
      </c>
      <c r="PT35" s="33">
        <f t="shared" si="90"/>
        <v>-0.29692843249259854</v>
      </c>
      <c r="PU35" s="33">
        <f>-'LNO-CCSD(T)-def2nZVP'!FA35+'CCSD(T)'!CI35</f>
        <v>2.5544123480756298E-3</v>
      </c>
      <c r="PV35" s="360">
        <f>'LNO-CCSD(T)-def2nZVP'!KV35+PS35+PT35+PU35</f>
        <v>82.34363518802347</v>
      </c>
      <c r="PW35" s="360"/>
      <c r="PX35" s="399">
        <v>0.18739738520041271</v>
      </c>
      <c r="PY35" s="399">
        <v>-0.23872170079373234</v>
      </c>
      <c r="PZ35" s="399">
        <v>-0.42611908599414505</v>
      </c>
      <c r="QA35" s="399">
        <v>-0.48879699396017884</v>
      </c>
      <c r="QB35" s="399">
        <v>-0.28983166270666483</v>
      </c>
      <c r="QC35" s="399">
        <v>-0.29692843249259854</v>
      </c>
      <c r="QD35" s="399">
        <v>2.5544123480756298E-3</v>
      </c>
      <c r="QE35" s="360">
        <v>82.319666985839675</v>
      </c>
      <c r="QF35" s="399">
        <f t="shared" si="91"/>
        <v>-2.3968202183795029E-2</v>
      </c>
      <c r="QH35" s="5" t="s">
        <v>31</v>
      </c>
      <c r="QI35" s="420">
        <v>-1242.94216088041</v>
      </c>
      <c r="QJ35" s="420">
        <v>-1248.25560480232</v>
      </c>
      <c r="QK35" s="420">
        <v>-1248.2358576829899</v>
      </c>
      <c r="QL35" s="420">
        <v>-1247.96500278025</v>
      </c>
      <c r="QM35" s="420">
        <v>-1247.9551292205799</v>
      </c>
      <c r="QN35" s="420">
        <v>-1247.93901441817</v>
      </c>
      <c r="QO35" s="420">
        <v>-1.974711933E-2</v>
      </c>
      <c r="QP35" s="213">
        <f t="shared" si="92"/>
        <v>-1247.9192672988399</v>
      </c>
      <c r="QQ35" s="421" t="s">
        <v>119</v>
      </c>
      <c r="QR35" s="212">
        <f>627.5095*(QI36-QI34)</f>
        <v>95.68687805555362</v>
      </c>
      <c r="QS35" s="212">
        <f>627.5095*(QP36-QP34)</f>
        <v>87.654123156083017</v>
      </c>
      <c r="QT35" s="212">
        <f>627.5095*(QN36-QN34)</f>
        <v>87.48299610515862</v>
      </c>
      <c r="QU35" s="212">
        <f>627.5095*(QM36-QM34)</f>
        <v>86.490753912108261</v>
      </c>
      <c r="QV35" s="212">
        <f>627.5095*(QL36-QL34)</f>
        <v>86.405190387573469</v>
      </c>
      <c r="QW35" s="212">
        <f>627.5095*(QK36-QK34)</f>
        <v>83.334430819664021</v>
      </c>
      <c r="QX35" s="212">
        <f>627.5095*(QJ36-QJ34)</f>
        <v>83.163303770594453</v>
      </c>
      <c r="QY35" s="213">
        <f t="shared" si="35"/>
        <v>-4.3196923345641665</v>
      </c>
      <c r="QZ35" s="249">
        <f t="shared" si="93"/>
        <v>-3.2418866169790164</v>
      </c>
      <c r="RA35" s="5"/>
      <c r="RB35" s="5" t="s">
        <v>31</v>
      </c>
      <c r="RC35" s="213">
        <v>-1242.9942831912399</v>
      </c>
      <c r="RD35" s="213">
        <v>-1248.58414648137</v>
      </c>
      <c r="RE35" s="213">
        <v>-1248.5544722082</v>
      </c>
      <c r="RF35" s="213">
        <v>-1248.2690841285601</v>
      </c>
      <c r="RG35" s="213">
        <v>-1248.2542469919699</v>
      </c>
      <c r="RH35" s="213">
        <v>-1248.3014395928799</v>
      </c>
      <c r="RI35" s="213">
        <v>-2.9674273167000002E-2</v>
      </c>
      <c r="RJ35" s="418">
        <f t="shared" si="94"/>
        <v>-1248.2717653197128</v>
      </c>
      <c r="RK35" s="421" t="s">
        <v>119</v>
      </c>
      <c r="RL35" s="212">
        <f>627.5095*(RC36-RC34)</f>
        <v>95.874274675137755</v>
      </c>
      <c r="RM35" s="212">
        <f>627.5095*(RJ36-RJ34)</f>
        <v>87.09077775694206</v>
      </c>
      <c r="RN35" s="212">
        <f>627.5095*(RH36-RH34)</f>
        <v>86.913603290988007</v>
      </c>
      <c r="RO35" s="212">
        <f>627.5095*(RG36-RG34)</f>
        <v>86.145578977045133</v>
      </c>
      <c r="RP35" s="212">
        <f>627.5095*(RF36-RF34)</f>
        <v>86.056991741499886</v>
      </c>
      <c r="RQ35" s="212">
        <f>627.5095*(RE36-RE34)</f>
        <v>82.88862839219847</v>
      </c>
      <c r="RR35" s="212">
        <f>627.5095*(RD36-RD34)</f>
        <v>82.711453921250651</v>
      </c>
      <c r="RS35" s="213">
        <f t="shared" si="36"/>
        <v>-4.2021493697373558</v>
      </c>
      <c r="RT35" s="249">
        <f t="shared" si="95"/>
        <v>-3.3455378202492341</v>
      </c>
    </row>
    <row r="36" spans="1:488" ht="17">
      <c r="A36" s="96">
        <v>-54.8</v>
      </c>
      <c r="C36" s="286" t="s">
        <v>32</v>
      </c>
      <c r="D36" s="282">
        <v>-1241.48827053067</v>
      </c>
      <c r="E36" s="282">
        <v>-1245.8138337099101</v>
      </c>
      <c r="F36" s="282">
        <v>-1245.80184192003</v>
      </c>
      <c r="G36" s="282">
        <v>-1245.61343006121</v>
      </c>
      <c r="H36" s="282">
        <v>-1245.60743416627</v>
      </c>
      <c r="I36" s="282">
        <v>-1245.5145392480199</v>
      </c>
      <c r="J36" s="282">
        <v>-1245.50254745814</v>
      </c>
      <c r="K36" s="94" t="s">
        <v>120</v>
      </c>
      <c r="L36" s="34">
        <f>627.5095*(D34-D35)</f>
        <v>-68.876261155552228</v>
      </c>
      <c r="M36" s="34">
        <f>627.5095*(J34-J35)</f>
        <v>-54.737850547315524</v>
      </c>
      <c r="N36" s="34">
        <f>627.5095*(I34-I35)</f>
        <v>-54.70172414762385</v>
      </c>
      <c r="O36" s="34">
        <f>627.5095*(H34-H35)</f>
        <v>-57.729220481219166</v>
      </c>
      <c r="P36" s="34">
        <f>627.5095*(G34-G35)</f>
        <v>-57.711157287651204</v>
      </c>
      <c r="Q36" s="34">
        <f>627.5095*(F34-F35)</f>
        <v>-54.860051132459439</v>
      </c>
      <c r="R36" s="34">
        <f>627.5095*(E34-E35)</f>
        <v>-54.823924732767757</v>
      </c>
      <c r="S36" s="93">
        <f t="shared" si="37"/>
        <v>-0.12220058514390786</v>
      </c>
      <c r="T36" s="93">
        <f t="shared" si="38"/>
        <v>2.8872325548834468</v>
      </c>
      <c r="U36" s="288"/>
      <c r="V36" s="93">
        <f>L36-'CCSD(T)'!BV36</f>
        <v>9.177859882711914E-3</v>
      </c>
      <c r="W36" s="93">
        <f>N36-'CCSD(T)'!BW36</f>
        <v>0.227469832228266</v>
      </c>
      <c r="X36" s="93">
        <f>P36-'CCSD(T)'!CF36</f>
        <v>2.6412418940168436E-2</v>
      </c>
      <c r="Y36" s="93">
        <f>R36-'CCSD(T)'!CG36</f>
        <v>-0.13888624698616781</v>
      </c>
      <c r="Z36" s="93">
        <f>R36-'DLPNO-CCSD(T1 or T0)'!CT35</f>
        <v>1.1206650368094984</v>
      </c>
      <c r="AA36" s="93">
        <f t="shared" si="39"/>
        <v>1.7234559057456522E-2</v>
      </c>
      <c r="AB36" s="93">
        <f t="shared" si="40"/>
        <v>-0.16529866592633624</v>
      </c>
      <c r="AD36" s="209" t="s">
        <v>32</v>
      </c>
      <c r="AE36" s="28">
        <v>-1241.48827053067</v>
      </c>
      <c r="AF36" s="28">
        <v>-1245.8141344349999</v>
      </c>
      <c r="AG36" s="28">
        <v>-1245.8023278688399</v>
      </c>
      <c r="AH36" s="28">
        <v>-1245.6137223099699</v>
      </c>
      <c r="AI36" s="28">
        <v>-1245.60781902689</v>
      </c>
      <c r="AJ36" s="28">
        <v>-1245.5149623345801</v>
      </c>
      <c r="AK36" s="28">
        <v>-1245.5031557684099</v>
      </c>
      <c r="AL36" s="18" t="s">
        <v>120</v>
      </c>
      <c r="AM36" s="34">
        <f>627.5095*(AE34-AE35)</f>
        <v>-68.876261155552228</v>
      </c>
      <c r="AN36" s="34">
        <f>627.5095*(AK34-AK35)</f>
        <v>-54.781577348300225</v>
      </c>
      <c r="AO36" s="34">
        <f>627.5095*(AJ34-AJ35)</f>
        <v>-54.714119907539363</v>
      </c>
      <c r="AP36" s="34">
        <f>627.5095*(AI34-AI35)</f>
        <v>-57.757410178175647</v>
      </c>
      <c r="AQ36" s="34">
        <f>627.5095*(AH34-AH35)</f>
        <v>-57.723681460934166</v>
      </c>
      <c r="AR36" s="34">
        <f>627.5095*(AG34-AG35)</f>
        <v>-54.882577524897833</v>
      </c>
      <c r="AS36" s="34">
        <f>627.5095*(AF34-AF35)</f>
        <v>-54.815120084136979</v>
      </c>
      <c r="AT36" s="52">
        <f t="shared" si="41"/>
        <v>-0.10100017659761562</v>
      </c>
      <c r="AU36" s="52">
        <f t="shared" si="42"/>
        <v>2.9085613767971878</v>
      </c>
      <c r="AV36" s="71"/>
      <c r="AW36" s="52">
        <f>AM36-'CCSD(T)'!BV36</f>
        <v>9.177859882711914E-3</v>
      </c>
      <c r="AX36" s="52">
        <f>AO36-'CCSD(T)'!BW36</f>
        <v>0.21507407231275266</v>
      </c>
      <c r="AY36" s="52">
        <f>AQ36-'CCSD(T)'!CF36</f>
        <v>1.3888245657206255E-2</v>
      </c>
      <c r="AZ36" s="52">
        <f>AS36-'CCSD(T)'!CG36</f>
        <v>-0.13008159835538891</v>
      </c>
      <c r="BA36" s="52">
        <f>AS36-'DLPNO-CCSD(T1 or T0)'!CT35</f>
        <v>1.1294696854402773</v>
      </c>
      <c r="BB36" s="52">
        <f t="shared" si="43"/>
        <v>4.7103857744943411E-3</v>
      </c>
      <c r="BC36" s="52">
        <f t="shared" si="44"/>
        <v>-0.14396984401259516</v>
      </c>
      <c r="BD36" s="33"/>
      <c r="BE36" s="211" t="s">
        <v>32</v>
      </c>
      <c r="BF36" s="28">
        <v>-1241.48827053068</v>
      </c>
      <c r="BG36" s="28">
        <v>-1245.8139936688001</v>
      </c>
      <c r="BH36" s="28">
        <v>-1245.78253785419</v>
      </c>
      <c r="BI36" s="28">
        <v>-1245.6108036614801</v>
      </c>
      <c r="BJ36" s="28">
        <v>-1245.59507575418</v>
      </c>
      <c r="BK36" s="28">
        <v>-1245.5126403669101</v>
      </c>
      <c r="BL36" s="28">
        <v>-3.1455814606999997E-2</v>
      </c>
      <c r="BM36" s="28">
        <f t="shared" si="45"/>
        <v>-1245.4811845523031</v>
      </c>
      <c r="BN36" s="18" t="s">
        <v>120</v>
      </c>
      <c r="BO36" s="212">
        <f>627.5095*(BF34-BF35)</f>
        <v>-68.876261136718583</v>
      </c>
      <c r="BP36" s="212">
        <f>627.5095*(BM34-BM35)</f>
        <v>-55.528876997889405</v>
      </c>
      <c r="BQ36" s="212">
        <f>627.5095*(BK34-BK35)</f>
        <v>-54.696563063981273</v>
      </c>
      <c r="BR36" s="212">
        <f>627.5095*(BJ34-BJ35)</f>
        <v>-58.212081348025158</v>
      </c>
      <c r="BS36" s="212">
        <f>627.5095*(BI34-BI35)</f>
        <v>-57.795924383211279</v>
      </c>
      <c r="BT36" s="212">
        <f>627.5095*(BH34-BH35)</f>
        <v>-56.055551816382525</v>
      </c>
      <c r="BU36" s="212">
        <f>627.5095*(BG34-BG35)</f>
        <v>-55.223237886754767</v>
      </c>
      <c r="BV36" s="213">
        <f t="shared" si="46"/>
        <v>-0.52667482277349364</v>
      </c>
      <c r="BW36" s="213">
        <f t="shared" si="47"/>
        <v>2.5726864964565124</v>
      </c>
      <c r="BX36" s="214">
        <f t="shared" ref="BX36:BX67" si="96">AU36-BW36</f>
        <v>0.33587488034067547</v>
      </c>
      <c r="BY36" s="33">
        <f>BO36-'CCSD(T)'!BV36</f>
        <v>9.1778787163576681E-3</v>
      </c>
      <c r="BZ36" s="33">
        <f>BQ36-'CCSD(T)'!BW36</f>
        <v>0.23263091587084261</v>
      </c>
      <c r="CA36" s="39">
        <f>BS36-'CCSD(T)'!CF36</f>
        <v>-5.8354676619906343E-2</v>
      </c>
      <c r="CB36" s="39">
        <f>BU36-'CCSD(T)'!CG36</f>
        <v>-0.53819940097317698</v>
      </c>
      <c r="CC36" s="33">
        <f>BU36-'DLPNO-CCSD(T1 or T0)'!CT35</f>
        <v>0.72135188282248919</v>
      </c>
      <c r="CD36" s="33">
        <f t="shared" si="49"/>
        <v>-6.7532555336264011E-2</v>
      </c>
      <c r="CE36" s="33">
        <f t="shared" si="50"/>
        <v>-0.47984472435327064</v>
      </c>
      <c r="CF36" s="39"/>
      <c r="CG36" s="211" t="s">
        <v>32</v>
      </c>
      <c r="CH36" s="74">
        <v>-1241.48827053067</v>
      </c>
      <c r="CI36" s="74">
        <v>-1245.8152169264299</v>
      </c>
      <c r="CJ36" s="74">
        <v>-1245.78482964913</v>
      </c>
      <c r="CK36" s="74">
        <v>-1245.61214446381</v>
      </c>
      <c r="CL36" s="74">
        <v>-1245.5969508251601</v>
      </c>
      <c r="CM36" s="74">
        <v>-1245.5146528339999</v>
      </c>
      <c r="CN36" s="33">
        <v>-3.0387277300000001E-2</v>
      </c>
      <c r="CO36" s="33">
        <f t="shared" si="51"/>
        <v>-1245.4842655566999</v>
      </c>
      <c r="CP36" s="18" t="s">
        <v>120</v>
      </c>
      <c r="CQ36" s="34">
        <f>627.5095*(CH34-CH35)</f>
        <v>-68.876261149274342</v>
      </c>
      <c r="CR36" s="34">
        <f>627.5095*(CO34-CO35)</f>
        <v>-55.435021060961681</v>
      </c>
      <c r="CS36" s="34">
        <f>627.5095*(CM34-CM35)</f>
        <v>-54.678905021960531</v>
      </c>
      <c r="CT36" s="34">
        <f>627.5095*(CL34-CL35)</f>
        <v>-58.178607537770702</v>
      </c>
      <c r="CU36" s="34">
        <f>627.5095*(CK34-CK35)</f>
        <v>-57.800549517342709</v>
      </c>
      <c r="CV36" s="34">
        <f>627.5095*(CJ34-CJ35)</f>
        <v>-55.978728689778279</v>
      </c>
      <c r="CW36" s="34">
        <f>627.5095*(CI34-CI35)</f>
        <v>-55.222612648922301</v>
      </c>
      <c r="CX36" s="33">
        <f t="shared" ref="CX36:CX67" si="97">CW36-CS36</f>
        <v>-0.54370762696176911</v>
      </c>
      <c r="CY36" s="33">
        <f t="shared" ref="CY36:CY67" si="98">CW36-CU36</f>
        <v>2.5779368684204087</v>
      </c>
      <c r="CZ36" s="33">
        <f t="shared" ref="CZ36:CZ67" si="99">CY36-BW36</f>
        <v>5.2503719638963275E-3</v>
      </c>
      <c r="DA36" s="33">
        <f>CQ36-'CCSD(T)'!BV36</f>
        <v>9.177866160598569E-3</v>
      </c>
      <c r="DB36" s="33">
        <f>CS36-'CCSD(T)'!BW36</f>
        <v>0.25028895789158412</v>
      </c>
      <c r="DC36" s="33">
        <f>CU36-'CCSD(T)'!CF36</f>
        <v>-6.2979810751336629E-2</v>
      </c>
      <c r="DD36" s="39">
        <f>CW36-'CCSD(T)'!CG36</f>
        <v>-0.53757416314071094</v>
      </c>
      <c r="DE36" s="39">
        <f>CW36-'DLPNO-CCSD(T1 or T0)'!CT35</f>
        <v>0.72197712065495523</v>
      </c>
      <c r="DF36" s="33">
        <f t="shared" si="52"/>
        <v>-7.2157676911935198E-2</v>
      </c>
      <c r="DG36" s="33">
        <f t="shared" si="53"/>
        <v>-0.47459435238937431</v>
      </c>
      <c r="DH36" s="33"/>
      <c r="DI36" s="211" t="s">
        <v>32</v>
      </c>
      <c r="DJ36" s="74">
        <v>-1241.48827053069</v>
      </c>
      <c r="DK36" s="74">
        <v>-1245.81362352873</v>
      </c>
      <c r="DL36" s="74">
        <v>-1245.8099987575799</v>
      </c>
      <c r="DM36" s="74">
        <v>-1245.6142012482601</v>
      </c>
      <c r="DN36" s="74">
        <v>-1245.6123888626801</v>
      </c>
      <c r="DO36" s="74">
        <v>-1245.51524376207</v>
      </c>
      <c r="DP36" s="28">
        <v>-3.624771149E-3</v>
      </c>
      <c r="DQ36" s="33">
        <f t="shared" si="54"/>
        <v>-1245.5116189909211</v>
      </c>
      <c r="DR36" s="18" t="s">
        <v>120</v>
      </c>
      <c r="DS36" s="34">
        <f>627.5095*(DJ34-DJ35)</f>
        <v>-68.876261155552228</v>
      </c>
      <c r="DT36" s="34">
        <f>627.5095*(DQ34-DQ35)</f>
        <v>-54.829830540319044</v>
      </c>
      <c r="DU36" s="34">
        <f>627.5095*(DO34-DO35)</f>
        <v>-54.839936246367884</v>
      </c>
      <c r="DV36" s="34">
        <f>627.5095*(DN34-DN35)</f>
        <v>-57.803611104814117</v>
      </c>
      <c r="DW36" s="34">
        <f>627.5095*(DM34-DM35)</f>
        <v>-57.808663961904898</v>
      </c>
      <c r="DX36" s="34">
        <f>627.5095*(DL34-DL35)</f>
        <v>-54.803480749246553</v>
      </c>
      <c r="DY36" s="34">
        <f>627.5095*(DK34-DK35)</f>
        <v>-54.813586457292907</v>
      </c>
      <c r="DZ36" s="33">
        <f t="shared" si="3"/>
        <v>2.6349789074977537E-2</v>
      </c>
      <c r="EA36" s="33">
        <f t="shared" si="4"/>
        <v>2.9950775046119915</v>
      </c>
      <c r="EB36" s="33">
        <f t="shared" si="55"/>
        <v>0.10784494972854475</v>
      </c>
      <c r="EC36" s="33">
        <f>DS36-'CCSD(T)'!BV36</f>
        <v>9.177859882711914E-3</v>
      </c>
      <c r="ED36" s="33">
        <f>DU36-'CCSD(T)'!BW36</f>
        <v>8.9257733484231494E-2</v>
      </c>
      <c r="EE36" s="33">
        <f>DW36-'CCSD(T)'!CF36</f>
        <v>-7.1094255313525423E-2</v>
      </c>
      <c r="EF36" s="39">
        <f>DY36-'CCSD(T)'!CG36</f>
        <v>-0.12854797151131692</v>
      </c>
      <c r="EG36" s="39">
        <f>DY36-'DLPNO-CCSD(T1 or T0)'!CT35</f>
        <v>1.1310033122843492</v>
      </c>
      <c r="EH36" s="33">
        <f t="shared" si="56"/>
        <v>-8.0272115196237337E-2</v>
      </c>
      <c r="EI36" s="33">
        <f t="shared" si="57"/>
        <v>-5.7453716197791493E-2</v>
      </c>
      <c r="EJ36" s="33"/>
      <c r="EK36" s="289" t="s">
        <v>32</v>
      </c>
      <c r="EL36" s="33">
        <v>-1241.5895924225099</v>
      </c>
      <c r="EM36" s="33">
        <v>-1246.1746957344801</v>
      </c>
      <c r="EN36" s="33">
        <v>-1246.1622264194</v>
      </c>
      <c r="EO36" s="33">
        <v>-1245.96086352981</v>
      </c>
      <c r="EP36" s="33">
        <v>-1245.95462887227</v>
      </c>
      <c r="EQ36" s="33">
        <v>-1245.85781899679</v>
      </c>
      <c r="ER36" s="33">
        <v>-1.2469315082E-2</v>
      </c>
      <c r="ES36" s="33">
        <f t="shared" si="58"/>
        <v>-1245.8453496817081</v>
      </c>
      <c r="ET36" s="18" t="s">
        <v>120</v>
      </c>
      <c r="EU36" s="34">
        <f>627.5095*(EL34-EL35)</f>
        <v>-73.236003643956437</v>
      </c>
      <c r="EV36" s="34">
        <f>627.5095*(ES34-ES35)</f>
        <v>-50.492685162841617</v>
      </c>
      <c r="EW36" s="34">
        <f>627.5095*(EQ34-EQ35)</f>
        <v>-50.368623026959916</v>
      </c>
      <c r="EX36" s="34">
        <f>627.5095*(EP34-EP35)</f>
        <v>-57.717455198742222</v>
      </c>
      <c r="EY36" s="34">
        <f>627.5095*(EO34-EO35)</f>
        <v>-57.655424127805112</v>
      </c>
      <c r="EZ36" s="34">
        <f>627.5095*(EN34-EN35)</f>
        <v>-54.408696105364285</v>
      </c>
      <c r="FA36" s="34">
        <f>627.5095*(EM34-EM35)</f>
        <v>-54.284633969482584</v>
      </c>
      <c r="FB36" s="92">
        <f t="shared" si="5"/>
        <v>-3.9160109425226679</v>
      </c>
      <c r="FC36" s="92">
        <f t="shared" si="6"/>
        <v>3.3707901583225279</v>
      </c>
      <c r="FD36" s="92">
        <f>EU36-'CCSD(T)'!BB36</f>
        <v>6.1213927376684296E-3</v>
      </c>
      <c r="FE36" s="92">
        <f>EW36-'CCSD(T)'!BC36</f>
        <v>0.20669935331691391</v>
      </c>
      <c r="FF36" s="92">
        <f>EY36-'CCSD(T)'!CH36</f>
        <v>0.16756262848646486</v>
      </c>
      <c r="FG36" s="96">
        <f>FA36-'CCSD(T)'!CI36</f>
        <v>-1.0620510511230918E-2</v>
      </c>
      <c r="FH36" s="96">
        <f>FA36-'DLPNO-CCSD(T1 or T0)'!AF35</f>
        <v>0.96643669322501324</v>
      </c>
      <c r="FI36" s="92">
        <f t="shared" si="59"/>
        <v>0.16144123574879643</v>
      </c>
      <c r="FJ36" s="92">
        <f t="shared" si="60"/>
        <v>-0.17818313899769578</v>
      </c>
      <c r="FK36" s="39"/>
      <c r="FL36" s="218" t="s">
        <v>32</v>
      </c>
      <c r="FM36" s="28">
        <v>-1241.5895924225299</v>
      </c>
      <c r="FN36" s="28">
        <v>-1246.1749899604599</v>
      </c>
      <c r="FO36" s="28">
        <v>-1246.16270530014</v>
      </c>
      <c r="FP36" s="28">
        <v>-1245.96115667098</v>
      </c>
      <c r="FQ36" s="28">
        <v>-1245.9550143408201</v>
      </c>
      <c r="FR36" s="28">
        <v>-1245.85824950549</v>
      </c>
      <c r="FS36" s="28">
        <v>-1.2284660326000001E-2</v>
      </c>
      <c r="FT36" s="28">
        <f t="shared" si="61"/>
        <v>-1245.845964845164</v>
      </c>
      <c r="FU36" s="18" t="s">
        <v>120</v>
      </c>
      <c r="FV36" s="34">
        <f>627.5095*(FM34-FM35)</f>
        <v>-73.236003537232449</v>
      </c>
      <c r="FW36" s="34">
        <f>627.5095*(FT34-FT35)</f>
        <v>-50.558808695881574</v>
      </c>
      <c r="FX36" s="34">
        <f>627.5095*(FR34-FR35)</f>
        <v>-50.404947807444429</v>
      </c>
      <c r="FY36" s="34">
        <f>627.5095*(FQ34-FQ35)</f>
        <v>-57.740594297789457</v>
      </c>
      <c r="FZ36" s="34">
        <f>627.5095*(FP34-FP35)</f>
        <v>-57.663663854498296</v>
      </c>
      <c r="GA36" s="34">
        <f>627.5095*(FO34-FO35)</f>
        <v>-54.427346861195993</v>
      </c>
      <c r="GB36" s="34">
        <f>627.5095*(FN34-FN35)</f>
        <v>-54.273485974613671</v>
      </c>
      <c r="GC36" s="33">
        <f t="shared" si="62"/>
        <v>-3.8685381671692411</v>
      </c>
      <c r="GD36" s="33">
        <f t="shared" si="63"/>
        <v>3.3901778798846252</v>
      </c>
      <c r="GE36" s="169">
        <f t="shared" ref="GE36:GE67" si="100">LA36-GD36</f>
        <v>0.4152046313401172</v>
      </c>
      <c r="GF36" s="33">
        <f>FV36-'CCSD(T)'!BB36</f>
        <v>6.121499461656299E-3</v>
      </c>
      <c r="GG36" s="33">
        <f>FX36-'CCSD(T)'!BC36</f>
        <v>0.17037457283240087</v>
      </c>
      <c r="GH36" s="33">
        <f>FZ36-'CCSD(T)'!CH36</f>
        <v>0.15932290179328135</v>
      </c>
      <c r="GI36" s="33">
        <f>GB36-'CCSD(T)'!CI36</f>
        <v>5.2748435768279478E-4</v>
      </c>
      <c r="GJ36" s="33">
        <f>GB36-'DLPNO-CCSD(T1 or T0)'!O35</f>
        <v>2.2095056908826365</v>
      </c>
      <c r="GK36" s="33">
        <f t="shared" si="64"/>
        <v>0.15320140233162505</v>
      </c>
      <c r="GL36" s="33">
        <f t="shared" si="65"/>
        <v>-0.15879541743559855</v>
      </c>
      <c r="GM36" s="33"/>
      <c r="GN36" s="218" t="s">
        <v>32</v>
      </c>
      <c r="GO36" s="28">
        <v>-1241.5895924225299</v>
      </c>
      <c r="GP36" s="28">
        <v>-1246.1743638098201</v>
      </c>
      <c r="GQ36" s="28">
        <v>-1246.1404211587601</v>
      </c>
      <c r="GR36" s="28">
        <v>-1245.9577888894</v>
      </c>
      <c r="GS36" s="28">
        <v>-1245.94081756387</v>
      </c>
      <c r="GT36" s="28">
        <v>-1245.8557143826899</v>
      </c>
      <c r="GU36" s="28">
        <v>-3.3942651052999998E-2</v>
      </c>
      <c r="GV36" s="28">
        <f t="shared" si="66"/>
        <v>-1245.821771731637</v>
      </c>
      <c r="GW36" s="18" t="s">
        <v>120</v>
      </c>
      <c r="GX36" s="34">
        <f>627.5095*(GO34-GO35)</f>
        <v>-73.236003537232449</v>
      </c>
      <c r="GY36" s="34">
        <f>627.5095*(GV34-GV35)</f>
        <v>-50.987125202879312</v>
      </c>
      <c r="GZ36" s="34">
        <f>627.5095*(GT34-GT35)</f>
        <v>-50.30795501309229</v>
      </c>
      <c r="HA36" s="34">
        <f>627.5095*(GS34-GS35)</f>
        <v>-57.977139312711174</v>
      </c>
      <c r="HB36" s="34">
        <f>627.5095*(GR34-GR35)</f>
        <v>-57.637554213394608</v>
      </c>
      <c r="HC36" s="34">
        <f>627.5095*(GQ34-GQ35)</f>
        <v>-55.307593424046139</v>
      </c>
      <c r="HD36" s="34">
        <f>627.5095*(GP34-GP35)</f>
        <v>-54.628423231833565</v>
      </c>
      <c r="HE36" s="33">
        <f t="shared" ref="HE36:HE67" si="101">HD36-GZ36</f>
        <v>-4.3204682187412757</v>
      </c>
      <c r="HF36" s="33">
        <f t="shared" ref="HF36:HF67" si="102">HD36-HB36</f>
        <v>3.009130981561043</v>
      </c>
      <c r="HG36" s="52">
        <f t="shared" si="67"/>
        <v>0.38104689832358218</v>
      </c>
      <c r="HH36" s="33">
        <f>GX36-'CCSD(T)'!BB36</f>
        <v>6.121499461656299E-3</v>
      </c>
      <c r="HI36" s="33">
        <f>GZ36-'CCSD(T)'!BC36</f>
        <v>0.26736736718454068</v>
      </c>
      <c r="HJ36" s="33">
        <f>HB36-'CCSD(T)'!CH36</f>
        <v>0.18543254289696876</v>
      </c>
      <c r="HK36" s="33">
        <f>HD36-'CCSD(T)'!CI36</f>
        <v>-0.35440977286221198</v>
      </c>
      <c r="HL36" s="33">
        <f>HD36-'DLPNO-CCSD(T1 or T0)'!CT35</f>
        <v>1.3161665377436904</v>
      </c>
      <c r="HM36" s="33">
        <f t="shared" ref="HM36:HM67" si="103">HJ36-HH36</f>
        <v>0.17931104343531246</v>
      </c>
      <c r="HN36" s="33">
        <f t="shared" ref="HN36:HN67" si="104">HK36-HJ36</f>
        <v>-0.53984231575918074</v>
      </c>
      <c r="HO36" s="39"/>
      <c r="HP36" s="218" t="s">
        <v>32</v>
      </c>
      <c r="HQ36" s="28">
        <v>-1241.5895924225399</v>
      </c>
      <c r="HR36" s="28">
        <v>-1246.1757343152999</v>
      </c>
      <c r="HS36" s="28">
        <v>-1246.14285629862</v>
      </c>
      <c r="HT36" s="28">
        <v>-1245.9592503697399</v>
      </c>
      <c r="HU36" s="28">
        <v>-1245.9428113613999</v>
      </c>
      <c r="HV36" s="28">
        <v>-1245.8578929899199</v>
      </c>
      <c r="HW36" s="28">
        <v>-3.2878016677999999E-2</v>
      </c>
      <c r="HX36" s="28">
        <f t="shared" si="68"/>
        <v>-1245.8250149732419</v>
      </c>
      <c r="HY36" s="18" t="s">
        <v>120</v>
      </c>
      <c r="HZ36" s="34">
        <f>627.5095*(HQ34-HQ35)</f>
        <v>-73.236003537232449</v>
      </c>
      <c r="IA36" s="34">
        <f>627.5095*(HX34-HX35)</f>
        <v>-51.158244487635379</v>
      </c>
      <c r="IB36" s="34">
        <f>627.5095*(HV34-HV35)</f>
        <v>-50.357074586815273</v>
      </c>
      <c r="IC36" s="34">
        <f>627.5095*(HU34-HU35)</f>
        <v>-58.154948045091075</v>
      </c>
      <c r="ID36" s="34">
        <f>627.5095*(HT34-HT35)</f>
        <v>-57.754363098747376</v>
      </c>
      <c r="IE36" s="34">
        <f>627.5095*(HS34-HS35)</f>
        <v>-55.544866431321687</v>
      </c>
      <c r="IF36" s="34">
        <f>627.5095*(HR34-HR35)</f>
        <v>-54.74369653235641</v>
      </c>
      <c r="IG36" s="33">
        <f t="shared" si="69"/>
        <v>-4.3866219455411368</v>
      </c>
      <c r="IH36" s="33">
        <f t="shared" si="70"/>
        <v>3.0106665663909666</v>
      </c>
      <c r="II36" s="33">
        <f t="shared" si="71"/>
        <v>1.5355848299236641E-3</v>
      </c>
      <c r="IJ36" s="33">
        <f>HZ36-'CCSD(T)'!BB36</f>
        <v>6.121499461656299E-3</v>
      </c>
      <c r="IK36" s="33">
        <f>IB36-'CCSD(T)'!BC36</f>
        <v>0.21824779346155765</v>
      </c>
      <c r="IL36" s="33">
        <f>ID36-'CCSD(T)'!CH36</f>
        <v>6.8623657544200967E-2</v>
      </c>
      <c r="IM36" s="33">
        <f>IF36-'CCSD(T)'!CI36</f>
        <v>-0.4696830733850561</v>
      </c>
      <c r="IN36" s="33">
        <f>IF36-'DLPNO-CCSD(T1 or T0)'!CT35</f>
        <v>1.2008932372208463</v>
      </c>
      <c r="IO36" s="33">
        <f t="shared" si="72"/>
        <v>6.2502158082544668E-2</v>
      </c>
      <c r="IP36" s="33">
        <f t="shared" si="73"/>
        <v>-0.53830673092925707</v>
      </c>
      <c r="IQ36" s="33"/>
      <c r="IR36" s="218" t="s">
        <v>32</v>
      </c>
      <c r="IS36">
        <v>-1241.5895924225099</v>
      </c>
      <c r="IT36">
        <v>-1246.1750017546999</v>
      </c>
      <c r="IU36">
        <v>-1246.1710094116299</v>
      </c>
      <c r="IV36">
        <v>-1245.9618202429001</v>
      </c>
      <c r="IW36">
        <v>-1245.9598240713699</v>
      </c>
      <c r="IX36">
        <v>-1245.8585443587899</v>
      </c>
      <c r="IY36">
        <v>-3.9923430669999999E-3</v>
      </c>
      <c r="IZ36" s="28">
        <f t="shared" si="74"/>
        <v>-1245.8545520157229</v>
      </c>
      <c r="JA36" s="18" t="s">
        <v>120</v>
      </c>
      <c r="JB36" s="34">
        <f>627.5095*(IS34-IS35)</f>
        <v>-73.236003637678564</v>
      </c>
      <c r="JC36" s="34">
        <f>627.5095*(IZ34-IZ35)</f>
        <v>-50.543123907813055</v>
      </c>
      <c r="JD36" s="34">
        <f>627.5095*(IX34-IX35)</f>
        <v>-50.538891599035132</v>
      </c>
      <c r="JE36" s="34">
        <f>627.5095*(IW34-IW35)</f>
        <v>-57.814992445426256</v>
      </c>
      <c r="JF36" s="34">
        <f>627.5095*(IV34-IV35)</f>
        <v>-57.812876288897101</v>
      </c>
      <c r="JG36" s="34">
        <f>627.5095*(IU34-IU35)</f>
        <v>-54.32553762409659</v>
      </c>
      <c r="JH36" s="34">
        <f>627.5095*(IT34-IT35)</f>
        <v>-54.321305310895617</v>
      </c>
      <c r="JI36" s="33">
        <f t="shared" si="75"/>
        <v>-3.7824137118604853</v>
      </c>
      <c r="JJ36" s="33">
        <f t="shared" si="76"/>
        <v>3.4915709780014836</v>
      </c>
      <c r="JK36" s="33">
        <f t="shared" si="77"/>
        <v>0.12078081967895571</v>
      </c>
      <c r="JL36" s="33">
        <f>JB36-'CCSD(T)'!BB36</f>
        <v>6.1213990155408737E-3</v>
      </c>
      <c r="JM36" s="33">
        <f>JD36-'CCSD(T)'!BC36</f>
        <v>3.6430781241698185E-2</v>
      </c>
      <c r="JN36" s="33">
        <f>JF36-'CCSD(T)'!CH36</f>
        <v>1.0110467394476075E-2</v>
      </c>
      <c r="JO36" s="33">
        <f>JH36-'CCSD(T)'!CI36</f>
        <v>-4.7291851924263995E-2</v>
      </c>
      <c r="JP36" s="33">
        <f>JH36-'DLPNO-CCSD(T1 or T0)'!CT35</f>
        <v>1.6232844586816384</v>
      </c>
      <c r="JQ36" s="33">
        <f t="shared" si="78"/>
        <v>3.9890683789352011E-3</v>
      </c>
      <c r="JR36" s="33">
        <f t="shared" si="79"/>
        <v>-5.7402319318740069E-2</v>
      </c>
      <c r="JS36" s="33"/>
      <c r="JT36" s="344">
        <v>-1248.3672865082899</v>
      </c>
      <c r="JU36" s="345">
        <v>-1248.00982373788</v>
      </c>
      <c r="JV36" s="346">
        <v>-1248.0029805038901</v>
      </c>
      <c r="JW36" s="328"/>
      <c r="JX36" s="218" t="s">
        <v>32</v>
      </c>
      <c r="JY36" s="28">
        <v>-1242.9043767432399</v>
      </c>
      <c r="JZ36" s="28">
        <v>-1248.4889232348701</v>
      </c>
      <c r="KA36" s="28">
        <v>-1248.4679861920599</v>
      </c>
      <c r="KB36" s="28">
        <v>-1248.18480394878</v>
      </c>
      <c r="KC36" s="28">
        <v>-1248.1743354273699</v>
      </c>
      <c r="KD36" s="28">
        <v>-1248.1627157564201</v>
      </c>
      <c r="KE36" s="28">
        <v>-2.0937042813999999E-2</v>
      </c>
      <c r="KF36" s="28">
        <f t="shared" si="80"/>
        <v>-1248.1417787136061</v>
      </c>
      <c r="KG36" s="216">
        <v>-1248.0557511950001</v>
      </c>
      <c r="KH36" s="125">
        <v>-1248.040822441</v>
      </c>
      <c r="KI36" s="215">
        <v>-1248.3457435079999</v>
      </c>
      <c r="KJ36" s="10">
        <v>-1.3853338266999999</v>
      </c>
      <c r="KK36" s="10">
        <v>-3.8732999220309998</v>
      </c>
      <c r="KL36" s="10">
        <f t="shared" ref="KL36:KL67" si="105">1.2*KK36+(1/3)*KJ36+JY36</f>
        <v>-1248.0141145919104</v>
      </c>
      <c r="KM36" s="10">
        <f t="shared" ref="KM36:KM67" si="106">1.3*KK36+JY36</f>
        <v>-1247.9396666418802</v>
      </c>
      <c r="KN36" s="34">
        <f>627.5095*(JY34-JY35)</f>
        <v>-71.976972850244266</v>
      </c>
      <c r="KO36" s="34">
        <f>627.5095*(KF34-KF35)</f>
        <v>-49.487706581403245</v>
      </c>
      <c r="KP36" s="34">
        <f>627.5095*(KL34-KL35)</f>
        <v>-53.943504101222437</v>
      </c>
      <c r="KQ36" s="34">
        <f>627.5095*(KM34-KM35)</f>
        <v>-56.457528491739886</v>
      </c>
      <c r="KR36" s="34">
        <f>627.5095*(KD34-KD35)</f>
        <v>-48.884545056171753</v>
      </c>
      <c r="KS36" s="34">
        <f>627.5095*(KC34-KC35)</f>
        <v>-57.188281551556827</v>
      </c>
      <c r="KT36" s="34">
        <f>627.5095*(KB34-KB35)</f>
        <v>-56.886700780951045</v>
      </c>
      <c r="KU36" s="34">
        <f>627.5095*(KA34-KA35)</f>
        <v>-53.684479792389581</v>
      </c>
      <c r="KV36" s="34">
        <f>627.5095*(JZ34-JZ35)</f>
        <v>-53.081318269726303</v>
      </c>
      <c r="KW36" s="33">
        <f t="shared" si="14"/>
        <v>-4.1967732135545504</v>
      </c>
      <c r="KX36" s="109">
        <f>627.5095*(JT34-JT35)</f>
        <v>-54.338016554109167</v>
      </c>
      <c r="KY36" s="109">
        <f>627.5095*(JU34-JU35)</f>
        <v>-55.277260913816519</v>
      </c>
      <c r="KZ36" s="331">
        <f>627.5095*(JV34-JV35)</f>
        <v>-55.089233302007464</v>
      </c>
      <c r="LA36" s="33">
        <f t="shared" ref="LA36:LA67" si="107">KV36-KT36</f>
        <v>3.8053825112247424</v>
      </c>
      <c r="LB36" s="155">
        <f t="shared" ref="LB36:LB67" si="108">LA36-GD36</f>
        <v>0.4152046313401172</v>
      </c>
      <c r="LC36" s="149">
        <f>KN36-'PNO-LCCSD(T)'!AB35</f>
        <v>3.3849116749564701E-3</v>
      </c>
      <c r="LD36" s="179">
        <f t="shared" ref="LD36:LD67" si="109">KV36-GB36</f>
        <v>1.1921677048873676</v>
      </c>
      <c r="LE36" s="324">
        <f t="shared" ref="LE36:LE67" si="110">KX36-KV36</f>
        <v>-1.256698284382864</v>
      </c>
      <c r="LF36" s="326">
        <f t="shared" ref="LF36:LF67" si="111">KY36-KX36</f>
        <v>-0.93924435970735232</v>
      </c>
      <c r="LG36" t="str">
        <f t="shared" ref="LG36:LG67" si="112">AD36</f>
        <v>11_ts</v>
      </c>
      <c r="LH36" s="175">
        <f>627.5095*(KG34-KG35)</f>
        <v>-58.194035624376632</v>
      </c>
      <c r="LI36" s="128">
        <f t="shared" si="20"/>
        <v>1.0057540728198049</v>
      </c>
      <c r="LJ36" s="129">
        <f t="shared" si="21"/>
        <v>1.3073348434255863</v>
      </c>
      <c r="LK36" s="123">
        <f>627.5095*(KI34-KI35)</f>
        <v>-55.343210392571891</v>
      </c>
      <c r="LL36" s="128">
        <f t="shared" ref="LL36:LL67" si="113">KU36-LK36</f>
        <v>1.6587306001823094</v>
      </c>
      <c r="LM36" s="128">
        <f t="shared" ref="LM36:LM67" si="114">KV36-LK36</f>
        <v>2.2618921228455875</v>
      </c>
      <c r="LN36" s="226">
        <f t="shared" ref="LN36:LN67" si="115">AP36-KS36</f>
        <v>-0.56912862661882002</v>
      </c>
      <c r="LO36" s="226"/>
      <c r="LP36" s="5" t="s">
        <v>32</v>
      </c>
      <c r="LQ36" s="4">
        <v>-1242.9043767441301</v>
      </c>
      <c r="LR36" s="4">
        <v>-1248.48855611931</v>
      </c>
      <c r="LS36" s="4">
        <v>-1248.4674490171501</v>
      </c>
      <c r="LT36" s="4">
        <v>-1248.18446231898</v>
      </c>
      <c r="LU36" s="4">
        <v>-1248.17390876791</v>
      </c>
      <c r="LV36" s="4">
        <v>-1248.16223068522</v>
      </c>
      <c r="LW36" s="4">
        <v>-2.1107102159E-2</v>
      </c>
      <c r="LX36" s="28">
        <f t="shared" ref="LX36:LX67" si="116">LV36-LW36</f>
        <v>-1248.141123583061</v>
      </c>
      <c r="LY36" s="18" t="s">
        <v>120</v>
      </c>
      <c r="LZ36" s="34">
        <f>627.5095*(LQ34-LQ35)</f>
        <v>-71.976973578050575</v>
      </c>
      <c r="MA36" s="34">
        <f>627.5095*(LX34-LX35)</f>
        <v>-49.42919438273087</v>
      </c>
      <c r="MB36" s="34">
        <f>627.5095*(LV34-LV35)</f>
        <v>-48.847675202130368</v>
      </c>
      <c r="MC36" s="34">
        <f>627.5095*(LU34-LU35)</f>
        <v>-57.155625612098454</v>
      </c>
      <c r="MD36" s="34">
        <f>627.5095*(LT34-LT35)</f>
        <v>-56.864866022939637</v>
      </c>
      <c r="ME36" s="34">
        <f>627.5095*(LS34-LS35)</f>
        <v>-53.65965807052325</v>
      </c>
      <c r="MF36" s="34">
        <f>627.5095*(LR34-LR35)</f>
        <v>-53.078138892348292</v>
      </c>
      <c r="MG36" s="33">
        <f t="shared" ref="MG36:MG67" si="117">MF36-MB36</f>
        <v>-4.230463690217924</v>
      </c>
      <c r="MH36" s="39">
        <f t="shared" ref="MH36:MH67" si="118">MF36-MD36</f>
        <v>3.7867271305913448</v>
      </c>
      <c r="MI36" s="33"/>
      <c r="MJ36" s="5" t="s">
        <v>32</v>
      </c>
      <c r="MK36" s="28">
        <v>-1242.9043767432499</v>
      </c>
      <c r="ML36" s="28">
        <v>-1248.48777376825</v>
      </c>
      <c r="MM36" s="28">
        <v>-1248.4333095327599</v>
      </c>
      <c r="MN36" s="28">
        <v>-1248.1801712659301</v>
      </c>
      <c r="MO36" s="28">
        <v>-1248.1529391481799</v>
      </c>
      <c r="MP36" s="28">
        <v>-1248.15970786814</v>
      </c>
      <c r="MQ36" s="28">
        <v>-5.4464235490999997E-2</v>
      </c>
      <c r="MR36" s="28">
        <f t="shared" si="82"/>
        <v>-1248.105243632649</v>
      </c>
      <c r="MS36" s="18" t="s">
        <v>120</v>
      </c>
      <c r="MT36" s="34">
        <f>627.5095*(MK34-MK35)</f>
        <v>-71.976972843966394</v>
      </c>
      <c r="MU36" s="34">
        <f>627.5095*(MR34-MR35)</f>
        <v>-50.175248464532231</v>
      </c>
      <c r="MV36" s="34">
        <f>627.5095*(MP34-MP35)</f>
        <v>-48.893682272331574</v>
      </c>
      <c r="MW36" s="34">
        <f>627.5095*(MO34-MO35)</f>
        <v>-57.620425331212701</v>
      </c>
      <c r="MX36" s="34">
        <f>627.5095*(MN34-MN35)</f>
        <v>-56.979642235754433</v>
      </c>
      <c r="MY36" s="34">
        <f>627.5095*(MM34-MM35)</f>
        <v>-54.943694477827776</v>
      </c>
      <c r="MZ36" s="34">
        <f>627.5095*(ML34-ML35)</f>
        <v>-53.662128286768549</v>
      </c>
      <c r="NA36" s="52">
        <f t="shared" ref="NA36:NA67" si="119">MZ36-MV36</f>
        <v>-4.7684460144369751</v>
      </c>
      <c r="NB36" s="52">
        <f t="shared" ref="NB36:NB67" si="120">MZ36-MX36</f>
        <v>3.3175139489858836</v>
      </c>
      <c r="NC36" s="33">
        <f t="shared" ref="NC36:NC67" si="121">LA36-NB36</f>
        <v>0.48786856223885877</v>
      </c>
      <c r="ND36" s="33"/>
      <c r="NE36" s="5" t="s">
        <v>32</v>
      </c>
      <c r="NF36">
        <v>-1242.9043767432599</v>
      </c>
      <c r="NG36">
        <v>-1248.48946096853</v>
      </c>
      <c r="NH36">
        <v>-1248.43565079327</v>
      </c>
      <c r="NI36">
        <v>-1248.18171785816</v>
      </c>
      <c r="NJ36">
        <v>-1248.15481277053</v>
      </c>
      <c r="NK36">
        <v>-1248.1621147722201</v>
      </c>
      <c r="NL36">
        <v>-5.3810175258999997E-2</v>
      </c>
      <c r="NM36" s="28">
        <f t="shared" si="83"/>
        <v>-1248.108304596961</v>
      </c>
      <c r="NN36" s="18" t="s">
        <v>120</v>
      </c>
      <c r="NO36" s="34">
        <f>627.5095*(NF34-NF35)</f>
        <v>-71.976972843966394</v>
      </c>
      <c r="NP36" s="34">
        <f>627.5095*(NM34-NM35)</f>
        <v>-50.359450640106381</v>
      </c>
      <c r="NQ36" s="34">
        <f>627.5095*(NK34-NK35)</f>
        <v>-49.021596243370958</v>
      </c>
      <c r="NR36" s="34">
        <f>627.5095*(NJ34-NJ35)</f>
        <v>-57.769185030142609</v>
      </c>
      <c r="NS36" s="34">
        <f>627.5095*(NI34-NI35)</f>
        <v>-57.100257832274274</v>
      </c>
      <c r="NT36" s="34">
        <f>627.5095*(NH34-NH35)</f>
        <v>-55.1148419585504</v>
      </c>
      <c r="NU36" s="34">
        <f>627.5095*(NG34-NG35)</f>
        <v>-53.776987556678527</v>
      </c>
      <c r="NV36" s="33">
        <f t="shared" ref="NV36:NV67" si="122">NU36-NQ36</f>
        <v>-4.7553913133075696</v>
      </c>
      <c r="NW36" s="39">
        <f t="shared" si="84"/>
        <v>3.3232702755957462</v>
      </c>
      <c r="NX36" s="33">
        <f t="shared" si="85"/>
        <v>5.7563266098625832E-3</v>
      </c>
      <c r="NZ36" s="5" t="s">
        <v>32</v>
      </c>
      <c r="OA36" s="74">
        <v>-1242.9567789140499</v>
      </c>
      <c r="OB36" s="4">
        <v>-1248.8627381603801</v>
      </c>
      <c r="OC36" s="4">
        <v>-1248.78284033861</v>
      </c>
      <c r="OD36" s="4">
        <v>-1248.5230427059801</v>
      </c>
      <c r="OE36" s="4">
        <v>-1248.4830937950901</v>
      </c>
      <c r="OF36" s="4">
        <v>-1248.56124573131</v>
      </c>
      <c r="OG36" s="4">
        <v>-7.9897821773000005E-2</v>
      </c>
      <c r="OH36" s="28">
        <f t="shared" si="86"/>
        <v>-1248.4813479095369</v>
      </c>
      <c r="OI36" s="18" t="s">
        <v>120</v>
      </c>
      <c r="OJ36" s="34">
        <f>627.5095*(OA34-OA35)</f>
        <v>-72.339984585886697</v>
      </c>
      <c r="OK36" s="34">
        <f>627.5095*(OH34-OH35)</f>
        <v>-50.219770036417344</v>
      </c>
      <c r="OL36" s="34">
        <f>627.5095*(OF34-OF35)</f>
        <v>-48.698589399179198</v>
      </c>
      <c r="OM36" s="34">
        <f>627.5095*(OE34-OE35)</f>
        <v>-58.086383457995524</v>
      </c>
      <c r="ON36" s="34">
        <f>627.5095*(OD34-OD35)</f>
        <v>-57.325793142658071</v>
      </c>
      <c r="OO36" s="34">
        <f>627.5095*(OC34-OC35)</f>
        <v>-55.321930240225434</v>
      </c>
      <c r="OP36" s="34">
        <f>627.5095*(OB34-OB35)</f>
        <v>-53.800749603129972</v>
      </c>
      <c r="OQ36" s="33">
        <f t="shared" si="32"/>
        <v>-5.1021602039507741</v>
      </c>
      <c r="OR36" s="39">
        <f t="shared" si="87"/>
        <v>3.5250435395280988</v>
      </c>
      <c r="OS36" s="39"/>
      <c r="OT36" s="39" t="s">
        <v>32</v>
      </c>
      <c r="OU36" s="39">
        <v>-1242.9567789130699</v>
      </c>
      <c r="OV36" s="39">
        <v>-1248.8609514032401</v>
      </c>
      <c r="OW36" s="39">
        <v>-1248.82954549906</v>
      </c>
      <c r="OX36" s="39">
        <v>-1248.5296841014799</v>
      </c>
      <c r="OY36" s="39">
        <v>-1248.51398114938</v>
      </c>
      <c r="OZ36" s="39">
        <v>-1248.56375096276</v>
      </c>
      <c r="PA36" s="39">
        <v>-3.1405904183000002E-2</v>
      </c>
      <c r="PB36" s="39">
        <v>-1248.532345058577</v>
      </c>
      <c r="PC36" s="39" t="s">
        <v>120</v>
      </c>
      <c r="PD36" s="39">
        <v>-72.339981824759946</v>
      </c>
      <c r="PE36" s="39">
        <v>-49.332995128243518</v>
      </c>
      <c r="PF36" s="39">
        <v>-48.61660425395597</v>
      </c>
      <c r="PG36" s="39">
        <v>-57.486997998877072</v>
      </c>
      <c r="PH36" s="39">
        <v>-57.128802568011174</v>
      </c>
      <c r="PI36" s="39">
        <v>-53.958543989131378</v>
      </c>
      <c r="PJ36" s="39">
        <v>-53.2421531149865</v>
      </c>
      <c r="PK36" s="39">
        <v>-4.6255488610305306</v>
      </c>
      <c r="PL36" s="39">
        <v>3.886649453024674</v>
      </c>
      <c r="PM36" s="39"/>
      <c r="PO36" s="33">
        <f t="shared" ref="PO36:PO67" si="123">OJ36-MT36</f>
        <v>-0.36301174192030317</v>
      </c>
      <c r="PP36" s="33">
        <f t="shared" ref="PP36:PP67" si="124">ON36-MX36</f>
        <v>-0.34615090690363814</v>
      </c>
      <c r="PQ36" s="33">
        <f t="shared" si="88"/>
        <v>1.6860835016665021E-2</v>
      </c>
      <c r="PR36" s="33">
        <f>'LNO-CCSD(T)-def2nZVP'!LB36</f>
        <v>0.4152046313401172</v>
      </c>
      <c r="PS36" s="33">
        <f t="shared" si="89"/>
        <v>-3.7511263105866929E-2</v>
      </c>
      <c r="PT36" s="33">
        <f t="shared" si="90"/>
        <v>0.25222344218739629</v>
      </c>
      <c r="PU36" s="33">
        <f>-'LNO-CCSD(T)-def2nZVP'!FA36+'CCSD(T)'!CI36</f>
        <v>1.0620510511230918E-2</v>
      </c>
      <c r="PV36" s="360">
        <f>'LNO-CCSD(T)-def2nZVP'!KV36+PS36+PT36+PU36</f>
        <v>-52.855985580133549</v>
      </c>
      <c r="PW36" s="360"/>
      <c r="PX36" s="399">
        <v>-0.36300824670937004</v>
      </c>
      <c r="PY36" s="399">
        <v>-0.26393654507153741</v>
      </c>
      <c r="PZ36" s="399">
        <v>9.9071701637832632E-2</v>
      </c>
      <c r="QA36" s="399">
        <v>0.4152046313401172</v>
      </c>
      <c r="QB36" s="399">
        <v>2.3386111290633643E-2</v>
      </c>
      <c r="QC36" s="399">
        <v>0.25222344218739629</v>
      </c>
      <c r="QD36" s="399">
        <v>1.0620510511230918E-2</v>
      </c>
      <c r="QE36" s="360">
        <v>-52.795088205737045</v>
      </c>
      <c r="QF36" s="399">
        <f t="shared" si="91"/>
        <v>6.0897374396503778E-2</v>
      </c>
      <c r="QH36" s="5" t="s">
        <v>32</v>
      </c>
      <c r="QI36" s="420">
        <v>-1242.9043767441101</v>
      </c>
      <c r="QJ36" s="420">
        <v>-1248.2097158746201</v>
      </c>
      <c r="QK36" s="420">
        <v>-1248.1904221161999</v>
      </c>
      <c r="QL36" s="420">
        <v>-1247.9192315390701</v>
      </c>
      <c r="QM36" s="420">
        <v>-1247.90958465986</v>
      </c>
      <c r="QN36" s="420">
        <v>-1247.8853854658601</v>
      </c>
      <c r="QO36" s="420">
        <v>-1.9293758421999999E-2</v>
      </c>
      <c r="QP36" s="213">
        <f t="shared" si="92"/>
        <v>-1247.866091707438</v>
      </c>
      <c r="QQ36" s="421" t="s">
        <v>120</v>
      </c>
      <c r="QR36" s="212">
        <f>627.5095*(QI34-QI35)</f>
        <v>-71.976973578050575</v>
      </c>
      <c r="QS36" s="212">
        <f>627.5095*(QP34-QP35)</f>
        <v>-54.285934383275041</v>
      </c>
      <c r="QT36" s="212">
        <f>627.5095*(QN34-QN35)</f>
        <v>-53.830319055609252</v>
      </c>
      <c r="QU36" s="212">
        <f>627.5095*(QM34-QM35)</f>
        <v>-57.911109387032823</v>
      </c>
      <c r="QV36" s="212">
        <f>627.5095*(QL34-QL35)</f>
        <v>-57.683301720417688</v>
      </c>
      <c r="QW36" s="212">
        <f>627.5095*(QK34-QK35)</f>
        <v>-54.82318102102488</v>
      </c>
      <c r="QX36" s="212">
        <f>627.5095*(QJ34-QJ35)</f>
        <v>-54.367565694072489</v>
      </c>
      <c r="QY36" s="213">
        <f t="shared" si="35"/>
        <v>-0.5372466384632375</v>
      </c>
      <c r="QZ36" s="249">
        <f t="shared" si="93"/>
        <v>3.3157360263451992</v>
      </c>
      <c r="RA36" s="5"/>
      <c r="RB36" s="5" t="s">
        <v>32</v>
      </c>
      <c r="RC36" s="42">
        <v>-1242.95677891428</v>
      </c>
      <c r="RD36" s="213">
        <v>-1248.5390258213599</v>
      </c>
      <c r="RE36" s="213">
        <v>-1248.50996479172</v>
      </c>
      <c r="RF36" s="213">
        <v>-1248.2240145394301</v>
      </c>
      <c r="RG36" s="213">
        <v>-1248.20948402461</v>
      </c>
      <c r="RH36" s="213">
        <v>-1248.2485083921499</v>
      </c>
      <c r="RI36" s="213">
        <v>-2.9061029634999999E-2</v>
      </c>
      <c r="RJ36" s="418">
        <f t="shared" si="94"/>
        <v>-1248.219447362515</v>
      </c>
      <c r="RK36" s="421" t="s">
        <v>120</v>
      </c>
      <c r="RL36" s="212">
        <f>627.5095*(RC34-RC35)</f>
        <v>-72.339984592164583</v>
      </c>
      <c r="RM36" s="212">
        <f>627.5095*(RJ34-RJ35)</f>
        <v>-54.260762594711018</v>
      </c>
      <c r="RN36" s="212">
        <f>627.5095*(RH34-RH35)</f>
        <v>-53.698771986523482</v>
      </c>
      <c r="RO36" s="212">
        <f>627.5095*(RG34-RG35)</f>
        <v>-58.056391710499476</v>
      </c>
      <c r="RP36" s="212">
        <f>627.5095*(RF34-RF35)</f>
        <v>-57.775396401340601</v>
      </c>
      <c r="RQ36" s="212">
        <f>627.5095*(RE34-RE35)</f>
        <v>-54.95980173055856</v>
      </c>
      <c r="RR36" s="212">
        <f>627.5095*(RD34-RD35)</f>
        <v>-54.397811118661373</v>
      </c>
      <c r="RS36" s="213">
        <f t="shared" si="36"/>
        <v>-0.69903913213789082</v>
      </c>
      <c r="RT36" s="249">
        <f t="shared" si="95"/>
        <v>3.3775852826792274</v>
      </c>
    </row>
    <row r="37" spans="1:488" ht="17">
      <c r="A37" s="96">
        <v>-0.63</v>
      </c>
      <c r="C37" s="286" t="s">
        <v>33</v>
      </c>
      <c r="D37" s="282">
        <v>-1792.5822496353501</v>
      </c>
      <c r="E37" s="282">
        <v>-1795.9212582678099</v>
      </c>
      <c r="F37" s="282">
        <v>-1795.91150409849</v>
      </c>
      <c r="G37" s="282">
        <v>-1795.78605798525</v>
      </c>
      <c r="H37" s="282">
        <v>-1795.78118090058</v>
      </c>
      <c r="I37" s="282">
        <v>-1795.6127683237401</v>
      </c>
      <c r="J37" s="282">
        <v>-1795.60301415442</v>
      </c>
      <c r="K37" s="94" t="s">
        <v>118</v>
      </c>
      <c r="L37" s="34">
        <f>627.5095*(D39-D38)</f>
        <v>4.7767045666441135</v>
      </c>
      <c r="M37" s="34">
        <f>627.5095*(J39-J38)</f>
        <v>5.4963042672844651</v>
      </c>
      <c r="N37" s="34">
        <f>627.5095*(I39-I38)</f>
        <v>5.5482254763573833</v>
      </c>
      <c r="O37" s="34">
        <f>627.5095*(H39-H38)</f>
        <v>5.6611775628878194</v>
      </c>
      <c r="P37" s="34">
        <f>627.5095*(G39-G38)</f>
        <v>5.6871381643566767</v>
      </c>
      <c r="Q37" s="34">
        <f>627.5095*(F39-F38)</f>
        <v>5.7009570341362146</v>
      </c>
      <c r="R37" s="34">
        <f>627.5095*(E39-E38)</f>
        <v>5.7528782432091319</v>
      </c>
      <c r="S37" s="93">
        <f t="shared" si="37"/>
        <v>0.2046527668517486</v>
      </c>
      <c r="T37" s="93">
        <f t="shared" si="38"/>
        <v>6.5740078852455142E-2</v>
      </c>
      <c r="U37" s="288"/>
      <c r="V37" s="93">
        <f>L37-'CCSD(T)'!BV37</f>
        <v>-3.7535101102648127E-4</v>
      </c>
      <c r="W37" s="93">
        <f>N37-'CCSD(T)'!BW37</f>
        <v>-8.4663017404302821E-3</v>
      </c>
      <c r="X37" s="93">
        <f>P37-'CCSD(T)'!CF37</f>
        <v>-3.7600986049725726E-2</v>
      </c>
      <c r="Y37" s="93">
        <f>R37-'CCSD(T)'!CG37</f>
        <v>-4.5375573462850483E-2</v>
      </c>
      <c r="Z37" s="93">
        <f>R37-'DLPNO-CCSD(T1 or T0)'!CT36</f>
        <v>0.10856897032311785</v>
      </c>
      <c r="AA37" s="93">
        <f t="shared" si="39"/>
        <v>-3.7225635038699245E-2</v>
      </c>
      <c r="AB37" s="93">
        <f t="shared" si="40"/>
        <v>-7.7745874131247561E-3</v>
      </c>
      <c r="AD37" s="209" t="s">
        <v>33</v>
      </c>
      <c r="AE37" s="28">
        <v>-1792.5822496353401</v>
      </c>
      <c r="AF37" s="28">
        <v>-1795.92155381664</v>
      </c>
      <c r="AG37" s="28">
        <v>-1795.9119196740101</v>
      </c>
      <c r="AH37" s="28">
        <v>-1795.78632818647</v>
      </c>
      <c r="AI37" s="28">
        <v>-1795.7815111151499</v>
      </c>
      <c r="AJ37" s="28">
        <v>-1795.6131726174999</v>
      </c>
      <c r="AK37" s="28">
        <v>-1795.60353847486</v>
      </c>
      <c r="AL37" s="18" t="s">
        <v>118</v>
      </c>
      <c r="AM37" s="34">
        <f>627.5095*(AE39-AE38)</f>
        <v>4.7767045666441135</v>
      </c>
      <c r="AN37" s="34">
        <f>627.5095*(AK39-AK38)</f>
        <v>5.5269309038581431</v>
      </c>
      <c r="AO37" s="34">
        <f>627.5095*(AJ39-AJ38)</f>
        <v>5.5517627536606415</v>
      </c>
      <c r="AP37" s="34">
        <f>627.5095*(AI39-AI38)</f>
        <v>5.7078272276963684</v>
      </c>
      <c r="AQ37" s="34">
        <f>627.5095*(AH39-AH38)</f>
        <v>5.7202431431807943</v>
      </c>
      <c r="AR37" s="34">
        <f>627.5095*(AG39-AG38)</f>
        <v>5.7533095368566682</v>
      </c>
      <c r="AS37" s="34">
        <f>627.5095*(AF39-AF38)</f>
        <v>5.7781413802386057</v>
      </c>
      <c r="AT37" s="52">
        <f t="shared" si="41"/>
        <v>0.22637862657796415</v>
      </c>
      <c r="AU37" s="52">
        <f t="shared" si="42"/>
        <v>5.7898237057811386E-2</v>
      </c>
      <c r="AV37" s="71"/>
      <c r="AW37" s="52">
        <f>AM37-'CCSD(T)'!BV37</f>
        <v>-3.7535101102648127E-4</v>
      </c>
      <c r="AX37" s="52">
        <f>AO37-'CCSD(T)'!BW37</f>
        <v>-4.9290244371720249E-3</v>
      </c>
      <c r="AY37" s="52">
        <f>AQ37-'CCSD(T)'!CF37</f>
        <v>-4.4960072256081673E-3</v>
      </c>
      <c r="AZ37" s="52">
        <f>AS37-'CCSD(T)'!CG37</f>
        <v>-2.0112436433376679E-2</v>
      </c>
      <c r="BA37" s="52">
        <f>AS37-'DLPNO-CCSD(T1 or T0)'!CT36</f>
        <v>0.13383210735259166</v>
      </c>
      <c r="BB37" s="52">
        <f t="shared" si="43"/>
        <v>-4.1206562145816861E-3</v>
      </c>
      <c r="BC37" s="52">
        <f t="shared" si="44"/>
        <v>-1.5616429207768512E-2</v>
      </c>
      <c r="BD37" s="33"/>
      <c r="BE37" s="211" t="s">
        <v>33</v>
      </c>
      <c r="BF37" s="28">
        <v>-1792.5822496353501</v>
      </c>
      <c r="BG37" s="28">
        <v>-1795.92042518072</v>
      </c>
      <c r="BH37" s="28">
        <v>-1795.8976195396599</v>
      </c>
      <c r="BI37" s="28">
        <v>-1795.7836309550801</v>
      </c>
      <c r="BJ37" s="28">
        <v>-1795.77222813455</v>
      </c>
      <c r="BK37" s="28">
        <v>-1795.61158392777</v>
      </c>
      <c r="BL37" s="28">
        <v>-2.2805641065E-2</v>
      </c>
      <c r="BM37" s="28">
        <f t="shared" si="45"/>
        <v>-1795.5887782867051</v>
      </c>
      <c r="BN37" s="18" t="s">
        <v>118</v>
      </c>
      <c r="BO37" s="212">
        <f>627.5095*(BF39-BF38)</f>
        <v>4.7767045791998779</v>
      </c>
      <c r="BP37" s="212">
        <f>627.5095*(BM39-BM38)</f>
        <v>5.6842725680878399</v>
      </c>
      <c r="BQ37" s="212">
        <f>627.5095*(BK39-BK38)</f>
        <v>5.5432496711394066</v>
      </c>
      <c r="BR37" s="212">
        <f>627.5095*(BJ39-BJ38)</f>
        <v>5.6807479213128937</v>
      </c>
      <c r="BS37" s="212">
        <f>627.5095*(BI39-BI38)</f>
        <v>5.6102364670601714</v>
      </c>
      <c r="BT37" s="212">
        <f>627.5095*(BH39-BH38)</f>
        <v>5.7575320230317812</v>
      </c>
      <c r="BU37" s="212">
        <f>627.5095*(BG39-BG38)</f>
        <v>5.6165091210895781</v>
      </c>
      <c r="BV37" s="213">
        <f t="shared" si="46"/>
        <v>7.3259449950171529E-2</v>
      </c>
      <c r="BW37" s="213">
        <f t="shared" si="47"/>
        <v>6.2726540294066879E-3</v>
      </c>
      <c r="BX37" s="214">
        <f t="shared" si="96"/>
        <v>5.1625583028404698E-2</v>
      </c>
      <c r="BY37" s="33">
        <f>BO37-'CCSD(T)'!BV37</f>
        <v>-3.7533845526205312E-4</v>
      </c>
      <c r="BZ37" s="33">
        <f>BQ37-'CCSD(T)'!BW37</f>
        <v>-1.3442106958406974E-2</v>
      </c>
      <c r="CA37" s="39">
        <f>BS37-'CCSD(T)'!CF37</f>
        <v>-0.11450268334623104</v>
      </c>
      <c r="CB37" s="39">
        <f>BU37-'CCSD(T)'!CG37</f>
        <v>-0.18174469558240425</v>
      </c>
      <c r="CC37" s="33">
        <f>BU37-'DLPNO-CCSD(T1 or T0)'!CT36</f>
        <v>-2.7800151796435912E-2</v>
      </c>
      <c r="CD37" s="33">
        <f t="shared" si="49"/>
        <v>-0.11412734489096898</v>
      </c>
      <c r="CE37" s="33">
        <f t="shared" si="50"/>
        <v>-6.724201223617321E-2</v>
      </c>
      <c r="CF37" s="39"/>
      <c r="CG37" s="211" t="s">
        <v>33</v>
      </c>
      <c r="CH37" s="74">
        <v>-1792.5822496353401</v>
      </c>
      <c r="CI37" s="74">
        <v>-1795.9214771281499</v>
      </c>
      <c r="CJ37" s="74">
        <v>-1795.89892704408</v>
      </c>
      <c r="CK37" s="74">
        <v>-1795.7845549977201</v>
      </c>
      <c r="CL37" s="74">
        <v>-1795.77327995568</v>
      </c>
      <c r="CM37" s="74">
        <v>-1795.6129750121499</v>
      </c>
      <c r="CN37" s="33">
        <v>-2.2550084072000001E-2</v>
      </c>
      <c r="CO37" s="33">
        <f t="shared" si="51"/>
        <v>-1795.5904249280779</v>
      </c>
      <c r="CP37" s="18" t="s">
        <v>118</v>
      </c>
      <c r="CQ37" s="34">
        <f>627.5095*(CH39-CH38)</f>
        <v>4.7767045791998779</v>
      </c>
      <c r="CR37" s="34">
        <f>627.5095*(CO39-CO38)</f>
        <v>5.8255985156752663</v>
      </c>
      <c r="CS37" s="34">
        <f>627.5095*(CM39-CM38)</f>
        <v>5.6672651704889114</v>
      </c>
      <c r="CT37" s="34">
        <f>627.5095*(CL39-CL38)</f>
        <v>5.7875405815549863</v>
      </c>
      <c r="CU37" s="34">
        <f>627.5095*(CK39-CK38)</f>
        <v>5.7083739078203761</v>
      </c>
      <c r="CV37" s="34">
        <f>627.5095*(CJ39-CJ38)</f>
        <v>5.8685789781940896</v>
      </c>
      <c r="CW37" s="34">
        <f>627.5095*(CI39-CI38)</f>
        <v>5.7102456305821896</v>
      </c>
      <c r="CX37" s="33">
        <f t="shared" si="97"/>
        <v>4.2980460093278161E-2</v>
      </c>
      <c r="CY37" s="33">
        <f t="shared" si="98"/>
        <v>1.8717227618134658E-3</v>
      </c>
      <c r="CZ37" s="33">
        <f t="shared" si="99"/>
        <v>-4.4009312675932222E-3</v>
      </c>
      <c r="DA37" s="33">
        <f>CQ37-'CCSD(T)'!BV37</f>
        <v>-3.7533845526205312E-4</v>
      </c>
      <c r="DB37" s="33">
        <f>CS37-'CCSD(T)'!BW37</f>
        <v>0.11057339239109787</v>
      </c>
      <c r="DC37" s="33">
        <f>CU37-'CCSD(T)'!CF37</f>
        <v>-1.6365242586026341E-2</v>
      </c>
      <c r="DD37" s="39">
        <f>CW37-'CCSD(T)'!CG37</f>
        <v>-8.8008186089792773E-2</v>
      </c>
      <c r="DE37" s="39">
        <f>CW37-'DLPNO-CCSD(T1 or T0)'!CT36</f>
        <v>6.5936357696175563E-2</v>
      </c>
      <c r="DF37" s="33">
        <f t="shared" si="52"/>
        <v>-1.5989904130764288E-2</v>
      </c>
      <c r="DG37" s="33">
        <f t="shared" si="53"/>
        <v>-7.1642943503766432E-2</v>
      </c>
      <c r="DH37" s="33"/>
      <c r="DI37" s="211" t="s">
        <v>33</v>
      </c>
      <c r="DJ37" s="74">
        <v>-1792.58224963515</v>
      </c>
      <c r="DK37" s="74">
        <v>-1795.9203020827799</v>
      </c>
      <c r="DL37" s="74">
        <v>-1795.9176731799701</v>
      </c>
      <c r="DM37" s="74">
        <v>-1795.7863445144401</v>
      </c>
      <c r="DN37" s="74">
        <v>-1795.78503006304</v>
      </c>
      <c r="DO37" s="74">
        <v>-1795.61295706692</v>
      </c>
      <c r="DP37" s="28">
        <v>-2.6289028060000001E-3</v>
      </c>
      <c r="DQ37" s="33">
        <f t="shared" si="54"/>
        <v>-1795.610328164114</v>
      </c>
      <c r="DR37" s="18" t="s">
        <v>118</v>
      </c>
      <c r="DS37" s="34">
        <f>627.5095*(DJ39-DJ38)</f>
        <v>4.7767044913095269</v>
      </c>
      <c r="DT37" s="34">
        <f>627.5095*(DQ39-DQ38)</f>
        <v>5.5876273826425145</v>
      </c>
      <c r="DU37" s="34">
        <f>627.5095*(DO39-DO38)</f>
        <v>5.5559983988476072</v>
      </c>
      <c r="DV37" s="34">
        <f>627.5095*(DN39-DN38)</f>
        <v>5.7628434391248904</v>
      </c>
      <c r="DW37" s="34">
        <f>627.5095*(DM39-DM38)</f>
        <v>5.7470289448732306</v>
      </c>
      <c r="DX37" s="34">
        <f>627.5095*(DL39-DL38)</f>
        <v>5.8380197423907303</v>
      </c>
      <c r="DY37" s="34">
        <f>627.5095*(DK39-DK38)</f>
        <v>5.8063907536020523</v>
      </c>
      <c r="DZ37" s="33">
        <f t="shared" si="3"/>
        <v>0.2503923547544451</v>
      </c>
      <c r="EA37" s="33">
        <f t="shared" si="4"/>
        <v>5.9361808728821686E-2</v>
      </c>
      <c r="EB37" s="33">
        <f t="shared" si="55"/>
        <v>-6.378270123633456E-3</v>
      </c>
      <c r="EC37" s="33">
        <f>DS37-'CCSD(T)'!BV37</f>
        <v>-3.7542634561305022E-4</v>
      </c>
      <c r="ED37" s="33">
        <f>DU37-'CCSD(T)'!BW37</f>
        <v>-6.9337925020640512E-4</v>
      </c>
      <c r="EE37" s="33">
        <f>DW37-'CCSD(T)'!CF37</f>
        <v>2.2289794466828106E-2</v>
      </c>
      <c r="EF37" s="39">
        <f>DY37-'CCSD(T)'!CG37</f>
        <v>8.1369369300698935E-3</v>
      </c>
      <c r="EG37" s="39">
        <f>DY37-'DLPNO-CCSD(T1 or T0)'!CT36</f>
        <v>0.16208148071603823</v>
      </c>
      <c r="EH37" s="33">
        <f t="shared" si="56"/>
        <v>2.2665220812441156E-2</v>
      </c>
      <c r="EI37" s="33">
        <f t="shared" si="57"/>
        <v>-1.4152857536758212E-2</v>
      </c>
      <c r="EJ37" s="33"/>
      <c r="EK37" s="289" t="s">
        <v>33</v>
      </c>
      <c r="EL37" s="33">
        <v>-1792.7037878308399</v>
      </c>
      <c r="EM37" s="33">
        <v>-1796.42851404872</v>
      </c>
      <c r="EN37" s="33">
        <v>-1796.4184338319401</v>
      </c>
      <c r="EO37" s="33">
        <v>-1796.2762349633299</v>
      </c>
      <c r="EP37" s="33">
        <v>-1796.27119485495</v>
      </c>
      <c r="EQ37" s="33">
        <v>-1796.1024503674601</v>
      </c>
      <c r="ER37" s="33">
        <v>-1.0080216776E-2</v>
      </c>
      <c r="ES37" s="33">
        <f t="shared" si="58"/>
        <v>-1796.092370150684</v>
      </c>
      <c r="ET37" s="18" t="s">
        <v>118</v>
      </c>
      <c r="EU37" s="34">
        <f>627.5095*(EL39-EL38)</f>
        <v>5.1525400740866631</v>
      </c>
      <c r="EV37" s="34">
        <f>627.5095*(ES39-ES38)</f>
        <v>5.5574699031935202</v>
      </c>
      <c r="EW37" s="34">
        <f>627.5095*(EQ39-EQ38)</f>
        <v>5.5231366928106507</v>
      </c>
      <c r="EX37" s="34">
        <f>627.5095*(EP39-EP38)</f>
        <v>5.6348269956408048</v>
      </c>
      <c r="EY37" s="34">
        <f>627.5095*(EO39-EO38)</f>
        <v>5.6176603876671267</v>
      </c>
      <c r="EZ37" s="34">
        <f>627.5095*(EN39-EN38)</f>
        <v>5.6923748941971501</v>
      </c>
      <c r="FA37" s="34">
        <f>627.5095*(EM39-EM38)</f>
        <v>5.6580416845276771</v>
      </c>
      <c r="FB37" s="92">
        <f t="shared" si="5"/>
        <v>0.13490499171702641</v>
      </c>
      <c r="FC37" s="92">
        <f t="shared" si="6"/>
        <v>4.0381296860550364E-2</v>
      </c>
      <c r="FD37" s="92">
        <f>EU37-'CCSD(T)'!BB37</f>
        <v>-1.5381510569678625E-4</v>
      </c>
      <c r="FE37" s="92">
        <f>EW37-'CCSD(T)'!BC37</f>
        <v>3.3889692842572927E-2</v>
      </c>
      <c r="FF37" s="92">
        <f>EY37-'CCSD(T)'!CH37</f>
        <v>1.3904346712958038E-2</v>
      </c>
      <c r="FG37" s="96">
        <f>FA37-'CCSD(T)'!CI37</f>
        <v>-9.725966798143304E-3</v>
      </c>
      <c r="FH37" s="96">
        <f>FA37-'DLPNO-CCSD(T1 or T0)'!AF36</f>
        <v>0.17364253997466772</v>
      </c>
      <c r="FI37" s="92">
        <f t="shared" si="59"/>
        <v>1.4058161818654824E-2</v>
      </c>
      <c r="FJ37" s="92">
        <f t="shared" si="60"/>
        <v>-2.3630313511101342E-2</v>
      </c>
      <c r="FK37" s="39"/>
      <c r="FL37" s="218" t="s">
        <v>33</v>
      </c>
      <c r="FM37" s="28">
        <v>-1792.7037878307101</v>
      </c>
      <c r="FN37" s="28">
        <v>-1796.4288585894999</v>
      </c>
      <c r="FO37" s="28">
        <v>-1796.4189395871099</v>
      </c>
      <c r="FP37" s="28">
        <v>-1796.2765538173401</v>
      </c>
      <c r="FQ37" s="28">
        <v>-1796.27159431615</v>
      </c>
      <c r="FR37" s="28">
        <v>-1796.1028955971699</v>
      </c>
      <c r="FS37" s="28">
        <v>-9.9190023869999994E-3</v>
      </c>
      <c r="FT37" s="28">
        <f t="shared" si="61"/>
        <v>-1796.0929765947828</v>
      </c>
      <c r="FU37" s="18" t="s">
        <v>118</v>
      </c>
      <c r="FV37" s="34">
        <f>627.5095*(FM39-FM38)</f>
        <v>5.1525402120573931</v>
      </c>
      <c r="FW37" s="34">
        <f>627.5095*(FT39-FT38)</f>
        <v>5.5740507502276095</v>
      </c>
      <c r="FX37" s="34">
        <f>627.5095*(FR39-FR38)</f>
        <v>5.526479492308991</v>
      </c>
      <c r="FY37" s="34">
        <f>627.5095*(FQ39-FQ38)</f>
        <v>5.6569533759773414</v>
      </c>
      <c r="FZ37" s="34">
        <f>627.5095*(FP39-FP38)</f>
        <v>5.6331677475174091</v>
      </c>
      <c r="GA37" s="34">
        <f>627.5095*(FO39-FO38)</f>
        <v>5.7175697270119832</v>
      </c>
      <c r="GB37" s="34">
        <f>627.5095*(FN39-FN38)</f>
        <v>5.6699984702347974</v>
      </c>
      <c r="GC37" s="33">
        <f t="shared" si="62"/>
        <v>0.14351897792580637</v>
      </c>
      <c r="GD37" s="33">
        <f t="shared" si="63"/>
        <v>3.6830722717388298E-2</v>
      </c>
      <c r="GE37" s="169">
        <f t="shared" si="100"/>
        <v>6.1259780029597977E-2</v>
      </c>
      <c r="GF37" s="33">
        <f>FV37-'CCSD(T)'!BB37</f>
        <v>-1.5367713496683422E-4</v>
      </c>
      <c r="GG37" s="33">
        <f>FX37-'CCSD(T)'!BC37</f>
        <v>3.7232492340913304E-2</v>
      </c>
      <c r="GH37" s="33">
        <f>FZ37-'CCSD(T)'!CH37</f>
        <v>2.9411706563240436E-2</v>
      </c>
      <c r="GI37" s="33">
        <f>GB37-'CCSD(T)'!CI37</f>
        <v>2.2308189089770281E-3</v>
      </c>
      <c r="GJ37" s="33">
        <f>GB37-'DLPNO-CCSD(T1 or T0)'!O36</f>
        <v>0.10485265837716717</v>
      </c>
      <c r="GK37" s="33">
        <f t="shared" si="64"/>
        <v>2.956538369820727E-2</v>
      </c>
      <c r="GL37" s="33">
        <f t="shared" si="65"/>
        <v>-2.7180887654263408E-2</v>
      </c>
      <c r="GM37" s="33"/>
      <c r="GN37" s="218" t="s">
        <v>33</v>
      </c>
      <c r="GO37" s="28">
        <v>-1792.7037878307101</v>
      </c>
      <c r="GP37" s="28">
        <v>-1796.42815264763</v>
      </c>
      <c r="GQ37" s="28">
        <v>-1796.40138297045</v>
      </c>
      <c r="GR37" s="28">
        <v>-1796.27326709058</v>
      </c>
      <c r="GS37" s="28">
        <v>-1796.2598822519899</v>
      </c>
      <c r="GT37" s="28">
        <v>-1796.1009510571701</v>
      </c>
      <c r="GU37" s="28">
        <v>-2.6769677179000001E-2</v>
      </c>
      <c r="GV37" s="28">
        <f t="shared" si="66"/>
        <v>-1796.0741813799912</v>
      </c>
      <c r="GW37" s="18" t="s">
        <v>118</v>
      </c>
      <c r="GX37" s="34">
        <f>627.5095*(GO39-GO38)</f>
        <v>5.1525402120573931</v>
      </c>
      <c r="GY37" s="34">
        <f>627.5095*(GV39-GV38)</f>
        <v>5.735369628767808</v>
      </c>
      <c r="GZ37" s="34">
        <f>627.5095*(GT39-GT38)</f>
        <v>5.477137704954762</v>
      </c>
      <c r="HA37" s="34">
        <f>627.5095*(GS39-GS38)</f>
        <v>5.6809319697006142</v>
      </c>
      <c r="HB37" s="34">
        <f>627.5095*(GR39-GR38)</f>
        <v>5.5518160040844329</v>
      </c>
      <c r="HC37" s="34">
        <f>627.5095*(GQ39-GQ38)</f>
        <v>5.746455633259445</v>
      </c>
      <c r="HD37" s="34">
        <f>627.5095*(GP39-GP38)</f>
        <v>5.4882237145828476</v>
      </c>
      <c r="HE37" s="33">
        <f t="shared" si="101"/>
        <v>1.1086009628085591E-2</v>
      </c>
      <c r="HF37" s="33">
        <f t="shared" si="102"/>
        <v>-6.3592289501585242E-2</v>
      </c>
      <c r="HG37" s="52">
        <f t="shared" si="67"/>
        <v>0.10042301221897354</v>
      </c>
      <c r="HH37" s="33">
        <f>GX37-'CCSD(T)'!BB37</f>
        <v>-1.5367713496683422E-4</v>
      </c>
      <c r="HI37" s="33">
        <f>GZ37-'CCSD(T)'!BC37</f>
        <v>-1.2109295013315702E-2</v>
      </c>
      <c r="HJ37" s="33">
        <f>HB37-'CCSD(T)'!CH37</f>
        <v>-5.1940036869735806E-2</v>
      </c>
      <c r="HK37" s="33">
        <f>HD37-'CCSD(T)'!CI37</f>
        <v>-0.17954393674297275</v>
      </c>
      <c r="HL37" s="33">
        <f>HD37-'DLPNO-CCSD(T1 or T0)'!CT36</f>
        <v>-0.15608555830316639</v>
      </c>
      <c r="HM37" s="33">
        <f t="shared" si="103"/>
        <v>-5.1786359734768972E-2</v>
      </c>
      <c r="HN37" s="33">
        <f t="shared" si="104"/>
        <v>-0.12760389987323695</v>
      </c>
      <c r="HO37" s="39"/>
      <c r="HP37" s="218" t="s">
        <v>33</v>
      </c>
      <c r="HQ37" s="28">
        <v>-1792.7037878307101</v>
      </c>
      <c r="HR37" s="28">
        <v>-1796.4292933561001</v>
      </c>
      <c r="HS37" s="28">
        <v>-1796.40326437776</v>
      </c>
      <c r="HT37" s="28">
        <v>-1796.2744579682601</v>
      </c>
      <c r="HU37" s="28">
        <v>-1796.2614434791001</v>
      </c>
      <c r="HV37" s="28">
        <v>-1796.10246505543</v>
      </c>
      <c r="HW37" s="28">
        <v>-2.6028978338000001E-2</v>
      </c>
      <c r="HX37" s="28">
        <f t="shared" si="68"/>
        <v>-1796.076436077092</v>
      </c>
      <c r="HY37" s="18" t="s">
        <v>118</v>
      </c>
      <c r="HZ37" s="34">
        <f>627.5095*(HQ39-HQ38)</f>
        <v>5.1525402120573931</v>
      </c>
      <c r="IA37" s="34">
        <f>627.5095*(HX39-HX38)</f>
        <v>5.8359810325275658</v>
      </c>
      <c r="IB37" s="34">
        <f>627.5095*(HV39-HV38)</f>
        <v>5.6152014353693218</v>
      </c>
      <c r="IC37" s="34">
        <f>627.5095*(HU39-HU38)</f>
        <v>5.7516529681048683</v>
      </c>
      <c r="ID37" s="34">
        <f>627.5095*(HT39-HT38)</f>
        <v>5.6412631786572121</v>
      </c>
      <c r="IE37" s="34">
        <f>627.5095*(HS39-HS38)</f>
        <v>5.8213860093353764</v>
      </c>
      <c r="IF37" s="34">
        <f>627.5095*(HR39-HR38)</f>
        <v>5.6006064050431759</v>
      </c>
      <c r="IG37" s="33">
        <f t="shared" si="69"/>
        <v>-1.4595030326145952E-2</v>
      </c>
      <c r="IH37" s="33">
        <f t="shared" si="70"/>
        <v>-4.065677361403619E-2</v>
      </c>
      <c r="II37" s="33">
        <f t="shared" si="71"/>
        <v>2.2935515887549052E-2</v>
      </c>
      <c r="IJ37" s="33">
        <f>HZ37-'CCSD(T)'!BB37</f>
        <v>-1.5367713496683422E-4</v>
      </c>
      <c r="IK37" s="33">
        <f>IB37-'CCSD(T)'!BC37</f>
        <v>0.12595443540124407</v>
      </c>
      <c r="IL37" s="33">
        <f>ID37-'CCSD(T)'!CH37</f>
        <v>3.7507137703043369E-2</v>
      </c>
      <c r="IM37" s="33">
        <f>IF37-'CCSD(T)'!CI37</f>
        <v>-6.7161246282644527E-2</v>
      </c>
      <c r="IN37" s="33">
        <f>IF37-'DLPNO-CCSD(T1 or T0)'!CT36</f>
        <v>-4.3702867842838167E-2</v>
      </c>
      <c r="IO37" s="33">
        <f t="shared" si="72"/>
        <v>3.7660814838010204E-2</v>
      </c>
      <c r="IP37" s="33">
        <f t="shared" si="73"/>
        <v>-0.1046683839856879</v>
      </c>
      <c r="IQ37" s="33"/>
      <c r="IR37" s="218" t="s">
        <v>33</v>
      </c>
      <c r="IS37">
        <v>-1792.7037878308299</v>
      </c>
      <c r="IT37">
        <v>-1796.4285142819399</v>
      </c>
      <c r="IU37">
        <v>-1796.42542474577</v>
      </c>
      <c r="IV37">
        <v>-1796.27693564317</v>
      </c>
      <c r="IW37">
        <v>-1796.2753908750799</v>
      </c>
      <c r="IX37">
        <v>-1796.10286669227</v>
      </c>
      <c r="IY37">
        <v>-3.0895361660000001E-3</v>
      </c>
      <c r="IZ37" s="28">
        <f t="shared" si="74"/>
        <v>-1796.099777156104</v>
      </c>
      <c r="JA37" s="18" t="s">
        <v>118</v>
      </c>
      <c r="JB37" s="34">
        <f>627.5095*(IS39-IS38)</f>
        <v>5.1525400803645454</v>
      </c>
      <c r="JC37" s="34">
        <f>627.5095*(IZ39-IZ38)</f>
        <v>5.5221673285838566</v>
      </c>
      <c r="JD37" s="34">
        <f>627.5095*(IX39-IX38)</f>
        <v>5.4883868292296221</v>
      </c>
      <c r="JE37" s="34">
        <f>627.5095*(IW39-IW38)</f>
        <v>5.6347471451166466</v>
      </c>
      <c r="JF37" s="34">
        <f>627.5095*(IV39-IV38)</f>
        <v>5.6178568923719281</v>
      </c>
      <c r="JG37" s="34">
        <f>627.5095*(IU39-IU38)</f>
        <v>5.7139803474239832</v>
      </c>
      <c r="JH37" s="34">
        <f>627.5095*(IT39-IT38)</f>
        <v>5.6801998544903105</v>
      </c>
      <c r="JI37" s="33">
        <f t="shared" si="75"/>
        <v>0.19181302526068844</v>
      </c>
      <c r="JJ37" s="33">
        <f t="shared" si="76"/>
        <v>6.2342962118382417E-2</v>
      </c>
      <c r="JK37" s="33">
        <f t="shared" si="77"/>
        <v>2.1961665257832053E-2</v>
      </c>
      <c r="JL37" s="33">
        <f>JB37-'CCSD(T)'!BB37</f>
        <v>-1.5380882781457217E-4</v>
      </c>
      <c r="JM37" s="33">
        <f>JD37-'CCSD(T)'!BC37</f>
        <v>-8.6017073845567893E-4</v>
      </c>
      <c r="JN37" s="33">
        <f>JF37-'CCSD(T)'!CH37</f>
        <v>1.4100851417759408E-2</v>
      </c>
      <c r="JO37" s="33">
        <f>JH37-'CCSD(T)'!CI37</f>
        <v>1.2432203164490119E-2</v>
      </c>
      <c r="JP37" s="33">
        <f>JH37-'DLPNO-CCSD(T1 or T0)'!CT36</f>
        <v>3.5890581604296479E-2</v>
      </c>
      <c r="JQ37" s="33">
        <f t="shared" si="78"/>
        <v>1.425466024557398E-2</v>
      </c>
      <c r="JR37" s="33">
        <f t="shared" si="79"/>
        <v>-1.6686482532692892E-3</v>
      </c>
      <c r="JS37" s="33"/>
      <c r="JT37" s="344">
        <v>-1798.3476709460699</v>
      </c>
      <c r="JU37" s="345">
        <v>-1797.97475108392</v>
      </c>
      <c r="JV37" s="346">
        <v>-1797.96633164278</v>
      </c>
      <c r="JW37" s="328"/>
      <c r="JX37" s="218" t="s">
        <v>33</v>
      </c>
      <c r="JY37" s="28">
        <v>-1793.9021101595099</v>
      </c>
      <c r="JZ37" s="28">
        <v>-1798.4937181301</v>
      </c>
      <c r="KA37" s="28">
        <v>-1798.47760374529</v>
      </c>
      <c r="KB37" s="28">
        <v>-1798.2681203350601</v>
      </c>
      <c r="KC37" s="28">
        <v>-1798.2600631426501</v>
      </c>
      <c r="KD37" s="28">
        <v>-1798.1545492781399</v>
      </c>
      <c r="KE37" s="28">
        <v>-1.6114384815999999E-2</v>
      </c>
      <c r="KF37" s="28">
        <f t="shared" si="80"/>
        <v>-1798.1384348933238</v>
      </c>
      <c r="KG37" s="216">
        <v>-1798.0817419509999</v>
      </c>
      <c r="KH37" s="125">
        <v>-1798.0817419509999</v>
      </c>
      <c r="KI37" s="215">
        <v>-1798.2914661100001</v>
      </c>
      <c r="KJ37" s="10">
        <v>-1.0567195643089999</v>
      </c>
      <c r="KK37" s="10">
        <v>-3.1960935409900002</v>
      </c>
      <c r="KL37" s="10">
        <f t="shared" si="105"/>
        <v>-1798.0896622634675</v>
      </c>
      <c r="KM37" s="10">
        <f t="shared" si="106"/>
        <v>-1798.0570317627969</v>
      </c>
      <c r="KN37" s="34">
        <f>627.5095*(JY39-JY38)</f>
        <v>4.6328732961806098</v>
      </c>
      <c r="KO37" s="34">
        <f>627.5095*(KF39-KF38)</f>
        <v>5.3774821769638086</v>
      </c>
      <c r="KP37" s="34">
        <f>627.5095*(KL39-KL38)</f>
        <v>5.4083196383769918</v>
      </c>
      <c r="KQ37" s="34">
        <f>627.5095*(KM39-KM38)</f>
        <v>5.4396403179442414</v>
      </c>
      <c r="KR37" s="34">
        <f>627.5095*(KD39-KD38)</f>
        <v>5.3681925112803475</v>
      </c>
      <c r="KS37" s="34">
        <f>627.5095*(KC39-KC38)</f>
        <v>5.3801715736244926</v>
      </c>
      <c r="KT37" s="34">
        <f>627.5095*(KB39-KB38)</f>
        <v>5.3755267420668753</v>
      </c>
      <c r="KU37" s="34">
        <f>627.5095*(KA39-KA38)</f>
        <v>5.4829069143496589</v>
      </c>
      <c r="KV37" s="34">
        <f>627.5095*(JZ39-JZ38)</f>
        <v>5.4736172448138616</v>
      </c>
      <c r="KW37" s="33">
        <f t="shared" si="14"/>
        <v>0.10542473353351411</v>
      </c>
      <c r="KX37" s="109">
        <f>627.5095*(JT39-JT38)</f>
        <v>5.1800029958850704</v>
      </c>
      <c r="KY37" s="109">
        <f>627.5095*(JU39-JU38)</f>
        <v>5.2699374252901849</v>
      </c>
      <c r="KZ37" s="331">
        <f>627.5095*(JV39-JV38)</f>
        <v>5.3013968422021858</v>
      </c>
      <c r="LA37" s="33">
        <f t="shared" si="107"/>
        <v>9.8090502746986274E-2</v>
      </c>
      <c r="LB37" s="155">
        <f t="shared" si="108"/>
        <v>6.1259780029597977E-2</v>
      </c>
      <c r="LC37" s="149">
        <f>KN37-'PNO-LCCSD(T)'!AB36</f>
        <v>6.4272658554287432E-4</v>
      </c>
      <c r="LD37" s="179">
        <f t="shared" si="109"/>
        <v>-0.19638122542093583</v>
      </c>
      <c r="LE37" s="324">
        <f t="shared" si="110"/>
        <v>-0.29361424892879118</v>
      </c>
      <c r="LF37" s="326">
        <f t="shared" si="111"/>
        <v>8.9934429405114535E-2</v>
      </c>
      <c r="LG37" t="str">
        <f t="shared" si="112"/>
        <v>12_end</v>
      </c>
      <c r="LH37" s="175">
        <f>627.5095*(KG39-KG38)</f>
        <v>5.6151319636112671</v>
      </c>
      <c r="LI37" s="128">
        <f t="shared" si="20"/>
        <v>-0.23496038998677449</v>
      </c>
      <c r="LJ37" s="129">
        <f t="shared" si="21"/>
        <v>-0.23960522154439179</v>
      </c>
      <c r="LK37" s="123">
        <f>627.5095*(KI39-KI38)</f>
        <v>5.6484746809840098</v>
      </c>
      <c r="LL37" s="128">
        <f t="shared" si="113"/>
        <v>-0.16556776663435091</v>
      </c>
      <c r="LM37" s="128">
        <f t="shared" si="114"/>
        <v>-0.17485743617014826</v>
      </c>
      <c r="LN37" s="226">
        <f t="shared" si="115"/>
        <v>0.3276556540718758</v>
      </c>
      <c r="LO37" s="226"/>
      <c r="LP37" s="5" t="s">
        <v>33</v>
      </c>
      <c r="LQ37" s="4">
        <v>-1793.9021101584599</v>
      </c>
      <c r="LR37" s="4">
        <v>-1798.4933763628801</v>
      </c>
      <c r="LS37" s="4">
        <v>-1798.4771184131801</v>
      </c>
      <c r="LT37" s="4">
        <v>-1798.26780426452</v>
      </c>
      <c r="LU37" s="4">
        <v>-1798.25967528967</v>
      </c>
      <c r="LV37" s="4">
        <v>-1798.15411257199</v>
      </c>
      <c r="LW37" s="4">
        <v>-1.6257949700999998E-2</v>
      </c>
      <c r="LX37" s="28">
        <f t="shared" si="116"/>
        <v>-1798.1378546222891</v>
      </c>
      <c r="LY37" s="18" t="s">
        <v>118</v>
      </c>
      <c r="LZ37" s="34">
        <f>627.5095*(LQ39-LQ38)</f>
        <v>4.6328740680747647</v>
      </c>
      <c r="MA37" s="34">
        <f>627.5095*(LX39-LX38)</f>
        <v>5.4138889899645859</v>
      </c>
      <c r="MB37" s="34">
        <f>627.5095*(LV39-LV38)</f>
        <v>5.3722929344512469</v>
      </c>
      <c r="MC37" s="34">
        <f>627.5095*(LU39-LU38)</f>
        <v>5.3884147328924632</v>
      </c>
      <c r="MD37" s="34">
        <f>627.5095*(LT39-LT38)</f>
        <v>5.3676167023535504</v>
      </c>
      <c r="ME37" s="34">
        <f>627.5095*(LS39-LS38)</f>
        <v>5.5102429162032003</v>
      </c>
      <c r="MF37" s="34">
        <f>627.5095*(LR39-LR38)</f>
        <v>5.4686468551253755</v>
      </c>
      <c r="MG37" s="33">
        <f t="shared" si="117"/>
        <v>9.6353920674128624E-2</v>
      </c>
      <c r="MH37" s="39">
        <f t="shared" si="118"/>
        <v>0.10103015277182514</v>
      </c>
      <c r="MI37" s="33"/>
      <c r="MJ37" s="5" t="s">
        <v>33</v>
      </c>
      <c r="MK37" s="28">
        <v>-1793.9021101595099</v>
      </c>
      <c r="ML37" s="28">
        <v>-1798.4930793363201</v>
      </c>
      <c r="MM37" s="28">
        <v>-1798.4508401999601</v>
      </c>
      <c r="MN37" s="28">
        <v>-1798.2642159956499</v>
      </c>
      <c r="MO37" s="28">
        <v>-1798.2430964274699</v>
      </c>
      <c r="MP37" s="28">
        <v>-1798.152383071</v>
      </c>
      <c r="MQ37" s="28">
        <v>-4.2239136368000002E-2</v>
      </c>
      <c r="MR37" s="28">
        <f t="shared" si="82"/>
        <v>-1798.1101439346321</v>
      </c>
      <c r="MS37" s="18" t="s">
        <v>118</v>
      </c>
      <c r="MT37" s="34">
        <f>627.5095*(MK39-MK38)</f>
        <v>4.632873302458492</v>
      </c>
      <c r="MU37" s="34">
        <f>627.5095*(MR39-MR38)</f>
        <v>5.1340996932271308</v>
      </c>
      <c r="MV37" s="34">
        <f>627.5095*(MP39-MP38)</f>
        <v>5.2198123428615606</v>
      </c>
      <c r="MW37" s="34">
        <f>627.5095*(MO39-MO38)</f>
        <v>5.1780709065772887</v>
      </c>
      <c r="MX37" s="34">
        <f>627.5095*(MN39-MN38)</f>
        <v>5.2209272328212952</v>
      </c>
      <c r="MY37" s="34">
        <f>627.5095*(MM39-MM38)</f>
        <v>5.1755927335443106</v>
      </c>
      <c r="MZ37" s="34">
        <f>627.5095*(ML39-ML38)</f>
        <v>5.2613053794690829</v>
      </c>
      <c r="NA37" s="52">
        <f t="shared" si="119"/>
        <v>4.1493036607522349E-2</v>
      </c>
      <c r="NB37" s="52">
        <f t="shared" si="120"/>
        <v>4.0378146647787716E-2</v>
      </c>
      <c r="NC37" s="33">
        <f t="shared" si="121"/>
        <v>5.7712356099198558E-2</v>
      </c>
      <c r="ND37" s="33"/>
      <c r="NE37" s="5" t="s">
        <v>33</v>
      </c>
      <c r="NF37">
        <v>-1793.9021101595199</v>
      </c>
      <c r="NG37">
        <v>-1798.4944508168801</v>
      </c>
      <c r="NH37">
        <v>-1798.45278755102</v>
      </c>
      <c r="NI37">
        <v>-1798.2654835807</v>
      </c>
      <c r="NJ37">
        <v>-1798.2446519477801</v>
      </c>
      <c r="NK37">
        <v>-1798.1541286445199</v>
      </c>
      <c r="NL37">
        <v>-4.1663265852000003E-2</v>
      </c>
      <c r="NM37" s="28">
        <f t="shared" si="83"/>
        <v>-1798.1124653786678</v>
      </c>
      <c r="NN37" s="18" t="s">
        <v>118</v>
      </c>
      <c r="NO37" s="34">
        <f>627.5095*(NF39-NF38)</f>
        <v>4.6328733087363743</v>
      </c>
      <c r="NP37" s="34">
        <f>627.5095*(NM39-NM38)</f>
        <v>5.3116701497287622</v>
      </c>
      <c r="NQ37" s="34">
        <f>627.5095*(NK39-NK38)</f>
        <v>5.3912265339885463</v>
      </c>
      <c r="NR37" s="34">
        <f>627.5095*(NJ39-NJ38)</f>
        <v>5.2983468573985562</v>
      </c>
      <c r="NS37" s="34">
        <f>627.5095*(NI39-NI38)</f>
        <v>5.3381250485296938</v>
      </c>
      <c r="NT37" s="34">
        <f>627.5095*(NH39-NH38)</f>
        <v>5.3241832934860511</v>
      </c>
      <c r="NU37" s="34">
        <f>627.5095*(NG39-NG38)</f>
        <v>5.4037396821688892</v>
      </c>
      <c r="NV37" s="33">
        <f t="shared" si="122"/>
        <v>1.2513148180342881E-2</v>
      </c>
      <c r="NW37" s="39">
        <f t="shared" si="84"/>
        <v>6.5614633639195397E-2</v>
      </c>
      <c r="NX37" s="33">
        <f t="shared" si="85"/>
        <v>2.5236486991407681E-2</v>
      </c>
      <c r="NZ37" s="5" t="s">
        <v>33</v>
      </c>
      <c r="OA37" s="4">
        <v>-1793.96786818282</v>
      </c>
      <c r="OB37" s="4">
        <v>-1798.82167682969</v>
      </c>
      <c r="OC37" s="4">
        <v>-1798.76162710738</v>
      </c>
      <c r="OD37" s="4">
        <v>-1798.56729666362</v>
      </c>
      <c r="OE37" s="4">
        <v>-1798.5372718024601</v>
      </c>
      <c r="OF37" s="4">
        <v>-1798.5027313191799</v>
      </c>
      <c r="OG37" s="4">
        <v>-6.0049722313999999E-2</v>
      </c>
      <c r="OH37" s="28">
        <f t="shared" si="86"/>
        <v>-1798.4426815968659</v>
      </c>
      <c r="OI37" s="18" t="s">
        <v>118</v>
      </c>
      <c r="OJ37" s="34">
        <f>627.5095*(OA39-OA38)</f>
        <v>4.6067955198949235</v>
      </c>
      <c r="OK37" s="34">
        <f>627.5095*(OH39-OH38)</f>
        <v>5.2774924489090722</v>
      </c>
      <c r="OL37" s="34">
        <f>627.5095*(OF39-OF38)</f>
        <v>5.1437618813076389</v>
      </c>
      <c r="OM37" s="34">
        <f>627.5095*(OE39-OE38)</f>
        <v>5.2394673145832114</v>
      </c>
      <c r="ON37" s="34">
        <f>627.5095*(OD39-OD38)</f>
        <v>5.1726020296410615</v>
      </c>
      <c r="OO37" s="34">
        <f>627.5095*(OC39-OC38)</f>
        <v>5.3080679584099402</v>
      </c>
      <c r="OP37" s="34">
        <f>627.5095*(OB39-OB38)</f>
        <v>5.1743373945181643</v>
      </c>
      <c r="OQ37" s="33">
        <f t="shared" si="32"/>
        <v>3.0575513210525429E-2</v>
      </c>
      <c r="OR37" s="39">
        <f t="shared" si="87"/>
        <v>1.7353648771027963E-3</v>
      </c>
      <c r="OS37" s="39"/>
      <c r="OT37" s="39" t="s">
        <v>33</v>
      </c>
      <c r="OU37" s="39">
        <v>-1793.96786818287</v>
      </c>
      <c r="OV37" s="39">
        <v>-1798.81966930261</v>
      </c>
      <c r="OW37" s="39">
        <v>-1798.7963378209499</v>
      </c>
      <c r="OX37" s="39">
        <v>-1798.57201554996</v>
      </c>
      <c r="OY37" s="39">
        <v>-1798.56034980913</v>
      </c>
      <c r="OZ37" s="39">
        <v>-1798.5043384907301</v>
      </c>
      <c r="PA37" s="39">
        <v>-2.3331481662000001E-2</v>
      </c>
      <c r="PB37" s="39">
        <v>-1798.4810070090682</v>
      </c>
      <c r="PC37" s="39" t="s">
        <v>118</v>
      </c>
      <c r="PD37" s="39">
        <v>4.6067955073391591</v>
      </c>
      <c r="PE37" s="39">
        <v>5.3286586183713602</v>
      </c>
      <c r="PF37" s="39">
        <v>5.2656368640901485</v>
      </c>
      <c r="PG37" s="39">
        <v>5.3074784885260717</v>
      </c>
      <c r="PH37" s="39">
        <v>5.2759676095306363</v>
      </c>
      <c r="PI37" s="39">
        <v>5.4386260226290322</v>
      </c>
      <c r="PJ37" s="39">
        <v>5.3756042707733656</v>
      </c>
      <c r="PK37" s="39">
        <v>0.10996740668321703</v>
      </c>
      <c r="PL37" s="39">
        <v>9.9636661242729296E-2</v>
      </c>
      <c r="PM37" s="39"/>
      <c r="PO37" s="33">
        <f t="shared" si="123"/>
        <v>-2.6077782563568519E-2</v>
      </c>
      <c r="PP37" s="33">
        <f t="shared" si="124"/>
        <v>-4.83252031802337E-2</v>
      </c>
      <c r="PQ37" s="33">
        <f t="shared" si="88"/>
        <v>-2.2247420616665181E-2</v>
      </c>
      <c r="PR37" s="33">
        <f>'LNO-CCSD(T)-def2nZVP'!LB37</f>
        <v>6.1259780029597977E-2</v>
      </c>
      <c r="PS37" s="33">
        <f t="shared" si="89"/>
        <v>-2.0071478146479135E-2</v>
      </c>
      <c r="PT37" s="33">
        <f t="shared" si="90"/>
        <v>3.7213343543008363E-2</v>
      </c>
      <c r="PU37" s="33">
        <f>-'LNO-CCSD(T)-def2nZVP'!FA37+'CCSD(T)'!CI37</f>
        <v>9.725966798143304E-3</v>
      </c>
      <c r="PV37" s="360">
        <f>'LNO-CCSD(T)-def2nZVP'!KV37+PS37+PT37+PU37</f>
        <v>5.5004850770085341</v>
      </c>
      <c r="PW37" s="360"/>
      <c r="PX37" s="399">
        <v>-2.6078560735605549E-2</v>
      </c>
      <c r="PY37" s="399">
        <v>-9.1649092822914113E-2</v>
      </c>
      <c r="PZ37" s="399">
        <v>-6.5570532087308564E-2</v>
      </c>
      <c r="QA37" s="399">
        <v>6.1259780029597977E-2</v>
      </c>
      <c r="QB37" s="399">
        <v>-5.2162755158143358E-2</v>
      </c>
      <c r="QC37" s="399">
        <v>3.7213343543008363E-2</v>
      </c>
      <c r="QD37" s="399">
        <v>9.725966798143304E-3</v>
      </c>
      <c r="QE37" s="360">
        <v>5.4683937999968704</v>
      </c>
      <c r="QF37" s="399">
        <f t="shared" si="91"/>
        <v>-3.2091277011663699E-2</v>
      </c>
      <c r="QH37" s="5" t="s">
        <v>33</v>
      </c>
      <c r="QI37" s="420">
        <v>-1793.9021101584699</v>
      </c>
      <c r="QJ37" s="420">
        <v>-1798.1977258563199</v>
      </c>
      <c r="QK37" s="420">
        <v>-1798.18307912981</v>
      </c>
      <c r="QL37" s="420">
        <v>-1797.98551027691</v>
      </c>
      <c r="QM37" s="420">
        <v>-1797.97818691366</v>
      </c>
      <c r="QN37" s="420">
        <v>-1797.8551094316499</v>
      </c>
      <c r="QO37" s="420">
        <v>-1.4646726505999999E-2</v>
      </c>
      <c r="QP37" s="213">
        <f t="shared" si="92"/>
        <v>-1797.8404627051439</v>
      </c>
      <c r="QQ37" s="421" t="s">
        <v>118</v>
      </c>
      <c r="QR37" s="212">
        <f>627.5095*(QI39-QI38)</f>
        <v>4.6328740617968824</v>
      </c>
      <c r="QS37" s="212">
        <f>627.5095*(QP39-QP38)</f>
        <v>5.2565998118265203</v>
      </c>
      <c r="QT37" s="212">
        <f>627.5095*(QN39-QN38)</f>
        <v>5.1930502801246679</v>
      </c>
      <c r="QU37" s="212">
        <f>627.5095*(QM39-QM38)</f>
        <v>5.2428087338035381</v>
      </c>
      <c r="QV37" s="212">
        <f>627.5095*(QL39-QL38)</f>
        <v>5.2110339681666309</v>
      </c>
      <c r="QW37" s="212">
        <f>627.5095*(QK39-QK38)</f>
        <v>5.3646615154262891</v>
      </c>
      <c r="QX37" s="212">
        <f>627.5095*(QJ39-QJ38)</f>
        <v>5.3011119778745925</v>
      </c>
      <c r="QY37" s="213">
        <f t="shared" si="35"/>
        <v>0.10806169774992469</v>
      </c>
      <c r="QZ37" s="249">
        <f t="shared" si="93"/>
        <v>9.0078009707961648E-2</v>
      </c>
      <c r="RA37" s="5"/>
      <c r="RB37" s="5" t="s">
        <v>33</v>
      </c>
      <c r="RC37" s="213">
        <v>-1793.96786818243</v>
      </c>
      <c r="RD37" s="213">
        <v>-1798.48340716507</v>
      </c>
      <c r="RE37" s="213">
        <v>-1798.46202910387</v>
      </c>
      <c r="RF37" s="213">
        <v>-1798.25142929912</v>
      </c>
      <c r="RG37" s="213">
        <v>-1798.2407402685201</v>
      </c>
      <c r="RH37" s="213">
        <v>-1798.1686741973599</v>
      </c>
      <c r="RI37" s="213">
        <v>-2.1378061197999999E-2</v>
      </c>
      <c r="RJ37" s="418">
        <f t="shared" si="94"/>
        <v>-1798.1472961361619</v>
      </c>
      <c r="RK37" s="421" t="s">
        <v>118</v>
      </c>
      <c r="RL37" s="212">
        <f>627.5095*(RC39-RC38)</f>
        <v>4.6067955387285702</v>
      </c>
      <c r="RM37" s="212">
        <f>627.5095*(RJ39-RJ38)</f>
        <v>5.2515637380831448</v>
      </c>
      <c r="RN37" s="212">
        <f>627.5095*(RH39-RH38)</f>
        <v>5.1852006068146324</v>
      </c>
      <c r="RO37" s="212">
        <f>627.5095*(RG39-RG38)</f>
        <v>5.2548519085918297</v>
      </c>
      <c r="RP37" s="212">
        <f>627.5095*(RF39-RF38)</f>
        <v>5.2216703420301593</v>
      </c>
      <c r="RQ37" s="212">
        <f>627.5095*(RE39-RE38)</f>
        <v>5.3933212046084718</v>
      </c>
      <c r="RR37" s="212">
        <f>627.5095*(RD39-RD38)</f>
        <v>5.326958071485131</v>
      </c>
      <c r="RS37" s="213">
        <f t="shared" si="36"/>
        <v>0.14175746467049866</v>
      </c>
      <c r="RT37" s="249">
        <f t="shared" si="95"/>
        <v>0.10528772945497167</v>
      </c>
    </row>
    <row r="38" spans="1:488" ht="17">
      <c r="A38" s="96">
        <v>31.02</v>
      </c>
      <c r="C38" s="286" t="s">
        <v>34</v>
      </c>
      <c r="D38" s="282">
        <v>-1792.52424155009</v>
      </c>
      <c r="E38" s="282">
        <v>-1795.8732576587599</v>
      </c>
      <c r="F38" s="282">
        <v>-1795.8635749622599</v>
      </c>
      <c r="G38" s="282">
        <v>-1795.7371867704501</v>
      </c>
      <c r="H38" s="282">
        <v>-1795.7323454222001</v>
      </c>
      <c r="I38" s="282">
        <v>-1795.56804638925</v>
      </c>
      <c r="J38" s="282">
        <v>-1795.5583636927499</v>
      </c>
      <c r="K38" s="94" t="s">
        <v>119</v>
      </c>
      <c r="L38" s="34">
        <f>627.5095*(D39-D37)</f>
        <v>41.177329144165952</v>
      </c>
      <c r="M38" s="34">
        <f>627.5095*(J39-J37)</f>
        <v>33.514893144605836</v>
      </c>
      <c r="N38" s="34">
        <f>627.5095*(I39-I37)</f>
        <v>33.611664227271937</v>
      </c>
      <c r="O38" s="34">
        <f>627.5095*(H39-H37)</f>
        <v>36.305904183346215</v>
      </c>
      <c r="P38" s="34">
        <f>627.5095*(G39-G37)</f>
        <v>36.354289727818205</v>
      </c>
      <c r="Q38" s="34">
        <f>627.5095*(F39-F37)</f>
        <v>35.776945345315347</v>
      </c>
      <c r="R38" s="34">
        <f>627.5095*(E39-E37)</f>
        <v>35.873716427838779</v>
      </c>
      <c r="S38" s="93">
        <f t="shared" si="37"/>
        <v>2.262052200566842</v>
      </c>
      <c r="T38" s="93">
        <f t="shared" si="38"/>
        <v>-0.48057329997942588</v>
      </c>
      <c r="U38" s="288"/>
      <c r="V38" s="93">
        <f>L38-'CCSD(T)'!BV38</f>
        <v>1.5205703614533661E-2</v>
      </c>
      <c r="W38" s="93">
        <f>N38-'CCSD(T)'!BW38</f>
        <v>5.1906945581826847E-2</v>
      </c>
      <c r="X38" s="93">
        <f>P38-'CCSD(T)'!CF38</f>
        <v>4.5243820262065526E-2</v>
      </c>
      <c r="Y38" s="93">
        <f>R38-'CCSD(T)'!CG38</f>
        <v>9.4113284869507652E-2</v>
      </c>
      <c r="Z38" s="93">
        <f>R38-'DLPNO-CCSD(T1 or T0)'!CT37</f>
        <v>0.36141077694206558</v>
      </c>
      <c r="AA38" s="93">
        <f t="shared" si="39"/>
        <v>3.0038116647531865E-2</v>
      </c>
      <c r="AB38" s="93">
        <f t="shared" si="40"/>
        <v>4.8869464607442126E-2</v>
      </c>
      <c r="AD38" s="209" t="s">
        <v>34</v>
      </c>
      <c r="AE38" s="28">
        <v>-1792.52424155009</v>
      </c>
      <c r="AF38" s="28">
        <v>-1795.8735467594399</v>
      </c>
      <c r="AG38" s="28">
        <v>-1795.8640114365801</v>
      </c>
      <c r="AH38" s="28">
        <v>-1795.7374673649399</v>
      </c>
      <c r="AI38" s="28">
        <v>-1795.73269970351</v>
      </c>
      <c r="AJ38" s="28">
        <v>-1795.5684190207401</v>
      </c>
      <c r="AK38" s="28">
        <v>-1795.55888369787</v>
      </c>
      <c r="AL38" s="18" t="s">
        <v>119</v>
      </c>
      <c r="AM38" s="34">
        <f>627.5095*(AE39-AE37)</f>
        <v>41.177329137888073</v>
      </c>
      <c r="AN38" s="34">
        <f>627.5095*(AK39-AK37)</f>
        <v>33.548227685465022</v>
      </c>
      <c r="AO38" s="34">
        <f>627.5095*(AJ39-AJ37)</f>
        <v>33.635069879633797</v>
      </c>
      <c r="AP38" s="34">
        <f>627.5095*(AI39-AI37)</f>
        <v>36.337451740155132</v>
      </c>
      <c r="AQ38" s="34">
        <f>627.5095*(AH39-AH37)</f>
        <v>36.38087283110432</v>
      </c>
      <c r="AR38" s="34">
        <f>627.5095*(AG39-AG37)</f>
        <v>35.81618365241534</v>
      </c>
      <c r="AS38" s="34">
        <f>627.5095*(AF39-AF37)</f>
        <v>35.903025840306235</v>
      </c>
      <c r="AT38" s="52">
        <f t="shared" si="41"/>
        <v>2.2679559606724382</v>
      </c>
      <c r="AU38" s="52">
        <f t="shared" si="42"/>
        <v>-0.4778469907980849</v>
      </c>
      <c r="AV38" s="71"/>
      <c r="AW38" s="52">
        <f>AM38-'CCSD(T)'!BV38</f>
        <v>1.5205697336654111E-2</v>
      </c>
      <c r="AX38" s="52">
        <f>AO38-'CCSD(T)'!BW38</f>
        <v>7.5312597943685944E-2</v>
      </c>
      <c r="AY38" s="52">
        <f>AQ38-'CCSD(T)'!CF38</f>
        <v>7.1826923548179877E-2</v>
      </c>
      <c r="AZ38" s="52">
        <f>AS38-'CCSD(T)'!CG38</f>
        <v>0.12342269733696298</v>
      </c>
      <c r="BA38" s="52">
        <f>AS38-'DLPNO-CCSD(T1 or T0)'!CT37</f>
        <v>0.39072018940952091</v>
      </c>
      <c r="BB38" s="52">
        <f t="shared" si="43"/>
        <v>5.6621226211525766E-2</v>
      </c>
      <c r="BC38" s="52">
        <f t="shared" si="44"/>
        <v>5.1595773788783106E-2</v>
      </c>
      <c r="BD38" s="33"/>
      <c r="BE38" s="211" t="s">
        <v>34</v>
      </c>
      <c r="BF38" s="28">
        <v>-1792.52424155011</v>
      </c>
      <c r="BG38" s="28">
        <v>-1795.87284808903</v>
      </c>
      <c r="BH38" s="28">
        <v>-1795.84841316079</v>
      </c>
      <c r="BI38" s="28">
        <v>-1795.73433322745</v>
      </c>
      <c r="BJ38" s="28">
        <v>-1795.7221157633301</v>
      </c>
      <c r="BK38" s="28">
        <v>-1795.5668837630601</v>
      </c>
      <c r="BL38" s="28">
        <v>-2.4434928246E-2</v>
      </c>
      <c r="BM38" s="28">
        <f t="shared" si="45"/>
        <v>-1795.5424488348142</v>
      </c>
      <c r="BN38" s="18" t="s">
        <v>119</v>
      </c>
      <c r="BO38" s="212">
        <f>627.5095*(BF39-BF37)</f>
        <v>41.177329144165952</v>
      </c>
      <c r="BP38" s="212">
        <f>627.5095*(BM39-BM37)</f>
        <v>34.756443759401527</v>
      </c>
      <c r="BQ38" s="212">
        <f>627.5095*(BK39-BK37)</f>
        <v>33.59302767814502</v>
      </c>
      <c r="BR38" s="212">
        <f>627.5095*(BJ39-BJ37)</f>
        <v>37.126736929351033</v>
      </c>
      <c r="BS38" s="212">
        <f>627.5095*(BI39-BI37)</f>
        <v>36.545028883372311</v>
      </c>
      <c r="BT38" s="212">
        <f>627.5095*(BH39-BH37)</f>
        <v>36.635002224518225</v>
      </c>
      <c r="BU38" s="212">
        <f>627.5095*(BG39-BG37)</f>
        <v>35.471586138981344</v>
      </c>
      <c r="BV38" s="213">
        <f t="shared" si="46"/>
        <v>1.8785584608363237</v>
      </c>
      <c r="BW38" s="213">
        <f t="shared" si="47"/>
        <v>-1.0734427443909667</v>
      </c>
      <c r="BX38" s="214">
        <f t="shared" si="96"/>
        <v>0.59559575359288175</v>
      </c>
      <c r="BY38" s="33">
        <f>BO38-'CCSD(T)'!BV38</f>
        <v>1.5205703614533661E-2</v>
      </c>
      <c r="BZ38" s="33">
        <f>BQ38-'CCSD(T)'!BW38</f>
        <v>3.3270396454909701E-2</v>
      </c>
      <c r="CA38" s="39">
        <f>BS38-'CCSD(T)'!CF38</f>
        <v>0.23598297581617089</v>
      </c>
      <c r="CB38" s="39">
        <f>BU38-'CCSD(T)'!CG38</f>
        <v>-0.30801700398792775</v>
      </c>
      <c r="CC38" s="33">
        <f>BU38-'DLPNO-CCSD(T1 or T0)'!CT37</f>
        <v>-4.0719511915369822E-2</v>
      </c>
      <c r="CD38" s="33">
        <f t="shared" si="49"/>
        <v>0.22077727220163723</v>
      </c>
      <c r="CE38" s="33">
        <f t="shared" si="50"/>
        <v>-0.54399997980409864</v>
      </c>
      <c r="CF38" s="39"/>
      <c r="CG38" s="211" t="s">
        <v>34</v>
      </c>
      <c r="CH38" s="74">
        <v>-1792.5242415501</v>
      </c>
      <c r="CI38" s="74">
        <v>-1795.8737144246099</v>
      </c>
      <c r="CJ38" s="74">
        <v>-1795.8502910152899</v>
      </c>
      <c r="CK38" s="74">
        <v>-1795.73543323901</v>
      </c>
      <c r="CL38" s="74">
        <v>-1795.72372153435</v>
      </c>
      <c r="CM38" s="74">
        <v>-1795.5681471503799</v>
      </c>
      <c r="CN38" s="33">
        <v>-2.3423409321E-2</v>
      </c>
      <c r="CO38" s="33">
        <f t="shared" si="51"/>
        <v>-1795.544723741059</v>
      </c>
      <c r="CP38" s="18" t="s">
        <v>119</v>
      </c>
      <c r="CQ38" s="34">
        <f>627.5095*(CH39-CH37)</f>
        <v>41.177329144165952</v>
      </c>
      <c r="CR38" s="34">
        <f>627.5095*(CO39-CO37)</f>
        <v>34.503527531342435</v>
      </c>
      <c r="CS38" s="34">
        <f>627.5095*(CM39-CM37)</f>
        <v>33.797174295879138</v>
      </c>
      <c r="CT38" s="34">
        <f>627.5095*(CL39-CL37)</f>
        <v>36.885920771100011</v>
      </c>
      <c r="CU38" s="34">
        <f>627.5095*(CK39-CK37)</f>
        <v>36.532744155080515</v>
      </c>
      <c r="CV38" s="34">
        <f>627.5095*(CJ39-CJ37)</f>
        <v>36.388149086219251</v>
      </c>
      <c r="CW38" s="34">
        <f>627.5095*(CI39-CI37)</f>
        <v>35.681795847617011</v>
      </c>
      <c r="CX38" s="33">
        <f t="shared" si="97"/>
        <v>1.8846215517378724</v>
      </c>
      <c r="CY38" s="33">
        <f t="shared" si="98"/>
        <v>-0.85094830746350425</v>
      </c>
      <c r="CZ38" s="33">
        <f t="shared" si="99"/>
        <v>0.2224944369274624</v>
      </c>
      <c r="DA38" s="33">
        <f>CQ38-'CCSD(T)'!BV38</f>
        <v>1.5205703614533661E-2</v>
      </c>
      <c r="DB38" s="33">
        <f>CS38-'CCSD(T)'!BW38</f>
        <v>0.2374170141890275</v>
      </c>
      <c r="DC38" s="33">
        <f>CU38-'CCSD(T)'!CF38</f>
        <v>0.22369824752437495</v>
      </c>
      <c r="DD38" s="39">
        <f>CW38-'CCSD(T)'!CG38</f>
        <v>-9.7807295352261292E-2</v>
      </c>
      <c r="DE38" s="39">
        <f>CW38-'DLPNO-CCSD(T1 or T0)'!CT37</f>
        <v>0.16949019672029664</v>
      </c>
      <c r="DF38" s="33">
        <f t="shared" si="52"/>
        <v>0.20849254390984129</v>
      </c>
      <c r="DG38" s="33">
        <f t="shared" si="53"/>
        <v>-0.32150554287663624</v>
      </c>
      <c r="DH38" s="33"/>
      <c r="DI38" s="211" t="s">
        <v>34</v>
      </c>
      <c r="DJ38" s="74">
        <v>-1792.52424155004</v>
      </c>
      <c r="DK38" s="74">
        <v>-1795.87251906047</v>
      </c>
      <c r="DL38" s="74">
        <v>-1795.8699540489199</v>
      </c>
      <c r="DM38" s="74">
        <v>-1795.7375903765901</v>
      </c>
      <c r="DN38" s="74">
        <v>-1795.7363078708099</v>
      </c>
      <c r="DO38" s="74">
        <v>-1795.56830155278</v>
      </c>
      <c r="DP38" s="28">
        <v>-2.5650115589999998E-3</v>
      </c>
      <c r="DQ38" s="33">
        <f t="shared" si="54"/>
        <v>-1795.565736541221</v>
      </c>
      <c r="DR38" s="18" t="s">
        <v>119</v>
      </c>
      <c r="DS38" s="34">
        <f>627.5095*(DJ39-DJ37)</f>
        <v>41.177328974663133</v>
      </c>
      <c r="DT38" s="34">
        <f>627.5095*(DQ39-DQ37)</f>
        <v>33.569294368414084</v>
      </c>
      <c r="DU38" s="34">
        <f>627.5095*(DO39-DO37)</f>
        <v>33.577757749084455</v>
      </c>
      <c r="DV38" s="34">
        <f>627.5095*(DN39-DN37)</f>
        <v>36.336481924348853</v>
      </c>
      <c r="DW38" s="34">
        <f>627.5095*(DM39-DM37)</f>
        <v>36.340713610046969</v>
      </c>
      <c r="DX38" s="34">
        <f>627.5095*(DL39-DL37)</f>
        <v>35.782227808101013</v>
      </c>
      <c r="DY38" s="34">
        <f>627.5095*(DK39-DK37)</f>
        <v>35.790691191767642</v>
      </c>
      <c r="DZ38" s="33">
        <f t="shared" si="3"/>
        <v>2.2129334426831875</v>
      </c>
      <c r="EA38" s="33">
        <f t="shared" si="4"/>
        <v>-0.55002241827932608</v>
      </c>
      <c r="EB38" s="33">
        <f t="shared" si="55"/>
        <v>-6.9449118299900192E-2</v>
      </c>
      <c r="EC38" s="33">
        <f>DS38-'CCSD(T)'!BV38</f>
        <v>1.5205534111714769E-2</v>
      </c>
      <c r="ED38" s="33">
        <f>DU38-'CCSD(T)'!BW38</f>
        <v>1.8000467394344355E-2</v>
      </c>
      <c r="EE38" s="33">
        <f>DW38-'CCSD(T)'!CF38</f>
        <v>3.1667702490828731E-2</v>
      </c>
      <c r="EF38" s="39">
        <f>DY38-'CCSD(T)'!CG38</f>
        <v>1.1088048798370664E-2</v>
      </c>
      <c r="EG38" s="39">
        <f>DY38-'DLPNO-CCSD(T1 or T0)'!CT37</f>
        <v>0.27838554087092859</v>
      </c>
      <c r="EH38" s="33">
        <f t="shared" si="56"/>
        <v>1.6462168379113962E-2</v>
      </c>
      <c r="EI38" s="33">
        <f t="shared" si="57"/>
        <v>-2.0579653692458066E-2</v>
      </c>
      <c r="EJ38" s="33"/>
      <c r="EK38" s="289" t="s">
        <v>34</v>
      </c>
      <c r="EL38" s="33">
        <v>-1792.6425144483701</v>
      </c>
      <c r="EM38" s="33">
        <v>-1796.3786086453399</v>
      </c>
      <c r="EN38" s="33">
        <v>-1796.3685500234501</v>
      </c>
      <c r="EO38" s="33">
        <v>-1796.22498287697</v>
      </c>
      <c r="EP38" s="33">
        <v>-1796.21995356603</v>
      </c>
      <c r="EQ38" s="33">
        <v>-1796.0571998686301</v>
      </c>
      <c r="ER38" s="33">
        <v>-1.0058621893999999E-2</v>
      </c>
      <c r="ES38" s="33">
        <f t="shared" si="58"/>
        <v>-1796.0471412467361</v>
      </c>
      <c r="ET38" s="18" t="s">
        <v>119</v>
      </c>
      <c r="EU38" s="34">
        <f>627.5095*(EL39-EL37)</f>
        <v>43.602169671041757</v>
      </c>
      <c r="EV38" s="34">
        <f>627.5095*(ES39-ES37)</f>
        <v>33.939036805071218</v>
      </c>
      <c r="EW38" s="34">
        <f>627.5095*(EQ39-EQ37)</f>
        <v>33.918254588374943</v>
      </c>
      <c r="EX38" s="34">
        <f>627.5095*(EP39-EP37)</f>
        <v>37.789222585174407</v>
      </c>
      <c r="EY38" s="34">
        <f>627.5095*(EO39-EO37)</f>
        <v>37.778831473330634</v>
      </c>
      <c r="EZ38" s="34">
        <f>627.5095*(EN39-EN37)</f>
        <v>36.994938617849293</v>
      </c>
      <c r="FA38" s="34">
        <f>627.5095*(EM39-EM37)</f>
        <v>36.974156406860189</v>
      </c>
      <c r="FB38" s="92">
        <f t="shared" si="5"/>
        <v>3.0559018184852462</v>
      </c>
      <c r="FC38" s="92">
        <f t="shared" si="6"/>
        <v>-0.80467506647044473</v>
      </c>
      <c r="FD38" s="92">
        <f>EU38-'CCSD(T)'!BB38</f>
        <v>-3.4492953521692016E-4</v>
      </c>
      <c r="FE38" s="92">
        <f>EW38-'CCSD(T)'!BC38</f>
        <v>9.5346654161460265E-2</v>
      </c>
      <c r="FF38" s="92">
        <f>EY38-'CCSD(T)'!CH38</f>
        <v>0.10312112101071591</v>
      </c>
      <c r="FG38" s="96">
        <f>FA38-'CCSD(T)'!CI38</f>
        <v>0.14263288053253831</v>
      </c>
      <c r="FH38" s="96">
        <f>FA38-'DLPNO-CCSD(T1 or T0)'!AF37</f>
        <v>0.32371355794916212</v>
      </c>
      <c r="FI38" s="92">
        <f t="shared" si="59"/>
        <v>0.10346605054593283</v>
      </c>
      <c r="FJ38" s="92">
        <f t="shared" si="60"/>
        <v>3.9511759521822398E-2</v>
      </c>
      <c r="FK38" s="39"/>
      <c r="FL38" s="218" t="s">
        <v>34</v>
      </c>
      <c r="FM38" s="28">
        <v>-1792.64251444859</v>
      </c>
      <c r="FN38" s="28">
        <v>-1796.3789412844201</v>
      </c>
      <c r="FO38" s="28">
        <v>-1796.3690711509801</v>
      </c>
      <c r="FP38" s="28">
        <v>-1796.2253034949599</v>
      </c>
      <c r="FQ38" s="28">
        <v>-1796.2203684282399</v>
      </c>
      <c r="FR38" s="28">
        <v>-1796.0575946951201</v>
      </c>
      <c r="FS38" s="28">
        <v>-9.8701334420000005E-3</v>
      </c>
      <c r="FT38" s="28">
        <f t="shared" si="61"/>
        <v>-1796.047724561678</v>
      </c>
      <c r="FU38" s="18" t="s">
        <v>119</v>
      </c>
      <c r="FV38" s="34">
        <f>627.5095*(FM39-FM37)</f>
        <v>43.602169589571972</v>
      </c>
      <c r="FW38" s="34">
        <f>627.5095*(FT39-FT37)</f>
        <v>33.970131417814329</v>
      </c>
      <c r="FX38" s="34">
        <f>627.5095*(FR39-FR37)</f>
        <v>33.953225887129825</v>
      </c>
      <c r="FY38" s="34">
        <f>627.5095*(FQ39-FQ37)</f>
        <v>37.801684685468864</v>
      </c>
      <c r="FZ38" s="34">
        <f>627.5095*(FP39-FP37)</f>
        <v>37.793231919127862</v>
      </c>
      <c r="GA38" s="34">
        <f>627.5095*(FO39-FO37)</f>
        <v>37.010487148621898</v>
      </c>
      <c r="GB38" s="34">
        <f>627.5095*(FN39-FN37)</f>
        <v>36.993581622217775</v>
      </c>
      <c r="GC38" s="33">
        <f t="shared" si="62"/>
        <v>3.0403557350879495</v>
      </c>
      <c r="GD38" s="33">
        <f t="shared" si="63"/>
        <v>-0.79965029691008738</v>
      </c>
      <c r="GE38" s="169">
        <f t="shared" si="100"/>
        <v>-0.1828067578766408</v>
      </c>
      <c r="GF38" s="33">
        <f>FV38-'CCSD(T)'!BB38</f>
        <v>-3.4501100500250459E-4</v>
      </c>
      <c r="GG38" s="33">
        <f>FX38-'CCSD(T)'!BC38</f>
        <v>0.13031795291634296</v>
      </c>
      <c r="GH38" s="33">
        <f>FZ38-'CCSD(T)'!CH38</f>
        <v>0.11752156680794457</v>
      </c>
      <c r="GI38" s="33">
        <f>GB38-'CCSD(T)'!CI38</f>
        <v>0.16205809589012432</v>
      </c>
      <c r="GJ38" s="33">
        <f>GB38-'DLPNO-CCSD(T1 or T0)'!O37</f>
        <v>0.27882595214363448</v>
      </c>
      <c r="GK38" s="33">
        <f t="shared" si="64"/>
        <v>0.11786657781294707</v>
      </c>
      <c r="GL38" s="33">
        <f t="shared" si="65"/>
        <v>4.4536529082179754E-2</v>
      </c>
      <c r="GM38" s="33"/>
      <c r="GN38" s="218" t="s">
        <v>34</v>
      </c>
      <c r="GO38" s="28">
        <v>-1792.64251444859</v>
      </c>
      <c r="GP38" s="28">
        <v>-1796.3782669422201</v>
      </c>
      <c r="GQ38" s="28">
        <v>-1796.35167410908</v>
      </c>
      <c r="GR38" s="28">
        <v>-1796.22209370617</v>
      </c>
      <c r="GS38" s="28">
        <v>-1796.2087972896099</v>
      </c>
      <c r="GT38" s="28">
        <v>-1796.0558235228</v>
      </c>
      <c r="GU38" s="28">
        <v>-2.6592833133E-2</v>
      </c>
      <c r="GV38" s="28">
        <f t="shared" si="66"/>
        <v>-1796.029230689667</v>
      </c>
      <c r="GW38" s="18" t="s">
        <v>119</v>
      </c>
      <c r="GX38" s="34">
        <f>627.5095*(GO39-GO37)</f>
        <v>43.602169589571972</v>
      </c>
      <c r="GY38" s="34">
        <f>627.5095*(GV39-GV37)</f>
        <v>33.942354838752237</v>
      </c>
      <c r="GZ38" s="34">
        <f>627.5095*(GT39-GT37)</f>
        <v>33.795094233748458</v>
      </c>
      <c r="HA38" s="34">
        <f>627.5095*(GS39-GS37)</f>
        <v>37.73723117025925</v>
      </c>
      <c r="HB38" s="34">
        <f>627.5095*(GR39-GR37)</f>
        <v>37.663600868542098</v>
      </c>
      <c r="HC38" s="34">
        <f>627.5095*(GQ39-GQ37)</f>
        <v>36.93923837707738</v>
      </c>
      <c r="HD38" s="34">
        <f>627.5095*(GP39-GP37)</f>
        <v>36.791977773500399</v>
      </c>
      <c r="HE38" s="33">
        <f t="shared" si="101"/>
        <v>2.9968835397519413</v>
      </c>
      <c r="HF38" s="33">
        <f t="shared" si="102"/>
        <v>-0.87162309504169855</v>
      </c>
      <c r="HG38" s="52">
        <f t="shared" si="67"/>
        <v>7.1972798131611171E-2</v>
      </c>
      <c r="HH38" s="33">
        <f>GX38-'CCSD(T)'!BB38</f>
        <v>-3.4501100500250459E-4</v>
      </c>
      <c r="HI38" s="33">
        <f>GZ38-'CCSD(T)'!BC38</f>
        <v>-2.7813700465024738E-2</v>
      </c>
      <c r="HJ38" s="33">
        <f>HB38-'CCSD(T)'!CH38</f>
        <v>-1.2109483777820174E-2</v>
      </c>
      <c r="HK38" s="33">
        <f>HD38-'CCSD(T)'!CI38</f>
        <v>-3.954575282725159E-2</v>
      </c>
      <c r="HL38" s="33">
        <f>HD38-'DLPNO-CCSD(T1 or T0)'!CT37</f>
        <v>1.2796721226036851</v>
      </c>
      <c r="HM38" s="33">
        <f t="shared" si="103"/>
        <v>-1.1764472772817669E-2</v>
      </c>
      <c r="HN38" s="33">
        <f t="shared" si="104"/>
        <v>-2.7436269049431417E-2</v>
      </c>
      <c r="HO38" s="39"/>
      <c r="HP38" s="218" t="s">
        <v>34</v>
      </c>
      <c r="HQ38" s="28">
        <v>-1792.64251444859</v>
      </c>
      <c r="HR38" s="28">
        <v>-1796.3793780620499</v>
      </c>
      <c r="HS38" s="28">
        <v>-1796.3537322688101</v>
      </c>
      <c r="HT38" s="28">
        <v>-1796.22334718711</v>
      </c>
      <c r="HU38" s="28">
        <v>-1796.21052429048</v>
      </c>
      <c r="HV38" s="28">
        <v>-1796.0573331267201</v>
      </c>
      <c r="HW38" s="28">
        <v>-2.5645793245E-2</v>
      </c>
      <c r="HX38" s="28">
        <f t="shared" si="68"/>
        <v>-1796.031687333475</v>
      </c>
      <c r="HY38" s="18" t="s">
        <v>119</v>
      </c>
      <c r="HZ38" s="34">
        <f>627.5095*(HQ39-HQ37)</f>
        <v>43.602169589571972</v>
      </c>
      <c r="IA38" s="34">
        <f>627.5095*(HX39-HX37)</f>
        <v>33.916242765254545</v>
      </c>
      <c r="IB38" s="34">
        <f>627.5095*(HV39-HV37)</f>
        <v>33.935915454158575</v>
      </c>
      <c r="IC38" s="34">
        <f>627.5095*(HU39-HU37)</f>
        <v>37.703927559527017</v>
      </c>
      <c r="ID38" s="34">
        <f>627.5095*(HT39-HT37)</f>
        <v>37.71376390276626</v>
      </c>
      <c r="IE38" s="34">
        <f>627.5095*(HS39-HS37)</f>
        <v>36.903254930471043</v>
      </c>
      <c r="IF38" s="34">
        <f>627.5095*(HR39-HR37)</f>
        <v>36.922927616806852</v>
      </c>
      <c r="IG38" s="33">
        <f t="shared" si="69"/>
        <v>2.9870121626482771</v>
      </c>
      <c r="IH38" s="33">
        <f t="shared" si="70"/>
        <v>-0.7908362859594078</v>
      </c>
      <c r="II38" s="33">
        <f t="shared" si="71"/>
        <v>8.0786809082290745E-2</v>
      </c>
      <c r="IJ38" s="33">
        <f>HZ38-'CCSD(T)'!BB38</f>
        <v>-3.4501100500250459E-4</v>
      </c>
      <c r="IK38" s="33">
        <f>IB38-'CCSD(T)'!BC38</f>
        <v>0.11300751994509284</v>
      </c>
      <c r="IL38" s="33">
        <f>ID38-'CCSD(T)'!CH38</f>
        <v>3.8053550446342399E-2</v>
      </c>
      <c r="IM38" s="33">
        <f>IF38-'CCSD(T)'!CI38</f>
        <v>9.1404090479201727E-2</v>
      </c>
      <c r="IN38" s="33">
        <f>IF38-'DLPNO-CCSD(T1 or T0)'!CT37</f>
        <v>1.4106219659101384</v>
      </c>
      <c r="IO38" s="33">
        <f t="shared" si="72"/>
        <v>3.8398561451344904E-2</v>
      </c>
      <c r="IP38" s="33">
        <f t="shared" si="73"/>
        <v>5.3350540032859328E-2</v>
      </c>
      <c r="IQ38" s="33"/>
      <c r="IR38" s="218" t="s">
        <v>34</v>
      </c>
      <c r="IS38">
        <v>-1792.6425144483701</v>
      </c>
      <c r="IT38">
        <v>-1796.37893170449</v>
      </c>
      <c r="IU38">
        <v>-1796.3758568405599</v>
      </c>
      <c r="IV38">
        <v>-1796.22586709093</v>
      </c>
      <c r="IW38">
        <v>-1796.22432965897</v>
      </c>
      <c r="IX38">
        <v>-1796.0576931903499</v>
      </c>
      <c r="IY38">
        <v>-3.0748639239999999E-3</v>
      </c>
      <c r="IZ38" s="28">
        <f t="shared" si="74"/>
        <v>-1796.054618326426</v>
      </c>
      <c r="JA38" s="18" t="s">
        <v>119</v>
      </c>
      <c r="JB38" s="34">
        <f>627.5095*(IS39-IS37)</f>
        <v>43.602169671041757</v>
      </c>
      <c r="JC38" s="34">
        <f>627.5095*(IZ39-IZ37)</f>
        <v>33.85976196042968</v>
      </c>
      <c r="JD38" s="34">
        <f>627.5095*(IX39-IX37)</f>
        <v>33.835188432354101</v>
      </c>
      <c r="JE38" s="34">
        <f>627.5095*(IW39-IW37)</f>
        <v>37.676145335650055</v>
      </c>
      <c r="JF38" s="34">
        <f>627.5095*(IV39-IV37)</f>
        <v>37.663858574180487</v>
      </c>
      <c r="JG38" s="34">
        <f>627.5095*(IU39-IU37)</f>
        <v>36.818311761859221</v>
      </c>
      <c r="JH38" s="34">
        <f>627.5095*(IT39-IT37)</f>
        <v>36.793738238777408</v>
      </c>
      <c r="JI38" s="33">
        <f t="shared" si="75"/>
        <v>2.9585498064233064</v>
      </c>
      <c r="JJ38" s="33">
        <f t="shared" si="76"/>
        <v>-0.87012033540307954</v>
      </c>
      <c r="JK38" s="33">
        <f t="shared" si="77"/>
        <v>-6.5445268932634804E-2</v>
      </c>
      <c r="JL38" s="33">
        <f>JB38-'CCSD(T)'!BB38</f>
        <v>-3.4492953521692016E-4</v>
      </c>
      <c r="JM38" s="33">
        <f>JD38-'CCSD(T)'!BC38</f>
        <v>1.2280498140619045E-2</v>
      </c>
      <c r="JN38" s="33">
        <f>JF38-'CCSD(T)'!CH38</f>
        <v>-1.185177813943028E-2</v>
      </c>
      <c r="JO38" s="33">
        <f>JH38-'CCSD(T)'!CI38</f>
        <v>-3.7785287550242685E-2</v>
      </c>
      <c r="JP38" s="33">
        <f>JH38-'DLPNO-CCSD(T1 or T0)'!CT37</f>
        <v>1.281432587880694</v>
      </c>
      <c r="JQ38" s="33">
        <f t="shared" si="78"/>
        <v>-1.150684860421336E-2</v>
      </c>
      <c r="JR38" s="33">
        <f t="shared" si="79"/>
        <v>-2.5933509410812405E-2</v>
      </c>
      <c r="JS38" s="33"/>
      <c r="JT38" s="344">
        <v>-1798.2961769574499</v>
      </c>
      <c r="JU38" s="345">
        <v>-1797.9232116445701</v>
      </c>
      <c r="JV38" s="346">
        <v>-1797.91474822023</v>
      </c>
      <c r="JW38" s="328"/>
      <c r="JX38" s="218" t="s">
        <v>34</v>
      </c>
      <c r="JY38" s="28">
        <v>-1793.84292228864</v>
      </c>
      <c r="JZ38" s="28">
        <v>-1798.4428901108699</v>
      </c>
      <c r="KA38" s="28">
        <v>-1798.4266399116</v>
      </c>
      <c r="KB38" s="28">
        <v>-1798.2155703537601</v>
      </c>
      <c r="KC38" s="28">
        <v>-1798.2074452541201</v>
      </c>
      <c r="KD38" s="28">
        <v>-1798.10718678271</v>
      </c>
      <c r="KE38" s="28">
        <v>-1.6250199270000001E-2</v>
      </c>
      <c r="KF38" s="28">
        <f t="shared" si="80"/>
        <v>-1798.09093658344</v>
      </c>
      <c r="KG38" s="216">
        <v>-1798.028615063</v>
      </c>
      <c r="KH38" s="125">
        <v>-1798.028615063</v>
      </c>
      <c r="KI38" s="215">
        <v>-1798.239821613</v>
      </c>
      <c r="KJ38" s="10">
        <v>-1.062557150895</v>
      </c>
      <c r="KK38" s="10">
        <v>-3.202016597499</v>
      </c>
      <c r="KL38" s="10">
        <f t="shared" si="105"/>
        <v>-1798.0395279226038</v>
      </c>
      <c r="KM38" s="10">
        <f t="shared" si="106"/>
        <v>-1798.0055438653887</v>
      </c>
      <c r="KN38" s="34">
        <f>627.5095*(JY39-JY37)</f>
        <v>41.773824551810733</v>
      </c>
      <c r="KO38" s="34">
        <f>627.5095*(KF39-KF37)</f>
        <v>35.183122863023137</v>
      </c>
      <c r="KP38" s="34">
        <f>627.5095*(KL39-KL37)</f>
        <v>36.868094806573467</v>
      </c>
      <c r="KQ38" s="34">
        <f>627.5095*(KM39-KM37)</f>
        <v>37.74878507658449</v>
      </c>
      <c r="KR38" s="34">
        <f>627.5095*(KD39-KD37)</f>
        <v>35.088608337299</v>
      </c>
      <c r="KS38" s="34">
        <f>627.5095*(KC39-KC37)</f>
        <v>38.398396496136861</v>
      </c>
      <c r="KT38" s="34">
        <f>627.5095*(KB39-KB37)</f>
        <v>38.35113923263274</v>
      </c>
      <c r="KU38" s="34">
        <f>627.5095*(KA39-KA37)</f>
        <v>37.463196711274819</v>
      </c>
      <c r="KV38" s="34">
        <f>627.5095*(JZ39-JZ37)</f>
        <v>37.368682177846011</v>
      </c>
      <c r="KW38" s="33">
        <f t="shared" si="14"/>
        <v>2.2800738405470113</v>
      </c>
      <c r="KX38" s="109">
        <f>627.5095*(JT39-JT37)</f>
        <v>37.492970047824095</v>
      </c>
      <c r="KY38" s="109">
        <f>627.5095*(JU39-JU37)</f>
        <v>37.611425242014285</v>
      </c>
      <c r="KZ38" s="331">
        <f>627.5095*(JV39-JV37)</f>
        <v>37.670484534865537</v>
      </c>
      <c r="LA38" s="33">
        <f t="shared" si="107"/>
        <v>-0.98245705478672818</v>
      </c>
      <c r="LB38" s="155">
        <f t="shared" si="108"/>
        <v>-0.1828067578766408</v>
      </c>
      <c r="LC38" s="149">
        <f>KN38-'PNO-LCCSD(T)'!AB37</f>
        <v>2.2488183106972315E-3</v>
      </c>
      <c r="LD38" s="179">
        <f t="shared" si="109"/>
        <v>0.37510055562823652</v>
      </c>
      <c r="LE38" s="324">
        <f t="shared" si="110"/>
        <v>0.12428786997808317</v>
      </c>
      <c r="LF38" s="326">
        <f t="shared" si="111"/>
        <v>0.11845519419019013</v>
      </c>
      <c r="LG38" t="str">
        <f t="shared" si="112"/>
        <v>12_start</v>
      </c>
      <c r="LH38" s="175">
        <f>627.5095*(KG39-KG37)</f>
        <v>38.952758889016884</v>
      </c>
      <c r="LI38" s="128">
        <f t="shared" si="20"/>
        <v>-0.55436239288002298</v>
      </c>
      <c r="LJ38" s="129">
        <f t="shared" si="21"/>
        <v>-0.60161965638414472</v>
      </c>
      <c r="LK38" s="123">
        <f>627.5095*(KI39-KI37)</f>
        <v>38.055887171266718</v>
      </c>
      <c r="LL38" s="128">
        <f t="shared" si="113"/>
        <v>-0.59269045999189984</v>
      </c>
      <c r="LM38" s="128">
        <f t="shared" si="114"/>
        <v>-0.68720499342070696</v>
      </c>
      <c r="LN38" s="226">
        <f t="shared" si="115"/>
        <v>-2.0609447559817298</v>
      </c>
      <c r="LO38" s="226"/>
      <c r="LP38" s="5" t="s">
        <v>34</v>
      </c>
      <c r="LQ38" s="4">
        <v>-1793.84292228768</v>
      </c>
      <c r="LR38" s="4">
        <v>-1798.4425130165801</v>
      </c>
      <c r="LS38" s="4">
        <v>-1798.4261695815001</v>
      </c>
      <c r="LT38" s="4">
        <v>-1798.2152388396701</v>
      </c>
      <c r="LU38" s="4">
        <v>-1798.20706712213</v>
      </c>
      <c r="LV38" s="4">
        <v>-1798.1067486946399</v>
      </c>
      <c r="LW38" s="4">
        <v>-1.6343435082999999E-2</v>
      </c>
      <c r="LX38" s="28">
        <f t="shared" si="116"/>
        <v>-1798.090405259557</v>
      </c>
      <c r="LY38" s="18" t="s">
        <v>119</v>
      </c>
      <c r="LZ38" s="34">
        <f>627.5095*(LQ39-LQ37)</f>
        <v>41.773825267203954</v>
      </c>
      <c r="MA38" s="34">
        <f>627.5095*(LX39-LX37)</f>
        <v>35.188814873300359</v>
      </c>
      <c r="MB38" s="34">
        <f>627.5095*(LV39-LV37)</f>
        <v>35.093575928478806</v>
      </c>
      <c r="MC38" s="34">
        <f>627.5095*(LU39-LU37)</f>
        <v>38.400539641852397</v>
      </c>
      <c r="MD38" s="34">
        <f>627.5095*(LT39-LT37)</f>
        <v>38.352920167230096</v>
      </c>
      <c r="ME38" s="34">
        <f>627.5095*(LS39-LS37)</f>
        <v>37.481118809297179</v>
      </c>
      <c r="MF38" s="34">
        <f>627.5095*(LR39-LR37)</f>
        <v>37.385879860195253</v>
      </c>
      <c r="MG38" s="33">
        <f t="shared" si="117"/>
        <v>2.2923039317164466</v>
      </c>
      <c r="MH38" s="39">
        <f t="shared" si="118"/>
        <v>-0.96704030703484278</v>
      </c>
      <c r="MI38" s="33"/>
      <c r="MJ38" s="5" t="s">
        <v>34</v>
      </c>
      <c r="MK38" s="28">
        <v>-1793.84292228865</v>
      </c>
      <c r="ML38" s="28">
        <v>-1798.44171759759</v>
      </c>
      <c r="MM38" s="28">
        <v>-1798.39981496315</v>
      </c>
      <c r="MN38" s="28">
        <v>-1798.2114949177401</v>
      </c>
      <c r="MO38" s="28">
        <v>-1798.19054360051</v>
      </c>
      <c r="MP38" s="28">
        <v>-1798.1049626654899</v>
      </c>
      <c r="MQ38" s="28">
        <v>-4.1902634442E-2</v>
      </c>
      <c r="MR38" s="28">
        <f t="shared" si="82"/>
        <v>-1798.0630600310478</v>
      </c>
      <c r="MS38" s="18" t="s">
        <v>119</v>
      </c>
      <c r="MT38" s="34">
        <f>627.5095*(MK39-MK37)</f>
        <v>41.773824551810733</v>
      </c>
      <c r="MU38" s="34">
        <f>627.5095*(MR39-MR37)</f>
        <v>34.679696489446911</v>
      </c>
      <c r="MV38" s="34">
        <f>627.5095*(MP39-MP37)</f>
        <v>34.976567294325598</v>
      </c>
      <c r="MW38" s="34">
        <f>627.5095*(MO39-MO37)</f>
        <v>38.155469075821962</v>
      </c>
      <c r="MX38" s="34">
        <f>627.5095*(MN39-MN37)</f>
        <v>38.303904471484046</v>
      </c>
      <c r="MY38" s="34">
        <f>627.5095*(MM39-MM37)</f>
        <v>37.194413571643786</v>
      </c>
      <c r="MZ38" s="34">
        <f>627.5095*(ML39-ML37)</f>
        <v>37.491284369103155</v>
      </c>
      <c r="NA38" s="52">
        <f t="shared" si="119"/>
        <v>2.5147170747775576</v>
      </c>
      <c r="NB38" s="52">
        <f t="shared" si="120"/>
        <v>-0.81262010238089033</v>
      </c>
      <c r="NC38" s="33">
        <f t="shared" si="121"/>
        <v>-0.16983695240583785</v>
      </c>
      <c r="ND38" s="33"/>
      <c r="NE38" s="5" t="s">
        <v>34</v>
      </c>
      <c r="NF38">
        <v>-1793.84292228865</v>
      </c>
      <c r="NG38">
        <v>-1798.4431157147701</v>
      </c>
      <c r="NH38">
        <v>-1798.4017334456</v>
      </c>
      <c r="NI38">
        <v>-1798.21279560726</v>
      </c>
      <c r="NJ38">
        <v>-1798.1921044726801</v>
      </c>
      <c r="NK38">
        <v>-1798.1067499215801</v>
      </c>
      <c r="NL38">
        <v>-4.1382269160999997E-2</v>
      </c>
      <c r="NM38" s="28">
        <f t="shared" si="83"/>
        <v>-1798.0653676524191</v>
      </c>
      <c r="NN38" s="18" t="s">
        <v>119</v>
      </c>
      <c r="NO38" s="34">
        <f>627.5095*(NF39-NF37)</f>
        <v>41.7738245643665</v>
      </c>
      <c r="NP38" s="34">
        <f>627.5095*(NM39-NM37)</f>
        <v>34.865940799183619</v>
      </c>
      <c r="NQ38" s="34">
        <f>627.5095*(NK39-NK37)</f>
        <v>35.121825276588048</v>
      </c>
      <c r="NR38" s="34">
        <f>627.5095*(NJ39-NJ37)</f>
        <v>38.272386683679223</v>
      </c>
      <c r="NS38" s="34">
        <f>627.5095*(NI39-NI37)</f>
        <v>38.400328917887045</v>
      </c>
      <c r="NT38" s="34">
        <f>627.5095*(NH39-NH37)</f>
        <v>37.361119458542277</v>
      </c>
      <c r="NU38" s="34">
        <f>627.5095*(NG39-NG37)</f>
        <v>37.617003939656357</v>
      </c>
      <c r="NV38" s="33">
        <f t="shared" si="122"/>
        <v>2.4951786630683088</v>
      </c>
      <c r="NW38" s="39">
        <f t="shared" si="84"/>
        <v>-0.78332497823068792</v>
      </c>
      <c r="NX38" s="33">
        <f t="shared" si="85"/>
        <v>2.9295124150202412E-2</v>
      </c>
      <c r="NZ38" s="5" t="s">
        <v>34</v>
      </c>
      <c r="OA38" s="4">
        <v>-1793.90902299661</v>
      </c>
      <c r="OB38" s="4">
        <v>-1798.7704559927699</v>
      </c>
      <c r="OC38" s="4">
        <v>-1798.7107904629399</v>
      </c>
      <c r="OD38" s="4">
        <v>-1798.51468117527</v>
      </c>
      <c r="OE38" s="4">
        <v>-1798.48484841036</v>
      </c>
      <c r="OF38" s="4">
        <v>-1798.4555413948201</v>
      </c>
      <c r="OG38" s="4">
        <v>-5.9665529832999997E-2</v>
      </c>
      <c r="OH38" s="28">
        <f t="shared" si="86"/>
        <v>-1798.3958758649871</v>
      </c>
      <c r="OI38" s="18" t="s">
        <v>119</v>
      </c>
      <c r="OJ38" s="34">
        <f>627.5095*(OA39-OA37)</f>
        <v>41.532708895916699</v>
      </c>
      <c r="OK38" s="34">
        <f>627.5095*(OH39-OH37)</f>
        <v>34.648533857276732</v>
      </c>
      <c r="OL38" s="34">
        <f>627.5095*(OF39-OF37)</f>
        <v>34.755887721380674</v>
      </c>
      <c r="OM38" s="34">
        <f>627.5095*(OE39-OE37)</f>
        <v>38.135643879609241</v>
      </c>
      <c r="ON38" s="34">
        <f>627.5095*(OD39-OD37)</f>
        <v>38.189320816440961</v>
      </c>
      <c r="OO38" s="34">
        <f>627.5095*(OC39-OC37)</f>
        <v>37.208545292692534</v>
      </c>
      <c r="OP38" s="34">
        <f>627.5095*(OB39-OB37)</f>
        <v>37.315899159792743</v>
      </c>
      <c r="OQ38" s="33">
        <f t="shared" si="32"/>
        <v>2.5600114384120687</v>
      </c>
      <c r="OR38" s="39">
        <f t="shared" si="87"/>
        <v>-0.87342165664821891</v>
      </c>
      <c r="OS38" s="39"/>
      <c r="OT38" s="39" t="s">
        <v>34</v>
      </c>
      <c r="OU38" s="39">
        <v>-1793.90902299662</v>
      </c>
      <c r="OV38" s="39">
        <v>-1798.76896916807</v>
      </c>
      <c r="OW38" s="39">
        <v>-1798.7454646435201</v>
      </c>
      <c r="OX38" s="39">
        <v>-1798.51949109258</v>
      </c>
      <c r="OY38" s="39">
        <v>-1798.5077388303</v>
      </c>
      <c r="OZ38" s="39">
        <v>-1798.4572045371799</v>
      </c>
      <c r="PA38" s="39">
        <v>-2.3504524552999999E-2</v>
      </c>
      <c r="PB38" s="39">
        <v>-1798.433700012627</v>
      </c>
      <c r="PC38" s="39" t="s">
        <v>119</v>
      </c>
      <c r="PD38" s="39">
        <v>41.532708908472465</v>
      </c>
      <c r="PE38" s="39">
        <v>35.014248301686415</v>
      </c>
      <c r="PF38" s="39">
        <v>34.842640489400075</v>
      </c>
      <c r="PG38" s="39">
        <v>38.321367508643121</v>
      </c>
      <c r="PH38" s="39">
        <v>38.235563597862878</v>
      </c>
      <c r="PI38" s="39">
        <v>37.362028155027431</v>
      </c>
      <c r="PJ38" s="39">
        <v>37.190420345880035</v>
      </c>
      <c r="PK38" s="39">
        <v>2.3477798564799599</v>
      </c>
      <c r="PL38" s="39">
        <v>-1.045143251982843</v>
      </c>
      <c r="PM38" s="39"/>
      <c r="PO38" s="33">
        <f t="shared" si="123"/>
        <v>-0.24111565589403483</v>
      </c>
      <c r="PP38" s="33">
        <f t="shared" si="124"/>
        <v>-0.11458365504308432</v>
      </c>
      <c r="PQ38" s="33">
        <f t="shared" si="88"/>
        <v>0.12653200085095051</v>
      </c>
      <c r="PR38" s="33">
        <f>'LNO-CCSD(T)-def2nZVP'!LB38</f>
        <v>-0.1828067578766408</v>
      </c>
      <c r="PS38" s="33">
        <f t="shared" si="89"/>
        <v>6.0516384147045271E-2</v>
      </c>
      <c r="PT38" s="33">
        <f t="shared" si="90"/>
        <v>-0.11104921825641803</v>
      </c>
      <c r="PU38" s="33">
        <f>-'LNO-CCSD(T)-def2nZVP'!FA38+'CCSD(T)'!CI38</f>
        <v>-0.14263288053253831</v>
      </c>
      <c r="PV38" s="360">
        <f>'LNO-CCSD(T)-def2nZVP'!KV38+PS38+PT38+PU38</f>
        <v>37.175516463204097</v>
      </c>
      <c r="PW38" s="360"/>
      <c r="PX38" s="399">
        <v>-0.24111635873148884</v>
      </c>
      <c r="PY38" s="399">
        <v>-0.11735656936721739</v>
      </c>
      <c r="PZ38" s="399">
        <v>0.12375978936427146</v>
      </c>
      <c r="QA38" s="399">
        <v>-0.1828067578766408</v>
      </c>
      <c r="QB38" s="399">
        <v>5.8462798875446129E-2</v>
      </c>
      <c r="QC38" s="399">
        <v>-0.11104921825641803</v>
      </c>
      <c r="QD38" s="399">
        <v>-0.14263288053253831</v>
      </c>
      <c r="QE38" s="360">
        <v>37.173462877932501</v>
      </c>
      <c r="QF38" s="399">
        <f t="shared" si="91"/>
        <v>-2.053585271596603E-3</v>
      </c>
      <c r="QH38" s="5" t="s">
        <v>34</v>
      </c>
      <c r="QI38" s="420">
        <v>-1793.84292228767</v>
      </c>
      <c r="QJ38" s="420">
        <v>-1798.1464842503599</v>
      </c>
      <c r="QK38" s="420">
        <v>-1798.1317663283201</v>
      </c>
      <c r="QL38" s="420">
        <v>-1797.9326542447</v>
      </c>
      <c r="QM38" s="420">
        <v>-1797.92529528368</v>
      </c>
      <c r="QN38" s="420">
        <v>-1797.80590330006</v>
      </c>
      <c r="QO38" s="420">
        <v>-1.4717922039999999E-2</v>
      </c>
      <c r="QP38" s="213">
        <f t="shared" si="92"/>
        <v>-1797.7911853780199</v>
      </c>
      <c r="QQ38" s="421" t="s">
        <v>119</v>
      </c>
      <c r="QR38" s="212">
        <f>627.5095*(QI39-QI37)</f>
        <v>41.773825273481833</v>
      </c>
      <c r="QS38" s="212">
        <f>627.5095*(QP39-QP37)</f>
        <v>36.17859071671014</v>
      </c>
      <c r="QT38" s="212">
        <f>627.5095*(QN39-QN37)</f>
        <v>36.070365311053571</v>
      </c>
      <c r="QU38" s="212">
        <f>627.5095*(QM39-QM37)</f>
        <v>38.432809016717982</v>
      </c>
      <c r="QV38" s="212">
        <f>627.5095*(QL39-QL37)</f>
        <v>38.378696312248891</v>
      </c>
      <c r="QW38" s="212">
        <f>627.5095*(QK39-QK37)</f>
        <v>37.563931922005935</v>
      </c>
      <c r="QX38" s="212">
        <f>627.5095*(QJ39-QJ37)</f>
        <v>37.455706513067746</v>
      </c>
      <c r="QY38" s="213">
        <f t="shared" si="35"/>
        <v>1.3853412020141747</v>
      </c>
      <c r="QZ38" s="249">
        <f t="shared" si="93"/>
        <v>-0.92298979918114554</v>
      </c>
      <c r="RA38" s="5"/>
      <c r="RB38" s="5" t="s">
        <v>34</v>
      </c>
      <c r="RC38" s="42">
        <v>-1793.90902299664</v>
      </c>
      <c r="RD38" s="213">
        <v>-1798.43237074587</v>
      </c>
      <c r="RE38" s="213">
        <v>-1798.41091085727</v>
      </c>
      <c r="RF38" s="213">
        <v>-1798.1986849605601</v>
      </c>
      <c r="RG38" s="213">
        <v>-1798.1879550162701</v>
      </c>
      <c r="RH38" s="213">
        <v>-1798.11976257578</v>
      </c>
      <c r="RI38" s="213">
        <v>-2.1459888595999999E-2</v>
      </c>
      <c r="RJ38" s="418">
        <f t="shared" si="94"/>
        <v>-1798.0983026871841</v>
      </c>
      <c r="RK38" s="421" t="s">
        <v>119</v>
      </c>
      <c r="RL38" s="212">
        <f>627.5095*(RC39-RC37)</f>
        <v>41.532708651221974</v>
      </c>
      <c r="RM38" s="212">
        <f>627.5095*(RJ39-RJ37)</f>
        <v>35.995418409451446</v>
      </c>
      <c r="RN38" s="212">
        <f>627.5095*(RH39-RH37)</f>
        <v>35.877707808618545</v>
      </c>
      <c r="RO38" s="212">
        <f>627.5095*(RG39-RG37)</f>
        <v>38.378099155383602</v>
      </c>
      <c r="RP38" s="212">
        <f>627.5095*(RF39-RF37)</f>
        <v>38.319243859604221</v>
      </c>
      <c r="RQ38" s="212">
        <f>627.5095*(RE39-RE37)</f>
        <v>37.470506569467737</v>
      </c>
      <c r="RR38" s="212">
        <f>627.5095*(RD39-RD37)</f>
        <v>37.352795965495893</v>
      </c>
      <c r="RS38" s="213">
        <f t="shared" si="36"/>
        <v>1.475088156877348</v>
      </c>
      <c r="RT38" s="249">
        <f t="shared" si="95"/>
        <v>-0.96644789410832743</v>
      </c>
    </row>
    <row r="39" spans="1:488" ht="17">
      <c r="A39" s="96">
        <v>-31.65</v>
      </c>
      <c r="C39" s="286" t="s">
        <v>35</v>
      </c>
      <c r="D39" s="282">
        <v>-1792.51662938714</v>
      </c>
      <c r="E39" s="282">
        <v>-1795.8640898640999</v>
      </c>
      <c r="F39" s="282">
        <v>-1795.8544899093099</v>
      </c>
      <c r="G39" s="282">
        <v>-1795.7281237392699</v>
      </c>
      <c r="H39" s="282">
        <v>-1795.72332376187</v>
      </c>
      <c r="I39" s="282">
        <v>-1795.5592047295199</v>
      </c>
      <c r="J39" s="282">
        <v>-1795.5496047747299</v>
      </c>
      <c r="K39" s="94" t="s">
        <v>120</v>
      </c>
      <c r="L39" s="34">
        <f>627.5095*(D37-D38)</f>
        <v>-36.400624577521839</v>
      </c>
      <c r="M39" s="34">
        <f>627.5095*(J37-J38)</f>
        <v>-28.01858887732137</v>
      </c>
      <c r="N39" s="34">
        <f>627.5095*(I37-I38)</f>
        <v>-28.063438750914557</v>
      </c>
      <c r="O39" s="34">
        <f>627.5095*(H37-H38)</f>
        <v>-30.644726620458396</v>
      </c>
      <c r="P39" s="34">
        <f>627.5095*(G37-G38)</f>
        <v>-30.66715156346153</v>
      </c>
      <c r="Q39" s="34">
        <f>627.5095*(F37-F38)</f>
        <v>-30.075988311179135</v>
      </c>
      <c r="R39" s="34">
        <f>627.5095*(E37-E38)</f>
        <v>-30.120838184629644</v>
      </c>
      <c r="S39" s="93">
        <f t="shared" si="37"/>
        <v>-2.0573994337150872</v>
      </c>
      <c r="T39" s="93">
        <f t="shared" si="38"/>
        <v>0.54631337883188635</v>
      </c>
      <c r="U39" s="288"/>
      <c r="V39" s="93">
        <f>L39-'CCSD(T)'!BV39</f>
        <v>-1.5581054625563695E-2</v>
      </c>
      <c r="W39" s="93">
        <f>N39-'CCSD(T)'!BW39</f>
        <v>-6.0373247322260681E-2</v>
      </c>
      <c r="X39" s="93">
        <f>P39-'CCSD(T)'!CF39</f>
        <v>-8.2844806311793917E-2</v>
      </c>
      <c r="Y39" s="93">
        <f>R39-'CCSD(T)'!CG39</f>
        <v>-0.13948885833235636</v>
      </c>
      <c r="Z39" s="93">
        <f>R39-'DLPNO-CCSD(T1 or T0)'!CT38</f>
        <v>-0.2528418066189424</v>
      </c>
      <c r="AA39" s="93">
        <f t="shared" si="39"/>
        <v>-6.7263751686230222E-2</v>
      </c>
      <c r="AB39" s="93">
        <f t="shared" si="40"/>
        <v>-5.6644052020562441E-2</v>
      </c>
      <c r="AD39" s="209" t="s">
        <v>35</v>
      </c>
      <c r="AE39" s="28">
        <v>-1792.51662938714</v>
      </c>
      <c r="AF39" s="28">
        <v>-1795.8643387054101</v>
      </c>
      <c r="AG39" s="28">
        <v>-1795.8548429546099</v>
      </c>
      <c r="AH39" s="28">
        <v>-1795.7283515776201</v>
      </c>
      <c r="AI39" s="28">
        <v>-1795.7236037022101</v>
      </c>
      <c r="AJ39" s="28">
        <v>-1795.5595717240001</v>
      </c>
      <c r="AK39" s="28">
        <v>-1795.5500759731999</v>
      </c>
      <c r="AL39" s="18" t="s">
        <v>120</v>
      </c>
      <c r="AM39" s="34">
        <f>627.5095*(AE37-AE38)</f>
        <v>-36.400624571243959</v>
      </c>
      <c r="AN39" s="34">
        <f>627.5095*(AK37-AK38)</f>
        <v>-28.021296781606878</v>
      </c>
      <c r="AO39" s="34">
        <f>627.5095*(AJ37-AJ38)</f>
        <v>-28.083307125973157</v>
      </c>
      <c r="AP39" s="34">
        <f>627.5095*(AI37-AI38)</f>
        <v>-30.629624512458761</v>
      </c>
      <c r="AQ39" s="34">
        <f>627.5095*(AH37-AH38)</f>
        <v>-30.660629687923521</v>
      </c>
      <c r="AR39" s="34">
        <f>627.5095*(AG37-AG38)</f>
        <v>-30.062874115558675</v>
      </c>
      <c r="AS39" s="34">
        <f>627.5095*(AF37-AF38)</f>
        <v>-30.124884460067634</v>
      </c>
      <c r="AT39" s="52">
        <f t="shared" si="41"/>
        <v>-2.0415773340944767</v>
      </c>
      <c r="AU39" s="52">
        <f t="shared" si="42"/>
        <v>0.53574522785588741</v>
      </c>
      <c r="AV39" s="71"/>
      <c r="AW39" s="52">
        <f>AM39-'CCSD(T)'!BV39</f>
        <v>-1.5581048347684145E-2</v>
      </c>
      <c r="AX39" s="52">
        <f>AO39-'CCSD(T)'!BW39</f>
        <v>-8.0241622380860633E-2</v>
      </c>
      <c r="AY39" s="52">
        <f>AQ39-'CCSD(T)'!CF39</f>
        <v>-7.6322930773784492E-2</v>
      </c>
      <c r="AZ39" s="52">
        <f>AS39-'CCSD(T)'!CG39</f>
        <v>-0.14353513377034588</v>
      </c>
      <c r="BA39" s="52">
        <f>AS39-'DLPNO-CCSD(T1 or T0)'!CT38</f>
        <v>-0.25688808205693192</v>
      </c>
      <c r="BB39" s="52">
        <f t="shared" si="43"/>
        <v>-6.0741882426100346E-2</v>
      </c>
      <c r="BC39" s="52">
        <f t="shared" si="44"/>
        <v>-6.7212202996561388E-2</v>
      </c>
      <c r="BD39" s="33"/>
      <c r="BE39" s="211" t="s">
        <v>35</v>
      </c>
      <c r="BF39" s="28">
        <v>-1792.51662938714</v>
      </c>
      <c r="BG39" s="28">
        <v>-1795.86389761239</v>
      </c>
      <c r="BH39" s="28">
        <v>-1795.83923794986</v>
      </c>
      <c r="BI39" s="28">
        <v>-1795.7253927469201</v>
      </c>
      <c r="BJ39" s="28">
        <v>-1795.71306291565</v>
      </c>
      <c r="BK39" s="28">
        <v>-1795.5580500327801</v>
      </c>
      <c r="BL39" s="28">
        <v>-2.4659662528E-2</v>
      </c>
      <c r="BM39" s="28">
        <f t="shared" si="45"/>
        <v>-1795.5333903702522</v>
      </c>
      <c r="BN39" s="18" t="s">
        <v>120</v>
      </c>
      <c r="BO39" s="212">
        <f>627.5095*(BF37-BF38)</f>
        <v>-36.400624564966073</v>
      </c>
      <c r="BP39" s="212">
        <f>627.5095*(BM37-BM38)</f>
        <v>-29.072171191313686</v>
      </c>
      <c r="BQ39" s="212">
        <f>627.5095*(BK37-BK38)</f>
        <v>-28.049778007005614</v>
      </c>
      <c r="BR39" s="212">
        <f>627.5095*(BJ37-BJ38)</f>
        <v>-31.445989008038136</v>
      </c>
      <c r="BS39" s="212">
        <f>627.5095*(BI37-BI38)</f>
        <v>-30.934792416312142</v>
      </c>
      <c r="BT39" s="212">
        <f>627.5095*(BH37-BH38)</f>
        <v>-30.877470201486442</v>
      </c>
      <c r="BU39" s="212">
        <f>627.5095*(BG37-BG38)</f>
        <v>-29.855077017891769</v>
      </c>
      <c r="BV39" s="213">
        <f t="shared" si="46"/>
        <v>-1.8052990108861557</v>
      </c>
      <c r="BW39" s="213">
        <f t="shared" si="47"/>
        <v>1.0797153984203725</v>
      </c>
      <c r="BX39" s="214">
        <f t="shared" si="96"/>
        <v>-0.54397017056448504</v>
      </c>
      <c r="BY39" s="33">
        <f>BO39-'CCSD(T)'!BV39</f>
        <v>-1.5581042069797491E-2</v>
      </c>
      <c r="BZ39" s="33">
        <f>BQ39-'CCSD(T)'!BW39</f>
        <v>-4.6712503413317563E-2</v>
      </c>
      <c r="CA39" s="39">
        <f>BS39-'CCSD(T)'!CF39</f>
        <v>-0.35048565916240548</v>
      </c>
      <c r="CB39" s="39">
        <f>BU39-'CCSD(T)'!CG39</f>
        <v>0.12627230840551817</v>
      </c>
      <c r="CC39" s="33">
        <f>BU39-'DLPNO-CCSD(T1 or T0)'!CT38</f>
        <v>1.2919360118932133E-2</v>
      </c>
      <c r="CD39" s="33">
        <f t="shared" si="49"/>
        <v>-0.33490461709260799</v>
      </c>
      <c r="CE39" s="33">
        <f t="shared" si="50"/>
        <v>0.47675796756792366</v>
      </c>
      <c r="CF39" s="39"/>
      <c r="CG39" s="211" t="s">
        <v>35</v>
      </c>
      <c r="CH39" s="74">
        <v>-1792.51662938713</v>
      </c>
      <c r="CI39" s="74">
        <v>-1795.8646145693399</v>
      </c>
      <c r="CJ39" s="74">
        <v>-1795.8409388397799</v>
      </c>
      <c r="CK39" s="74">
        <v>-1795.7263363665199</v>
      </c>
      <c r="CL39" s="74">
        <v>-1795.7144985017401</v>
      </c>
      <c r="CM39" s="74">
        <v>-1795.55911578883</v>
      </c>
      <c r="CN39" s="33">
        <v>-2.3675729557000001E-2</v>
      </c>
      <c r="CO39" s="33">
        <f t="shared" si="51"/>
        <v>-1795.535440059273</v>
      </c>
      <c r="CP39" s="18" t="s">
        <v>120</v>
      </c>
      <c r="CQ39" s="34">
        <f>627.5095*(CH37-CH38)</f>
        <v>-36.400624564966073</v>
      </c>
      <c r="CR39" s="34">
        <f>627.5095*(CO37-CO38)</f>
        <v>-28.677929015667168</v>
      </c>
      <c r="CS39" s="34">
        <f>627.5095*(CM37-CM38)</f>
        <v>-28.129909125390224</v>
      </c>
      <c r="CT39" s="34">
        <f>627.5095*(CL37-CL38)</f>
        <v>-31.098380189545026</v>
      </c>
      <c r="CU39" s="34">
        <f>627.5095*(CK37-CK38)</f>
        <v>-30.824370247260138</v>
      </c>
      <c r="CV39" s="34">
        <f>627.5095*(CJ37-CJ38)</f>
        <v>-30.519570108025157</v>
      </c>
      <c r="CW39" s="34">
        <f>627.5095*(CI37-CI38)</f>
        <v>-29.971550217034817</v>
      </c>
      <c r="CX39" s="33">
        <f t="shared" si="97"/>
        <v>-1.8416410916445933</v>
      </c>
      <c r="CY39" s="33">
        <f t="shared" si="98"/>
        <v>0.85282003022532038</v>
      </c>
      <c r="CZ39" s="33">
        <f t="shared" si="99"/>
        <v>-0.22689536819505207</v>
      </c>
      <c r="DA39" s="33">
        <f>CQ39-'CCSD(T)'!BV39</f>
        <v>-1.5581042069797491E-2</v>
      </c>
      <c r="DB39" s="33">
        <f>CS39-'CCSD(T)'!BW39</f>
        <v>-0.12684362179792785</v>
      </c>
      <c r="DC39" s="33">
        <f>CU39-'CCSD(T)'!CF39</f>
        <v>-0.24006349011040129</v>
      </c>
      <c r="DD39" s="39">
        <f>CW39-'CCSD(T)'!CG39</f>
        <v>9.7991092624702958E-3</v>
      </c>
      <c r="DE39" s="39">
        <f>CW39-'DLPNO-CCSD(T1 or T0)'!CT38</f>
        <v>-0.10355383902411575</v>
      </c>
      <c r="DF39" s="33">
        <f t="shared" si="52"/>
        <v>-0.2244824480406038</v>
      </c>
      <c r="DG39" s="33">
        <f t="shared" si="53"/>
        <v>0.24986259937287159</v>
      </c>
      <c r="DH39" s="33"/>
      <c r="DI39" s="211" t="s">
        <v>35</v>
      </c>
      <c r="DJ39" s="74">
        <v>-1792.5166293872101</v>
      </c>
      <c r="DK39" s="74">
        <v>-1795.8632659882001</v>
      </c>
      <c r="DL39" s="74">
        <v>-1795.86065057265</v>
      </c>
      <c r="DM39" s="74">
        <v>-1795.7284319033799</v>
      </c>
      <c r="DN39" s="74">
        <v>-1795.7271241956</v>
      </c>
      <c r="DO39" s="74">
        <v>-1795.55944750611</v>
      </c>
      <c r="DP39" s="28">
        <v>-2.6154155509999998E-3</v>
      </c>
      <c r="DQ39" s="33">
        <f t="shared" si="54"/>
        <v>-1795.5568320905591</v>
      </c>
      <c r="DR39" s="18" t="s">
        <v>120</v>
      </c>
      <c r="DS39" s="34">
        <f>627.5095*(DJ37-DJ38)</f>
        <v>-36.40062448335361</v>
      </c>
      <c r="DT39" s="34">
        <f>627.5095*(DQ37-DQ38)</f>
        <v>-27.981666985771572</v>
      </c>
      <c r="DU39" s="34">
        <f>627.5095*(DO37-DO38)</f>
        <v>-28.021759350236849</v>
      </c>
      <c r="DV39" s="34">
        <f>627.5095*(DN37-DN38)</f>
        <v>-30.573638485223963</v>
      </c>
      <c r="DW39" s="34">
        <f>627.5095*(DM37-DM38)</f>
        <v>-30.593684665173736</v>
      </c>
      <c r="DX39" s="34">
        <f>627.5095*(DL37-DL38)</f>
        <v>-29.944208065710281</v>
      </c>
      <c r="DY39" s="34">
        <f>627.5095*(DK37-DK38)</f>
        <v>-29.984300438165594</v>
      </c>
      <c r="DZ39" s="33">
        <f t="shared" si="3"/>
        <v>-1.962541087928745</v>
      </c>
      <c r="EA39" s="33">
        <f t="shared" si="4"/>
        <v>0.60938422700814243</v>
      </c>
      <c r="EB39" s="33">
        <f t="shared" si="55"/>
        <v>6.3070848176256078E-2</v>
      </c>
      <c r="EC39" s="33">
        <f>DS39-'CCSD(T)'!BV39</f>
        <v>-1.5580960457334925E-2</v>
      </c>
      <c r="ED39" s="33">
        <f>DU39-'CCSD(T)'!BW39</f>
        <v>-1.8693846644552536E-2</v>
      </c>
      <c r="EE39" s="33">
        <f>DW39-'CCSD(T)'!CF39</f>
        <v>-9.377908023999737E-3</v>
      </c>
      <c r="EF39" s="39">
        <f>DY39-'CCSD(T)'!CG39</f>
        <v>-2.9511118683061E-3</v>
      </c>
      <c r="EG39" s="39">
        <f>DY39-'DLPNO-CCSD(T1 or T0)'!CT38</f>
        <v>-0.11630406015489214</v>
      </c>
      <c r="EH39" s="33">
        <f t="shared" si="56"/>
        <v>6.2030524333351877E-3</v>
      </c>
      <c r="EI39" s="33">
        <f t="shared" si="57"/>
        <v>6.426796155693637E-3</v>
      </c>
      <c r="EJ39" s="33"/>
      <c r="EK39" s="289" t="s">
        <v>35</v>
      </c>
      <c r="EL39" s="33">
        <v>-1792.6343033534399</v>
      </c>
      <c r="EM39" s="33">
        <v>-1796.3695919823499</v>
      </c>
      <c r="EN39" s="33">
        <v>-1796.3594786470101</v>
      </c>
      <c r="EO39" s="33">
        <v>-1796.2160305656701</v>
      </c>
      <c r="EP39" s="33">
        <v>-1796.210973898</v>
      </c>
      <c r="EQ39" s="33">
        <v>-1796.0483981904199</v>
      </c>
      <c r="ER39" s="33">
        <v>-1.0113335345E-2</v>
      </c>
      <c r="ES39" s="33">
        <f t="shared" si="58"/>
        <v>-1796.0382848550748</v>
      </c>
      <c r="ET39" s="18" t="s">
        <v>120</v>
      </c>
      <c r="EU39" s="34">
        <f>627.5095*(EL37-EL38)</f>
        <v>-38.449629596955099</v>
      </c>
      <c r="EV39" s="34">
        <f>627.5095*(ES37-ES38)</f>
        <v>-28.381566901877701</v>
      </c>
      <c r="EW39" s="34">
        <f>627.5095*(EQ37-EQ38)</f>
        <v>-28.395117895564294</v>
      </c>
      <c r="EX39" s="34">
        <f>627.5095*(EP37-EP38)</f>
        <v>-32.154395589533607</v>
      </c>
      <c r="EY39" s="34">
        <f>627.5095*(EO37-EO38)</f>
        <v>-32.161171085663504</v>
      </c>
      <c r="EZ39" s="34">
        <f>627.5095*(EN37-EN38)</f>
        <v>-31.302563723652145</v>
      </c>
      <c r="FA39" s="34">
        <f>627.5095*(EM37-EM38)</f>
        <v>-31.316114722332507</v>
      </c>
      <c r="FB39" s="92">
        <f t="shared" si="5"/>
        <v>-2.9209968267682136</v>
      </c>
      <c r="FC39" s="92">
        <f t="shared" si="6"/>
        <v>0.84505636333099687</v>
      </c>
      <c r="FD39" s="92">
        <f>EU39-'CCSD(T)'!BB39</f>
        <v>1.911144295121403E-4</v>
      </c>
      <c r="FE39" s="92">
        <f>EW39-'CCSD(T)'!BC39</f>
        <v>-6.1456961318885561E-2</v>
      </c>
      <c r="FF39" s="92">
        <f>EY39-'CCSD(T)'!CH39</f>
        <v>-8.9216774297753432E-2</v>
      </c>
      <c r="FG39" s="96">
        <f>FA39-'CCSD(T)'!CI39</f>
        <v>-0.15235884733067451</v>
      </c>
      <c r="FH39" s="96">
        <f>FA39-'DLPNO-CCSD(T1 or T0)'!AF38</f>
        <v>-0.15007101797449351</v>
      </c>
      <c r="FI39" s="92">
        <f t="shared" si="59"/>
        <v>-8.9407888727265572E-2</v>
      </c>
      <c r="FJ39" s="92">
        <f t="shared" si="60"/>
        <v>-6.3142073032921076E-2</v>
      </c>
      <c r="FK39" s="39"/>
      <c r="FL39" s="218" t="s">
        <v>35</v>
      </c>
      <c r="FM39" s="28">
        <v>-1792.6343033534399</v>
      </c>
      <c r="FN39" s="28">
        <v>-1796.36990556708</v>
      </c>
      <c r="FO39" s="28">
        <v>-1796.3599596240199</v>
      </c>
      <c r="FP39" s="28">
        <v>-1796.2163264711101</v>
      </c>
      <c r="FQ39" s="28">
        <v>-1796.2113534995799</v>
      </c>
      <c r="FR39" s="28">
        <v>-1796.0487876898201</v>
      </c>
      <c r="FS39" s="28">
        <v>-9.9459430640000002E-3</v>
      </c>
      <c r="FT39" s="28">
        <f t="shared" si="61"/>
        <v>-1796.0388417467561</v>
      </c>
      <c r="FU39" s="18" t="s">
        <v>120</v>
      </c>
      <c r="FV39" s="34">
        <f>627.5095*(FM37-FM38)</f>
        <v>-38.449629377514576</v>
      </c>
      <c r="FW39" s="34">
        <f>627.5095*(FT37-FT38)</f>
        <v>-28.39608066758672</v>
      </c>
      <c r="FX39" s="34">
        <f>627.5095*(FR37-FR38)</f>
        <v>-28.426746394820839</v>
      </c>
      <c r="FY39" s="34">
        <f>627.5095*(FQ37-FQ38)</f>
        <v>-32.144731309491526</v>
      </c>
      <c r="FZ39" s="34">
        <f>627.5095*(FP37-FP38)</f>
        <v>-32.160064171610451</v>
      </c>
      <c r="GA39" s="34">
        <f>627.5095*(FO37-FO38)</f>
        <v>-31.292917421609918</v>
      </c>
      <c r="GB39" s="34">
        <f>627.5095*(FN37-FN38)</f>
        <v>-31.32358315198298</v>
      </c>
      <c r="GC39" s="33">
        <f t="shared" si="62"/>
        <v>-2.8968367571621414</v>
      </c>
      <c r="GD39" s="33">
        <f t="shared" si="63"/>
        <v>0.83648101962747035</v>
      </c>
      <c r="GE39" s="169">
        <f t="shared" si="100"/>
        <v>0.24406653790624233</v>
      </c>
      <c r="GF39" s="33">
        <f>FV39-'CCSD(T)'!BB39</f>
        <v>1.9133387003478219E-4</v>
      </c>
      <c r="GG39" s="33">
        <f>FX39-'CCSD(T)'!BC39</f>
        <v>-9.3085460575430545E-2</v>
      </c>
      <c r="GH39" s="33">
        <f>FZ39-'CCSD(T)'!CH39</f>
        <v>-8.8109860244699689E-2</v>
      </c>
      <c r="GI39" s="33">
        <f>GB39-'CCSD(T)'!CI39</f>
        <v>-0.15982727698114729</v>
      </c>
      <c r="GJ39" s="33">
        <f>GB39-'DLPNO-CCSD(T1 or T0)'!O38</f>
        <v>-0.17397329376646908</v>
      </c>
      <c r="GK39" s="33">
        <f t="shared" si="64"/>
        <v>-8.8301194114734471E-2</v>
      </c>
      <c r="GL39" s="33">
        <f t="shared" si="65"/>
        <v>-7.1717416736447603E-2</v>
      </c>
      <c r="GM39" s="33"/>
      <c r="GN39" s="218" t="s">
        <v>35</v>
      </c>
      <c r="GO39" s="28">
        <v>-1792.6343033534399</v>
      </c>
      <c r="GP39" s="28">
        <v>-1796.3695209013799</v>
      </c>
      <c r="GQ39" s="28">
        <v>-1796.3425165495</v>
      </c>
      <c r="GR39" s="28">
        <v>-1796.21324632457</v>
      </c>
      <c r="GS39" s="28">
        <v>-1796.1997441486301</v>
      </c>
      <c r="GT39" s="28">
        <v>-1796.04709514864</v>
      </c>
      <c r="GU39" s="28">
        <v>-2.7004351881000001E-2</v>
      </c>
      <c r="GV39" s="28">
        <f t="shared" si="66"/>
        <v>-1796.020090796759</v>
      </c>
      <c r="GW39" s="18" t="s">
        <v>120</v>
      </c>
      <c r="GX39" s="34">
        <f>627.5095*(GO37-GO38)</f>
        <v>-38.449629377514576</v>
      </c>
      <c r="GY39" s="34">
        <f>627.5095*(GV37-GV38)</f>
        <v>-28.206985209984428</v>
      </c>
      <c r="GZ39" s="34">
        <f>627.5095*(GT37-GT38)</f>
        <v>-28.317956528793697</v>
      </c>
      <c r="HA39" s="34">
        <f>627.5095*(GS37-GS38)</f>
        <v>-32.056299200558641</v>
      </c>
      <c r="HB39" s="34">
        <f>627.5095*(GR37-GR38)</f>
        <v>-32.111784864457668</v>
      </c>
      <c r="HC39" s="34">
        <f>627.5095*(GQ37-GQ38)</f>
        <v>-31.192782743817936</v>
      </c>
      <c r="HD39" s="34">
        <f>627.5095*(GP37-GP38)</f>
        <v>-31.303754058917548</v>
      </c>
      <c r="HE39" s="33">
        <f t="shared" si="101"/>
        <v>-2.9857975301238504</v>
      </c>
      <c r="HF39" s="33">
        <f t="shared" si="102"/>
        <v>0.80803080554012041</v>
      </c>
      <c r="HG39" s="52">
        <f t="shared" si="67"/>
        <v>2.8450214087349934E-2</v>
      </c>
      <c r="HH39" s="33">
        <f>GX39-'CCSD(T)'!BB39</f>
        <v>1.9133387003478219E-4</v>
      </c>
      <c r="HI39" s="33">
        <f>GZ39-'CCSD(T)'!BC39</f>
        <v>1.5704405451710812E-2</v>
      </c>
      <c r="HJ39" s="33">
        <f>HB39-'CCSD(T)'!CH39</f>
        <v>-3.9830553091917409E-2</v>
      </c>
      <c r="HK39" s="33">
        <f>HD39-'CCSD(T)'!CI39</f>
        <v>-0.13999818391571495</v>
      </c>
      <c r="HL39" s="33">
        <f>HD39-'DLPNO-CCSD(T1 or T0)'!CT38</f>
        <v>-1.4357576809068462</v>
      </c>
      <c r="HM39" s="33">
        <f t="shared" si="103"/>
        <v>-4.0021886961952191E-2</v>
      </c>
      <c r="HN39" s="33">
        <f t="shared" si="104"/>
        <v>-0.10016763082379754</v>
      </c>
      <c r="HO39" s="39"/>
      <c r="HP39" s="218" t="s">
        <v>35</v>
      </c>
      <c r="HQ39" s="28">
        <v>-1792.6343033534399</v>
      </c>
      <c r="HR39" s="28">
        <v>-1796.3704529280001</v>
      </c>
      <c r="HS39" s="28">
        <v>-1796.34445530008</v>
      </c>
      <c r="HT39" s="28">
        <v>-1796.21435726237</v>
      </c>
      <c r="HU39" s="28">
        <v>-1796.20135844842</v>
      </c>
      <c r="HV39" s="28">
        <v>-1796.0483847340099</v>
      </c>
      <c r="HW39" s="28">
        <v>-2.5997627914E-2</v>
      </c>
      <c r="HX39" s="28">
        <f t="shared" si="68"/>
        <v>-1796.0223871060959</v>
      </c>
      <c r="HY39" s="18" t="s">
        <v>120</v>
      </c>
      <c r="HZ39" s="34">
        <f>627.5095*(HQ37-HQ38)</f>
        <v>-38.449629377514576</v>
      </c>
      <c r="IA39" s="34">
        <f>627.5095*(HX37-HX38)</f>
        <v>-28.080261732726978</v>
      </c>
      <c r="IB39" s="34">
        <f>627.5095*(HV37-HV38)</f>
        <v>-28.320714018789253</v>
      </c>
      <c r="IC39" s="34">
        <f>627.5095*(HU37-HU38)</f>
        <v>-31.952274591422146</v>
      </c>
      <c r="ID39" s="34">
        <f>627.5095*(HT37-HT38)</f>
        <v>-32.072500724109048</v>
      </c>
      <c r="IE39" s="34">
        <f>627.5095*(HS37-HS38)</f>
        <v>-31.081868921135669</v>
      </c>
      <c r="IF39" s="34">
        <f>627.5095*(HR37-HR38)</f>
        <v>-31.322321211763679</v>
      </c>
      <c r="IG39" s="33">
        <f t="shared" si="69"/>
        <v>-3.0016071929744257</v>
      </c>
      <c r="IH39" s="33">
        <f t="shared" si="70"/>
        <v>0.75017951234536895</v>
      </c>
      <c r="II39" s="33">
        <f t="shared" si="71"/>
        <v>-5.7851293194751463E-2</v>
      </c>
      <c r="IJ39" s="33">
        <f>HZ39-'CCSD(T)'!BB39</f>
        <v>1.9133387003478219E-4</v>
      </c>
      <c r="IK39" s="33">
        <f>IB39-'CCSD(T)'!BC39</f>
        <v>1.2946915456154784E-2</v>
      </c>
      <c r="IL39" s="33">
        <f>ID39-'CCSD(T)'!CH39</f>
        <v>-5.464127432972532E-4</v>
      </c>
      <c r="IM39" s="33">
        <f>IF39-'CCSD(T)'!CI39</f>
        <v>-0.15856533676184625</v>
      </c>
      <c r="IN39" s="33">
        <f>IF39-'DLPNO-CCSD(T1 or T0)'!CT38</f>
        <v>-1.4543248337529775</v>
      </c>
      <c r="IO39" s="33">
        <f t="shared" si="72"/>
        <v>-7.3774661333203539E-4</v>
      </c>
      <c r="IP39" s="33">
        <f t="shared" si="73"/>
        <v>-0.158018924018549</v>
      </c>
      <c r="IQ39" s="33"/>
      <c r="IR39" s="218" t="s">
        <v>35</v>
      </c>
      <c r="IS39">
        <v>-1792.6343033534299</v>
      </c>
      <c r="IT39">
        <v>-1796.36987973021</v>
      </c>
      <c r="IU39">
        <v>-1796.36675103364</v>
      </c>
      <c r="IV39">
        <v>-1796.2169144664799</v>
      </c>
      <c r="IW39">
        <v>-1796.2153501181899</v>
      </c>
      <c r="IX39">
        <v>-1796.0489468895701</v>
      </c>
      <c r="IY39">
        <v>-3.1286965740000001E-3</v>
      </c>
      <c r="IZ39" s="28">
        <f t="shared" si="74"/>
        <v>-1796.045818192996</v>
      </c>
      <c r="JA39" s="18" t="s">
        <v>120</v>
      </c>
      <c r="JB39" s="34">
        <f>627.5095*(IS37-IS38)</f>
        <v>-38.449629590677212</v>
      </c>
      <c r="JC39" s="34">
        <f>627.5095*(IZ37-IZ38)</f>
        <v>-28.337594631845821</v>
      </c>
      <c r="JD39" s="34">
        <f>627.5095*(IX37-IX38)</f>
        <v>-28.346801603124479</v>
      </c>
      <c r="JE39" s="34">
        <f>627.5095*(IW37-IW38)</f>
        <v>-32.041398190533407</v>
      </c>
      <c r="JF39" s="34">
        <f>627.5095*(IV37-IV38)</f>
        <v>-32.046001681808562</v>
      </c>
      <c r="JG39" s="34">
        <f>627.5095*(IU37-IU38)</f>
        <v>-31.104331414435237</v>
      </c>
      <c r="JH39" s="34">
        <f>627.5095*(IT37-IT38)</f>
        <v>-31.1135383842871</v>
      </c>
      <c r="JI39" s="33">
        <f t="shared" si="75"/>
        <v>-2.7667367811626207</v>
      </c>
      <c r="JJ39" s="33">
        <f t="shared" si="76"/>
        <v>0.93246329752146195</v>
      </c>
      <c r="JK39" s="33">
        <f t="shared" si="77"/>
        <v>8.740693419046508E-2</v>
      </c>
      <c r="JL39" s="33">
        <f>JB39-'CCSD(T)'!BB39</f>
        <v>1.9112070739879528E-4</v>
      </c>
      <c r="JM39" s="33">
        <f>JD39-'CCSD(T)'!BC39</f>
        <v>-1.3140668879071171E-2</v>
      </c>
      <c r="JN39" s="33">
        <f>JF39-'CCSD(T)'!CH39</f>
        <v>2.59526295571888E-2</v>
      </c>
      <c r="JO39" s="33">
        <f>JH39-'CCSD(T)'!CI39</f>
        <v>5.0217490714732804E-2</v>
      </c>
      <c r="JP39" s="33">
        <f>JH39-'DLPNO-CCSD(T1 or T0)'!CT38</f>
        <v>-1.2455420062763984</v>
      </c>
      <c r="JQ39" s="33">
        <f t="shared" si="78"/>
        <v>2.5761508849790005E-2</v>
      </c>
      <c r="JR39" s="33">
        <f t="shared" si="79"/>
        <v>2.4264861157544004E-2</v>
      </c>
      <c r="JS39" s="33"/>
      <c r="JT39" s="344">
        <v>-1798.2879220975699</v>
      </c>
      <c r="JU39" s="345">
        <v>-1797.91481346506</v>
      </c>
      <c r="JV39" s="346">
        <v>-1797.9062999069499</v>
      </c>
      <c r="JW39" s="328"/>
      <c r="JX39" s="218" t="s">
        <v>35</v>
      </c>
      <c r="JY39" s="28">
        <v>-1793.8355393354</v>
      </c>
      <c r="JZ39" s="28">
        <v>-1798.43416734692</v>
      </c>
      <c r="KA39" s="28">
        <v>-1798.41790234362</v>
      </c>
      <c r="KB39" s="28">
        <v>-1798.2070039069699</v>
      </c>
      <c r="KC39" s="28">
        <v>-1798.19887140532</v>
      </c>
      <c r="KD39" s="28">
        <v>-1798.09863202376</v>
      </c>
      <c r="KE39" s="28">
        <v>-1.6265003294000002E-2</v>
      </c>
      <c r="KF39" s="28">
        <f t="shared" si="80"/>
        <v>-1798.0823670204661</v>
      </c>
      <c r="KG39" s="216">
        <v>-1798.0196667810001</v>
      </c>
      <c r="KH39" s="125">
        <v>-1798.0209307</v>
      </c>
      <c r="KI39" s="215">
        <v>-1798.230820196</v>
      </c>
      <c r="KJ39" s="10">
        <v>-1.062410196998</v>
      </c>
      <c r="KK39" s="10">
        <v>-3.2010276243970002</v>
      </c>
      <c r="KL39" s="10">
        <f t="shared" si="105"/>
        <v>-1798.0309092170091</v>
      </c>
      <c r="KM39" s="10">
        <f t="shared" si="106"/>
        <v>-1797.9968752471161</v>
      </c>
      <c r="KN39" s="34">
        <f>627.5095*(JY37-JY38)</f>
        <v>-37.140951255630128</v>
      </c>
      <c r="KO39" s="34">
        <f>627.5095*(KF37-KF38)</f>
        <v>-29.805640686059323</v>
      </c>
      <c r="KP39" s="34">
        <f>627.5095*(KL37-KL38)</f>
        <v>-31.459775168196476</v>
      </c>
      <c r="KQ39" s="34">
        <f>627.5095*(KM37-KM38)</f>
        <v>-32.309144758640244</v>
      </c>
      <c r="KR39" s="34">
        <f>627.5095*(KD37-KD38)</f>
        <v>-29.720415826018652</v>
      </c>
      <c r="KS39" s="34">
        <f>627.5095*(KC37-KC38)</f>
        <v>-33.018224922512374</v>
      </c>
      <c r="KT39" s="34">
        <f>627.5095*(KB37-KB38)</f>
        <v>-32.975612490565865</v>
      </c>
      <c r="KU39" s="34">
        <f>627.5095*(KA37-KA38)</f>
        <v>-31.98028979692516</v>
      </c>
      <c r="KV39" s="34">
        <f>627.5095*(JZ37-JZ38)</f>
        <v>-31.895064933032153</v>
      </c>
      <c r="KW39" s="33">
        <f t="shared" si="14"/>
        <v>-2.1746491070135008</v>
      </c>
      <c r="KX39" s="109">
        <f>627.5095*(JT37-JT38)</f>
        <v>-32.312967051939026</v>
      </c>
      <c r="KY39" s="109">
        <f>627.5095*(JU37-JU38)</f>
        <v>-32.341487816724104</v>
      </c>
      <c r="KZ39" s="331">
        <f>627.5095*(JV37-JV38)</f>
        <v>-32.369087692663349</v>
      </c>
      <c r="LA39" s="33">
        <f t="shared" si="107"/>
        <v>1.0805475575337127</v>
      </c>
      <c r="LB39" s="155">
        <f t="shared" si="108"/>
        <v>0.24406653790624233</v>
      </c>
      <c r="LC39" s="149">
        <f>KN39-'PNO-LCCSD(T)'!AB38</f>
        <v>-1.6060917251579099E-3</v>
      </c>
      <c r="LD39" s="179">
        <f t="shared" si="109"/>
        <v>-0.57148178104917235</v>
      </c>
      <c r="LE39" s="324">
        <f t="shared" si="110"/>
        <v>-0.41790211890687345</v>
      </c>
      <c r="LF39" s="326">
        <f t="shared" si="111"/>
        <v>-2.8520764785078256E-2</v>
      </c>
      <c r="LG39" t="str">
        <f t="shared" si="112"/>
        <v>12_ts</v>
      </c>
      <c r="LH39" s="175">
        <f>627.5095*(KG37-KG38)</f>
        <v>-33.337626925405615</v>
      </c>
      <c r="LI39" s="128">
        <f t="shared" si="20"/>
        <v>0.31940200289324139</v>
      </c>
      <c r="LJ39" s="129">
        <f t="shared" si="21"/>
        <v>0.36201443483975027</v>
      </c>
      <c r="LK39" s="123">
        <f>627.5095*(KI37-KI38)</f>
        <v>-32.407412490282709</v>
      </c>
      <c r="LL39" s="128">
        <f t="shared" si="113"/>
        <v>0.42712269335754982</v>
      </c>
      <c r="LM39" s="128">
        <f t="shared" si="114"/>
        <v>0.51234755725055692</v>
      </c>
      <c r="LN39" s="226">
        <f t="shared" si="115"/>
        <v>2.3886004100536127</v>
      </c>
      <c r="LO39" s="226"/>
      <c r="LP39" s="5" t="s">
        <v>35</v>
      </c>
      <c r="LQ39" s="4">
        <v>-1793.8355393332099</v>
      </c>
      <c r="LR39" s="4">
        <v>-1798.43379817345</v>
      </c>
      <c r="LS39" s="4">
        <v>-1798.41738845083</v>
      </c>
      <c r="LT39" s="4">
        <v>-1798.20668499833</v>
      </c>
      <c r="LU39" s="4">
        <v>-1798.1984801370199</v>
      </c>
      <c r="LV39" s="4">
        <v>-1798.09818740125</v>
      </c>
      <c r="LW39" s="4">
        <v>-1.6409722614000002E-2</v>
      </c>
      <c r="LX39" s="28">
        <f t="shared" si="116"/>
        <v>-1798.0817776786359</v>
      </c>
      <c r="LY39" s="18" t="s">
        <v>120</v>
      </c>
      <c r="LZ39" s="34">
        <f>627.5095*(LQ37-LQ38)</f>
        <v>-37.140951199129184</v>
      </c>
      <c r="MA39" s="34">
        <f>627.5095*(LX37-LX38)</f>
        <v>-29.774925883335772</v>
      </c>
      <c r="MB39" s="34">
        <f>627.5095*(LV37-LV38)</f>
        <v>-29.721282994027558</v>
      </c>
      <c r="MC39" s="34">
        <f>627.5095*(LU37-LU38)</f>
        <v>-33.012124908959933</v>
      </c>
      <c r="MD39" s="34">
        <f>627.5095*(LT37-LT38)</f>
        <v>-32.985303464876544</v>
      </c>
      <c r="ME39" s="34">
        <f>627.5095*(LS37-LS38)</f>
        <v>-31.970875893093975</v>
      </c>
      <c r="MF39" s="34">
        <f>627.5095*(LR37-LR38)</f>
        <v>-31.917233005069878</v>
      </c>
      <c r="MG39" s="33">
        <f t="shared" si="117"/>
        <v>-2.1959500110423207</v>
      </c>
      <c r="MH39" s="39">
        <f t="shared" si="118"/>
        <v>1.0680704598066662</v>
      </c>
      <c r="MI39" s="33"/>
      <c r="MJ39" s="5" t="s">
        <v>35</v>
      </c>
      <c r="MK39" s="28">
        <v>-1793.8355393354</v>
      </c>
      <c r="ML39" s="28">
        <v>-1798.43333317412</v>
      </c>
      <c r="MM39" s="28">
        <v>-1798.3915671314701</v>
      </c>
      <c r="MN39" s="28">
        <v>-1798.2031748409399</v>
      </c>
      <c r="MO39" s="28">
        <v>-1798.1822918196101</v>
      </c>
      <c r="MP39" s="28">
        <v>-1798.0966443653799</v>
      </c>
      <c r="MQ39" s="28">
        <v>-4.1766042646E-2</v>
      </c>
      <c r="MR39" s="28">
        <f t="shared" si="82"/>
        <v>-1798.0548783227339</v>
      </c>
      <c r="MS39" s="18" t="s">
        <v>120</v>
      </c>
      <c r="MT39" s="34">
        <f>627.5095*(MK37-MK38)</f>
        <v>-37.140951249352241</v>
      </c>
      <c r="MU39" s="34">
        <f>627.5095*(MR37-MR38)</f>
        <v>-29.545596796219783</v>
      </c>
      <c r="MV39" s="34">
        <f>627.5095*(MP37-MP38)</f>
        <v>-29.756754951464039</v>
      </c>
      <c r="MW39" s="34">
        <f>627.5095*(MO37-MO38)</f>
        <v>-32.977398169244672</v>
      </c>
      <c r="MX39" s="34">
        <f>627.5095*(MN37-MN38)</f>
        <v>-33.08297723866275</v>
      </c>
      <c r="MY39" s="34">
        <f>627.5095*(MM37-MM38)</f>
        <v>-32.018820838099472</v>
      </c>
      <c r="MZ39" s="34">
        <f>627.5095*(ML37-ML38)</f>
        <v>-32.22997898963407</v>
      </c>
      <c r="NA39" s="52">
        <f t="shared" si="119"/>
        <v>-2.4732240381700308</v>
      </c>
      <c r="NB39" s="52">
        <f t="shared" si="120"/>
        <v>0.85299824902867982</v>
      </c>
      <c r="NC39" s="33">
        <f t="shared" si="121"/>
        <v>0.22754930850503285</v>
      </c>
      <c r="ND39" s="33"/>
      <c r="NE39" s="5" t="s">
        <v>35</v>
      </c>
      <c r="NF39">
        <v>-1793.83553933539</v>
      </c>
      <c r="NG39">
        <v>-1798.4345043077999</v>
      </c>
      <c r="NH39">
        <v>-1798.3932488198</v>
      </c>
      <c r="NI39">
        <v>-1798.2042887638599</v>
      </c>
      <c r="NJ39">
        <v>-1798.18366101986</v>
      </c>
      <c r="NK39">
        <v>-1798.09815845558</v>
      </c>
      <c r="NL39">
        <v>-4.1255487998000002E-2</v>
      </c>
      <c r="NM39" s="28">
        <f t="shared" si="83"/>
        <v>-1798.0569029675821</v>
      </c>
      <c r="NN39" s="18" t="s">
        <v>120</v>
      </c>
      <c r="NO39" s="34">
        <f>627.5095*(NF37-NF38)</f>
        <v>-37.140951255630128</v>
      </c>
      <c r="NP39" s="34">
        <f>627.5095*(NM37-NM38)</f>
        <v>-29.554270649454857</v>
      </c>
      <c r="NQ39" s="34">
        <f>627.5095*(NK37-NK38)</f>
        <v>-29.730598742599501</v>
      </c>
      <c r="NR39" s="34">
        <f>627.5095*(NJ37-NJ38)</f>
        <v>-32.974039826280666</v>
      </c>
      <c r="NS39" s="34">
        <f>627.5095*(NI37-NI38)</f>
        <v>-33.062203869357354</v>
      </c>
      <c r="NT39" s="34">
        <f>627.5095*(NH37-NH38)</f>
        <v>-32.036936165056225</v>
      </c>
      <c r="NU39" s="34">
        <f>627.5095*(NG37-NG38)</f>
        <v>-32.213264257487474</v>
      </c>
      <c r="NV39" s="33">
        <f t="shared" si="122"/>
        <v>-2.482665514887973</v>
      </c>
      <c r="NW39" s="39">
        <f t="shared" si="84"/>
        <v>0.84893961186988065</v>
      </c>
      <c r="NX39" s="33">
        <f t="shared" si="85"/>
        <v>-4.0586371587991721E-3</v>
      </c>
      <c r="NZ39" s="5" t="s">
        <v>35</v>
      </c>
      <c r="OA39" s="4">
        <v>-1793.90168160095</v>
      </c>
      <c r="OB39" s="4">
        <v>-1798.7622101616</v>
      </c>
      <c r="OC39" s="4">
        <v>-1798.70233151856</v>
      </c>
      <c r="OD39" s="4">
        <v>-1798.5064381095799</v>
      </c>
      <c r="OE39" s="4">
        <v>-1798.4764987880601</v>
      </c>
      <c r="OF39" s="4">
        <v>-1798.44734428883</v>
      </c>
      <c r="OG39" s="4">
        <v>-5.9878643049000001E-2</v>
      </c>
      <c r="OH39" s="28">
        <f t="shared" si="86"/>
        <v>-1798.387465645781</v>
      </c>
      <c r="OI39" s="18" t="s">
        <v>120</v>
      </c>
      <c r="OJ39" s="34">
        <f>627.5095*(OA37-OA38)</f>
        <v>-36.925913376021775</v>
      </c>
      <c r="OK39" s="34">
        <f>627.5095*(OH37-OH38)</f>
        <v>-29.37104140836766</v>
      </c>
      <c r="OL39" s="34">
        <f>627.5095*(OF37-OF38)</f>
        <v>-29.612125840073034</v>
      </c>
      <c r="OM39" s="34">
        <f>627.5095*(OE37-OE38)</f>
        <v>-32.896176565026032</v>
      </c>
      <c r="ON39" s="34">
        <f>627.5095*(OD37-OD38)</f>
        <v>-33.016718786799899</v>
      </c>
      <c r="OO39" s="34">
        <f>627.5095*(OC37-OC38)</f>
        <v>-31.900477334282595</v>
      </c>
      <c r="OP39" s="34">
        <f>627.5095*(OB37-OB38)</f>
        <v>-32.141561765274574</v>
      </c>
      <c r="OQ39" s="33">
        <f t="shared" si="32"/>
        <v>-2.5294359252015397</v>
      </c>
      <c r="OR39" s="39">
        <f t="shared" si="87"/>
        <v>0.87515702152532526</v>
      </c>
      <c r="OS39" s="39"/>
      <c r="OT39" s="39" t="s">
        <v>35</v>
      </c>
      <c r="OU39" s="39">
        <v>-1793.9016816009801</v>
      </c>
      <c r="OV39" s="39">
        <v>-1798.76040259773</v>
      </c>
      <c r="OW39" s="39">
        <v>-1798.7367976416299</v>
      </c>
      <c r="OX39" s="39">
        <v>-1798.51108330336</v>
      </c>
      <c r="OY39" s="39">
        <v>-1798.4992808253</v>
      </c>
      <c r="OZ39" s="39">
        <v>-1798.44881321105</v>
      </c>
      <c r="PA39" s="39">
        <v>-2.3604956106999999E-2</v>
      </c>
      <c r="PB39" s="39">
        <v>-1798.4252082549431</v>
      </c>
      <c r="PC39" s="39" t="s">
        <v>120</v>
      </c>
      <c r="PD39" s="39">
        <v>-36.925913401133307</v>
      </c>
      <c r="PE39" s="39">
        <v>-29.685589683315055</v>
      </c>
      <c r="PF39" s="39">
        <v>-29.577003625309924</v>
      </c>
      <c r="PG39" s="39">
        <v>-33.013889020117048</v>
      </c>
      <c r="PH39" s="39">
        <v>-32.959595988332246</v>
      </c>
      <c r="PI39" s="39">
        <v>-31.923402132398401</v>
      </c>
      <c r="PJ39" s="39">
        <v>-31.81481607510667</v>
      </c>
      <c r="PK39" s="39">
        <v>-2.2378124497967455</v>
      </c>
      <c r="PL39" s="39">
        <v>1.1447799132255767</v>
      </c>
      <c r="PM39" s="39"/>
      <c r="PO39" s="33">
        <f t="shared" si="123"/>
        <v>0.21503787333046631</v>
      </c>
      <c r="PP39" s="33">
        <f t="shared" si="124"/>
        <v>6.625845186285062E-2</v>
      </c>
      <c r="PQ39" s="33">
        <f t="shared" si="88"/>
        <v>-0.14877942146761569</v>
      </c>
      <c r="PR39" s="33">
        <f>'LNO-CCSD(T)-def2nZVP'!LB39</f>
        <v>0.24406653790624233</v>
      </c>
      <c r="PS39" s="33">
        <f t="shared" si="89"/>
        <v>-8.0587862293524395E-2</v>
      </c>
      <c r="PT39" s="33">
        <f t="shared" si="90"/>
        <v>0.14826256179942857</v>
      </c>
      <c r="PU39" s="33">
        <f>-'LNO-CCSD(T)-def2nZVP'!FA39+'CCSD(T)'!CI39</f>
        <v>0.15235884733067451</v>
      </c>
      <c r="PV39" s="360">
        <f>'LNO-CCSD(T)-def2nZVP'!KV39+PS39+PT39+PU39</f>
        <v>-31.675031386195574</v>
      </c>
      <c r="PW39" s="360"/>
      <c r="PX39" s="399">
        <v>0.21503779799587619</v>
      </c>
      <c r="PY39" s="399">
        <v>2.5707476544297947E-2</v>
      </c>
      <c r="PZ39" s="399">
        <v>-0.18933032145157824</v>
      </c>
      <c r="QA39" s="399">
        <v>0.24406653790624233</v>
      </c>
      <c r="QB39" s="399">
        <v>-0.11062555403358916</v>
      </c>
      <c r="QC39" s="399">
        <v>0.14826256179942857</v>
      </c>
      <c r="QD39" s="399">
        <v>0.15235884733067451</v>
      </c>
      <c r="QE39" s="360">
        <v>-31.70506907793564</v>
      </c>
      <c r="QF39" s="399">
        <f t="shared" si="91"/>
        <v>-3.0037691740066208E-2</v>
      </c>
      <c r="QH39" s="5" t="s">
        <v>35</v>
      </c>
      <c r="QI39" s="420">
        <v>-1793.8355393332099</v>
      </c>
      <c r="QJ39" s="420">
        <v>-1798.13803639104</v>
      </c>
      <c r="QK39" s="420">
        <v>-1798.12321719637</v>
      </c>
      <c r="QL39" s="420">
        <v>-1797.9243499338199</v>
      </c>
      <c r="QM39" s="420">
        <v>-1797.9169403364899</v>
      </c>
      <c r="QN39" s="420">
        <v>-1797.7976276480099</v>
      </c>
      <c r="QO39" s="420">
        <v>-1.4819194661E-2</v>
      </c>
      <c r="QP39" s="213">
        <f t="shared" si="92"/>
        <v>-1797.7828084533489</v>
      </c>
      <c r="QQ39" s="421" t="s">
        <v>120</v>
      </c>
      <c r="QR39" s="212">
        <f>627.5095*(QI37-QI38)</f>
        <v>-37.14095121168495</v>
      </c>
      <c r="QS39" s="212">
        <f>627.5095*(QP37-QP38)</f>
        <v>-30.921990904883621</v>
      </c>
      <c r="QT39" s="212">
        <f>627.5095*(QN37-QN38)</f>
        <v>-30.877315030928902</v>
      </c>
      <c r="QU39" s="212">
        <f>627.5095*(QM37-QM38)</f>
        <v>-33.190000282914447</v>
      </c>
      <c r="QV39" s="212">
        <f>627.5095*(QL37-QL38)</f>
        <v>-33.16766234408226</v>
      </c>
      <c r="QW39" s="212">
        <f>627.5095*(QK37-QK38)</f>
        <v>-32.19927040657965</v>
      </c>
      <c r="QX39" s="212">
        <f>627.5095*(QJ37-QJ38)</f>
        <v>-32.154594535193155</v>
      </c>
      <c r="QY39" s="213">
        <f t="shared" si="35"/>
        <v>-1.2772795042642535</v>
      </c>
      <c r="QZ39" s="249">
        <f t="shared" si="93"/>
        <v>1.0130678088891045</v>
      </c>
      <c r="RA39" s="5"/>
      <c r="RB39" s="5" t="s">
        <v>35</v>
      </c>
      <c r="RC39" s="42">
        <v>-1793.90168160095</v>
      </c>
      <c r="RD39" s="213">
        <v>-1798.4238816981799</v>
      </c>
      <c r="RE39" s="213">
        <v>-1798.4023160531999</v>
      </c>
      <c r="RF39" s="213">
        <v>-1798.1903636995401</v>
      </c>
      <c r="RG39" s="213">
        <v>-1798.1795808770601</v>
      </c>
      <c r="RH39" s="213">
        <v>-1798.1114994329801</v>
      </c>
      <c r="RI39" s="213">
        <v>-2.1565644972999998E-2</v>
      </c>
      <c r="RJ39" s="418">
        <f t="shared" si="94"/>
        <v>-1798.0899337880071</v>
      </c>
      <c r="RK39" s="421" t="s">
        <v>120</v>
      </c>
      <c r="RL39" s="212">
        <f>627.5095*(RC37-RC38)</f>
        <v>-36.925913112493404</v>
      </c>
      <c r="RM39" s="212">
        <f>627.5095*(RJ37-RJ38)</f>
        <v>-30.7438546713683</v>
      </c>
      <c r="RN39" s="212">
        <f>627.5095*(RH37-RH38)</f>
        <v>-30.692507201803913</v>
      </c>
      <c r="RO39" s="212">
        <f>627.5095*(RG37-RG38)</f>
        <v>-33.12324724679177</v>
      </c>
      <c r="RP39" s="212">
        <f>627.5095*(RF37-RF38)</f>
        <v>-33.097573517574062</v>
      </c>
      <c r="RQ39" s="212">
        <f>627.5095*(RE37-RE38)</f>
        <v>-32.077185364859261</v>
      </c>
      <c r="RR39" s="212">
        <f>627.5095*(RD37-RD38)</f>
        <v>-32.025837894010763</v>
      </c>
      <c r="RS39" s="213">
        <f t="shared" si="36"/>
        <v>-1.3333306922068502</v>
      </c>
      <c r="RT39" s="249">
        <f t="shared" si="95"/>
        <v>1.0717356235632991</v>
      </c>
    </row>
    <row r="40" spans="1:488" ht="17">
      <c r="A40" s="96">
        <v>22.41</v>
      </c>
      <c r="C40" s="286" t="s">
        <v>36</v>
      </c>
      <c r="D40" s="282">
        <v>-1675.8968947168601</v>
      </c>
      <c r="E40" s="282">
        <v>-1679.5958380002701</v>
      </c>
      <c r="F40" s="282">
        <v>-1679.5857603510301</v>
      </c>
      <c r="G40" s="282">
        <v>-1679.4305059874</v>
      </c>
      <c r="H40" s="282">
        <v>-1679.42546716278</v>
      </c>
      <c r="I40" s="282">
        <v>-1679.32192459412</v>
      </c>
      <c r="J40" s="282">
        <v>-1679.31184694488</v>
      </c>
      <c r="K40" s="94" t="s">
        <v>118</v>
      </c>
      <c r="L40" s="34">
        <f>627.5095*(D42-D41)</f>
        <v>48.848688485565106</v>
      </c>
      <c r="M40" s="34">
        <f>627.5095*(J42-J41)</f>
        <v>9.8545302721714823</v>
      </c>
      <c r="N40" s="34">
        <f>627.5095*(I42-I41)</f>
        <v>9.5455230332799985</v>
      </c>
      <c r="O40" s="34">
        <f>627.5095*(H42-H41)</f>
        <v>22.055696313146377</v>
      </c>
      <c r="P40" s="34">
        <f>627.5095*(G42-G41)</f>
        <v>21.901192687422753</v>
      </c>
      <c r="Q40" s="34">
        <f>627.5095*(F42-F41)</f>
        <v>16.490852590555686</v>
      </c>
      <c r="R40" s="34">
        <f>627.5095*(E42-E41)</f>
        <v>16.181845345243641</v>
      </c>
      <c r="S40" s="93">
        <f t="shared" si="37"/>
        <v>6.6363223119636423</v>
      </c>
      <c r="T40" s="93">
        <f t="shared" si="38"/>
        <v>-5.7193473421791126</v>
      </c>
      <c r="U40" s="288"/>
      <c r="V40" s="93">
        <f>L40-'CCSD(T)'!BV40</f>
        <v>-2.4609215838495402E-2</v>
      </c>
      <c r="W40" s="93">
        <f>N40-'CCSD(T)'!BW40</f>
        <v>-0.1233869101266869</v>
      </c>
      <c r="X40" s="93">
        <f>P40-'CCSD(T)'!CF40</f>
        <v>-0.16449058434614017</v>
      </c>
      <c r="Y40" s="93">
        <f>R40-'CCSD(T)'!CG40</f>
        <v>-7.0813737991329617E-2</v>
      </c>
      <c r="Z40" s="93">
        <f>R40-'DLPNO-CCSD(T1 or T0)'!CT39</f>
        <v>-1.876970058471116</v>
      </c>
      <c r="AA40" s="93">
        <f t="shared" si="39"/>
        <v>-0.13988136850764477</v>
      </c>
      <c r="AB40" s="93">
        <f t="shared" si="40"/>
        <v>9.367684635481055E-2</v>
      </c>
      <c r="AD40" s="209" t="s">
        <v>36</v>
      </c>
      <c r="AE40" s="28">
        <v>-1675.8968947168401</v>
      </c>
      <c r="AF40" s="28">
        <v>-1679.5960435418001</v>
      </c>
      <c r="AG40" s="28">
        <v>-1679.5861085372801</v>
      </c>
      <c r="AH40" s="28">
        <v>-1679.4307015998199</v>
      </c>
      <c r="AI40" s="28">
        <v>-1679.42573409755</v>
      </c>
      <c r="AJ40" s="28">
        <v>-1679.32225864158</v>
      </c>
      <c r="AK40" s="28">
        <v>-1679.31232363705</v>
      </c>
      <c r="AL40" s="18" t="s">
        <v>118</v>
      </c>
      <c r="AM40" s="34">
        <f>627.5095*(AE42-AE41)</f>
        <v>48.848688485565106</v>
      </c>
      <c r="AN40" s="34">
        <f>627.5095*(AK42-AK41)</f>
        <v>9.7997137531851379</v>
      </c>
      <c r="AO40" s="34">
        <f>627.5095*(AJ42-AJ41)</f>
        <v>9.5146236308565229</v>
      </c>
      <c r="AP40" s="34">
        <f>627.5095*(AI42-AI41)</f>
        <v>22.05535219317261</v>
      </c>
      <c r="AQ40" s="34">
        <f>627.5095*(AH42-AH41)</f>
        <v>21.912807135218582</v>
      </c>
      <c r="AR40" s="34">
        <f>627.5095*(AG42-AG41)</f>
        <v>16.464895584886548</v>
      </c>
      <c r="AS40" s="34">
        <f>627.5095*(AF42-AF41)</f>
        <v>16.179805462557933</v>
      </c>
      <c r="AT40" s="52">
        <f t="shared" si="41"/>
        <v>6.6651818317014104</v>
      </c>
      <c r="AU40" s="52">
        <f t="shared" si="42"/>
        <v>-5.7330016726606488</v>
      </c>
      <c r="AV40" s="71"/>
      <c r="AW40" s="52">
        <f>AM40-'CCSD(T)'!BV40</f>
        <v>-2.4609215838495402E-2</v>
      </c>
      <c r="AX40" s="52">
        <f>AO40-'CCSD(T)'!BW40</f>
        <v>-0.15428631255016256</v>
      </c>
      <c r="AY40" s="52">
        <f>AQ40-'CCSD(T)'!CF40</f>
        <v>-0.15287613655031151</v>
      </c>
      <c r="AZ40" s="52">
        <f>AS40-'CCSD(T)'!CG40</f>
        <v>-7.2853620677037156E-2</v>
      </c>
      <c r="BA40" s="52">
        <f>AS40-'DLPNO-CCSD(T1 or T0)'!CT39</f>
        <v>-1.8790099411568235</v>
      </c>
      <c r="BB40" s="52">
        <f t="shared" si="43"/>
        <v>-0.12826692071181611</v>
      </c>
      <c r="BC40" s="52">
        <f t="shared" si="44"/>
        <v>8.0022515873274358E-2</v>
      </c>
      <c r="BD40" s="33"/>
      <c r="BE40" s="211" t="s">
        <v>36</v>
      </c>
      <c r="BF40" s="28">
        <v>-1675.8968947168601</v>
      </c>
      <c r="BG40" s="28">
        <v>-1679.5956714523199</v>
      </c>
      <c r="BH40" s="28">
        <v>-1679.5679983320499</v>
      </c>
      <c r="BI40" s="28">
        <v>-1679.4279336812201</v>
      </c>
      <c r="BJ40" s="28">
        <v>-1679.41409712108</v>
      </c>
      <c r="BK40" s="28">
        <v>-1679.3202407167801</v>
      </c>
      <c r="BL40" s="28">
        <v>-2.7673120272000001E-2</v>
      </c>
      <c r="BM40" s="28">
        <f t="shared" si="45"/>
        <v>-1679.292567596508</v>
      </c>
      <c r="BN40" s="18" t="s">
        <v>118</v>
      </c>
      <c r="BO40" s="212">
        <f>627.5095*(BF42-BF41)</f>
        <v>48.848688479287219</v>
      </c>
      <c r="BP40" s="212">
        <f>627.5095*(BM42-BM41)</f>
        <v>10.658099365985851</v>
      </c>
      <c r="BQ40" s="212">
        <f>627.5095*(BK42-BK41)</f>
        <v>9.5111275119198222</v>
      </c>
      <c r="BR40" s="212">
        <f>627.5095*(BJ42-BJ41)</f>
        <v>22.21445053768706</v>
      </c>
      <c r="BS40" s="212">
        <f>627.5095*(BI42-BI41)</f>
        <v>21.640964604376162</v>
      </c>
      <c r="BT40" s="212">
        <f>627.5095*(BH42-BH41)</f>
        <v>17.155852827561944</v>
      </c>
      <c r="BU40" s="212">
        <f>627.5095*(BG42-BG41)</f>
        <v>16.008880979916476</v>
      </c>
      <c r="BV40" s="213">
        <f t="shared" si="46"/>
        <v>6.4977534679966542</v>
      </c>
      <c r="BW40" s="213">
        <f t="shared" si="47"/>
        <v>-5.6320836244596855</v>
      </c>
      <c r="BX40" s="214">
        <f t="shared" si="96"/>
        <v>-0.10091804820096328</v>
      </c>
      <c r="BY40" s="33">
        <f>BO40-'CCSD(T)'!BV40</f>
        <v>-2.4609222116382057E-2</v>
      </c>
      <c r="BZ40" s="33">
        <f>BQ40-'CCSD(T)'!BW40</f>
        <v>-0.15778243148686322</v>
      </c>
      <c r="CA40" s="39">
        <f>BS40-'CCSD(T)'!CF40</f>
        <v>-0.42471866739273167</v>
      </c>
      <c r="CB40" s="39">
        <f>BU40-'CCSD(T)'!CG40</f>
        <v>-0.24377810331849403</v>
      </c>
      <c r="CC40" s="33">
        <f>BU40-'DLPNO-CCSD(T1 or T0)'!CT39</f>
        <v>-2.0499344237982804</v>
      </c>
      <c r="CD40" s="33">
        <f t="shared" si="49"/>
        <v>-0.40010944527634962</v>
      </c>
      <c r="CE40" s="33">
        <f t="shared" si="50"/>
        <v>0.18094056407423764</v>
      </c>
      <c r="CF40" s="39"/>
      <c r="CG40" s="211" t="s">
        <v>36</v>
      </c>
      <c r="CH40" s="74">
        <v>-1675.8968947168601</v>
      </c>
      <c r="CI40" s="74">
        <v>-1679.5966952269</v>
      </c>
      <c r="CJ40" s="74">
        <v>-1679.57006977725</v>
      </c>
      <c r="CK40" s="74">
        <v>-1679.4290095866099</v>
      </c>
      <c r="CL40" s="74">
        <v>-1679.4156968617899</v>
      </c>
      <c r="CM40" s="74">
        <v>-1679.32187234462</v>
      </c>
      <c r="CN40" s="33">
        <v>-2.6625449653999999E-2</v>
      </c>
      <c r="CO40" s="33">
        <f t="shared" si="51"/>
        <v>-1679.2952468949661</v>
      </c>
      <c r="CP40" s="18" t="s">
        <v>118</v>
      </c>
      <c r="CQ40" s="34">
        <f>627.5095*(CH42-CH41)</f>
        <v>48.848688491842985</v>
      </c>
      <c r="CR40" s="34">
        <f>627.5095*(CO42-CO41)</f>
        <v>10.660349613656191</v>
      </c>
      <c r="CS40" s="34">
        <f>627.5095*(CM42-CM41)</f>
        <v>9.5087229519069787</v>
      </c>
      <c r="CT40" s="34">
        <f>627.5095*(CL42-CL41)</f>
        <v>22.32295516956227</v>
      </c>
      <c r="CU40" s="34">
        <f>627.5095*(CK42-CK41)</f>
        <v>21.747141840970531</v>
      </c>
      <c r="CV40" s="34">
        <f>627.5095*(CJ42-CJ41)</f>
        <v>17.263885779317217</v>
      </c>
      <c r="CW40" s="34">
        <f>627.5095*(CI42-CI41)</f>
        <v>16.112259122419093</v>
      </c>
      <c r="CX40" s="33">
        <f t="shared" si="97"/>
        <v>6.6035361705121147</v>
      </c>
      <c r="CY40" s="33">
        <f t="shared" si="98"/>
        <v>-5.6348827185514381</v>
      </c>
      <c r="CZ40" s="33">
        <f t="shared" si="99"/>
        <v>-2.7990940917526075E-3</v>
      </c>
      <c r="DA40" s="33">
        <f>CQ40-'CCSD(T)'!BV40</f>
        <v>-2.4609209560615852E-2</v>
      </c>
      <c r="DB40" s="33">
        <f>CS40-'CCSD(T)'!BW40</f>
        <v>-0.16018699149970672</v>
      </c>
      <c r="DC40" s="33">
        <f>CU40-'CCSD(T)'!CF40</f>
        <v>-0.31854143079836206</v>
      </c>
      <c r="DD40" s="39">
        <f>CW40-'CCSD(T)'!CG40</f>
        <v>-0.14039996081587702</v>
      </c>
      <c r="DE40" s="39">
        <f>CW40-'DLPNO-CCSD(T1 or T0)'!CT39</f>
        <v>-1.9465562812956634</v>
      </c>
      <c r="DF40" s="33">
        <f t="shared" si="52"/>
        <v>-0.29393222123774621</v>
      </c>
      <c r="DG40" s="33">
        <f t="shared" si="53"/>
        <v>0.17814146998248503</v>
      </c>
      <c r="DH40" s="33"/>
      <c r="DI40" s="211" t="s">
        <v>36</v>
      </c>
      <c r="DJ40" s="74">
        <v>-1675.8968947169301</v>
      </c>
      <c r="DK40" s="74">
        <v>-1679.5955356668401</v>
      </c>
      <c r="DL40" s="74">
        <v>-1679.5925560145799</v>
      </c>
      <c r="DM40" s="74">
        <v>-1679.4308014472199</v>
      </c>
      <c r="DN40" s="74">
        <v>-1679.4293116210899</v>
      </c>
      <c r="DO40" s="74">
        <v>-1679.3225549670401</v>
      </c>
      <c r="DP40" s="28">
        <v>-2.979652254E-3</v>
      </c>
      <c r="DQ40" s="33">
        <f t="shared" si="54"/>
        <v>-1679.3195753147861</v>
      </c>
      <c r="DR40" s="18" t="s">
        <v>118</v>
      </c>
      <c r="DS40" s="34" t="e">
        <f>627.5095*(DJ42-DJ41)</f>
        <v>#VALUE!</v>
      </c>
      <c r="DT40" s="34" t="e">
        <f>627.5095*(DQ42-DQ41)</f>
        <v>#VALUE!</v>
      </c>
      <c r="DU40" s="34" t="e">
        <f>627.5095*(DO42-DO41)</f>
        <v>#VALUE!</v>
      </c>
      <c r="DV40" s="34" t="e">
        <f>627.5095*(DN42-DN41)</f>
        <v>#VALUE!</v>
      </c>
      <c r="DW40" s="34" t="e">
        <f>627.5095*(DM42-DM41)</f>
        <v>#VALUE!</v>
      </c>
      <c r="DX40" s="34" t="e">
        <f>627.5095*(DL42-DL41)</f>
        <v>#VALUE!</v>
      </c>
      <c r="DY40" s="34" t="e">
        <f>627.5095*(DK42-DK41)</f>
        <v>#VALUE!</v>
      </c>
      <c r="DZ40" s="33" t="e">
        <f t="shared" si="3"/>
        <v>#VALUE!</v>
      </c>
      <c r="EA40" s="33" t="e">
        <f t="shared" si="4"/>
        <v>#VALUE!</v>
      </c>
      <c r="EB40" s="33" t="e">
        <f t="shared" si="55"/>
        <v>#VALUE!</v>
      </c>
      <c r="EC40" s="33" t="e">
        <f>DS40-'CCSD(T)'!BV40</f>
        <v>#VALUE!</v>
      </c>
      <c r="ED40" s="33" t="e">
        <f>DU40-'CCSD(T)'!BW40</f>
        <v>#VALUE!</v>
      </c>
      <c r="EE40" s="33" t="e">
        <f>DW40-'CCSD(T)'!CF40</f>
        <v>#VALUE!</v>
      </c>
      <c r="EF40" s="39" t="e">
        <f>DY40-'CCSD(T)'!CG40</f>
        <v>#VALUE!</v>
      </c>
      <c r="EG40" s="39" t="e">
        <f>DY40-'DLPNO-CCSD(T1 or T0)'!CT39</f>
        <v>#VALUE!</v>
      </c>
      <c r="EH40" s="33" t="e">
        <f t="shared" si="56"/>
        <v>#VALUE!</v>
      </c>
      <c r="EI40" s="33" t="e">
        <f t="shared" si="57"/>
        <v>#VALUE!</v>
      </c>
      <c r="EJ40" s="33"/>
      <c r="EK40" s="289" t="s">
        <v>36</v>
      </c>
      <c r="EL40" s="33">
        <v>-1675.9791410123501</v>
      </c>
      <c r="EM40" s="33">
        <v>-1680.05135122669</v>
      </c>
      <c r="EN40" s="33">
        <v>-1680.04071303622</v>
      </c>
      <c r="EO40" s="33">
        <v>-1679.8681232951801</v>
      </c>
      <c r="EP40" s="33">
        <v>-1679.86280419994</v>
      </c>
      <c r="EQ40" s="33">
        <v>-1679.7822310748199</v>
      </c>
      <c r="ER40" s="33">
        <v>-1.0638190471E-2</v>
      </c>
      <c r="ES40" s="33">
        <f t="shared" si="58"/>
        <v>-1679.771592884349</v>
      </c>
      <c r="ET40" s="18" t="s">
        <v>118</v>
      </c>
      <c r="EU40" s="34">
        <f>627.5095*(EL42-EL41)</f>
        <v>48.286753207492524</v>
      </c>
      <c r="EV40" s="34">
        <f>627.5095*(ES42-ES41)</f>
        <v>11.098489825802869</v>
      </c>
      <c r="EW40" s="34">
        <f>627.5095*(EQ42-EQ41)</f>
        <v>10.621315060217457</v>
      </c>
      <c r="EX40" s="34">
        <f>627.5095*(EP42-EP41)</f>
        <v>24.797802217065936</v>
      </c>
      <c r="EY40" s="34">
        <f>627.5095*(EO42-EO41)</f>
        <v>24.559214834558588</v>
      </c>
      <c r="EZ40" s="34">
        <f>627.5095*(EN42-EN41)</f>
        <v>18.775327556841962</v>
      </c>
      <c r="FA40" s="34">
        <f>627.5095*(EM42-EM41)</f>
        <v>18.298152791827267</v>
      </c>
      <c r="FB40" s="92">
        <f t="shared" si="5"/>
        <v>7.67683773160981</v>
      </c>
      <c r="FC40" s="92">
        <f t="shared" si="6"/>
        <v>-6.2610620427313215</v>
      </c>
      <c r="FD40" s="92">
        <f>EU40-'CCSD(T)'!BB40</f>
        <v>-1.5341604640681794E-3</v>
      </c>
      <c r="FE40" s="92">
        <f>EW40-'CCSD(T)'!BC40</f>
        <v>-1.5359845027431263E-2</v>
      </c>
      <c r="FF40" s="92">
        <f>EY40-'CCSD(T)'!CH40</f>
        <v>-0.13505420613380892</v>
      </c>
      <c r="FG40" s="96">
        <f>FA40-'CCSD(T)'!CI40</f>
        <v>-7.0647062786580506E-2</v>
      </c>
      <c r="FH40" s="96">
        <f>FA40-'DLPNO-CCSD(T1 or T0)'!AF39</f>
        <v>-1.8687901898154351</v>
      </c>
      <c r="FI40" s="92">
        <f t="shared" si="59"/>
        <v>-0.13352004566974074</v>
      </c>
      <c r="FJ40" s="92">
        <f t="shared" si="60"/>
        <v>6.4407143347228413E-2</v>
      </c>
      <c r="FK40" s="39"/>
      <c r="FL40" s="218" t="s">
        <v>36</v>
      </c>
      <c r="FM40" s="28">
        <v>-1675.97914101228</v>
      </c>
      <c r="FN40" s="28">
        <v>-1680.05158168346</v>
      </c>
      <c r="FO40" s="28">
        <v>-1680.0410508340899</v>
      </c>
      <c r="FP40" s="28">
        <v>-1679.8683405573499</v>
      </c>
      <c r="FQ40" s="28">
        <v>-1679.86307513267</v>
      </c>
      <c r="FR40" s="28">
        <v>-1679.7825882836801</v>
      </c>
      <c r="FS40" s="28">
        <v>-1.0530849364E-2</v>
      </c>
      <c r="FT40" s="28">
        <f t="shared" si="61"/>
        <v>-1679.7720574343161</v>
      </c>
      <c r="FU40" s="18" t="s">
        <v>118</v>
      </c>
      <c r="FV40" s="34">
        <f>627.5095*(FM42-FM41)</f>
        <v>48.286753194936765</v>
      </c>
      <c r="FW40" s="34">
        <f>627.5095*(FT42-FT41)</f>
        <v>11.09892434728062</v>
      </c>
      <c r="FX40" s="34">
        <f>627.5095*(FR42-FR41)</f>
        <v>10.616272412675322</v>
      </c>
      <c r="FY40" s="34">
        <f>627.5095*(FQ42-FQ41)</f>
        <v>24.809840792164067</v>
      </c>
      <c r="FZ40" s="34">
        <f>627.5095*(FP42-FP41)</f>
        <v>24.568514826644908</v>
      </c>
      <c r="GA40" s="34">
        <f>627.5095*(FO42-FO41)</f>
        <v>18.768687596479559</v>
      </c>
      <c r="GB40" s="34">
        <f>627.5095*(FN42-FN41)</f>
        <v>18.286035658735319</v>
      </c>
      <c r="GC40" s="33">
        <f t="shared" si="62"/>
        <v>7.6697632460599969</v>
      </c>
      <c r="GD40" s="33">
        <f t="shared" si="63"/>
        <v>-6.2824791679095888</v>
      </c>
      <c r="GE40" s="169">
        <f t="shared" si="100"/>
        <v>-0.55522036150860643</v>
      </c>
      <c r="GF40" s="33">
        <f>FV40-'CCSD(T)'!BB40</f>
        <v>-1.5341730198272785E-3</v>
      </c>
      <c r="GG40" s="33">
        <f>FX40-'CCSD(T)'!BC40</f>
        <v>-2.0402492569566277E-2</v>
      </c>
      <c r="GH40" s="33">
        <f>FZ40-'CCSD(T)'!CH40</f>
        <v>-0.12575421404748965</v>
      </c>
      <c r="GI40" s="33">
        <f>GB40-'CCSD(T)'!CI40</f>
        <v>-8.2764195878528568E-2</v>
      </c>
      <c r="GJ40" s="33">
        <f>GB40-'DLPNO-CCSD(T1 or T0)'!O39</f>
        <v>-2.2845760266355164</v>
      </c>
      <c r="GK40" s="33">
        <f t="shared" si="64"/>
        <v>-0.12422004102766238</v>
      </c>
      <c r="GL40" s="33">
        <f t="shared" si="65"/>
        <v>4.2990018168961086E-2</v>
      </c>
      <c r="GM40" s="33"/>
      <c r="GN40" s="218" t="s">
        <v>36</v>
      </c>
      <c r="GO40" s="28">
        <v>-1675.97914101227</v>
      </c>
      <c r="GP40" s="28">
        <v>-1680.05169358328</v>
      </c>
      <c r="GQ40" s="28">
        <v>-1680.02183744843</v>
      </c>
      <c r="GR40" s="28">
        <v>-1679.86599632258</v>
      </c>
      <c r="GS40" s="28">
        <v>-1679.85106825516</v>
      </c>
      <c r="GT40" s="28">
        <v>-1679.78050563835</v>
      </c>
      <c r="GU40" s="28">
        <v>-2.9856134849000002E-2</v>
      </c>
      <c r="GV40" s="28">
        <f t="shared" si="66"/>
        <v>-1679.7506495035009</v>
      </c>
      <c r="GW40" s="18" t="s">
        <v>118</v>
      </c>
      <c r="GX40" s="34">
        <f>627.5095*(GO42-GO41)</f>
        <v>48.286753194936765</v>
      </c>
      <c r="GY40" s="34">
        <f>627.5095*(GV42-GV41)</f>
        <v>12.005433261860922</v>
      </c>
      <c r="GZ40" s="34">
        <f>627.5095*(GT42-GT41)</f>
        <v>10.679650897198174</v>
      </c>
      <c r="HA40" s="34">
        <f>627.5095*(GS42-GS41)</f>
        <v>25.101186437608298</v>
      </c>
      <c r="HB40" s="34">
        <f>627.5095*(GR42-GR41)</f>
        <v>24.438295253707455</v>
      </c>
      <c r="HC40" s="34">
        <f>627.5095*(GQ42-GQ41)</f>
        <v>19.683908256878624</v>
      </c>
      <c r="HD40" s="34">
        <f>627.5095*(GP42-GP41)</f>
        <v>18.358125895354821</v>
      </c>
      <c r="HE40" s="33">
        <f t="shared" si="101"/>
        <v>7.6784749981566467</v>
      </c>
      <c r="HF40" s="33">
        <f t="shared" si="102"/>
        <v>-6.0801693583526344</v>
      </c>
      <c r="HG40" s="52">
        <f t="shared" si="67"/>
        <v>-0.20230980955695443</v>
      </c>
      <c r="HH40" s="33">
        <f>GX40-'CCSD(T)'!BB40</f>
        <v>-1.5341730198272785E-3</v>
      </c>
      <c r="HI40" s="33">
        <f>GZ40-'CCSD(T)'!BC40</f>
        <v>4.2975991953285941E-2</v>
      </c>
      <c r="HJ40" s="33">
        <f>HB40-'CCSD(T)'!CH40</f>
        <v>-0.25597378698494211</v>
      </c>
      <c r="HK40" s="33">
        <f>HD40-'CCSD(T)'!CI40</f>
        <v>-1.0673959259026589E-2</v>
      </c>
      <c r="HL40" s="33">
        <f>HD40-'DLPNO-CCSD(T1 or T0)'!CT39</f>
        <v>0.29931049164006396</v>
      </c>
      <c r="HM40" s="33">
        <f t="shared" si="103"/>
        <v>-0.25443961396511483</v>
      </c>
      <c r="HN40" s="33">
        <f t="shared" si="104"/>
        <v>0.24529982772591552</v>
      </c>
      <c r="HO40" s="39"/>
      <c r="HP40" s="218" t="s">
        <v>36</v>
      </c>
      <c r="HQ40" s="28">
        <v>-1675.97914101227</v>
      </c>
      <c r="HR40" s="28">
        <v>-1680.0527741257499</v>
      </c>
      <c r="HS40" s="28">
        <v>-1680.02381319142</v>
      </c>
      <c r="HT40" s="28">
        <v>-1679.8671148175499</v>
      </c>
      <c r="HU40" s="28">
        <v>-1679.85263435038</v>
      </c>
      <c r="HV40" s="28">
        <v>-1679.7821796246001</v>
      </c>
      <c r="HW40" s="28">
        <v>-2.8960934325999999E-2</v>
      </c>
      <c r="HX40" s="28">
        <f t="shared" si="68"/>
        <v>-1679.753218690274</v>
      </c>
      <c r="HY40" s="18" t="s">
        <v>118</v>
      </c>
      <c r="HZ40" s="34">
        <f>627.5095*(HQ42-HQ41)</f>
        <v>48.286753194936765</v>
      </c>
      <c r="IA40" s="34">
        <f>627.5095*(HX42-HX41)</f>
        <v>11.970697384545407</v>
      </c>
      <c r="IB40" s="34">
        <f>627.5095*(HV42-HV41)</f>
        <v>10.688479962225061</v>
      </c>
      <c r="IC40" s="34">
        <f>627.5095*(HU42-HU41)</f>
        <v>25.18187733192191</v>
      </c>
      <c r="ID40" s="34">
        <f>627.5095*(HT42-HT41)</f>
        <v>24.54076862183183</v>
      </c>
      <c r="IE40" s="34">
        <f>627.5095*(HS42-HS41)</f>
        <v>19.765741205976379</v>
      </c>
      <c r="IF40" s="34">
        <f>627.5095*(HR42-HR41)</f>
        <v>18.483523785653542</v>
      </c>
      <c r="IG40" s="33">
        <f t="shared" si="69"/>
        <v>7.7950438234284807</v>
      </c>
      <c r="IH40" s="33">
        <f t="shared" si="70"/>
        <v>-6.0572448361782882</v>
      </c>
      <c r="II40" s="33">
        <f t="shared" si="71"/>
        <v>2.2924522174346151E-2</v>
      </c>
      <c r="IJ40" s="33">
        <f>HZ40-'CCSD(T)'!BB40</f>
        <v>-1.5341730198272785E-3</v>
      </c>
      <c r="IK40" s="33">
        <f>IB40-'CCSD(T)'!BC40</f>
        <v>5.1805056980173347E-2</v>
      </c>
      <c r="IL40" s="33">
        <f>ID40-'CCSD(T)'!CH40</f>
        <v>-0.15350041886056687</v>
      </c>
      <c r="IM40" s="33">
        <f>IF40-'CCSD(T)'!CI40</f>
        <v>0.1147239310396948</v>
      </c>
      <c r="IN40" s="33">
        <f>IF40-'DLPNO-CCSD(T1 or T0)'!CT39</f>
        <v>0.42470838193878535</v>
      </c>
      <c r="IO40" s="33">
        <f t="shared" si="72"/>
        <v>-0.15196624584073959</v>
      </c>
      <c r="IP40" s="33">
        <f t="shared" si="73"/>
        <v>0.26822434990026167</v>
      </c>
      <c r="IQ40" s="33"/>
      <c r="IR40" s="218" t="s">
        <v>36</v>
      </c>
      <c r="IS40">
        <v>-1675.9791410123401</v>
      </c>
      <c r="IT40">
        <v>-1680.0516380146501</v>
      </c>
      <c r="IU40">
        <v>-1680.04823026794</v>
      </c>
      <c r="IV40">
        <v>-1679.8687633331101</v>
      </c>
      <c r="IW40">
        <v>-1679.86705945976</v>
      </c>
      <c r="IX40">
        <v>-1679.7829507316501</v>
      </c>
      <c r="IY40">
        <v>-3.4077467099999999E-3</v>
      </c>
      <c r="IZ40" s="28">
        <f t="shared" si="74"/>
        <v>-1679.77954298494</v>
      </c>
      <c r="JA40" s="18" t="s">
        <v>118</v>
      </c>
      <c r="JB40" s="34">
        <f>627.5095*(IS42-IS41)</f>
        <v>48.286753201214644</v>
      </c>
      <c r="JC40" s="34">
        <f>627.5095*(IZ42-IZ41)</f>
        <v>10.693966921031556</v>
      </c>
      <c r="JD40" s="34">
        <f>627.5095*(IX42-IX41)</f>
        <v>10.625316682077958</v>
      </c>
      <c r="JE40" s="34">
        <f>627.5095*(IW42-IW41)</f>
        <v>24.701118345740895</v>
      </c>
      <c r="JF40" s="34">
        <f>627.5095*(IV42-IV41)</f>
        <v>24.666793224694626</v>
      </c>
      <c r="JG40" s="34">
        <f>627.5095*(IU42-IU41)</f>
        <v>18.44223154582475</v>
      </c>
      <c r="JH40" s="34">
        <f>627.5095*(IT42-IT41)</f>
        <v>18.373581310010096</v>
      </c>
      <c r="JI40" s="33">
        <f t="shared" si="75"/>
        <v>7.7482646279321372</v>
      </c>
      <c r="JJ40" s="33">
        <f t="shared" si="76"/>
        <v>-6.2932119146845302</v>
      </c>
      <c r="JK40" s="33">
        <f t="shared" si="77"/>
        <v>-3.2149871953208731E-2</v>
      </c>
      <c r="JL40" s="33">
        <f>JB40-'CCSD(T)'!BB40</f>
        <v>-1.534166741947729E-3</v>
      </c>
      <c r="JM40" s="33">
        <f>JD40-'CCSD(T)'!BC40</f>
        <v>-1.1358223166929804E-2</v>
      </c>
      <c r="JN40" s="33">
        <f>JF40-'CCSD(T)'!CH40</f>
        <v>-2.7475815997771491E-2</v>
      </c>
      <c r="JO40" s="33">
        <f>JH40-'CCSD(T)'!CI40</f>
        <v>4.7814553962481909E-3</v>
      </c>
      <c r="JP40" s="33">
        <f>JH40-'DLPNO-CCSD(T1 or T0)'!CT39</f>
        <v>0.31476590629533874</v>
      </c>
      <c r="JQ40" s="33">
        <f t="shared" si="78"/>
        <v>-2.5941649255823762E-2</v>
      </c>
      <c r="JR40" s="33">
        <f t="shared" si="79"/>
        <v>3.2257271394019682E-2</v>
      </c>
      <c r="JS40" s="33"/>
      <c r="JT40" s="344">
        <v>-1682.0375461875899</v>
      </c>
      <c r="JU40" s="345">
        <v>-1681.65082839253</v>
      </c>
      <c r="JV40" s="346">
        <v>-1681.6375481822299</v>
      </c>
      <c r="JW40" s="328"/>
      <c r="JX40" s="218" t="s">
        <v>36</v>
      </c>
      <c r="JY40" s="28">
        <v>-1677.23224522706</v>
      </c>
      <c r="JZ40" s="28">
        <v>-1682.27416302649</v>
      </c>
      <c r="KA40" s="28">
        <v>-1682.2555550577199</v>
      </c>
      <c r="KB40" s="28">
        <v>-1682.00497150207</v>
      </c>
      <c r="KC40" s="28">
        <v>-1681.99566751769</v>
      </c>
      <c r="KD40" s="28">
        <v>-1681.9972266565701</v>
      </c>
      <c r="KE40" s="28">
        <v>-1.8607968762E-2</v>
      </c>
      <c r="KF40" s="28">
        <f t="shared" si="80"/>
        <v>-1681.9786186878082</v>
      </c>
      <c r="KG40" s="216">
        <v>-1681.807044422</v>
      </c>
      <c r="KH40" s="125">
        <v>-1681.807044422</v>
      </c>
      <c r="KI40" s="215">
        <v>-1682.0576735730001</v>
      </c>
      <c r="KJ40" s="10">
        <v>-1.27324508331</v>
      </c>
      <c r="KK40" s="10">
        <v>-3.4920553545119999</v>
      </c>
      <c r="KL40" s="10">
        <f t="shared" si="105"/>
        <v>-1681.8471266802444</v>
      </c>
      <c r="KM40" s="10">
        <f t="shared" si="106"/>
        <v>-1681.7719171879257</v>
      </c>
      <c r="KN40" s="34">
        <f>627.5095*(JY42-JY41)</f>
        <v>48.485807981060482</v>
      </c>
      <c r="KO40" s="34">
        <f>627.5095*(KF42-KF41)</f>
        <v>12.574249064319565</v>
      </c>
      <c r="KP40" s="34">
        <f>627.5095*(KL42-KL41)</f>
        <v>19.993882030098813</v>
      </c>
      <c r="KQ40" s="34">
        <f>627.5095*(KM42-KM41)</f>
        <v>24.097982498331795</v>
      </c>
      <c r="KR40" s="34">
        <f>627.5095*(KD42-KD41)</f>
        <v>11.8830691259001</v>
      </c>
      <c r="KS40" s="34">
        <f>627.5095*(KC42-KC41)</f>
        <v>27.750890971505171</v>
      </c>
      <c r="KT40" s="34">
        <f>627.5095*(KB42-KB41)</f>
        <v>27.405301001510704</v>
      </c>
      <c r="KU40" s="34">
        <f>627.5095*(KA42-KA41)</f>
        <v>21.258781411653409</v>
      </c>
      <c r="KV40" s="34">
        <f>627.5095*(JZ42-JZ41)</f>
        <v>20.567601472092509</v>
      </c>
      <c r="KW40" s="33">
        <f t="shared" si="14"/>
        <v>8.6845323461924089</v>
      </c>
      <c r="KX40" s="109">
        <f>627.5095*(JT42-JT41)</f>
        <v>21.773830403546491</v>
      </c>
      <c r="KY40" s="109">
        <f>627.5095*(JU42-JU41)</f>
        <v>22.252279935207259</v>
      </c>
      <c r="KZ40" s="331">
        <f>627.5095*(JV42-JV41)</f>
        <v>22.359770900839596</v>
      </c>
      <c r="LA40" s="33">
        <f t="shared" si="107"/>
        <v>-6.8376995294181953</v>
      </c>
      <c r="LB40" s="155">
        <f t="shared" si="108"/>
        <v>-0.55522036150860643</v>
      </c>
      <c r="LC40" s="149">
        <f>KN40-'PNO-LCCSD(T)'!AB39</f>
        <v>-2.2646126062895178E-3</v>
      </c>
      <c r="LD40" s="179">
        <f t="shared" si="109"/>
        <v>2.2815658133571901</v>
      </c>
      <c r="LE40" s="324">
        <f t="shared" si="110"/>
        <v>1.2062289314539818</v>
      </c>
      <c r="LF40" s="326">
        <f t="shared" si="111"/>
        <v>0.4784495316607682</v>
      </c>
      <c r="LG40" t="str">
        <f t="shared" si="112"/>
        <v>13_end</v>
      </c>
      <c r="LH40" s="175">
        <f>627.5095*(KG42-KG41)</f>
        <v>25.684409366814968</v>
      </c>
      <c r="LI40" s="128">
        <f t="shared" si="20"/>
        <v>2.0664816046902033</v>
      </c>
      <c r="LJ40" s="129">
        <f t="shared" si="21"/>
        <v>1.7208916346957359</v>
      </c>
      <c r="LK40" s="123">
        <f>627.5095*(KI42-KI41)</f>
        <v>19.684644200027613</v>
      </c>
      <c r="LL40" s="128">
        <f t="shared" si="113"/>
        <v>1.5741372116257963</v>
      </c>
      <c r="LM40" s="128">
        <f t="shared" si="114"/>
        <v>0.88295727206489616</v>
      </c>
      <c r="LN40" s="226">
        <f t="shared" si="115"/>
        <v>-5.6955387783325619</v>
      </c>
      <c r="LO40" s="226"/>
      <c r="LP40" s="5" t="s">
        <v>36</v>
      </c>
      <c r="LQ40" s="4">
        <v>-1677.2322452276701</v>
      </c>
      <c r="LR40" s="4">
        <v>-1682.27388740531</v>
      </c>
      <c r="LS40" s="4">
        <v>-1682.2551244378899</v>
      </c>
      <c r="LT40" s="4">
        <v>-1682.00472054837</v>
      </c>
      <c r="LU40" s="4">
        <v>-1681.9953390646599</v>
      </c>
      <c r="LV40" s="4">
        <v>-1681.9968438040701</v>
      </c>
      <c r="LW40" s="4">
        <v>-1.8762967419E-2</v>
      </c>
      <c r="LX40" s="28">
        <f t="shared" si="116"/>
        <v>-1681.9780808366511</v>
      </c>
      <c r="LY40" s="18" t="s">
        <v>118</v>
      </c>
      <c r="LZ40" s="34">
        <f>627.5095*(LQ42-LQ41)</f>
        <v>48.485808363725937</v>
      </c>
      <c r="MA40" s="34">
        <f>627.5095*(LX42-LX41)</f>
        <v>12.569123137673504</v>
      </c>
      <c r="MB40" s="34">
        <f>627.5095*(LV42-LV41)</f>
        <v>11.871617661200878</v>
      </c>
      <c r="MC40" s="34">
        <f>627.5095*(LU42-LU41)</f>
        <v>27.730567112264009</v>
      </c>
      <c r="MD40" s="34">
        <f>627.5095*(LT42-LT41)</f>
        <v>27.381814375311805</v>
      </c>
      <c r="ME40" s="34">
        <f>627.5095*(LS42-LS41)</f>
        <v>21.23626791455581</v>
      </c>
      <c r="MF40" s="34">
        <f>627.5095*(LR42-LR41)</f>
        <v>20.538762440651407</v>
      </c>
      <c r="MG40" s="33">
        <f t="shared" si="117"/>
        <v>8.6671447794505294</v>
      </c>
      <c r="MH40" s="39">
        <f t="shared" si="118"/>
        <v>-6.843051934660398</v>
      </c>
      <c r="MI40" s="33"/>
      <c r="MJ40" s="5" t="s">
        <v>36</v>
      </c>
      <c r="MK40" s="28">
        <v>-1677.23224522704</v>
      </c>
      <c r="ML40" s="28">
        <v>-1682.27340782334</v>
      </c>
      <c r="MM40" s="28">
        <v>-1682.2251541481101</v>
      </c>
      <c r="MN40" s="28">
        <v>-1682.00118560859</v>
      </c>
      <c r="MO40" s="28">
        <v>-1681.97705877098</v>
      </c>
      <c r="MP40" s="28">
        <v>-1681.99487826473</v>
      </c>
      <c r="MQ40" s="28">
        <v>-4.8253675232999997E-2</v>
      </c>
      <c r="MR40" s="28">
        <f t="shared" si="82"/>
        <v>-1681.9466245894971</v>
      </c>
      <c r="MS40" s="18" t="s">
        <v>118</v>
      </c>
      <c r="MT40" s="34">
        <f>627.5095*(MK42-MK41)</f>
        <v>48.485807987338362</v>
      </c>
      <c r="MU40" s="34">
        <f>627.5095*(MR42-MR41)</f>
        <v>13.762152614016614</v>
      </c>
      <c r="MV40" s="34">
        <f>627.5095*(MP42-MP41)</f>
        <v>11.931300058403393</v>
      </c>
      <c r="MW40" s="34">
        <f>627.5095*(MO42-MO41)</f>
        <v>28.298919258449587</v>
      </c>
      <c r="MX40" s="34">
        <f>627.5095*(MN42-MN41)</f>
        <v>27.383492975720547</v>
      </c>
      <c r="MY40" s="34">
        <f>627.5095*(MM42-MM41)</f>
        <v>22.450693789363672</v>
      </c>
      <c r="MZ40" s="34">
        <f>627.5095*(ML42-ML41)</f>
        <v>20.619841236461358</v>
      </c>
      <c r="NA40" s="52">
        <f t="shared" si="119"/>
        <v>8.6885411780579656</v>
      </c>
      <c r="NB40" s="52">
        <f t="shared" si="120"/>
        <v>-6.7636517392591884</v>
      </c>
      <c r="NC40" s="33">
        <f t="shared" si="121"/>
        <v>-7.4047790159006865E-2</v>
      </c>
      <c r="ND40" s="33"/>
      <c r="NE40" s="5" t="s">
        <v>36</v>
      </c>
      <c r="NF40">
        <v>-1677.23224522704</v>
      </c>
      <c r="NG40">
        <v>-1682.2746703151099</v>
      </c>
      <c r="NH40">
        <v>-1682.2269458005501</v>
      </c>
      <c r="NI40">
        <v>-1682.00234124074</v>
      </c>
      <c r="NJ40">
        <v>-1681.97847898346</v>
      </c>
      <c r="NK40">
        <v>-1681.9966775084099</v>
      </c>
      <c r="NL40">
        <v>-4.7724514561999998E-2</v>
      </c>
      <c r="NM40" s="28">
        <f t="shared" si="83"/>
        <v>-1681.9489529938478</v>
      </c>
      <c r="NN40" s="18" t="s">
        <v>118</v>
      </c>
      <c r="NO40" s="34">
        <f>627.5095*(NF42-NF41)</f>
        <v>48.485807968504716</v>
      </c>
      <c r="NP40" s="34">
        <f>627.5095*(NM42-NM41)</f>
        <v>13.762114935736994</v>
      </c>
      <c r="NQ40" s="34">
        <f>627.5095*(NK42-NK41)</f>
        <v>11.936182515365077</v>
      </c>
      <c r="NR40" s="34">
        <f>627.5095*(NJ42-NJ41)</f>
        <v>28.364388115240551</v>
      </c>
      <c r="NS40" s="34">
        <f>627.5095*(NI42-NI41)</f>
        <v>27.451421901844313</v>
      </c>
      <c r="NT40" s="34">
        <f>627.5095*(NH42-NH41)</f>
        <v>22.535203348930857</v>
      </c>
      <c r="NU40" s="34">
        <f>627.5095*(NG42-NG41)</f>
        <v>20.709270928416263</v>
      </c>
      <c r="NV40" s="33">
        <f t="shared" si="122"/>
        <v>8.7730884130511857</v>
      </c>
      <c r="NW40" s="39">
        <f t="shared" si="84"/>
        <v>-6.7421509734280498</v>
      </c>
      <c r="NX40" s="33">
        <f t="shared" si="85"/>
        <v>2.150076583113858E-2</v>
      </c>
      <c r="NZ40" s="5" t="s">
        <v>36</v>
      </c>
      <c r="OA40" s="4">
        <v>-1677.29344758197</v>
      </c>
      <c r="OB40" s="4">
        <v>-1682.6249825597299</v>
      </c>
      <c r="OC40" s="4">
        <v>-1682.55454300424</v>
      </c>
      <c r="OD40" s="4">
        <v>-1682.3229211272201</v>
      </c>
      <c r="OE40" s="4">
        <v>-1682.2877013494699</v>
      </c>
      <c r="OF40" s="4">
        <v>-1682.3694942821901</v>
      </c>
      <c r="OG40" s="4">
        <v>-7.0439555488999994E-2</v>
      </c>
      <c r="OH40" s="28">
        <f t="shared" si="86"/>
        <v>-1682.2990547267011</v>
      </c>
      <c r="OI40" s="18" t="s">
        <v>118</v>
      </c>
      <c r="OJ40" s="34">
        <f>627.5095*(OA42-OA41)</f>
        <v>48.187646032538517</v>
      </c>
      <c r="OK40" s="34">
        <f>627.5095*(OH42-OH41)</f>
        <v>14.141556970945508</v>
      </c>
      <c r="OL40" s="34">
        <f>627.5095*(OF42-OF41)</f>
        <v>11.819139970374975</v>
      </c>
      <c r="OM40" s="34">
        <f>627.5095*(OE42-OE41)</f>
        <v>28.773912210559995</v>
      </c>
      <c r="ON40" s="34">
        <f>627.5095*(OD42-OD41)</f>
        <v>27.612703715910556</v>
      </c>
      <c r="OO40" s="34">
        <f>627.5095*(OC42-OC41)</f>
        <v>23.103651861892644</v>
      </c>
      <c r="OP40" s="34">
        <f>627.5095*(OB42-OB41)</f>
        <v>20.781234860037998</v>
      </c>
      <c r="OQ40" s="33">
        <f t="shared" si="32"/>
        <v>8.9620948896630228</v>
      </c>
      <c r="OR40" s="39">
        <f t="shared" si="87"/>
        <v>-6.8314688558725578</v>
      </c>
      <c r="OS40" s="39"/>
      <c r="OT40" s="39" t="s">
        <v>36</v>
      </c>
      <c r="OU40" s="39">
        <v>-1677.29344758201</v>
      </c>
      <c r="OV40" s="39">
        <v>-1682.62308150136</v>
      </c>
      <c r="OW40" s="39">
        <v>-1682.59520713196</v>
      </c>
      <c r="OX40" s="39">
        <v>-1682.3282373406901</v>
      </c>
      <c r="OY40" s="39">
        <v>-1682.3143001559899</v>
      </c>
      <c r="OZ40" s="39">
        <v>-1682.3713851754301</v>
      </c>
      <c r="PA40" s="39">
        <v>-2.7874369393999999E-2</v>
      </c>
      <c r="PB40" s="39">
        <v>-1682.343510806036</v>
      </c>
      <c r="PC40" s="39" t="s">
        <v>118</v>
      </c>
      <c r="PD40" s="39">
        <v>48.187646019982751</v>
      </c>
      <c r="PE40" s="39">
        <v>12.611115435135073</v>
      </c>
      <c r="PF40" s="39">
        <v>11.724562604476599</v>
      </c>
      <c r="PG40" s="39">
        <v>27.928206148912572</v>
      </c>
      <c r="PH40" s="39">
        <v>27.484929729516981</v>
      </c>
      <c r="PI40" s="39">
        <v>21.559196307620425</v>
      </c>
      <c r="PJ40" s="39">
        <v>20.672643481242329</v>
      </c>
      <c r="PK40" s="39">
        <v>8.9480808767657294</v>
      </c>
      <c r="PL40" s="39">
        <v>-6.8122862482746527</v>
      </c>
      <c r="PM40" s="39"/>
      <c r="PO40" s="33">
        <f t="shared" si="123"/>
        <v>-0.29816195479984486</v>
      </c>
      <c r="PP40" s="33">
        <f t="shared" si="124"/>
        <v>0.22921074019000898</v>
      </c>
      <c r="PQ40" s="33">
        <f t="shared" si="88"/>
        <v>0.52737269498985384</v>
      </c>
      <c r="PR40" s="33">
        <f>'LNO-CCSD(T)-def2nZVP'!LB40</f>
        <v>-0.55522036150860643</v>
      </c>
      <c r="PS40" s="33">
        <f t="shared" si="89"/>
        <v>0.34957771373555446</v>
      </c>
      <c r="PT40" s="33">
        <f t="shared" si="90"/>
        <v>-0.33727848916385772</v>
      </c>
      <c r="PU40" s="33">
        <f>-'LNO-CCSD(T)-def2nZVP'!FA40+'CCSD(T)'!CI40</f>
        <v>7.0647062786580506E-2</v>
      </c>
      <c r="PV40" s="360">
        <f>'LNO-CCSD(T)-def2nZVP'!KV40+PS40+PT40+PU40</f>
        <v>20.650547759450788</v>
      </c>
      <c r="PW40" s="360"/>
      <c r="PX40" s="399">
        <v>-0.2981623437431864</v>
      </c>
      <c r="PY40" s="399">
        <v>0.10311535420517615</v>
      </c>
      <c r="PZ40" s="399">
        <v>0.40127769794836254</v>
      </c>
      <c r="QA40" s="399">
        <v>-0.55522036150860643</v>
      </c>
      <c r="QB40" s="399">
        <v>0.2561740280815637</v>
      </c>
      <c r="QC40" s="399">
        <v>-0.33727848916385772</v>
      </c>
      <c r="QD40" s="399">
        <v>7.0647062786580506E-2</v>
      </c>
      <c r="QE40" s="360">
        <v>20.557144073796795</v>
      </c>
      <c r="QF40" s="399">
        <f t="shared" si="91"/>
        <v>-9.3403685653992596E-2</v>
      </c>
      <c r="QH40" s="5" t="s">
        <v>36</v>
      </c>
      <c r="QI40" s="420">
        <v>-1677.2322452276601</v>
      </c>
      <c r="QJ40" s="420">
        <v>-1681.9626672208001</v>
      </c>
      <c r="QK40" s="420">
        <v>-1681.9457038964199</v>
      </c>
      <c r="QL40" s="420">
        <v>-1681.7066870175299</v>
      </c>
      <c r="QM40" s="420">
        <v>-1681.6982053553299</v>
      </c>
      <c r="QN40" s="420">
        <v>-1681.6779083127999</v>
      </c>
      <c r="QO40" s="420">
        <v>-1.6963324384E-2</v>
      </c>
      <c r="QP40" s="213">
        <f t="shared" si="92"/>
        <v>-1681.6609449884158</v>
      </c>
      <c r="QQ40" s="421" t="s">
        <v>118</v>
      </c>
      <c r="QR40" s="212">
        <f>627.5095*(QI42-QI41)</f>
        <v>48.485808382559583</v>
      </c>
      <c r="QS40" s="212">
        <f>627.5095*(QP42-QP41)</f>
        <v>13.544212063677936</v>
      </c>
      <c r="QT40" s="212">
        <f>627.5095*(QN42-QN41)</f>
        <v>13.035790579825193</v>
      </c>
      <c r="QU40" s="212">
        <f>627.5095*(QM42-QM41)</f>
        <v>28.395188258210908</v>
      </c>
      <c r="QV40" s="212">
        <f>627.5095*(QL42-QL41)</f>
        <v>28.14097752070759</v>
      </c>
      <c r="QW40" s="212">
        <f>627.5095*(QK42-QK41)</f>
        <v>22.112951867563822</v>
      </c>
      <c r="QX40" s="212">
        <f>627.5095*(QJ42-QJ41)</f>
        <v>21.604530380001421</v>
      </c>
      <c r="QY40" s="213">
        <f t="shared" si="35"/>
        <v>8.5687398001762283</v>
      </c>
      <c r="QZ40" s="249">
        <f t="shared" si="93"/>
        <v>-6.5364471407061693</v>
      </c>
      <c r="RA40" s="5"/>
      <c r="RB40" s="5" t="s">
        <v>36</v>
      </c>
      <c r="RC40" s="213">
        <v>-1677.29344758203</v>
      </c>
      <c r="RD40" s="213">
        <v>-1682.2718358279601</v>
      </c>
      <c r="RE40" s="213">
        <v>-1682.2462152641101</v>
      </c>
      <c r="RF40" s="213">
        <v>-1681.9924524839901</v>
      </c>
      <c r="RG40" s="213">
        <v>-1681.9796422020599</v>
      </c>
      <c r="RH40" s="213">
        <v>-1682.0161154897301</v>
      </c>
      <c r="RI40" s="213">
        <v>-2.5620563855999999E-2</v>
      </c>
      <c r="RJ40" s="418">
        <f t="shared" si="94"/>
        <v>-1681.9904949258741</v>
      </c>
      <c r="RK40" s="421" t="s">
        <v>118</v>
      </c>
      <c r="RL40" s="212">
        <f>627.5095*(RC42-RC41)</f>
        <v>48.187638533750878</v>
      </c>
      <c r="RM40" s="212">
        <f>627.5095*(RJ42-RJ41)</f>
        <v>13.556064666360125</v>
      </c>
      <c r="RN40" s="212">
        <f>627.5095*(RH42-RH41)</f>
        <v>12.901848256545534</v>
      </c>
      <c r="RO40" s="212">
        <f>627.5095*(RG42-RG41)</f>
        <v>28.550714172277921</v>
      </c>
      <c r="RP40" s="212">
        <f>627.5095*(RF42-RF41)</f>
        <v>28.223605963518288</v>
      </c>
      <c r="RQ40" s="212">
        <f>627.5095*(RE42-RE41)</f>
        <v>22.388962768237853</v>
      </c>
      <c r="RR40" s="212">
        <f>627.5095*(RD42-RD41)</f>
        <v>21.734746357139151</v>
      </c>
      <c r="RS40" s="213">
        <f t="shared" si="36"/>
        <v>8.8328981005936171</v>
      </c>
      <c r="RT40" s="249">
        <f t="shared" si="95"/>
        <v>-6.4888596063791368</v>
      </c>
    </row>
    <row r="41" spans="1:488" ht="17">
      <c r="A41" s="96">
        <v>49.69</v>
      </c>
      <c r="C41" s="286" t="s">
        <v>37</v>
      </c>
      <c r="D41" s="282">
        <v>-1675.8607088548899</v>
      </c>
      <c r="E41" s="282">
        <v>-1679.54541574617</v>
      </c>
      <c r="F41" s="282">
        <v>-1679.5357073211201</v>
      </c>
      <c r="G41" s="282">
        <v>-1679.3797334470401</v>
      </c>
      <c r="H41" s="282">
        <v>-1679.37487923452</v>
      </c>
      <c r="I41" s="282">
        <v>-1679.2676786105901</v>
      </c>
      <c r="J41" s="282">
        <v>-1679.25797018554</v>
      </c>
      <c r="K41" s="94" t="s">
        <v>119</v>
      </c>
      <c r="L41" s="34">
        <f>627.5095*(D42-D40)</f>
        <v>71.555660637507373</v>
      </c>
      <c r="M41" s="34">
        <f>627.5095*(J42-J40)</f>
        <v>43.662708587252787</v>
      </c>
      <c r="N41" s="34">
        <f>627.5095*(I42-I40)</f>
        <v>43.58539303512412</v>
      </c>
      <c r="O41" s="34">
        <f>627.5095*(H42-H40)</f>
        <v>53.800101881633047</v>
      </c>
      <c r="P41" s="34">
        <f>627.5095*(G42-G40)</f>
        <v>53.761444102429778</v>
      </c>
      <c r="Q41" s="34">
        <f>627.5095*(F42-F40)</f>
        <v>47.899604362884851</v>
      </c>
      <c r="R41" s="34">
        <f>627.5095*(E42-E40)</f>
        <v>47.822288804478305</v>
      </c>
      <c r="S41" s="93">
        <f t="shared" si="37"/>
        <v>4.2368957693541844</v>
      </c>
      <c r="T41" s="93">
        <f t="shared" si="38"/>
        <v>-5.9391552979514728</v>
      </c>
      <c r="U41" s="288"/>
      <c r="V41" s="93">
        <f>L41-'CCSD(T)'!BV41</f>
        <v>1.17043123978533E-4</v>
      </c>
      <c r="W41" s="93">
        <f>N41-'CCSD(T)'!BW41</f>
        <v>3.6957968826769161E-2</v>
      </c>
      <c r="X41" s="93">
        <f>P41-'CCSD(T)'!CF41</f>
        <v>1.2235819308941132E-3</v>
      </c>
      <c r="Y41" s="93">
        <f>R41-'CCSD(T)'!CG41</f>
        <v>0.11279488464995779</v>
      </c>
      <c r="Z41" s="93">
        <f>R41-'DLPNO-CCSD(T1 or T0)'!CT40</f>
        <v>-1.1606679015029684</v>
      </c>
      <c r="AA41" s="93">
        <f t="shared" si="39"/>
        <v>1.1065388069155802E-3</v>
      </c>
      <c r="AB41" s="93">
        <f t="shared" si="40"/>
        <v>0.11157130271906368</v>
      </c>
      <c r="AD41" s="209" t="s">
        <v>37</v>
      </c>
      <c r="AE41" s="28">
        <v>-1675.8607088548999</v>
      </c>
      <c r="AF41" s="28">
        <v>-1679.5456539320101</v>
      </c>
      <c r="AG41" s="28">
        <v>-1679.5360617152201</v>
      </c>
      <c r="AH41" s="28">
        <v>-1679.37995896809</v>
      </c>
      <c r="AI41" s="28">
        <v>-1679.3751628596899</v>
      </c>
      <c r="AJ41" s="28">
        <v>-1679.2680118277301</v>
      </c>
      <c r="AK41" s="28">
        <v>-1679.2584196109401</v>
      </c>
      <c r="AL41" s="18" t="s">
        <v>119</v>
      </c>
      <c r="AM41" s="34">
        <f>627.5095*(AE42-AE40)</f>
        <v>71.555660618673727</v>
      </c>
      <c r="AN41" s="34">
        <f>627.5095*(AK42-AK40)</f>
        <v>43.625002225380506</v>
      </c>
      <c r="AO41" s="34">
        <f>627.5095*(AJ42-AJ40)</f>
        <v>43.555014666391664</v>
      </c>
      <c r="AP41" s="34">
        <f>627.5095*(AI42-AI40)</f>
        <v>53.78928437717024</v>
      </c>
      <c r="AQ41" s="34">
        <f>627.5095*(AH42-AH40)</f>
        <v>53.754290600743424</v>
      </c>
      <c r="AR41" s="34">
        <f>627.5095*(AG42-AG40)</f>
        <v>47.86975187237099</v>
      </c>
      <c r="AS41" s="34">
        <f>627.5095*(AF42-AF40)</f>
        <v>47.799764307104269</v>
      </c>
      <c r="AT41" s="52">
        <f t="shared" si="41"/>
        <v>4.2447496407126053</v>
      </c>
      <c r="AU41" s="52">
        <f t="shared" si="42"/>
        <v>-5.9545262936391552</v>
      </c>
      <c r="AV41" s="71"/>
      <c r="AW41" s="52">
        <f>AM41-'CCSD(T)'!BV41</f>
        <v>1.1702429033277895E-4</v>
      </c>
      <c r="AX41" s="52">
        <f>AO41-'CCSD(T)'!BW41</f>
        <v>6.5796000943123545E-3</v>
      </c>
      <c r="AY41" s="52">
        <f>AQ41-'CCSD(T)'!CF41</f>
        <v>-5.929919755459423E-3</v>
      </c>
      <c r="AZ41" s="52">
        <f>AS41-'CCSD(T)'!CG41</f>
        <v>9.0270387275921848E-2</v>
      </c>
      <c r="BA41" s="52">
        <f>AS41-'DLPNO-CCSD(T1 or T0)'!CT40</f>
        <v>-1.1831923988770043</v>
      </c>
      <c r="BB41" s="52">
        <f t="shared" si="43"/>
        <v>-6.0469440457922019E-3</v>
      </c>
      <c r="BC41" s="52">
        <f t="shared" si="44"/>
        <v>9.6200307031381271E-2</v>
      </c>
      <c r="BD41" s="33"/>
      <c r="BE41" s="211" t="s">
        <v>37</v>
      </c>
      <c r="BF41" s="28">
        <v>-1675.8607088548799</v>
      </c>
      <c r="BG41" s="28">
        <v>-1679.54522768431</v>
      </c>
      <c r="BH41" s="28">
        <v>-1679.51867065137</v>
      </c>
      <c r="BI41" s="28">
        <v>-1679.3772353484501</v>
      </c>
      <c r="BJ41" s="28">
        <v>-1679.36395683199</v>
      </c>
      <c r="BK41" s="28">
        <v>-1679.26604738835</v>
      </c>
      <c r="BL41" s="28">
        <v>-2.6557032937E-2</v>
      </c>
      <c r="BM41" s="28">
        <f t="shared" si="45"/>
        <v>-1679.239490355413</v>
      </c>
      <c r="BN41" s="18" t="s">
        <v>119</v>
      </c>
      <c r="BO41" s="212">
        <f>627.5095*(BF42-BF40)</f>
        <v>71.555660637507373</v>
      </c>
      <c r="BP41" s="212">
        <f>627.5095*(BM42-BM40)</f>
        <v>43.964572386904365</v>
      </c>
      <c r="BQ41" s="212">
        <f>627.5095*(BK42-BK40)</f>
        <v>43.517955938411319</v>
      </c>
      <c r="BR41" s="212">
        <f>627.5095*(BJ42-BJ40)</f>
        <v>53.677958274405498</v>
      </c>
      <c r="BS41" s="212">
        <f>627.5095*(BI42-BI40)</f>
        <v>53.454650051728443</v>
      </c>
      <c r="BT41" s="212">
        <f>627.5095*(BH42-BH40)</f>
        <v>48.109441067153327</v>
      </c>
      <c r="BU41" s="212">
        <f>627.5095*(BG42-BG40)</f>
        <v>47.662824621941908</v>
      </c>
      <c r="BV41" s="213">
        <f t="shared" si="46"/>
        <v>4.1448686835305892</v>
      </c>
      <c r="BW41" s="213">
        <f t="shared" si="47"/>
        <v>-5.7918254297865346</v>
      </c>
      <c r="BX41" s="214">
        <f t="shared" si="96"/>
        <v>-0.16270086385262061</v>
      </c>
      <c r="BY41" s="33">
        <f>BO41-'CCSD(T)'!BV41</f>
        <v>1.17043123978533E-4</v>
      </c>
      <c r="BZ41" s="33">
        <f>BQ41-'CCSD(T)'!BW41</f>
        <v>-3.0479127886032131E-2</v>
      </c>
      <c r="CA41" s="39">
        <f>BS41-'CCSD(T)'!CF41</f>
        <v>-0.30557046877044058</v>
      </c>
      <c r="CB41" s="39">
        <f>BU41-'CCSD(T)'!CG41</f>
        <v>-4.6669297886438699E-2</v>
      </c>
      <c r="CC41" s="33">
        <f>BU41-'DLPNO-CCSD(T1 or T0)'!CT40</f>
        <v>-1.3201320840393649</v>
      </c>
      <c r="CD41" s="33">
        <f t="shared" si="49"/>
        <v>-0.30568751189441912</v>
      </c>
      <c r="CE41" s="33">
        <f t="shared" si="50"/>
        <v>0.25890117088400189</v>
      </c>
      <c r="CF41" s="39"/>
      <c r="CG41" s="211" t="s">
        <v>37</v>
      </c>
      <c r="CH41" s="74">
        <v>-1675.8607088548999</v>
      </c>
      <c r="CI41" s="74">
        <v>-1679.5461882402799</v>
      </c>
      <c r="CJ41" s="74">
        <v>-1679.5204133458601</v>
      </c>
      <c r="CK41" s="74">
        <v>-1679.3782495452199</v>
      </c>
      <c r="CL41" s="74">
        <v>-1679.3653620980101</v>
      </c>
      <c r="CM41" s="74">
        <v>-1679.26745433019</v>
      </c>
      <c r="CN41" s="33">
        <v>-2.5774894412999998E-2</v>
      </c>
      <c r="CO41" s="33">
        <f t="shared" si="51"/>
        <v>-1679.2416794357771</v>
      </c>
      <c r="CP41" s="18" t="s">
        <v>119</v>
      </c>
      <c r="CQ41" s="34">
        <f>627.5095*(CH42-CH40)</f>
        <v>71.555660637507373</v>
      </c>
      <c r="CR41" s="34">
        <f>627.5095*(CO42-CO40)</f>
        <v>44.274439145632059</v>
      </c>
      <c r="CS41" s="34">
        <f>627.5095*(CM42-CM40)</f>
        <v>43.656543977859272</v>
      </c>
      <c r="CT41" s="34">
        <f>627.5095*(CL42-CL40)</f>
        <v>53.908497621643626</v>
      </c>
      <c r="CU41" s="34">
        <f>627.5095*(CK42-CK40)</f>
        <v>53.599550033619536</v>
      </c>
      <c r="CV41" s="34">
        <f>627.5095*(CJ42-CJ40)</f>
        <v>48.423768212545589</v>
      </c>
      <c r="CW41" s="34">
        <f>627.5095*(CI42-CI40)</f>
        <v>47.805873042917973</v>
      </c>
      <c r="CX41" s="33">
        <f t="shared" si="97"/>
        <v>4.1493290650587014</v>
      </c>
      <c r="CY41" s="33">
        <f t="shared" si="98"/>
        <v>-5.7936769907015631</v>
      </c>
      <c r="CZ41" s="33">
        <f t="shared" si="99"/>
        <v>-1.8515609150284718E-3</v>
      </c>
      <c r="DA41" s="33">
        <f>CQ41-'CCSD(T)'!BV41</f>
        <v>1.17043123978533E-4</v>
      </c>
      <c r="DB41" s="33">
        <f>CS41-'CCSD(T)'!BW41</f>
        <v>0.10810891156192071</v>
      </c>
      <c r="DC41" s="33">
        <f>CU41-'CCSD(T)'!CF41</f>
        <v>-0.16067048687934715</v>
      </c>
      <c r="DD41" s="39">
        <f>CW41-'CCSD(T)'!CG41</f>
        <v>9.6379123089626262E-2</v>
      </c>
      <c r="DE41" s="39">
        <f>CW41-'DLPNO-CCSD(T1 or T0)'!CT40</f>
        <v>-1.1770836630632999</v>
      </c>
      <c r="DF41" s="33">
        <f t="shared" si="52"/>
        <v>-0.16078753000332568</v>
      </c>
      <c r="DG41" s="33">
        <f t="shared" si="53"/>
        <v>0.25704960996897341</v>
      </c>
      <c r="DH41" s="33"/>
      <c r="DI41" s="211" t="s">
        <v>37</v>
      </c>
      <c r="DJ41" s="74" t="s">
        <v>139</v>
      </c>
      <c r="DK41" s="74" t="s">
        <v>139</v>
      </c>
      <c r="DL41" s="74" t="s">
        <v>139</v>
      </c>
      <c r="DM41" s="74" t="s">
        <v>139</v>
      </c>
      <c r="DN41" s="74" t="s">
        <v>139</v>
      </c>
      <c r="DO41" s="74" t="s">
        <v>139</v>
      </c>
      <c r="DP41" s="28" t="s">
        <v>139</v>
      </c>
      <c r="DQ41" s="33" t="e">
        <f t="shared" si="54"/>
        <v>#VALUE!</v>
      </c>
      <c r="DR41" s="18" t="s">
        <v>119</v>
      </c>
      <c r="DS41" s="34">
        <f>627.5095*(DJ42-DJ40)</f>
        <v>71.555660725397729</v>
      </c>
      <c r="DT41" s="34">
        <f>627.5095*(DQ42-DQ40)</f>
        <v>43.545664204555344</v>
      </c>
      <c r="DU41" s="34">
        <f>627.5095*(DO42-DO40)</f>
        <v>43.544813539529322</v>
      </c>
      <c r="DV41" s="34">
        <f>627.5095*(DN42-DN40)</f>
        <v>53.763140511478227</v>
      </c>
      <c r="DW41" s="34">
        <f>627.5095*(DM42-DM40)</f>
        <v>53.76271517925057</v>
      </c>
      <c r="DX41" s="34">
        <f>627.5095*(DL42-DL40)</f>
        <v>47.757132384616334</v>
      </c>
      <c r="DY41" s="34">
        <f>627.5095*(DK42-DK40)</f>
        <v>47.756281720161027</v>
      </c>
      <c r="DZ41" s="33">
        <f t="shared" si="3"/>
        <v>4.2114681806317051</v>
      </c>
      <c r="EA41" s="33">
        <f t="shared" si="4"/>
        <v>-6.0064334590895427</v>
      </c>
      <c r="EB41" s="33">
        <f t="shared" si="55"/>
        <v>-6.7278161138069947E-2</v>
      </c>
      <c r="EC41" s="33">
        <f>DS41-'CCSD(T)'!BV41</f>
        <v>1.1713101433485917E-4</v>
      </c>
      <c r="ED41" s="33">
        <f>DU41-'CCSD(T)'!BW41</f>
        <v>-3.6215267680290708E-3</v>
      </c>
      <c r="EE41" s="33">
        <f>DW41-'CCSD(T)'!CF41</f>
        <v>2.4946587516865293E-3</v>
      </c>
      <c r="EF41" s="39">
        <f>DY41-'CCSD(T)'!CG41</f>
        <v>4.6787800332680263E-2</v>
      </c>
      <c r="EG41" s="39">
        <f>DY41-'DLPNO-CCSD(T1 or T0)'!CT40</f>
        <v>-1.2266749858202459</v>
      </c>
      <c r="EH41" s="33">
        <f t="shared" si="56"/>
        <v>2.3775277373516701E-3</v>
      </c>
      <c r="EI41" s="33">
        <f t="shared" si="57"/>
        <v>4.4293141580993733E-2</v>
      </c>
      <c r="EJ41" s="33"/>
      <c r="EK41" s="289" t="s">
        <v>37</v>
      </c>
      <c r="EL41" s="33">
        <v>-1675.93941344259</v>
      </c>
      <c r="EM41" s="33">
        <v>-1680.00350772202</v>
      </c>
      <c r="EN41" s="33">
        <v>-1679.99341809164</v>
      </c>
      <c r="EO41" s="33">
        <v>-1679.82004769931</v>
      </c>
      <c r="EP41" s="33">
        <v>-1679.8150028841201</v>
      </c>
      <c r="EQ41" s="33">
        <v>-1679.73198061776</v>
      </c>
      <c r="ER41" s="33">
        <v>-1.0089630380000001E-2</v>
      </c>
      <c r="ES41" s="33">
        <f t="shared" si="58"/>
        <v>-1679.72189098738</v>
      </c>
      <c r="ET41" s="18" t="s">
        <v>119</v>
      </c>
      <c r="EU41" s="34">
        <f>627.5095*(EL42-EL40)</f>
        <v>73.216180643861065</v>
      </c>
      <c r="EV41" s="34">
        <f>627.5095*(ES42-ES40)</f>
        <v>42.286902341905687</v>
      </c>
      <c r="EW41" s="34">
        <f>627.5095*(EQ42-EQ40)</f>
        <v>42.15395424469321</v>
      </c>
      <c r="EX41" s="34">
        <f>627.5095*(EP42-EP40)</f>
        <v>54.79358200656894</v>
      </c>
      <c r="EY41" s="34">
        <f>627.5095*(EO42-EO40)</f>
        <v>54.727107961244322</v>
      </c>
      <c r="EZ41" s="34">
        <f>627.5095*(EN42-EN40)</f>
        <v>48.453354582776022</v>
      </c>
      <c r="FA41" s="34">
        <f>627.5095*(EM42-EM40)</f>
        <v>48.320406485563545</v>
      </c>
      <c r="FB41" s="92">
        <f t="shared" si="5"/>
        <v>6.1664522408703348</v>
      </c>
      <c r="FC41" s="92">
        <f t="shared" si="6"/>
        <v>-6.4067014756807765</v>
      </c>
      <c r="FD41" s="92">
        <f>EU41-'CCSD(T)'!BB41</f>
        <v>-3.4833365977817721E-3</v>
      </c>
      <c r="FE41" s="92">
        <f>EW41-'CCSD(T)'!BC41</f>
        <v>5.5737091797873006E-2</v>
      </c>
      <c r="FF41" s="92">
        <f>EY41-'CCSD(T)'!CH41</f>
        <v>2.2046713012400687E-2</v>
      </c>
      <c r="FG41" s="96">
        <f>FA41-'CCSD(T)'!CI41</f>
        <v>0.13685871118264004</v>
      </c>
      <c r="FH41" s="96">
        <f>FA41-'DLPNO-CCSD(T1 or T0)'!AF40</f>
        <v>-1.1530712589492538</v>
      </c>
      <c r="FI41" s="92">
        <f t="shared" si="59"/>
        <v>2.5530049610182459E-2</v>
      </c>
      <c r="FJ41" s="92">
        <f t="shared" si="60"/>
        <v>0.11481199817023935</v>
      </c>
      <c r="FK41" s="39"/>
      <c r="FL41" s="218" t="s">
        <v>37</v>
      </c>
      <c r="FM41" s="28">
        <v>-1675.9394134424999</v>
      </c>
      <c r="FN41" s="28">
        <v>-1680.0037371552301</v>
      </c>
      <c r="FO41" s="28">
        <v>-1679.99374853679</v>
      </c>
      <c r="FP41" s="28">
        <v>-1679.8202616644701</v>
      </c>
      <c r="FQ41" s="28">
        <v>-1679.8152673552499</v>
      </c>
      <c r="FR41" s="28">
        <v>-1679.73232028453</v>
      </c>
      <c r="FS41" s="28">
        <v>-9.9886184430000007E-3</v>
      </c>
      <c r="FT41" s="28">
        <f t="shared" si="61"/>
        <v>-1679.722331666087</v>
      </c>
      <c r="FU41" s="18" t="s">
        <v>119</v>
      </c>
      <c r="FV41" s="34">
        <f>627.5095*(FM42-FM40)</f>
        <v>73.216180643861065</v>
      </c>
      <c r="FW41" s="34">
        <f>627.5095*(FT42-FT40)</f>
        <v>42.30231630584484</v>
      </c>
      <c r="FX41" s="34">
        <f>627.5095*(FR42-FR40)</f>
        <v>42.1599194253156</v>
      </c>
      <c r="FY41" s="34">
        <f>627.5095*(FQ42-FQ40)</f>
        <v>54.809675297146988</v>
      </c>
      <c r="FZ41" s="34">
        <f>627.5095*(FP42-FP40)</f>
        <v>54.738476858237817</v>
      </c>
      <c r="GA41" s="34">
        <f>627.5095*(FO42-FO40)</f>
        <v>48.451328523986966</v>
      </c>
      <c r="GB41" s="34">
        <f>627.5095*(FN42-FN40)</f>
        <v>48.308931646025947</v>
      </c>
      <c r="GC41" s="33">
        <f t="shared" si="62"/>
        <v>6.1490122207103468</v>
      </c>
      <c r="GD41" s="33">
        <f t="shared" si="63"/>
        <v>-6.4295452122118704</v>
      </c>
      <c r="GE41" s="169">
        <f t="shared" si="100"/>
        <v>-0.91090845900663453</v>
      </c>
      <c r="GF41" s="33">
        <f>FV41-'CCSD(T)'!BB41</f>
        <v>-3.4833365977817721E-3</v>
      </c>
      <c r="GG41" s="33">
        <f>FX41-'CCSD(T)'!BC41</f>
        <v>6.1702272420262716E-2</v>
      </c>
      <c r="GH41" s="33">
        <f>FZ41-'CCSD(T)'!CH41</f>
        <v>3.3415610005896212E-2</v>
      </c>
      <c r="GI41" s="33">
        <f>GB41-'CCSD(T)'!CI41</f>
        <v>0.12538387164504172</v>
      </c>
      <c r="GJ41" s="33">
        <f>GB41-'DLPNO-CCSD(T1 or T0)'!O40</f>
        <v>-1.1151328629830957</v>
      </c>
      <c r="GK41" s="33">
        <f t="shared" si="64"/>
        <v>3.6898946603677985E-2</v>
      </c>
      <c r="GL41" s="33">
        <f t="shared" si="65"/>
        <v>9.196826163914551E-2</v>
      </c>
      <c r="GM41" s="33"/>
      <c r="GN41" s="218" t="s">
        <v>37</v>
      </c>
      <c r="GO41" s="28">
        <v>-1675.9394134424999</v>
      </c>
      <c r="GP41" s="28">
        <v>-1680.0039873739599</v>
      </c>
      <c r="GQ41" s="28">
        <v>-1679.97514551464</v>
      </c>
      <c r="GR41" s="28">
        <v>-1679.81814304558</v>
      </c>
      <c r="GS41" s="28">
        <v>-1679.80372211592</v>
      </c>
      <c r="GT41" s="28">
        <v>-1679.7303375215499</v>
      </c>
      <c r="GU41" s="28">
        <v>-2.884185932E-2</v>
      </c>
      <c r="GV41" s="28">
        <f t="shared" si="66"/>
        <v>-1679.7014956622299</v>
      </c>
      <c r="GW41" s="18" t="s">
        <v>119</v>
      </c>
      <c r="GX41" s="34">
        <f>627.5095*(GO42-GO40)</f>
        <v>73.216180637583179</v>
      </c>
      <c r="GY41" s="34">
        <f>627.5095*(GV42-GV40)</f>
        <v>42.849935620865352</v>
      </c>
      <c r="GZ41" s="34">
        <f>627.5095*(GT42-GT40)</f>
        <v>42.160620786322333</v>
      </c>
      <c r="HA41" s="34">
        <f>627.5095*(GS42-GS40)</f>
        <v>54.811338599070147</v>
      </c>
      <c r="HB41" s="34">
        <f>627.5095*(GR42-GR40)</f>
        <v>54.466681177375584</v>
      </c>
      <c r="HC41" s="34">
        <f>627.5095*(GQ42-GQ40)</f>
        <v>48.983540283501959</v>
      </c>
      <c r="HD41" s="34">
        <f>627.5095*(GP42-GP40)</f>
        <v>48.294225452668599</v>
      </c>
      <c r="HE41" s="33">
        <f t="shared" si="101"/>
        <v>6.1336046663462653</v>
      </c>
      <c r="HF41" s="33">
        <f t="shared" si="102"/>
        <v>-6.1724557247069853</v>
      </c>
      <c r="HG41" s="52">
        <f t="shared" si="67"/>
        <v>-0.25708948750488503</v>
      </c>
      <c r="HH41" s="33">
        <f>GX41-'CCSD(T)'!BB41</f>
        <v>-3.483342875668427E-3</v>
      </c>
      <c r="HI41" s="33">
        <f>GZ41-'CCSD(T)'!BC41</f>
        <v>6.2403633426995953E-2</v>
      </c>
      <c r="HJ41" s="33">
        <f>HB41-'CCSD(T)'!CH41</f>
        <v>-0.23838007085633706</v>
      </c>
      <c r="HK41" s="33">
        <f>HD41-'CCSD(T)'!CI41</f>
        <v>0.11067767828769348</v>
      </c>
      <c r="HL41" s="33">
        <f>HD41-'DLPNO-CCSD(T1 or T0)'!CT40</f>
        <v>-0.6887312533126746</v>
      </c>
      <c r="HM41" s="33">
        <f t="shared" si="103"/>
        <v>-0.23489672798066863</v>
      </c>
      <c r="HN41" s="33">
        <f t="shared" si="104"/>
        <v>0.34905774914403054</v>
      </c>
      <c r="HO41" s="39"/>
      <c r="HP41" s="218" t="s">
        <v>37</v>
      </c>
      <c r="HQ41" s="28">
        <v>-1675.9394134425099</v>
      </c>
      <c r="HR41" s="28">
        <v>-1680.00503153317</v>
      </c>
      <c r="HS41" s="28">
        <v>-1679.97681557134</v>
      </c>
      <c r="HT41" s="28">
        <v>-1679.81917284838</v>
      </c>
      <c r="HU41" s="28">
        <v>-1679.80506486747</v>
      </c>
      <c r="HV41" s="28">
        <v>-1679.73183560291</v>
      </c>
      <c r="HW41" s="28">
        <v>-2.8215961828999998E-2</v>
      </c>
      <c r="HX41" s="28">
        <f t="shared" si="68"/>
        <v>-1679.7036196410811</v>
      </c>
      <c r="HY41" s="18" t="s">
        <v>119</v>
      </c>
      <c r="HZ41" s="34">
        <f>627.5095*(HQ42-HQ40)</f>
        <v>73.216180631305306</v>
      </c>
      <c r="IA41" s="34">
        <f>627.5095*(HX42-HX40)</f>
        <v>43.094571944070402</v>
      </c>
      <c r="IB41" s="34">
        <f>627.5095*(HV42-HV40)</f>
        <v>42.279831840956255</v>
      </c>
      <c r="IC41" s="34">
        <f>627.5095*(HU42-HU40)</f>
        <v>55.032179767985063</v>
      </c>
      <c r="ID41" s="34">
        <f>627.5095*(HT42-HT40)</f>
        <v>54.624809724632044</v>
      </c>
      <c r="IE41" s="34">
        <f>627.5095*(HS42-HS40)</f>
        <v>49.2571942835621</v>
      </c>
      <c r="IF41" s="34">
        <f>627.5095*(HR42-HR40)</f>
        <v>48.442454184157612</v>
      </c>
      <c r="IG41" s="33">
        <f t="shared" si="69"/>
        <v>6.162622343201356</v>
      </c>
      <c r="IH41" s="33">
        <f t="shared" si="70"/>
        <v>-6.1823555404744326</v>
      </c>
      <c r="II41" s="33">
        <f t="shared" si="71"/>
        <v>-9.8998157674472509E-3</v>
      </c>
      <c r="IJ41" s="33">
        <f>HZ41-'CCSD(T)'!BB41</f>
        <v>-3.4833491535408712E-3</v>
      </c>
      <c r="IK41" s="33">
        <f>IB41-'CCSD(T)'!BC41</f>
        <v>0.18161468806091818</v>
      </c>
      <c r="IL41" s="33">
        <f>ID41-'CCSD(T)'!CH41</f>
        <v>-8.0251523599876862E-2</v>
      </c>
      <c r="IM41" s="33">
        <f>IF41-'CCSD(T)'!CI41</f>
        <v>0.25890640977670643</v>
      </c>
      <c r="IN41" s="33">
        <f>IF41-'DLPNO-CCSD(T1 or T0)'!CT40</f>
        <v>-0.54050252182366165</v>
      </c>
      <c r="IO41" s="33">
        <f t="shared" si="72"/>
        <v>-7.6768174446335991E-2</v>
      </c>
      <c r="IP41" s="33">
        <f t="shared" si="73"/>
        <v>0.33915793337658329</v>
      </c>
      <c r="IQ41" s="33"/>
      <c r="IR41" s="218" t="s">
        <v>37</v>
      </c>
      <c r="IS41">
        <v>-1675.93941344258</v>
      </c>
      <c r="IT41">
        <v>-1680.00402560162</v>
      </c>
      <c r="IU41">
        <v>-1680.00069881641</v>
      </c>
      <c r="IV41">
        <v>-1679.8208754360301</v>
      </c>
      <c r="IW41">
        <v>-1679.8192120434301</v>
      </c>
      <c r="IX41">
        <v>-1679.7327620742101</v>
      </c>
      <c r="IY41">
        <v>-3.3267852070000001E-3</v>
      </c>
      <c r="IZ41" s="28">
        <f t="shared" si="74"/>
        <v>-1679.729435289003</v>
      </c>
      <c r="JA41" s="18" t="s">
        <v>119</v>
      </c>
      <c r="JB41" s="34">
        <f>627.5095*(IS42-IS40)</f>
        <v>73.216180637583179</v>
      </c>
      <c r="JC41" s="34">
        <f>627.5095*(IZ42-IZ40)</f>
        <v>42.137022144584357</v>
      </c>
      <c r="JD41" s="34">
        <f>627.5095*(IX42-IX40)</f>
        <v>42.11917601792566</v>
      </c>
      <c r="JE41" s="34">
        <f>627.5095*(IW42-IW40)</f>
        <v>54.725826643200108</v>
      </c>
      <c r="JF41" s="34">
        <f>627.5095*(IV42-IV40)</f>
        <v>54.716903577445215</v>
      </c>
      <c r="JG41" s="34">
        <f>627.5095*(IU42-IU40)</f>
        <v>48.268668929657132</v>
      </c>
      <c r="JH41" s="34">
        <f>627.5095*(IT42-IT40)</f>
        <v>48.250822804282549</v>
      </c>
      <c r="JI41" s="33">
        <f t="shared" si="75"/>
        <v>6.1316467863568889</v>
      </c>
      <c r="JJ41" s="33">
        <f t="shared" si="76"/>
        <v>-6.4660807731626662</v>
      </c>
      <c r="JK41" s="33">
        <f t="shared" si="77"/>
        <v>-5.9379297481889637E-2</v>
      </c>
      <c r="JL41" s="33">
        <f>JB41-'CCSD(T)'!BB41</f>
        <v>-3.483342875668427E-3</v>
      </c>
      <c r="JM41" s="33">
        <f>JD41-'CCSD(T)'!BC41</f>
        <v>2.0958865030323182E-2</v>
      </c>
      <c r="JN41" s="33">
        <f>JF41-'CCSD(T)'!CH41</f>
        <v>1.1842329213294533E-2</v>
      </c>
      <c r="JO41" s="33">
        <f>JH41-'CCSD(T)'!CI41</f>
        <v>6.7275029901644245E-2</v>
      </c>
      <c r="JP41" s="33">
        <f>JH41-'DLPNO-CCSD(T1 or T0)'!CT40</f>
        <v>-0.73213390169872383</v>
      </c>
      <c r="JQ41" s="33">
        <f t="shared" si="78"/>
        <v>1.5325672088962961E-2</v>
      </c>
      <c r="JR41" s="33">
        <f t="shared" si="79"/>
        <v>5.5432700688349712E-2</v>
      </c>
      <c r="JS41" s="33"/>
      <c r="JT41" s="344">
        <v>-1681.9948895346499</v>
      </c>
      <c r="JU41" s="345">
        <v>-1681.6082626755899</v>
      </c>
      <c r="JV41" s="346">
        <v>-1681.59526291621</v>
      </c>
      <c r="JW41" s="328"/>
      <c r="JX41" s="218" t="s">
        <v>37</v>
      </c>
      <c r="JY41" s="28">
        <v>-1677.19362801849</v>
      </c>
      <c r="JZ41" s="28">
        <v>-1682.2294567875599</v>
      </c>
      <c r="KA41" s="28">
        <v>-1682.2111069350799</v>
      </c>
      <c r="KB41" s="28">
        <v>-1681.9594640734499</v>
      </c>
      <c r="KC41" s="28">
        <v>-1681.95028914721</v>
      </c>
      <c r="KD41" s="28">
        <v>-1681.94959314882</v>
      </c>
      <c r="KE41" s="28">
        <v>-1.8349852484E-2</v>
      </c>
      <c r="KF41" s="28">
        <f t="shared" si="80"/>
        <v>-1681.9312432963359</v>
      </c>
      <c r="KG41" s="216">
        <v>-1681.758111071</v>
      </c>
      <c r="KH41" s="125">
        <v>-1681.758111071</v>
      </c>
      <c r="KI41" s="215">
        <v>-1682.009321516</v>
      </c>
      <c r="KJ41" s="10">
        <v>-1.2673472106020001</v>
      </c>
      <c r="KK41" s="10">
        <v>-3.4888320334829999</v>
      </c>
      <c r="KL41" s="10">
        <f t="shared" si="105"/>
        <v>-1681.8026755288704</v>
      </c>
      <c r="KM41" s="10">
        <f t="shared" si="106"/>
        <v>-1681.7291096620179</v>
      </c>
      <c r="KN41" s="34">
        <f>627.5095*(JY42-JY40)</f>
        <v>72.718473222236298</v>
      </c>
      <c r="KO41" s="34">
        <f>627.5095*(KF42-KF40)</f>
        <v>42.302757279416049</v>
      </c>
      <c r="KP41" s="34">
        <f>627.5095*(KL42-KL40)</f>
        <v>47.887401803225224</v>
      </c>
      <c r="KQ41" s="34">
        <f>627.5095*(KM42-KM40)</f>
        <v>50.960111677001827</v>
      </c>
      <c r="KR41" s="34">
        <f>627.5095*(KD42-KD40)</f>
        <v>41.773547757415379</v>
      </c>
      <c r="KS41" s="34">
        <f>627.5095*(KC42-KC40)</f>
        <v>56.226249542203512</v>
      </c>
      <c r="KT41" s="34">
        <f>627.5095*(KB42-KB40)</f>
        <v>55.961644781203177</v>
      </c>
      <c r="KU41" s="34">
        <f>627.5095*(KA42-KA40)</f>
        <v>49.150400625422094</v>
      </c>
      <c r="KV41" s="34">
        <f>627.5095*(JZ42-JZ40)</f>
        <v>48.621191109984672</v>
      </c>
      <c r="KW41" s="33">
        <f t="shared" si="14"/>
        <v>6.8476433525692926</v>
      </c>
      <c r="KX41" s="109">
        <f>627.5095*(JT42-JT40)</f>
        <v>48.541285361579277</v>
      </c>
      <c r="KY41" s="109">
        <f>627.5095*(JU42-JU40)</f>
        <v>48.962671689424198</v>
      </c>
      <c r="KZ41" s="331">
        <f>627.5095*(JV42-JV40)</f>
        <v>48.894177038364631</v>
      </c>
      <c r="LA41" s="33">
        <f t="shared" si="107"/>
        <v>-7.3404536712185049</v>
      </c>
      <c r="LB41" s="155">
        <f t="shared" si="108"/>
        <v>-0.91090845900663453</v>
      </c>
      <c r="LC41" s="149">
        <f>KN41-'PNO-LCCSD(T)'!AB40</f>
        <v>-3.6545587014131797E-3</v>
      </c>
      <c r="LD41" s="179">
        <f t="shared" si="109"/>
        <v>0.31225946395872484</v>
      </c>
      <c r="LE41" s="324">
        <f t="shared" si="110"/>
        <v>-7.9905748405394661E-2</v>
      </c>
      <c r="LF41" s="326">
        <f t="shared" si="111"/>
        <v>0.42138632784492103</v>
      </c>
      <c r="LG41" t="str">
        <f t="shared" si="112"/>
        <v>13_start</v>
      </c>
      <c r="LH41" s="175">
        <f>627.5095*(KG42-KG40)</f>
        <v>56.390551986124152</v>
      </c>
      <c r="LI41" s="128">
        <f t="shared" si="20"/>
        <v>-0.16430244392063997</v>
      </c>
      <c r="LJ41" s="129">
        <f t="shared" si="21"/>
        <v>-0.428907204920975</v>
      </c>
      <c r="LK41" s="123">
        <f>627.5095*(KI42-KI40)</f>
        <v>50.026019312133073</v>
      </c>
      <c r="LL41" s="128">
        <f t="shared" si="113"/>
        <v>-0.87561868671097898</v>
      </c>
      <c r="LM41" s="128">
        <f t="shared" si="114"/>
        <v>-1.4048282021484013</v>
      </c>
      <c r="LN41" s="226">
        <f t="shared" si="115"/>
        <v>-2.4369651650332713</v>
      </c>
      <c r="LO41" s="226"/>
      <c r="LP41" s="5" t="s">
        <v>37</v>
      </c>
      <c r="LQ41" s="4">
        <v>-1677.19362801839</v>
      </c>
      <c r="LR41" s="4">
        <v>-1682.22920142313</v>
      </c>
      <c r="LS41" s="4">
        <v>-1682.21079358769</v>
      </c>
      <c r="LT41" s="4">
        <v>-1681.9592501810801</v>
      </c>
      <c r="LU41" s="4">
        <v>-1681.95004626336</v>
      </c>
      <c r="LV41" s="4">
        <v>-1681.9492692607</v>
      </c>
      <c r="LW41" s="4">
        <v>-1.8407835438000002E-2</v>
      </c>
      <c r="LX41" s="28">
        <f t="shared" si="116"/>
        <v>-1681.930861425262</v>
      </c>
      <c r="LY41" s="18" t="s">
        <v>119</v>
      </c>
      <c r="LZ41" s="34">
        <f>627.5095*(LQ42-LQ40)</f>
        <v>72.718474050488723</v>
      </c>
      <c r="MA41" s="34">
        <f>627.5095*(LX42-LX40)</f>
        <v>42.199752368711167</v>
      </c>
      <c r="MB41" s="34">
        <f>627.5095*(LV42-LV40)</f>
        <v>41.725095584067219</v>
      </c>
      <c r="MC41" s="34">
        <f>627.5095*(LU42-LU40)</f>
        <v>56.152230209541933</v>
      </c>
      <c r="MD41" s="34">
        <f>627.5095*(LT42-LT40)</f>
        <v>55.914901818218716</v>
      </c>
      <c r="ME41" s="34">
        <f>627.5095*(LS42-LS40)</f>
        <v>49.054297558077913</v>
      </c>
      <c r="MF41" s="34">
        <f>627.5095*(LR42-LR40)</f>
        <v>48.579640775431471</v>
      </c>
      <c r="MG41" s="33">
        <f t="shared" si="117"/>
        <v>6.8545451913642523</v>
      </c>
      <c r="MH41" s="39">
        <f t="shared" si="118"/>
        <v>-7.3352610427872449</v>
      </c>
      <c r="MI41" s="33"/>
      <c r="MJ41" s="5" t="s">
        <v>37</v>
      </c>
      <c r="MK41" s="28">
        <v>-1677.19362801849</v>
      </c>
      <c r="ML41" s="28">
        <v>-1682.22861068219</v>
      </c>
      <c r="MM41" s="28">
        <v>-1682.1810959378099</v>
      </c>
      <c r="MN41" s="28">
        <v>-1681.9558055003099</v>
      </c>
      <c r="MO41" s="28">
        <v>-1681.93204812812</v>
      </c>
      <c r="MP41" s="28">
        <v>-1681.94733514678</v>
      </c>
      <c r="MQ41" s="28">
        <v>-4.7514744381999999E-2</v>
      </c>
      <c r="MR41" s="28">
        <f t="shared" si="82"/>
        <v>-1681.8998204023981</v>
      </c>
      <c r="MS41" s="18" t="s">
        <v>119</v>
      </c>
      <c r="MT41" s="34">
        <f>627.5095*(MK42-MK40)</f>
        <v>72.718473215958412</v>
      </c>
      <c r="MU41" s="34">
        <f>627.5095*(MR42-MR40)</f>
        <v>43.132224658442837</v>
      </c>
      <c r="MV41" s="34">
        <f>627.5095*(MP42-MP40)</f>
        <v>41.765058231648425</v>
      </c>
      <c r="MW41" s="34">
        <f>627.5095*(MO42-MO40)</f>
        <v>56.54352525421087</v>
      </c>
      <c r="MX41" s="34">
        <f>627.5095*(MN42-MN40)</f>
        <v>55.859942032538271</v>
      </c>
      <c r="MY41" s="34">
        <f>627.5095*(MM42-MM40)</f>
        <v>50.097639305696944</v>
      </c>
      <c r="MZ41" s="34">
        <f>627.5095*(ML42-ML40)</f>
        <v>48.730472880900038</v>
      </c>
      <c r="NA41" s="52">
        <f t="shared" si="119"/>
        <v>6.9654146492516134</v>
      </c>
      <c r="NB41" s="52">
        <f t="shared" si="120"/>
        <v>-7.1294691516382329</v>
      </c>
      <c r="NC41" s="33">
        <f t="shared" si="121"/>
        <v>-0.21098451958027198</v>
      </c>
      <c r="ND41" s="33"/>
      <c r="NE41" s="5" t="s">
        <v>37</v>
      </c>
      <c r="NF41">
        <v>-1677.19362801847</v>
      </c>
      <c r="NG41">
        <v>-1682.2298830672</v>
      </c>
      <c r="NH41">
        <v>-1682.1828495593199</v>
      </c>
      <c r="NI41">
        <v>-1681.9569467830099</v>
      </c>
      <c r="NJ41">
        <v>-1681.93343002907</v>
      </c>
      <c r="NK41">
        <v>-1681.9490580111801</v>
      </c>
      <c r="NL41">
        <v>-4.7033507879999999E-2</v>
      </c>
      <c r="NM41" s="28">
        <f t="shared" si="83"/>
        <v>-1681.9020245033</v>
      </c>
      <c r="NN41" s="18" t="s">
        <v>119</v>
      </c>
      <c r="NO41" s="34">
        <f>627.5095*(NF42-NF40)</f>
        <v>72.718473209680539</v>
      </c>
      <c r="NP41" s="34">
        <f>627.5095*(NM42-NM40)</f>
        <v>43.210188575123318</v>
      </c>
      <c r="NQ41" s="34">
        <f>627.5095*(NK42-NK40)</f>
        <v>41.81786941228134</v>
      </c>
      <c r="NR41" s="34">
        <f>627.5095*(NJ42-NJ40)</f>
        <v>56.63303496005755</v>
      </c>
      <c r="NS41" s="34">
        <f>627.5095*(NI42-NI40)</f>
        <v>55.936875374784229</v>
      </c>
      <c r="NT41" s="34">
        <f>627.5095*(NH42-NH40)</f>
        <v>50.206013635132884</v>
      </c>
      <c r="NU41" s="34">
        <f>627.5095*(NG42-NG40)</f>
        <v>48.813694470721444</v>
      </c>
      <c r="NV41" s="33">
        <f t="shared" si="122"/>
        <v>6.9958250584401043</v>
      </c>
      <c r="NW41" s="39">
        <f t="shared" si="84"/>
        <v>-7.1231809040627851</v>
      </c>
      <c r="NX41" s="33">
        <f t="shared" si="85"/>
        <v>6.2882475754477696E-3</v>
      </c>
      <c r="NZ41" s="5" t="s">
        <v>37</v>
      </c>
      <c r="OA41" s="4">
        <v>-1677.25422661324</v>
      </c>
      <c r="OB41" s="4">
        <v>-1682.5806360536001</v>
      </c>
      <c r="OC41" s="4">
        <v>-1682.51141839192</v>
      </c>
      <c r="OD41" s="4">
        <v>-1682.27767198531</v>
      </c>
      <c r="OE41" s="4">
        <v>-1682.2430631544701</v>
      </c>
      <c r="OF41" s="4">
        <v>-1682.32217248907</v>
      </c>
      <c r="OG41" s="4">
        <v>-6.9217661675E-2</v>
      </c>
      <c r="OH41" s="28">
        <f t="shared" si="86"/>
        <v>-1682.2529548273949</v>
      </c>
      <c r="OI41" s="18" t="s">
        <v>119</v>
      </c>
      <c r="OJ41" s="34">
        <f>627.5095*(OA42-OA40)</f>
        <v>72.799176509802805</v>
      </c>
      <c r="OK41" s="34">
        <f>627.5095*(OH42-OH40)</f>
        <v>43.069681734646736</v>
      </c>
      <c r="OL41" s="34">
        <f>627.5095*(OF42-OF40)</f>
        <v>41.514014710266508</v>
      </c>
      <c r="OM41" s="34">
        <f>627.5095*(OE42-OE40)</f>
        <v>56.784803635808338</v>
      </c>
      <c r="ON41" s="34">
        <f>627.5095*(OD42-OD40)</f>
        <v>56.006970131322895</v>
      </c>
      <c r="OO41" s="34">
        <f>627.5095*(OC42-OC40)</f>
        <v>50.164755776554117</v>
      </c>
      <c r="OP41" s="34">
        <f>627.5095*(OB42-OB40)</f>
        <v>48.609088748321547</v>
      </c>
      <c r="OQ41" s="33">
        <f t="shared" si="32"/>
        <v>7.0950740380550386</v>
      </c>
      <c r="OR41" s="39">
        <f t="shared" si="87"/>
        <v>-7.3978813830013479</v>
      </c>
      <c r="OS41" s="39"/>
      <c r="OT41" s="39" t="s">
        <v>37</v>
      </c>
      <c r="OU41" s="39">
        <v>-1677.25422661323</v>
      </c>
      <c r="OV41" s="39">
        <v>-1682.5788001395599</v>
      </c>
      <c r="OW41" s="39">
        <v>-1682.5513723797101</v>
      </c>
      <c r="OX41" s="39">
        <v>-1682.28277717113</v>
      </c>
      <c r="OY41" s="39">
        <v>-1682.2690632912099</v>
      </c>
      <c r="OZ41" s="39">
        <v>-1682.3241053128399</v>
      </c>
      <c r="PA41" s="39">
        <v>-2.7427759848E-2</v>
      </c>
      <c r="PB41" s="39">
        <v>-1682.2966775529919</v>
      </c>
      <c r="PC41" s="39" t="s">
        <v>119</v>
      </c>
      <c r="PD41" s="39">
        <v>72.799176528636451</v>
      </c>
      <c r="PE41" s="39">
        <v>41.999426636175386</v>
      </c>
      <c r="PF41" s="39">
        <v>41.393125538478095</v>
      </c>
      <c r="PG41" s="39">
        <v>56.314768548583345</v>
      </c>
      <c r="PH41" s="39">
        <v>56.011618000091396</v>
      </c>
      <c r="PI41" s="39">
        <v>49.065919774610308</v>
      </c>
      <c r="PJ41" s="39">
        <v>48.459618683761619</v>
      </c>
      <c r="PK41" s="39">
        <v>7.0664931452835233</v>
      </c>
      <c r="PL41" s="39">
        <v>-7.5519993163297769</v>
      </c>
      <c r="PM41" s="39"/>
      <c r="PO41" s="33">
        <f t="shared" si="123"/>
        <v>8.0703293844393897E-2</v>
      </c>
      <c r="PP41" s="33">
        <f t="shared" si="124"/>
        <v>0.14702809878462375</v>
      </c>
      <c r="PQ41" s="33">
        <f t="shared" si="88"/>
        <v>6.6324804940229853E-2</v>
      </c>
      <c r="PR41" s="33">
        <f>'LNO-CCSD(T)-def2nZVP'!LB41</f>
        <v>-0.91090845900663453</v>
      </c>
      <c r="PS41" s="33">
        <f t="shared" si="89"/>
        <v>6.024541447260244E-2</v>
      </c>
      <c r="PT41" s="33">
        <f t="shared" si="90"/>
        <v>-0.55334755372722977</v>
      </c>
      <c r="PU41" s="33">
        <f>-'LNO-CCSD(T)-def2nZVP'!FA41+'CCSD(T)'!CI41</f>
        <v>-0.13685871118264004</v>
      </c>
      <c r="PV41" s="360">
        <f>'LNO-CCSD(T)-def2nZVP'!KV41+PS41+PT41+PU41</f>
        <v>47.991230259547407</v>
      </c>
      <c r="PW41" s="360"/>
      <c r="PX41" s="399">
        <v>8.0702478147728129E-2</v>
      </c>
      <c r="PY41" s="399">
        <v>9.6716181872679385E-2</v>
      </c>
      <c r="PZ41" s="399">
        <v>1.6013703724951256E-2</v>
      </c>
      <c r="QA41" s="399">
        <v>-0.91090845900663453</v>
      </c>
      <c r="QB41" s="399">
        <v>2.2977847440361226E-2</v>
      </c>
      <c r="QC41" s="399">
        <v>-0.55334755372722977</v>
      </c>
      <c r="QD41" s="399">
        <v>-0.13685871118264004</v>
      </c>
      <c r="QE41" s="360">
        <v>47.953962692515162</v>
      </c>
      <c r="QF41" s="399">
        <f t="shared" si="91"/>
        <v>-3.7267567032245097E-2</v>
      </c>
      <c r="QH41" s="5" t="s">
        <v>37</v>
      </c>
      <c r="QI41" s="420">
        <v>-1677.19362801841</v>
      </c>
      <c r="QJ41" s="420">
        <v>-1681.91853229608</v>
      </c>
      <c r="QK41" s="420">
        <v>-1681.90176235229</v>
      </c>
      <c r="QL41" s="420">
        <v>-1681.66152544342</v>
      </c>
      <c r="QM41" s="420">
        <v>-1681.6531404715199</v>
      </c>
      <c r="QN41" s="420">
        <v>-1681.6303073950901</v>
      </c>
      <c r="QO41" s="420">
        <v>-1.6769943794999999E-2</v>
      </c>
      <c r="QP41" s="213">
        <f t="shared" si="92"/>
        <v>-1681.6135374512951</v>
      </c>
      <c r="QQ41" s="421" t="s">
        <v>119</v>
      </c>
      <c r="QR41" s="212">
        <f>627.5095*(QI42-QI40)</f>
        <v>72.718474050488723</v>
      </c>
      <c r="QS41" s="212">
        <f>627.5095*(QP42-QP40)</f>
        <v>43.292891978558643</v>
      </c>
      <c r="QT41" s="212">
        <f>627.5095*(QN42-QN40)</f>
        <v>42.905818651452279</v>
      </c>
      <c r="QU41" s="212">
        <f>627.5095*(QM42-QM40)</f>
        <v>56.67383096539956</v>
      </c>
      <c r="QV41" s="212">
        <f>627.5095*(QL42-QL40)</f>
        <v>56.480294309622394</v>
      </c>
      <c r="QW41" s="212">
        <f>627.5095*(QK42-QK40)</f>
        <v>49.686688253741146</v>
      </c>
      <c r="QX41" s="212">
        <f>627.5095*(QJ42-QJ40)</f>
        <v>49.299614923638529</v>
      </c>
      <c r="QY41" s="213">
        <f t="shared" si="35"/>
        <v>6.3937962721862505</v>
      </c>
      <c r="QZ41" s="249">
        <f t="shared" si="93"/>
        <v>-7.1806793859838649</v>
      </c>
      <c r="RA41" s="5"/>
      <c r="RB41" s="5" t="s">
        <v>37</v>
      </c>
      <c r="RC41" s="213">
        <v>-1677.2542266012799</v>
      </c>
      <c r="RD41" s="213">
        <v>-1682.22809846562</v>
      </c>
      <c r="RE41" s="213">
        <v>-1682.2026820880601</v>
      </c>
      <c r="RF41" s="213">
        <v>-1681.9472886446199</v>
      </c>
      <c r="RG41" s="213">
        <v>-1681.93458045585</v>
      </c>
      <c r="RH41" s="213">
        <v>-1681.96879281882</v>
      </c>
      <c r="RI41" s="213">
        <v>-2.5416377556999999E-2</v>
      </c>
      <c r="RJ41" s="418">
        <f t="shared" si="94"/>
        <v>-1681.9433764412631</v>
      </c>
      <c r="RK41" s="421" t="s">
        <v>119</v>
      </c>
      <c r="RL41" s="212">
        <f>627.5095*(RC42-RC40)</f>
        <v>72.799176553747984</v>
      </c>
      <c r="RM41" s="212">
        <f>627.5095*(RJ42-RJ40)</f>
        <v>43.123361385378409</v>
      </c>
      <c r="RN41" s="212">
        <f>627.5095*(RH42-RH40)</f>
        <v>42.597273817965828</v>
      </c>
      <c r="RO41" s="212">
        <f>627.5095*(RG42-RG40)</f>
        <v>56.827388005621316</v>
      </c>
      <c r="RP41" s="212">
        <f>627.5095*(RF42-RF40)</f>
        <v>56.564344224768611</v>
      </c>
      <c r="RQ41" s="212">
        <f>627.5095*(RE42-RE40)</f>
        <v>49.70644430478837</v>
      </c>
      <c r="RR41" s="212">
        <f>627.5095*(RD42-RD40)</f>
        <v>49.180356730527194</v>
      </c>
      <c r="RS41" s="213">
        <f t="shared" si="36"/>
        <v>6.5830829125613661</v>
      </c>
      <c r="RT41" s="249">
        <f t="shared" si="95"/>
        <v>-7.383987494241417</v>
      </c>
    </row>
    <row r="42" spans="1:488" ht="17">
      <c r="A42" s="96">
        <v>-27.28</v>
      </c>
      <c r="C42" s="286" t="s">
        <v>38</v>
      </c>
      <c r="D42" s="282">
        <v>-1675.7828635179101</v>
      </c>
      <c r="E42" s="282">
        <v>-1679.51962833523</v>
      </c>
      <c r="F42" s="282">
        <v>-1679.5094274758101</v>
      </c>
      <c r="G42" s="282">
        <v>-1679.3448316763299</v>
      </c>
      <c r="H42" s="282">
        <v>-1679.33973124662</v>
      </c>
      <c r="I42" s="282">
        <v>-1679.25246685199</v>
      </c>
      <c r="J42" s="282">
        <v>-1679.2422659925801</v>
      </c>
      <c r="K42" s="94" t="s">
        <v>120</v>
      </c>
      <c r="L42" s="34">
        <f>627.5095*(D40-D41)</f>
        <v>-22.706972151942271</v>
      </c>
      <c r="M42" s="34">
        <f>627.5095*(J40-J41)</f>
        <v>-33.8081783150813</v>
      </c>
      <c r="N42" s="34">
        <f>627.5095*(I40-I41)</f>
        <v>-34.039870001844122</v>
      </c>
      <c r="O42" s="34">
        <f>627.5095*(H40-H41)</f>
        <v>-31.74440556848667</v>
      </c>
      <c r="P42" s="34">
        <f>627.5095*(G40-G41)</f>
        <v>-31.860251415007021</v>
      </c>
      <c r="Q42" s="34">
        <f>627.5095*(F40-F41)</f>
        <v>-31.408751772329168</v>
      </c>
      <c r="R42" s="34">
        <f>627.5095*(E40-E41)</f>
        <v>-31.640443459234668</v>
      </c>
      <c r="S42" s="93">
        <f t="shared" si="37"/>
        <v>2.3994265426094543</v>
      </c>
      <c r="T42" s="93">
        <f t="shared" si="38"/>
        <v>0.21980795577235313</v>
      </c>
      <c r="U42" s="288"/>
      <c r="V42" s="93">
        <f>L42-'CCSD(T)'!BV42</f>
        <v>-2.4726258962477488E-2</v>
      </c>
      <c r="W42" s="93">
        <f>N42-'CCSD(T)'!BW42</f>
        <v>-0.16034487895345961</v>
      </c>
      <c r="X42" s="93">
        <f>P42-'CCSD(T)'!CF42</f>
        <v>-0.16571416627703428</v>
      </c>
      <c r="Y42" s="93">
        <f>R42-'CCSD(T)'!CG42</f>
        <v>-0.18360862264129096</v>
      </c>
      <c r="Z42" s="93">
        <f>R42-'DLPNO-CCSD(T1 or T0)'!CT41</f>
        <v>-0.71630215696815114</v>
      </c>
      <c r="AA42" s="93">
        <f t="shared" si="39"/>
        <v>-0.14098790731455679</v>
      </c>
      <c r="AB42" s="93">
        <f t="shared" si="40"/>
        <v>-1.7894456364256683E-2</v>
      </c>
      <c r="AD42" s="209" t="s">
        <v>38</v>
      </c>
      <c r="AE42" s="28">
        <v>-1675.7828635179201</v>
      </c>
      <c r="AF42" s="28">
        <v>-1679.5198697718299</v>
      </c>
      <c r="AG42" s="28">
        <v>-1679.5098232350299</v>
      </c>
      <c r="AH42" s="28">
        <v>-1679.34503868858</v>
      </c>
      <c r="AI42" s="28">
        <v>-1679.34001542018</v>
      </c>
      <c r="AJ42" s="28">
        <v>-1679.2528493104601</v>
      </c>
      <c r="AK42" s="28">
        <v>-1679.2428027736601</v>
      </c>
      <c r="AL42" s="18" t="s">
        <v>120</v>
      </c>
      <c r="AM42" s="34">
        <f>627.5095*(AE40-AE41)</f>
        <v>-22.706972133108625</v>
      </c>
      <c r="AN42" s="34">
        <f>627.5095*(AK40-AK41)</f>
        <v>-33.825288472195368</v>
      </c>
      <c r="AO42" s="34">
        <f>627.5095*(AJ40-AJ41)</f>
        <v>-34.040391035535144</v>
      </c>
      <c r="AP42" s="34">
        <f>627.5095*(AI40-AI41)</f>
        <v>-31.733932183997631</v>
      </c>
      <c r="AQ42" s="34">
        <f>627.5095*(AH40-AH41)</f>
        <v>-31.841483465524838</v>
      </c>
      <c r="AR42" s="34">
        <f>627.5095*(AG40-AG41)</f>
        <v>-31.404856287484439</v>
      </c>
      <c r="AS42" s="34">
        <f>627.5095*(AF40-AF41)</f>
        <v>-31.619958844546332</v>
      </c>
      <c r="AT42" s="52">
        <f t="shared" si="41"/>
        <v>2.4204321909888122</v>
      </c>
      <c r="AU42" s="52">
        <f t="shared" si="42"/>
        <v>0.22152462097850645</v>
      </c>
      <c r="AV42" s="71"/>
      <c r="AW42" s="52">
        <f>AM42-'CCSD(T)'!BV42</f>
        <v>-2.4726240128831734E-2</v>
      </c>
      <c r="AX42" s="52">
        <f>AO42-'CCSD(T)'!BW42</f>
        <v>-0.16086591264448202</v>
      </c>
      <c r="AY42" s="52">
        <f>AQ42-'CCSD(T)'!CF42</f>
        <v>-0.14694621679485209</v>
      </c>
      <c r="AZ42" s="52">
        <f>AS42-'CCSD(T)'!CG42</f>
        <v>-0.16312400795295545</v>
      </c>
      <c r="BA42" s="52">
        <f>AS42-'DLPNO-CCSD(T1 or T0)'!CT41</f>
        <v>-0.69581754227981563</v>
      </c>
      <c r="BB42" s="52">
        <f t="shared" si="43"/>
        <v>-0.12221997666602036</v>
      </c>
      <c r="BC42" s="52">
        <f t="shared" si="44"/>
        <v>-1.6177791158103361E-2</v>
      </c>
      <c r="BD42" s="33"/>
      <c r="BE42" s="211" t="s">
        <v>38</v>
      </c>
      <c r="BF42" s="28">
        <v>-1675.7828635179101</v>
      </c>
      <c r="BG42" s="28">
        <v>-1679.5197159096199</v>
      </c>
      <c r="BH42" s="28">
        <v>-1679.4913310607701</v>
      </c>
      <c r="BI42" s="28">
        <v>-1679.3427482775701</v>
      </c>
      <c r="BJ42" s="28">
        <v>-1679.32855585314</v>
      </c>
      <c r="BK42" s="28">
        <v>-1679.2508904424999</v>
      </c>
      <c r="BL42" s="28">
        <v>-2.8384848856999999E-2</v>
      </c>
      <c r="BM42" s="28">
        <f t="shared" si="45"/>
        <v>-1679.2225055936428</v>
      </c>
      <c r="BN42" s="18" t="s">
        <v>120</v>
      </c>
      <c r="BO42" s="212">
        <f>627.5095*(BF40-BF41)</f>
        <v>-22.706972158220154</v>
      </c>
      <c r="BP42" s="212">
        <f>627.5095*(BM40-BM41)</f>
        <v>-33.30647302091851</v>
      </c>
      <c r="BQ42" s="212">
        <f>627.5095*(BK40-BK41)</f>
        <v>-34.006828426491495</v>
      </c>
      <c r="BR42" s="212">
        <f>627.5095*(BJ40-BJ41)</f>
        <v>-31.463507736718437</v>
      </c>
      <c r="BS42" s="212">
        <f>627.5095*(BI40-BI41)</f>
        <v>-31.813685447352281</v>
      </c>
      <c r="BT42" s="212">
        <f>627.5095*(BH40-BH41)</f>
        <v>-30.953588239591383</v>
      </c>
      <c r="BU42" s="212">
        <f>627.5095*(BG40-BG41)</f>
        <v>-31.653943642025428</v>
      </c>
      <c r="BV42" s="213">
        <f t="shared" si="46"/>
        <v>2.3528847844660667</v>
      </c>
      <c r="BW42" s="213">
        <f t="shared" si="47"/>
        <v>0.15974180532685267</v>
      </c>
      <c r="BX42" s="214">
        <f t="shared" si="96"/>
        <v>6.1782815651653777E-2</v>
      </c>
      <c r="BY42" s="33">
        <f>BO42-'CCSD(T)'!BV42</f>
        <v>-2.472626524036059E-2</v>
      </c>
      <c r="BZ42" s="33">
        <f>BQ42-'CCSD(T)'!BW42</f>
        <v>-0.12730330360083286</v>
      </c>
      <c r="CA42" s="39">
        <f>BS42-'CCSD(T)'!CF42</f>
        <v>-0.11914819862229464</v>
      </c>
      <c r="CB42" s="39">
        <f>BU42-'CCSD(T)'!CG42</f>
        <v>-0.19710880543205178</v>
      </c>
      <c r="CC42" s="33">
        <f>BU42-'DLPNO-CCSD(T1 or T0)'!CT41</f>
        <v>-0.72980233975891196</v>
      </c>
      <c r="CD42" s="33">
        <f t="shared" si="49"/>
        <v>-9.4421933381934053E-2</v>
      </c>
      <c r="CE42" s="33">
        <f t="shared" si="50"/>
        <v>-7.7960606809757138E-2</v>
      </c>
      <c r="CF42" s="39"/>
      <c r="CG42" s="211" t="s">
        <v>38</v>
      </c>
      <c r="CH42" s="74">
        <v>-1675.7828635179101</v>
      </c>
      <c r="CI42" s="74">
        <v>-1679.5205117220401</v>
      </c>
      <c r="CJ42" s="74">
        <v>-1679.4929015938001</v>
      </c>
      <c r="CK42" s="74">
        <v>-1679.34359327015</v>
      </c>
      <c r="CL42" s="74">
        <v>-1679.3297882060299</v>
      </c>
      <c r="CM42" s="74">
        <v>-1679.2523012162501</v>
      </c>
      <c r="CN42" s="33">
        <v>-2.7610128240999999E-2</v>
      </c>
      <c r="CO42" s="33">
        <f t="shared" si="51"/>
        <v>-1679.2246910880092</v>
      </c>
      <c r="CP42" s="18" t="s">
        <v>120</v>
      </c>
      <c r="CQ42" s="34">
        <f>627.5095*(CH40-CH41)</f>
        <v>-22.706972145664391</v>
      </c>
      <c r="CR42" s="34">
        <f>627.5095*(CO40-CO41)</f>
        <v>-33.614089531975871</v>
      </c>
      <c r="CS42" s="34">
        <f>627.5095*(CM40-CM41)</f>
        <v>-34.147821025952297</v>
      </c>
      <c r="CT42" s="34">
        <f>627.5095*(CL40-CL41)</f>
        <v>-31.585542452081352</v>
      </c>
      <c r="CU42" s="34">
        <f>627.5095*(CK40-CK41)</f>
        <v>-31.852408192649005</v>
      </c>
      <c r="CV42" s="34">
        <f>627.5095*(CJ40-CJ41)</f>
        <v>-31.159882433228372</v>
      </c>
      <c r="CW42" s="34">
        <f>627.5095*(CI40-CI41)</f>
        <v>-31.69361392049888</v>
      </c>
      <c r="CX42" s="33">
        <f t="shared" si="97"/>
        <v>2.4542071054534169</v>
      </c>
      <c r="CY42" s="33">
        <f t="shared" si="98"/>
        <v>0.15879427215012498</v>
      </c>
      <c r="CZ42" s="33">
        <f t="shared" si="99"/>
        <v>-9.4753317672768844E-4</v>
      </c>
      <c r="DA42" s="33">
        <f>CQ42-'CCSD(T)'!BV42</f>
        <v>-2.4726252684597938E-2</v>
      </c>
      <c r="DB42" s="33">
        <f>CS42-'CCSD(T)'!BW42</f>
        <v>-0.26829590306163453</v>
      </c>
      <c r="DC42" s="33">
        <f>CU42-'CCSD(T)'!CF42</f>
        <v>-0.15787094391901846</v>
      </c>
      <c r="DD42" s="39">
        <f>CW42-'CCSD(T)'!CG42</f>
        <v>-0.23677908390550328</v>
      </c>
      <c r="DE42" s="39">
        <f>CW42-'DLPNO-CCSD(T1 or T0)'!CT41</f>
        <v>-0.76947261823236346</v>
      </c>
      <c r="DF42" s="33">
        <f t="shared" si="52"/>
        <v>-0.13314469123442052</v>
      </c>
      <c r="DG42" s="33">
        <f t="shared" si="53"/>
        <v>-7.8908139986484827E-2</v>
      </c>
      <c r="DH42" s="33"/>
      <c r="DI42" s="211" t="s">
        <v>38</v>
      </c>
      <c r="DJ42" s="74">
        <v>-1675.78286351784</v>
      </c>
      <c r="DK42" s="74">
        <v>-1679.5194311907801</v>
      </c>
      <c r="DL42" s="74">
        <v>-1679.5164501828999</v>
      </c>
      <c r="DM42" s="74">
        <v>-1679.34512511056</v>
      </c>
      <c r="DN42" s="74">
        <v>-1679.3436346066201</v>
      </c>
      <c r="DO42" s="74">
        <v>-1679.25316189245</v>
      </c>
      <c r="DP42" s="28">
        <v>-2.9810078749999999E-3</v>
      </c>
      <c r="DQ42" s="33">
        <f t="shared" si="54"/>
        <v>-1679.250180884575</v>
      </c>
      <c r="DR42" s="18" t="s">
        <v>120</v>
      </c>
      <c r="DS42" s="34" t="e">
        <f>627.5095*(DJ40-DJ41)</f>
        <v>#VALUE!</v>
      </c>
      <c r="DT42" s="34" t="e">
        <f>627.5095*(DQ40-DQ41)</f>
        <v>#VALUE!</v>
      </c>
      <c r="DU42" s="34" t="e">
        <f>627.5095*(DO40-DO41)</f>
        <v>#VALUE!</v>
      </c>
      <c r="DV42" s="34" t="e">
        <f>627.5095*(DN40-DN41)</f>
        <v>#VALUE!</v>
      </c>
      <c r="DW42" s="34" t="e">
        <f>627.5095*(DM40-DM41)</f>
        <v>#VALUE!</v>
      </c>
      <c r="DX42" s="34" t="e">
        <f>627.5095*(DL40-DL41)</f>
        <v>#VALUE!</v>
      </c>
      <c r="DY42" s="34" t="e">
        <f>627.5095*(DK40-DK41)</f>
        <v>#VALUE!</v>
      </c>
      <c r="DZ42" s="33" t="e">
        <f t="shared" si="3"/>
        <v>#VALUE!</v>
      </c>
      <c r="EA42" s="33" t="e">
        <f t="shared" si="4"/>
        <v>#VALUE!</v>
      </c>
      <c r="EB42" s="33" t="e">
        <f t="shared" si="55"/>
        <v>#VALUE!</v>
      </c>
      <c r="EC42" s="33" t="e">
        <f>DS42-'CCSD(T)'!BV42</f>
        <v>#VALUE!</v>
      </c>
      <c r="ED42" s="33" t="e">
        <f>DU42-'CCSD(T)'!BW42</f>
        <v>#VALUE!</v>
      </c>
      <c r="EE42" s="33" t="e">
        <f>DW42-'CCSD(T)'!CF42</f>
        <v>#VALUE!</v>
      </c>
      <c r="EF42" s="39" t="e">
        <f>DY42-'CCSD(T)'!CG42</f>
        <v>#VALUE!</v>
      </c>
      <c r="EG42" s="39" t="e">
        <f>DY42-'DLPNO-CCSD(T1 or T0)'!CT41</f>
        <v>#VALUE!</v>
      </c>
      <c r="EH42" s="33" t="e">
        <f t="shared" si="56"/>
        <v>#VALUE!</v>
      </c>
      <c r="EI42" s="33" t="e">
        <f t="shared" si="57"/>
        <v>#VALUE!</v>
      </c>
      <c r="EJ42" s="33"/>
      <c r="EK42" s="289" t="s">
        <v>38</v>
      </c>
      <c r="EL42" s="33">
        <v>-1675.8624636064401</v>
      </c>
      <c r="EM42" s="33">
        <v>-1679.9743477606301</v>
      </c>
      <c r="EN42" s="33">
        <v>-1679.96349770389</v>
      </c>
      <c r="EO42" s="33">
        <v>-1679.78091010086</v>
      </c>
      <c r="EP42" s="33">
        <v>-1679.77548507249</v>
      </c>
      <c r="EQ42" s="33">
        <v>-1679.71505447551</v>
      </c>
      <c r="ER42" s="33">
        <v>-1.0850056740999999E-2</v>
      </c>
      <c r="ES42" s="33">
        <f t="shared" si="58"/>
        <v>-1679.704204418769</v>
      </c>
      <c r="ET42" s="18" t="s">
        <v>120</v>
      </c>
      <c r="EU42" s="34">
        <f>627.5095*(EL40-EL41)</f>
        <v>-24.929427436368538</v>
      </c>
      <c r="EV42" s="34">
        <f>627.5095*(ES40-ES41)</f>
        <v>-31.188412516102819</v>
      </c>
      <c r="EW42" s="34">
        <f>627.5095*(EQ40-EQ41)</f>
        <v>-31.532639184475752</v>
      </c>
      <c r="EX42" s="34">
        <f>627.5095*(EP40-EP41)</f>
        <v>-29.995779789503001</v>
      </c>
      <c r="EY42" s="34">
        <f>627.5095*(EO40-EO41)</f>
        <v>-30.16789312668573</v>
      </c>
      <c r="EZ42" s="34">
        <f>627.5095*(EN40-EN41)</f>
        <v>-29.678027025934064</v>
      </c>
      <c r="FA42" s="34">
        <f>627.5095*(EM40-EM41)</f>
        <v>-30.022253693736282</v>
      </c>
      <c r="FB42" s="92">
        <f t="shared" si="5"/>
        <v>1.5103854907394698</v>
      </c>
      <c r="FC42" s="92">
        <f t="shared" si="6"/>
        <v>0.14563943294944792</v>
      </c>
      <c r="FD42" s="92">
        <f>EU42-'CCSD(T)'!BB42</f>
        <v>1.9491761337171454E-3</v>
      </c>
      <c r="FE42" s="92">
        <f>EW42-'CCSD(T)'!BC42</f>
        <v>-7.1096936825306045E-2</v>
      </c>
      <c r="FF42" s="92">
        <f>EY42-'CCSD(T)'!CH42</f>
        <v>-0.1571009191462025</v>
      </c>
      <c r="FG42" s="96">
        <f>FA42-'CCSD(T)'!CI42</f>
        <v>-0.20750577396922409</v>
      </c>
      <c r="FH42" s="96">
        <f>FA42-'DLPNO-CCSD(T1 or T0)'!AF41</f>
        <v>-0.71571893086618843</v>
      </c>
      <c r="FI42" s="92">
        <f t="shared" si="59"/>
        <v>-0.15905009527991965</v>
      </c>
      <c r="FJ42" s="92">
        <f t="shared" si="60"/>
        <v>-5.0404854823021594E-2</v>
      </c>
      <c r="FK42" s="39"/>
      <c r="FL42" s="218" t="s">
        <v>38</v>
      </c>
      <c r="FM42" s="28">
        <v>-1675.8624636063701</v>
      </c>
      <c r="FN42" s="28">
        <v>-1679.97459650372</v>
      </c>
      <c r="FO42" s="28">
        <v>-1679.9638387304899</v>
      </c>
      <c r="FP42" s="28">
        <v>-1679.7811092455399</v>
      </c>
      <c r="FQ42" s="28">
        <v>-1679.7757303589301</v>
      </c>
      <c r="FR42" s="28">
        <v>-1679.7154021782501</v>
      </c>
      <c r="FS42" s="28">
        <v>-1.0757773228000001E-2</v>
      </c>
      <c r="FT42" s="28">
        <f t="shared" si="61"/>
        <v>-1679.704644405022</v>
      </c>
      <c r="FU42" s="18" t="s">
        <v>120</v>
      </c>
      <c r="FV42" s="34">
        <f>627.5095*(FM40-FM41)</f>
        <v>-24.929427448924304</v>
      </c>
      <c r="FW42" s="34">
        <f>627.5095*(FT40-FT41)</f>
        <v>-31.203391958564222</v>
      </c>
      <c r="FX42" s="34">
        <f>627.5095*(FR40-FR41)</f>
        <v>-31.543647012640275</v>
      </c>
      <c r="FY42" s="34">
        <f>627.5095*(FQ40-FQ41)</f>
        <v>-29.999834504982918</v>
      </c>
      <c r="FZ42" s="34">
        <f>627.5095*(FP40-FP41)</f>
        <v>-30.16996203159291</v>
      </c>
      <c r="GA42" s="34">
        <f>627.5095*(FO40-FO41)</f>
        <v>-29.682640927507411</v>
      </c>
      <c r="GB42" s="34">
        <f>627.5095*(FN40-FN41)</f>
        <v>-30.022895987290632</v>
      </c>
      <c r="GC42" s="33">
        <f t="shared" si="62"/>
        <v>1.520751025349643</v>
      </c>
      <c r="GD42" s="33">
        <f t="shared" si="63"/>
        <v>0.14706604430227799</v>
      </c>
      <c r="GE42" s="169">
        <f t="shared" si="100"/>
        <v>0.35568809749803521</v>
      </c>
      <c r="GF42" s="33">
        <f>FV42-'CCSD(T)'!BB42</f>
        <v>1.9491635779509409E-3</v>
      </c>
      <c r="GG42" s="33">
        <f>FX42-'CCSD(T)'!BC42</f>
        <v>-8.2104764989828993E-2</v>
      </c>
      <c r="GH42" s="33">
        <f>FZ42-'CCSD(T)'!CH42</f>
        <v>-0.15916982405338231</v>
      </c>
      <c r="GI42" s="33">
        <f>GB42-'CCSD(T)'!CI42</f>
        <v>-0.20814806752357384</v>
      </c>
      <c r="GJ42" s="33">
        <f>GB42-'DLPNO-CCSD(T1 or T0)'!O41</f>
        <v>-1.1694431636524243</v>
      </c>
      <c r="GK42" s="33">
        <f t="shared" si="64"/>
        <v>-0.16111898763133325</v>
      </c>
      <c r="GL42" s="33">
        <f t="shared" si="65"/>
        <v>-4.8978243470191529E-2</v>
      </c>
      <c r="GM42" s="33"/>
      <c r="GN42" s="218" t="s">
        <v>38</v>
      </c>
      <c r="GO42" s="28">
        <v>-1675.8624636063701</v>
      </c>
      <c r="GP42" s="28">
        <v>-1679.9747318393499</v>
      </c>
      <c r="GQ42" s="28">
        <v>-1679.94377721144</v>
      </c>
      <c r="GR42" s="28">
        <v>-1679.7791981447399</v>
      </c>
      <c r="GS42" s="28">
        <v>-1679.7637208307799</v>
      </c>
      <c r="GT42" s="28">
        <v>-1679.7133184152301</v>
      </c>
      <c r="GU42" s="28">
        <v>-3.0954627915000001E-2</v>
      </c>
      <c r="GV42" s="28">
        <f t="shared" si="66"/>
        <v>-1679.6823637873151</v>
      </c>
      <c r="GW42" s="18" t="s">
        <v>120</v>
      </c>
      <c r="GX42" s="34">
        <f>627.5095*(GO40-GO41)</f>
        <v>-24.929427442646421</v>
      </c>
      <c r="GY42" s="34">
        <f>627.5095*(GV40-GV41)</f>
        <v>-30.84450235900443</v>
      </c>
      <c r="GZ42" s="34">
        <f>627.5095*(GT40-GT41)</f>
        <v>-31.480969889124157</v>
      </c>
      <c r="HA42" s="34">
        <f>627.5095*(GS40-GS41)</f>
        <v>-29.710152161461846</v>
      </c>
      <c r="HB42" s="34">
        <f>627.5095*(GR40-GR41)</f>
        <v>-30.028385923668129</v>
      </c>
      <c r="HC42" s="34">
        <f>627.5095*(GQ40-GQ41)</f>
        <v>-29.299632026623332</v>
      </c>
      <c r="HD42" s="34">
        <f>627.5095*(GP40-GP41)</f>
        <v>-29.936099557313778</v>
      </c>
      <c r="HE42" s="33">
        <f t="shared" si="101"/>
        <v>1.5448703318103796</v>
      </c>
      <c r="HF42" s="33">
        <f t="shared" si="102"/>
        <v>9.2286366354350946E-2</v>
      </c>
      <c r="HG42" s="52">
        <f t="shared" si="67"/>
        <v>5.4779677947927041E-2</v>
      </c>
      <c r="HH42" s="33">
        <f>GX42-'CCSD(T)'!BB42</f>
        <v>1.9491698558340431E-3</v>
      </c>
      <c r="HI42" s="33">
        <f>GZ42-'CCSD(T)'!BC42</f>
        <v>-1.9427641473711788E-2</v>
      </c>
      <c r="HJ42" s="33">
        <f>HB42-'CCSD(T)'!CH42</f>
        <v>-1.75937161286015E-2</v>
      </c>
      <c r="HK42" s="33">
        <f>HD42-'CCSD(T)'!CI42</f>
        <v>-0.12135163754672007</v>
      </c>
      <c r="HL42" s="33">
        <f>HD42-'DLPNO-CCSD(T1 or T0)'!CT41</f>
        <v>0.98804174495273855</v>
      </c>
      <c r="HM42" s="33">
        <f t="shared" si="103"/>
        <v>-1.9542885984435543E-2</v>
      </c>
      <c r="HN42" s="33">
        <f t="shared" si="104"/>
        <v>-0.10375792141811857</v>
      </c>
      <c r="HO42" s="39"/>
      <c r="HP42" s="218" t="s">
        <v>38</v>
      </c>
      <c r="HQ42" s="28">
        <v>-1675.8624636063801</v>
      </c>
      <c r="HR42" s="28">
        <v>-1679.97557616431</v>
      </c>
      <c r="HS42" s="28">
        <v>-1679.9453168590401</v>
      </c>
      <c r="HT42" s="28">
        <v>-1679.78006464584</v>
      </c>
      <c r="HU42" s="28">
        <v>-1679.7649349932101</v>
      </c>
      <c r="HV42" s="28">
        <v>-1679.71480242658</v>
      </c>
      <c r="HW42" s="28">
        <v>-3.0259305271999999E-2</v>
      </c>
      <c r="HX42" s="28">
        <f t="shared" si="68"/>
        <v>-1679.684543121308</v>
      </c>
      <c r="HY42" s="18" t="s">
        <v>120</v>
      </c>
      <c r="HZ42" s="34">
        <f>627.5095*(HQ40-HQ41)</f>
        <v>-24.929427436368538</v>
      </c>
      <c r="IA42" s="34">
        <f>627.5095*(HX40-HX41)</f>
        <v>-31.123874559524992</v>
      </c>
      <c r="IB42" s="34">
        <f>627.5095*(HV40-HV41)</f>
        <v>-31.591351878731192</v>
      </c>
      <c r="IC42" s="34">
        <f>627.5095*(HU40-HU41)</f>
        <v>-29.850302436063156</v>
      </c>
      <c r="ID42" s="34">
        <f>627.5095*(HT40-HT41)</f>
        <v>-30.084041102800214</v>
      </c>
      <c r="IE42" s="34">
        <f>627.5095*(HS40-HS41)</f>
        <v>-29.491453077585724</v>
      </c>
      <c r="IF42" s="34">
        <f>627.5095*(HR40-HR41)</f>
        <v>-29.958930398504073</v>
      </c>
      <c r="IG42" s="33">
        <f t="shared" si="69"/>
        <v>1.6324214802271193</v>
      </c>
      <c r="IH42" s="33">
        <f t="shared" si="70"/>
        <v>0.1251107042961408</v>
      </c>
      <c r="II42" s="33">
        <f t="shared" si="71"/>
        <v>3.282433794178985E-2</v>
      </c>
      <c r="IJ42" s="33">
        <f>HZ42-'CCSD(T)'!BB42</f>
        <v>1.9491761337171454E-3</v>
      </c>
      <c r="IK42" s="33">
        <f>IB42-'CCSD(T)'!BC42</f>
        <v>-0.12980963108074661</v>
      </c>
      <c r="IL42" s="33">
        <f>ID42-'CCSD(T)'!CH42</f>
        <v>-7.3248895260686453E-2</v>
      </c>
      <c r="IM42" s="33">
        <f>IF42-'CCSD(T)'!CI42</f>
        <v>-0.14418247873701517</v>
      </c>
      <c r="IN42" s="33">
        <f>IF42-'DLPNO-CCSD(T1 or T0)'!CT41</f>
        <v>0.96521090376244345</v>
      </c>
      <c r="IO42" s="33">
        <f t="shared" si="72"/>
        <v>-7.5198071394403598E-2</v>
      </c>
      <c r="IP42" s="33">
        <f t="shared" si="73"/>
        <v>-7.0933583476328721E-2</v>
      </c>
      <c r="IQ42" s="33"/>
      <c r="IR42" s="218" t="s">
        <v>38</v>
      </c>
      <c r="IS42">
        <v>-1675.8624636064401</v>
      </c>
      <c r="IT42">
        <v>-1679.97474543724</v>
      </c>
      <c r="IU42">
        <v>-1679.9713092509201</v>
      </c>
      <c r="IV42">
        <v>-1679.78156640051</v>
      </c>
      <c r="IW42">
        <v>-1679.77984830735</v>
      </c>
      <c r="IX42">
        <v>-1679.71582955497</v>
      </c>
      <c r="IY42">
        <v>-3.4361863219999999E-3</v>
      </c>
      <c r="IZ42" s="28">
        <f t="shared" si="74"/>
        <v>-1679.712393368648</v>
      </c>
      <c r="JA42" s="18" t="s">
        <v>120</v>
      </c>
      <c r="JB42" s="34">
        <f>627.5095*(IS40-IS41)</f>
        <v>-24.929427436368538</v>
      </c>
      <c r="JC42" s="34">
        <f>627.5095*(IZ40-IZ41)</f>
        <v>-31.4430552235528</v>
      </c>
      <c r="JD42" s="34">
        <f>627.5095*(IX40-IX41)</f>
        <v>-31.493859335847706</v>
      </c>
      <c r="JE42" s="34">
        <f>627.5095*(IW40-IW41)</f>
        <v>-30.024708297459217</v>
      </c>
      <c r="JF42" s="34">
        <f>627.5095*(IV40-IV41)</f>
        <v>-30.050110352750593</v>
      </c>
      <c r="JG42" s="34">
        <f>627.5095*(IU40-IU41)</f>
        <v>-29.826437383832378</v>
      </c>
      <c r="JH42" s="34">
        <f>627.5095*(IT40-IT41)</f>
        <v>-29.87724149427245</v>
      </c>
      <c r="JI42" s="33">
        <f t="shared" si="75"/>
        <v>1.6166178415752555</v>
      </c>
      <c r="JJ42" s="33">
        <f t="shared" si="76"/>
        <v>0.17286885847814304</v>
      </c>
      <c r="JK42" s="33">
        <f t="shared" si="77"/>
        <v>2.7229425528695117E-2</v>
      </c>
      <c r="JL42" s="33">
        <f>JB42-'CCSD(T)'!BB42</f>
        <v>1.9491761337171454E-3</v>
      </c>
      <c r="JM42" s="33">
        <f>JD42-'CCSD(T)'!BC42</f>
        <v>-3.2317088197260091E-2</v>
      </c>
      <c r="JN42" s="33">
        <f>JF42-'CCSD(T)'!CH42</f>
        <v>-3.9318145211066025E-2</v>
      </c>
      <c r="JO42" s="33">
        <f>JH42-'CCSD(T)'!CI42</f>
        <v>-6.2493574505392502E-2</v>
      </c>
      <c r="JP42" s="33">
        <f>JH42-'DLPNO-CCSD(T1 or T0)'!CT41</f>
        <v>1.0468998079940661</v>
      </c>
      <c r="JQ42" s="33">
        <f t="shared" si="78"/>
        <v>-4.126732134478317E-2</v>
      </c>
      <c r="JR42" s="33">
        <f t="shared" si="79"/>
        <v>-2.3175429294326477E-2</v>
      </c>
      <c r="JS42" s="33"/>
      <c r="JT42" s="344">
        <v>-1681.9601907286501</v>
      </c>
      <c r="JU42" s="345">
        <v>-1681.5728014117601</v>
      </c>
      <c r="JV42" s="346">
        <v>-1681.5596303546299</v>
      </c>
      <c r="JW42" s="328"/>
      <c r="JX42" s="218" t="s">
        <v>38</v>
      </c>
      <c r="JY42" s="28">
        <v>-1677.1163609683799</v>
      </c>
      <c r="JZ42" s="28">
        <v>-1682.1966802296399</v>
      </c>
      <c r="KA42" s="28">
        <v>-1682.1772289118601</v>
      </c>
      <c r="KB42" s="28">
        <v>-1681.9157909481801</v>
      </c>
      <c r="KC42" s="28">
        <v>-1681.9060652892899</v>
      </c>
      <c r="KD42" s="28">
        <v>-1681.9306562735601</v>
      </c>
      <c r="KE42" s="28">
        <v>-1.9451317781999999E-2</v>
      </c>
      <c r="KF42" s="28">
        <f t="shared" si="80"/>
        <v>-1681.911204955778</v>
      </c>
      <c r="KG42" s="216">
        <v>-1681.7171803609999</v>
      </c>
      <c r="KH42" s="125">
        <v>-1681.7171803609999</v>
      </c>
      <c r="KI42" s="215">
        <v>-1681.97795204</v>
      </c>
      <c r="KJ42" s="10">
        <v>-1.2959368353509999</v>
      </c>
      <c r="KK42" s="10">
        <v>-3.5187277812860001</v>
      </c>
      <c r="KL42" s="10">
        <f t="shared" si="105"/>
        <v>-1681.7708132510402</v>
      </c>
      <c r="KM42" s="10">
        <f t="shared" si="106"/>
        <v>-1681.6907070840516</v>
      </c>
      <c r="KN42" s="34">
        <f>627.5095*(JY40-JY41)</f>
        <v>-24.23266524117582</v>
      </c>
      <c r="KO42" s="34">
        <f>627.5095*(KF40-KF41)</f>
        <v>-29.728508215096483</v>
      </c>
      <c r="KP42" s="34">
        <f>627.5095*(KL40-KL41)</f>
        <v>-27.89351977312641</v>
      </c>
      <c r="KQ42" s="34">
        <f>627.5095*(KM40-KM41)</f>
        <v>-26.862129178670035</v>
      </c>
      <c r="KR42" s="34">
        <f>627.5095*(KD40-KD41)</f>
        <v>-29.890478631515279</v>
      </c>
      <c r="KS42" s="34">
        <f>627.5095*(KC40-KC41)</f>
        <v>-28.475358570698337</v>
      </c>
      <c r="KT42" s="34">
        <f>627.5095*(KB40-KB41)</f>
        <v>-28.556343779692472</v>
      </c>
      <c r="KU42" s="34">
        <f>627.5095*(KA40-KA41)</f>
        <v>-27.891619213768688</v>
      </c>
      <c r="KV42" s="34">
        <f>627.5095*(JZ40-JZ41)</f>
        <v>-28.053589637892159</v>
      </c>
      <c r="KW42" s="33">
        <f t="shared" si="14"/>
        <v>1.8368889936231199</v>
      </c>
      <c r="KX42" s="109">
        <f>627.5095*(JT40-JT41)</f>
        <v>-26.767454958032786</v>
      </c>
      <c r="KY42" s="109">
        <f>627.5095*(JU40-JU41)</f>
        <v>-26.710391754216943</v>
      </c>
      <c r="KZ42" s="331">
        <f>627.5095*(JV40-JV41)</f>
        <v>-26.534406137525039</v>
      </c>
      <c r="LA42" s="33">
        <f t="shared" si="107"/>
        <v>0.50275414180031319</v>
      </c>
      <c r="LB42" s="155">
        <f t="shared" si="108"/>
        <v>0.35568809749803521</v>
      </c>
      <c r="LC42" s="149">
        <f>KN42-'PNO-LCCSD(T)'!AB41</f>
        <v>1.3899460951130038E-3</v>
      </c>
      <c r="LD42" s="179">
        <f t="shared" si="109"/>
        <v>1.9693063493984724</v>
      </c>
      <c r="LE42" s="324">
        <f t="shared" si="110"/>
        <v>1.2861346798593729</v>
      </c>
      <c r="LF42" s="326">
        <f t="shared" si="111"/>
        <v>5.7063203815843622E-2</v>
      </c>
      <c r="LG42" t="str">
        <f t="shared" si="112"/>
        <v>13_ts</v>
      </c>
      <c r="LH42" s="175">
        <f>627.5095*(KG40-KG41)</f>
        <v>-30.706142619309183</v>
      </c>
      <c r="LI42" s="128">
        <f t="shared" si="20"/>
        <v>2.2307840486108468</v>
      </c>
      <c r="LJ42" s="129">
        <f t="shared" si="21"/>
        <v>2.1497988396167109</v>
      </c>
      <c r="LK42" s="123">
        <f>627.5095*(KI40-KI41)</f>
        <v>-30.341375112105457</v>
      </c>
      <c r="LL42" s="128">
        <f t="shared" si="113"/>
        <v>2.4497558983367682</v>
      </c>
      <c r="LM42" s="128">
        <f t="shared" si="114"/>
        <v>2.2877854742132975</v>
      </c>
      <c r="LN42" s="226">
        <f t="shared" si="115"/>
        <v>-3.2585736132992942</v>
      </c>
      <c r="LO42" s="226"/>
      <c r="LP42" s="5" t="s">
        <v>38</v>
      </c>
      <c r="LQ42" s="4">
        <v>-1677.1163609676701</v>
      </c>
      <c r="LR42" s="4">
        <v>-1682.1964708231301</v>
      </c>
      <c r="LS42" s="4">
        <v>-1682.17695144201</v>
      </c>
      <c r="LT42" s="4">
        <v>-1681.9156144841299</v>
      </c>
      <c r="LU42" s="4">
        <v>-1681.9058547935699</v>
      </c>
      <c r="LV42" s="4">
        <v>-1681.93035063451</v>
      </c>
      <c r="LW42" s="4">
        <v>-1.9519381121999999E-2</v>
      </c>
      <c r="LX42" s="28">
        <f t="shared" si="116"/>
        <v>-1681.9108312533879</v>
      </c>
      <c r="LY42" s="18" t="s">
        <v>120</v>
      </c>
      <c r="LZ42" s="34">
        <f>627.5095*(LQ40-LQ41)</f>
        <v>-24.232665686762779</v>
      </c>
      <c r="MA42" s="34">
        <f>627.5095*(LX40-LX41)</f>
        <v>-29.630629231037666</v>
      </c>
      <c r="MB42" s="34">
        <f>627.5095*(LV40-LV41)</f>
        <v>-29.853477922866347</v>
      </c>
      <c r="MC42" s="34">
        <f>627.5095*(LU40-LU41)</f>
        <v>-28.421663097277925</v>
      </c>
      <c r="MD42" s="34">
        <f>627.5095*(LT40-LT41)</f>
        <v>-28.533087442906908</v>
      </c>
      <c r="ME42" s="34">
        <f>627.5095*(LS40-LS41)</f>
        <v>-27.818029643522102</v>
      </c>
      <c r="MF42" s="34">
        <f>627.5095*(LR40-LR41)</f>
        <v>-28.040878334780064</v>
      </c>
      <c r="MG42" s="33">
        <f t="shared" si="117"/>
        <v>1.8125995880862824</v>
      </c>
      <c r="MH42" s="39">
        <f t="shared" si="118"/>
        <v>0.49220910812684338</v>
      </c>
      <c r="MI42" s="33"/>
      <c r="MJ42" s="5" t="s">
        <v>38</v>
      </c>
      <c r="MK42" s="28">
        <v>-1677.1163609683699</v>
      </c>
      <c r="ML42" s="28">
        <v>-1682.1957508749099</v>
      </c>
      <c r="MM42" s="28">
        <v>-1682.1453184813899</v>
      </c>
      <c r="MN42" s="28">
        <v>-1681.9121671283399</v>
      </c>
      <c r="MO42" s="28">
        <v>-1681.88695093157</v>
      </c>
      <c r="MP42" s="28">
        <v>-1681.9283214106399</v>
      </c>
      <c r="MQ42" s="28">
        <v>-5.0432393525999999E-2</v>
      </c>
      <c r="MR42" s="28">
        <f t="shared" si="82"/>
        <v>-1681.8778890171138</v>
      </c>
      <c r="MS42" s="18" t="s">
        <v>120</v>
      </c>
      <c r="MT42" s="34">
        <f>627.5095*(MK40-MK41)</f>
        <v>-24.232665228620057</v>
      </c>
      <c r="MU42" s="34">
        <f>627.5095*(MR40-MR41)</f>
        <v>-29.370072044426223</v>
      </c>
      <c r="MV42" s="34">
        <f>627.5095*(MP40-MP41)</f>
        <v>-29.83375817324503</v>
      </c>
      <c r="MW42" s="34">
        <f>627.5095*(MO40-MO41)</f>
        <v>-28.244605995761283</v>
      </c>
      <c r="MX42" s="34">
        <f>627.5095*(MN40-MN41)</f>
        <v>-28.476449056817728</v>
      </c>
      <c r="MY42" s="34">
        <f>627.5095*(MM40-MM41)</f>
        <v>-27.646945516333268</v>
      </c>
      <c r="MZ42" s="34">
        <f>627.5095*(ML40-ML41)</f>
        <v>-28.110631644438683</v>
      </c>
      <c r="NA42" s="52">
        <f t="shared" si="119"/>
        <v>1.7231265288063469</v>
      </c>
      <c r="NB42" s="52">
        <f t="shared" si="120"/>
        <v>0.36581741237904453</v>
      </c>
      <c r="NC42" s="33">
        <f t="shared" si="121"/>
        <v>0.13693672942126867</v>
      </c>
      <c r="ND42" s="33"/>
      <c r="NE42" s="5" t="s">
        <v>38</v>
      </c>
      <c r="NF42">
        <v>-1677.1163609683799</v>
      </c>
      <c r="NG42">
        <v>-1682.1968807446401</v>
      </c>
      <c r="NH42">
        <v>-1682.1469374283499</v>
      </c>
      <c r="NI42">
        <v>-1681.9132001594101</v>
      </c>
      <c r="NJ42">
        <v>-1681.8882285012601</v>
      </c>
      <c r="NK42">
        <v>-1681.9300364943499</v>
      </c>
      <c r="NL42">
        <v>-4.9943316289999998E-2</v>
      </c>
      <c r="NM42" s="28">
        <f t="shared" si="83"/>
        <v>-1681.88009317806</v>
      </c>
      <c r="NN42" s="18" t="s">
        <v>120</v>
      </c>
      <c r="NO42" s="34">
        <f>627.5095*(NF40-NF41)</f>
        <v>-24.23266524117582</v>
      </c>
      <c r="NP42" s="34">
        <f>627.5095*(NM40-NM41)</f>
        <v>-29.448073639386322</v>
      </c>
      <c r="NQ42" s="34">
        <f>627.5095*(NK40-NK41)</f>
        <v>-29.881686896916264</v>
      </c>
      <c r="NR42" s="34">
        <f>627.5095*(NJ40-NJ41)</f>
        <v>-28.268646844816999</v>
      </c>
      <c r="NS42" s="34">
        <f>627.5095*(NI40-NI41)</f>
        <v>-28.485453472939913</v>
      </c>
      <c r="NT42" s="34">
        <f>627.5095*(NH40-NH41)</f>
        <v>-27.670810286202027</v>
      </c>
      <c r="NU42" s="34">
        <f>627.5095*(NG40-NG41)</f>
        <v>-28.104423542305181</v>
      </c>
      <c r="NV42" s="33">
        <f t="shared" si="122"/>
        <v>1.7772633546110832</v>
      </c>
      <c r="NW42" s="39">
        <f t="shared" si="84"/>
        <v>0.38102993063473178</v>
      </c>
      <c r="NX42" s="33">
        <f t="shared" si="85"/>
        <v>1.5212518255687257E-2</v>
      </c>
      <c r="NZ42" s="5" t="s">
        <v>38</v>
      </c>
      <c r="OA42" s="4">
        <v>-1677.1774347144201</v>
      </c>
      <c r="OB42" s="4">
        <v>-1682.54751904922</v>
      </c>
      <c r="OC42" s="4">
        <v>-1682.4746003806199</v>
      </c>
      <c r="OD42" s="4">
        <v>-1682.23366834279</v>
      </c>
      <c r="OE42" s="4">
        <v>-1682.1972090085001</v>
      </c>
      <c r="OF42" s="4">
        <v>-1682.3033374914</v>
      </c>
      <c r="OG42" s="4">
        <v>-7.2918668593000002E-2</v>
      </c>
      <c r="OH42" s="28">
        <f t="shared" si="86"/>
        <v>-1682.230418822807</v>
      </c>
      <c r="OI42" s="18" t="s">
        <v>120</v>
      </c>
      <c r="OJ42" s="34">
        <f>627.5095*(OA40-OA41)</f>
        <v>-24.611530477264299</v>
      </c>
      <c r="OK42" s="34">
        <f>627.5095*(OH40-OH41)</f>
        <v>-28.928124763701227</v>
      </c>
      <c r="OL42" s="34">
        <f>627.5095*(OF40-OF41)</f>
        <v>-29.694874739891532</v>
      </c>
      <c r="OM42" s="34">
        <f>627.5095*(OE40-OE41)</f>
        <v>-28.010891425248342</v>
      </c>
      <c r="ON42" s="34">
        <f>627.5095*(OD40-OD41)</f>
        <v>-28.394266415412339</v>
      </c>
      <c r="OO42" s="34">
        <f>627.5095*(OC40-OC41)</f>
        <v>-27.061103914661473</v>
      </c>
      <c r="OP42" s="34">
        <f>627.5095*(OB40-OB41)</f>
        <v>-27.827853888283553</v>
      </c>
      <c r="OQ42" s="33">
        <f t="shared" si="32"/>
        <v>1.8670208516079789</v>
      </c>
      <c r="OR42" s="39">
        <f t="shared" si="87"/>
        <v>0.56641252712878654</v>
      </c>
      <c r="OS42" s="39"/>
      <c r="OT42" s="39" t="s">
        <v>38</v>
      </c>
      <c r="OU42" s="39">
        <v>-1677.1774347144301</v>
      </c>
      <c r="OV42" s="39">
        <v>-1682.5458561865501</v>
      </c>
      <c r="OW42" s="39">
        <v>-1682.5170156148999</v>
      </c>
      <c r="OX42" s="39">
        <v>-1682.2389771494099</v>
      </c>
      <c r="OY42" s="39">
        <v>-1682.2245568635799</v>
      </c>
      <c r="OZ42" s="39">
        <v>-1682.30542103379</v>
      </c>
      <c r="PA42" s="39">
        <v>-2.8840571655000001E-2</v>
      </c>
      <c r="PB42" s="39">
        <v>-1682.2765804621349</v>
      </c>
      <c r="PC42" s="39" t="s">
        <v>120</v>
      </c>
      <c r="PD42" s="39">
        <v>-24.611530508653708</v>
      </c>
      <c r="PE42" s="39">
        <v>-29.388311201040317</v>
      </c>
      <c r="PF42" s="39">
        <v>-29.6685629340015</v>
      </c>
      <c r="PG42" s="39">
        <v>-28.386562399670773</v>
      </c>
      <c r="PH42" s="39">
        <v>-28.526688270574418</v>
      </c>
      <c r="PI42" s="39">
        <v>-27.506723466989882</v>
      </c>
      <c r="PJ42" s="39">
        <v>-27.78697520251929</v>
      </c>
      <c r="PK42" s="39">
        <v>1.8815877314822096</v>
      </c>
      <c r="PL42" s="39">
        <v>0.73971306805512782</v>
      </c>
      <c r="PM42" s="39"/>
      <c r="PO42" s="33">
        <f t="shared" si="123"/>
        <v>-0.37886524864424231</v>
      </c>
      <c r="PP42" s="33">
        <f t="shared" si="124"/>
        <v>8.2182641405388779E-2</v>
      </c>
      <c r="PQ42" s="33">
        <f t="shared" si="88"/>
        <v>0.46104789004963109</v>
      </c>
      <c r="PR42" s="33">
        <f>'LNO-CCSD(T)-def2nZVP'!LB42</f>
        <v>0.35568809749803521</v>
      </c>
      <c r="PS42" s="33">
        <f t="shared" si="89"/>
        <v>0.28933229926295684</v>
      </c>
      <c r="PT42" s="33">
        <f t="shared" si="90"/>
        <v>0.21606906456337635</v>
      </c>
      <c r="PU42" s="33">
        <f>-'LNO-CCSD(T)-def2nZVP'!FA42+'CCSD(T)'!CI42</f>
        <v>0.20750577396922409</v>
      </c>
      <c r="PV42" s="360">
        <f>'LNO-CCSD(T)-def2nZVP'!KV42+PS42+PT42+PU42</f>
        <v>-27.340682500096602</v>
      </c>
      <c r="PW42" s="360"/>
      <c r="PX42" s="399">
        <v>-0.37886482189092874</v>
      </c>
      <c r="PY42" s="399">
        <v>6.3991723324896554E-3</v>
      </c>
      <c r="PZ42" s="399">
        <v>0.38526399422341839</v>
      </c>
      <c r="QA42" s="399">
        <v>0.35568809749803521</v>
      </c>
      <c r="QB42" s="399">
        <v>0.23319618064120579</v>
      </c>
      <c r="QC42" s="399">
        <v>0.21606906456337635</v>
      </c>
      <c r="QD42" s="399">
        <v>0.20750577396922409</v>
      </c>
      <c r="QE42" s="360">
        <v>-27.396818618718353</v>
      </c>
      <c r="QF42" s="399">
        <f t="shared" si="91"/>
        <v>-5.6136118621751052E-2</v>
      </c>
      <c r="QH42" s="5" t="s">
        <v>38</v>
      </c>
      <c r="QI42" s="420">
        <v>-1677.1163609676601</v>
      </c>
      <c r="QJ42" s="420">
        <v>-1681.8841032868299</v>
      </c>
      <c r="QK42" s="420">
        <v>-1681.8665231218599</v>
      </c>
      <c r="QL42" s="420">
        <v>-1681.61667994304</v>
      </c>
      <c r="QM42" s="420">
        <v>-1681.6078898605599</v>
      </c>
      <c r="QN42" s="420">
        <v>-1681.6095335413399</v>
      </c>
      <c r="QO42" s="420">
        <v>-1.7580164969000001E-2</v>
      </c>
      <c r="QP42" s="213">
        <f t="shared" si="92"/>
        <v>-1681.5919533763708</v>
      </c>
      <c r="QQ42" s="421" t="s">
        <v>120</v>
      </c>
      <c r="QR42" s="212">
        <f>627.5095*(QI40-QI41)</f>
        <v>-24.232665667929133</v>
      </c>
      <c r="QS42" s="212">
        <f>627.5095*(QP40-QP41)</f>
        <v>-29.748679914880704</v>
      </c>
      <c r="QT42" s="212">
        <f>627.5095*(QN40-QN41)</f>
        <v>-29.87002807162709</v>
      </c>
      <c r="QU42" s="212">
        <f>627.5095*(QM40-QM41)</f>
        <v>-28.278642707188656</v>
      </c>
      <c r="QV42" s="212">
        <f>627.5095*(QL40-QL41)</f>
        <v>-28.339316788914807</v>
      </c>
      <c r="QW42" s="212">
        <f>627.5095*(QK40-QK41)</f>
        <v>-27.573736386177327</v>
      </c>
      <c r="QX42" s="212">
        <f>627.5095*(QJ40-QJ41)</f>
        <v>-27.695084543637105</v>
      </c>
      <c r="QY42" s="213">
        <f t="shared" si="35"/>
        <v>2.1749435279899849</v>
      </c>
      <c r="QZ42" s="249">
        <f t="shared" si="93"/>
        <v>0.64423224527770273</v>
      </c>
      <c r="RA42" s="5"/>
      <c r="RB42" s="5" t="s">
        <v>38</v>
      </c>
      <c r="RC42" s="213">
        <v>-1677.1774347144101</v>
      </c>
      <c r="RD42" s="213">
        <v>-1682.1934619440101</v>
      </c>
      <c r="RE42" s="213">
        <v>-1682.1670030062801</v>
      </c>
      <c r="RF42" s="213">
        <v>-1681.9023114674401</v>
      </c>
      <c r="RG42" s="213">
        <v>-1681.88908199858</v>
      </c>
      <c r="RH42" s="213">
        <v>-1681.94823241574</v>
      </c>
      <c r="RI42" s="213">
        <v>-2.6458937724999999E-2</v>
      </c>
      <c r="RJ42" s="418">
        <f t="shared" si="94"/>
        <v>-1681.921773478015</v>
      </c>
      <c r="RK42" s="421" t="s">
        <v>120</v>
      </c>
      <c r="RL42" s="212">
        <f>627.5095*(RC40-RC41)</f>
        <v>-24.611538019997106</v>
      </c>
      <c r="RM42" s="212">
        <f>627.5095*(RJ40-RJ41)</f>
        <v>-29.56729671901828</v>
      </c>
      <c r="RN42" s="212">
        <f>627.5095*(RH40-RH41)</f>
        <v>-29.695425561420297</v>
      </c>
      <c r="RO42" s="212">
        <f>627.5095*(RG40-RG41)</f>
        <v>-28.276673833343391</v>
      </c>
      <c r="RP42" s="212">
        <f>627.5095*(RF40-RF41)</f>
        <v>-28.340738261250319</v>
      </c>
      <c r="RQ42" s="212">
        <f>627.5095*(RE40-RE41)</f>
        <v>-27.317481536550513</v>
      </c>
      <c r="RR42" s="212">
        <f>627.5095*(RD40-RD41)</f>
        <v>-27.445610373388043</v>
      </c>
      <c r="RS42" s="213">
        <f t="shared" si="36"/>
        <v>2.2498151880322546</v>
      </c>
      <c r="RT42" s="249">
        <f t="shared" si="95"/>
        <v>0.89512788786227659</v>
      </c>
    </row>
    <row r="43" spans="1:488" ht="17">
      <c r="A43" s="96">
        <v>10.33</v>
      </c>
      <c r="C43" s="286" t="s">
        <v>39</v>
      </c>
      <c r="D43" s="282">
        <v>-1159.3982444538301</v>
      </c>
      <c r="E43" s="282">
        <v>-1162.24449675345</v>
      </c>
      <c r="F43" s="282">
        <v>-1162.2370260544501</v>
      </c>
      <c r="G43" s="282">
        <v>-1162.1282466288101</v>
      </c>
      <c r="H43" s="282">
        <v>-1162.1245112793099</v>
      </c>
      <c r="I43" s="282">
        <v>-1162.03466227476</v>
      </c>
      <c r="J43" s="282">
        <v>-1162.0271915757601</v>
      </c>
      <c r="K43" s="94" t="s">
        <v>118</v>
      </c>
      <c r="L43" s="34">
        <f>627.5095*(D45-D44)</f>
        <v>13.411479174550868</v>
      </c>
      <c r="M43" s="34">
        <f>627.5095*(J45-J44)</f>
        <v>6.447936379753914</v>
      </c>
      <c r="N43" s="34">
        <f>627.5095*(I45-I44)</f>
        <v>6.477361850288565</v>
      </c>
      <c r="O43" s="34">
        <f>627.5095*(H45-H44)</f>
        <v>8.64091670852428</v>
      </c>
      <c r="P43" s="34">
        <f>627.5095*(G45-G44)</f>
        <v>8.6556294405813254</v>
      </c>
      <c r="Q43" s="34">
        <f>627.5095*(F45-F44)</f>
        <v>7.6228923401212247</v>
      </c>
      <c r="R43" s="34">
        <f>627.5095*(E45-E44)</f>
        <v>7.6523178103705183</v>
      </c>
      <c r="S43" s="93">
        <f t="shared" si="37"/>
        <v>1.1749559600819532</v>
      </c>
      <c r="T43" s="93">
        <f t="shared" si="38"/>
        <v>-1.0033116302108072</v>
      </c>
      <c r="U43" s="288"/>
      <c r="V43" s="93">
        <f>L43-'CCSD(T)'!BV43</f>
        <v>-2.8745456753007659E-3</v>
      </c>
      <c r="W43" s="93">
        <f>N43-'CCSD(T)'!BW43</f>
        <v>-3.4661254412418074E-2</v>
      </c>
      <c r="X43" s="93">
        <f>P43-'CCSD(T)'!CF43</f>
        <v>-7.9301780893967333E-2</v>
      </c>
      <c r="Y43" s="93">
        <f>R43-'CCSD(T)'!CG43</f>
        <v>-3.0469936781098994E-2</v>
      </c>
      <c r="Z43" s="93">
        <f>R43-'DLPNO-CCSD(T1 or T0)'!CT42</f>
        <v>-0.22714578849380374</v>
      </c>
      <c r="AA43" s="93">
        <f t="shared" si="39"/>
        <v>-7.6427235218666567E-2</v>
      </c>
      <c r="AB43" s="93">
        <f t="shared" si="40"/>
        <v>4.8831844112868339E-2</v>
      </c>
      <c r="AD43" s="209" t="s">
        <v>39</v>
      </c>
      <c r="AE43" s="28">
        <v>-1159.3982444538401</v>
      </c>
      <c r="AF43" s="28">
        <v>-1162.2445879981301</v>
      </c>
      <c r="AG43" s="28">
        <v>-1162.2371526167401</v>
      </c>
      <c r="AH43" s="28">
        <v>-1162.1283295609801</v>
      </c>
      <c r="AI43" s="28">
        <v>-1162.12461187029</v>
      </c>
      <c r="AJ43" s="28">
        <v>-1162.03478693889</v>
      </c>
      <c r="AK43" s="28">
        <v>-1162.02735155751</v>
      </c>
      <c r="AL43" s="18" t="s">
        <v>118</v>
      </c>
      <c r="AM43" s="34">
        <f>627.5095*(AE45-AE44)</f>
        <v>13.411479180828751</v>
      </c>
      <c r="AN43" s="34">
        <f>627.5095*(AK45-AK44)</f>
        <v>6.4744077300305651</v>
      </c>
      <c r="AO43" s="34">
        <f>627.5095*(AJ45-AJ44)</f>
        <v>6.4823402659641127</v>
      </c>
      <c r="AP43" s="34">
        <f>627.5095*(AI45-AI44)</f>
        <v>8.6553052691490322</v>
      </c>
      <c r="AQ43" s="34">
        <f>627.5095*(AH45-AH44)</f>
        <v>8.6592715308379233</v>
      </c>
      <c r="AR43" s="34">
        <f>627.5095*(AG45-AG44)</f>
        <v>7.6431601061993844</v>
      </c>
      <c r="AS43" s="34">
        <f>627.5095*(AF45-AF44)</f>
        <v>7.6510926358550497</v>
      </c>
      <c r="AT43" s="52">
        <f t="shared" si="41"/>
        <v>1.168752369890937</v>
      </c>
      <c r="AU43" s="52">
        <f t="shared" si="42"/>
        <v>-1.0081788949828736</v>
      </c>
      <c r="AV43" s="71"/>
      <c r="AW43" s="52">
        <f>AM43-'CCSD(T)'!BV43</f>
        <v>-2.8745393974176636E-3</v>
      </c>
      <c r="AX43" s="52">
        <f>AO43-'CCSD(T)'!BW43</f>
        <v>-2.9682838736870387E-2</v>
      </c>
      <c r="AY43" s="52">
        <f>AQ43-'CCSD(T)'!CF43</f>
        <v>-7.5659690637369437E-2</v>
      </c>
      <c r="AZ43" s="52">
        <f>AS43-'CCSD(T)'!CG43</f>
        <v>-3.1695111296567546E-2</v>
      </c>
      <c r="BA43" s="52">
        <f>AS43-'DLPNO-CCSD(T1 or T0)'!CT42</f>
        <v>-0.22837096300927229</v>
      </c>
      <c r="BB43" s="52">
        <f t="shared" si="43"/>
        <v>-7.2785151239951773E-2</v>
      </c>
      <c r="BC43" s="52">
        <f t="shared" si="44"/>
        <v>4.396457934080189E-2</v>
      </c>
      <c r="BD43" s="33"/>
      <c r="BE43" s="211" t="s">
        <v>39</v>
      </c>
      <c r="BF43" s="28">
        <v>-1159.3982444538401</v>
      </c>
      <c r="BG43" s="28">
        <v>-1162.2439633855799</v>
      </c>
      <c r="BH43" s="28">
        <v>-1162.2237920449099</v>
      </c>
      <c r="BI43" s="28">
        <v>-1162.12589828964</v>
      </c>
      <c r="BJ43" s="28">
        <v>-1162.11581261931</v>
      </c>
      <c r="BK43" s="28">
        <v>-1162.0336701649201</v>
      </c>
      <c r="BL43" s="28">
        <v>-2.0171340669000001E-2</v>
      </c>
      <c r="BM43" s="28">
        <f t="shared" si="45"/>
        <v>-1162.013498824251</v>
      </c>
      <c r="BN43" s="18" t="s">
        <v>118</v>
      </c>
      <c r="BO43" s="212">
        <f>627.5095*(BF45-BF44)</f>
        <v>13.411479174550868</v>
      </c>
      <c r="BP43" s="212">
        <f>627.5095*(BM45-BM44)</f>
        <v>6.4412007197829686</v>
      </c>
      <c r="BQ43" s="212">
        <f>627.5095*(BK45-BK44)</f>
        <v>6.4831124352044203</v>
      </c>
      <c r="BR43" s="212">
        <f>627.5095*(BJ45-BJ44)</f>
        <v>8.6090015627349885</v>
      </c>
      <c r="BS43" s="212">
        <f>627.5095*(BI45-BI44)</f>
        <v>8.6299574245120692</v>
      </c>
      <c r="BT43" s="212">
        <f>627.5095*(BH45-BH44)</f>
        <v>7.6484151217986183</v>
      </c>
      <c r="BU43" s="212">
        <f>627.5095*(BG45-BG44)</f>
        <v>7.6903268452101017</v>
      </c>
      <c r="BV43" s="213">
        <f t="shared" si="46"/>
        <v>1.2072144100056814</v>
      </c>
      <c r="BW43" s="213">
        <f t="shared" si="47"/>
        <v>-0.93963057930196747</v>
      </c>
      <c r="BX43" s="214">
        <f t="shared" si="96"/>
        <v>-6.8548315680906136E-2</v>
      </c>
      <c r="BY43" s="33">
        <f>BO43-'CCSD(T)'!BV43</f>
        <v>-2.8745456753007659E-3</v>
      </c>
      <c r="BZ43" s="33">
        <f>BQ43-'CCSD(T)'!BW43</f>
        <v>-2.8910669496562846E-2</v>
      </c>
      <c r="CA43" s="39">
        <f>BS43-'CCSD(T)'!CF43</f>
        <v>-0.10497379696322362</v>
      </c>
      <c r="CB43" s="39">
        <f>BU43-'CCSD(T)'!CG43</f>
        <v>7.5390980584844058E-3</v>
      </c>
      <c r="CC43" s="33">
        <f>BU43-'DLPNO-CCSD(T1 or T0)'!CT42</f>
        <v>-0.18913675365422034</v>
      </c>
      <c r="CD43" s="33">
        <f t="shared" si="49"/>
        <v>-0.10209925128792285</v>
      </c>
      <c r="CE43" s="33">
        <f t="shared" si="50"/>
        <v>0.11251289502170803</v>
      </c>
      <c r="CF43" s="39"/>
      <c r="CG43" s="211" t="s">
        <v>39</v>
      </c>
      <c r="CH43" s="74">
        <v>-1159.3982444538301</v>
      </c>
      <c r="CI43" s="74">
        <v>-1162.2444479251501</v>
      </c>
      <c r="CJ43" s="74">
        <v>-1162.22476609505</v>
      </c>
      <c r="CK43" s="74">
        <v>-1162.12646002728</v>
      </c>
      <c r="CL43" s="74">
        <v>-1162.11661911223</v>
      </c>
      <c r="CM43" s="74">
        <v>-1162.0344001590299</v>
      </c>
      <c r="CN43" s="33">
        <v>-1.9681830099999999E-2</v>
      </c>
      <c r="CO43" s="33">
        <f t="shared" si="51"/>
        <v>-1162.01471832893</v>
      </c>
      <c r="CP43" s="18" t="s">
        <v>118</v>
      </c>
      <c r="CQ43" s="34">
        <f>627.5095*(CH45-CH44)</f>
        <v>13.411479174550868</v>
      </c>
      <c r="CR43" s="34">
        <f>627.5095*(CO45-CO44)</f>
        <v>6.5066596927617724</v>
      </c>
      <c r="CS43" s="34">
        <f>627.5095*(CM45-CM44)</f>
        <v>6.5350133192056088</v>
      </c>
      <c r="CT43" s="34">
        <f>627.5095*(CL45-CL44)</f>
        <v>8.6554811538643204</v>
      </c>
      <c r="CU43" s="34">
        <f>627.5095*(CK45-CK44)</f>
        <v>8.6696579676569545</v>
      </c>
      <c r="CV43" s="34">
        <f>627.5095*(CJ45-CJ44)</f>
        <v>7.6968646848318834</v>
      </c>
      <c r="CW43" s="34">
        <f>627.5095*(CI45-CI44)</f>
        <v>7.7252183186950356</v>
      </c>
      <c r="CX43" s="33">
        <f t="shared" si="97"/>
        <v>1.1902049994894268</v>
      </c>
      <c r="CY43" s="33">
        <f t="shared" si="98"/>
        <v>-0.9444396489619189</v>
      </c>
      <c r="CZ43" s="33">
        <f t="shared" si="99"/>
        <v>-4.809069659951426E-3</v>
      </c>
      <c r="DA43" s="33">
        <f>CQ43-'CCSD(T)'!BV43</f>
        <v>-2.8745456753007659E-3</v>
      </c>
      <c r="DB43" s="33">
        <f>CS43-'CCSD(T)'!BW43</f>
        <v>2.2990214504625683E-2</v>
      </c>
      <c r="DC43" s="33">
        <f>CU43-'CCSD(T)'!CF43</f>
        <v>-6.5273253818338262E-2</v>
      </c>
      <c r="DD43" s="39">
        <f>CW43-'CCSD(T)'!CG43</f>
        <v>4.2430571543418338E-2</v>
      </c>
      <c r="DE43" s="39">
        <f>CW43-'DLPNO-CCSD(T1 or T0)'!CT42</f>
        <v>-0.1542452801692864</v>
      </c>
      <c r="DF43" s="33">
        <f t="shared" si="52"/>
        <v>-6.2398708143037496E-2</v>
      </c>
      <c r="DG43" s="33">
        <f t="shared" si="53"/>
        <v>0.1077038253617566</v>
      </c>
      <c r="DH43" s="33"/>
      <c r="DI43" s="211" t="s">
        <v>39</v>
      </c>
      <c r="DJ43" s="74">
        <v>-1159.3982444538101</v>
      </c>
      <c r="DK43" s="74">
        <v>-1162.2443569759801</v>
      </c>
      <c r="DL43" s="74">
        <v>-1162.24234215294</v>
      </c>
      <c r="DM43" s="74">
        <v>-1162.1286513811201</v>
      </c>
      <c r="DN43" s="74">
        <v>-1162.1276439696001</v>
      </c>
      <c r="DO43" s="74">
        <v>-1162.03509675643</v>
      </c>
      <c r="DP43" s="28">
        <v>-2.014823043E-3</v>
      </c>
      <c r="DQ43" s="33">
        <f t="shared" si="54"/>
        <v>-1162.0330819333869</v>
      </c>
      <c r="DR43" s="18" t="s">
        <v>118</v>
      </c>
      <c r="DS43" s="34">
        <f>627.5095*(DJ45-DJ44)</f>
        <v>13.411479143161458</v>
      </c>
      <c r="DT43" s="34">
        <f>627.5095*(DQ45-DQ44)</f>
        <v>6.4872857453013033</v>
      </c>
      <c r="DU43" s="34">
        <f>627.5095*(DO45-DO44)</f>
        <v>6.4929736589750195</v>
      </c>
      <c r="DV43" s="34">
        <f>627.5095*(DN45-DN44)</f>
        <v>8.6784976813988806</v>
      </c>
      <c r="DW43" s="34">
        <f>627.5095*(DM45-DM44)</f>
        <v>8.6813416360955511</v>
      </c>
      <c r="DX43" s="34">
        <f>627.5095*(DL45-DL44)</f>
        <v>7.6314186692593049</v>
      </c>
      <c r="DY43" s="34">
        <f>627.5095*(DK45-DK44)</f>
        <v>7.6371065849305282</v>
      </c>
      <c r="DZ43" s="33">
        <f t="shared" si="3"/>
        <v>1.1441329259555086</v>
      </c>
      <c r="EA43" s="33">
        <f t="shared" si="4"/>
        <v>-1.0442350511650229</v>
      </c>
      <c r="EB43" s="33">
        <f t="shared" si="55"/>
        <v>-4.092342095421575E-2</v>
      </c>
      <c r="EC43" s="33">
        <f>DS43-'CCSD(T)'!BV43</f>
        <v>-2.8745770647109481E-3</v>
      </c>
      <c r="ED43" s="33">
        <f>DU43-'CCSD(T)'!BW43</f>
        <v>-1.9049445725963565E-2</v>
      </c>
      <c r="EE43" s="33">
        <f>DW43-'CCSD(T)'!CF43</f>
        <v>-5.3589585379741678E-2</v>
      </c>
      <c r="EF43" s="39">
        <f>DY43-'CCSD(T)'!CG43</f>
        <v>-4.5681162221089089E-2</v>
      </c>
      <c r="EG43" s="39">
        <f>DY43-'DLPNO-CCSD(T1 or T0)'!CT42</f>
        <v>-0.24235701393379383</v>
      </c>
      <c r="EH43" s="33">
        <f t="shared" si="56"/>
        <v>-5.071500831503073E-2</v>
      </c>
      <c r="EI43" s="33">
        <f t="shared" si="57"/>
        <v>7.9084231586525888E-3</v>
      </c>
      <c r="EJ43" s="33"/>
      <c r="EK43" s="289" t="s">
        <v>39</v>
      </c>
      <c r="EL43" s="33">
        <v>-1159.4777702725801</v>
      </c>
      <c r="EM43" s="33">
        <v>-1162.6667869640301</v>
      </c>
      <c r="EN43" s="33">
        <v>-1162.65902964513</v>
      </c>
      <c r="EO43" s="33">
        <v>-1162.53416789635</v>
      </c>
      <c r="EP43" s="33">
        <v>-1162.5302892369</v>
      </c>
      <c r="EQ43" s="33">
        <v>-1162.4624051395001</v>
      </c>
      <c r="ER43" s="33">
        <v>-7.7573188959999999E-3</v>
      </c>
      <c r="ES43" s="33">
        <f t="shared" si="58"/>
        <v>-1162.4546478206041</v>
      </c>
      <c r="ET43" s="18" t="s">
        <v>118</v>
      </c>
      <c r="EU43" s="34">
        <f>627.5095*(EL45-EL44)</f>
        <v>16.627597365024613</v>
      </c>
      <c r="EV43" s="34">
        <f>627.5095*(ES45-ES44)</f>
        <v>9.2731101113231382</v>
      </c>
      <c r="EW43" s="34">
        <f>627.5095*(EQ45-EQ44)</f>
        <v>9.212031333624271</v>
      </c>
      <c r="EX43" s="34">
        <f>627.5095*(EP45-EP44)</f>
        <v>11.22165231961772</v>
      </c>
      <c r="EY43" s="34">
        <f>627.5095*(EO45-EO44)</f>
        <v>11.19111293190972</v>
      </c>
      <c r="EZ43" s="34">
        <f>627.5095*(EN45-EN44)</f>
        <v>10.215816011677267</v>
      </c>
      <c r="FA43" s="34">
        <f>627.5095*(EM45-EM44)</f>
        <v>10.154737236546625</v>
      </c>
      <c r="FB43" s="92">
        <f t="shared" si="5"/>
        <v>0.9427059029223539</v>
      </c>
      <c r="FC43" s="92">
        <f t="shared" si="6"/>
        <v>-1.0363756953630947</v>
      </c>
      <c r="FD43" s="92">
        <f>EU43-'CCSD(T)'!BB43</f>
        <v>-2.4381692260320165E-3</v>
      </c>
      <c r="FE43" s="92">
        <f>EW43-'CCSD(T)'!BC43</f>
        <v>6.24168109871448E-3</v>
      </c>
      <c r="FF43" s="92">
        <f>EY43-'CCSD(T)'!CH43</f>
        <v>-5.3914418272533737E-2</v>
      </c>
      <c r="FG43" s="96">
        <f>FA43-'CCSD(T)'!CI43</f>
        <v>-1.2858898120621021E-2</v>
      </c>
      <c r="FH43" s="96">
        <f>FA43-'DLPNO-CCSD(T1 or T0)'!AF42</f>
        <v>-0.15905785131804784</v>
      </c>
      <c r="FI43" s="92">
        <f t="shared" si="59"/>
        <v>-5.1476249046501721E-2</v>
      </c>
      <c r="FJ43" s="92">
        <f t="shared" si="60"/>
        <v>4.1055520151912717E-2</v>
      </c>
      <c r="FK43" s="39"/>
      <c r="FL43" s="218" t="s">
        <v>39</v>
      </c>
      <c r="FM43" s="28">
        <v>-1159.4777702726601</v>
      </c>
      <c r="FN43" s="28">
        <v>-1162.66687660203</v>
      </c>
      <c r="FO43" s="28">
        <v>-1162.6592179137299</v>
      </c>
      <c r="FP43" s="28">
        <v>-1162.5342549898101</v>
      </c>
      <c r="FQ43" s="28">
        <v>-1162.53042564566</v>
      </c>
      <c r="FR43" s="28">
        <v>-1162.4625363146099</v>
      </c>
      <c r="FS43" s="28">
        <v>-7.658688304E-3</v>
      </c>
      <c r="FT43" s="28">
        <f t="shared" si="61"/>
        <v>-1162.4548776263059</v>
      </c>
      <c r="FU43" s="18" t="s">
        <v>118</v>
      </c>
      <c r="FV43" s="34">
        <f>627.5095*(FM45-FM44)</f>
        <v>16.62759742152555</v>
      </c>
      <c r="FW43" s="34">
        <f>627.5095*(FT45-FT44)</f>
        <v>9.2640592254606773</v>
      </c>
      <c r="FX43" s="34">
        <f>627.5095*(FR45-FR44)</f>
        <v>9.2096935406009983</v>
      </c>
      <c r="FY43" s="34">
        <f>627.5095*(FQ45-FQ44)</f>
        <v>11.225618826001339</v>
      </c>
      <c r="FZ43" s="34">
        <f>627.5095*(FP45-FP44)</f>
        <v>11.19843598036122</v>
      </c>
      <c r="GA43" s="34">
        <f>627.5095*(FO45-FO44)</f>
        <v>10.218862965547897</v>
      </c>
      <c r="GB43" s="34">
        <f>627.5095*(FN45-FN44)</f>
        <v>10.164497280830899</v>
      </c>
      <c r="GC43" s="33">
        <f t="shared" si="62"/>
        <v>0.95480374022990055</v>
      </c>
      <c r="GD43" s="33">
        <f t="shared" si="63"/>
        <v>-1.0339386995303208</v>
      </c>
      <c r="GE43" s="169">
        <f t="shared" si="100"/>
        <v>-0.24474707860194655</v>
      </c>
      <c r="GF43" s="33">
        <f>FV43-'CCSD(T)'!BB43</f>
        <v>-2.4381127250947543E-3</v>
      </c>
      <c r="GG43" s="33">
        <f>FX43-'CCSD(T)'!BC43</f>
        <v>3.9038880754418415E-3</v>
      </c>
      <c r="GH43" s="33">
        <f>FZ43-'CCSD(T)'!CH43</f>
        <v>-4.6591369821033624E-2</v>
      </c>
      <c r="GI43" s="33">
        <f>GB43-'CCSD(T)'!CI43</f>
        <v>-3.0988538363470042E-3</v>
      </c>
      <c r="GJ43" s="33">
        <f>GB43-'DLPNO-CCSD(T1 or T0)'!O42</f>
        <v>-0.12871863288591534</v>
      </c>
      <c r="GK43" s="33">
        <f t="shared" si="64"/>
        <v>-4.4153257095938869E-2</v>
      </c>
      <c r="GL43" s="33">
        <f t="shared" si="65"/>
        <v>4.3492515984686619E-2</v>
      </c>
      <c r="GM43" s="33"/>
      <c r="GN43" s="218" t="s">
        <v>39</v>
      </c>
      <c r="GO43" s="28">
        <v>-1159.4777702726701</v>
      </c>
      <c r="GP43" s="28">
        <v>-1162.6666076250301</v>
      </c>
      <c r="GQ43" s="28">
        <v>-1162.64434254194</v>
      </c>
      <c r="GR43" s="28">
        <v>-1162.5321767328301</v>
      </c>
      <c r="GS43" s="28">
        <v>-1162.52104419128</v>
      </c>
      <c r="GT43" s="28">
        <v>-1162.4613038883599</v>
      </c>
      <c r="GU43" s="28">
        <v>-2.2265083086999999E-2</v>
      </c>
      <c r="GV43" s="28">
        <f t="shared" si="66"/>
        <v>-1162.439038805273</v>
      </c>
      <c r="GW43" s="18" t="s">
        <v>118</v>
      </c>
      <c r="GX43" s="34">
        <f>627.5095*(GO45-GO44)</f>
        <v>16.62759742152555</v>
      </c>
      <c r="GY43" s="34">
        <f>627.5095*(GV45-GV44)</f>
        <v>9.3030497555356941</v>
      </c>
      <c r="GZ43" s="34">
        <f>627.5095*(GT45-GT44)</f>
        <v>9.1302342905885236</v>
      </c>
      <c r="HA43" s="34">
        <f>627.5095*(GS45-GS44)</f>
        <v>11.252885977464485</v>
      </c>
      <c r="HB43" s="34">
        <f>627.5095*(GR45-GR44)</f>
        <v>11.1664782518395</v>
      </c>
      <c r="HC43" s="34">
        <f>627.5095*(GQ45-GQ44)</f>
        <v>10.336447785443516</v>
      </c>
      <c r="HD43" s="34">
        <f>627.5095*(GP45-GP44)</f>
        <v>10.163632321780458</v>
      </c>
      <c r="HE43" s="33">
        <f t="shared" si="101"/>
        <v>1.0333980311919344</v>
      </c>
      <c r="HF43" s="33">
        <f t="shared" si="102"/>
        <v>-1.002845930059042</v>
      </c>
      <c r="HG43" s="52">
        <f t="shared" si="67"/>
        <v>-3.1092769471278814E-2</v>
      </c>
      <c r="HH43" s="33">
        <f>GX43-'CCSD(T)'!BB43</f>
        <v>-2.4381127250947543E-3</v>
      </c>
      <c r="HI43" s="33">
        <f>GZ43-'CCSD(T)'!BC43</f>
        <v>-7.5555361937032828E-2</v>
      </c>
      <c r="HJ43" s="33">
        <f>HB43-'CCSD(T)'!CH43</f>
        <v>-7.8549098342753254E-2</v>
      </c>
      <c r="HK43" s="33">
        <f>HD43-'CCSD(T)'!CI43</f>
        <v>-3.9638128867878208E-3</v>
      </c>
      <c r="HL43" s="33">
        <f>HD43-'DLPNO-CCSD(T1 or T0)'!CT42</f>
        <v>2.284168722916136</v>
      </c>
      <c r="HM43" s="33">
        <f t="shared" si="103"/>
        <v>-7.61109856176585E-2</v>
      </c>
      <c r="HN43" s="33">
        <f t="shared" si="104"/>
        <v>7.4585285455965433E-2</v>
      </c>
      <c r="HO43" s="39"/>
      <c r="HP43" s="218" t="s">
        <v>39</v>
      </c>
      <c r="HQ43" s="28">
        <v>-1159.4777702726601</v>
      </c>
      <c r="HR43" s="28">
        <v>-1162.6671587205799</v>
      </c>
      <c r="HS43" s="28">
        <v>-1162.6453176714499</v>
      </c>
      <c r="HT43" s="28">
        <v>-1162.5327743697301</v>
      </c>
      <c r="HU43" s="28">
        <v>-1162.52185384516</v>
      </c>
      <c r="HV43" s="28">
        <v>-1162.4620994245599</v>
      </c>
      <c r="HW43" s="28">
        <v>-2.1841049131999999E-2</v>
      </c>
      <c r="HX43" s="28">
        <f t="shared" si="68"/>
        <v>-1162.4402583754279</v>
      </c>
      <c r="HY43" s="18" t="s">
        <v>118</v>
      </c>
      <c r="HZ43" s="34">
        <f>627.5095*(HQ45-HQ44)</f>
        <v>16.627597415247671</v>
      </c>
      <c r="IA43" s="34">
        <f>627.5095*(HX45-HX44)</f>
        <v>9.3384543929582478</v>
      </c>
      <c r="IB43" s="34">
        <f>627.5095*(HV45-HV44)</f>
        <v>9.1694246559275392</v>
      </c>
      <c r="IC43" s="34">
        <f>627.5095*(HU45-HU44)</f>
        <v>11.267407507344341</v>
      </c>
      <c r="ID43" s="34">
        <f>627.5095*(HT45-HT44)</f>
        <v>11.182892639114344</v>
      </c>
      <c r="IE43" s="34">
        <f>627.5095*(HS45-HS44)</f>
        <v>10.348311793610911</v>
      </c>
      <c r="IF43" s="34">
        <f>627.5095*(HR45-HR44)</f>
        <v>10.179282063428801</v>
      </c>
      <c r="IG43" s="33">
        <f t="shared" si="69"/>
        <v>1.0098574075012614</v>
      </c>
      <c r="IH43" s="33">
        <f t="shared" si="70"/>
        <v>-1.0036105756855438</v>
      </c>
      <c r="II43" s="33">
        <f t="shared" si="71"/>
        <v>-7.6464562650180312E-4</v>
      </c>
      <c r="IJ43" s="33">
        <f>HZ43-'CCSD(T)'!BB43</f>
        <v>-2.4381190029743038E-3</v>
      </c>
      <c r="IK43" s="33">
        <f>IB43-'CCSD(T)'!BC43</f>
        <v>-3.6364996598017285E-2</v>
      </c>
      <c r="IL43" s="33">
        <f>ID43-'CCSD(T)'!CH43</f>
        <v>-6.213471106790891E-2</v>
      </c>
      <c r="IM43" s="33">
        <f>IF43-'CCSD(T)'!CI43</f>
        <v>1.168592876155472E-2</v>
      </c>
      <c r="IN43" s="33">
        <f>IF43-'DLPNO-CCSD(T1 or T0)'!CT42</f>
        <v>2.2998184645644786</v>
      </c>
      <c r="IO43" s="33">
        <f t="shared" si="72"/>
        <v>-5.9696592064934606E-2</v>
      </c>
      <c r="IP43" s="33">
        <f t="shared" si="73"/>
        <v>7.382063982946363E-2</v>
      </c>
      <c r="IQ43" s="33"/>
      <c r="IR43" s="218" t="s">
        <v>39</v>
      </c>
      <c r="IS43">
        <v>-1159.4777702725801</v>
      </c>
      <c r="IT43">
        <v>-1162.6674076792999</v>
      </c>
      <c r="IU43">
        <v>-1162.66502267691</v>
      </c>
      <c r="IV43">
        <v>-1162.53495419916</v>
      </c>
      <c r="IW43">
        <v>-1162.53376169796</v>
      </c>
      <c r="IX43">
        <v>-1162.46290637228</v>
      </c>
      <c r="IY43">
        <v>-2.385002388E-3</v>
      </c>
      <c r="IZ43" s="28">
        <f t="shared" si="74"/>
        <v>-1162.4605213698919</v>
      </c>
      <c r="JA43" s="18" t="s">
        <v>118</v>
      </c>
      <c r="JB43" s="34">
        <f>627.5095*(IS45-IS44)</f>
        <v>16.627597365024613</v>
      </c>
      <c r="JC43" s="34">
        <f>627.5095*(IZ45-IZ44)</f>
        <v>9.1696999908579571</v>
      </c>
      <c r="JD43" s="34">
        <f>627.5095*(IX45-IX44)</f>
        <v>9.1797297048546618</v>
      </c>
      <c r="JE43" s="34">
        <f>627.5095*(IW45-IW44)</f>
        <v>11.176270148528692</v>
      </c>
      <c r="JF43" s="34">
        <f>627.5095*(IV45-IV44)</f>
        <v>11.181285003600875</v>
      </c>
      <c r="JG43" s="34">
        <f>627.5095*(IU45-IU44)</f>
        <v>10.091445793719336</v>
      </c>
      <c r="JH43" s="34">
        <f>627.5095*(IT45-IT44)</f>
        <v>10.101475504006382</v>
      </c>
      <c r="JI43" s="33">
        <f t="shared" si="75"/>
        <v>0.92174579915172039</v>
      </c>
      <c r="JJ43" s="33">
        <f t="shared" si="76"/>
        <v>-1.0798094995944929</v>
      </c>
      <c r="JK43" s="33">
        <f t="shared" si="77"/>
        <v>-4.3433804231398199E-2</v>
      </c>
      <c r="JL43" s="33">
        <f>JB43-'CCSD(T)'!BB43</f>
        <v>-2.4381692260320165E-3</v>
      </c>
      <c r="JM43" s="33">
        <f>JD43-'CCSD(T)'!BC43</f>
        <v>-2.6059947670894701E-2</v>
      </c>
      <c r="JN43" s="33">
        <f>JF43-'CCSD(T)'!CH43</f>
        <v>-6.3742346581378229E-2</v>
      </c>
      <c r="JO43" s="33">
        <f>JH43-'CCSD(T)'!CI43</f>
        <v>-6.6120630660863711E-2</v>
      </c>
      <c r="JP43" s="33">
        <f>JH43-'DLPNO-CCSD(T1 or T0)'!CT42</f>
        <v>2.2220119051420602</v>
      </c>
      <c r="JQ43" s="33">
        <f t="shared" si="78"/>
        <v>-6.1304177355346212E-2</v>
      </c>
      <c r="JR43" s="33">
        <f t="shared" si="79"/>
        <v>-2.378284079485482E-3</v>
      </c>
      <c r="JS43" s="33"/>
      <c r="JT43" s="344">
        <v>-1164.20409006624</v>
      </c>
      <c r="JU43" s="345">
        <v>-1163.8170919607701</v>
      </c>
      <c r="JV43" s="346">
        <v>-1163.8032828543201</v>
      </c>
      <c r="JW43" s="328"/>
      <c r="JX43" s="218" t="s">
        <v>39</v>
      </c>
      <c r="JY43" s="28">
        <v>-1160.4420884462399</v>
      </c>
      <c r="JZ43" s="28">
        <v>-1164.4396100015699</v>
      </c>
      <c r="KA43" s="28">
        <v>-1164.42596783359</v>
      </c>
      <c r="KB43" s="28">
        <v>-1164.2385206844799</v>
      </c>
      <c r="KC43" s="28">
        <v>-1164.2316996004899</v>
      </c>
      <c r="KD43" s="28">
        <v>-1164.2291019014001</v>
      </c>
      <c r="KE43" s="28">
        <v>-1.3642167977E-2</v>
      </c>
      <c r="KF43" s="28">
        <f t="shared" si="80"/>
        <v>-1164.2154597334231</v>
      </c>
      <c r="KG43" s="216">
        <v>-1164.0494987469999</v>
      </c>
      <c r="KH43" s="125">
        <v>-1164.0494987469999</v>
      </c>
      <c r="KI43" s="215">
        <v>-1164.2340250249999</v>
      </c>
      <c r="KJ43" s="10">
        <v>-1.0070822710689999</v>
      </c>
      <c r="KK43" s="10">
        <v>-2.7801612040879999</v>
      </c>
      <c r="KL43" s="10">
        <f t="shared" si="105"/>
        <v>-1164.1139759815019</v>
      </c>
      <c r="KM43" s="10">
        <f t="shared" si="106"/>
        <v>-1164.0562980115544</v>
      </c>
      <c r="KN43" s="34">
        <f>627.5095*(JY45-JY44)</f>
        <v>16.692005059113324</v>
      </c>
      <c r="KO43" s="34">
        <f>627.5095*(KF45-KF44)</f>
        <v>9.2770034889396289</v>
      </c>
      <c r="KP43" s="34">
        <f>627.5095*(KL45-KL44)</f>
        <v>10.807679691844815</v>
      </c>
      <c r="KQ43" s="34">
        <f>627.5095*(KM45-KM44)</f>
        <v>11.62212869184323</v>
      </c>
      <c r="KR43" s="34">
        <f>627.5095*(KD45-KD44)</f>
        <v>9.1738834748336977</v>
      </c>
      <c r="KS43" s="34">
        <f>627.5095*(KC45-KC44)</f>
        <v>11.553483974287047</v>
      </c>
      <c r="KT43" s="34">
        <f>627.5095*(KB45-KB44)</f>
        <v>11.501923965878628</v>
      </c>
      <c r="KU43" s="34">
        <f>627.5095*(KA45-KA44)</f>
        <v>10.326358198285314</v>
      </c>
      <c r="KV43" s="34">
        <f>627.5095*(JZ45-JZ44)</f>
        <v>10.223238187746361</v>
      </c>
      <c r="KW43" s="33">
        <f t="shared" si="14"/>
        <v>1.0493547129126632</v>
      </c>
      <c r="KX43" s="109">
        <f>627.5095*(JT45-JT44)</f>
        <v>9.9447277786566204</v>
      </c>
      <c r="KY43" s="109">
        <f>627.5095*(JU45-JU44)</f>
        <v>10.01686766390767</v>
      </c>
      <c r="KZ43" s="331">
        <f>627.5095*(JV45-JV44)</f>
        <v>10.088977108563901</v>
      </c>
      <c r="LA43" s="33">
        <f t="shared" si="107"/>
        <v>-1.2786857781322674</v>
      </c>
      <c r="LB43" s="155">
        <f t="shared" si="108"/>
        <v>-0.24474707860194655</v>
      </c>
      <c r="LC43" s="149">
        <f>KN43-'PNO-LCCSD(T)'!AB42</f>
        <v>-4.2998960298810118E-3</v>
      </c>
      <c r="LD43" s="179">
        <f t="shared" si="109"/>
        <v>5.8740906915462077E-2</v>
      </c>
      <c r="LE43" s="324">
        <f t="shared" si="110"/>
        <v>-0.27851040908974056</v>
      </c>
      <c r="LF43" s="326">
        <f t="shared" si="111"/>
        <v>7.2139885251049307E-2</v>
      </c>
      <c r="LG43" t="str">
        <f t="shared" si="112"/>
        <v>14_end</v>
      </c>
      <c r="LH43" s="175">
        <f>627.5095*(KG45-KG44)</f>
        <v>11.054403762449809</v>
      </c>
      <c r="LI43" s="128">
        <f t="shared" si="20"/>
        <v>0.49908021183723861</v>
      </c>
      <c r="LJ43" s="129">
        <f t="shared" si="21"/>
        <v>0.44752020342881949</v>
      </c>
      <c r="LK43" s="123">
        <f>627.5095*(KI45-KI44)</f>
        <v>9.7964787660410479</v>
      </c>
      <c r="LL43" s="128">
        <f t="shared" si="113"/>
        <v>0.52987943224426637</v>
      </c>
      <c r="LM43" s="128">
        <f t="shared" si="114"/>
        <v>0.426759421705313</v>
      </c>
      <c r="LN43" s="226">
        <f t="shared" si="115"/>
        <v>-2.8981787051380152</v>
      </c>
      <c r="LO43" s="226"/>
      <c r="LP43" s="5" t="s">
        <v>39</v>
      </c>
      <c r="LQ43" s="4">
        <v>-1160.4420884466199</v>
      </c>
      <c r="LR43" s="4">
        <v>-1164.4394894472</v>
      </c>
      <c r="LS43" s="4">
        <v>-1164.42578083527</v>
      </c>
      <c r="LT43" s="4">
        <v>-1164.23841450809</v>
      </c>
      <c r="LU43" s="4">
        <v>-1164.2315602021199</v>
      </c>
      <c r="LV43" s="4">
        <v>-1164.22894879051</v>
      </c>
      <c r="LW43" s="4">
        <v>-1.3708611935E-2</v>
      </c>
      <c r="LX43" s="28">
        <f t="shared" si="116"/>
        <v>-1164.215240178575</v>
      </c>
      <c r="LY43" s="18" t="s">
        <v>118</v>
      </c>
      <c r="LZ43" s="34">
        <f>627.5095*(LQ45-LQ44)</f>
        <v>16.692004544755019</v>
      </c>
      <c r="MA43" s="34">
        <f>627.5095*(LX45-LX44)</f>
        <v>9.2807901442705099</v>
      </c>
      <c r="MB43" s="34">
        <f>627.5095*(LV45-LV44)</f>
        <v>9.1768159710690647</v>
      </c>
      <c r="MC43" s="34">
        <f>627.5095*(LU45-LU44)</f>
        <v>11.556502119241522</v>
      </c>
      <c r="MD43" s="34">
        <f>627.5095*(LT45-LT44)</f>
        <v>11.50451502778971</v>
      </c>
      <c r="ME43" s="34">
        <f>627.5095*(LS45-LS44)</f>
        <v>10.331763075493917</v>
      </c>
      <c r="MF43" s="34">
        <f>627.5095*(LR45-LR44)</f>
        <v>10.227788899296211</v>
      </c>
      <c r="MG43" s="33">
        <f t="shared" si="117"/>
        <v>1.0509729282271465</v>
      </c>
      <c r="MH43" s="39">
        <f t="shared" si="118"/>
        <v>-1.2767261284934985</v>
      </c>
      <c r="MI43" s="33"/>
      <c r="MJ43" s="5" t="s">
        <v>39</v>
      </c>
      <c r="MK43" s="28">
        <v>-1160.4420884462399</v>
      </c>
      <c r="ML43" s="28">
        <v>-1164.43859466136</v>
      </c>
      <c r="MM43" s="28">
        <v>-1164.40308041562</v>
      </c>
      <c r="MN43" s="28">
        <v>-1164.2354080161599</v>
      </c>
      <c r="MO43" s="28">
        <v>-1164.2176508932901</v>
      </c>
      <c r="MP43" s="28">
        <v>-1164.22772296831</v>
      </c>
      <c r="MQ43" s="28">
        <v>-3.5514245742000003E-2</v>
      </c>
      <c r="MR43" s="28">
        <f t="shared" si="82"/>
        <v>-1164.192208722568</v>
      </c>
      <c r="MS43" s="18" t="s">
        <v>118</v>
      </c>
      <c r="MT43" s="34">
        <f>627.5095*(MK45-MK44)</f>
        <v>16.692005065391207</v>
      </c>
      <c r="MU43" s="34">
        <f>627.5095*(MR45-MR44)</f>
        <v>9.5121369330302041</v>
      </c>
      <c r="MV43" s="34">
        <f>627.5095*(MP45-MP44)</f>
        <v>9.1893724738759897</v>
      </c>
      <c r="MW43" s="34">
        <f>627.5095*(MO45-MO44)</f>
        <v>11.717220498657543</v>
      </c>
      <c r="MX43" s="34">
        <f>627.5095*(MN45-MN44)</f>
        <v>11.555838264443363</v>
      </c>
      <c r="MY43" s="34">
        <f>627.5095*(MM45-MM44)</f>
        <v>10.60736435048822</v>
      </c>
      <c r="MZ43" s="34">
        <f>627.5095*(ML45-ML44)</f>
        <v>10.284599882059862</v>
      </c>
      <c r="NA43" s="52">
        <f t="shared" si="119"/>
        <v>1.095227408183872</v>
      </c>
      <c r="NB43" s="52">
        <f t="shared" si="120"/>
        <v>-1.2712383823835012</v>
      </c>
      <c r="NC43" s="33">
        <f t="shared" si="121"/>
        <v>-7.4473957487661835E-3</v>
      </c>
      <c r="ND43" s="33"/>
      <c r="NE43" s="5" t="s">
        <v>39</v>
      </c>
      <c r="NF43">
        <v>-1160.4420884462399</v>
      </c>
      <c r="NG43">
        <v>-1164.4393307615101</v>
      </c>
      <c r="NH43">
        <v>-1164.40414784685</v>
      </c>
      <c r="NI43">
        <v>-1164.2361063231999</v>
      </c>
      <c r="NJ43">
        <v>-1164.21851486586</v>
      </c>
      <c r="NK43">
        <v>-1164.22869827673</v>
      </c>
      <c r="NL43">
        <v>-3.5182914661E-2</v>
      </c>
      <c r="NM43" s="28">
        <f t="shared" si="83"/>
        <v>-1164.1935153620691</v>
      </c>
      <c r="NN43" s="18" t="s">
        <v>118</v>
      </c>
      <c r="NO43" s="34">
        <f>627.5095*(NF45-NF44)</f>
        <v>16.692005059113324</v>
      </c>
      <c r="NP43" s="34">
        <f>627.5095*(NM45-NM44)</f>
        <v>9.5895228303986269</v>
      </c>
      <c r="NQ43" s="34">
        <f>627.5095*(NK45-NK44)</f>
        <v>9.2258100115457538</v>
      </c>
      <c r="NR43" s="34">
        <f>627.5095*(NJ45-NJ44)</f>
        <v>11.771669874535828</v>
      </c>
      <c r="NS43" s="34">
        <f>627.5095*(NI45-NI44)</f>
        <v>11.589813460900356</v>
      </c>
      <c r="NT43" s="34">
        <f>627.5095*(NH45-NH44)</f>
        <v>10.677729864810455</v>
      </c>
      <c r="NU43" s="34">
        <f>627.5095*(NG45-NG44)</f>
        <v>10.314017050380635</v>
      </c>
      <c r="NV43" s="33">
        <f t="shared" si="122"/>
        <v>1.0882070388348808</v>
      </c>
      <c r="NW43" s="39">
        <f t="shared" si="84"/>
        <v>-1.275796410519721</v>
      </c>
      <c r="NX43" s="33">
        <f t="shared" si="85"/>
        <v>-4.5580281362198605E-3</v>
      </c>
      <c r="NZ43" s="5" t="s">
        <v>39</v>
      </c>
      <c r="OA43" s="4">
        <v>-1160.4876657427401</v>
      </c>
      <c r="OB43" s="4">
        <v>-1164.7265276972</v>
      </c>
      <c r="OC43" s="4">
        <v>-1164.6745359055701</v>
      </c>
      <c r="OD43" s="4">
        <v>-1164.49937098381</v>
      </c>
      <c r="OE43" s="4">
        <v>-1164.473375088</v>
      </c>
      <c r="OF43" s="4">
        <v>-1164.5322134190901</v>
      </c>
      <c r="OG43" s="4">
        <v>-5.1991791627000003E-2</v>
      </c>
      <c r="OH43" s="28">
        <f t="shared" si="86"/>
        <v>-1164.4802216274632</v>
      </c>
      <c r="OI43" s="18" t="s">
        <v>118</v>
      </c>
      <c r="OJ43" s="34">
        <f>627.5095*(OA45-OA44)</f>
        <v>16.673521076649617</v>
      </c>
      <c r="OK43" s="34">
        <f>627.5095*(OH45-OH44)</f>
        <v>9.5090768742231173</v>
      </c>
      <c r="OL43" s="34">
        <f>627.5095*(OF45-OF44)</f>
        <v>9.1090376660357357</v>
      </c>
      <c r="OM43" s="34">
        <f>627.5095*(OE45-OE44)</f>
        <v>11.764468017033629</v>
      </c>
      <c r="ON43" s="34">
        <f>627.5095*(OD45-OD44)</f>
        <v>11.564448416292898</v>
      </c>
      <c r="OO43" s="34">
        <f>627.5095*(OC45-OC44)</f>
        <v>10.638274370380003</v>
      </c>
      <c r="OP43" s="34">
        <f>627.5095*(OB45-OB44)</f>
        <v>10.238235162763338</v>
      </c>
      <c r="OQ43" s="33">
        <f t="shared" si="32"/>
        <v>1.1291974967276026</v>
      </c>
      <c r="OR43" s="39">
        <f t="shared" si="87"/>
        <v>-1.3262132535295592</v>
      </c>
      <c r="OS43" s="39"/>
      <c r="OT43" s="39" t="s">
        <v>39</v>
      </c>
      <c r="OU43" s="39">
        <v>-1160.4876657427501</v>
      </c>
      <c r="OV43" s="39">
        <v>-1164.72584984022</v>
      </c>
      <c r="OW43" s="39">
        <v>-1164.7058407033201</v>
      </c>
      <c r="OX43" s="39">
        <v>-1164.5039528646801</v>
      </c>
      <c r="OY43" s="39">
        <v>-1164.49394829623</v>
      </c>
      <c r="OZ43" s="39">
        <v>-1164.5334477239701</v>
      </c>
      <c r="PA43" s="39">
        <v>-2.0009136899E-2</v>
      </c>
      <c r="PB43" s="39">
        <v>-1164.5134385870711</v>
      </c>
      <c r="PC43" s="39" t="s">
        <v>118</v>
      </c>
      <c r="PD43" s="39">
        <v>16.673521076649617</v>
      </c>
      <c r="PE43" s="39">
        <v>9.2398349837705762</v>
      </c>
      <c r="PF43" s="39">
        <v>9.1337251007197295</v>
      </c>
      <c r="PG43" s="39">
        <v>11.565774758024286</v>
      </c>
      <c r="PH43" s="39">
        <v>11.512719815072073</v>
      </c>
      <c r="PI43" s="39">
        <v>10.29821311067578</v>
      </c>
      <c r="PJ43" s="39">
        <v>10.192103230906556</v>
      </c>
      <c r="PK43" s="39">
        <v>1.058378130186826</v>
      </c>
      <c r="PL43" s="39">
        <v>-1.3206165841655171</v>
      </c>
      <c r="PM43" s="39"/>
      <c r="PO43" s="33">
        <f t="shared" si="123"/>
        <v>-1.8483988741589741E-2</v>
      </c>
      <c r="PP43" s="33">
        <f t="shared" si="124"/>
        <v>8.6101518495347307E-3</v>
      </c>
      <c r="PQ43" s="33">
        <f t="shared" si="88"/>
        <v>2.7094140591124471E-2</v>
      </c>
      <c r="PR43" s="33">
        <f>'LNO-CCSD(T)-def2nZVP'!LB43</f>
        <v>-0.24474707860194655</v>
      </c>
      <c r="PS43" s="33">
        <f t="shared" si="89"/>
        <v>1.752375848506614E-2</v>
      </c>
      <c r="PT43" s="33">
        <f t="shared" si="90"/>
        <v>-0.14867596835576949</v>
      </c>
      <c r="PU43" s="33">
        <f>-'LNO-CCSD(T)-def2nZVP'!FA43+'CCSD(T)'!CI43</f>
        <v>1.2858898120621021E-2</v>
      </c>
      <c r="PV43" s="360">
        <f>'LNO-CCSD(T)-def2nZVP'!KV43+PS43+PT43+PU43</f>
        <v>10.104944875996278</v>
      </c>
      <c r="PW43" s="360"/>
      <c r="PX43" s="399">
        <v>-1.8483468105401357E-2</v>
      </c>
      <c r="PY43" s="399">
        <v>8.2047872823629575E-3</v>
      </c>
      <c r="PZ43" s="399">
        <v>2.6688255387764315E-2</v>
      </c>
      <c r="QA43" s="399">
        <v>-0.24474707860194655</v>
      </c>
      <c r="QB43" s="399">
        <v>1.7223174714108822E-2</v>
      </c>
      <c r="QC43" s="399">
        <v>-0.14867596835576949</v>
      </c>
      <c r="QD43" s="399">
        <v>1.2858898120621021E-2</v>
      </c>
      <c r="QE43" s="360">
        <v>10.104644292225322</v>
      </c>
      <c r="QF43" s="399">
        <f t="shared" si="91"/>
        <v>-3.005837709562087E-4</v>
      </c>
      <c r="QH43" s="5" t="s">
        <v>39</v>
      </c>
      <c r="QI43" s="420">
        <v>-1160.4420884466299</v>
      </c>
      <c r="QJ43" s="420">
        <v>-1164.1274187399699</v>
      </c>
      <c r="QK43" s="420">
        <v>-1164.1155076930199</v>
      </c>
      <c r="QL43" s="420">
        <v>-1163.93936825681</v>
      </c>
      <c r="QM43" s="420">
        <v>-1163.93341273334</v>
      </c>
      <c r="QN43" s="420">
        <v>-1163.91138890714</v>
      </c>
      <c r="QO43" s="420">
        <v>-1.1911046943999999E-2</v>
      </c>
      <c r="QP43" s="213">
        <f t="shared" si="92"/>
        <v>-1163.8994778601959</v>
      </c>
      <c r="QQ43" s="421" t="s">
        <v>118</v>
      </c>
      <c r="QR43" s="212">
        <f>627.5095*(QI45-QI44)</f>
        <v>16.692004538477139</v>
      </c>
      <c r="QS43" s="212">
        <f>627.5095*(QP45-QP44)</f>
        <v>9.269429544782481</v>
      </c>
      <c r="QT43" s="212">
        <f>627.5095*(QN45-QN44)</f>
        <v>9.2153354158534828</v>
      </c>
      <c r="QU43" s="212">
        <f>627.5095*(QM45-QM44)</f>
        <v>11.649157975633129</v>
      </c>
      <c r="QV43" s="212">
        <f>627.5095*(QL45-QL44)</f>
        <v>11.622110916875796</v>
      </c>
      <c r="QW43" s="212">
        <f>627.5095*(QK45-QK44)</f>
        <v>10.41749622212844</v>
      </c>
      <c r="QX43" s="212">
        <f>627.5095*(QJ45-QJ44)</f>
        <v>10.363402098335893</v>
      </c>
      <c r="QY43" s="213">
        <f t="shared" si="35"/>
        <v>1.1480666824824102</v>
      </c>
      <c r="QZ43" s="249">
        <f t="shared" si="93"/>
        <v>-1.2587088185399029</v>
      </c>
      <c r="RA43" s="5"/>
      <c r="RB43" s="5" t="s">
        <v>39</v>
      </c>
      <c r="RC43" s="213">
        <v>-1160.4876657427501</v>
      </c>
      <c r="RD43" s="213">
        <v>-1164.3736929777101</v>
      </c>
      <c r="RE43" s="213">
        <v>-1164.3560001850699</v>
      </c>
      <c r="RF43" s="213">
        <v>-1164.1671191241501</v>
      </c>
      <c r="RG43" s="213">
        <v>-1164.1582727278301</v>
      </c>
      <c r="RH43" s="213">
        <v>-1164.17943265642</v>
      </c>
      <c r="RI43" s="213">
        <v>-1.7692792634000001E-2</v>
      </c>
      <c r="RJ43" s="418">
        <f t="shared" si="94"/>
        <v>-1164.1617398637859</v>
      </c>
      <c r="RK43" s="421" t="s">
        <v>118</v>
      </c>
      <c r="RL43" s="212">
        <f>627.5095*(RC45-RC44)</f>
        <v>16.673521076649617</v>
      </c>
      <c r="RM43" s="212">
        <f>627.5095*(RJ45-RJ44)</f>
        <v>9.2882168722322511</v>
      </c>
      <c r="RN43" s="212">
        <f>627.5095*(RH45-RH44)</f>
        <v>9.1947298737442207</v>
      </c>
      <c r="RO43" s="212">
        <f>627.5095*(RG45-RG44)</f>
        <v>11.717442743678204</v>
      </c>
      <c r="RP43" s="212">
        <f>627.5095*(RF45-RF44)</f>
        <v>11.670699247216433</v>
      </c>
      <c r="RQ43" s="212">
        <f>627.5095*(RE45-RE44)</f>
        <v>10.464499701958413</v>
      </c>
      <c r="RR43" s="212">
        <f>627.5095*(RD45-RD44)</f>
        <v>10.371012702899668</v>
      </c>
      <c r="RS43" s="213">
        <f t="shared" si="36"/>
        <v>1.176282829155447</v>
      </c>
      <c r="RT43" s="249">
        <f t="shared" si="95"/>
        <v>-1.2996865443167653</v>
      </c>
    </row>
    <row r="44" spans="1:488" ht="17">
      <c r="A44" s="96">
        <v>14.46</v>
      </c>
      <c r="C44" s="286" t="s">
        <v>40</v>
      </c>
      <c r="D44" s="282">
        <v>-1159.3875927695501</v>
      </c>
      <c r="E44" s="282">
        <v>-1162.2322807897699</v>
      </c>
      <c r="F44" s="282">
        <v>-1162.22474890443</v>
      </c>
      <c r="G44" s="282">
        <v>-1162.1157908677301</v>
      </c>
      <c r="H44" s="282">
        <v>-1162.11202492506</v>
      </c>
      <c r="I44" s="282">
        <v>-1162.0231470377701</v>
      </c>
      <c r="J44" s="282">
        <v>-1162.01561515243</v>
      </c>
      <c r="K44" s="94" t="s">
        <v>119</v>
      </c>
      <c r="L44" s="34">
        <f>627.5095*(D45-D43)</f>
        <v>20.09551225124649</v>
      </c>
      <c r="M44" s="34">
        <f>627.5095*(J45-J43)</f>
        <v>13.712251995411979</v>
      </c>
      <c r="N44" s="34">
        <f>627.5095*(I45-I43)</f>
        <v>13.703282456207154</v>
      </c>
      <c r="O44" s="34">
        <f>627.5095*(H45-H43)</f>
        <v>16.476222620676037</v>
      </c>
      <c r="P44" s="34">
        <f>627.5095*(G45-G43)</f>
        <v>16.471737848006022</v>
      </c>
      <c r="Q44" s="34">
        <f>627.5095*(F45-F43)</f>
        <v>15.326920610630458</v>
      </c>
      <c r="R44" s="34">
        <f>627.5095*(E45-E43)</f>
        <v>15.317951071282952</v>
      </c>
      <c r="S44" s="93">
        <f t="shared" si="37"/>
        <v>1.6146686150757983</v>
      </c>
      <c r="T44" s="93">
        <f t="shared" si="38"/>
        <v>-1.1537867767230701</v>
      </c>
      <c r="U44" s="288"/>
      <c r="V44" s="93">
        <f>L44-'CCSD(T)'!BV44</f>
        <v>2.0544409518983286E-3</v>
      </c>
      <c r="W44" s="93">
        <f>N44-'CCSD(T)'!BW44</f>
        <v>-1.0768395015736232E-2</v>
      </c>
      <c r="X44" s="93">
        <f>P44-'CCSD(T)'!CF44</f>
        <v>-5.8000825357979124E-2</v>
      </c>
      <c r="Y44" s="93">
        <f>R44-'CCSD(T)'!CG44</f>
        <v>-4.7513803881964023E-2</v>
      </c>
      <c r="Z44" s="93">
        <f>R44-'DLPNO-CCSD(T1 or T0)'!CT43</f>
        <v>-4.5786958519071774E-2</v>
      </c>
      <c r="AA44" s="93">
        <f t="shared" si="39"/>
        <v>-6.0055266309877453E-2</v>
      </c>
      <c r="AB44" s="93">
        <f t="shared" si="40"/>
        <v>1.0487021476015101E-2</v>
      </c>
      <c r="AD44" s="209" t="s">
        <v>40</v>
      </c>
      <c r="AE44" s="28">
        <v>-1159.3875927695501</v>
      </c>
      <c r="AF44" s="28">
        <v>-1162.23236085352</v>
      </c>
      <c r="AG44" s="28">
        <v>-1162.2249145487799</v>
      </c>
      <c r="AH44" s="28">
        <v>-1162.11587832552</v>
      </c>
      <c r="AI44" s="28">
        <v>-1162.1121551731501</v>
      </c>
      <c r="AJ44" s="28">
        <v>-1162.0232754531501</v>
      </c>
      <c r="AK44" s="28">
        <v>-1162.0158291484099</v>
      </c>
      <c r="AL44" s="18" t="s">
        <v>119</v>
      </c>
      <c r="AM44" s="34">
        <f>627.5095*(AE45-AE43)</f>
        <v>20.095512263802252</v>
      </c>
      <c r="AN44" s="34">
        <f>627.5095*(AK45-AK43)</f>
        <v>13.70482890320012</v>
      </c>
      <c r="AO44" s="34">
        <f>627.5095*(AJ45-AJ43)</f>
        <v>13.705906926867227</v>
      </c>
      <c r="AP44" s="34">
        <f>627.5095*(AI45-AI43)</f>
        <v>16.472001063056776</v>
      </c>
      <c r="AQ44" s="34">
        <f>627.5095*(AH45-AH43)</f>
        <v>16.472540068755126</v>
      </c>
      <c r="AR44" s="34">
        <f>627.5095*(AG45-AG43)</f>
        <v>15.3226640128689</v>
      </c>
      <c r="AS44" s="34">
        <f>627.5095*(AF45-AF43)</f>
        <v>15.323742036536007</v>
      </c>
      <c r="AT44" s="52">
        <f t="shared" si="41"/>
        <v>1.6178351096687802</v>
      </c>
      <c r="AU44" s="52">
        <f t="shared" si="42"/>
        <v>-1.1487980322191191</v>
      </c>
      <c r="AV44" s="71"/>
      <c r="AW44" s="52">
        <f>AM44-'CCSD(T)'!BV44</f>
        <v>2.0544535076609804E-3</v>
      </c>
      <c r="AX44" s="52">
        <f>AO44-'CCSD(T)'!BW44</f>
        <v>-8.1439243556626906E-3</v>
      </c>
      <c r="AY44" s="52">
        <f>AQ44-'CCSD(T)'!CF44</f>
        <v>-5.7198604608874604E-2</v>
      </c>
      <c r="AZ44" s="52">
        <f>AS44-'CCSD(T)'!CG44</f>
        <v>-4.1722838628908576E-2</v>
      </c>
      <c r="BA44" s="52">
        <f>AS44-'DLPNO-CCSD(T1 or T0)'!CT43</f>
        <v>-3.9995993266016328E-2</v>
      </c>
      <c r="BB44" s="52">
        <f t="shared" si="43"/>
        <v>-5.9253058116535584E-2</v>
      </c>
      <c r="BC44" s="52">
        <f t="shared" si="44"/>
        <v>1.5475765979966027E-2</v>
      </c>
      <c r="BD44" s="33"/>
      <c r="BE44" s="211" t="s">
        <v>40</v>
      </c>
      <c r="BF44" s="28">
        <v>-1159.3875927695401</v>
      </c>
      <c r="BG44" s="28">
        <v>-1162.2319494666799</v>
      </c>
      <c r="BH44" s="28">
        <v>-1162.21170683838</v>
      </c>
      <c r="BI44" s="28">
        <v>-1162.1136361745</v>
      </c>
      <c r="BJ44" s="28">
        <v>-1162.1035148603501</v>
      </c>
      <c r="BK44" s="28">
        <v>-1162.0221526094001</v>
      </c>
      <c r="BL44" s="28">
        <v>-2.0242628293000001E-2</v>
      </c>
      <c r="BM44" s="28">
        <f t="shared" si="45"/>
        <v>-1162.001909981107</v>
      </c>
      <c r="BN44" s="18" t="s">
        <v>119</v>
      </c>
      <c r="BO44" s="212">
        <f>627.5095*(BF45-BF43)</f>
        <v>20.095512263802252</v>
      </c>
      <c r="BP44" s="212">
        <f>627.5095*(BM45-BM43)</f>
        <v>13.713309886624199</v>
      </c>
      <c r="BQ44" s="212">
        <f>627.5095*(BK45-BK43)</f>
        <v>13.710487940755804</v>
      </c>
      <c r="BR44" s="212">
        <f>627.5095*(BJ45-BJ43)</f>
        <v>16.325962138784334</v>
      </c>
      <c r="BS44" s="212">
        <f>627.5095*(BI45-BI43)</f>
        <v>16.32455116492272</v>
      </c>
      <c r="BT44" s="212">
        <f>627.5095*(BH45-BH43)</f>
        <v>15.231997028801727</v>
      </c>
      <c r="BU44" s="212">
        <f>627.5095*(BG45-BG43)</f>
        <v>15.229175087213706</v>
      </c>
      <c r="BV44" s="213">
        <f t="shared" si="46"/>
        <v>1.5186871464579017</v>
      </c>
      <c r="BW44" s="213">
        <f t="shared" si="47"/>
        <v>-1.0953760777090142</v>
      </c>
      <c r="BX44" s="214">
        <f t="shared" si="96"/>
        <v>-5.3421954510104896E-2</v>
      </c>
      <c r="BY44" s="33">
        <f>BO44-'CCSD(T)'!BV44</f>
        <v>2.0544535076609804E-3</v>
      </c>
      <c r="BZ44" s="33">
        <f>BQ44-'CCSD(T)'!BW44</f>
        <v>-3.5629104670853451E-3</v>
      </c>
      <c r="CA44" s="39">
        <f>BS44-'CCSD(T)'!CF44</f>
        <v>-0.20518750844128064</v>
      </c>
      <c r="CB44" s="39">
        <f>BU44-'CCSD(T)'!CG44</f>
        <v>-0.13628978795120972</v>
      </c>
      <c r="CC44" s="33">
        <f>BU44-'DLPNO-CCSD(T1 or T0)'!CT43</f>
        <v>-0.13456294258831747</v>
      </c>
      <c r="CD44" s="33">
        <f t="shared" si="49"/>
        <v>-0.20724196194894162</v>
      </c>
      <c r="CE44" s="33">
        <f t="shared" si="50"/>
        <v>6.8897720490070924E-2</v>
      </c>
      <c r="CF44" s="39"/>
      <c r="CG44" s="211" t="s">
        <v>40</v>
      </c>
      <c r="CH44" s="74">
        <v>-1159.3875927695501</v>
      </c>
      <c r="CI44" s="74">
        <v>-1162.2325366868499</v>
      </c>
      <c r="CJ44" s="74">
        <v>-1162.21264781286</v>
      </c>
      <c r="CK44" s="74">
        <v>-1162.1142523466001</v>
      </c>
      <c r="CL44" s="74">
        <v>-1162.10430790961</v>
      </c>
      <c r="CM44" s="74">
        <v>-1162.0230187535001</v>
      </c>
      <c r="CN44" s="33">
        <v>-1.9888873982E-2</v>
      </c>
      <c r="CO44" s="33">
        <f t="shared" si="51"/>
        <v>-1162.0031298795182</v>
      </c>
      <c r="CP44" s="18" t="s">
        <v>119</v>
      </c>
      <c r="CQ44" s="34">
        <f>627.5095*(CH45-CH43)</f>
        <v>20.09551225124649</v>
      </c>
      <c r="CR44" s="34">
        <f>627.5095*(CO45-CO43)</f>
        <v>13.778521788982456</v>
      </c>
      <c r="CS44" s="34">
        <f>627.5095*(CM45-CM43)</f>
        <v>13.676953412536655</v>
      </c>
      <c r="CT44" s="34">
        <f>627.5095*(CL45-CL43)</f>
        <v>16.380877754284217</v>
      </c>
      <c r="CU44" s="34">
        <f>627.5095*(CK45-CK43)</f>
        <v>16.330093567274091</v>
      </c>
      <c r="CV44" s="34">
        <f>627.5095*(CJ45-CJ43)</f>
        <v>15.301201882694423</v>
      </c>
      <c r="CW44" s="34">
        <f>627.5095*(CI45-CI43)</f>
        <v>15.199633508816845</v>
      </c>
      <c r="CX44" s="33">
        <f t="shared" si="97"/>
        <v>1.5226800962801903</v>
      </c>
      <c r="CY44" s="33">
        <f t="shared" si="98"/>
        <v>-1.1304600584572455</v>
      </c>
      <c r="CZ44" s="33">
        <f t="shared" si="99"/>
        <v>-3.5083980748231269E-2</v>
      </c>
      <c r="DA44" s="33">
        <f>CQ44-'CCSD(T)'!BV44</f>
        <v>2.0544409518983286E-3</v>
      </c>
      <c r="DB44" s="33">
        <f>CS44-'CCSD(T)'!BW44</f>
        <v>-3.7097438686235051E-2</v>
      </c>
      <c r="DC44" s="33">
        <f>CU44-'CCSD(T)'!CF44</f>
        <v>-0.19964510608991048</v>
      </c>
      <c r="DD44" s="39">
        <f>CW44-'CCSD(T)'!CG44</f>
        <v>-0.16583136634807083</v>
      </c>
      <c r="DE44" s="39">
        <f>CW44-'DLPNO-CCSD(T1 or T0)'!CT43</f>
        <v>-0.16410452098517858</v>
      </c>
      <c r="DF44" s="33">
        <f t="shared" si="52"/>
        <v>-0.20169954704180881</v>
      </c>
      <c r="DG44" s="33">
        <f t="shared" si="53"/>
        <v>3.3813739741839655E-2</v>
      </c>
      <c r="DH44" s="33"/>
      <c r="DI44" s="211" t="s">
        <v>40</v>
      </c>
      <c r="DJ44" s="74">
        <v>-1159.3875927695001</v>
      </c>
      <c r="DK44" s="74">
        <v>-1162.23209731269</v>
      </c>
      <c r="DL44" s="74">
        <v>-1162.23005359576</v>
      </c>
      <c r="DM44" s="74">
        <v>-1162.1161865459801</v>
      </c>
      <c r="DN44" s="74">
        <v>-1162.1151646875201</v>
      </c>
      <c r="DO44" s="74">
        <v>-1162.0235867804299</v>
      </c>
      <c r="DP44" s="28">
        <v>-2.0437169259999999E-3</v>
      </c>
      <c r="DQ44" s="33">
        <f t="shared" si="54"/>
        <v>-1162.0215430635039</v>
      </c>
      <c r="DR44" s="18" t="s">
        <v>119</v>
      </c>
      <c r="DS44" s="34">
        <f>627.5095*(DJ45-DJ43)</f>
        <v>20.095512238690723</v>
      </c>
      <c r="DT44" s="34">
        <f>627.5095*(DQ45-DQ43)</f>
        <v>13.728036216146098</v>
      </c>
      <c r="DU44" s="34">
        <f>627.5095*(DO45-DO43)</f>
        <v>13.715592943791139</v>
      </c>
      <c r="DV44" s="34">
        <f>627.5095*(DN45-DN43)</f>
        <v>16.509365739774836</v>
      </c>
      <c r="DW44" s="34">
        <f>627.5095*(DM45-DM43)</f>
        <v>16.503144102384582</v>
      </c>
      <c r="DX44" s="34">
        <f>627.5095*(DL45-DL43)</f>
        <v>15.34260504100237</v>
      </c>
      <c r="DY44" s="34">
        <f>627.5095*(DK45-DK43)</f>
        <v>15.330161766221867</v>
      </c>
      <c r="DZ44" s="33">
        <f t="shared" si="3"/>
        <v>1.6145688224307282</v>
      </c>
      <c r="EA44" s="33">
        <f t="shared" si="4"/>
        <v>-1.1729823361627147</v>
      </c>
      <c r="EB44" s="33">
        <f t="shared" si="55"/>
        <v>-1.9195559439644683E-2</v>
      </c>
      <c r="EC44" s="33">
        <f>DS44-'CCSD(T)'!BV44</f>
        <v>2.0544283961321241E-3</v>
      </c>
      <c r="ED44" s="33">
        <f>DU44-'CCSD(T)'!BW44</f>
        <v>1.5420925682487763E-3</v>
      </c>
      <c r="EE44" s="33">
        <f>DW44-'CCSD(T)'!CF44</f>
        <v>-2.659457097941953E-2</v>
      </c>
      <c r="EF44" s="39">
        <f>DY44-'CCSD(T)'!CG44</f>
        <v>-3.5303108943049111E-2</v>
      </c>
      <c r="EG44" s="39">
        <f>DY44-'DLPNO-CCSD(T1 or T0)'!CT43</f>
        <v>-3.3576263580156862E-2</v>
      </c>
      <c r="EH44" s="33">
        <f t="shared" si="56"/>
        <v>-2.8648999375551654E-2</v>
      </c>
      <c r="EI44" s="33">
        <f t="shared" si="57"/>
        <v>-8.7085379636295812E-3</v>
      </c>
      <c r="EJ44" s="33"/>
      <c r="EK44" s="289" t="s">
        <v>40</v>
      </c>
      <c r="EL44" s="33">
        <v>-1159.4733252911401</v>
      </c>
      <c r="EM44" s="33">
        <v>-1162.6617449907701</v>
      </c>
      <c r="EN44" s="33">
        <v>-1162.6540492438901</v>
      </c>
      <c r="EO44" s="33">
        <v>-1162.52889358691</v>
      </c>
      <c r="EP44" s="33">
        <v>-1162.52504571347</v>
      </c>
      <c r="EQ44" s="33">
        <v>-1162.45804896817</v>
      </c>
      <c r="ER44" s="33">
        <v>-7.6957468739999998E-3</v>
      </c>
      <c r="ES44" s="33">
        <f t="shared" si="58"/>
        <v>-1162.4503532212959</v>
      </c>
      <c r="ET44" s="18" t="s">
        <v>119</v>
      </c>
      <c r="EU44" s="34">
        <f>627.5095*(EL45-EL43)</f>
        <v>19.416865445932022</v>
      </c>
      <c r="EV44" s="34">
        <f>627.5095*(ES45-ES43)</f>
        <v>11.968011975909404</v>
      </c>
      <c r="EW44" s="34">
        <f>627.5095*(EQ45-EQ43)</f>
        <v>11.945570226872881</v>
      </c>
      <c r="EX44" s="34">
        <f>627.5095*(EP45-EP43)</f>
        <v>14.512013085386258</v>
      </c>
      <c r="EY44" s="34">
        <f>627.5095*(EO45-EO43)</f>
        <v>14.500792211438714</v>
      </c>
      <c r="EZ44" s="34">
        <f>627.5095*(EN45-EN43)</f>
        <v>13.341065103520556</v>
      </c>
      <c r="FA44" s="34">
        <f>627.5095*(EM45-EM43)</f>
        <v>13.318623355910827</v>
      </c>
      <c r="FB44" s="92">
        <f t="shared" si="5"/>
        <v>1.3730531290379453</v>
      </c>
      <c r="FC44" s="92">
        <f t="shared" si="6"/>
        <v>-1.1821688555278875</v>
      </c>
      <c r="FD44" s="92">
        <f>EU44-'CCSD(T)'!BB44</f>
        <v>-4.845898142605165E-3</v>
      </c>
      <c r="FE44" s="92">
        <f>EW44-'CCSD(T)'!BC44</f>
        <v>-2.5898402780034857E-2</v>
      </c>
      <c r="FF44" s="92">
        <f>EY44-'CCSD(T)'!CH44</f>
        <v>-7.4463020703445792E-2</v>
      </c>
      <c r="FG44" s="96">
        <f>FA44-'CCSD(T)'!CI44</f>
        <v>-5.8491517045471397E-2</v>
      </c>
      <c r="FH44" s="96">
        <f>FA44-'DLPNO-CCSD(T1 or T0)'!AF43</f>
        <v>9.7003210928212624E-2</v>
      </c>
      <c r="FI44" s="92">
        <f t="shared" si="59"/>
        <v>-6.9617122560840627E-2</v>
      </c>
      <c r="FJ44" s="92">
        <f t="shared" si="60"/>
        <v>1.5971503657974395E-2</v>
      </c>
      <c r="FK44" s="39"/>
      <c r="FL44" s="218" t="s">
        <v>40</v>
      </c>
      <c r="FM44" s="28">
        <v>-1159.4733252911501</v>
      </c>
      <c r="FN44" s="28">
        <v>-1162.66184898765</v>
      </c>
      <c r="FO44" s="28">
        <v>-1162.6541902717599</v>
      </c>
      <c r="FP44" s="28">
        <v>-1162.5289896117199</v>
      </c>
      <c r="FQ44" s="28">
        <v>-1162.5251602537801</v>
      </c>
      <c r="FR44" s="28">
        <v>-1162.45817559946</v>
      </c>
      <c r="FS44" s="28">
        <v>-7.6587158879999999E-3</v>
      </c>
      <c r="FT44" s="28">
        <f t="shared" si="61"/>
        <v>-1162.4505168835719</v>
      </c>
      <c r="FU44" s="18" t="s">
        <v>119</v>
      </c>
      <c r="FV44" s="34">
        <f>627.5095*(FM45-FM43)</f>
        <v>19.416865546378137</v>
      </c>
      <c r="FW44" s="34">
        <f>627.5095*(FT45-FT43)</f>
        <v>12.000466718088692</v>
      </c>
      <c r="FX44" s="34">
        <f>627.5095*(FR45-FR43)</f>
        <v>11.946083723966296</v>
      </c>
      <c r="FY44" s="34">
        <f>627.5095*(FQ45-FQ43)</f>
        <v>14.529702251862942</v>
      </c>
      <c r="FZ44" s="34">
        <f>627.5095*(FP45-FP43)</f>
        <v>14.502510753018255</v>
      </c>
      <c r="GA44" s="34">
        <f>627.5095*(FO45-FO43)</f>
        <v>13.373756064287578</v>
      </c>
      <c r="GB44" s="34">
        <f>627.5095*(FN45-FN43)</f>
        <v>13.319373066598203</v>
      </c>
      <c r="GC44" s="33">
        <f t="shared" si="62"/>
        <v>1.3732893426319066</v>
      </c>
      <c r="GD44" s="33">
        <f t="shared" si="63"/>
        <v>-1.1831376864200518</v>
      </c>
      <c r="GE44" s="169">
        <f t="shared" si="100"/>
        <v>-0.2782927951486478</v>
      </c>
      <c r="GF44" s="33">
        <f>FV44-'CCSD(T)'!BB44</f>
        <v>-4.8457976964897398E-3</v>
      </c>
      <c r="GG44" s="33">
        <f>FX44-'CCSD(T)'!BC44</f>
        <v>-2.5384905686619774E-2</v>
      </c>
      <c r="GH44" s="33">
        <f>FZ44-'CCSD(T)'!CH44</f>
        <v>-7.2744479123905137E-2</v>
      </c>
      <c r="GI44" s="33">
        <f>GB44-'CCSD(T)'!CI44</f>
        <v>-5.7741806358095005E-2</v>
      </c>
      <c r="GJ44" s="33">
        <f>GB44-'DLPNO-CCSD(T1 or T0)'!O43</f>
        <v>-0.61981046659921191</v>
      </c>
      <c r="GK44" s="33">
        <f t="shared" si="64"/>
        <v>-6.7898681427415397E-2</v>
      </c>
      <c r="GL44" s="33">
        <f t="shared" si="65"/>
        <v>1.5002672765810132E-2</v>
      </c>
      <c r="GM44" s="33"/>
      <c r="GN44" s="218" t="s">
        <v>40</v>
      </c>
      <c r="GO44" s="28">
        <v>-1159.4733252911501</v>
      </c>
      <c r="GP44" s="28">
        <v>-1162.6616905179101</v>
      </c>
      <c r="GQ44" s="28">
        <v>-1162.6396323117301</v>
      </c>
      <c r="GR44" s="28">
        <v>-1162.5270306452701</v>
      </c>
      <c r="GS44" s="28">
        <v>-1162.51600154218</v>
      </c>
      <c r="GT44" s="28">
        <v>-1162.45682757595</v>
      </c>
      <c r="GU44" s="28">
        <v>-2.2058206176999998E-2</v>
      </c>
      <c r="GV44" s="28">
        <f t="shared" si="66"/>
        <v>-1162.434769369773</v>
      </c>
      <c r="GW44" s="18" t="s">
        <v>119</v>
      </c>
      <c r="GX44" s="34">
        <f>627.5095*(GO45-GO43)</f>
        <v>19.41686555265602</v>
      </c>
      <c r="GY44" s="34">
        <f>627.5095*(GV45-GV43)</f>
        <v>11.98216109140032</v>
      </c>
      <c r="GZ44" s="34">
        <f>627.5095*(GT45-GT43)</f>
        <v>11.939162852772629</v>
      </c>
      <c r="HA44" s="34">
        <f>627.5095*(GS45-GS43)</f>
        <v>14.417196192884257</v>
      </c>
      <c r="HB44" s="34">
        <f>627.5095*(GR45-GR43)</f>
        <v>14.39569708355795</v>
      </c>
      <c r="HC44" s="34">
        <f>627.5095*(GQ45-GQ43)</f>
        <v>13.292161989321736</v>
      </c>
      <c r="HD44" s="34">
        <f>627.5095*(GP45-GP43)</f>
        <v>13.249163752120836</v>
      </c>
      <c r="HE44" s="33">
        <f t="shared" si="101"/>
        <v>1.3100008993482071</v>
      </c>
      <c r="HF44" s="33">
        <f t="shared" si="102"/>
        <v>-1.146533331437114</v>
      </c>
      <c r="HG44" s="52">
        <f t="shared" si="67"/>
        <v>-3.6604354982937792E-2</v>
      </c>
      <c r="HH44" s="33">
        <f>GX44-'CCSD(T)'!BB44</f>
        <v>-4.8457914186066375E-3</v>
      </c>
      <c r="HI44" s="33">
        <f>GZ44-'CCSD(T)'!BC44</f>
        <v>-3.230577688028724E-2</v>
      </c>
      <c r="HJ44" s="33">
        <f>HB44-'CCSD(T)'!CH44</f>
        <v>-0.17955814858420993</v>
      </c>
      <c r="HK44" s="33">
        <f>HD44-'CCSD(T)'!CI44</f>
        <v>-0.12795112083546201</v>
      </c>
      <c r="HL44" s="33">
        <f>HD44-'DLPNO-CCSD(T1 or T0)'!CT43</f>
        <v>-2.1145742776811876</v>
      </c>
      <c r="HM44" s="33">
        <f t="shared" si="103"/>
        <v>-0.17471235716560329</v>
      </c>
      <c r="HN44" s="33">
        <f t="shared" si="104"/>
        <v>5.1607027748747925E-2</v>
      </c>
      <c r="HO44" s="39"/>
      <c r="HP44" s="218" t="s">
        <v>40</v>
      </c>
      <c r="HQ44" s="28">
        <v>-1159.4733252911401</v>
      </c>
      <c r="HR44" s="28">
        <v>-1162.66229265166</v>
      </c>
      <c r="HS44" s="28">
        <v>-1162.6406444946799</v>
      </c>
      <c r="HT44" s="28">
        <v>-1162.5276687169101</v>
      </c>
      <c r="HU44" s="28">
        <v>-1162.51684463842</v>
      </c>
      <c r="HV44" s="28">
        <v>-1162.45773164517</v>
      </c>
      <c r="HW44" s="28">
        <v>-2.1648156977E-2</v>
      </c>
      <c r="HX44" s="28">
        <f t="shared" si="68"/>
        <v>-1162.4360834881929</v>
      </c>
      <c r="HY44" s="18" t="s">
        <v>119</v>
      </c>
      <c r="HZ44" s="34">
        <f>627.5095*(HQ45-HQ43)</f>
        <v>19.416865546378137</v>
      </c>
      <c r="IA44" s="34">
        <f>627.5095*(HX45-HX43)</f>
        <v>11.95823579432888</v>
      </c>
      <c r="IB44" s="34">
        <f>627.5095*(HV45-HV43)</f>
        <v>11.910247716990904</v>
      </c>
      <c r="IC44" s="34">
        <f>627.5095*(HU45-HU43)</f>
        <v>14.410732324121895</v>
      </c>
      <c r="ID44" s="34">
        <f>627.5095*(HT45-HT43)</f>
        <v>14.386738287379075</v>
      </c>
      <c r="IE44" s="34">
        <f>627.5095*(HS45-HS43)</f>
        <v>13.280774611955129</v>
      </c>
      <c r="IF44" s="34">
        <f>627.5095*(HR45-HR43)</f>
        <v>13.23278653832681</v>
      </c>
      <c r="IG44" s="33">
        <f t="shared" si="69"/>
        <v>1.3225388213359057</v>
      </c>
      <c r="IH44" s="33">
        <f t="shared" si="70"/>
        <v>-1.1539517490522648</v>
      </c>
      <c r="II44" s="33">
        <f t="shared" si="71"/>
        <v>-7.4184176151508296E-3</v>
      </c>
      <c r="IJ44" s="33">
        <f>HZ44-'CCSD(T)'!BB44</f>
        <v>-4.8457976964897398E-3</v>
      </c>
      <c r="IK44" s="33">
        <f>IB44-'CCSD(T)'!BC44</f>
        <v>-6.1220912662012239E-2</v>
      </c>
      <c r="IL44" s="33">
        <f>ID44-'CCSD(T)'!CH44</f>
        <v>-0.18851694476308545</v>
      </c>
      <c r="IM44" s="33">
        <f>IF44-'CCSD(T)'!CI44</f>
        <v>-0.14432833462948835</v>
      </c>
      <c r="IN44" s="33">
        <f>IF44-'DLPNO-CCSD(T1 or T0)'!CT43</f>
        <v>-2.1309514914752139</v>
      </c>
      <c r="IO44" s="33">
        <f t="shared" si="72"/>
        <v>-0.18367114706659571</v>
      </c>
      <c r="IP44" s="33">
        <f t="shared" si="73"/>
        <v>4.4188610133597095E-2</v>
      </c>
      <c r="IQ44" s="33"/>
      <c r="IR44" s="218" t="s">
        <v>40</v>
      </c>
      <c r="IS44">
        <v>-1159.4733252911401</v>
      </c>
      <c r="IT44">
        <v>-1162.6622820989501</v>
      </c>
      <c r="IU44">
        <v>-1162.65988974685</v>
      </c>
      <c r="IV44">
        <v>-1162.5295992911599</v>
      </c>
      <c r="IW44">
        <v>-1162.52840311511</v>
      </c>
      <c r="IX44">
        <v>-1162.4584834074201</v>
      </c>
      <c r="IY44">
        <v>-2.392352104E-3</v>
      </c>
      <c r="IZ44" s="28">
        <f t="shared" si="74"/>
        <v>-1162.4560910553162</v>
      </c>
      <c r="JA44" s="18" t="s">
        <v>119</v>
      </c>
      <c r="JB44" s="34">
        <f>627.5095*(IS45-IS43)</f>
        <v>19.416865445932022</v>
      </c>
      <c r="JC44" s="34">
        <f>627.5095*(IZ45-IZ43)</f>
        <v>11.949764475133763</v>
      </c>
      <c r="JD44" s="34">
        <f>627.5095*(IX45-IX43)</f>
        <v>11.955182172633936</v>
      </c>
      <c r="JE44" s="34">
        <f>627.5095*(IW45-IW43)</f>
        <v>14.538831793454431</v>
      </c>
      <c r="JF44" s="34">
        <f>627.5095*(IV45-IV43)</f>
        <v>14.54154064527212</v>
      </c>
      <c r="JG44" s="34">
        <f>627.5095*(IU45-IU43)</f>
        <v>13.312408169187236</v>
      </c>
      <c r="JH44" s="34">
        <f>627.5095*(IT45-IT43)</f>
        <v>13.317825866544728</v>
      </c>
      <c r="JI44" s="33">
        <f t="shared" si="75"/>
        <v>1.3626436939107922</v>
      </c>
      <c r="JJ44" s="33">
        <f t="shared" si="76"/>
        <v>-1.2237147787273912</v>
      </c>
      <c r="JK44" s="33">
        <f t="shared" si="77"/>
        <v>-4.1545923199503676E-2</v>
      </c>
      <c r="JL44" s="33">
        <f>JB44-'CCSD(T)'!BB44</f>
        <v>-4.845898142605165E-3</v>
      </c>
      <c r="JM44" s="33">
        <f>JD44-'CCSD(T)'!BC44</f>
        <v>-1.6286457018980016E-2</v>
      </c>
      <c r="JN44" s="33">
        <f>JF44-'CCSD(T)'!CH44</f>
        <v>-3.3714586870040364E-2</v>
      </c>
      <c r="JO44" s="33">
        <f>JH44-'CCSD(T)'!CI44</f>
        <v>-5.9289006411569645E-2</v>
      </c>
      <c r="JP44" s="33">
        <f>JH44-'DLPNO-CCSD(T1 or T0)'!CT43</f>
        <v>-2.0459121632572952</v>
      </c>
      <c r="JQ44" s="33">
        <f t="shared" si="78"/>
        <v>-2.8868688727435199E-2</v>
      </c>
      <c r="JR44" s="33">
        <f t="shared" si="79"/>
        <v>-2.5574419541529281E-2</v>
      </c>
      <c r="JS44" s="33"/>
      <c r="JT44" s="344">
        <v>-1164.19663033355</v>
      </c>
      <c r="JU44" s="345">
        <v>-1163.80989472756</v>
      </c>
      <c r="JV44" s="346">
        <v>-1163.7965848502099</v>
      </c>
      <c r="JW44" s="328"/>
      <c r="JX44" s="218" t="s">
        <v>40</v>
      </c>
      <c r="JY44" s="28">
        <v>-1160.4341492252399</v>
      </c>
      <c r="JZ44" s="28">
        <v>-1164.43297558427</v>
      </c>
      <c r="KA44" s="28">
        <v>-1164.4193445671101</v>
      </c>
      <c r="KB44" s="28">
        <v>-1164.2315950449699</v>
      </c>
      <c r="KC44" s="28">
        <v>-1164.2247795363901</v>
      </c>
      <c r="KD44" s="28">
        <v>-1164.22272757726</v>
      </c>
      <c r="KE44" s="28">
        <v>-1.3631017161E-2</v>
      </c>
      <c r="KF44" s="28">
        <f t="shared" si="80"/>
        <v>-1164.2090965600989</v>
      </c>
      <c r="KG44" s="216">
        <v>-1164.041749583</v>
      </c>
      <c r="KH44" s="125">
        <v>-1164.042174982</v>
      </c>
      <c r="KI44" s="215">
        <v>-1164.226666453</v>
      </c>
      <c r="KJ44" s="10">
        <v>-1.007846058218</v>
      </c>
      <c r="KK44" s="10">
        <v>-2.7809649391260001</v>
      </c>
      <c r="KL44" s="10">
        <f t="shared" si="105"/>
        <v>-1164.1072558382639</v>
      </c>
      <c r="KM44" s="10">
        <f t="shared" si="106"/>
        <v>-1164.0494036461037</v>
      </c>
      <c r="KN44" s="34">
        <f>627.5095*(JY45-JY43)</f>
        <v>21.673941659222297</v>
      </c>
      <c r="KO44" s="34">
        <f>627.5095*(KF45-KF43)</f>
        <v>13.269955200014881</v>
      </c>
      <c r="KP44" s="34">
        <f>627.5095*(KL45-KL43)</f>
        <v>15.024633415049856</v>
      </c>
      <c r="KQ44" s="34">
        <f>627.5095*(KM45-KM43)</f>
        <v>15.9484085086682</v>
      </c>
      <c r="KR44" s="34">
        <f>627.5095*(KD45-KD43)</f>
        <v>13.17383242882395</v>
      </c>
      <c r="KS44" s="34">
        <f>627.5095*(KC45-KC43)</f>
        <v>15.895889937557387</v>
      </c>
      <c r="KT44" s="34">
        <f>627.5095*(KB45-KB43)</f>
        <v>15.847828551961921</v>
      </c>
      <c r="KU44" s="34">
        <f>627.5095*(KA45-KA43)</f>
        <v>14.482520835448948</v>
      </c>
      <c r="KV44" s="34">
        <f>627.5095*(JZ45-JZ43)</f>
        <v>14.386398070393222</v>
      </c>
      <c r="KW44" s="33">
        <f t="shared" si="14"/>
        <v>1.212565641569272</v>
      </c>
      <c r="KX44" s="109">
        <f>627.5095*(JT45-JT43)</f>
        <v>14.625780909088901</v>
      </c>
      <c r="KY44" s="109">
        <f>627.5095*(JU45-JU43)</f>
        <v>14.533199876920659</v>
      </c>
      <c r="KZ44" s="331">
        <f>627.5095*(JV45-JV43)</f>
        <v>14.292038318721294</v>
      </c>
      <c r="LA44" s="33">
        <f t="shared" si="107"/>
        <v>-1.4614304815686996</v>
      </c>
      <c r="LB44" s="155">
        <f t="shared" si="108"/>
        <v>-0.2782927951486478</v>
      </c>
      <c r="LC44" s="149">
        <f>KN44-'PNO-LCCSD(T)'!AB43</f>
        <v>-4.1552424945301425E-3</v>
      </c>
      <c r="LD44" s="179">
        <f t="shared" si="109"/>
        <v>1.0670250037950186</v>
      </c>
      <c r="LE44" s="324">
        <f t="shared" si="110"/>
        <v>0.23938283869567911</v>
      </c>
      <c r="LF44" s="326">
        <f t="shared" si="111"/>
        <v>-9.2581032168242317E-2</v>
      </c>
      <c r="LG44" t="str">
        <f t="shared" si="112"/>
        <v>14_start</v>
      </c>
      <c r="LH44" s="175">
        <f>627.5095*(KG45-KG43)</f>
        <v>15.917077789483166</v>
      </c>
      <c r="LI44" s="128">
        <f t="shared" si="20"/>
        <v>-2.11878519257791E-2</v>
      </c>
      <c r="LJ44" s="129">
        <f t="shared" si="21"/>
        <v>-6.9249237521244567E-2</v>
      </c>
      <c r="LK44" s="123">
        <f>627.5095*(KI45-KI43)</f>
        <v>14.414052602431163</v>
      </c>
      <c r="LL44" s="128">
        <f t="shared" si="113"/>
        <v>6.8468233017785707E-2</v>
      </c>
      <c r="LM44" s="128">
        <f t="shared" si="114"/>
        <v>-2.7654532037940882E-2</v>
      </c>
      <c r="LN44" s="226">
        <f t="shared" si="115"/>
        <v>0.57611112549938959</v>
      </c>
      <c r="LO44" s="226"/>
      <c r="LP44" s="5" t="s">
        <v>40</v>
      </c>
      <c r="LQ44" s="4">
        <v>-1160.4341492250001</v>
      </c>
      <c r="LR44" s="4">
        <v>-1164.4328551777301</v>
      </c>
      <c r="LS44" s="4">
        <v>-1164.4191461145499</v>
      </c>
      <c r="LT44" s="4">
        <v>-1164.2314862902499</v>
      </c>
      <c r="LU44" s="4">
        <v>-1164.2246317586601</v>
      </c>
      <c r="LV44" s="4">
        <v>-1164.22257843223</v>
      </c>
      <c r="LW44" s="4">
        <v>-1.3709063178999999E-2</v>
      </c>
      <c r="LX44" s="28">
        <f t="shared" si="116"/>
        <v>-1164.2088693690509</v>
      </c>
      <c r="LY44" s="18" t="s">
        <v>119</v>
      </c>
      <c r="LZ44" s="34">
        <f>627.5095*(LQ45-LQ43)</f>
        <v>21.67394153380733</v>
      </c>
      <c r="MA44" s="34">
        <f>627.5095*(LX45-LX43)</f>
        <v>13.27853364328007</v>
      </c>
      <c r="MB44" s="34">
        <f>627.5095*(LV45-LV43)</f>
        <v>13.174276310196056</v>
      </c>
      <c r="MC44" s="34">
        <f>627.5095*(LU45-LU43)</f>
        <v>15.904166210513887</v>
      </c>
      <c r="MD44" s="34">
        <f>627.5095*(LT45-LT43)</f>
        <v>15.852037540547579</v>
      </c>
      <c r="ME44" s="34">
        <f>627.5095*(LS45-LS43)</f>
        <v>14.495113357177081</v>
      </c>
      <c r="MF44" s="34">
        <f>627.5095*(LR45-LR43)</f>
        <v>14.390856017244467</v>
      </c>
      <c r="MG44" s="33">
        <f t="shared" si="117"/>
        <v>1.2165797070484103</v>
      </c>
      <c r="MH44" s="39">
        <f t="shared" si="118"/>
        <v>-1.4611815233031127</v>
      </c>
      <c r="MI44" s="33"/>
      <c r="MJ44" s="5" t="s">
        <v>40</v>
      </c>
      <c r="MK44" s="28">
        <v>-1160.4341492252399</v>
      </c>
      <c r="ML44" s="28">
        <v>-1164.4320092866601</v>
      </c>
      <c r="MM44" s="28">
        <v>-1164.3965927194199</v>
      </c>
      <c r="MN44" s="28">
        <v>-1164.2285343783501</v>
      </c>
      <c r="MO44" s="28">
        <v>-1164.21082609473</v>
      </c>
      <c r="MP44" s="28">
        <v>-1164.2212484234401</v>
      </c>
      <c r="MQ44" s="28">
        <v>-3.5416567248999997E-2</v>
      </c>
      <c r="MR44" s="28">
        <f t="shared" si="82"/>
        <v>-1164.185831856191</v>
      </c>
      <c r="MS44" s="18" t="s">
        <v>119</v>
      </c>
      <c r="MT44" s="34">
        <f>627.5095*(MK45-MK43)</f>
        <v>21.67394166550018</v>
      </c>
      <c r="MU44" s="34">
        <f>627.5095*(MR45-MR43)</f>
        <v>13.513681164808132</v>
      </c>
      <c r="MV44" s="34">
        <f>627.5095*(MP45-MP43)</f>
        <v>13.252210887907371</v>
      </c>
      <c r="MW44" s="34">
        <f>627.5095*(MO45-MO43)</f>
        <v>15.999846430673026</v>
      </c>
      <c r="MX44" s="34">
        <f>627.5095*(MN45-MN43)</f>
        <v>15.869111289654422</v>
      </c>
      <c r="MY44" s="34">
        <f>627.5095*(MM45-MM43)</f>
        <v>14.678455349171651</v>
      </c>
      <c r="MZ44" s="34">
        <f>627.5095*(ML45-ML43)</f>
        <v>14.416985067277121</v>
      </c>
      <c r="NA44" s="52">
        <f t="shared" si="119"/>
        <v>1.1647741793697506</v>
      </c>
      <c r="NB44" s="52">
        <f t="shared" si="120"/>
        <v>-1.4521262223773004</v>
      </c>
      <c r="NC44" s="33">
        <f t="shared" si="121"/>
        <v>-9.3042591913992112E-3</v>
      </c>
      <c r="ND44" s="33"/>
      <c r="NE44" s="5" t="s">
        <v>40</v>
      </c>
      <c r="NF44">
        <v>-1160.4341492252399</v>
      </c>
      <c r="NG44">
        <v>-1164.4327859500099</v>
      </c>
      <c r="NH44">
        <v>-1164.39766039854</v>
      </c>
      <c r="NI44">
        <v>-1164.2292584915999</v>
      </c>
      <c r="NJ44">
        <v>-1164.2116957158701</v>
      </c>
      <c r="NK44">
        <v>-1164.22228188606</v>
      </c>
      <c r="NL44">
        <v>-3.5125551470000002E-2</v>
      </c>
      <c r="NM44" s="28">
        <f t="shared" si="83"/>
        <v>-1164.1871563345901</v>
      </c>
      <c r="NN44" s="18" t="s">
        <v>119</v>
      </c>
      <c r="NO44" s="34">
        <f>627.5095*(NF45-NF43)</f>
        <v>21.673941659222297</v>
      </c>
      <c r="NP44" s="34">
        <f>627.5095*(NM45-NM43)</f>
        <v>13.579872984227839</v>
      </c>
      <c r="NQ44" s="34">
        <f>627.5095*(NK45-NK43)</f>
        <v>13.252156112671596</v>
      </c>
      <c r="NR44" s="34">
        <f>627.5095*(NJ45-NJ43)</f>
        <v>16.050751275155147</v>
      </c>
      <c r="NS44" s="34">
        <f>627.5095*(NI45-NI43)</f>
        <v>15.886892844299455</v>
      </c>
      <c r="NT44" s="34">
        <f>627.5095*(NH45-NH43)</f>
        <v>14.748665310128208</v>
      </c>
      <c r="NU44" s="34">
        <f>627.5095*(NG45-NG43)</f>
        <v>14.420948442424303</v>
      </c>
      <c r="NV44" s="33">
        <f t="shared" si="122"/>
        <v>1.1687923297527067</v>
      </c>
      <c r="NW44" s="39">
        <f t="shared" si="84"/>
        <v>-1.4659444018751522</v>
      </c>
      <c r="NX44" s="33">
        <f t="shared" si="85"/>
        <v>-1.3818179497851801E-2</v>
      </c>
      <c r="NZ44" s="5" t="s">
        <v>40</v>
      </c>
      <c r="OA44" s="4">
        <v>-1160.4791880453299</v>
      </c>
      <c r="OB44" s="4">
        <v>-1164.71943310188</v>
      </c>
      <c r="OC44" s="4">
        <v>-1164.6672655336899</v>
      </c>
      <c r="OD44" s="4">
        <v>-1164.49188795075</v>
      </c>
      <c r="OE44" s="4">
        <v>-1164.4658041666501</v>
      </c>
      <c r="OF44" s="4">
        <v>-1164.5249668255101</v>
      </c>
      <c r="OG44" s="4">
        <v>-5.2167568189999999E-2</v>
      </c>
      <c r="OH44" s="28">
        <f t="shared" si="86"/>
        <v>-1164.47279925732</v>
      </c>
      <c r="OI44" s="18" t="s">
        <v>119</v>
      </c>
      <c r="OJ44" s="34">
        <f>627.5095*(OA45-OA43)</f>
        <v>21.993356739657603</v>
      </c>
      <c r="OK44" s="34">
        <f>627.5095*(OH45-OH43)</f>
        <v>14.166684651537087</v>
      </c>
      <c r="OL44" s="34">
        <f>627.5095*(OF45-OF43)</f>
        <v>13.656343980137923</v>
      </c>
      <c r="OM44" s="34">
        <f>627.5095*(OE45-OE43)</f>
        <v>16.515293087881449</v>
      </c>
      <c r="ON44" s="34">
        <f>627.5095*(OD45-OD43)</f>
        <v>16.2601227502557</v>
      </c>
      <c r="OO44" s="34">
        <f>627.5095*(OC45-OC43)</f>
        <v>15.200501793718072</v>
      </c>
      <c r="OP44" s="34">
        <f>627.5095*(OB45-OB43)</f>
        <v>14.690161124744451</v>
      </c>
      <c r="OQ44" s="33">
        <f t="shared" si="32"/>
        <v>1.0338171446065285</v>
      </c>
      <c r="OR44" s="39">
        <f t="shared" si="87"/>
        <v>-1.5699616255112492</v>
      </c>
      <c r="OS44" s="39"/>
      <c r="OT44" s="39" t="s">
        <v>40</v>
      </c>
      <c r="OU44" s="39">
        <v>-1160.4791880453399</v>
      </c>
      <c r="OV44" s="39">
        <v>-1164.71855676619</v>
      </c>
      <c r="OW44" s="39">
        <v>-1164.6985513734301</v>
      </c>
      <c r="OX44" s="39">
        <v>-1164.49641803037</v>
      </c>
      <c r="OY44" s="39">
        <v>-1164.48641533399</v>
      </c>
      <c r="OZ44" s="39">
        <v>-1164.52629006545</v>
      </c>
      <c r="PA44" s="39">
        <v>-2.0005392760000001E-2</v>
      </c>
      <c r="PB44" s="39">
        <v>-1164.5062846726901</v>
      </c>
      <c r="PC44" s="39" t="s">
        <v>119</v>
      </c>
      <c r="PD44" s="39">
        <v>21.993356739657603</v>
      </c>
      <c r="PE44" s="39">
        <v>13.728984220021314</v>
      </c>
      <c r="PF44" s="39">
        <v>13.625223819838475</v>
      </c>
      <c r="PG44" s="39">
        <v>16.292780126778382</v>
      </c>
      <c r="PH44" s="39">
        <v>16.240899925545531</v>
      </c>
      <c r="PI44" s="39">
        <v>14.87233686528465</v>
      </c>
      <c r="PJ44" s="39">
        <v>14.768576468954146</v>
      </c>
      <c r="PK44" s="39">
        <v>1.1433526491156716</v>
      </c>
      <c r="PL44" s="39">
        <v>-1.4723234565913845</v>
      </c>
      <c r="PM44" s="39"/>
      <c r="PO44" s="33">
        <f t="shared" si="123"/>
        <v>0.31941507415742265</v>
      </c>
      <c r="PP44" s="33">
        <f t="shared" si="124"/>
        <v>0.39101146060127867</v>
      </c>
      <c r="PQ44" s="33">
        <f t="shared" si="88"/>
        <v>7.1596386443856019E-2</v>
      </c>
      <c r="PR44" s="33">
        <f>'LNO-CCSD(T)-def2nZVP'!LB44</f>
        <v>-0.2782927951486478</v>
      </c>
      <c r="PS44" s="33">
        <f t="shared" si="89"/>
        <v>9.7030134307280663E-2</v>
      </c>
      <c r="PT44" s="33">
        <f t="shared" si="90"/>
        <v>-0.16905391084341193</v>
      </c>
      <c r="PU44" s="33">
        <f>-'LNO-CCSD(T)-def2nZVP'!FA44+'CCSD(T)'!CI44</f>
        <v>5.8491517045471397E-2</v>
      </c>
      <c r="PV44" s="360">
        <f>'LNO-CCSD(T)-def2nZVP'!KV44+PS44+PT44+PU44</f>
        <v>14.372865810902562</v>
      </c>
      <c r="PW44" s="360"/>
      <c r="PX44" s="399">
        <v>0.31941520585027305</v>
      </c>
      <c r="PY44" s="399">
        <v>0.38886238499795134</v>
      </c>
      <c r="PZ44" s="399">
        <v>6.9447179147678284E-2</v>
      </c>
      <c r="QA44" s="399">
        <v>-0.2782927951486478</v>
      </c>
      <c r="QB44" s="399">
        <v>9.543814822530744E-2</v>
      </c>
      <c r="QC44" s="399">
        <v>-0.16905391084341193</v>
      </c>
      <c r="QD44" s="399">
        <v>5.8491517045471397E-2</v>
      </c>
      <c r="QE44" s="360">
        <v>14.371273824820589</v>
      </c>
      <c r="QF44" s="399">
        <f t="shared" si="91"/>
        <v>-1.5919860819728626E-3</v>
      </c>
      <c r="QH44" s="5" t="s">
        <v>40</v>
      </c>
      <c r="QI44" s="420">
        <v>-1160.4341492250001</v>
      </c>
      <c r="QJ44" s="420">
        <v>-1164.1212462930901</v>
      </c>
      <c r="QK44" s="420">
        <v>-1164.1093179155</v>
      </c>
      <c r="QL44" s="420">
        <v>-1163.93274937415</v>
      </c>
      <c r="QM44" s="420">
        <v>-1163.9267851853499</v>
      </c>
      <c r="QN44" s="420">
        <v>-1163.90548602641</v>
      </c>
      <c r="QO44" s="420">
        <v>-1.1928377589E-2</v>
      </c>
      <c r="QP44" s="213">
        <f t="shared" si="92"/>
        <v>-1163.8935576488211</v>
      </c>
      <c r="QQ44" s="421" t="s">
        <v>119</v>
      </c>
      <c r="QR44" s="212">
        <f>627.5095*(QI45-QI43)</f>
        <v>21.67394153380733</v>
      </c>
      <c r="QS44" s="212">
        <f>627.5095*(QP45-QP43)</f>
        <v>12.98441842448648</v>
      </c>
      <c r="QT44" s="212">
        <f>627.5095*(QN45-QN43)</f>
        <v>12.919449151289777</v>
      </c>
      <c r="QU44" s="212">
        <f>627.5095*(QM45-QM43)</f>
        <v>15.808007301121986</v>
      </c>
      <c r="QV44" s="212">
        <f>627.5095*(QL45-QL43)</f>
        <v>15.775522665379711</v>
      </c>
      <c r="QW44" s="212">
        <f>627.5095*(QK45-QK43)</f>
        <v>14.301640418765517</v>
      </c>
      <c r="QX44" s="212">
        <f>627.5095*(QJ45-QJ43)</f>
        <v>14.236671153701527</v>
      </c>
      <c r="QY44" s="213">
        <f t="shared" si="35"/>
        <v>1.31722200241175</v>
      </c>
      <c r="QZ44" s="249">
        <f t="shared" si="93"/>
        <v>-1.5388515116781836</v>
      </c>
      <c r="RA44" s="5"/>
      <c r="RB44" s="5" t="s">
        <v>40</v>
      </c>
      <c r="RC44" s="213">
        <v>-1160.4791880453299</v>
      </c>
      <c r="RD44" s="213">
        <v>-1164.3669358437</v>
      </c>
      <c r="RE44" s="213">
        <v>-1164.3491091856399</v>
      </c>
      <c r="RF44" s="213">
        <v>-1164.1599151969899</v>
      </c>
      <c r="RG44" s="213">
        <v>-1164.1510018679501</v>
      </c>
      <c r="RH44" s="213">
        <v>-1164.1727927491299</v>
      </c>
      <c r="RI44" s="213">
        <v>-1.7826658065000001E-2</v>
      </c>
      <c r="RJ44" s="418">
        <f t="shared" si="94"/>
        <v>-1164.154966091065</v>
      </c>
      <c r="RK44" s="421" t="s">
        <v>119</v>
      </c>
      <c r="RL44" s="212">
        <f>627.5095*(RC45-RC43)</f>
        <v>21.993356745935486</v>
      </c>
      <c r="RM44" s="212">
        <f>627.5095*(RJ45-RJ43)</f>
        <v>13.538823605414208</v>
      </c>
      <c r="RN44" s="212">
        <f>627.5095*(RH45-RH43)</f>
        <v>13.361334777361515</v>
      </c>
      <c r="RO44" s="212">
        <f>627.5095*(RG45-RG43)</f>
        <v>16.279976391552765</v>
      </c>
      <c r="RP44" s="212">
        <f>627.5095*(RF45-RF43)</f>
        <v>16.191231977526417</v>
      </c>
      <c r="RQ44" s="212">
        <f>627.5095*(RE45-RE43)</f>
        <v>14.788667308759287</v>
      </c>
      <c r="RR44" s="212">
        <f>627.5095*(RD45-RD43)</f>
        <v>14.611178486984477</v>
      </c>
      <c r="RS44" s="213">
        <f t="shared" si="36"/>
        <v>1.2498437096229615</v>
      </c>
      <c r="RT44" s="249">
        <f t="shared" si="95"/>
        <v>-1.5800534905419408</v>
      </c>
    </row>
    <row r="45" spans="1:488" ht="17">
      <c r="A45" s="96">
        <v>-4.13</v>
      </c>
      <c r="C45" s="286" t="s">
        <v>41</v>
      </c>
      <c r="D45" s="282">
        <v>-1159.3662202179401</v>
      </c>
      <c r="E45" s="282">
        <v>-1162.2200860456101</v>
      </c>
      <c r="F45" s="282">
        <v>-1162.21260105274</v>
      </c>
      <c r="G45" s="282">
        <v>-1162.10199724478</v>
      </c>
      <c r="H45" s="282">
        <v>-1162.09825474834</v>
      </c>
      <c r="I45" s="282">
        <v>-1162.01282470504</v>
      </c>
      <c r="J45" s="282">
        <v>-1162.0053397121701</v>
      </c>
      <c r="K45" s="94" t="s">
        <v>120</v>
      </c>
      <c r="L45" s="34">
        <f>627.5095*(D43-D44)</f>
        <v>-6.68403307669562</v>
      </c>
      <c r="M45" s="34">
        <f>627.5095*(J43-J44)</f>
        <v>-7.2643156156580657</v>
      </c>
      <c r="N45" s="34">
        <f>627.5095*(I43-I44)</f>
        <v>-7.2259206059185876</v>
      </c>
      <c r="O45" s="34">
        <f>627.5095*(H43-H44)</f>
        <v>-7.8353059121517568</v>
      </c>
      <c r="P45" s="34">
        <f>627.5095*(G43-G44)</f>
        <v>-7.8161084074246965</v>
      </c>
      <c r="Q45" s="34">
        <f>627.5095*(F43-F44)</f>
        <v>-7.7040282705092329</v>
      </c>
      <c r="R45" s="34">
        <f>627.5095*(E43-E44)</f>
        <v>-7.6656332609124336</v>
      </c>
      <c r="S45" s="93">
        <f t="shared" si="37"/>
        <v>-0.43971265499384593</v>
      </c>
      <c r="T45" s="93">
        <f t="shared" si="38"/>
        <v>0.1504751465122629</v>
      </c>
      <c r="U45" s="288"/>
      <c r="V45" s="93">
        <f>L45-'CCSD(T)'!BV45</f>
        <v>-4.9289866271990945E-3</v>
      </c>
      <c r="W45" s="93">
        <f>N45-'CCSD(T)'!BW45</f>
        <v>-2.3892859396681843E-2</v>
      </c>
      <c r="X45" s="93">
        <f>P45-'CCSD(T)'!CF45</f>
        <v>-2.1300955535988209E-2</v>
      </c>
      <c r="Y45" s="93">
        <f>R45-'CCSD(T)'!CG45</f>
        <v>1.7043867100864141E-2</v>
      </c>
      <c r="Z45" s="93">
        <f>R45-'DLPNO-CCSD(T1 or T0)'!CT44</f>
        <v>-0.18135882997473196</v>
      </c>
      <c r="AA45" s="93">
        <f t="shared" si="39"/>
        <v>-1.6371968908789114E-2</v>
      </c>
      <c r="AB45" s="93">
        <f t="shared" si="40"/>
        <v>3.8344822636852349E-2</v>
      </c>
      <c r="AD45" s="209" t="s">
        <v>41</v>
      </c>
      <c r="AE45" s="28">
        <v>-1159.36622021793</v>
      </c>
      <c r="AF45" s="28">
        <v>-1162.2201680618</v>
      </c>
      <c r="AG45" s="28">
        <v>-1162.21273439835</v>
      </c>
      <c r="AH45" s="28">
        <v>-1162.10207889853</v>
      </c>
      <c r="AI45" s="28">
        <v>-1162.0983620668001</v>
      </c>
      <c r="AJ45" s="28">
        <v>-1162.0129451868099</v>
      </c>
      <c r="AK45" s="28">
        <v>-1162.0055115233699</v>
      </c>
      <c r="AL45" s="18" t="s">
        <v>120</v>
      </c>
      <c r="AM45" s="34">
        <f>627.5095*(AE43-AE44)</f>
        <v>-6.6840330829735022</v>
      </c>
      <c r="AN45" s="34">
        <f>627.5095*(AK43-AK44)</f>
        <v>-7.230421173169554</v>
      </c>
      <c r="AO45" s="34">
        <f>627.5095*(AJ43-AJ44)</f>
        <v>-7.2235666609031144</v>
      </c>
      <c r="AP45" s="34">
        <f>627.5095*(AI43-AI44)</f>
        <v>-7.8166957939077433</v>
      </c>
      <c r="AQ45" s="34">
        <f>627.5095*(AH43-AH44)</f>
        <v>-7.8132685379172022</v>
      </c>
      <c r="AR45" s="34">
        <f>627.5095*(AG43-AG44)</f>
        <v>-7.6795039066695159</v>
      </c>
      <c r="AS45" s="34">
        <f>627.5095*(AF43-AF44)</f>
        <v>-7.6726494006809576</v>
      </c>
      <c r="AT45" s="52">
        <f t="shared" si="41"/>
        <v>-0.44908273977784319</v>
      </c>
      <c r="AU45" s="52">
        <f t="shared" si="42"/>
        <v>0.14061913723624464</v>
      </c>
      <c r="AV45" s="71"/>
      <c r="AW45" s="52">
        <f>AM45-'CCSD(T)'!BV45</f>
        <v>-4.9289929050813086E-3</v>
      </c>
      <c r="AX45" s="52">
        <f>AO45-'CCSD(T)'!BW45</f>
        <v>-2.1538914381208585E-2</v>
      </c>
      <c r="AY45" s="52">
        <f>AQ45-'CCSD(T)'!CF45</f>
        <v>-1.8461086028493945E-2</v>
      </c>
      <c r="AZ45" s="52">
        <f>AS45-'CCSD(T)'!CG45</f>
        <v>1.0027727332340142E-2</v>
      </c>
      <c r="BA45" s="52">
        <f>AS45-'DLPNO-CCSD(T1 or T0)'!CT44</f>
        <v>-0.18837496974325596</v>
      </c>
      <c r="BB45" s="52">
        <f t="shared" si="43"/>
        <v>-1.3532093123412636E-2</v>
      </c>
      <c r="BC45" s="52">
        <f t="shared" si="44"/>
        <v>2.8488813360834087E-2</v>
      </c>
      <c r="BD45" s="33"/>
      <c r="BE45" s="211" t="s">
        <v>41</v>
      </c>
      <c r="BF45" s="28">
        <v>-1159.36622021793</v>
      </c>
      <c r="BG45" s="28">
        <v>-1162.21969415127</v>
      </c>
      <c r="BH45" s="28">
        <v>-1162.19951831355</v>
      </c>
      <c r="BI45" s="28">
        <v>-1162.09988346251</v>
      </c>
      <c r="BJ45" s="28">
        <v>-1162.0897955436501</v>
      </c>
      <c r="BK45" s="28">
        <v>-1162.01182111253</v>
      </c>
      <c r="BL45" s="28">
        <v>-2.0175837726000002E-2</v>
      </c>
      <c r="BM45" s="28">
        <f t="shared" si="45"/>
        <v>-1161.9916452748041</v>
      </c>
      <c r="BN45" s="18" t="s">
        <v>120</v>
      </c>
      <c r="BO45" s="212">
        <f>627.5095*(BF43-BF44)</f>
        <v>-6.6840330892513844</v>
      </c>
      <c r="BP45" s="212">
        <f>627.5095*(BM43-BM44)</f>
        <v>-7.272109166841231</v>
      </c>
      <c r="BQ45" s="212">
        <f>627.5095*(BK43-BK44)</f>
        <v>-7.2273755055513842</v>
      </c>
      <c r="BR45" s="212">
        <f>627.5095*(BJ43-BJ44)</f>
        <v>-7.7169605760493454</v>
      </c>
      <c r="BS45" s="212">
        <f>627.5095*(BI43-BI44)</f>
        <v>-7.6945937404106521</v>
      </c>
      <c r="BT45" s="212">
        <f>627.5095*(BH43-BH44)</f>
        <v>-7.5835819070031087</v>
      </c>
      <c r="BU45" s="212">
        <f>627.5095*(BG43-BG44)</f>
        <v>-7.5388482420036054</v>
      </c>
      <c r="BV45" s="213">
        <f t="shared" si="46"/>
        <v>-0.31147273645222118</v>
      </c>
      <c r="BW45" s="213">
        <f t="shared" si="47"/>
        <v>0.15574549840704677</v>
      </c>
      <c r="BX45" s="214">
        <f t="shared" si="96"/>
        <v>-1.5126361170802127E-2</v>
      </c>
      <c r="BY45" s="33">
        <f>BO45-'CCSD(T)'!BV45</f>
        <v>-4.9289991829635227E-3</v>
      </c>
      <c r="BZ45" s="33">
        <f>BQ45-'CCSD(T)'!BW45</f>
        <v>-2.5347759029478389E-2</v>
      </c>
      <c r="CA45" s="39">
        <f>BS45-'CCSD(T)'!CF45</f>
        <v>0.10021371147805613</v>
      </c>
      <c r="CB45" s="39">
        <f>BU45-'CCSD(T)'!CG45</f>
        <v>0.14382888600969235</v>
      </c>
      <c r="CC45" s="33">
        <f>BU45-'DLPNO-CCSD(T1 or T0)'!CT44</f>
        <v>-5.4573811065903755E-2</v>
      </c>
      <c r="CD45" s="33">
        <f t="shared" si="49"/>
        <v>0.10514271066101966</v>
      </c>
      <c r="CE45" s="33">
        <f t="shared" si="50"/>
        <v>4.3615174531636214E-2</v>
      </c>
      <c r="CF45" s="39"/>
      <c r="CG45" s="211" t="s">
        <v>41</v>
      </c>
      <c r="CH45" s="74">
        <v>-1159.3662202179401</v>
      </c>
      <c r="CI45" s="74">
        <v>-1162.22022576834</v>
      </c>
      <c r="CJ45" s="74">
        <v>-1162.2003820787399</v>
      </c>
      <c r="CK45" s="74">
        <v>-1162.10043636777</v>
      </c>
      <c r="CL45" s="74">
        <v>-1162.0905145229699</v>
      </c>
      <c r="CM45" s="74">
        <v>-1162.01260454731</v>
      </c>
      <c r="CN45" s="33">
        <v>-1.9843689604E-2</v>
      </c>
      <c r="CO45" s="33">
        <f t="shared" si="51"/>
        <v>-1161.9927608577061</v>
      </c>
      <c r="CP45" s="18" t="s">
        <v>120</v>
      </c>
      <c r="CQ45" s="34">
        <f>627.5095*(CH43-CH44)</f>
        <v>-6.68403307669562</v>
      </c>
      <c r="CR45" s="34">
        <f>627.5095*(CO43-CO44)</f>
        <v>-7.2718620962206835</v>
      </c>
      <c r="CS45" s="34">
        <f>627.5095*(CM43-CM44)</f>
        <v>-7.1419400933310451</v>
      </c>
      <c r="CT45" s="34">
        <f>627.5095*(CL43-CL44)</f>
        <v>-7.7253966004198977</v>
      </c>
      <c r="CU45" s="34">
        <f>627.5095*(CK43-CK44)</f>
        <v>-7.6604355996171352</v>
      </c>
      <c r="CV45" s="34">
        <f>627.5095*(CJ43-CJ44)</f>
        <v>-7.6043371978625389</v>
      </c>
      <c r="CW45" s="34">
        <f>627.5095*(CI43-CI44)</f>
        <v>-7.4744151901218094</v>
      </c>
      <c r="CX45" s="33">
        <f t="shared" si="97"/>
        <v>-0.33247509679076437</v>
      </c>
      <c r="CY45" s="33">
        <f t="shared" si="98"/>
        <v>0.18602040949532572</v>
      </c>
      <c r="CZ45" s="33">
        <f t="shared" si="99"/>
        <v>3.0274911088278955E-2</v>
      </c>
      <c r="DA45" s="33">
        <f>CQ45-'CCSD(T)'!BV45</f>
        <v>-4.9289866271990945E-3</v>
      </c>
      <c r="DB45" s="33">
        <f>CS45-'CCSD(T)'!BW45</f>
        <v>6.0087653190860735E-2</v>
      </c>
      <c r="DC45" s="33">
        <f>CU45-'CCSD(T)'!CF45</f>
        <v>0.13437185227157311</v>
      </c>
      <c r="DD45" s="39">
        <f>CW45-'CCSD(T)'!CG45</f>
        <v>0.20826193789148828</v>
      </c>
      <c r="DE45" s="39">
        <f>CW45-'DLPNO-CCSD(T1 or T0)'!CT44</f>
        <v>9.8592408158921785E-3</v>
      </c>
      <c r="DF45" s="33">
        <f t="shared" si="52"/>
        <v>0.13930083889877221</v>
      </c>
      <c r="DG45" s="33">
        <f t="shared" si="53"/>
        <v>7.3890085619915169E-2</v>
      </c>
      <c r="DH45" s="33"/>
      <c r="DI45" s="211" t="s">
        <v>41</v>
      </c>
      <c r="DJ45" s="74">
        <v>-1159.3662202179401</v>
      </c>
      <c r="DK45" s="74">
        <v>-1162.2199268091599</v>
      </c>
      <c r="DL45" s="74">
        <v>-1162.2178921565001</v>
      </c>
      <c r="DM45" s="74">
        <v>-1162.10235194804</v>
      </c>
      <c r="DN45" s="74">
        <v>-1162.1013346217101</v>
      </c>
      <c r="DO45" s="74">
        <v>-1162.0132395687001</v>
      </c>
      <c r="DP45" s="28">
        <v>-2.034652659E-3</v>
      </c>
      <c r="DQ45" s="33">
        <f t="shared" si="54"/>
        <v>-1162.0112049160412</v>
      </c>
      <c r="DR45" s="18" t="s">
        <v>120</v>
      </c>
      <c r="DS45" s="34">
        <f>627.5095*(DJ43-DJ44)</f>
        <v>-6.6840330955292666</v>
      </c>
      <c r="DT45" s="34">
        <f>627.5095*(DQ43-DQ44)</f>
        <v>-7.2407504708447945</v>
      </c>
      <c r="DU45" s="34">
        <f>627.5095*(DO43-DO44)</f>
        <v>-7.2226192848161199</v>
      </c>
      <c r="DV45" s="34">
        <f>627.5095*(DN43-DN44)</f>
        <v>-7.8308680583759553</v>
      </c>
      <c r="DW45" s="34">
        <f>627.5095*(DM43-DM44)</f>
        <v>-7.8218024662890322</v>
      </c>
      <c r="DX45" s="34">
        <f>627.5095*(DL43-DL44)</f>
        <v>-7.7111863717430662</v>
      </c>
      <c r="DY45" s="34">
        <f>627.5095*(DK43-DK44)</f>
        <v>-7.6930551812913386</v>
      </c>
      <c r="DZ45" s="33">
        <f t="shared" si="3"/>
        <v>-0.47043589647521866</v>
      </c>
      <c r="EA45" s="33">
        <f t="shared" si="4"/>
        <v>0.12874728499769361</v>
      </c>
      <c r="EB45" s="33">
        <f t="shared" si="55"/>
        <v>-2.1727861514569291E-2</v>
      </c>
      <c r="EC45" s="33">
        <f>DS45-'CCSD(T)'!BV45</f>
        <v>-4.9290054608457368E-3</v>
      </c>
      <c r="ED45" s="33">
        <f>DU45-'CCSD(T)'!BW45</f>
        <v>-2.0591538294214118E-2</v>
      </c>
      <c r="EE45" s="33">
        <f>DW45-'CCSD(T)'!CF45</f>
        <v>-2.6995014400323925E-2</v>
      </c>
      <c r="EF45" s="39">
        <f>DY45-'CCSD(T)'!CG45</f>
        <v>-1.0378053278040866E-2</v>
      </c>
      <c r="EG45" s="39">
        <f>DY45-'DLPNO-CCSD(T1 or T0)'!CT44</f>
        <v>-0.20878075035363697</v>
      </c>
      <c r="EH45" s="33">
        <f t="shared" si="56"/>
        <v>-2.2066008939478188E-2</v>
      </c>
      <c r="EI45" s="33">
        <f t="shared" si="57"/>
        <v>1.6616961122283058E-2</v>
      </c>
      <c r="EJ45" s="33"/>
      <c r="EK45" s="289" t="s">
        <v>41</v>
      </c>
      <c r="EL45" s="33">
        <v>-1159.4468275291699</v>
      </c>
      <c r="EM45" s="33">
        <v>-1162.64556238758</v>
      </c>
      <c r="EN45" s="33">
        <v>-1162.6377693054801</v>
      </c>
      <c r="EO45" s="33">
        <v>-1162.5110594139901</v>
      </c>
      <c r="EP45" s="33">
        <v>-1162.5071628729399</v>
      </c>
      <c r="EQ45" s="33">
        <v>-1162.4433686624</v>
      </c>
      <c r="ER45" s="33">
        <v>-7.7930820980000003E-3</v>
      </c>
      <c r="ES45" s="33">
        <f t="shared" si="58"/>
        <v>-1162.4355755803019</v>
      </c>
      <c r="ET45" s="18" t="s">
        <v>120</v>
      </c>
      <c r="EU45" s="34">
        <f>627.5095*(EL43-EL44)</f>
        <v>-2.78926808090741</v>
      </c>
      <c r="EV45" s="34">
        <f>627.5095*(ES43-ES44)</f>
        <v>-2.694901864586265</v>
      </c>
      <c r="EW45" s="34">
        <f>627.5095*(EQ43-EQ44)</f>
        <v>-2.7335388932486104</v>
      </c>
      <c r="EX45" s="34">
        <f>627.5095*(EP43-EP44)</f>
        <v>-3.2903607657685385</v>
      </c>
      <c r="EY45" s="34">
        <f>627.5095*(EO43-EO44)</f>
        <v>-3.3096792795289947</v>
      </c>
      <c r="EZ45" s="34">
        <f>627.5095*(EN43-EN44)</f>
        <v>-3.1252490918432891</v>
      </c>
      <c r="FA45" s="34">
        <f>627.5095*(EM43-EM44)</f>
        <v>-3.1638861193642009</v>
      </c>
      <c r="FB45" s="92">
        <f t="shared" si="5"/>
        <v>-0.43034722611559051</v>
      </c>
      <c r="FC45" s="92">
        <f t="shared" si="6"/>
        <v>0.14579316016479371</v>
      </c>
      <c r="FD45" s="92">
        <f>EU45-'CCSD(T)'!BB45</f>
        <v>2.4077289165744808E-3</v>
      </c>
      <c r="FE45" s="92">
        <f>EW45-'CCSD(T)'!BC45</f>
        <v>3.2140083878748005E-2</v>
      </c>
      <c r="FF45" s="92">
        <f>EY45-'CCSD(T)'!CH45</f>
        <v>2.0548602430912055E-2</v>
      </c>
      <c r="FG45" s="96">
        <f>FA45-'CCSD(T)'!CI45</f>
        <v>4.5632618924851265E-2</v>
      </c>
      <c r="FH45" s="96">
        <f>FA45-'DLPNO-CCSD(T1 or T0)'!AF44</f>
        <v>-0.25606106224626002</v>
      </c>
      <c r="FI45" s="92">
        <f t="shared" si="59"/>
        <v>1.8140873514337574E-2</v>
      </c>
      <c r="FJ45" s="92">
        <f t="shared" si="60"/>
        <v>2.508401649393921E-2</v>
      </c>
      <c r="FK45" s="39"/>
      <c r="FL45" s="218" t="s">
        <v>41</v>
      </c>
      <c r="FM45" s="28">
        <v>-1159.4468275290899</v>
      </c>
      <c r="FN45" s="28">
        <v>-1162.6456508308399</v>
      </c>
      <c r="FO45" s="28">
        <v>-1162.6379054777201</v>
      </c>
      <c r="FP45" s="28">
        <v>-1162.5111437687799</v>
      </c>
      <c r="FQ45" s="28">
        <v>-1162.50727109222</v>
      </c>
      <c r="FR45" s="28">
        <v>-1162.4434990192001</v>
      </c>
      <c r="FS45" s="28">
        <v>-7.7453531180000004E-3</v>
      </c>
      <c r="FT45" s="28">
        <f t="shared" si="61"/>
        <v>-1162.4357536660821</v>
      </c>
      <c r="FU45" s="18" t="s">
        <v>120</v>
      </c>
      <c r="FV45" s="34">
        <f>627.5095*(FM43-FM44)</f>
        <v>-2.7892681248525855</v>
      </c>
      <c r="FW45" s="34">
        <f>627.5095*(FT43-FT44)</f>
        <v>-2.7364074926280151</v>
      </c>
      <c r="FX45" s="34">
        <f>627.5095*(FR43-FR44)</f>
        <v>-2.7363901833652982</v>
      </c>
      <c r="FY45" s="34">
        <f>627.5095*(FQ43-FQ44)</f>
        <v>-3.3040834258616032</v>
      </c>
      <c r="FZ45" s="34">
        <f>627.5095*(FP43-FP44)</f>
        <v>-3.3040747726570365</v>
      </c>
      <c r="GA45" s="34">
        <f>627.5095*(FO43-FO44)</f>
        <v>-3.1548930987396799</v>
      </c>
      <c r="GB45" s="34">
        <f>627.5095*(FN43-FN44)</f>
        <v>-3.1548757857673055</v>
      </c>
      <c r="GC45" s="33">
        <f t="shared" si="62"/>
        <v>-0.41848560240200738</v>
      </c>
      <c r="GD45" s="33">
        <f t="shared" si="63"/>
        <v>0.14919898688973099</v>
      </c>
      <c r="GE45" s="169">
        <f t="shared" si="100"/>
        <v>3.3545716546702131E-2</v>
      </c>
      <c r="GF45" s="33">
        <f>FV45-'CCSD(T)'!BB45</f>
        <v>2.4076849713989823E-3</v>
      </c>
      <c r="GG45" s="33">
        <f>FX45-'CCSD(T)'!BC45</f>
        <v>2.9288793762060283E-2</v>
      </c>
      <c r="GH45" s="33">
        <f>FZ45-'CCSD(T)'!CH45</f>
        <v>2.6153109302870181E-2</v>
      </c>
      <c r="GI45" s="33">
        <f>GB45-'CCSD(T)'!CI45</f>
        <v>5.4642952521746668E-2</v>
      </c>
      <c r="GJ45" s="33">
        <f>GB45-'DLPNO-CCSD(T1 or T0)'!O44</f>
        <v>0.49109183371329435</v>
      </c>
      <c r="GK45" s="33">
        <f t="shared" si="64"/>
        <v>2.3745424331471199E-2</v>
      </c>
      <c r="GL45" s="33">
        <f t="shared" si="65"/>
        <v>2.8489843218876487E-2</v>
      </c>
      <c r="GM45" s="33"/>
      <c r="GN45" s="218" t="s">
        <v>41</v>
      </c>
      <c r="GO45" s="28">
        <v>-1159.4468275290899</v>
      </c>
      <c r="GP45" s="28">
        <v>-1162.6454937394999</v>
      </c>
      <c r="GQ45" s="28">
        <v>-1162.62316013436</v>
      </c>
      <c r="GR45" s="28">
        <v>-1162.5092357302101</v>
      </c>
      <c r="GS45" s="28">
        <v>-1162.4980689276499</v>
      </c>
      <c r="GT45" s="28">
        <v>-1162.4422776220599</v>
      </c>
      <c r="GU45" s="28">
        <v>-2.2333605138999998E-2</v>
      </c>
      <c r="GV45" s="28">
        <f t="shared" si="66"/>
        <v>-1162.4199440169209</v>
      </c>
      <c r="GW45" s="18" t="s">
        <v>120</v>
      </c>
      <c r="GX45" s="34">
        <f>627.5095*(GO43-GO44)</f>
        <v>-2.7892681311304677</v>
      </c>
      <c r="GY45" s="34">
        <f>627.5095*(GV43-GV44)</f>
        <v>-2.6791113358646266</v>
      </c>
      <c r="GZ45" s="34">
        <f>627.5095*(GT43-GT44)</f>
        <v>-2.8089285621841058</v>
      </c>
      <c r="HA45" s="34">
        <f>627.5095*(GS43-GS44)</f>
        <v>-3.1643102154197709</v>
      </c>
      <c r="HB45" s="34">
        <f>627.5095*(GR43-GR44)</f>
        <v>-3.2292188317184514</v>
      </c>
      <c r="HC45" s="34">
        <f>627.5095*(GQ43-GQ44)</f>
        <v>-2.9557142038782191</v>
      </c>
      <c r="HD45" s="34">
        <f>627.5095*(GP43-GP44)</f>
        <v>-3.0855314303403776</v>
      </c>
      <c r="HE45" s="33">
        <f t="shared" si="101"/>
        <v>-0.27660286815627178</v>
      </c>
      <c r="HF45" s="33">
        <f t="shared" si="102"/>
        <v>0.14368740137807379</v>
      </c>
      <c r="HG45" s="52">
        <f t="shared" si="67"/>
        <v>5.5115855116572021E-3</v>
      </c>
      <c r="HH45" s="33">
        <f>GX45-'CCSD(T)'!BB45</f>
        <v>2.4076786935167682E-3</v>
      </c>
      <c r="HI45" s="33">
        <f>GZ45-'CCSD(T)'!BC45</f>
        <v>-4.3249585056747364E-2</v>
      </c>
      <c r="HJ45" s="33">
        <f>HB45-'CCSD(T)'!CH45</f>
        <v>0.10100905024145534</v>
      </c>
      <c r="HK45" s="33">
        <f>HD45-'CCSD(T)'!CI45</f>
        <v>0.12398730794867463</v>
      </c>
      <c r="HL45" s="33">
        <f>HD45-'DLPNO-CCSD(T1 or T0)'!CT44</f>
        <v>4.3987430005973245</v>
      </c>
      <c r="HM45" s="33">
        <f t="shared" si="103"/>
        <v>9.8601371547938577E-2</v>
      </c>
      <c r="HN45" s="33">
        <f t="shared" si="104"/>
        <v>2.2978257707219285E-2</v>
      </c>
      <c r="HO45" s="39"/>
      <c r="HP45" s="218" t="s">
        <v>41</v>
      </c>
      <c r="HQ45" s="28">
        <v>-1159.4468275290899</v>
      </c>
      <c r="HR45" s="28">
        <v>-1162.6460709338</v>
      </c>
      <c r="HS45" s="28">
        <v>-1162.6241534108101</v>
      </c>
      <c r="HT45" s="28">
        <v>-1162.50984764386</v>
      </c>
      <c r="HU45" s="28">
        <v>-1162.49888888236</v>
      </c>
      <c r="HV45" s="28">
        <v>-1162.44311923746</v>
      </c>
      <c r="HW45" s="28">
        <v>-2.1917522998E-2</v>
      </c>
      <c r="HX45" s="28">
        <f t="shared" si="68"/>
        <v>-1162.4212017144621</v>
      </c>
      <c r="HY45" s="18" t="s">
        <v>120</v>
      </c>
      <c r="HZ45" s="34">
        <f>627.5095*(HQ43-HQ44)</f>
        <v>-2.7892681311304677</v>
      </c>
      <c r="IA45" s="34">
        <f>627.5095*(HX43-HX44)</f>
        <v>-2.6197814013706333</v>
      </c>
      <c r="IB45" s="34">
        <f>627.5095*(HV43-HV44)</f>
        <v>-2.7408230610633648</v>
      </c>
      <c r="IC45" s="34">
        <f>627.5095*(HU43-HU44)</f>
        <v>-3.1433248167775552</v>
      </c>
      <c r="ID45" s="34">
        <f>627.5095*(HT43-HT44)</f>
        <v>-3.2038456482647311</v>
      </c>
      <c r="IE45" s="34">
        <f>627.5095*(HS43-HS44)</f>
        <v>-2.9324628183442192</v>
      </c>
      <c r="IF45" s="34">
        <f>627.5095*(HR43-HR44)</f>
        <v>-3.0535044748980096</v>
      </c>
      <c r="IG45" s="33">
        <f t="shared" si="69"/>
        <v>-0.31268141383464476</v>
      </c>
      <c r="IH45" s="33">
        <f t="shared" si="70"/>
        <v>0.15034117336672148</v>
      </c>
      <c r="II45" s="33">
        <f t="shared" si="71"/>
        <v>6.6537719886476943E-3</v>
      </c>
      <c r="IJ45" s="33">
        <f>HZ45-'CCSD(T)'!BB45</f>
        <v>2.4076786935167682E-3</v>
      </c>
      <c r="IK45" s="33">
        <f>IB45-'CCSD(T)'!BC45</f>
        <v>2.4855916063993622E-2</v>
      </c>
      <c r="IL45" s="33">
        <f>ID45-'CCSD(T)'!CH45</f>
        <v>0.12638223369517565</v>
      </c>
      <c r="IM45" s="33">
        <f>IF45-'CCSD(T)'!CI45</f>
        <v>0.15601426339104263</v>
      </c>
      <c r="IN45" s="33">
        <f>IF45-'DLPNO-CCSD(T1 or T0)'!CT44</f>
        <v>4.4307699560396916</v>
      </c>
      <c r="IO45" s="33">
        <f t="shared" si="72"/>
        <v>0.12397455500165888</v>
      </c>
      <c r="IP45" s="33">
        <f t="shared" si="73"/>
        <v>2.9632029695866979E-2</v>
      </c>
      <c r="IQ45" s="33"/>
      <c r="IR45" s="218" t="s">
        <v>41</v>
      </c>
      <c r="IS45">
        <v>-1159.4468275291699</v>
      </c>
      <c r="IT45">
        <v>-1162.64618437373</v>
      </c>
      <c r="IU45">
        <v>-1162.64380800499</v>
      </c>
      <c r="IV45">
        <v>-1162.51178078004</v>
      </c>
      <c r="IW45">
        <v>-1162.51059259567</v>
      </c>
      <c r="IX45">
        <v>-1162.4438545775699</v>
      </c>
      <c r="IY45">
        <v>-2.3763687379999999E-3</v>
      </c>
      <c r="IZ45" s="28">
        <f t="shared" si="74"/>
        <v>-1162.441478208832</v>
      </c>
      <c r="JA45" s="18" t="s">
        <v>120</v>
      </c>
      <c r="JB45" s="34">
        <f>627.5095*(IS43-IS44)</f>
        <v>-2.78926808090741</v>
      </c>
      <c r="JC45" s="34">
        <f>627.5095*(IZ43-IZ44)</f>
        <v>-2.7800644842758055</v>
      </c>
      <c r="JD45" s="34">
        <f>627.5095*(IX43-IX44)</f>
        <v>-2.7754524677792745</v>
      </c>
      <c r="JE45" s="34">
        <f>627.5095*(IW43-IW44)</f>
        <v>-3.3625616449257394</v>
      </c>
      <c r="JF45" s="34">
        <f>627.5095*(IV43-IV44)</f>
        <v>-3.3602556416712437</v>
      </c>
      <c r="JG45" s="34">
        <f>627.5095*(IU43-IU44)</f>
        <v>-3.2209623754679</v>
      </c>
      <c r="JH45" s="34">
        <f>627.5095*(IT43-IT44)</f>
        <v>-3.2163503625383472</v>
      </c>
      <c r="JI45" s="33">
        <f t="shared" si="75"/>
        <v>-0.44089789475907271</v>
      </c>
      <c r="JJ45" s="33">
        <f t="shared" si="76"/>
        <v>0.14390527913289652</v>
      </c>
      <c r="JK45" s="33">
        <f t="shared" si="77"/>
        <v>-1.8878810318971873E-3</v>
      </c>
      <c r="JL45" s="33">
        <f>JB45-'CCSD(T)'!BB45</f>
        <v>2.4077289165744808E-3</v>
      </c>
      <c r="JM45" s="33">
        <f>JD45-'CCSD(T)'!BC45</f>
        <v>-9.773490651916017E-3</v>
      </c>
      <c r="JN45" s="33">
        <f>JF45-'CCSD(T)'!CH45</f>
        <v>-3.0027759711336977E-2</v>
      </c>
      <c r="JO45" s="33">
        <f>JH45-'CCSD(T)'!CI45</f>
        <v>-6.8316242492949542E-3</v>
      </c>
      <c r="JP45" s="33">
        <f>JH45-'DLPNO-CCSD(T1 or T0)'!CT44</f>
        <v>4.2679240683993545</v>
      </c>
      <c r="JQ45" s="33">
        <f t="shared" si="78"/>
        <v>-3.2435488627911457E-2</v>
      </c>
      <c r="JR45" s="33">
        <f t="shared" si="79"/>
        <v>2.3196135462042022E-2</v>
      </c>
      <c r="JS45" s="33"/>
      <c r="JT45" s="344">
        <v>-1164.1807824017201</v>
      </c>
      <c r="JU45" s="345">
        <v>-1163.79393183351</v>
      </c>
      <c r="JV45" s="346">
        <v>-1163.7805070424499</v>
      </c>
      <c r="JW45" s="328"/>
      <c r="JX45" s="218" t="s">
        <v>41</v>
      </c>
      <c r="JY45" s="28">
        <v>-1160.4075488230801</v>
      </c>
      <c r="JZ45" s="28">
        <v>-1164.4166838178701</v>
      </c>
      <c r="KA45" s="28">
        <v>-1164.4028884685199</v>
      </c>
      <c r="KB45" s="28">
        <v>-1164.2132655631599</v>
      </c>
      <c r="KC45" s="28">
        <v>-1164.2063678884799</v>
      </c>
      <c r="KD45" s="28">
        <v>-1164.20810806397</v>
      </c>
      <c r="KE45" s="28">
        <v>-1.3795349356999999E-2</v>
      </c>
      <c r="KF45" s="28">
        <f t="shared" si="80"/>
        <v>-1164.194312714613</v>
      </c>
      <c r="KG45" s="216">
        <v>-1164.02413327</v>
      </c>
      <c r="KH45" s="125">
        <v>-1164.02413327</v>
      </c>
      <c r="KI45" s="215">
        <v>-1164.2110547709999</v>
      </c>
      <c r="KJ45" s="10">
        <v>-1.013604247488</v>
      </c>
      <c r="KK45" s="10">
        <v>-2.7871798329209998</v>
      </c>
      <c r="KL45" s="10">
        <f t="shared" si="105"/>
        <v>-1164.0900327050813</v>
      </c>
      <c r="KM45" s="10">
        <f t="shared" si="106"/>
        <v>-1164.0308826058774</v>
      </c>
      <c r="KN45" s="34">
        <f>627.5095*(JY43-JY44)</f>
        <v>-4.9819366001089724</v>
      </c>
      <c r="KO45" s="34">
        <f>627.5095*(KF43-KF44)</f>
        <v>-3.9929517110752526</v>
      </c>
      <c r="KP45" s="34">
        <f>627.5095*(KL43-KL44)</f>
        <v>-4.2169537232050427</v>
      </c>
      <c r="KQ45" s="34">
        <f>627.5095*(KM43-KM44)</f>
        <v>-4.3262798168249699</v>
      </c>
      <c r="KR45" s="34">
        <f>627.5095*(KD43-KD44)</f>
        <v>-3.9999489539902533</v>
      </c>
      <c r="KS45" s="34">
        <f>627.5095*(KC43-KC44)</f>
        <v>-4.3424059632703402</v>
      </c>
      <c r="KT45" s="34">
        <f>627.5095*(KB43-KB44)</f>
        <v>-4.345904586083293</v>
      </c>
      <c r="KU45" s="34">
        <f>627.5095*(KA43-KA44)</f>
        <v>-4.1561626371636349</v>
      </c>
      <c r="KV45" s="34">
        <f>627.5095*(JZ43-JZ44)</f>
        <v>-4.1631598826468599</v>
      </c>
      <c r="KW45" s="33">
        <f t="shared" si="14"/>
        <v>-0.16321092865660658</v>
      </c>
      <c r="KX45" s="109">
        <f>627.5095*(JT43-JT44)</f>
        <v>-4.6810531304322796</v>
      </c>
      <c r="KY45" s="109">
        <f>627.5095*(JU43-JU44)</f>
        <v>-4.5163322130129897</v>
      </c>
      <c r="KZ45" s="331">
        <f>627.5095*(JV43-JV44)</f>
        <v>-4.2030612101573928</v>
      </c>
      <c r="LA45" s="33">
        <f t="shared" si="107"/>
        <v>0.18274470343643312</v>
      </c>
      <c r="LB45" s="155">
        <f t="shared" si="108"/>
        <v>3.3545716546702131E-2</v>
      </c>
      <c r="LC45" s="149">
        <f>KN45-'PNO-LCCSD(T)'!AB44</f>
        <v>-1.4465353534909298E-4</v>
      </c>
      <c r="LD45" s="179">
        <f t="shared" si="109"/>
        <v>-1.0082840968795543</v>
      </c>
      <c r="LE45" s="324">
        <f t="shared" si="110"/>
        <v>-0.51789324778541967</v>
      </c>
      <c r="LF45" s="326">
        <f t="shared" si="111"/>
        <v>0.16472091741928985</v>
      </c>
      <c r="LG45" t="str">
        <f t="shared" si="112"/>
        <v>14_ts</v>
      </c>
      <c r="LH45" s="175">
        <f>627.5095*(KG43-KG44)</f>
        <v>-4.862674027033357</v>
      </c>
      <c r="LI45" s="128">
        <f t="shared" si="20"/>
        <v>0.52026806376301682</v>
      </c>
      <c r="LJ45" s="129">
        <f t="shared" si="21"/>
        <v>0.51676944095006405</v>
      </c>
      <c r="LK45" s="123">
        <f>627.5095*(KI43-KI44)</f>
        <v>-4.6175738363901146</v>
      </c>
      <c r="LL45" s="128">
        <f t="shared" si="113"/>
        <v>0.46141119922647977</v>
      </c>
      <c r="LM45" s="128">
        <f t="shared" si="114"/>
        <v>0.45441395374325477</v>
      </c>
      <c r="LN45" s="226">
        <f t="shared" si="115"/>
        <v>-3.474289830637403</v>
      </c>
      <c r="LO45" s="226"/>
      <c r="LP45" s="5" t="s">
        <v>41</v>
      </c>
      <c r="LQ45" s="4">
        <v>-1160.4075488236599</v>
      </c>
      <c r="LR45" s="4">
        <v>-1164.4165561593099</v>
      </c>
      <c r="LS45" s="4">
        <v>-1164.40268140274</v>
      </c>
      <c r="LT45" s="4">
        <v>-1164.21315267932</v>
      </c>
      <c r="LU45" s="4">
        <v>-1164.2062153010299</v>
      </c>
      <c r="LV45" s="4">
        <v>-1164.20795424571</v>
      </c>
      <c r="LW45" s="4">
        <v>-1.3874756564E-2</v>
      </c>
      <c r="LX45" s="28">
        <f t="shared" si="116"/>
        <v>-1164.1940794891459</v>
      </c>
      <c r="LY45" s="18" t="s">
        <v>120</v>
      </c>
      <c r="LZ45" s="34">
        <f>627.5095*(LQ43-LQ44)</f>
        <v>-4.9819369890523122</v>
      </c>
      <c r="MA45" s="34">
        <f>627.5095*(LX43-LX44)</f>
        <v>-3.9977434990095615</v>
      </c>
      <c r="MB45" s="34">
        <f>627.5095*(LV43-LV44)</f>
        <v>-3.9974603391269912</v>
      </c>
      <c r="MC45" s="34">
        <f>627.5095*(LU43-LU44)</f>
        <v>-4.3476640912723648</v>
      </c>
      <c r="MD45" s="34">
        <f>627.5095*(LT43-LT44)</f>
        <v>-4.3475225127578714</v>
      </c>
      <c r="ME45" s="34">
        <f>627.5095*(LS43-LS44)</f>
        <v>-4.1633502816831633</v>
      </c>
      <c r="MF45" s="34">
        <f>627.5095*(LR43-LR44)</f>
        <v>-4.1630671179482563</v>
      </c>
      <c r="MG45" s="33">
        <f t="shared" si="117"/>
        <v>-0.16560677882126518</v>
      </c>
      <c r="MH45" s="39">
        <f t="shared" si="118"/>
        <v>0.18445539480961504</v>
      </c>
      <c r="MI45" s="33"/>
      <c r="MJ45" s="5" t="s">
        <v>41</v>
      </c>
      <c r="MK45" s="28">
        <v>-1160.4075488230701</v>
      </c>
      <c r="ML45" s="28">
        <v>-1164.4156197341799</v>
      </c>
      <c r="MM45" s="28">
        <v>-1164.3796888090401</v>
      </c>
      <c r="MN45" s="28">
        <v>-1164.2101189786399</v>
      </c>
      <c r="MO45" s="28">
        <v>-1164.19215351607</v>
      </c>
      <c r="MP45" s="28">
        <v>-1164.20660422686</v>
      </c>
      <c r="MQ45" s="28">
        <v>-3.5930925134000001E-2</v>
      </c>
      <c r="MR45" s="28">
        <f t="shared" si="82"/>
        <v>-1164.1706733017261</v>
      </c>
      <c r="MS45" s="18" t="s">
        <v>120</v>
      </c>
      <c r="MT45" s="34">
        <f>627.5095*(MK43-MK44)</f>
        <v>-4.9819366001089724</v>
      </c>
      <c r="MU45" s="34">
        <f>627.5095*(MR43-MR44)</f>
        <v>-4.0015442317779275</v>
      </c>
      <c r="MV45" s="34">
        <f>627.5095*(MP43-MP44)</f>
        <v>-4.0628384140313809</v>
      </c>
      <c r="MW45" s="34">
        <f>627.5095*(MO43-MO44)</f>
        <v>-4.2826259320154829</v>
      </c>
      <c r="MX45" s="34">
        <f>627.5095*(MN43-MN44)</f>
        <v>-4.3132730252110569</v>
      </c>
      <c r="MY45" s="34">
        <f>627.5095*(MM43-MM44)</f>
        <v>-4.0710909986834309</v>
      </c>
      <c r="MZ45" s="34">
        <f>627.5095*(ML43-ML44)</f>
        <v>-4.1323851852172577</v>
      </c>
      <c r="NA45" s="52">
        <f t="shared" si="119"/>
        <v>-6.9546771185876821E-2</v>
      </c>
      <c r="NB45" s="52">
        <f t="shared" si="120"/>
        <v>0.1808878399937992</v>
      </c>
      <c r="NC45" s="33">
        <f t="shared" si="121"/>
        <v>1.8568634426339159E-3</v>
      </c>
      <c r="ND45" s="33"/>
      <c r="NE45" s="5" t="s">
        <v>41</v>
      </c>
      <c r="NF45">
        <v>-1160.4075488230801</v>
      </c>
      <c r="NG45">
        <v>-1164.41634951829</v>
      </c>
      <c r="NH45">
        <v>-1164.38064435358</v>
      </c>
      <c r="NI45">
        <v>-1164.21078894897</v>
      </c>
      <c r="NJ45">
        <v>-1164.19293636661</v>
      </c>
      <c r="NK45">
        <v>-1164.2075796225699</v>
      </c>
      <c r="NL45">
        <v>-3.5705164716999999E-2</v>
      </c>
      <c r="NM45" s="28">
        <f t="shared" si="83"/>
        <v>-1164.1718744578529</v>
      </c>
      <c r="NN45" s="18" t="s">
        <v>120</v>
      </c>
      <c r="NO45" s="34">
        <f>627.5095*(NF43-NF44)</f>
        <v>-4.9819366001089724</v>
      </c>
      <c r="NP45" s="34">
        <f>627.5095*(NM43-NM44)</f>
        <v>-3.990350153829211</v>
      </c>
      <c r="NQ45" s="34">
        <f>627.5095*(NK43-NK44)</f>
        <v>-4.0263461011258412</v>
      </c>
      <c r="NR45" s="34">
        <f>627.5095*(NJ43-NJ44)</f>
        <v>-4.2790814006193179</v>
      </c>
      <c r="NS45" s="34">
        <f>627.5095*(NI43-NI44)</f>
        <v>-4.2970793833990983</v>
      </c>
      <c r="NT45" s="34">
        <f>627.5095*(NH43-NH44)</f>
        <v>-4.0709354453177538</v>
      </c>
      <c r="NU45" s="34">
        <f>627.5095*(NG43-NG44)</f>
        <v>-4.1069313920436681</v>
      </c>
      <c r="NV45" s="33">
        <f t="shared" si="122"/>
        <v>-8.0585290917826846E-2</v>
      </c>
      <c r="NW45" s="39">
        <f t="shared" si="84"/>
        <v>0.19014799135543026</v>
      </c>
      <c r="NX45" s="33">
        <f t="shared" si="85"/>
        <v>9.2601513616310527E-3</v>
      </c>
      <c r="NZ45" s="5" t="s">
        <v>41</v>
      </c>
      <c r="OA45" s="4">
        <v>-1160.4526170992699</v>
      </c>
      <c r="OB45" s="4">
        <v>-1164.7031174362801</v>
      </c>
      <c r="OC45" s="4">
        <v>-1164.65031236506</v>
      </c>
      <c r="OD45" s="4">
        <v>-1164.47345882989</v>
      </c>
      <c r="OE45" s="4">
        <v>-1164.4470562942799</v>
      </c>
      <c r="OF45" s="4">
        <v>-1164.51045065059</v>
      </c>
      <c r="OG45" s="4">
        <v>-5.2805071220999998E-2</v>
      </c>
      <c r="OH45" s="28">
        <f t="shared" si="86"/>
        <v>-1164.457645579369</v>
      </c>
      <c r="OI45" s="18" t="s">
        <v>120</v>
      </c>
      <c r="OJ45" s="34">
        <f>627.5095*(OA43-OA44)</f>
        <v>-5.3198356630079866</v>
      </c>
      <c r="OK45" s="34">
        <f>627.5095*(OH43-OH44)</f>
        <v>-4.6576077773139701</v>
      </c>
      <c r="OL45" s="34">
        <f>627.5095*(OF43-OF44)</f>
        <v>-4.5473063141021868</v>
      </c>
      <c r="OM45" s="34">
        <f>627.5095*(OE43-OE44)</f>
        <v>-4.7508250708478217</v>
      </c>
      <c r="ON45" s="34">
        <f>627.5095*(OD43-OD44)</f>
        <v>-4.6956743339628018</v>
      </c>
      <c r="OO45" s="34">
        <f>627.5095*(OC43-OC44)</f>
        <v>-4.5622274233380677</v>
      </c>
      <c r="OP45" s="34">
        <f>627.5095*(OB43-OB44)</f>
        <v>-4.4519259619811127</v>
      </c>
      <c r="OQ45" s="33">
        <f t="shared" si="32"/>
        <v>9.5380352121074097E-2</v>
      </c>
      <c r="OR45" s="39">
        <f t="shared" si="87"/>
        <v>0.24374837198168908</v>
      </c>
      <c r="OS45" s="39"/>
      <c r="OT45" s="39" t="s">
        <v>41</v>
      </c>
      <c r="OU45" s="39">
        <v>-1160.4526170992799</v>
      </c>
      <c r="OV45" s="39">
        <v>-1164.7023146165</v>
      </c>
      <c r="OW45" s="39">
        <v>-1164.6821401268901</v>
      </c>
      <c r="OX45" s="39">
        <v>-1164.4780713442799</v>
      </c>
      <c r="OY45" s="39">
        <v>-1164.46798409947</v>
      </c>
      <c r="OZ45" s="39">
        <v>-1164.5117345486001</v>
      </c>
      <c r="PA45" s="39">
        <v>-2.0174489614999999E-2</v>
      </c>
      <c r="PB45" s="39">
        <v>-1164.491560058985</v>
      </c>
      <c r="PC45" s="39" t="s">
        <v>120</v>
      </c>
      <c r="PD45" s="39">
        <v>-5.3198356630079866</v>
      </c>
      <c r="PE45" s="39">
        <v>-4.4891492362507392</v>
      </c>
      <c r="PF45" s="39">
        <v>-4.4914987191187441</v>
      </c>
      <c r="PG45" s="39">
        <v>-4.7270053687540967</v>
      </c>
      <c r="PH45" s="39">
        <v>-4.728180110473458</v>
      </c>
      <c r="PI45" s="39">
        <v>-4.5741237546088689</v>
      </c>
      <c r="PJ45" s="39">
        <v>-4.5764732380475914</v>
      </c>
      <c r="PK45" s="39">
        <v>-8.4974518928847331E-2</v>
      </c>
      <c r="PL45" s="39">
        <v>0.15170687242586656</v>
      </c>
      <c r="PM45" s="39"/>
      <c r="PO45" s="33">
        <f t="shared" si="123"/>
        <v>-0.33789906289901417</v>
      </c>
      <c r="PP45" s="33">
        <f t="shared" si="124"/>
        <v>-0.38240130875174483</v>
      </c>
      <c r="PQ45" s="33">
        <f t="shared" si="88"/>
        <v>-4.450224585273066E-2</v>
      </c>
      <c r="PR45" s="33">
        <f>'LNO-CCSD(T)-def2nZVP'!LB45</f>
        <v>3.3545716546702131E-2</v>
      </c>
      <c r="PS45" s="33">
        <f t="shared" si="89"/>
        <v>-7.9506375822214106E-2</v>
      </c>
      <c r="PT45" s="33">
        <f t="shared" si="90"/>
        <v>2.0377942487642964E-2</v>
      </c>
      <c r="PU45" s="33">
        <f>-'LNO-CCSD(T)-def2nZVP'!FA45+'CCSD(T)'!CI45</f>
        <v>-4.5632618924851265E-2</v>
      </c>
      <c r="PV45" s="360">
        <f>'LNO-CCSD(T)-def2nZVP'!KV45+PS45+PT45+PU45</f>
        <v>-4.2679209349062823</v>
      </c>
      <c r="PW45" s="360"/>
      <c r="PX45" s="399">
        <v>-0.33789867395567441</v>
      </c>
      <c r="PY45" s="399">
        <v>-0.3806575977155866</v>
      </c>
      <c r="PZ45" s="399">
        <v>-4.2758923759912193E-2</v>
      </c>
      <c r="QA45" s="399">
        <v>3.3545716546702131E-2</v>
      </c>
      <c r="QB45" s="399">
        <v>-7.82149735111973E-2</v>
      </c>
      <c r="QC45" s="399">
        <v>2.0377942487642964E-2</v>
      </c>
      <c r="QD45" s="399">
        <v>-4.5632618924851265E-2</v>
      </c>
      <c r="QE45" s="360">
        <v>-4.2666295325952648</v>
      </c>
      <c r="QF45" s="399">
        <f t="shared" si="91"/>
        <v>1.2914023110175421E-3</v>
      </c>
      <c r="QH45" s="5" t="s">
        <v>41</v>
      </c>
      <c r="QI45" s="420">
        <v>-1160.4075488236699</v>
      </c>
      <c r="QJ45" s="420">
        <v>-1164.1047311612899</v>
      </c>
      <c r="QK45" s="420">
        <v>-1164.09271657923</v>
      </c>
      <c r="QL45" s="420">
        <v>-1163.91422836225</v>
      </c>
      <c r="QM45" s="420">
        <v>-1163.9082210712199</v>
      </c>
      <c r="QN45" s="420">
        <v>-1163.89080045525</v>
      </c>
      <c r="QO45" s="420">
        <v>-1.2014582067E-2</v>
      </c>
      <c r="QP45" s="213">
        <f t="shared" si="92"/>
        <v>-1163.878785873183</v>
      </c>
      <c r="QQ45" s="421" t="s">
        <v>120</v>
      </c>
      <c r="QR45" s="212">
        <f>627.5095*(QI43-QI44)</f>
        <v>-4.9819369953301944</v>
      </c>
      <c r="QS45" s="212">
        <f>627.5095*(QP43-QP44)</f>
        <v>-3.7149888797039985</v>
      </c>
      <c r="QT45" s="212">
        <f>627.5095*(QN43-QN44)</f>
        <v>-3.7041137354362945</v>
      </c>
      <c r="QU45" s="212">
        <f>627.5095*(QM43-QM44)</f>
        <v>-4.1588493254888572</v>
      </c>
      <c r="QV45" s="212">
        <f>627.5095*(QL43-QL44)</f>
        <v>-4.1534117485039141</v>
      </c>
      <c r="QW45" s="212">
        <f>627.5095*(QK43-QK44)</f>
        <v>-3.8841441966370773</v>
      </c>
      <c r="QX45" s="212">
        <f>627.5095*(QJ43-QJ44)</f>
        <v>-3.8732690553656353</v>
      </c>
      <c r="QY45" s="213">
        <f t="shared" si="35"/>
        <v>-0.16915531992934074</v>
      </c>
      <c r="QZ45" s="249">
        <f t="shared" si="93"/>
        <v>0.28014269313827889</v>
      </c>
      <c r="RA45" s="5"/>
      <c r="RB45" s="5" t="s">
        <v>41</v>
      </c>
      <c r="RC45" s="213">
        <v>-1160.4526170992699</v>
      </c>
      <c r="RD45" s="213">
        <v>-1164.35040858363</v>
      </c>
      <c r="RE45" s="213">
        <v>-1164.33243294456</v>
      </c>
      <c r="RF45" s="213">
        <v>-1164.14131675466</v>
      </c>
      <c r="RG45" s="213">
        <v>-1164.1323289351201</v>
      </c>
      <c r="RH45" s="213">
        <v>-1164.1581400149901</v>
      </c>
      <c r="RI45" s="213">
        <v>-1.7975639073999999E-2</v>
      </c>
      <c r="RJ45" s="418">
        <f t="shared" si="94"/>
        <v>-1164.1401643759161</v>
      </c>
      <c r="RK45" s="421" t="s">
        <v>120</v>
      </c>
      <c r="RL45" s="212">
        <f>627.5095*(RC43-RC44)</f>
        <v>-5.3198356692858688</v>
      </c>
      <c r="RM45" s="212">
        <f>627.5095*(RJ43-RJ44)</f>
        <v>-4.2506067331819573</v>
      </c>
      <c r="RN45" s="212">
        <f>627.5095*(RH43-RH44)</f>
        <v>-4.1666049036172952</v>
      </c>
      <c r="RO45" s="212">
        <f>627.5095*(RG43-RG44)</f>
        <v>-4.5625336478745604</v>
      </c>
      <c r="RP45" s="212">
        <f>627.5095*(RF43-RF44)</f>
        <v>-4.520532730309986</v>
      </c>
      <c r="RQ45" s="212">
        <f>627.5095*(RE43-RE44)</f>
        <v>-4.3241676068008719</v>
      </c>
      <c r="RR45" s="212">
        <f>627.5095*(RD43-RD44)</f>
        <v>-4.2401657840848088</v>
      </c>
      <c r="RS45" s="213">
        <f t="shared" si="36"/>
        <v>-7.3560880467513634E-2</v>
      </c>
      <c r="RT45" s="249">
        <f t="shared" si="95"/>
        <v>0.28036694622517722</v>
      </c>
    </row>
    <row r="46" spans="1:488" ht="17">
      <c r="A46" s="96">
        <v>20.27</v>
      </c>
      <c r="C46" s="286" t="s">
        <v>42</v>
      </c>
      <c r="D46" s="282">
        <v>-986.48187820293401</v>
      </c>
      <c r="E46" s="282">
        <v>-987.69958223337403</v>
      </c>
      <c r="F46" s="282">
        <v>-987.69762003503502</v>
      </c>
      <c r="G46" s="282">
        <v>-987.64382153331405</v>
      </c>
      <c r="H46" s="282">
        <v>-987.642840434145</v>
      </c>
      <c r="I46" s="282">
        <v>-987.60919706883396</v>
      </c>
      <c r="J46" s="282">
        <v>-987.60723487049404</v>
      </c>
      <c r="K46" s="94" t="s">
        <v>118</v>
      </c>
      <c r="L46" s="34">
        <f>627.5095*(D48-D47)</f>
        <v>28.499733876640288</v>
      </c>
      <c r="M46" s="34">
        <f>627.5095*(J48-J47)</f>
        <v>20.533781158623249</v>
      </c>
      <c r="N46" s="34">
        <f>627.5095*(I48-I47)</f>
        <v>20.561509772382305</v>
      </c>
      <c r="O46" s="34">
        <f>627.5095*(H48-H47)</f>
        <v>25.595067481458504</v>
      </c>
      <c r="P46" s="34">
        <f>627.5095*(G48-G47)</f>
        <v>25.608931787981334</v>
      </c>
      <c r="Q46" s="34">
        <f>627.5095*(F48-F47)</f>
        <v>24.301341753922589</v>
      </c>
      <c r="R46" s="34">
        <f>627.5095*(E48-E47)</f>
        <v>24.329070367182268</v>
      </c>
      <c r="S46" s="93">
        <f t="shared" si="37"/>
        <v>3.7675605947999635</v>
      </c>
      <c r="T46" s="93">
        <f t="shared" si="38"/>
        <v>-1.2798614207990653</v>
      </c>
      <c r="U46" s="288"/>
      <c r="V46" s="93">
        <f>L46-'CCSD(T)'!BV46</f>
        <v>9.2656345923742833E-3</v>
      </c>
      <c r="W46" s="93">
        <f>N46-'CCSD(T)'!BW46</f>
        <v>1.4785783777462314E-3</v>
      </c>
      <c r="X46" s="93">
        <f>P46-'CCSD(T)'!CF46</f>
        <v>-2.0268099233966552E-3</v>
      </c>
      <c r="Y46" s="93">
        <f>R46-'CCSD(T)'!CG46</f>
        <v>-8.280855817654853E-2</v>
      </c>
      <c r="Z46" s="93">
        <f>R46-'DLPNO-CCSD(T1 or T0)'!CT45</f>
        <v>3.0436665004081931E-2</v>
      </c>
      <c r="AA46" s="93">
        <f t="shared" si="39"/>
        <v>-1.1292444515770939E-2</v>
      </c>
      <c r="AB46" s="93">
        <f t="shared" si="40"/>
        <v>-8.0781748253151875E-2</v>
      </c>
      <c r="AD46" s="209" t="s">
        <v>42</v>
      </c>
      <c r="AE46" s="28">
        <v>-986.48187820257499</v>
      </c>
      <c r="AF46" s="28">
        <v>-987.69958223311301</v>
      </c>
      <c r="AG46" s="28">
        <v>-987.69762003477297</v>
      </c>
      <c r="AH46" s="28">
        <v>-987.64382153306201</v>
      </c>
      <c r="AI46" s="28">
        <v>-987.64284043389205</v>
      </c>
      <c r="AJ46" s="28">
        <v>-987.60919706855304</v>
      </c>
      <c r="AK46" s="28">
        <v>-987.60723487021301</v>
      </c>
      <c r="AL46" s="18" t="s">
        <v>118</v>
      </c>
      <c r="AM46" s="34">
        <f>627.5095*(AE48-AE47)</f>
        <v>28.499731883698043</v>
      </c>
      <c r="AN46" s="34">
        <f>627.5095*(AK48-AK47)</f>
        <v>20.54570923564631</v>
      </c>
      <c r="AO46" s="34">
        <f>627.5095*(AJ48-AJ47)</f>
        <v>20.558852617355235</v>
      </c>
      <c r="AP46" s="34">
        <f>627.5095*(AI48-AI47)</f>
        <v>25.605070245148891</v>
      </c>
      <c r="AQ46" s="34">
        <f>627.5095*(AH48-AH47)</f>
        <v>25.611641936324382</v>
      </c>
      <c r="AR46" s="34">
        <f>627.5095*(AG48-AG47)</f>
        <v>24.31446232751469</v>
      </c>
      <c r="AS46" s="34">
        <f>627.5095*(AF48-AF47)</f>
        <v>24.327605709722992</v>
      </c>
      <c r="AT46" s="52">
        <f t="shared" si="41"/>
        <v>3.7687530923677564</v>
      </c>
      <c r="AU46" s="52">
        <f t="shared" si="42"/>
        <v>-1.2840362266013905</v>
      </c>
      <c r="AV46" s="71"/>
      <c r="AW46" s="52">
        <f>AM46-'CCSD(T)'!BV46</f>
        <v>9.2636416501292729E-3</v>
      </c>
      <c r="AX46" s="52">
        <f>AO46-'CCSD(T)'!BW46</f>
        <v>-1.1785766493233041E-3</v>
      </c>
      <c r="AY46" s="52">
        <f>AQ46-'CCSD(T)'!CF46</f>
        <v>6.8333841965184661E-4</v>
      </c>
      <c r="AZ46" s="52">
        <f>AS46-'CCSD(T)'!CG46</f>
        <v>-8.4273215635825238E-2</v>
      </c>
      <c r="BA46" s="52">
        <f>AS46-'DLPNO-CCSD(T1 or T0)'!CT45</f>
        <v>2.8972007544805223E-2</v>
      </c>
      <c r="BB46" s="52">
        <f t="shared" si="43"/>
        <v>-8.5803032304774263E-3</v>
      </c>
      <c r="BC46" s="52">
        <f t="shared" si="44"/>
        <v>-8.4956554055477085E-2</v>
      </c>
      <c r="BD46" s="33"/>
      <c r="BE46" s="211" t="s">
        <v>42</v>
      </c>
      <c r="BF46" s="28">
        <v>-986.48187820257499</v>
      </c>
      <c r="BG46" s="28">
        <v>-987.69951723842405</v>
      </c>
      <c r="BH46" s="28">
        <v>-987.69427129461906</v>
      </c>
      <c r="BI46" s="28">
        <v>-987.64352148485295</v>
      </c>
      <c r="BJ46" s="28">
        <v>-987.64089851295103</v>
      </c>
      <c r="BK46" s="28">
        <v>-987.60909618882499</v>
      </c>
      <c r="BL46" s="28">
        <v>-5.2459438050000001E-3</v>
      </c>
      <c r="BM46" s="28">
        <f t="shared" si="45"/>
        <v>-987.60385024502</v>
      </c>
      <c r="BN46" s="18" t="s">
        <v>118</v>
      </c>
      <c r="BO46" s="212">
        <f>627.5095*(BF48-BF47)</f>
        <v>28.499733876640288</v>
      </c>
      <c r="BP46" s="212">
        <f>627.5095*(BM48-BM47)</f>
        <v>20.680899187000595</v>
      </c>
      <c r="BQ46" s="212">
        <f>627.5095*(BK48-BK47)</f>
        <v>20.552564460024346</v>
      </c>
      <c r="BR46" s="212">
        <f>627.5095*(BJ48-BJ47)</f>
        <v>25.683059028449506</v>
      </c>
      <c r="BS46" s="212">
        <f>627.5095*(BI48-BI47)</f>
        <v>25.618891664604686</v>
      </c>
      <c r="BT46" s="212">
        <f>627.5095*(BH48-BH47)</f>
        <v>24.47083327156637</v>
      </c>
      <c r="BU46" s="212">
        <f>627.5095*(BG48-BG47)</f>
        <v>24.342498544590121</v>
      </c>
      <c r="BV46" s="213">
        <f t="shared" si="46"/>
        <v>3.7899340845657754</v>
      </c>
      <c r="BW46" s="213">
        <f t="shared" si="47"/>
        <v>-1.2763931200145642</v>
      </c>
      <c r="BX46" s="214">
        <f t="shared" si="96"/>
        <v>-7.6431065868263204E-3</v>
      </c>
      <c r="BY46" s="33">
        <f>BO46-'CCSD(T)'!BV46</f>
        <v>9.2656345923742833E-3</v>
      </c>
      <c r="BZ46" s="33">
        <f>BQ46-'CCSD(T)'!BW46</f>
        <v>-7.4667339802125809E-3</v>
      </c>
      <c r="CA46" s="39">
        <f>BS46-'CCSD(T)'!CF46</f>
        <v>7.9330666999553046E-3</v>
      </c>
      <c r="CB46" s="39">
        <f>BU46-'CCSD(T)'!CG46</f>
        <v>-6.938038076869546E-2</v>
      </c>
      <c r="CC46" s="33">
        <f>BU46-'DLPNO-CCSD(T1 or T0)'!CT45</f>
        <v>4.3864842411935001E-2</v>
      </c>
      <c r="CD46" s="33">
        <f t="shared" si="49"/>
        <v>-1.3325678924189788E-3</v>
      </c>
      <c r="CE46" s="33">
        <f t="shared" si="50"/>
        <v>-7.7313447468650764E-2</v>
      </c>
      <c r="CF46" s="39"/>
      <c r="CG46" s="211" t="s">
        <v>42</v>
      </c>
      <c r="CH46" s="74">
        <v>-986.48187820293401</v>
      </c>
      <c r="CI46" s="74">
        <v>-987.69951723868496</v>
      </c>
      <c r="CJ46" s="74">
        <v>-987.69427129487804</v>
      </c>
      <c r="CK46" s="74">
        <v>-987.64352148510397</v>
      </c>
      <c r="CL46" s="74">
        <v>-987.64089851320102</v>
      </c>
      <c r="CM46" s="74">
        <v>-987.60909618910398</v>
      </c>
      <c r="CN46" s="33">
        <v>-5.2459438070000001E-3</v>
      </c>
      <c r="CO46" s="33">
        <f t="shared" si="51"/>
        <v>-987.60385024529694</v>
      </c>
      <c r="CP46" s="18" t="s">
        <v>118</v>
      </c>
      <c r="CQ46" s="34">
        <f>627.5095*(CH48-CH47)</f>
        <v>28.499733876640288</v>
      </c>
      <c r="CR46" s="34">
        <f>627.5095*(CO48-CO47)</f>
        <v>20.69430105551621</v>
      </c>
      <c r="CS46" s="34">
        <f>627.5095*(CM48-CM47)</f>
        <v>20.578806677016747</v>
      </c>
      <c r="CT46" s="34">
        <f>627.5095*(CL48-CL47)</f>
        <v>25.702656283747562</v>
      </c>
      <c r="CU46" s="34">
        <f>627.5095*(CK48-CK47)</f>
        <v>25.644909094533499</v>
      </c>
      <c r="CV46" s="34">
        <f>627.5095*(CJ48-CJ47)</f>
        <v>24.486977259324977</v>
      </c>
      <c r="CW46" s="34">
        <f>627.5095*(CI48-CI47)</f>
        <v>24.371482881467571</v>
      </c>
      <c r="CX46" s="33">
        <f t="shared" si="97"/>
        <v>3.7926762044508244</v>
      </c>
      <c r="CY46" s="33">
        <f t="shared" si="98"/>
        <v>-1.2734262130659282</v>
      </c>
      <c r="CZ46" s="33">
        <f t="shared" si="99"/>
        <v>2.9669069486359945E-3</v>
      </c>
      <c r="DA46" s="33">
        <f>CQ46-'CCSD(T)'!BV46</f>
        <v>9.2656345923742833E-3</v>
      </c>
      <c r="DB46" s="33">
        <f>CS46-'CCSD(T)'!BW46</f>
        <v>1.8775483012188232E-2</v>
      </c>
      <c r="DC46" s="33">
        <f>CU46-'CCSD(T)'!CF46</f>
        <v>3.3950496628769145E-2</v>
      </c>
      <c r="DD46" s="39">
        <f>CW46-'CCSD(T)'!CG46</f>
        <v>-4.0396043891245625E-2</v>
      </c>
      <c r="DE46" s="39">
        <f>CW46-'DLPNO-CCSD(T1 or T0)'!CT45</f>
        <v>7.2849179289384836E-2</v>
      </c>
      <c r="DF46" s="33">
        <f t="shared" si="52"/>
        <v>2.4684862036394861E-2</v>
      </c>
      <c r="DG46" s="33">
        <f t="shared" si="53"/>
        <v>-7.434654052001477E-2</v>
      </c>
      <c r="DH46" s="33"/>
      <c r="DI46" s="211" t="s">
        <v>42</v>
      </c>
      <c r="DJ46" s="74">
        <v>-986.48187820309795</v>
      </c>
      <c r="DK46" s="74">
        <v>-987.69896810935199</v>
      </c>
      <c r="DL46" s="74">
        <v>-987.69862429998796</v>
      </c>
      <c r="DM46" s="74">
        <v>-987.64334085669998</v>
      </c>
      <c r="DN46" s="74">
        <v>-987.64316895201796</v>
      </c>
      <c r="DO46" s="74">
        <v>-987.60920788421095</v>
      </c>
      <c r="DP46" s="28">
        <v>-3.43809364E-4</v>
      </c>
      <c r="DQ46" s="33">
        <f t="shared" si="54"/>
        <v>-987.60886407484691</v>
      </c>
      <c r="DR46" s="18" t="s">
        <v>118</v>
      </c>
      <c r="DS46" s="34">
        <f>627.5095*(DJ48-DJ47)</f>
        <v>28.499729632221189</v>
      </c>
      <c r="DT46" s="34">
        <f>627.5095*(DQ48-DQ47)</f>
        <v>20.545103926879616</v>
      </c>
      <c r="DU46" s="34">
        <f>627.5095*(DO48-DO47)</f>
        <v>20.546633996447337</v>
      </c>
      <c r="DV46" s="34">
        <f>627.5095*(DN48-DN47)</f>
        <v>25.589402291150204</v>
      </c>
      <c r="DW46" s="34">
        <f>627.5095*(DM48-DM47)</f>
        <v>25.590167326290764</v>
      </c>
      <c r="DX46" s="34">
        <f>627.5095*(DL48-DL47)</f>
        <v>24.372444516551255</v>
      </c>
      <c r="DY46" s="34">
        <f>627.5095*(DK48-DK47)</f>
        <v>24.373974586190318</v>
      </c>
      <c r="DZ46" s="33">
        <f t="shared" si="3"/>
        <v>3.8273405897429811</v>
      </c>
      <c r="EA46" s="33">
        <f t="shared" si="4"/>
        <v>-1.2161927401004462</v>
      </c>
      <c r="EB46" s="33">
        <f t="shared" si="55"/>
        <v>6.3668680698619085E-2</v>
      </c>
      <c r="EC46" s="33">
        <f>DS46-'CCSD(T)'!BV46</f>
        <v>9.26139017327543E-3</v>
      </c>
      <c r="ED46" s="33">
        <f>DU46-'CCSD(T)'!BW46</f>
        <v>-1.3397197557221574E-2</v>
      </c>
      <c r="EE46" s="33">
        <f>DW46-'CCSD(T)'!CF46</f>
        <v>-2.0791271613965989E-2</v>
      </c>
      <c r="EF46" s="39">
        <f>DY46-'CCSD(T)'!CG46</f>
        <v>-3.790433916849878E-2</v>
      </c>
      <c r="EG46" s="39">
        <f>DY46-'DLPNO-CCSD(T1 or T0)'!CT45</f>
        <v>7.5340884012131681E-2</v>
      </c>
      <c r="EH46" s="33">
        <f t="shared" si="56"/>
        <v>-3.0052661787241419E-2</v>
      </c>
      <c r="EI46" s="33">
        <f t="shared" si="57"/>
        <v>-1.711306755453279E-2</v>
      </c>
      <c r="EJ46" s="33"/>
      <c r="EK46" s="289" t="s">
        <v>42</v>
      </c>
      <c r="EL46" s="33">
        <v>-986.52164730552602</v>
      </c>
      <c r="EM46" s="33">
        <v>-988.03207474938699</v>
      </c>
      <c r="EN46" s="33">
        <v>-988.029776960616</v>
      </c>
      <c r="EO46" s="33">
        <v>-987.96404700542598</v>
      </c>
      <c r="EP46" s="33">
        <v>-987.96289811103998</v>
      </c>
      <c r="EQ46" s="33">
        <v>-987.95449005412604</v>
      </c>
      <c r="ER46" s="33">
        <v>-2.2977887720000002E-3</v>
      </c>
      <c r="ES46" s="33">
        <f t="shared" si="58"/>
        <v>-987.95219226535403</v>
      </c>
      <c r="ET46" s="18" t="s">
        <v>118</v>
      </c>
      <c r="EU46" s="34">
        <f>627.5095*(EL48-EL47)</f>
        <v>28.384632857542364</v>
      </c>
      <c r="EV46" s="34">
        <f>627.5095*(ES48-ES47)</f>
        <v>20.909110746376221</v>
      </c>
      <c r="EW46" s="34">
        <f>627.5095*(EQ48-EQ47)</f>
        <v>20.840644080260766</v>
      </c>
      <c r="EX46" s="34">
        <f>627.5095*(EP48-EP47)</f>
        <v>24.638081924686002</v>
      </c>
      <c r="EY46" s="34">
        <f>627.5095*(EO48-EO47)</f>
        <v>24.603848591913632</v>
      </c>
      <c r="EZ46" s="34">
        <f>627.5095*(EN48-EN47)</f>
        <v>23.998068571852542</v>
      </c>
      <c r="FA46" s="34">
        <f>627.5095*(EM48-EM47)</f>
        <v>23.929601905808425</v>
      </c>
      <c r="FB46" s="92">
        <f t="shared" si="5"/>
        <v>3.0889578255476593</v>
      </c>
      <c r="FC46" s="92">
        <f t="shared" si="6"/>
        <v>-0.67424668610520655</v>
      </c>
      <c r="FD46" s="92">
        <f>EU46-'CCSD(T)'!BB46</f>
        <v>-4.7675548808960855E-3</v>
      </c>
      <c r="FE46" s="92">
        <f>EW46-'CCSD(T)'!BC46</f>
        <v>-2.0540198914844154E-2</v>
      </c>
      <c r="FF46" s="92">
        <f>EY46-'CCSD(T)'!CH46</f>
        <v>7.3539483019356311E-2</v>
      </c>
      <c r="FG46" s="96">
        <f>FA46-'CCSD(T)'!CI46</f>
        <v>3.4339343659780752E-2</v>
      </c>
      <c r="FH46" s="96">
        <f>FA46-'DLPNO-CCSD(T1 or T0)'!AF45</f>
        <v>-7.083237937785114E-2</v>
      </c>
      <c r="FI46" s="92">
        <f t="shared" si="59"/>
        <v>7.8307037900252396E-2</v>
      </c>
      <c r="FJ46" s="92">
        <f t="shared" si="60"/>
        <v>-3.9200139359575559E-2</v>
      </c>
      <c r="FK46" s="39"/>
      <c r="FL46" s="218" t="s">
        <v>42</v>
      </c>
      <c r="FM46" s="28">
        <v>-986.52164730536299</v>
      </c>
      <c r="FN46" s="28">
        <v>-988.03207469683798</v>
      </c>
      <c r="FO46" s="28">
        <v>-988.02977690777402</v>
      </c>
      <c r="FP46" s="28">
        <v>-987.96404696049501</v>
      </c>
      <c r="FQ46" s="28">
        <v>-987.96289806596303</v>
      </c>
      <c r="FR46" s="28">
        <v>-987.95448993631396</v>
      </c>
      <c r="FS46" s="28">
        <v>-2.2977890629999999E-3</v>
      </c>
      <c r="FT46" s="28">
        <f t="shared" si="61"/>
        <v>-987.95219214725091</v>
      </c>
      <c r="FU46" s="18" t="s">
        <v>118</v>
      </c>
      <c r="FV46" s="34">
        <f>627.5095*(FM48-FM47)</f>
        <v>28.384637108239342</v>
      </c>
      <c r="FW46" s="34">
        <f>627.5095*(FT48-FT47)</f>
        <v>20.905453693786104</v>
      </c>
      <c r="FX46" s="34">
        <f>627.5095*(FR48-FR47)</f>
        <v>20.837244955460459</v>
      </c>
      <c r="FY46" s="34">
        <f>627.5095*(FQ48-FQ47)</f>
        <v>24.635886218114969</v>
      </c>
      <c r="FZ46" s="34">
        <f>627.5095*(FP48-FP47)</f>
        <v>24.601781849237504</v>
      </c>
      <c r="GA46" s="34">
        <f>627.5095*(FO48-FO47)</f>
        <v>23.995771993126052</v>
      </c>
      <c r="GB46" s="34">
        <f>627.5095*(FN48-FN47)</f>
        <v>23.927563254158351</v>
      </c>
      <c r="GC46" s="33">
        <f t="shared" si="62"/>
        <v>3.0903182986978912</v>
      </c>
      <c r="GD46" s="33">
        <f t="shared" si="63"/>
        <v>-0.67421859507915372</v>
      </c>
      <c r="GE46" s="169">
        <f t="shared" si="100"/>
        <v>6.9459732486574666E-2</v>
      </c>
      <c r="GF46" s="33">
        <f>FV46-'CCSD(T)'!BB46</f>
        <v>-4.7633041839176826E-3</v>
      </c>
      <c r="GG46" s="33">
        <f>FX46-'CCSD(T)'!BC46</f>
        <v>-2.3939323715151062E-2</v>
      </c>
      <c r="GH46" s="33">
        <f>FZ46-'CCSD(T)'!CH46</f>
        <v>7.147274034322848E-2</v>
      </c>
      <c r="GI46" s="33">
        <f>GB46-'CCSD(T)'!CI46</f>
        <v>3.2300692009705756E-2</v>
      </c>
      <c r="GJ46" s="33">
        <f>GB46-'DLPNO-CCSD(T1 or T0)'!O45</f>
        <v>9.0026670114571772E-2</v>
      </c>
      <c r="GK46" s="33">
        <f t="shared" si="64"/>
        <v>7.6236044527146163E-2</v>
      </c>
      <c r="GL46" s="33">
        <f t="shared" si="65"/>
        <v>-3.9172048333522724E-2</v>
      </c>
      <c r="GM46" s="33"/>
      <c r="GN46" s="218" t="s">
        <v>42</v>
      </c>
      <c r="GO46" s="28">
        <v>-986.52164730536299</v>
      </c>
      <c r="GP46" s="28">
        <v>-988.03184341983501</v>
      </c>
      <c r="GQ46" s="28">
        <v>-988.02505666124398</v>
      </c>
      <c r="GR46" s="28">
        <v>-987.96369192941597</v>
      </c>
      <c r="GS46" s="28">
        <v>-987.96029855012</v>
      </c>
      <c r="GT46" s="28">
        <v>-987.95434623501899</v>
      </c>
      <c r="GU46" s="28">
        <v>-6.7867585910000002E-3</v>
      </c>
      <c r="GV46" s="28">
        <f t="shared" si="66"/>
        <v>-987.94755947642795</v>
      </c>
      <c r="GW46" s="18" t="s">
        <v>118</v>
      </c>
      <c r="GX46" s="34">
        <f>627.5095*(GO48-GO47)</f>
        <v>28.384637107597285</v>
      </c>
      <c r="GY46" s="34">
        <f>627.5095*(GV48-GV47)</f>
        <v>21.015856871245635</v>
      </c>
      <c r="GZ46" s="34">
        <f>627.5095*(GT48-GT47)</f>
        <v>20.824146862465216</v>
      </c>
      <c r="HA46" s="34">
        <f>627.5095*(GS48-GS47)</f>
        <v>24.813143636437708</v>
      </c>
      <c r="HB46" s="34">
        <f>627.5095*(GR48-GR47)</f>
        <v>24.71728863233286</v>
      </c>
      <c r="HC46" s="34">
        <f>627.5095*(GQ48-GQ47)</f>
        <v>24.151628727687367</v>
      </c>
      <c r="HD46" s="34">
        <f>627.5095*(GP48-GP47)</f>
        <v>23.959918718906948</v>
      </c>
      <c r="HE46" s="33">
        <f t="shared" si="101"/>
        <v>3.1357718564417318</v>
      </c>
      <c r="HF46" s="33">
        <f t="shared" si="102"/>
        <v>-0.75736991342591153</v>
      </c>
      <c r="HG46" s="52">
        <f t="shared" si="67"/>
        <v>8.3151318346757819E-2</v>
      </c>
      <c r="HH46" s="33">
        <f>GX46-'CCSD(T)'!BB46</f>
        <v>-4.7633048259747568E-3</v>
      </c>
      <c r="HI46" s="33">
        <f>GZ46-'CCSD(T)'!BC46</f>
        <v>-3.7037416710393956E-2</v>
      </c>
      <c r="HJ46" s="33">
        <f>HB46-'CCSD(T)'!CH46</f>
        <v>0.18697952343858404</v>
      </c>
      <c r="HK46" s="33">
        <f>HD46-'CCSD(T)'!CI46</f>
        <v>6.4656156758303496E-2</v>
      </c>
      <c r="HL46" s="33">
        <f>HD46-'DLPNO-CCSD(T1 or T0)'!CT45</f>
        <v>-0.33871498327123817</v>
      </c>
      <c r="HM46" s="33">
        <f t="shared" si="103"/>
        <v>0.1917428282645588</v>
      </c>
      <c r="HN46" s="33">
        <f t="shared" si="104"/>
        <v>-0.12232336668028054</v>
      </c>
      <c r="HO46" s="39"/>
      <c r="HP46" s="218" t="s">
        <v>42</v>
      </c>
      <c r="HQ46" s="28">
        <v>-986.52164730536299</v>
      </c>
      <c r="HR46" s="28">
        <v>-988.03184341983501</v>
      </c>
      <c r="HS46" s="28">
        <v>-988.02505666124398</v>
      </c>
      <c r="HT46" s="28">
        <v>-987.96369192941597</v>
      </c>
      <c r="HU46" s="28">
        <v>-987.96029855012</v>
      </c>
      <c r="HV46" s="28">
        <v>-987.95434623501899</v>
      </c>
      <c r="HW46" s="28">
        <v>-6.7867585910000002E-3</v>
      </c>
      <c r="HX46" s="28">
        <f t="shared" si="68"/>
        <v>-987.94755947642795</v>
      </c>
      <c r="HY46" s="18" t="s">
        <v>118</v>
      </c>
      <c r="HZ46" s="34">
        <f>627.5095*(HQ48-HQ47)</f>
        <v>28.384637108239342</v>
      </c>
      <c r="IA46" s="34">
        <f>627.5095*(HX48-HX47)</f>
        <v>21.059280245703139</v>
      </c>
      <c r="IB46" s="34">
        <f>627.5095*(HV48-HV47)</f>
        <v>20.84496172158082</v>
      </c>
      <c r="IC46" s="34">
        <f>627.5095*(HU48-HU47)</f>
        <v>24.838954640182269</v>
      </c>
      <c r="ID46" s="34">
        <f>627.5095*(HT48-HT47)</f>
        <v>24.731795377514725</v>
      </c>
      <c r="IE46" s="34">
        <f>627.5095*(HS48-HS47)</f>
        <v>24.185456861828406</v>
      </c>
      <c r="IF46" s="34">
        <f>627.5095*(HR48-HR47)</f>
        <v>23.971138337706087</v>
      </c>
      <c r="IG46" s="33">
        <f t="shared" si="69"/>
        <v>3.1261766161252673</v>
      </c>
      <c r="IH46" s="33">
        <f t="shared" si="70"/>
        <v>-0.7606570398086383</v>
      </c>
      <c r="II46" s="33">
        <f t="shared" si="71"/>
        <v>-3.2871263827267683E-3</v>
      </c>
      <c r="IJ46" s="33">
        <f>HZ46-'CCSD(T)'!BB46</f>
        <v>-4.7633041839176826E-3</v>
      </c>
      <c r="IK46" s="33">
        <f>IB46-'CCSD(T)'!BC46</f>
        <v>-1.6222557594790743E-2</v>
      </c>
      <c r="IL46" s="33">
        <f>ID46-'CCSD(T)'!CH46</f>
        <v>0.20148626862044949</v>
      </c>
      <c r="IM46" s="33">
        <f>IF46-'CCSD(T)'!CI46</f>
        <v>7.5875775557442182E-2</v>
      </c>
      <c r="IN46" s="33">
        <f>IF46-'DLPNO-CCSD(T1 or T0)'!CT45</f>
        <v>-0.32749536447209948</v>
      </c>
      <c r="IO46" s="33">
        <f t="shared" si="72"/>
        <v>0.20624957280436718</v>
      </c>
      <c r="IP46" s="33">
        <f t="shared" si="73"/>
        <v>-0.12561049306300731</v>
      </c>
      <c r="IQ46" s="33"/>
      <c r="IR46" s="218" t="s">
        <v>42</v>
      </c>
      <c r="IS46">
        <v>-986.52164730552602</v>
      </c>
      <c r="IT46">
        <v>-988.03185551767399</v>
      </c>
      <c r="IU46">
        <v>-988.03137144249104</v>
      </c>
      <c r="IV46">
        <v>-987.96388928357499</v>
      </c>
      <c r="IW46">
        <v>-987.963647245983</v>
      </c>
      <c r="IX46">
        <v>-987.95441408110298</v>
      </c>
      <c r="IY46">
        <v>-4.8407518400000001E-4</v>
      </c>
      <c r="IZ46" s="28">
        <f t="shared" si="74"/>
        <v>-987.95393000591901</v>
      </c>
      <c r="JA46" s="18" t="s">
        <v>118</v>
      </c>
      <c r="JB46" s="34">
        <f>627.5095*(IS48-IS47)</f>
        <v>28.384632857542364</v>
      </c>
      <c r="JC46" s="34">
        <f>627.5095*(IZ48-IZ47)</f>
        <v>20.826259506233903</v>
      </c>
      <c r="JD46" s="34">
        <f>627.5095*(IX48-IX47)</f>
        <v>20.813003088187987</v>
      </c>
      <c r="JE46" s="34">
        <f>627.5095*(IW48-IW47)</f>
        <v>24.533820961487933</v>
      </c>
      <c r="JF46" s="34">
        <f>627.5095*(IV48-IV47)</f>
        <v>24.527192751822916</v>
      </c>
      <c r="JG46" s="34">
        <f>627.5095*(IU48-IU47)</f>
        <v>23.90601499457874</v>
      </c>
      <c r="JH46" s="34">
        <f>627.5095*(IT48-IT47)</f>
        <v>23.892758577174877</v>
      </c>
      <c r="JI46" s="33">
        <f t="shared" si="75"/>
        <v>3.0797554889868906</v>
      </c>
      <c r="JJ46" s="33">
        <f t="shared" si="76"/>
        <v>-0.63443417464803886</v>
      </c>
      <c r="JK46" s="33">
        <f t="shared" si="77"/>
        <v>3.9812511457167687E-2</v>
      </c>
      <c r="JL46" s="33">
        <f>JB46-'CCSD(T)'!BB46</f>
        <v>-4.7675548808960855E-3</v>
      </c>
      <c r="JM46" s="33">
        <f>JD46-'CCSD(T)'!BC46</f>
        <v>-4.8181190987623523E-2</v>
      </c>
      <c r="JN46" s="33">
        <f>JF46-'CCSD(T)'!CH46</f>
        <v>-3.1163570713594879E-3</v>
      </c>
      <c r="JO46" s="33">
        <f>JH46-'CCSD(T)'!CI46</f>
        <v>-2.5039849737673592E-3</v>
      </c>
      <c r="JP46" s="33">
        <f>JH46-'DLPNO-CCSD(T1 or T0)'!CT45</f>
        <v>-0.40587512500330902</v>
      </c>
      <c r="JQ46" s="33">
        <f t="shared" si="78"/>
        <v>1.6511978095365976E-3</v>
      </c>
      <c r="JR46" s="33">
        <f t="shared" si="79"/>
        <v>6.1237209759212874E-4</v>
      </c>
      <c r="JS46" s="33"/>
      <c r="JT46" s="344">
        <v>-988.77050574714701</v>
      </c>
      <c r="JU46" s="345">
        <v>-988.38517677001801</v>
      </c>
      <c r="JV46" s="267">
        <v>-988.36835285591201</v>
      </c>
      <c r="JW46" s="266"/>
      <c r="JX46" s="218" t="s">
        <v>42</v>
      </c>
      <c r="JY46" s="28">
        <v>-987.00747336276197</v>
      </c>
      <c r="JZ46" s="28">
        <v>-989.01729385717294</v>
      </c>
      <c r="KA46" s="28">
        <v>-989.01225892032198</v>
      </c>
      <c r="KB46" s="28">
        <v>-988.91135478856302</v>
      </c>
      <c r="KC46" s="28">
        <v>-988.90883732013697</v>
      </c>
      <c r="KD46" s="28">
        <v>-988.94948092053903</v>
      </c>
      <c r="KE46" s="28">
        <v>-5.0349368509999999E-3</v>
      </c>
      <c r="KF46" s="28">
        <f t="shared" si="80"/>
        <v>-988.94444598368807</v>
      </c>
      <c r="KG46" s="216">
        <v>-988.72755660400003</v>
      </c>
      <c r="KH46" s="125">
        <v>-988.72755660400003</v>
      </c>
      <c r="KI46" s="215">
        <v>-988.81899441500002</v>
      </c>
      <c r="KJ46" s="10">
        <v>-0.54564488304600001</v>
      </c>
      <c r="KK46" s="10">
        <v>-1.3963653379080001</v>
      </c>
      <c r="KL46" s="10">
        <f t="shared" si="105"/>
        <v>-988.86499339593354</v>
      </c>
      <c r="KM46" s="10">
        <f t="shared" si="106"/>
        <v>-988.82274830204233</v>
      </c>
      <c r="KN46" s="34">
        <f>627.5095*(JY48-JY47)</f>
        <v>27.681007932977433</v>
      </c>
      <c r="KO46" s="34">
        <f>627.5095*(KF48-KF47)</f>
        <v>16.894252557692973</v>
      </c>
      <c r="KP46" s="34">
        <f>627.5095*(KL48-KL47)</f>
        <v>19.05610943926451</v>
      </c>
      <c r="KQ46" s="34">
        <f>627.5095*(KM48-KM47)</f>
        <v>20.166975219923362</v>
      </c>
      <c r="KR46" s="34">
        <f>627.5095*(KD48-KD47)</f>
        <v>16.802956471614145</v>
      </c>
      <c r="KS46" s="34">
        <f>627.5095*(KC48-KC47)</f>
        <v>21.472783235023279</v>
      </c>
      <c r="KT46" s="34">
        <f>627.5095*(KB48-KB47)</f>
        <v>21.427135191912527</v>
      </c>
      <c r="KU46" s="34">
        <f>627.5095*(KA48-KA47)</f>
        <v>20.913672415398775</v>
      </c>
      <c r="KV46" s="34">
        <f>627.5095*(JZ48-JZ47)</f>
        <v>20.822376329319948</v>
      </c>
      <c r="KW46" s="33">
        <f t="shared" si="14"/>
        <v>4.0194198577058025</v>
      </c>
      <c r="KX46" s="109">
        <f>627.5095*(JT48-JT47)</f>
        <v>21.954959288892034</v>
      </c>
      <c r="KY46" s="109">
        <f>627.5095*(JU48-JU47)</f>
        <v>21.387912987366409</v>
      </c>
      <c r="KZ46" s="331">
        <f>627.5095*(JV48-JV47)</f>
        <v>21.419494516435591</v>
      </c>
      <c r="LA46" s="33">
        <f t="shared" si="107"/>
        <v>-0.60475886259257905</v>
      </c>
      <c r="LB46" s="155">
        <f t="shared" si="108"/>
        <v>6.9459732486574666E-2</v>
      </c>
      <c r="LC46" s="149">
        <f>KN46-'PNO-LCCSD(T)'!AB45</f>
        <v>-8.1527667527581116E-4</v>
      </c>
      <c r="LD46" s="179">
        <f t="shared" si="109"/>
        <v>-3.105186924838403</v>
      </c>
      <c r="LE46" s="324">
        <f t="shared" si="110"/>
        <v>1.1325829595720869</v>
      </c>
      <c r="LF46" s="326">
        <f t="shared" si="111"/>
        <v>-0.5670463015256253</v>
      </c>
      <c r="LG46" t="str">
        <f t="shared" si="112"/>
        <v>15_end</v>
      </c>
      <c r="LH46" s="175">
        <f>627.5095*(KG48-KG47)</f>
        <v>22.803053915293138</v>
      </c>
      <c r="LI46" s="128">
        <f t="shared" si="20"/>
        <v>-1.3302706802698587</v>
      </c>
      <c r="LJ46" s="129">
        <f t="shared" si="21"/>
        <v>-1.3759187233806109</v>
      </c>
      <c r="LK46" s="123">
        <f>627.5095*(KI48-KI47)</f>
        <v>22.202979758155767</v>
      </c>
      <c r="LL46" s="128">
        <f t="shared" si="113"/>
        <v>-1.2893073427569917</v>
      </c>
      <c r="LM46" s="128">
        <f t="shared" si="114"/>
        <v>-1.3806034288358191</v>
      </c>
      <c r="LN46" s="226">
        <f t="shared" si="115"/>
        <v>4.1322870101256122</v>
      </c>
      <c r="LO46" s="226"/>
      <c r="LP46" s="5" t="s">
        <v>42</v>
      </c>
      <c r="LQ46" s="4">
        <v>-987.00747336280097</v>
      </c>
      <c r="LR46" s="4">
        <v>-989.01729349344998</v>
      </c>
      <c r="LS46" s="4">
        <v>-989.01225852678704</v>
      </c>
      <c r="LT46" s="4">
        <v>-988.91135447499903</v>
      </c>
      <c r="LU46" s="4">
        <v>-988.90883699166795</v>
      </c>
      <c r="LV46" s="4">
        <v>-988.949480139917</v>
      </c>
      <c r="LW46" s="4">
        <v>-5.0349666629999996E-3</v>
      </c>
      <c r="LX46" s="28">
        <f t="shared" si="116"/>
        <v>-988.94444517325405</v>
      </c>
      <c r="LY46" s="18" t="s">
        <v>118</v>
      </c>
      <c r="LZ46" s="34">
        <f>627.5095*(LQ48-LQ47)</f>
        <v>27.681003622569232</v>
      </c>
      <c r="MA46" s="34">
        <f>627.5095*(LX48-LX47)</f>
        <v>16.898574164137703</v>
      </c>
      <c r="MB46" s="34">
        <f>627.5095*(LV48-LV47)</f>
        <v>16.807793388247482</v>
      </c>
      <c r="MC46" s="34">
        <f>627.5095*(LU48-LU47)</f>
        <v>21.475779713936113</v>
      </c>
      <c r="MD46" s="34">
        <f>627.5095*(LT48-LT47)</f>
        <v>21.430389325669974</v>
      </c>
      <c r="ME46" s="34">
        <f>627.5095*(LS48-LS47)</f>
        <v>20.916773483900755</v>
      </c>
      <c r="MF46" s="34">
        <f>627.5095*(LR48-LR47)</f>
        <v>20.825992708652588</v>
      </c>
      <c r="MG46" s="33">
        <f t="shared" si="117"/>
        <v>4.0181993204051061</v>
      </c>
      <c r="MH46" s="39">
        <f t="shared" si="118"/>
        <v>-0.60439661701738601</v>
      </c>
      <c r="MI46" s="33"/>
      <c r="MJ46" s="5" t="s">
        <v>42</v>
      </c>
      <c r="MK46" s="28">
        <v>-987.00747336276095</v>
      </c>
      <c r="ML46" s="28">
        <v>-989.01705075443294</v>
      </c>
      <c r="MM46" s="28">
        <v>-989.00291170904495</v>
      </c>
      <c r="MN46" s="28">
        <v>-988.91059751006196</v>
      </c>
      <c r="MO46" s="28">
        <v>-988.90352798736797</v>
      </c>
      <c r="MP46" s="28">
        <v>-988.949541036749</v>
      </c>
      <c r="MQ46" s="28">
        <v>-1.4139045388E-2</v>
      </c>
      <c r="MR46" s="28">
        <f t="shared" si="82"/>
        <v>-988.935401991361</v>
      </c>
      <c r="MS46" s="18" t="s">
        <v>118</v>
      </c>
      <c r="MT46" s="34">
        <f>627.5095*(MK48-MK47)</f>
        <v>27.681007932335376</v>
      </c>
      <c r="MU46" s="34">
        <f>627.5095*(MR48-MR47)</f>
        <v>17.106897034511974</v>
      </c>
      <c r="MV46" s="34">
        <f>627.5095*(MP48-MP47)</f>
        <v>16.707257866106207</v>
      </c>
      <c r="MW46" s="34">
        <f>627.5095*(MO48-MO47)</f>
        <v>21.78598281855054</v>
      </c>
      <c r="MX46" s="34">
        <f>627.5095*(MN48-MN47)</f>
        <v>21.586163233990959</v>
      </c>
      <c r="MY46" s="34">
        <f>627.5095*(MM48-MM47)</f>
        <v>21.224454919603268</v>
      </c>
      <c r="MZ46" s="34">
        <f>627.5095*(ML48-ML47)</f>
        <v>20.824815751197502</v>
      </c>
      <c r="NA46" s="52">
        <f t="shared" si="119"/>
        <v>4.1175578850912942</v>
      </c>
      <c r="NB46" s="52">
        <f t="shared" si="120"/>
        <v>-0.76134748279345743</v>
      </c>
      <c r="NC46" s="33">
        <f t="shared" si="121"/>
        <v>0.15658862020087838</v>
      </c>
      <c r="ND46" s="33"/>
      <c r="NE46" s="5" t="s">
        <v>42</v>
      </c>
      <c r="NF46">
        <v>-987.00747336276095</v>
      </c>
      <c r="NG46">
        <v>-989.01705075443397</v>
      </c>
      <c r="NH46">
        <v>-989.00291170904597</v>
      </c>
      <c r="NI46">
        <v>-988.91059751006298</v>
      </c>
      <c r="NJ46">
        <v>-988.90352798736899</v>
      </c>
      <c r="NK46">
        <v>-988.949541036749</v>
      </c>
      <c r="NL46">
        <v>-1.4139045388E-2</v>
      </c>
      <c r="NM46" s="28">
        <f t="shared" si="83"/>
        <v>-988.935401991361</v>
      </c>
      <c r="NN46" s="18" t="s">
        <v>118</v>
      </c>
      <c r="NO46" s="34">
        <f>627.5095*(NF48-NF47)</f>
        <v>27.681007932977433</v>
      </c>
      <c r="NP46" s="34">
        <f>627.5095*(NM48-NM47)</f>
        <v>17.123468795524317</v>
      </c>
      <c r="NQ46" s="34">
        <f>627.5095*(NK48-NK47)</f>
        <v>16.713896217618611</v>
      </c>
      <c r="NR46" s="34">
        <f>627.5095*(NJ48-NJ47)</f>
        <v>21.794320664048449</v>
      </c>
      <c r="NS46" s="34">
        <f>627.5095*(NI48-NI47)</f>
        <v>21.589534375059927</v>
      </c>
      <c r="NT46" s="34">
        <f>627.5095*(NH48-NH47)</f>
        <v>21.236366507625998</v>
      </c>
      <c r="NU46" s="34">
        <f>627.5095*(NG48-NG47)</f>
        <v>20.826793929720289</v>
      </c>
      <c r="NV46" s="33">
        <f t="shared" si="122"/>
        <v>4.1128977121016774</v>
      </c>
      <c r="NW46" s="39">
        <f t="shared" si="84"/>
        <v>-0.76274044533963803</v>
      </c>
      <c r="NX46" s="33">
        <f t="shared" si="85"/>
        <v>-1.3929625461805983E-3</v>
      </c>
      <c r="NZ46" s="5" t="s">
        <v>42</v>
      </c>
      <c r="OA46" s="4">
        <v>-987.039812582732</v>
      </c>
      <c r="OB46" s="4">
        <v>-989.19111521640605</v>
      </c>
      <c r="OC46" s="4">
        <v>-989.16913576176</v>
      </c>
      <c r="OD46" s="4">
        <v>-989.06994797206505</v>
      </c>
      <c r="OE46" s="4">
        <v>-989.05895824474203</v>
      </c>
      <c r="OF46" s="4">
        <v>-989.128850489672</v>
      </c>
      <c r="OG46" s="4">
        <v>-2.1979454645999999E-2</v>
      </c>
      <c r="OH46" s="28">
        <f t="shared" si="86"/>
        <v>-989.10687103502596</v>
      </c>
      <c r="OI46" s="18" t="s">
        <v>118</v>
      </c>
      <c r="OJ46" s="34">
        <f>627.5095*(OA48-OA47)</f>
        <v>27.758414931449433</v>
      </c>
      <c r="OK46" s="34">
        <f>627.5095*(OH48-OH47)</f>
        <v>17.029472438137351</v>
      </c>
      <c r="OL46" s="34">
        <f>627.5095*(OF48-OF47)</f>
        <v>16.740778731442116</v>
      </c>
      <c r="OM46" s="34">
        <f>627.5095*(OE48-OE47)</f>
        <v>21.569325931758474</v>
      </c>
      <c r="ON46" s="34">
        <f>627.5095*(OD48-OD47)</f>
        <v>21.42497907808983</v>
      </c>
      <c r="OO46" s="34">
        <f>627.5095*(OC48-OC47)</f>
        <v>20.781241170879099</v>
      </c>
      <c r="OP46" s="34">
        <f>627.5095*(OB48-OB47)</f>
        <v>20.492547464183865</v>
      </c>
      <c r="OQ46" s="33">
        <f t="shared" si="32"/>
        <v>3.7517687327417484</v>
      </c>
      <c r="OR46" s="39">
        <f t="shared" si="87"/>
        <v>-0.93243161390596541</v>
      </c>
      <c r="OS46" s="39"/>
      <c r="OT46" s="39" t="s">
        <v>42</v>
      </c>
      <c r="OU46" s="39">
        <v>-987.039812582732</v>
      </c>
      <c r="OV46" s="39">
        <v>-989.19069534359596</v>
      </c>
      <c r="OW46" s="39">
        <v>-989.18251020666503</v>
      </c>
      <c r="OX46" s="39">
        <v>-989.07152175250997</v>
      </c>
      <c r="OY46" s="39">
        <v>-989.06742918404404</v>
      </c>
      <c r="OZ46" s="39">
        <v>-989.12896518467403</v>
      </c>
      <c r="PA46" s="39">
        <v>-8.1851369310000002E-3</v>
      </c>
      <c r="PB46" s="39">
        <v>-989.12078004774298</v>
      </c>
      <c r="PC46" s="39" t="s">
        <v>118</v>
      </c>
      <c r="PD46" s="39">
        <v>27.758414931449433</v>
      </c>
      <c r="PE46" s="39">
        <v>17.041564005909404</v>
      </c>
      <c r="PF46" s="39">
        <v>16.801008965753798</v>
      </c>
      <c r="PG46" s="39">
        <v>21.418098856183544</v>
      </c>
      <c r="PH46" s="39">
        <v>21.29782133617708</v>
      </c>
      <c r="PI46" s="39">
        <v>20.737062762589471</v>
      </c>
      <c r="PJ46" s="39">
        <v>20.496507722433865</v>
      </c>
      <c r="PK46" s="39">
        <v>3.6954987566800668</v>
      </c>
      <c r="PL46" s="39">
        <v>-0.80131361374321486</v>
      </c>
      <c r="PM46" s="39"/>
      <c r="PO46" s="33">
        <f t="shared" si="123"/>
        <v>7.7406999114057129E-2</v>
      </c>
      <c r="PP46" s="33">
        <f t="shared" si="124"/>
        <v>-0.16118415590112889</v>
      </c>
      <c r="PQ46" s="33">
        <f t="shared" si="88"/>
        <v>-0.23859115501518602</v>
      </c>
      <c r="PR46" s="33">
        <f>'LNO-CCSD(T)-def2nZVP'!LB46</f>
        <v>6.9459732486574666E-2</v>
      </c>
      <c r="PS46" s="33">
        <f t="shared" si="89"/>
        <v>-0.16607211898785107</v>
      </c>
      <c r="PT46" s="33">
        <f t="shared" si="90"/>
        <v>4.2194550587342762E-2</v>
      </c>
      <c r="PU46" s="33">
        <f>-'LNO-CCSD(T)-def2nZVP'!FA46+'CCSD(T)'!CI46</f>
        <v>-3.4339343659780752E-2</v>
      </c>
      <c r="PV46" s="360">
        <f>'LNO-CCSD(T)-def2nZVP'!KV46+PS46+PT46+PU46</f>
        <v>20.664159417259658</v>
      </c>
      <c r="PW46" s="360"/>
      <c r="PX46" s="399">
        <v>7.7411308880201091E-2</v>
      </c>
      <c r="PY46" s="399">
        <v>-0.13256798949289461</v>
      </c>
      <c r="PZ46" s="399">
        <v>-0.2099792983730957</v>
      </c>
      <c r="QA46" s="399">
        <v>6.9459732486574666E-2</v>
      </c>
      <c r="QB46" s="399">
        <v>-0.14487757323762324</v>
      </c>
      <c r="QC46" s="399">
        <v>4.2194550587342762E-2</v>
      </c>
      <c r="QD46" s="399">
        <v>-3.4339343659780752E-2</v>
      </c>
      <c r="QE46" s="360">
        <v>20.685353963009888</v>
      </c>
      <c r="QF46" s="399">
        <f t="shared" si="91"/>
        <v>2.1194545750230276E-2</v>
      </c>
      <c r="QH46" s="5" t="s">
        <v>42</v>
      </c>
      <c r="QI46" s="420">
        <v>-987.00747336280097</v>
      </c>
      <c r="QJ46" s="420">
        <v>-988.71432269842603</v>
      </c>
      <c r="QK46" s="420">
        <v>-988.71027863258996</v>
      </c>
      <c r="QL46" s="420">
        <v>-988.61923960740899</v>
      </c>
      <c r="QM46" s="420">
        <v>-988.61721757449095</v>
      </c>
      <c r="QN46" s="420">
        <v>-988.63705540773503</v>
      </c>
      <c r="QO46" s="420">
        <v>-4.0440658359999996E-3</v>
      </c>
      <c r="QP46" s="213">
        <f t="shared" si="92"/>
        <v>-988.63301134189908</v>
      </c>
      <c r="QQ46" s="421" t="s">
        <v>118</v>
      </c>
      <c r="QR46" s="212">
        <f>627.5095*(QI48-QI47)</f>
        <v>27.681003621927175</v>
      </c>
      <c r="QS46" s="212">
        <f>627.5095*(QP48-QP47)</f>
        <v>15.615697494842069</v>
      </c>
      <c r="QT46" s="212">
        <f>627.5095*(QN48-QN47)</f>
        <v>15.515175023704536</v>
      </c>
      <c r="QU46" s="212">
        <f>627.5095*(QM48-QM47)</f>
        <v>20.874200856153077</v>
      </c>
      <c r="QV46" s="212">
        <f>627.5095*(QL48-QL47)</f>
        <v>20.823939619942255</v>
      </c>
      <c r="QW46" s="212">
        <f>627.5095*(QK48-QK47)</f>
        <v>20.27166376061939</v>
      </c>
      <c r="QX46" s="212">
        <f>627.5095*(QJ48-QJ47)</f>
        <v>20.171141289410517</v>
      </c>
      <c r="QY46" s="213">
        <f t="shared" si="35"/>
        <v>4.655966265705981</v>
      </c>
      <c r="QZ46" s="249">
        <f t="shared" si="93"/>
        <v>-0.65279833053173775</v>
      </c>
      <c r="RA46" s="5"/>
      <c r="RB46" s="5" t="s">
        <v>42</v>
      </c>
      <c r="RC46" s="213">
        <v>-987.039812582732</v>
      </c>
      <c r="RD46" s="213">
        <v>-988.84002994302296</v>
      </c>
      <c r="RE46" s="213">
        <v>-988.83313253355198</v>
      </c>
      <c r="RF46" s="213">
        <v>-988.734291651175</v>
      </c>
      <c r="RG46" s="213">
        <v>-988.73084294644002</v>
      </c>
      <c r="RH46" s="213">
        <v>-988.77298522536603</v>
      </c>
      <c r="RI46" s="213">
        <v>-6.8974094709999996E-3</v>
      </c>
      <c r="RJ46" s="418">
        <f t="shared" si="94"/>
        <v>-988.76608781589505</v>
      </c>
      <c r="RK46" s="421" t="s">
        <v>118</v>
      </c>
      <c r="RL46" s="212">
        <f>627.5095*(RC48-RC47)</f>
        <v>27.758414930807376</v>
      </c>
      <c r="RM46" s="212">
        <f>627.5095*(RJ48-RJ47)</f>
        <v>15.82323253458606</v>
      </c>
      <c r="RN46" s="212">
        <f>627.5095*(RH48-RH47)</f>
        <v>15.544801861877165</v>
      </c>
      <c r="RO46" s="212">
        <f>627.5095*(RG48-RG47)</f>
        <v>20.89385976239473</v>
      </c>
      <c r="RP46" s="212">
        <f>627.5095*(RF48-RF47)</f>
        <v>20.754644426040283</v>
      </c>
      <c r="RQ46" s="212">
        <f>627.5095*(RE48-RE47)</f>
        <v>20.161674524812273</v>
      </c>
      <c r="RR46" s="212">
        <f>627.5095*(RD48-RD47)</f>
        <v>19.88324385210338</v>
      </c>
      <c r="RS46" s="213">
        <f t="shared" si="36"/>
        <v>4.3384419902262152</v>
      </c>
      <c r="RT46" s="249">
        <f t="shared" si="95"/>
        <v>-0.87140057393690284</v>
      </c>
    </row>
    <row r="47" spans="1:488" ht="17">
      <c r="A47" s="96">
        <v>77.23</v>
      </c>
      <c r="C47" s="286" t="s">
        <v>43</v>
      </c>
      <c r="D47" s="282">
        <v>-986.38198679953598</v>
      </c>
      <c r="E47" s="282">
        <v>-987.61887241643603</v>
      </c>
      <c r="F47" s="282">
        <v>-987.61685722756499</v>
      </c>
      <c r="G47" s="282">
        <v>-987.55671078543696</v>
      </c>
      <c r="H47" s="282">
        <v>-987.55570319100104</v>
      </c>
      <c r="I47" s="282">
        <v>-987.51834723875595</v>
      </c>
      <c r="J47" s="282">
        <v>-987.516332049884</v>
      </c>
      <c r="K47" s="94" t="s">
        <v>119</v>
      </c>
      <c r="L47" s="34">
        <f>627.5095*(D48-D46)</f>
        <v>91.182538477238097</v>
      </c>
      <c r="M47" s="34">
        <f>627.5095*(J48-J46)</f>
        <v>77.576164668219263</v>
      </c>
      <c r="N47" s="34">
        <f>627.5095*(I48-I46)</f>
        <v>77.570641219721722</v>
      </c>
      <c r="O47" s="34">
        <f>627.5095*(H48-H46)</f>
        <v>80.27451535810124</v>
      </c>
      <c r="P47" s="34">
        <f>627.5095*(G48-G46)</f>
        <v>80.271753632960738</v>
      </c>
      <c r="Q47" s="34">
        <f>627.5095*(F48-F46)</f>
        <v>74.980770688033175</v>
      </c>
      <c r="R47" s="34">
        <f>627.5095*(E48-E46)</f>
        <v>74.975247239036264</v>
      </c>
      <c r="S47" s="93">
        <f t="shared" si="37"/>
        <v>-2.5953939806854578</v>
      </c>
      <c r="T47" s="93">
        <f t="shared" si="38"/>
        <v>-5.2965063939244743</v>
      </c>
      <c r="U47" s="288"/>
      <c r="V47" s="93">
        <f>L47-'CCSD(T)'!BV47</f>
        <v>3.2587221046185277E-3</v>
      </c>
      <c r="W47" s="93">
        <f>N47-'CCSD(T)'!BW47</f>
        <v>0.16506407138392376</v>
      </c>
      <c r="X47" s="93">
        <f>P47-'CCSD(T)'!CF47</f>
        <v>2.2860636732715989E-2</v>
      </c>
      <c r="Y47" s="93">
        <f>R47-'CCSD(T)'!CG47</f>
        <v>-8.8114315400886767E-2</v>
      </c>
      <c r="Z47" s="93">
        <f>R47-'DLPNO-CCSD(T1 or T0)'!CT46</f>
        <v>-0.3668277156745603</v>
      </c>
      <c r="AA47" s="93">
        <f t="shared" si="39"/>
        <v>1.9601914628097461E-2</v>
      </c>
      <c r="AB47" s="93">
        <f t="shared" si="40"/>
        <v>-0.11097495213360276</v>
      </c>
      <c r="AD47" s="209" t="s">
        <v>43</v>
      </c>
      <c r="AE47" s="28">
        <v>-986.38198679698098</v>
      </c>
      <c r="AF47" s="28">
        <v>-987.61888155442398</v>
      </c>
      <c r="AG47" s="28">
        <v>-987.61687996052103</v>
      </c>
      <c r="AH47" s="28">
        <v>-987.55672192865404</v>
      </c>
      <c r="AI47" s="28">
        <v>-987.55572113170297</v>
      </c>
      <c r="AJ47" s="28">
        <v>-987.51835030437803</v>
      </c>
      <c r="AK47" s="28">
        <v>-987.51634871047497</v>
      </c>
      <c r="AL47" s="18" t="s">
        <v>119</v>
      </c>
      <c r="AM47" s="34">
        <f>627.5095*(AE48-AE46)</f>
        <v>91.182537862290999</v>
      </c>
      <c r="AN47" s="34">
        <f>627.5095*(AK48-AK46)</f>
        <v>77.577637889779979</v>
      </c>
      <c r="AO47" s="34">
        <f>627.5095*(AJ48-AJ46)</f>
        <v>77.56606018143502</v>
      </c>
      <c r="AP47" s="34">
        <f>627.5095*(AI48-AI46)</f>
        <v>80.273260002167618</v>
      </c>
      <c r="AQ47" s="34">
        <f>627.5095*(AH48-AH46)</f>
        <v>80.267471148565861</v>
      </c>
      <c r="AR47" s="34">
        <f>627.5095*(AG48-AG46)</f>
        <v>74.979625951309202</v>
      </c>
      <c r="AS47" s="34">
        <f>627.5095*(AF48-AF46)</f>
        <v>74.968048243534966</v>
      </c>
      <c r="AT47" s="52">
        <f t="shared" si="41"/>
        <v>-2.5980119379000541</v>
      </c>
      <c r="AU47" s="52">
        <f t="shared" si="42"/>
        <v>-5.2994229050308945</v>
      </c>
      <c r="AV47" s="71"/>
      <c r="AW47" s="52">
        <f>AM47-'CCSD(T)'!BV47</f>
        <v>3.2581071575208398E-3</v>
      </c>
      <c r="AX47" s="52">
        <f>AO47-'CCSD(T)'!BW47</f>
        <v>0.16048303309722201</v>
      </c>
      <c r="AY47" s="52">
        <f>AQ47-'CCSD(T)'!CF47</f>
        <v>1.8578152337838105E-2</v>
      </c>
      <c r="AZ47" s="52">
        <f>AS47-'CCSD(T)'!CG47</f>
        <v>-9.5313310902184867E-2</v>
      </c>
      <c r="BA47" s="52">
        <f>AS47-'DLPNO-CCSD(T1 or T0)'!CT46</f>
        <v>-0.3740267111758584</v>
      </c>
      <c r="BB47" s="52">
        <f t="shared" si="43"/>
        <v>1.5320045180317265E-2</v>
      </c>
      <c r="BC47" s="52">
        <f t="shared" si="44"/>
        <v>-0.11389146324002297</v>
      </c>
      <c r="BD47" s="33"/>
      <c r="BE47" s="211" t="s">
        <v>43</v>
      </c>
      <c r="BF47" s="28">
        <v>-986.38198679953598</v>
      </c>
      <c r="BG47" s="28">
        <v>-987.61889488559802</v>
      </c>
      <c r="BH47" s="28">
        <v>-987.61383982951702</v>
      </c>
      <c r="BI47" s="28">
        <v>-987.55661500928602</v>
      </c>
      <c r="BJ47" s="28">
        <v>-987.55408748124603</v>
      </c>
      <c r="BK47" s="28">
        <v>-987.51812006764897</v>
      </c>
      <c r="BL47" s="28">
        <v>-5.0550560809999997E-3</v>
      </c>
      <c r="BM47" s="28">
        <f t="shared" si="45"/>
        <v>-987.51306501156796</v>
      </c>
      <c r="BN47" s="18" t="s">
        <v>119</v>
      </c>
      <c r="BO47" s="212">
        <f>627.5095*(BF48-BF46)</f>
        <v>91.182538251947733</v>
      </c>
      <c r="BP47" s="212">
        <f>627.5095*(BM48-BM46)</f>
        <v>77.649495637872533</v>
      </c>
      <c r="BQ47" s="212">
        <f>627.5095*(BK48-BK46)</f>
        <v>77.640944771132425</v>
      </c>
      <c r="BR47" s="212">
        <f>627.5095*(BJ48-BJ46)</f>
        <v>80.157806128136215</v>
      </c>
      <c r="BS47" s="212">
        <f>627.5095*(BI48-BI46)</f>
        <v>80.153530694373785</v>
      </c>
      <c r="BT47" s="212">
        <f>627.5095*(BH48-BH46)</f>
        <v>74.942341722013495</v>
      </c>
      <c r="BU47" s="212">
        <f>627.5095*(BG48-BG46)</f>
        <v>74.933790855273372</v>
      </c>
      <c r="BV47" s="213">
        <f t="shared" si="46"/>
        <v>-2.7071539158590525</v>
      </c>
      <c r="BW47" s="213">
        <f t="shared" si="47"/>
        <v>-5.2197398391004128</v>
      </c>
      <c r="BX47" s="214">
        <f t="shared" si="96"/>
        <v>-7.9683065930481689E-2</v>
      </c>
      <c r="BY47" s="33">
        <f>BO47-'CCSD(T)'!BV47</f>
        <v>3.2584968142543858E-3</v>
      </c>
      <c r="BZ47" s="33">
        <f>BQ47-'CCSD(T)'!BW47</f>
        <v>0.23536762279462664</v>
      </c>
      <c r="CA47" s="39">
        <f>BS47-'CCSD(T)'!CF47</f>
        <v>-9.536230185423733E-2</v>
      </c>
      <c r="CB47" s="39">
        <f>BU47-'CCSD(T)'!CG47</f>
        <v>-0.12957069916377861</v>
      </c>
      <c r="CC47" s="33">
        <f>BU47-'DLPNO-CCSD(T1 or T0)'!CT46</f>
        <v>-0.40828409943745214</v>
      </c>
      <c r="CD47" s="33">
        <f t="shared" si="49"/>
        <v>-9.8620798668491716E-2</v>
      </c>
      <c r="CE47" s="33">
        <f t="shared" si="50"/>
        <v>-3.4208397309541283E-2</v>
      </c>
      <c r="CF47" s="39"/>
      <c r="CG47" s="211" t="s">
        <v>43</v>
      </c>
      <c r="CH47" s="74">
        <v>-986.38198679953598</v>
      </c>
      <c r="CI47" s="74">
        <v>-987.61893755805704</v>
      </c>
      <c r="CJ47" s="74">
        <v>-987.61391920649203</v>
      </c>
      <c r="CK47" s="74">
        <v>-987.556664221353</v>
      </c>
      <c r="CL47" s="74">
        <v>-987.55415504557095</v>
      </c>
      <c r="CM47" s="74">
        <v>-987.51818712359898</v>
      </c>
      <c r="CN47" s="33">
        <v>-5.0183515640000002E-3</v>
      </c>
      <c r="CO47" s="33">
        <f t="shared" si="51"/>
        <v>-987.51316877203499</v>
      </c>
      <c r="CP47" s="18" t="s">
        <v>119</v>
      </c>
      <c r="CQ47" s="34">
        <f>627.5095*(CH48-CH46)</f>
        <v>91.182538477238097</v>
      </c>
      <c r="CR47" s="34">
        <f>627.5095*(CO48-CO46)</f>
        <v>77.597787001387275</v>
      </c>
      <c r="CS47" s="34">
        <f>627.5095*(CM48-CM46)</f>
        <v>77.625108917527939</v>
      </c>
      <c r="CT47" s="34">
        <f>627.5095*(CL48-CL46)</f>
        <v>80.135006284560092</v>
      </c>
      <c r="CU47" s="34">
        <f>627.5095*(CK48-CK46)</f>
        <v>80.148667242273731</v>
      </c>
      <c r="CV47" s="34">
        <f>627.5095*(CJ48-CJ46)</f>
        <v>74.908676066384274</v>
      </c>
      <c r="CW47" s="34">
        <f>627.5095*(CI48-CI46)</f>
        <v>74.9359979824536</v>
      </c>
      <c r="CX47" s="33">
        <f t="shared" si="97"/>
        <v>-2.6891109350743392</v>
      </c>
      <c r="CY47" s="33">
        <f t="shared" si="98"/>
        <v>-5.2126692598201316</v>
      </c>
      <c r="CZ47" s="33">
        <f t="shared" si="99"/>
        <v>7.0705792802812084E-3</v>
      </c>
      <c r="DA47" s="33">
        <f>CQ47-'CCSD(T)'!BV47</f>
        <v>3.2587221046185277E-3</v>
      </c>
      <c r="DB47" s="33">
        <f>CS47-'CCSD(T)'!BW47</f>
        <v>0.21953176919014084</v>
      </c>
      <c r="DC47" s="33">
        <f>CU47-'CCSD(T)'!CF47</f>
        <v>-0.10022575395429101</v>
      </c>
      <c r="DD47" s="39">
        <f>CW47-'CCSD(T)'!CG47</f>
        <v>-0.12736357198355108</v>
      </c>
      <c r="DE47" s="39">
        <f>CW47-'DLPNO-CCSD(T1 or T0)'!CT46</f>
        <v>-0.40607697225722461</v>
      </c>
      <c r="DF47" s="33">
        <f t="shared" si="52"/>
        <v>-0.10348447605890954</v>
      </c>
      <c r="DG47" s="33">
        <f t="shared" si="53"/>
        <v>-2.7137818029260075E-2</v>
      </c>
      <c r="DH47" s="33"/>
      <c r="DI47" s="211" t="s">
        <v>43</v>
      </c>
      <c r="DJ47" s="74">
        <v>-986.38198679345305</v>
      </c>
      <c r="DK47" s="74">
        <v>-987.61816371385305</v>
      </c>
      <c r="DL47" s="74">
        <v>-987.61785110050596</v>
      </c>
      <c r="DM47" s="74">
        <v>-987.55619885120802</v>
      </c>
      <c r="DN47" s="74">
        <v>-987.55604254453397</v>
      </c>
      <c r="DO47" s="74">
        <v>-987.51840631289303</v>
      </c>
      <c r="DP47" s="28">
        <v>-3.1261334700000002E-4</v>
      </c>
      <c r="DQ47" s="33">
        <f t="shared" si="54"/>
        <v>-987.51809369954606</v>
      </c>
      <c r="DR47" s="18" t="s">
        <v>119</v>
      </c>
      <c r="DS47" s="34">
        <f>627.5095*(DJ48-DJ46)</f>
        <v>91.182538152785725</v>
      </c>
      <c r="DT47" s="34">
        <f>627.5095*(DQ48-DQ46)</f>
        <v>77.504376746727772</v>
      </c>
      <c r="DU47" s="34">
        <f>627.5095*(DO48-DO46)</f>
        <v>77.525482613364076</v>
      </c>
      <c r="DV47" s="34">
        <f>627.5095*(DN48-DN46)</f>
        <v>80.262050688226793</v>
      </c>
      <c r="DW47" s="34">
        <f>627.5095*(DM48-DM46)</f>
        <v>80.272603621544945</v>
      </c>
      <c r="DX47" s="34">
        <f>627.5095*(DL48-DL46)</f>
        <v>75.058394536898831</v>
      </c>
      <c r="DY47" s="34">
        <f>627.5095*(DK48-DK46)</f>
        <v>75.07950040353515</v>
      </c>
      <c r="DZ47" s="33">
        <f t="shared" si="3"/>
        <v>-2.4459822098289266</v>
      </c>
      <c r="EA47" s="33">
        <f t="shared" si="4"/>
        <v>-5.1931032180097958</v>
      </c>
      <c r="EB47" s="33">
        <f t="shared" si="55"/>
        <v>0.10340317591467851</v>
      </c>
      <c r="EC47" s="33">
        <f>DS47-'CCSD(T)'!BV47</f>
        <v>3.2583976522460034E-3</v>
      </c>
      <c r="ED47" s="33">
        <f>DU47-'CCSD(T)'!BW47</f>
        <v>0.11990546502627808</v>
      </c>
      <c r="EE47" s="33">
        <f>DW47-'CCSD(T)'!CF47</f>
        <v>2.3710625316923029E-2</v>
      </c>
      <c r="EF47" s="39">
        <f>DY47-'CCSD(T)'!CG47</f>
        <v>1.6138849097998786E-2</v>
      </c>
      <c r="EG47" s="39">
        <f>DY47-'DLPNO-CCSD(T1 or T0)'!CT46</f>
        <v>-0.26257455117567474</v>
      </c>
      <c r="EH47" s="33">
        <f t="shared" si="56"/>
        <v>2.0452227664677025E-2</v>
      </c>
      <c r="EI47" s="33">
        <f t="shared" si="57"/>
        <v>-7.5717762189242421E-3</v>
      </c>
      <c r="EJ47" s="33"/>
      <c r="EK47" s="289" t="s">
        <v>43</v>
      </c>
      <c r="EL47" s="33">
        <v>-986.42190693632404</v>
      </c>
      <c r="EM47" s="33">
        <v>-987.95089685877201</v>
      </c>
      <c r="EN47" s="33">
        <v>-987.94884957712895</v>
      </c>
      <c r="EO47" s="33">
        <v>-987.87529526402795</v>
      </c>
      <c r="EP47" s="33">
        <v>-987.87427162320705</v>
      </c>
      <c r="EQ47" s="33">
        <v>-987.86371050945695</v>
      </c>
      <c r="ER47" s="33">
        <v>-2.0472816429999998E-3</v>
      </c>
      <c r="ES47" s="33">
        <f t="shared" si="58"/>
        <v>-987.86166322781401</v>
      </c>
      <c r="ET47" s="18" t="s">
        <v>119</v>
      </c>
      <c r="EU47" s="34">
        <f>627.5095*(EL48-EL46)</f>
        <v>90.972662065293235</v>
      </c>
      <c r="EV47" s="34">
        <f>627.5095*(ES48-ES46)</f>
        <v>77.716941828597115</v>
      </c>
      <c r="EW47" s="34">
        <f>627.5095*(EQ48-EQ46)</f>
        <v>77.80567076578896</v>
      </c>
      <c r="EX47" s="34">
        <f>627.5095*(EP48-EP46)</f>
        <v>80.252044991481299</v>
      </c>
      <c r="EY47" s="34">
        <f>627.5095*(EO48-EO46)</f>
        <v>80.296409460719275</v>
      </c>
      <c r="EZ47" s="34">
        <f>627.5095*(EN48-EN46)</f>
        <v>74.780770520120157</v>
      </c>
      <c r="FA47" s="34">
        <f>627.5095*(EM48-EM46)</f>
        <v>74.869499456669942</v>
      </c>
      <c r="FB47" s="92">
        <f t="shared" si="5"/>
        <v>-2.9361713091190182</v>
      </c>
      <c r="FC47" s="92">
        <f t="shared" si="6"/>
        <v>-5.4269100040493328</v>
      </c>
      <c r="FD47" s="92">
        <f>EU47-'CCSD(T)'!BB47</f>
        <v>-1.1315425131670054E-2</v>
      </c>
      <c r="FE47" s="92">
        <f>EW47-'CCSD(T)'!BC47</f>
        <v>0.18184943348651927</v>
      </c>
      <c r="FF47" s="92">
        <f>EY47-'CCSD(T)'!CH47</f>
        <v>6.0983026725835998E-2</v>
      </c>
      <c r="FG47" s="96">
        <f>FA47-'CCSD(T)'!CI47</f>
        <v>3.4431817221602046E-2</v>
      </c>
      <c r="FH47" s="96">
        <f>FA47-'DLPNO-CCSD(T1 or T0)'!AF46</f>
        <v>-0.41413930340569038</v>
      </c>
      <c r="FI47" s="92">
        <f t="shared" si="59"/>
        <v>7.2298451857506052E-2</v>
      </c>
      <c r="FJ47" s="92">
        <f t="shared" si="60"/>
        <v>-2.6551209504233952E-2</v>
      </c>
      <c r="FK47" s="39"/>
      <c r="FL47" s="218" t="s">
        <v>43</v>
      </c>
      <c r="FM47" s="28">
        <v>-986.42190694241197</v>
      </c>
      <c r="FN47" s="28">
        <v>-987.95090030549204</v>
      </c>
      <c r="FO47" s="28">
        <v>-987.948851384298</v>
      </c>
      <c r="FP47" s="28">
        <v>-987.87529872915002</v>
      </c>
      <c r="FQ47" s="28">
        <v>-987.87427426855299</v>
      </c>
      <c r="FR47" s="28">
        <v>-987.86371250721697</v>
      </c>
      <c r="FS47" s="28">
        <v>-2.0489211940000001E-3</v>
      </c>
      <c r="FT47" s="28">
        <f t="shared" si="61"/>
        <v>-987.86166358602293</v>
      </c>
      <c r="FU47" s="18" t="s">
        <v>119</v>
      </c>
      <c r="FV47" s="34">
        <f>627.5095*(FM48-FM46)</f>
        <v>90.972662393455252</v>
      </c>
      <c r="FW47" s="34">
        <f>627.5095*(FT48-FT46)</f>
        <v>77.712985885677753</v>
      </c>
      <c r="FX47" s="34">
        <f>627.5095*(FR48-FR46)</f>
        <v>77.800944099397014</v>
      </c>
      <c r="FY47" s="34">
        <f>627.5095*(FQ48-FQ46)</f>
        <v>80.248161018988441</v>
      </c>
      <c r="FZ47" s="34">
        <f>627.5095*(FP48-FP46)</f>
        <v>80.292140126418801</v>
      </c>
      <c r="GA47" s="34">
        <f>627.5095*(FO48-FO46)</f>
        <v>74.777306766805253</v>
      </c>
      <c r="GB47" s="34">
        <f>627.5095*(FN48-FN46)</f>
        <v>74.865264980453176</v>
      </c>
      <c r="GC47" s="33">
        <f t="shared" si="62"/>
        <v>-2.9356791189438383</v>
      </c>
      <c r="GD47" s="33">
        <f t="shared" si="63"/>
        <v>-5.4268751459656244</v>
      </c>
      <c r="GE47" s="169">
        <f t="shared" si="100"/>
        <v>-0.41163414931904185</v>
      </c>
      <c r="GF47" s="33">
        <f>FV47-'CCSD(T)'!BB47</f>
        <v>-1.1315096969653382E-2</v>
      </c>
      <c r="GG47" s="33">
        <f>FX47-'CCSD(T)'!BC47</f>
        <v>0.17712276709457342</v>
      </c>
      <c r="GH47" s="33">
        <f>FZ47-'CCSD(T)'!CH47</f>
        <v>5.6713692425361728E-2</v>
      </c>
      <c r="GI47" s="33">
        <f>GB47-'CCSD(T)'!CI47</f>
        <v>3.0197341004836176E-2</v>
      </c>
      <c r="GJ47" s="33">
        <f>GB47-'DLPNO-CCSD(T1 or T0)'!O46</f>
        <v>-0.44114735439916331</v>
      </c>
      <c r="GK47" s="33">
        <f t="shared" si="64"/>
        <v>6.802878939501511E-2</v>
      </c>
      <c r="GL47" s="33">
        <f t="shared" si="65"/>
        <v>-2.6516351420525552E-2</v>
      </c>
      <c r="GM47" s="33"/>
      <c r="GN47" s="218" t="s">
        <v>43</v>
      </c>
      <c r="GO47" s="28">
        <v>-986.42190694241197</v>
      </c>
      <c r="GP47" s="28">
        <v>-987.95080026230505</v>
      </c>
      <c r="GQ47" s="28">
        <v>-987.94446783205501</v>
      </c>
      <c r="GR47" s="28">
        <v>-987.87531668767895</v>
      </c>
      <c r="GS47" s="28">
        <v>-987.87215047255404</v>
      </c>
      <c r="GT47" s="28">
        <v>-987.863556514778</v>
      </c>
      <c r="GU47" s="28">
        <v>-6.3324302499999999E-3</v>
      </c>
      <c r="GV47" s="28">
        <f t="shared" si="66"/>
        <v>-987.85722408452796</v>
      </c>
      <c r="GW47" s="18" t="s">
        <v>119</v>
      </c>
      <c r="GX47" s="34">
        <f>627.5095*(GO48-GO46)</f>
        <v>90.972662392813206</v>
      </c>
      <c r="GY47" s="34">
        <f>627.5095*(GV48-GV46)</f>
        <v>77.702173474717611</v>
      </c>
      <c r="GZ47" s="34">
        <f>627.5095*(GT48-GT46)</f>
        <v>77.795558816029555</v>
      </c>
      <c r="HA47" s="34">
        <f>627.5095*(GS48-GS46)</f>
        <v>80.126899715815185</v>
      </c>
      <c r="HB47" s="34">
        <f>627.5095*(GR48-GR46)</f>
        <v>80.173592387113203</v>
      </c>
      <c r="HC47" s="34">
        <f>627.5095*(GQ48-GQ46)</f>
        <v>74.721884637642518</v>
      </c>
      <c r="HD47" s="34">
        <f>627.5095*(GP48-GP46)</f>
        <v>74.815269978954461</v>
      </c>
      <c r="HE47" s="33">
        <f t="shared" si="101"/>
        <v>-2.9802888370750935</v>
      </c>
      <c r="HF47" s="33">
        <f t="shared" si="102"/>
        <v>-5.3583224081587417</v>
      </c>
      <c r="HG47" s="52">
        <f t="shared" si="67"/>
        <v>-6.8552737806882647E-2</v>
      </c>
      <c r="HH47" s="33">
        <f>GX47-'CCSD(T)'!BB47</f>
        <v>-1.1315097611699798E-2</v>
      </c>
      <c r="HI47" s="33">
        <f>GZ47-'CCSD(T)'!BC47</f>
        <v>0.17173748372711373</v>
      </c>
      <c r="HJ47" s="33">
        <f>HB47-'CCSD(T)'!CH47</f>
        <v>-6.183404688023586E-2</v>
      </c>
      <c r="HK47" s="33">
        <f>HD47-'CCSD(T)'!CI47</f>
        <v>-1.9797660493878766E-2</v>
      </c>
      <c r="HL47" s="33">
        <f>HD47-'DLPNO-CCSD(T1 or T0)'!CT46</f>
        <v>-0.52680497575636309</v>
      </c>
      <c r="HM47" s="33">
        <f t="shared" si="103"/>
        <v>-5.0518949268536062E-2</v>
      </c>
      <c r="HN47" s="33">
        <f t="shared" si="104"/>
        <v>4.2036386386357094E-2</v>
      </c>
      <c r="HO47" s="39"/>
      <c r="HP47" s="218" t="s">
        <v>43</v>
      </c>
      <c r="HQ47" s="28">
        <v>-986.42190694241197</v>
      </c>
      <c r="HR47" s="28">
        <v>-987.95083601237695</v>
      </c>
      <c r="HS47" s="28">
        <v>-987.944549361697</v>
      </c>
      <c r="HT47" s="28">
        <v>-987.87535880791802</v>
      </c>
      <c r="HU47" s="28">
        <v>-987.87221548257799</v>
      </c>
      <c r="HV47" s="28">
        <v>-987.86361662418403</v>
      </c>
      <c r="HW47" s="28">
        <v>-6.2866506800000003E-3</v>
      </c>
      <c r="HX47" s="28">
        <f t="shared" si="68"/>
        <v>-987.85732997350408</v>
      </c>
      <c r="HY47" s="18" t="s">
        <v>119</v>
      </c>
      <c r="HZ47" s="34">
        <f>627.5095*(HQ48-HQ46)</f>
        <v>90.972662393455252</v>
      </c>
      <c r="IA47" s="34">
        <f>627.5095*(HX48-HX46)</f>
        <v>77.679150510712958</v>
      </c>
      <c r="IB47" s="34">
        <f>627.5095*(HV48-HV46)</f>
        <v>77.778654451818369</v>
      </c>
      <c r="IC47" s="34">
        <f>627.5095*(HU48-HU46)</f>
        <v>80.111916311938757</v>
      </c>
      <c r="ID47" s="34">
        <f>627.5095*(HT48-HT46)</f>
        <v>80.161668282134755</v>
      </c>
      <c r="IE47" s="34">
        <f>627.5095*(HS48-HS46)</f>
        <v>74.704552146904049</v>
      </c>
      <c r="IF47" s="34">
        <f>627.5095*(HR48-HR46)</f>
        <v>74.80405608800946</v>
      </c>
      <c r="IG47" s="33">
        <f t="shared" si="69"/>
        <v>-2.9745983638089086</v>
      </c>
      <c r="IH47" s="33">
        <f t="shared" si="70"/>
        <v>-5.357612194125295</v>
      </c>
      <c r="II47" s="33">
        <f t="shared" si="71"/>
        <v>7.1021403344673217E-4</v>
      </c>
      <c r="IJ47" s="33">
        <f>HZ47-'CCSD(T)'!BB47</f>
        <v>-1.1315096969653382E-2</v>
      </c>
      <c r="IK47" s="33">
        <f>IB47-'CCSD(T)'!BC47</f>
        <v>0.15483311951592782</v>
      </c>
      <c r="IL47" s="33">
        <f>ID47-'CCSD(T)'!CH47</f>
        <v>-7.3758151858683618E-2</v>
      </c>
      <c r="IM47" s="33">
        <f>IF47-'CCSD(T)'!CI47</f>
        <v>-3.1011551438879792E-2</v>
      </c>
      <c r="IN47" s="33">
        <f>IF47-'DLPNO-CCSD(T1 or T0)'!CT46</f>
        <v>-0.53801886670136412</v>
      </c>
      <c r="IO47" s="33">
        <f t="shared" si="72"/>
        <v>-6.2443054889030236E-2</v>
      </c>
      <c r="IP47" s="33">
        <f t="shared" si="73"/>
        <v>4.2746600419803826E-2</v>
      </c>
      <c r="IQ47" s="33"/>
      <c r="IR47" s="218" t="s">
        <v>43</v>
      </c>
      <c r="IS47">
        <v>-986.42190693632404</v>
      </c>
      <c r="IT47">
        <v>-987.95067934589804</v>
      </c>
      <c r="IU47">
        <v>-987.95025025473899</v>
      </c>
      <c r="IV47">
        <v>-987.875122266223</v>
      </c>
      <c r="IW47">
        <v>-987.87490772064405</v>
      </c>
      <c r="IX47">
        <v>-987.86379487052704</v>
      </c>
      <c r="IY47">
        <v>-4.29091159E-4</v>
      </c>
      <c r="IZ47" s="28">
        <f t="shared" si="74"/>
        <v>-987.863365779368</v>
      </c>
      <c r="JA47" s="18" t="s">
        <v>119</v>
      </c>
      <c r="JB47" s="34">
        <f>627.5095*(IS48-IS46)</f>
        <v>90.972662065293235</v>
      </c>
      <c r="JC47" s="34">
        <f>627.5095*(IZ48-IZ46)</f>
        <v>77.656172027144663</v>
      </c>
      <c r="JD47" s="34">
        <f>627.5095*(IX48-IX46)</f>
        <v>77.677418607089152</v>
      </c>
      <c r="JE47" s="34">
        <f>627.5095*(IW48-IW46)</f>
        <v>80.218716137170631</v>
      </c>
      <c r="JF47" s="34">
        <f>627.5095*(IV48-IV46)</f>
        <v>80.229339426857507</v>
      </c>
      <c r="JG47" s="34">
        <f>627.5095*(IU48-IU46)</f>
        <v>74.810330960271472</v>
      </c>
      <c r="JH47" s="34">
        <f>627.5095*(IT48-IT46)</f>
        <v>74.83157754021596</v>
      </c>
      <c r="JI47" s="33">
        <f t="shared" si="75"/>
        <v>-2.8458410668731915</v>
      </c>
      <c r="JJ47" s="33">
        <f t="shared" si="76"/>
        <v>-5.3977618866415469</v>
      </c>
      <c r="JK47" s="33">
        <f t="shared" si="77"/>
        <v>2.914811740778589E-2</v>
      </c>
      <c r="JL47" s="33">
        <f>JB47-'CCSD(T)'!BB47</f>
        <v>-1.1315425131670054E-2</v>
      </c>
      <c r="JM47" s="33">
        <f>JD47-'CCSD(T)'!BC47</f>
        <v>5.3597274786710614E-2</v>
      </c>
      <c r="JN47" s="33">
        <f>JF47-'CCSD(T)'!CH47</f>
        <v>-6.087007135931799E-3</v>
      </c>
      <c r="JO47" s="33">
        <f>JH47-'CCSD(T)'!CI47</f>
        <v>-3.4900992323798619E-3</v>
      </c>
      <c r="JP47" s="33">
        <f>JH47-'DLPNO-CCSD(T1 or T0)'!CT46</f>
        <v>-0.51049741449486419</v>
      </c>
      <c r="JQ47" s="33">
        <f t="shared" si="78"/>
        <v>5.2284179957382548E-3</v>
      </c>
      <c r="JR47" s="33">
        <f t="shared" si="79"/>
        <v>2.5969079035519371E-3</v>
      </c>
      <c r="JS47" s="33"/>
      <c r="JT47" s="344">
        <v>-988.68704881646602</v>
      </c>
      <c r="JU47" s="345">
        <v>-988.30167728572405</v>
      </c>
      <c r="JV47" s="267">
        <v>-988.285384646446</v>
      </c>
      <c r="JW47" s="266"/>
      <c r="JX47" s="218" t="s">
        <v>43</v>
      </c>
      <c r="JY47" s="28">
        <v>-986.90479105725001</v>
      </c>
      <c r="JZ47" s="28">
        <v>-988.93141249728001</v>
      </c>
      <c r="KA47" s="28">
        <v>-988.92661778736897</v>
      </c>
      <c r="KB47" s="28">
        <v>-988.81713291680103</v>
      </c>
      <c r="KC47" s="28">
        <v>-988.81473556184505</v>
      </c>
      <c r="KD47" s="28">
        <v>-988.85234973935098</v>
      </c>
      <c r="KE47" s="28">
        <v>-4.7947099109999997E-3</v>
      </c>
      <c r="KF47" s="28">
        <f t="shared" si="80"/>
        <v>-988.84755502943995</v>
      </c>
      <c r="KG47" s="216">
        <v>-988.63626996400001</v>
      </c>
      <c r="KH47" s="125">
        <v>-988.63626996400001</v>
      </c>
      <c r="KI47" s="215">
        <v>-988.73551188099998</v>
      </c>
      <c r="KJ47" s="10">
        <v>-0.54237982650399996</v>
      </c>
      <c r="KK47" s="10">
        <v>-1.4051622878979999</v>
      </c>
      <c r="KL47" s="10">
        <f t="shared" si="105"/>
        <v>-988.77177907822897</v>
      </c>
      <c r="KM47" s="10">
        <f t="shared" si="106"/>
        <v>-988.73150203151738</v>
      </c>
      <c r="KN47" s="34">
        <f>627.5095*(JY48-JY46)</f>
        <v>92.115130123636021</v>
      </c>
      <c r="KO47" s="34">
        <f>627.5095*(KF48-KF46)</f>
        <v>77.694246812456271</v>
      </c>
      <c r="KP47" s="34">
        <f>627.5095*(KL48-KL46)</f>
        <v>77.54897933489697</v>
      </c>
      <c r="KQ47" s="34">
        <f>627.5095*(KM48-KM46)</f>
        <v>77.424876813898322</v>
      </c>
      <c r="KR47" s="34">
        <f>627.5095*(KD48-KD46)</f>
        <v>77.753695413334839</v>
      </c>
      <c r="KS47" s="34">
        <f>627.5095*(KC48-KC46)</f>
        <v>80.522530529902482</v>
      </c>
      <c r="KT47" s="34">
        <f>627.5095*(KB48-KB46)</f>
        <v>80.552254830341766</v>
      </c>
      <c r="KU47" s="34">
        <f>627.5095*(KA48-KA46)</f>
        <v>74.654296934178532</v>
      </c>
      <c r="KV47" s="34">
        <f>627.5095*(JZ48-JZ46)</f>
        <v>74.7137455350571</v>
      </c>
      <c r="KW47" s="33">
        <f t="shared" si="14"/>
        <v>-3.0399498782777385</v>
      </c>
      <c r="KX47" s="109">
        <f>627.5095*(JT48-JT46)</f>
        <v>74.324976132058083</v>
      </c>
      <c r="KY47" s="109">
        <f>627.5095*(JU48-JU46)</f>
        <v>73.784632626922246</v>
      </c>
      <c r="KZ47" s="331">
        <f>627.5095*(JV48-JV46)</f>
        <v>73.482834154342342</v>
      </c>
      <c r="LA47" s="33">
        <f t="shared" si="107"/>
        <v>-5.8385092952846662</v>
      </c>
      <c r="LB47" s="155">
        <f t="shared" si="108"/>
        <v>-0.41163414931904185</v>
      </c>
      <c r="LC47" s="149">
        <f>KN47-'PNO-LCCSD(T)'!AB46</f>
        <v>-9.6353512754490112E-3</v>
      </c>
      <c r="LD47" s="179">
        <f t="shared" si="109"/>
        <v>-0.15151944539607598</v>
      </c>
      <c r="LE47" s="324">
        <f t="shared" si="110"/>
        <v>-0.38876940299901719</v>
      </c>
      <c r="LF47" s="326">
        <f t="shared" si="111"/>
        <v>-0.54034350513583718</v>
      </c>
      <c r="LG47" t="str">
        <f t="shared" si="112"/>
        <v>15_start</v>
      </c>
      <c r="LH47" s="175">
        <f>627.5095*(KG48-KG46)</f>
        <v>80.086287738386432</v>
      </c>
      <c r="LI47" s="128">
        <f t="shared" si="20"/>
        <v>0.43624279151605094</v>
      </c>
      <c r="LJ47" s="129">
        <f t="shared" si="21"/>
        <v>0.46596709195533492</v>
      </c>
      <c r="LK47" s="123">
        <f>627.5095*(KI48-KI46)</f>
        <v>74.589062927254304</v>
      </c>
      <c r="LL47" s="128">
        <f t="shared" si="113"/>
        <v>6.5234006924228538E-2</v>
      </c>
      <c r="LM47" s="128">
        <f t="shared" si="114"/>
        <v>0.1246826078027965</v>
      </c>
      <c r="LN47" s="226">
        <f t="shared" si="115"/>
        <v>-0.2492705277348648</v>
      </c>
      <c r="LO47" s="226"/>
      <c r="LP47" s="5" t="s">
        <v>43</v>
      </c>
      <c r="LQ47" s="4">
        <v>-986.90479105133397</v>
      </c>
      <c r="LR47" s="4">
        <v>-988.93141299044601</v>
      </c>
      <c r="LS47" s="4">
        <v>-988.92661827702796</v>
      </c>
      <c r="LT47" s="4">
        <v>-988.81713338248198</v>
      </c>
      <c r="LU47" s="4">
        <v>-988.81473602577296</v>
      </c>
      <c r="LV47" s="4">
        <v>-988.85235147888898</v>
      </c>
      <c r="LW47" s="4">
        <v>-4.794713418E-3</v>
      </c>
      <c r="LX47" s="28">
        <f t="shared" si="116"/>
        <v>-988.84755676547093</v>
      </c>
      <c r="LY47" s="18" t="s">
        <v>119</v>
      </c>
      <c r="LZ47" s="34">
        <f>627.5095*(LQ48-LQ46)</f>
        <v>92.115129550065873</v>
      </c>
      <c r="MA47" s="34">
        <f>627.5095*(LX48-LX46)</f>
        <v>77.696970487923352</v>
      </c>
      <c r="MB47" s="34">
        <f>627.5095*(LV48-LV46)</f>
        <v>77.756950905611731</v>
      </c>
      <c r="MC47" s="34">
        <f>627.5095*(LU48-LU46)</f>
        <v>80.525029772221586</v>
      </c>
      <c r="MD47" s="34">
        <f>627.5095*(LT48-LT46)</f>
        <v>80.555019980495061</v>
      </c>
      <c r="ME47" s="34">
        <f>627.5095*(LS48-LS46)</f>
        <v>74.656843790096602</v>
      </c>
      <c r="MF47" s="34">
        <f>627.5095*(LR48-LR46)</f>
        <v>74.716824208427028</v>
      </c>
      <c r="MG47" s="33">
        <f t="shared" si="117"/>
        <v>-3.0401266971847036</v>
      </c>
      <c r="MH47" s="39">
        <f t="shared" si="118"/>
        <v>-5.8381957720680333</v>
      </c>
      <c r="MI47" s="33"/>
      <c r="MJ47" s="5" t="s">
        <v>43</v>
      </c>
      <c r="MK47" s="28">
        <v>-986.90479105725001</v>
      </c>
      <c r="ML47" s="28">
        <v>-988.93126570786296</v>
      </c>
      <c r="MM47" s="28">
        <v>-988.91796375131298</v>
      </c>
      <c r="MN47" s="28">
        <v>-988.81672831347896</v>
      </c>
      <c r="MO47" s="28">
        <v>-988.81007733520403</v>
      </c>
      <c r="MP47" s="28">
        <v>-988.85225755499596</v>
      </c>
      <c r="MQ47" s="28">
        <v>-1.3301956550000001E-2</v>
      </c>
      <c r="MR47" s="28">
        <f t="shared" si="82"/>
        <v>-988.83895559844598</v>
      </c>
      <c r="MS47" s="18" t="s">
        <v>119</v>
      </c>
      <c r="MT47" s="34">
        <f>627.5095*(MK48-MK46)</f>
        <v>92.115130122351914</v>
      </c>
      <c r="MU47" s="34">
        <f>627.5095*(MR48-MR46)</f>
        <v>77.627924829424103</v>
      </c>
      <c r="MV47" s="34">
        <f>627.5095*(MP48-MP46)</f>
        <v>77.75356685921443</v>
      </c>
      <c r="MW47" s="34">
        <f>627.5095*(MO48-MO46)</f>
        <v>80.427154832617049</v>
      </c>
      <c r="MX47" s="34">
        <f>627.5095*(MN48-MN46)</f>
        <v>80.489975847191189</v>
      </c>
      <c r="MY47" s="34">
        <f>627.5095*(MM48-MM46)</f>
        <v>74.530105402012794</v>
      </c>
      <c r="MZ47" s="34">
        <f>627.5095*(ML48-ML46)</f>
        <v>74.655747431803121</v>
      </c>
      <c r="NA47" s="52">
        <f t="shared" si="119"/>
        <v>-3.0978194274113093</v>
      </c>
      <c r="NB47" s="52">
        <f t="shared" si="120"/>
        <v>-5.8342284153880684</v>
      </c>
      <c r="NC47" s="33">
        <f t="shared" si="121"/>
        <v>-4.2808798965978667E-3</v>
      </c>
      <c r="ND47" s="33"/>
      <c r="NE47" s="5" t="s">
        <v>43</v>
      </c>
      <c r="NF47">
        <v>-986.90479105725001</v>
      </c>
      <c r="NG47">
        <v>-988.93129907472701</v>
      </c>
      <c r="NH47">
        <v>-988.91801500896099</v>
      </c>
      <c r="NI47">
        <v>-988.81675962801398</v>
      </c>
      <c r="NJ47">
        <v>-988.81011759513103</v>
      </c>
      <c r="NK47">
        <v>-988.85230686680904</v>
      </c>
      <c r="NL47">
        <v>-1.3284065766000001E-2</v>
      </c>
      <c r="NM47" s="28">
        <f t="shared" si="83"/>
        <v>-988.83902280104303</v>
      </c>
      <c r="NN47" s="18" t="s">
        <v>119</v>
      </c>
      <c r="NO47" s="34">
        <f>627.5095*(NF48-NF46)</f>
        <v>92.115130122993961</v>
      </c>
      <c r="NP47" s="34">
        <f>627.5095*(NM48-NM46)</f>
        <v>77.60232632236189</v>
      </c>
      <c r="NQ47" s="34">
        <f>627.5095*(NK48-NK46)</f>
        <v>77.729261579553011</v>
      </c>
      <c r="NR47" s="34">
        <f>627.5095*(NJ48-NJ46)</f>
        <v>80.410229192092302</v>
      </c>
      <c r="NS47" s="34">
        <f>627.5095*(NI48-NI46)</f>
        <v>80.473696820687877</v>
      </c>
      <c r="NT47" s="34">
        <f>627.5095*(NH48-NH46)</f>
        <v>74.509852329603333</v>
      </c>
      <c r="NU47" s="34">
        <f>627.5095*(NG48-NG46)</f>
        <v>74.636787586794469</v>
      </c>
      <c r="NV47" s="33">
        <f t="shared" si="122"/>
        <v>-3.0924739927585421</v>
      </c>
      <c r="NW47" s="39">
        <f t="shared" si="84"/>
        <v>-5.8369092338934081</v>
      </c>
      <c r="NX47" s="33">
        <f t="shared" si="85"/>
        <v>-2.6808185053397438E-3</v>
      </c>
      <c r="NZ47" s="5" t="s">
        <v>43</v>
      </c>
      <c r="OA47" s="4">
        <v>-986.93675906608598</v>
      </c>
      <c r="OB47" s="4">
        <v>-989.10329436598101</v>
      </c>
      <c r="OC47" s="4">
        <v>-989.08216455948605</v>
      </c>
      <c r="OD47" s="4">
        <v>-988.97424366679502</v>
      </c>
      <c r="OE47" s="4">
        <v>-988.96367876354805</v>
      </c>
      <c r="OF47" s="4">
        <v>-989.02988887225399</v>
      </c>
      <c r="OG47" s="4">
        <v>-2.1129806494000002E-2</v>
      </c>
      <c r="OH47" s="28">
        <f t="shared" si="86"/>
        <v>-989.00875906576005</v>
      </c>
      <c r="OI47" s="18" t="s">
        <v>119</v>
      </c>
      <c r="OJ47" s="34">
        <f>627.5095*(OA48-OA46)</f>
        <v>92.425475635231379</v>
      </c>
      <c r="OK47" s="34">
        <f>627.5095*(OH48-OH46)</f>
        <v>78.595665216206996</v>
      </c>
      <c r="OL47" s="34">
        <f>627.5095*(OF48-OF46)</f>
        <v>78.840133796610615</v>
      </c>
      <c r="OM47" s="34">
        <f>627.5095*(OE48-OE46)</f>
        <v>81.358105536054708</v>
      </c>
      <c r="ON47" s="34">
        <f>627.5095*(OD48-OD46)</f>
        <v>81.480339825935488</v>
      </c>
      <c r="OO47" s="34">
        <f>627.5095*(OC48-OC46)</f>
        <v>75.356496824209174</v>
      </c>
      <c r="OP47" s="34">
        <f>627.5095*(OB48-OB46)</f>
        <v>75.600965403970733</v>
      </c>
      <c r="OQ47" s="33">
        <f t="shared" si="32"/>
        <v>-3.2391683926398827</v>
      </c>
      <c r="OR47" s="39">
        <f t="shared" si="87"/>
        <v>-5.879374421964755</v>
      </c>
      <c r="OS47" s="39"/>
      <c r="OT47" s="39" t="s">
        <v>43</v>
      </c>
      <c r="OU47" s="39">
        <v>-986.93675906608598</v>
      </c>
      <c r="OV47" s="39">
        <v>-989.10287646460904</v>
      </c>
      <c r="OW47" s="39">
        <v>-989.095114894061</v>
      </c>
      <c r="OX47" s="39">
        <v>-988.97546692377705</v>
      </c>
      <c r="OY47" s="39">
        <v>-988.97158613850297</v>
      </c>
      <c r="OZ47" s="39">
        <v>-989.03014085307098</v>
      </c>
      <c r="PA47" s="39">
        <v>-7.7615705480000002E-3</v>
      </c>
      <c r="PB47" s="39">
        <v>-989.02237928252293</v>
      </c>
      <c r="PC47" s="39" t="s">
        <v>119</v>
      </c>
      <c r="PD47" s="39">
        <v>92.425475635231379</v>
      </c>
      <c r="PE47" s="39">
        <v>78.788978988759695</v>
      </c>
      <c r="PF47" s="39">
        <v>78.814215877820928</v>
      </c>
      <c r="PG47" s="39">
        <v>81.56052044213979</v>
      </c>
      <c r="PH47" s="39">
        <v>81.573138886955761</v>
      </c>
      <c r="PI47" s="39">
        <v>75.578451677088381</v>
      </c>
      <c r="PJ47" s="39">
        <v>75.603688566078276</v>
      </c>
      <c r="PK47" s="39">
        <v>-3.210527311742652</v>
      </c>
      <c r="PL47" s="39">
        <v>-5.9694503208774847</v>
      </c>
      <c r="PM47" s="39"/>
      <c r="PO47" s="33">
        <f t="shared" si="123"/>
        <v>0.31034551287946499</v>
      </c>
      <c r="PP47" s="33">
        <f t="shared" si="124"/>
        <v>0.99036397874429838</v>
      </c>
      <c r="PQ47" s="33">
        <f t="shared" si="88"/>
        <v>0.68001846586483339</v>
      </c>
      <c r="PR47" s="33">
        <f>'LNO-CCSD(T)-def2nZVP'!LB47</f>
        <v>-0.41163414931904185</v>
      </c>
      <c r="PS47" s="33">
        <f t="shared" si="89"/>
        <v>0.54646359161389202</v>
      </c>
      <c r="PT47" s="33">
        <f t="shared" si="90"/>
        <v>-0.25005448934427121</v>
      </c>
      <c r="PU47" s="33">
        <f>-'LNO-CCSD(T)-def2nZVP'!FA47+'CCSD(T)'!CI47</f>
        <v>-3.4431817221602046E-2</v>
      </c>
      <c r="PV47" s="360">
        <f>'LNO-CCSD(T)-def2nZVP'!KV47+PS47+PT47+PU47</f>
        <v>74.975722820105119</v>
      </c>
      <c r="PW47" s="360"/>
      <c r="PX47" s="399">
        <v>0.31034608516550577</v>
      </c>
      <c r="PY47" s="399">
        <v>1.0181189064606997</v>
      </c>
      <c r="PZ47" s="399">
        <v>0.70777282129519392</v>
      </c>
      <c r="QA47" s="399">
        <v>-0.41163414931904185</v>
      </c>
      <c r="QB47" s="399">
        <v>0.56702243695790899</v>
      </c>
      <c r="QC47" s="399">
        <v>-0.25005448934427121</v>
      </c>
      <c r="QD47" s="399">
        <v>-3.4431817221602046E-2</v>
      </c>
      <c r="QE47" s="360">
        <v>74.996281665449146</v>
      </c>
      <c r="QF47" s="399">
        <f t="shared" si="91"/>
        <v>2.0558845344027077E-2</v>
      </c>
      <c r="QH47" s="5" t="s">
        <v>43</v>
      </c>
      <c r="QI47" s="420">
        <v>-986.90479105133295</v>
      </c>
      <c r="QJ47" s="420">
        <v>-988.62882012047498</v>
      </c>
      <c r="QK47" s="420">
        <v>-988.62502952831005</v>
      </c>
      <c r="QL47" s="420">
        <v>-988.52589663820299</v>
      </c>
      <c r="QM47" s="420">
        <v>-988.52400134212098</v>
      </c>
      <c r="QN47" s="420">
        <v>-988.53957224911403</v>
      </c>
      <c r="QO47" s="420">
        <v>-3.790592165E-3</v>
      </c>
      <c r="QP47" s="213">
        <f t="shared" si="92"/>
        <v>-988.53578165694898</v>
      </c>
      <c r="QQ47" s="421" t="s">
        <v>119</v>
      </c>
      <c r="QR47" s="212">
        <f>627.5095*(QI48-QI46)</f>
        <v>92.115129550065873</v>
      </c>
      <c r="QS47" s="212">
        <f>627.5095*(QP48-QP46)</f>
        <v>76.628248483032792</v>
      </c>
      <c r="QT47" s="212">
        <f>627.5095*(QN48-QN46)</f>
        <v>76.686783148390802</v>
      </c>
      <c r="QU47" s="212">
        <f>627.5095*(QM48-QM46)</f>
        <v>79.36827222251587</v>
      </c>
      <c r="QV47" s="212">
        <f>627.5095*(QL48-QL46)</f>
        <v>79.397539554909514</v>
      </c>
      <c r="QW47" s="212">
        <f>627.5095*(QK48-QK46)</f>
        <v>73.766286562753677</v>
      </c>
      <c r="QX47" s="212">
        <f>627.5095*(QJ48-QJ46)</f>
        <v>73.82482122818304</v>
      </c>
      <c r="QY47" s="213">
        <f t="shared" si="35"/>
        <v>-2.8619619202077615</v>
      </c>
      <c r="QZ47" s="249">
        <f t="shared" si="93"/>
        <v>-5.5727183267264735</v>
      </c>
      <c r="RA47" s="5"/>
      <c r="RB47" s="5" t="s">
        <v>43</v>
      </c>
      <c r="RC47" s="213">
        <v>-986.93675906608598</v>
      </c>
      <c r="RD47" s="213">
        <v>-988.75241911428395</v>
      </c>
      <c r="RE47" s="213">
        <v>-988.74607000684398</v>
      </c>
      <c r="RF47" s="213">
        <v>-988.63901294738696</v>
      </c>
      <c r="RG47" s="213">
        <v>-988.63583839366697</v>
      </c>
      <c r="RH47" s="213">
        <v>-988.67369329077098</v>
      </c>
      <c r="RI47" s="213">
        <v>-6.3491074399999996E-3</v>
      </c>
      <c r="RJ47" s="418">
        <f t="shared" si="94"/>
        <v>-988.66734418333101</v>
      </c>
      <c r="RK47" s="421" t="s">
        <v>119</v>
      </c>
      <c r="RL47" s="212">
        <f>627.5095*(RC48-RC46)</f>
        <v>92.425475634589318</v>
      </c>
      <c r="RM47" s="212">
        <f>627.5095*(RJ48-RJ46)</f>
        <v>77.785800033028892</v>
      </c>
      <c r="RN47" s="212">
        <f>627.5095*(RH48-RH46)</f>
        <v>77.851434093645949</v>
      </c>
      <c r="RO47" s="212">
        <f>627.5095*(RG48-RG46)</f>
        <v>80.510119170733745</v>
      </c>
      <c r="RP47" s="212">
        <f>627.5095*(RF48-RF46)</f>
        <v>80.542936200721257</v>
      </c>
      <c r="RQ47" s="212">
        <f>627.5095*(RE48-RE46)</f>
        <v>74.794237128083395</v>
      </c>
      <c r="RR47" s="212">
        <f>627.5095*(RD48-RD46)</f>
        <v>74.859871188700467</v>
      </c>
      <c r="RS47" s="213">
        <f t="shared" si="36"/>
        <v>-2.9915629049454822</v>
      </c>
      <c r="RT47" s="249">
        <f t="shared" si="95"/>
        <v>-5.6830650120207906</v>
      </c>
    </row>
    <row r="48" spans="1:488" ht="17">
      <c r="A48" s="96">
        <v>-56.96</v>
      </c>
      <c r="C48" s="286" t="s">
        <v>44</v>
      </c>
      <c r="D48" s="282">
        <v>-986.33656958453503</v>
      </c>
      <c r="E48" s="282">
        <v>-987.58010157652495</v>
      </c>
      <c r="F48" s="282">
        <v>-987.57813057601004</v>
      </c>
      <c r="G48" s="282">
        <v>-987.51590035661002</v>
      </c>
      <c r="H48" s="282">
        <v>-987.51491485635199</v>
      </c>
      <c r="I48" s="282">
        <v>-987.48558038857698</v>
      </c>
      <c r="J48" s="282">
        <v>-987.48360938806195</v>
      </c>
      <c r="K48" s="94" t="s">
        <v>120</v>
      </c>
      <c r="L48" s="34">
        <f>627.5095*(D46-D47)</f>
        <v>-62.682804600597805</v>
      </c>
      <c r="M48" s="34">
        <f>627.5095*(J46-J47)</f>
        <v>-57.042383509596007</v>
      </c>
      <c r="N48" s="34">
        <f>627.5095*(I46-I47)</f>
        <v>-57.009131447339428</v>
      </c>
      <c r="O48" s="34">
        <f>627.5095*(H46-H47)</f>
        <v>-54.67944787664274</v>
      </c>
      <c r="P48" s="34">
        <f>627.5095*(G46-G47)</f>
        <v>-54.662821844979398</v>
      </c>
      <c r="Q48" s="34">
        <f>627.5095*(F46-F47)</f>
        <v>-50.679428934110582</v>
      </c>
      <c r="R48" s="34">
        <f>627.5095*(E46-E47)</f>
        <v>-50.646176871853996</v>
      </c>
      <c r="S48" s="93">
        <f t="shared" si="37"/>
        <v>6.362954575485432</v>
      </c>
      <c r="T48" s="93">
        <f t="shared" si="38"/>
        <v>4.0166449731254019</v>
      </c>
      <c r="U48" s="288"/>
      <c r="V48" s="93">
        <f>L48-'CCSD(T)'!BV48</f>
        <v>6.0069124877557556E-3</v>
      </c>
      <c r="W48" s="93">
        <f>N48-'CCSD(T)'!BW48</f>
        <v>-0.16358549300618819</v>
      </c>
      <c r="X48" s="93">
        <f>P48-'CCSD(T)'!CF48</f>
        <v>-2.4887446656109091E-2</v>
      </c>
      <c r="Y48" s="93">
        <f>R48-'CCSD(T)'!CG48</f>
        <v>5.3057572243417894E-3</v>
      </c>
      <c r="Z48" s="93">
        <f>R48-'DLPNO-CCSD(T1 or T0)'!CT47</f>
        <v>0.39726438067864223</v>
      </c>
      <c r="AA48" s="93">
        <f t="shared" si="39"/>
        <v>-3.0894359143864847E-2</v>
      </c>
      <c r="AB48" s="93">
        <f t="shared" si="40"/>
        <v>3.0193203880450881E-2</v>
      </c>
      <c r="AD48" s="209" t="s">
        <v>44</v>
      </c>
      <c r="AE48" s="28">
        <v>-986.33656958515598</v>
      </c>
      <c r="AF48" s="28">
        <v>-987.58011304859303</v>
      </c>
      <c r="AG48" s="28">
        <v>-987.578132400002</v>
      </c>
      <c r="AH48" s="28">
        <v>-987.51590718093098</v>
      </c>
      <c r="AI48" s="28">
        <v>-987.51491685663598</v>
      </c>
      <c r="AJ48" s="28">
        <v>-987.48558768864496</v>
      </c>
      <c r="AK48" s="28">
        <v>-987.48360704005302</v>
      </c>
      <c r="AL48" s="18" t="s">
        <v>120</v>
      </c>
      <c r="AM48" s="34">
        <f>627.5095*(AE46-AE47)</f>
        <v>-62.682805978592953</v>
      </c>
      <c r="AN48" s="34">
        <f>627.5095*(AK46-AK47)</f>
        <v>-57.031928654133665</v>
      </c>
      <c r="AO48" s="34">
        <f>627.5095*(AJ46-AJ47)</f>
        <v>-57.007207564079778</v>
      </c>
      <c r="AP48" s="34">
        <f>627.5095*(AI46-AI47)</f>
        <v>-54.66818975701873</v>
      </c>
      <c r="AQ48" s="34">
        <f>627.5095*(AH46-AH47)</f>
        <v>-54.655829212241478</v>
      </c>
      <c r="AR48" s="34">
        <f>627.5095*(AG46-AG47)</f>
        <v>-50.66516362379452</v>
      </c>
      <c r="AS48" s="34">
        <f>627.5095*(AF46-AF47)</f>
        <v>-50.640442533811971</v>
      </c>
      <c r="AT48" s="52">
        <f t="shared" si="41"/>
        <v>6.3667650302678069</v>
      </c>
      <c r="AU48" s="52">
        <f t="shared" si="42"/>
        <v>4.0153866784295076</v>
      </c>
      <c r="AV48" s="71"/>
      <c r="AW48" s="52">
        <f>AM48-'CCSD(T)'!BV48</f>
        <v>6.0055344926084331E-3</v>
      </c>
      <c r="AX48" s="52">
        <f>AO48-'CCSD(T)'!BW48</f>
        <v>-0.1616616097465382</v>
      </c>
      <c r="AY48" s="52">
        <f>AQ48-'CCSD(T)'!CF48</f>
        <v>-1.7894813918189811E-2</v>
      </c>
      <c r="AZ48" s="52">
        <f>AS48-'CCSD(T)'!CG48</f>
        <v>1.1040095266366734E-2</v>
      </c>
      <c r="BA48" s="52">
        <f>AS48-'DLPNO-CCSD(T1 or T0)'!CT47</f>
        <v>0.40299871872066717</v>
      </c>
      <c r="BB48" s="52">
        <f t="shared" si="43"/>
        <v>-2.3900348410798244E-2</v>
      </c>
      <c r="BC48" s="52">
        <f t="shared" si="44"/>
        <v>2.8934909184556545E-2</v>
      </c>
      <c r="BD48" s="33"/>
      <c r="BE48" s="211" t="s">
        <v>44</v>
      </c>
      <c r="BF48" s="28">
        <v>-986.33656958453503</v>
      </c>
      <c r="BG48" s="28">
        <v>-987.58010264652501</v>
      </c>
      <c r="BH48" s="28">
        <v>-987.57484307604705</v>
      </c>
      <c r="BI48" s="28">
        <v>-987.51578870838603</v>
      </c>
      <c r="BJ48" s="28">
        <v>-987.51315892314699</v>
      </c>
      <c r="BK48" s="28">
        <v>-987.48536747273204</v>
      </c>
      <c r="BL48" s="28">
        <v>-5.2595704779999997E-3</v>
      </c>
      <c r="BM48" s="28">
        <f t="shared" si="45"/>
        <v>-987.48010790225408</v>
      </c>
      <c r="BN48" s="18" t="s">
        <v>120</v>
      </c>
      <c r="BO48" s="212">
        <f>627.5095*(BF46-BF47)</f>
        <v>-62.682804375307441</v>
      </c>
      <c r="BP48" s="212">
        <f>627.5095*(BM46-BM47)</f>
        <v>-56.968596450871942</v>
      </c>
      <c r="BQ48" s="212">
        <f>627.5095*(BK46-BK47)</f>
        <v>-57.088380311108075</v>
      </c>
      <c r="BR48" s="212">
        <f>627.5095*(BJ46-BJ47)</f>
        <v>-54.474747099686702</v>
      </c>
      <c r="BS48" s="212">
        <f>627.5095*(BI46-BI47)</f>
        <v>-54.534639029769103</v>
      </c>
      <c r="BT48" s="212">
        <f>627.5095*(BH46-BH47)</f>
        <v>-50.471508450447118</v>
      </c>
      <c r="BU48" s="212">
        <f>627.5095*(BG46-BG47)</f>
        <v>-50.591292310683251</v>
      </c>
      <c r="BV48" s="213">
        <f t="shared" si="46"/>
        <v>6.4970880004248244</v>
      </c>
      <c r="BW48" s="213">
        <f t="shared" si="47"/>
        <v>3.9433467190858522</v>
      </c>
      <c r="BX48" s="214">
        <f t="shared" si="96"/>
        <v>7.2039959343655369E-2</v>
      </c>
      <c r="BY48" s="33">
        <f>BO48-'CCSD(T)'!BV48</f>
        <v>6.0071377781198976E-3</v>
      </c>
      <c r="BZ48" s="33">
        <f>BQ48-'CCSD(T)'!BW48</f>
        <v>-0.24283435677483567</v>
      </c>
      <c r="CA48" s="39">
        <f>BS48-'CCSD(T)'!CF48</f>
        <v>0.10329536855418553</v>
      </c>
      <c r="CB48" s="39">
        <f>BU48-'CCSD(T)'!CG48</f>
        <v>6.0190318395086706E-2</v>
      </c>
      <c r="CC48" s="33">
        <f>BU48-'DLPNO-CCSD(T1 or T0)'!CT47</f>
        <v>0.45214894184938714</v>
      </c>
      <c r="CD48" s="33">
        <f t="shared" si="49"/>
        <v>9.7288230776065632E-2</v>
      </c>
      <c r="CE48" s="33">
        <f t="shared" si="50"/>
        <v>-4.3105050159098823E-2</v>
      </c>
      <c r="CF48" s="39"/>
      <c r="CG48" s="211" t="s">
        <v>44</v>
      </c>
      <c r="CH48" s="74">
        <v>-986.33656958453503</v>
      </c>
      <c r="CI48" s="74">
        <v>-987.58009912950502</v>
      </c>
      <c r="CJ48" s="74">
        <v>-987.57489672594102</v>
      </c>
      <c r="CK48" s="74">
        <v>-987.51579645904098</v>
      </c>
      <c r="CL48" s="74">
        <v>-987.51319525725899</v>
      </c>
      <c r="CM48" s="74">
        <v>-987.48539270904905</v>
      </c>
      <c r="CN48" s="33">
        <v>-5.2024035639999999E-3</v>
      </c>
      <c r="CO48" s="33">
        <f t="shared" si="51"/>
        <v>-987.48019030548505</v>
      </c>
      <c r="CP48" s="18" t="s">
        <v>120</v>
      </c>
      <c r="CQ48" s="34">
        <f>627.5095*(CH46-CH47)</f>
        <v>-62.682804600597805</v>
      </c>
      <c r="CR48" s="34">
        <f>627.5095*(CO46-CO47)</f>
        <v>-56.903485945871061</v>
      </c>
      <c r="CS48" s="34">
        <f>627.5095*(CM46-CM47)</f>
        <v>-57.046302240511189</v>
      </c>
      <c r="CT48" s="34">
        <f>627.5095*(CL46-CL47)</f>
        <v>-54.432350000812534</v>
      </c>
      <c r="CU48" s="34">
        <f>627.5095*(CK46-CK47)</f>
        <v>-54.503758147740228</v>
      </c>
      <c r="CV48" s="34">
        <f>627.5095*(CJ46-CJ47)</f>
        <v>-50.4216988070593</v>
      </c>
      <c r="CW48" s="34">
        <f>627.5095*(CI46-CI47)</f>
        <v>-50.564515100986029</v>
      </c>
      <c r="CX48" s="33">
        <f t="shared" si="97"/>
        <v>6.4817871395251601</v>
      </c>
      <c r="CY48" s="33">
        <f t="shared" si="98"/>
        <v>3.9392430467541999</v>
      </c>
      <c r="CZ48" s="33">
        <f t="shared" si="99"/>
        <v>-4.1036723316523194E-3</v>
      </c>
      <c r="DA48" s="33">
        <f>CQ48-'CCSD(T)'!BV48</f>
        <v>6.0069124877557556E-3</v>
      </c>
      <c r="DB48" s="33">
        <f>CS48-'CCSD(T)'!BW48</f>
        <v>-0.20075628617794905</v>
      </c>
      <c r="DC48" s="33">
        <f>CU48-'CCSD(T)'!CF48</f>
        <v>0.13417625058306015</v>
      </c>
      <c r="DD48" s="39">
        <f>CW48-'CCSD(T)'!CG48</f>
        <v>8.696752809230901E-2</v>
      </c>
      <c r="DE48" s="39">
        <f>CW48-'DLPNO-CCSD(T1 or T0)'!CT47</f>
        <v>0.47892615154660945</v>
      </c>
      <c r="DF48" s="33">
        <f t="shared" si="52"/>
        <v>0.1281693380953044</v>
      </c>
      <c r="DG48" s="33">
        <f t="shared" si="53"/>
        <v>-4.7208722490751143E-2</v>
      </c>
      <c r="DH48" s="33"/>
      <c r="DI48" s="211" t="s">
        <v>44</v>
      </c>
      <c r="DJ48" s="74">
        <v>-986.33656958521601</v>
      </c>
      <c r="DK48" s="74">
        <v>-987.57932131451696</v>
      </c>
      <c r="DL48" s="74">
        <v>-987.57901113949094</v>
      </c>
      <c r="DM48" s="74">
        <v>-987.51541832545297</v>
      </c>
      <c r="DN48" s="74">
        <v>-987.51526323793996</v>
      </c>
      <c r="DO48" s="74">
        <v>-987.485663168771</v>
      </c>
      <c r="DP48" s="28">
        <v>-3.10175026E-4</v>
      </c>
      <c r="DQ48" s="33">
        <f t="shared" si="54"/>
        <v>-987.48535299374498</v>
      </c>
      <c r="DR48" s="18" t="s">
        <v>120</v>
      </c>
      <c r="DS48" s="34">
        <f>627.5095*(DJ46-DJ47)</f>
        <v>-62.682808520564535</v>
      </c>
      <c r="DT48" s="34">
        <f>627.5095*(DQ46-DQ47)</f>
        <v>-56.959272819848159</v>
      </c>
      <c r="DU48" s="34">
        <f>627.5095*(DO46-DO47)</f>
        <v>-56.978848616916743</v>
      </c>
      <c r="DV48" s="34">
        <f>627.5095*(DN46-DN47)</f>
        <v>-54.672648397076586</v>
      </c>
      <c r="DW48" s="34">
        <f>627.5095*(DM46-DM47)</f>
        <v>-54.682436295254178</v>
      </c>
      <c r="DX48" s="34">
        <f>627.5095*(DL46-DL47)</f>
        <v>-50.685950020347576</v>
      </c>
      <c r="DY48" s="34">
        <f>627.5095*(DK46-DK47)</f>
        <v>-50.705525817344828</v>
      </c>
      <c r="DZ48" s="33">
        <f t="shared" si="3"/>
        <v>6.2733227995719147</v>
      </c>
      <c r="EA48" s="33">
        <f t="shared" si="4"/>
        <v>3.9769104779093496</v>
      </c>
      <c r="EB48" s="33">
        <f t="shared" si="55"/>
        <v>-3.9734495216052323E-2</v>
      </c>
      <c r="EC48" s="33">
        <f>DS48-'CCSD(T)'!BV48</f>
        <v>6.0029925210258739E-3</v>
      </c>
      <c r="ED48" s="33">
        <f>DU48-'CCSD(T)'!BW48</f>
        <v>-0.13330266258350321</v>
      </c>
      <c r="EE48" s="33">
        <f>DW48-'CCSD(T)'!CF48</f>
        <v>-4.4501896930889018E-2</v>
      </c>
      <c r="EF48" s="39">
        <f>DY48-'CCSD(T)'!CG48</f>
        <v>-5.4043188266490461E-2</v>
      </c>
      <c r="EG48" s="39">
        <f>DY48-'DLPNO-CCSD(T1 or T0)'!CT47</f>
        <v>0.33791543518780998</v>
      </c>
      <c r="EH48" s="33">
        <f t="shared" si="56"/>
        <v>-5.0504889451914892E-2</v>
      </c>
      <c r="EI48" s="33">
        <f t="shared" si="57"/>
        <v>-9.5412913356014428E-3</v>
      </c>
      <c r="EJ48" s="33"/>
      <c r="EK48" s="289" t="s">
        <v>44</v>
      </c>
      <c r="EL48" s="33">
        <v>-986.37667314646501</v>
      </c>
      <c r="EM48" s="33">
        <v>-987.91276261234896</v>
      </c>
      <c r="EN48" s="33">
        <v>-987.91060622213297</v>
      </c>
      <c r="EO48" s="33">
        <v>-987.83608653716101</v>
      </c>
      <c r="EP48" s="33">
        <v>-987.83500834205404</v>
      </c>
      <c r="EQ48" s="33">
        <v>-987.83049883046203</v>
      </c>
      <c r="ER48" s="33">
        <v>-2.1563902159999998E-3</v>
      </c>
      <c r="ES48" s="33">
        <f t="shared" si="58"/>
        <v>-987.82834244024605</v>
      </c>
      <c r="ET48" s="18" t="s">
        <v>120</v>
      </c>
      <c r="EU48" s="34">
        <f>627.5095*(EL46-EL47)</f>
        <v>-62.588029207750871</v>
      </c>
      <c r="EV48" s="34">
        <f>627.5095*(ES46-ES47)</f>
        <v>-56.807831082220893</v>
      </c>
      <c r="EW48" s="34">
        <f>627.5095*(EQ46-EQ47)</f>
        <v>-56.965026685528187</v>
      </c>
      <c r="EX48" s="34">
        <f>627.5095*(EP46-EP47)</f>
        <v>-55.613963066795293</v>
      </c>
      <c r="EY48" s="34">
        <f>627.5095*(EO46-EO47)</f>
        <v>-55.692560868805636</v>
      </c>
      <c r="EZ48" s="34">
        <f>627.5095*(EN46-EN47)</f>
        <v>-50.782701948267615</v>
      </c>
      <c r="FA48" s="34">
        <f>627.5095*(EM46-EM47)</f>
        <v>-50.939897550861517</v>
      </c>
      <c r="FB48" s="92">
        <f t="shared" si="5"/>
        <v>6.0251291346666704</v>
      </c>
      <c r="FC48" s="92">
        <f t="shared" si="6"/>
        <v>4.7526633179441191</v>
      </c>
      <c r="FD48" s="92">
        <f>EU48-'CCSD(T)'!BB48</f>
        <v>6.5478702507775211E-3</v>
      </c>
      <c r="FE48" s="92">
        <f>EW48-'CCSD(T)'!BC48</f>
        <v>-0.20238963240135632</v>
      </c>
      <c r="FF48" s="92">
        <f>EY48-'CCSD(T)'!CH48</f>
        <v>1.2556456293530971E-2</v>
      </c>
      <c r="FG48" s="96">
        <f>FA48-'CCSD(T)'!CI48</f>
        <v>-9.2473561814188088E-5</v>
      </c>
      <c r="FH48" s="96">
        <f>FA48-'DLPNO-CCSD(T1 or T0)'!AF47</f>
        <v>0.34330692402783569</v>
      </c>
      <c r="FI48" s="92">
        <f t="shared" si="59"/>
        <v>6.0085860427534499E-3</v>
      </c>
      <c r="FJ48" s="92">
        <f t="shared" si="60"/>
        <v>-1.2648929855345159E-2</v>
      </c>
      <c r="FK48" s="39"/>
      <c r="FL48" s="218" t="s">
        <v>44</v>
      </c>
      <c r="FM48" s="28">
        <v>-986.37667314577902</v>
      </c>
      <c r="FN48" s="28">
        <v>-987.91276930786705</v>
      </c>
      <c r="FO48" s="28">
        <v>-987.91061168913302</v>
      </c>
      <c r="FP48" s="28">
        <v>-987.83609329584704</v>
      </c>
      <c r="FQ48" s="28">
        <v>-987.83501448648099</v>
      </c>
      <c r="FR48" s="28">
        <v>-987.830506245072</v>
      </c>
      <c r="FS48" s="28">
        <v>-2.1576187330000001E-3</v>
      </c>
      <c r="FT48" s="28">
        <f t="shared" si="61"/>
        <v>-987.82834862633899</v>
      </c>
      <c r="FU48" s="18" t="s">
        <v>120</v>
      </c>
      <c r="FV48" s="34">
        <f>627.5095*(FM46-FM47)</f>
        <v>-62.588025285215913</v>
      </c>
      <c r="FW48" s="34">
        <f>627.5095*(FT46-FT47)</f>
        <v>-56.807532191891646</v>
      </c>
      <c r="FX48" s="34">
        <f>627.5095*(FR46-FR47)</f>
        <v>-56.963699143936559</v>
      </c>
      <c r="FY48" s="34">
        <f>627.5095*(FQ46-FQ47)</f>
        <v>-55.612274800873479</v>
      </c>
      <c r="FZ48" s="34">
        <f>627.5095*(FP46-FP47)</f>
        <v>-55.690358277181296</v>
      </c>
      <c r="GA48" s="34">
        <f>627.5095*(FO46-FO47)</f>
        <v>-50.781534773679198</v>
      </c>
      <c r="GB48" s="34">
        <f>627.5095*(FN46-FN47)</f>
        <v>-50.937701726294833</v>
      </c>
      <c r="GC48" s="33">
        <f t="shared" si="62"/>
        <v>6.0259974176417259</v>
      </c>
      <c r="GD48" s="33">
        <f t="shared" si="63"/>
        <v>4.7526565508864635</v>
      </c>
      <c r="GE48" s="169">
        <f t="shared" si="100"/>
        <v>0.48109388180561297</v>
      </c>
      <c r="GF48" s="33">
        <f>FV48-'CCSD(T)'!BB48</f>
        <v>6.5517927857356995E-3</v>
      </c>
      <c r="GG48" s="33">
        <f>FX48-'CCSD(T)'!BC48</f>
        <v>-0.20106209080972803</v>
      </c>
      <c r="GH48" s="33">
        <f>FZ48-'CCSD(T)'!CH48</f>
        <v>1.4759047917870305E-2</v>
      </c>
      <c r="GI48" s="33">
        <f>GB48-'CCSD(T)'!CI48</f>
        <v>2.1033510048695803E-3</v>
      </c>
      <c r="GJ48" s="33">
        <f>GB48-'DLPNO-CCSD(T1 or T0)'!O47</f>
        <v>0.53117402451373152</v>
      </c>
      <c r="GK48" s="33">
        <f t="shared" si="64"/>
        <v>8.2072551321346054E-3</v>
      </c>
      <c r="GL48" s="33">
        <f t="shared" si="65"/>
        <v>-1.2655696913000725E-2</v>
      </c>
      <c r="GM48" s="33"/>
      <c r="GN48" s="218" t="s">
        <v>44</v>
      </c>
      <c r="GO48" s="28">
        <v>-986.37667314578005</v>
      </c>
      <c r="GP48" s="28">
        <v>-987.91261770296705</v>
      </c>
      <c r="GQ48" s="28">
        <v>-987.90597976338404</v>
      </c>
      <c r="GR48" s="28">
        <v>-987.83592718260797</v>
      </c>
      <c r="GS48" s="28">
        <v>-987.83260821281704</v>
      </c>
      <c r="GT48" s="28">
        <v>-987.83037112577199</v>
      </c>
      <c r="GU48" s="28">
        <v>-6.6379395829999997E-3</v>
      </c>
      <c r="GV48" s="28">
        <f t="shared" si="66"/>
        <v>-987.82373318618897</v>
      </c>
      <c r="GW48" s="18" t="s">
        <v>120</v>
      </c>
      <c r="GX48" s="34">
        <f>627.5095*(GO46-GO47)</f>
        <v>-62.588025285215913</v>
      </c>
      <c r="GY48" s="34">
        <f>627.5095*(GV46-GV47)</f>
        <v>-56.686316603471973</v>
      </c>
      <c r="GZ48" s="34">
        <f>627.5095*(GT46-GT47)</f>
        <v>-56.971411953564328</v>
      </c>
      <c r="HA48" s="34">
        <f>627.5095*(GS46-GS47)</f>
        <v>-55.31375607937747</v>
      </c>
      <c r="HB48" s="34">
        <f>627.5095*(GR46-GR47)</f>
        <v>-55.456303754780343</v>
      </c>
      <c r="HC48" s="34">
        <f>627.5095*(GQ46-GQ47)</f>
        <v>-50.570255909955158</v>
      </c>
      <c r="HD48" s="34">
        <f>627.5095*(GP46-GP47)</f>
        <v>-50.855351260047513</v>
      </c>
      <c r="HE48" s="33">
        <f t="shared" si="101"/>
        <v>6.1160606935168147</v>
      </c>
      <c r="HF48" s="33">
        <f t="shared" si="102"/>
        <v>4.6009524947328302</v>
      </c>
      <c r="HG48" s="52">
        <f t="shared" si="67"/>
        <v>0.15170405615363336</v>
      </c>
      <c r="HH48" s="33">
        <f>GX48-'CCSD(T)'!BB48</f>
        <v>6.5517927857356995E-3</v>
      </c>
      <c r="HI48" s="33">
        <f>GZ48-'CCSD(T)'!BC48</f>
        <v>-0.20877490043749702</v>
      </c>
      <c r="HJ48" s="33">
        <f>HB48-'CCSD(T)'!CH48</f>
        <v>0.24881357031882345</v>
      </c>
      <c r="HK48" s="33">
        <f>HD48-'CCSD(T)'!CI48</f>
        <v>8.4453817252189367E-2</v>
      </c>
      <c r="HL48" s="33">
        <f>HD48-'DLPNO-CCSD(T1 or T0)'!CT47</f>
        <v>0.18808999248512492</v>
      </c>
      <c r="HM48" s="33">
        <f t="shared" si="103"/>
        <v>0.24226177753308775</v>
      </c>
      <c r="HN48" s="33">
        <f t="shared" si="104"/>
        <v>-0.16435975306663408</v>
      </c>
      <c r="HO48" s="39"/>
      <c r="HP48" s="218" t="s">
        <v>44</v>
      </c>
      <c r="HQ48" s="28">
        <v>-986.37667314577902</v>
      </c>
      <c r="HR48" s="28">
        <v>-987.91263557343905</v>
      </c>
      <c r="HS48" s="28">
        <v>-987.90600738446506</v>
      </c>
      <c r="HT48" s="28">
        <v>-987.83594618487803</v>
      </c>
      <c r="HU48" s="28">
        <v>-987.83263209039001</v>
      </c>
      <c r="HV48" s="28">
        <v>-987.83039806458999</v>
      </c>
      <c r="HW48" s="28">
        <v>-6.6281889739999997E-3</v>
      </c>
      <c r="HX48" s="28">
        <f t="shared" si="68"/>
        <v>-987.82376987561599</v>
      </c>
      <c r="HY48" s="18" t="s">
        <v>120</v>
      </c>
      <c r="HZ48" s="34">
        <f>627.5095*(HQ46-HQ47)</f>
        <v>-62.588025285215913</v>
      </c>
      <c r="IA48" s="34">
        <f>627.5095*(HX46-HX47)</f>
        <v>-56.619870265009823</v>
      </c>
      <c r="IB48" s="34">
        <f>627.5095*(HV46-HV47)</f>
        <v>-56.933692730237553</v>
      </c>
      <c r="IC48" s="34">
        <f>627.5095*(HU46-HU47)</f>
        <v>-55.272961671756484</v>
      </c>
      <c r="ID48" s="34">
        <f>627.5095*(HT46-HT47)</f>
        <v>-55.429872904620034</v>
      </c>
      <c r="IE48" s="34">
        <f>627.5095*(HS46-HS47)</f>
        <v>-50.519095285075643</v>
      </c>
      <c r="IF48" s="34">
        <f>627.5095*(HR46-HR47)</f>
        <v>-50.832917750303366</v>
      </c>
      <c r="IG48" s="33">
        <f t="shared" si="69"/>
        <v>6.1007749799341866</v>
      </c>
      <c r="IH48" s="33">
        <f t="shared" si="70"/>
        <v>4.5969551543166673</v>
      </c>
      <c r="II48" s="33">
        <f t="shared" si="71"/>
        <v>-3.9973404161628423E-3</v>
      </c>
      <c r="IJ48" s="33">
        <f>HZ48-'CCSD(T)'!BB48</f>
        <v>6.5517927857356995E-3</v>
      </c>
      <c r="IK48" s="33">
        <f>IB48-'CCSD(T)'!BC48</f>
        <v>-0.17105567711072212</v>
      </c>
      <c r="IL48" s="33">
        <f>ID48-'CCSD(T)'!CH48</f>
        <v>0.27524442047913311</v>
      </c>
      <c r="IM48" s="33">
        <f>IF48-'CCSD(T)'!CI48</f>
        <v>0.10688732699633618</v>
      </c>
      <c r="IN48" s="33">
        <f>IF48-'DLPNO-CCSD(T1 or T0)'!CT47</f>
        <v>0.21052350222927174</v>
      </c>
      <c r="IO48" s="33">
        <f t="shared" si="72"/>
        <v>0.26869262769339741</v>
      </c>
      <c r="IP48" s="33">
        <f t="shared" si="73"/>
        <v>-0.16835709348279693</v>
      </c>
      <c r="IQ48" s="33"/>
      <c r="IR48" s="218" t="s">
        <v>44</v>
      </c>
      <c r="IS48">
        <v>-986.37667314646501</v>
      </c>
      <c r="IT48">
        <v>-987.91260381305403</v>
      </c>
      <c r="IU48">
        <v>-987.91215359645003</v>
      </c>
      <c r="IV48">
        <v>-987.83603569820798</v>
      </c>
      <c r="IW48">
        <v>-987.83581058990501</v>
      </c>
      <c r="IX48">
        <v>-987.83062724025501</v>
      </c>
      <c r="IY48">
        <v>-4.50216605E-4</v>
      </c>
      <c r="IZ48" s="28">
        <f t="shared" si="74"/>
        <v>-987.83017702364998</v>
      </c>
      <c r="JA48" s="18" t="s">
        <v>120</v>
      </c>
      <c r="JB48" s="34">
        <f>627.5095*(IS46-IS47)</f>
        <v>-62.588029207750871</v>
      </c>
      <c r="JC48" s="34">
        <f>627.5095*(IZ46-IZ47)</f>
        <v>-56.82991252091076</v>
      </c>
      <c r="JD48" s="34">
        <f>627.5095*(IX46-IX47)</f>
        <v>-56.864415518901161</v>
      </c>
      <c r="JE48" s="34">
        <f>627.5095*(IW46-IW47)</f>
        <v>-55.684895175682691</v>
      </c>
      <c r="JF48" s="34">
        <f>627.5095*(IV46-IV47)</f>
        <v>-55.702146675034598</v>
      </c>
      <c r="JG48" s="34">
        <f>627.5095*(IU46-IU47)</f>
        <v>-50.904315965692732</v>
      </c>
      <c r="JH48" s="34">
        <f>627.5095*(IT46-IT47)</f>
        <v>-50.938818963041079</v>
      </c>
      <c r="JI48" s="33">
        <f t="shared" si="75"/>
        <v>5.925596555860082</v>
      </c>
      <c r="JJ48" s="33">
        <f t="shared" si="76"/>
        <v>4.7633277119935187</v>
      </c>
      <c r="JK48" s="33">
        <f t="shared" si="77"/>
        <v>1.0664394049399561E-2</v>
      </c>
      <c r="JL48" s="33">
        <f>JB48-'CCSD(T)'!BB48</f>
        <v>6.5478702507775211E-3</v>
      </c>
      <c r="JM48" s="33">
        <f>JD48-'CCSD(T)'!BC48</f>
        <v>-0.10177846577433058</v>
      </c>
      <c r="JN48" s="33">
        <f>JF48-'CCSD(T)'!CH48</f>
        <v>2.9706500645687584E-3</v>
      </c>
      <c r="JO48" s="33">
        <f>JH48-'CCSD(T)'!CI48</f>
        <v>9.8611425862316082E-4</v>
      </c>
      <c r="JP48" s="33">
        <f>JH48-'DLPNO-CCSD(T1 or T0)'!CT47</f>
        <v>0.10462228949155872</v>
      </c>
      <c r="JQ48" s="33">
        <f t="shared" si="78"/>
        <v>-3.5772201862087627E-3</v>
      </c>
      <c r="JR48" s="33">
        <f t="shared" si="79"/>
        <v>-1.9845358059455975E-3</v>
      </c>
      <c r="JS48" s="33"/>
      <c r="JT48" s="344">
        <v>-988.65206136322604</v>
      </c>
      <c r="JU48" s="345">
        <v>-988.26759347824805</v>
      </c>
      <c r="JV48" s="267">
        <v>-988.25125051060195</v>
      </c>
      <c r="JW48" s="266"/>
      <c r="JX48" s="218" t="s">
        <v>44</v>
      </c>
      <c r="JY48" s="28">
        <v>-986.86067856503598</v>
      </c>
      <c r="JZ48" s="28">
        <v>-988.89822992979805</v>
      </c>
      <c r="KA48" s="28">
        <v>-988.893289730319</v>
      </c>
      <c r="KB48" s="28">
        <v>-988.78298660476605</v>
      </c>
      <c r="KC48" s="28">
        <v>-988.78051650502596</v>
      </c>
      <c r="KD48" s="28">
        <v>-988.82557252486799</v>
      </c>
      <c r="KE48" s="28">
        <v>-4.9401994790000004E-3</v>
      </c>
      <c r="KF48" s="28">
        <f t="shared" si="80"/>
        <v>-988.82063232538894</v>
      </c>
      <c r="KG48" s="216">
        <v>-988.599930986</v>
      </c>
      <c r="KH48" s="125">
        <v>-988.599930986</v>
      </c>
      <c r="KI48" s="215">
        <v>-988.70012918199996</v>
      </c>
      <c r="KJ48" s="10">
        <v>-0.55045397500899995</v>
      </c>
      <c r="KK48" s="10">
        <v>-1.414373343928</v>
      </c>
      <c r="KL48" s="10">
        <f t="shared" si="105"/>
        <v>-988.74141123608592</v>
      </c>
      <c r="KM48" s="10">
        <f t="shared" si="106"/>
        <v>-988.69936391214242</v>
      </c>
      <c r="KN48" s="34">
        <f>627.5095*(JY46-JY47)</f>
        <v>-64.434122190658584</v>
      </c>
      <c r="KO48" s="34">
        <f>627.5095*(KF46-KF47)</f>
        <v>-60.799994254763305</v>
      </c>
      <c r="KP48" s="34">
        <f>627.5095*(KL46-KL47)</f>
        <v>-58.49286989563246</v>
      </c>
      <c r="KQ48" s="34">
        <f>627.5095*(KM46-KM47)</f>
        <v>-57.257901593974957</v>
      </c>
      <c r="KR48" s="34">
        <f>627.5095*(KD46-KD47)</f>
        <v>-60.950738941720694</v>
      </c>
      <c r="KS48" s="34">
        <f>627.5095*(KC46-KC47)</f>
        <v>-59.049747294879197</v>
      </c>
      <c r="KT48" s="34">
        <f>627.5095*(KB46-KB47)</f>
        <v>-59.125119638429233</v>
      </c>
      <c r="KU48" s="34">
        <f>627.5095*(KA46-KA47)</f>
        <v>-53.740624518779761</v>
      </c>
      <c r="KV48" s="34">
        <f>627.5095*(JZ46-JZ47)</f>
        <v>-53.891369205737156</v>
      </c>
      <c r="KW48" s="33">
        <f t="shared" si="14"/>
        <v>7.0593697359835375</v>
      </c>
      <c r="KX48" s="109">
        <f>627.5095*(JT46-JT47)</f>
        <v>-52.370016843166056</v>
      </c>
      <c r="KY48" s="109">
        <f>627.5095*(JU46-JU47)</f>
        <v>-52.39671963955584</v>
      </c>
      <c r="KZ48" s="331">
        <f>627.5095*(JV46-JV47)</f>
        <v>-52.063339637906758</v>
      </c>
      <c r="LA48" s="33">
        <f t="shared" si="107"/>
        <v>5.2337504326920765</v>
      </c>
      <c r="LB48" s="155">
        <f t="shared" si="108"/>
        <v>0.48109388180561297</v>
      </c>
      <c r="LC48" s="149">
        <f>KN48-'PNO-LCCSD(T)'!AB47</f>
        <v>8.8200746001803054E-3</v>
      </c>
      <c r="LD48" s="179">
        <f t="shared" si="109"/>
        <v>-2.9536674794423234</v>
      </c>
      <c r="LE48" s="324">
        <f t="shared" si="110"/>
        <v>1.5213523625711005</v>
      </c>
      <c r="LF48" s="326">
        <f t="shared" si="111"/>
        <v>-2.6702796389784567E-2</v>
      </c>
      <c r="LG48" t="str">
        <f t="shared" si="112"/>
        <v>15_ts</v>
      </c>
      <c r="LH48" s="175">
        <f>627.5095*(KG46-KG47)</f>
        <v>-57.28323382309329</v>
      </c>
      <c r="LI48" s="128">
        <f t="shared" si="20"/>
        <v>-1.7665134717859061</v>
      </c>
      <c r="LJ48" s="129">
        <f t="shared" si="21"/>
        <v>-1.8418858153359423</v>
      </c>
      <c r="LK48" s="123">
        <f>627.5095*(KI46-KI47)</f>
        <v>-52.386083169098534</v>
      </c>
      <c r="LL48" s="128">
        <f t="shared" si="113"/>
        <v>-1.3545413496812273</v>
      </c>
      <c r="LM48" s="128">
        <f t="shared" si="114"/>
        <v>-1.5052860366386227</v>
      </c>
      <c r="LN48" s="226">
        <f t="shared" si="115"/>
        <v>4.3815575378604663</v>
      </c>
      <c r="LO48" s="226"/>
      <c r="LP48" s="5" t="s">
        <v>44</v>
      </c>
      <c r="LQ48" s="4">
        <v>-986.86067856598902</v>
      </c>
      <c r="LR48" s="4">
        <v>-988.89822465989698</v>
      </c>
      <c r="LS48" s="4">
        <v>-988.89328527811097</v>
      </c>
      <c r="LT48" s="4">
        <v>-988.78298188465499</v>
      </c>
      <c r="LU48" s="4">
        <v>-988.78051219376096</v>
      </c>
      <c r="LV48" s="4">
        <v>-988.825566556289</v>
      </c>
      <c r="LW48" s="4">
        <v>-4.9393817870000004E-3</v>
      </c>
      <c r="LX48" s="28">
        <f t="shared" si="116"/>
        <v>-988.82062717450196</v>
      </c>
      <c r="LY48" s="18" t="s">
        <v>120</v>
      </c>
      <c r="LZ48" s="34">
        <f>627.5095*(LQ46-LQ47)</f>
        <v>-64.434125927496638</v>
      </c>
      <c r="MA48" s="34">
        <f>627.5095*(LX46-LX47)</f>
        <v>-60.798396323785653</v>
      </c>
      <c r="MB48" s="34">
        <f>627.5095*(LV46-LV47)</f>
        <v>-60.949157517364256</v>
      </c>
      <c r="MC48" s="34">
        <f>627.5095*(LU46-LU47)</f>
        <v>-59.049250058285473</v>
      </c>
      <c r="MD48" s="34">
        <f>627.5095*(LT46-LT47)</f>
        <v>-59.124630654825083</v>
      </c>
      <c r="ME48" s="34">
        <f>627.5095*(LS46-LS47)</f>
        <v>-53.740070306195847</v>
      </c>
      <c r="MF48" s="34">
        <f>627.5095*(LR46-LR47)</f>
        <v>-53.890831499774443</v>
      </c>
      <c r="MG48" s="33">
        <f t="shared" si="117"/>
        <v>7.0583260175898133</v>
      </c>
      <c r="MH48" s="39">
        <f t="shared" si="118"/>
        <v>5.2337991550506402</v>
      </c>
      <c r="MI48" s="33"/>
      <c r="MJ48" s="5" t="s">
        <v>44</v>
      </c>
      <c r="MK48" s="28">
        <v>-986.86067856503701</v>
      </c>
      <c r="ML48" s="28">
        <v>-988.89807925291495</v>
      </c>
      <c r="MM48" s="28">
        <v>-988.88414043083799</v>
      </c>
      <c r="MN48" s="28">
        <v>-988.78232857413798</v>
      </c>
      <c r="MO48" s="28">
        <v>-988.77535916309898</v>
      </c>
      <c r="MP48" s="28">
        <v>-988.82563284594198</v>
      </c>
      <c r="MQ48" s="28">
        <v>-1.3938822077E-2</v>
      </c>
      <c r="MR48" s="28">
        <f t="shared" si="82"/>
        <v>-988.81169402386502</v>
      </c>
      <c r="MS48" s="18" t="s">
        <v>120</v>
      </c>
      <c r="MT48" s="34">
        <f>627.5095*(MK46-MK47)</f>
        <v>-64.434122190016538</v>
      </c>
      <c r="MU48" s="34">
        <f>627.5095*(MR46-MR47)</f>
        <v>-60.521027794912129</v>
      </c>
      <c r="MV48" s="34">
        <f>627.5095*(MP46-MP47)</f>
        <v>-61.046308993108227</v>
      </c>
      <c r="MW48" s="34">
        <f>627.5095*(MO46-MO47)</f>
        <v>-58.641172014066512</v>
      </c>
      <c r="MX48" s="34">
        <f>627.5095*(MN46-MN47)</f>
        <v>-58.90381261320023</v>
      </c>
      <c r="MY48" s="34">
        <f>627.5095*(MM46-MM47)</f>
        <v>-53.305650482409526</v>
      </c>
      <c r="MZ48" s="34">
        <f>627.5095*(ML46-ML47)</f>
        <v>-53.830931680605623</v>
      </c>
      <c r="NA48" s="52">
        <f t="shared" si="119"/>
        <v>7.2153773125026035</v>
      </c>
      <c r="NB48" s="52">
        <f t="shared" si="120"/>
        <v>5.0728809325946074</v>
      </c>
      <c r="NC48" s="33">
        <f t="shared" si="121"/>
        <v>0.16086950009746914</v>
      </c>
      <c r="ND48" s="33"/>
      <c r="NE48" s="5" t="s">
        <v>44</v>
      </c>
      <c r="NF48">
        <v>-986.86067856503598</v>
      </c>
      <c r="NG48">
        <v>-988.89810946735099</v>
      </c>
      <c r="NH48">
        <v>-988.88417270616299</v>
      </c>
      <c r="NI48">
        <v>-988.78235451641797</v>
      </c>
      <c r="NJ48">
        <v>-988.77538613582396</v>
      </c>
      <c r="NK48">
        <v>-988.82567157886899</v>
      </c>
      <c r="NL48">
        <v>-1.3936761188E-2</v>
      </c>
      <c r="NM48" s="28">
        <f t="shared" si="83"/>
        <v>-988.81173481768099</v>
      </c>
      <c r="NN48" s="18" t="s">
        <v>120</v>
      </c>
      <c r="NO48" s="34">
        <f>627.5095*(NF46-NF47)</f>
        <v>-64.434122190016538</v>
      </c>
      <c r="NP48" s="34">
        <f>627.5095*(NM46-NM47)</f>
        <v>-60.478857526837565</v>
      </c>
      <c r="NQ48" s="34">
        <f>627.5095*(NK46-NK47)</f>
        <v>-61.015365361934407</v>
      </c>
      <c r="NR48" s="34">
        <f>627.5095*(NJ46-NJ47)</f>
        <v>-58.61590852804386</v>
      </c>
      <c r="NS48" s="34">
        <f>627.5095*(NI46-NI47)</f>
        <v>-58.88416244562795</v>
      </c>
      <c r="NT48" s="34">
        <f>627.5095*(NH46-NH47)</f>
        <v>-53.273485821977332</v>
      </c>
      <c r="NU48" s="34">
        <f>627.5095*(NG46-NG47)</f>
        <v>-53.809993657074173</v>
      </c>
      <c r="NV48" s="33">
        <f t="shared" si="122"/>
        <v>7.2053717048602337</v>
      </c>
      <c r="NW48" s="39">
        <f t="shared" si="84"/>
        <v>5.0741687885537772</v>
      </c>
      <c r="NX48" s="33">
        <f t="shared" si="85"/>
        <v>1.2878559591698036E-3</v>
      </c>
      <c r="NZ48" s="5" t="s">
        <v>44</v>
      </c>
      <c r="OA48" s="4">
        <v>-986.89252321797301</v>
      </c>
      <c r="OB48" s="4">
        <v>-989.07063741423099</v>
      </c>
      <c r="OC48" s="4">
        <v>-989.04904754504901</v>
      </c>
      <c r="OD48" s="4">
        <v>-988.94010079074599</v>
      </c>
      <c r="OE48" s="4">
        <v>-988.929305856155</v>
      </c>
      <c r="OF48" s="4">
        <v>-989.00321074430303</v>
      </c>
      <c r="OG48" s="4">
        <v>-2.1589869181000001E-2</v>
      </c>
      <c r="OH48" s="28">
        <f t="shared" si="86"/>
        <v>-988.98162087512208</v>
      </c>
      <c r="OI48" s="18" t="s">
        <v>120</v>
      </c>
      <c r="OJ48" s="34">
        <f>627.5095*(OA46-OA47)</f>
        <v>-64.667060703781942</v>
      </c>
      <c r="OK48" s="34">
        <f>627.5095*(OH46-OH47)</f>
        <v>-61.566192778069642</v>
      </c>
      <c r="OL48" s="34">
        <f>627.5095*(OF46-OF47)</f>
        <v>-62.099355065168496</v>
      </c>
      <c r="OM48" s="34">
        <f>627.5095*(OE46-OE47)</f>
        <v>-59.788779604296231</v>
      </c>
      <c r="ON48" s="34">
        <f>627.5095*(OD46-OD47)</f>
        <v>-60.055360747845661</v>
      </c>
      <c r="OO48" s="34">
        <f>627.5095*(OC46-OC47)</f>
        <v>-54.575255653330068</v>
      </c>
      <c r="OP48" s="34">
        <f>627.5095*(OB46-OB47)</f>
        <v>-55.108417939786868</v>
      </c>
      <c r="OQ48" s="33">
        <f t="shared" si="32"/>
        <v>6.9909371253816275</v>
      </c>
      <c r="OR48" s="39">
        <f t="shared" si="87"/>
        <v>4.9469428080587932</v>
      </c>
      <c r="OS48" s="39"/>
      <c r="OT48" s="39" t="s">
        <v>44</v>
      </c>
      <c r="OU48" s="39">
        <v>-986.89252321797301</v>
      </c>
      <c r="OV48" s="39">
        <v>-989.07021320178603</v>
      </c>
      <c r="OW48" s="39">
        <v>-989.06206828239601</v>
      </c>
      <c r="OX48" s="39">
        <v>-988.94152668647996</v>
      </c>
      <c r="OY48" s="39">
        <v>-988.93745422678501</v>
      </c>
      <c r="OZ48" s="39">
        <v>-989.003366742136</v>
      </c>
      <c r="PA48" s="39">
        <v>-8.1449193899999998E-3</v>
      </c>
      <c r="PB48" s="39">
        <v>-988.99522182274598</v>
      </c>
      <c r="PC48" s="39" t="s">
        <v>120</v>
      </c>
      <c r="PD48" s="39">
        <v>-64.667060703781942</v>
      </c>
      <c r="PE48" s="39">
        <v>-61.747414982850295</v>
      </c>
      <c r="PF48" s="39">
        <v>-62.013206912067126</v>
      </c>
      <c r="PG48" s="39">
        <v>-60.142421585956249</v>
      </c>
      <c r="PH48" s="39">
        <v>-60.275317550778688</v>
      </c>
      <c r="PI48" s="39">
        <v>-54.841388914498907</v>
      </c>
      <c r="PJ48" s="39">
        <v>-55.107180843644407</v>
      </c>
      <c r="PK48" s="39">
        <v>6.9060260684227188</v>
      </c>
      <c r="PL48" s="39">
        <v>5.1681367071342805</v>
      </c>
      <c r="PM48" s="39"/>
      <c r="PO48" s="33">
        <f t="shared" si="123"/>
        <v>-0.23293851376540431</v>
      </c>
      <c r="PP48" s="33">
        <f t="shared" si="124"/>
        <v>-1.1515481346454308</v>
      </c>
      <c r="PQ48" s="33">
        <f t="shared" si="88"/>
        <v>-0.91860962088002651</v>
      </c>
      <c r="PR48" s="33">
        <f>'LNO-CCSD(T)-def2nZVP'!LB48</f>
        <v>0.48109388180561297</v>
      </c>
      <c r="PS48" s="33">
        <f t="shared" si="89"/>
        <v>-0.7125357106017477</v>
      </c>
      <c r="PT48" s="33">
        <f t="shared" si="90"/>
        <v>0.29224903993161183</v>
      </c>
      <c r="PU48" s="33">
        <f>-'LNO-CCSD(T)-def2nZVP'!FA48+'CCSD(T)'!CI48</f>
        <v>9.2473561814188088E-5</v>
      </c>
      <c r="PV48" s="360">
        <f>'LNO-CCSD(T)-def2nZVP'!KV48+PS48+PT48+PU48</f>
        <v>-54.311563402845479</v>
      </c>
      <c r="PW48" s="360"/>
      <c r="PX48" s="399">
        <v>-0.23293477628530468</v>
      </c>
      <c r="PY48" s="399">
        <v>-1.150686895953605</v>
      </c>
      <c r="PZ48" s="399">
        <v>-0.91775211966830028</v>
      </c>
      <c r="QA48" s="399">
        <v>0.48109388180561297</v>
      </c>
      <c r="QB48" s="399">
        <v>-0.71190001019554006</v>
      </c>
      <c r="QC48" s="399">
        <v>0.29224903993161183</v>
      </c>
      <c r="QD48" s="399">
        <v>9.2473561814188088E-5</v>
      </c>
      <c r="QE48" s="360">
        <v>-54.310927702439272</v>
      </c>
      <c r="QF48" s="399">
        <f t="shared" si="91"/>
        <v>6.3570040620675172E-4</v>
      </c>
      <c r="QH48" s="5" t="s">
        <v>44</v>
      </c>
      <c r="QI48" s="420">
        <v>-986.86067856598902</v>
      </c>
      <c r="QJ48" s="420">
        <v>-988.59667536204597</v>
      </c>
      <c r="QK48" s="420">
        <v>-988.59272457713303</v>
      </c>
      <c r="QL48" s="420">
        <v>-988.49271157945896</v>
      </c>
      <c r="QM48" s="420">
        <v>-988.49073618700197</v>
      </c>
      <c r="QN48" s="420">
        <v>-988.51484724491297</v>
      </c>
      <c r="QO48" s="420">
        <v>-3.950784913E-3</v>
      </c>
      <c r="QP48" s="213">
        <f t="shared" si="92"/>
        <v>-988.51089646000003</v>
      </c>
      <c r="QQ48" s="421" t="s">
        <v>120</v>
      </c>
      <c r="QR48" s="212">
        <f>627.5095*(QI46-QI47)</f>
        <v>-64.434125928138698</v>
      </c>
      <c r="QS48" s="212">
        <f>627.5095*(QP46-QP47)</f>
        <v>-61.012550988190725</v>
      </c>
      <c r="QT48" s="212">
        <f>627.5095*(QN46-QN47)</f>
        <v>-61.171608124686273</v>
      </c>
      <c r="QU48" s="212">
        <f>627.5095*(QM46-QM47)</f>
        <v>-58.494071366362789</v>
      </c>
      <c r="QV48" s="212">
        <f>627.5095*(QL46-QL47)</f>
        <v>-58.573599934967262</v>
      </c>
      <c r="QW48" s="212">
        <f>627.5095*(QK46-QK47)</f>
        <v>-53.494622802134295</v>
      </c>
      <c r="QX48" s="212">
        <f>627.5095*(QJ46-QJ47)</f>
        <v>-53.65367993877252</v>
      </c>
      <c r="QY48" s="213">
        <f t="shared" si="35"/>
        <v>7.5179281859137532</v>
      </c>
      <c r="QZ48" s="249">
        <f t="shared" si="93"/>
        <v>4.9199199961947429</v>
      </c>
      <c r="RA48" s="5"/>
      <c r="RB48" s="5" t="s">
        <v>44</v>
      </c>
      <c r="RC48" s="213">
        <v>-986.89252321797403</v>
      </c>
      <c r="RD48" s="213">
        <v>-988.72073314960596</v>
      </c>
      <c r="RE48" s="213">
        <v>-988.71394033466402</v>
      </c>
      <c r="RF48" s="213">
        <v>-988.60593831755898</v>
      </c>
      <c r="RG48" s="213">
        <v>-988.60254191008801</v>
      </c>
      <c r="RH48" s="213">
        <v>-988.64892107319997</v>
      </c>
      <c r="RI48" s="213">
        <v>-6.792814942E-3</v>
      </c>
      <c r="RJ48" s="418">
        <f t="shared" si="94"/>
        <v>-988.64212825825803</v>
      </c>
      <c r="RK48" s="421" t="s">
        <v>120</v>
      </c>
      <c r="RL48" s="212">
        <f>627.5095*(RC46-RC47)</f>
        <v>-64.667060703781942</v>
      </c>
      <c r="RM48" s="212">
        <f>627.5095*(RJ46-RJ47)</f>
        <v>-61.962567498442823</v>
      </c>
      <c r="RN48" s="212">
        <f>627.5095*(RH46-RH47)</f>
        <v>-62.306632231768788</v>
      </c>
      <c r="RO48" s="212">
        <f>627.5095*(RG46-RG47)</f>
        <v>-59.616259408339019</v>
      </c>
      <c r="RP48" s="212">
        <f>627.5095*(RF46-RF47)</f>
        <v>-59.788291774680971</v>
      </c>
      <c r="RQ48" s="212">
        <f>627.5095*(RE46-RE47)</f>
        <v>-54.632562603271126</v>
      </c>
      <c r="RR48" s="212">
        <f>627.5095*(RD46-RD47)</f>
        <v>-54.97662733659709</v>
      </c>
      <c r="RS48" s="213">
        <f t="shared" si="36"/>
        <v>7.3300048951716974</v>
      </c>
      <c r="RT48" s="249">
        <f t="shared" si="95"/>
        <v>4.8116644380838807</v>
      </c>
    </row>
    <row r="49" spans="1:488" ht="17">
      <c r="A49" s="96">
        <v>34.22</v>
      </c>
      <c r="C49" s="286" t="s">
        <v>45</v>
      </c>
      <c r="D49" s="282">
        <v>-511.08265509341101</v>
      </c>
      <c r="E49" s="282">
        <v>-512.67893071903097</v>
      </c>
      <c r="F49" s="282">
        <v>-512.67658500744596</v>
      </c>
      <c r="G49" s="282">
        <v>-512.60174315302402</v>
      </c>
      <c r="H49" s="282">
        <v>-512.600570297231</v>
      </c>
      <c r="I49" s="282">
        <v>-512.56916168433202</v>
      </c>
      <c r="J49" s="282">
        <v>-512.56681597274599</v>
      </c>
      <c r="K49" s="94" t="s">
        <v>118</v>
      </c>
      <c r="L49" s="34">
        <f>627.5095*(D51-D50)</f>
        <v>30.620656224550007</v>
      </c>
      <c r="M49" s="34">
        <f>627.5095*(J51-J50)</f>
        <v>33.78608108131111</v>
      </c>
      <c r="N49" s="34">
        <f>627.5095*(I51-I50)</f>
        <v>33.765993779306619</v>
      </c>
      <c r="O49" s="34">
        <f>627.5095*(H51-H50)</f>
        <v>33.851291527200686</v>
      </c>
      <c r="P49" s="34">
        <f>627.5095*(G51-G50)</f>
        <v>33.841247876162775</v>
      </c>
      <c r="Q49" s="34">
        <f>627.5095*(F51-F50)</f>
        <v>36.325454998010535</v>
      </c>
      <c r="R49" s="34">
        <f>627.5095*(E51-E50)</f>
        <v>36.305367696006051</v>
      </c>
      <c r="S49" s="93">
        <f t="shared" si="37"/>
        <v>2.5393739166994322</v>
      </c>
      <c r="T49" s="93">
        <f t="shared" si="38"/>
        <v>2.4641198198432761</v>
      </c>
      <c r="U49" s="288"/>
      <c r="V49" s="93">
        <f>L49-'CCSD(T)'!BV49</f>
        <v>-1.4412751302437243E-3</v>
      </c>
      <c r="W49" s="93">
        <f>N49-'CCSD(T)'!BW49</f>
        <v>-8.9603660632000981E-2</v>
      </c>
      <c r="X49" s="93">
        <f>P49-'CCSD(T)'!CF49</f>
        <v>8.8230697135713854E-2</v>
      </c>
      <c r="Y49" s="93">
        <f>R49-'CCSD(T)'!CG49</f>
        <v>-9.8523553416804077E-2</v>
      </c>
      <c r="Z49" s="93">
        <f>R49-'DLPNO-CCSD(T1 or T0)'!CT48</f>
        <v>0.72547487940303057</v>
      </c>
      <c r="AA49" s="93">
        <f t="shared" si="39"/>
        <v>8.9671972265957578E-2</v>
      </c>
      <c r="AB49" s="93">
        <f t="shared" si="40"/>
        <v>-0.18675425055251793</v>
      </c>
      <c r="AD49" s="209" t="s">
        <v>45</v>
      </c>
      <c r="AE49" s="28">
        <v>-511.08265509341101</v>
      </c>
      <c r="AF49" s="28">
        <v>-512.67893184092497</v>
      </c>
      <c r="AG49" s="28">
        <v>-512.67658536449198</v>
      </c>
      <c r="AH49" s="28">
        <v>-512.60174388987105</v>
      </c>
      <c r="AI49" s="28">
        <v>-512.60057065165404</v>
      </c>
      <c r="AJ49" s="28">
        <v>-512.56916299084696</v>
      </c>
      <c r="AK49" s="28">
        <v>-512.56681651441397</v>
      </c>
      <c r="AL49" s="18" t="s">
        <v>118</v>
      </c>
      <c r="AM49" s="34">
        <f>627.5095*(AE51-AE50)</f>
        <v>30.62065622704689</v>
      </c>
      <c r="AN49" s="34">
        <f>627.5095*(AK51-AK50)</f>
        <v>33.785527380089235</v>
      </c>
      <c r="AO49" s="34">
        <f>627.5095*(AJ51-AJ50)</f>
        <v>33.765870578578934</v>
      </c>
      <c r="AP49" s="34">
        <f>627.5095*(AI51-AI50)</f>
        <v>33.852379049517616</v>
      </c>
      <c r="AQ49" s="34">
        <f>627.5095*(AH51-AH50)</f>
        <v>33.842550648084739</v>
      </c>
      <c r="AR49" s="34">
        <f>627.5095*(AG51-AG50)</f>
        <v>36.32982215284499</v>
      </c>
      <c r="AS49" s="34">
        <f>627.5095*(AF51-AF50)</f>
        <v>36.310165350621297</v>
      </c>
      <c r="AT49" s="52">
        <f t="shared" si="41"/>
        <v>2.5442947720423632</v>
      </c>
      <c r="AU49" s="52">
        <f t="shared" si="42"/>
        <v>2.467614702536558</v>
      </c>
      <c r="AV49" s="71"/>
      <c r="AW49" s="52">
        <f>AM49-'CCSD(T)'!BV49</f>
        <v>-1.4412726333610237E-3</v>
      </c>
      <c r="AX49" s="52">
        <f>AO49-'CCSD(T)'!BW49</f>
        <v>-8.9726861359686438E-2</v>
      </c>
      <c r="AY49" s="52">
        <f>AQ49-'CCSD(T)'!CF49</f>
        <v>8.9533469057677451E-2</v>
      </c>
      <c r="AZ49" s="52">
        <f>AS49-'CCSD(T)'!CG49</f>
        <v>-9.3725898801558571E-2</v>
      </c>
      <c r="BA49" s="52">
        <f>AS49-'DLPNO-CCSD(T1 or T0)'!CT48</f>
        <v>0.73027253401827608</v>
      </c>
      <c r="BB49" s="52">
        <f t="shared" si="43"/>
        <v>9.0974741691038474E-2</v>
      </c>
      <c r="BC49" s="52">
        <f t="shared" si="44"/>
        <v>-0.18325936785923602</v>
      </c>
      <c r="BD49" s="33"/>
      <c r="BE49" s="211" t="s">
        <v>45</v>
      </c>
      <c r="BF49" s="28">
        <v>-511.08265509341101</v>
      </c>
      <c r="BG49" s="28">
        <v>-512.67859323915104</v>
      </c>
      <c r="BH49" s="28">
        <v>-512.67117135790204</v>
      </c>
      <c r="BI49" s="28">
        <v>-512.60116203132804</v>
      </c>
      <c r="BJ49" s="28">
        <v>-512.59745109070298</v>
      </c>
      <c r="BK49" s="28">
        <v>-512.56894079843698</v>
      </c>
      <c r="BL49" s="28">
        <v>-7.4218812490000003E-3</v>
      </c>
      <c r="BM49" s="28">
        <f t="shared" si="45"/>
        <v>-512.56151891718798</v>
      </c>
      <c r="BN49" s="18" t="s">
        <v>118</v>
      </c>
      <c r="BO49" s="212">
        <f>627.5095*(BF51-BF50)</f>
        <v>30.620656224550007</v>
      </c>
      <c r="BP49" s="212">
        <f>627.5095*(BM51-BM50)</f>
        <v>34.278025256958372</v>
      </c>
      <c r="BQ49" s="212">
        <f>627.5095*(BK51-BK50)</f>
        <v>34.275441337208413</v>
      </c>
      <c r="BR49" s="212">
        <f>627.5095*(BJ51-BJ50)</f>
        <v>34.28394334668684</v>
      </c>
      <c r="BS49" s="212">
        <f>627.5095*(BI51-BI50)</f>
        <v>34.282651386847533</v>
      </c>
      <c r="BT49" s="212">
        <f>627.5095*(BH51-BH50)</f>
        <v>36.704467692563604</v>
      </c>
      <c r="BU49" s="212">
        <f>627.5095*(BG51-BG50)</f>
        <v>36.701883772813645</v>
      </c>
      <c r="BV49" s="213">
        <f t="shared" si="46"/>
        <v>2.4264424356052317</v>
      </c>
      <c r="BW49" s="213">
        <f t="shared" si="47"/>
        <v>2.4192323859661116</v>
      </c>
      <c r="BX49" s="214">
        <f t="shared" si="96"/>
        <v>4.8382316570446449E-2</v>
      </c>
      <c r="BY49" s="33">
        <f>BO49-'CCSD(T)'!BV49</f>
        <v>-1.4412751302437243E-3</v>
      </c>
      <c r="BZ49" s="33">
        <f>BQ49-'CCSD(T)'!BW49</f>
        <v>0.41984389726979288</v>
      </c>
      <c r="CA49" s="39">
        <f>BS49-'CCSD(T)'!CF49</f>
        <v>0.52963420782047166</v>
      </c>
      <c r="CB49" s="39">
        <f>BU49-'CCSD(T)'!CG49</f>
        <v>0.29799252339078919</v>
      </c>
      <c r="CC49" s="33">
        <f>BU49-'DLPNO-CCSD(T1 or T0)'!CT48</f>
        <v>1.1219909562106238</v>
      </c>
      <c r="CD49" s="33">
        <f t="shared" si="49"/>
        <v>0.53107548295071538</v>
      </c>
      <c r="CE49" s="33">
        <f t="shared" si="50"/>
        <v>-0.23164168442968247</v>
      </c>
      <c r="CF49" s="39"/>
      <c r="CG49" s="211" t="s">
        <v>45</v>
      </c>
      <c r="CH49" s="74">
        <v>-511.08265509340998</v>
      </c>
      <c r="CI49" s="74">
        <v>-512.67863242867304</v>
      </c>
      <c r="CJ49" s="74">
        <v>-512.67125073946102</v>
      </c>
      <c r="CK49" s="74">
        <v>-512.60120349157603</v>
      </c>
      <c r="CL49" s="74">
        <v>-512.59751264697002</v>
      </c>
      <c r="CM49" s="74">
        <v>-512.56899245345301</v>
      </c>
      <c r="CN49" s="33">
        <v>-7.3816892120000003E-3</v>
      </c>
      <c r="CO49" s="33">
        <f t="shared" si="51"/>
        <v>-512.56161076424098</v>
      </c>
      <c r="CP49" s="18" t="s">
        <v>118</v>
      </c>
      <c r="CQ49" s="34">
        <f>627.5095*(CH51-CH50)</f>
        <v>30.620656224550007</v>
      </c>
      <c r="CR49" s="34">
        <f>627.5095*(CO51-CO50)</f>
        <v>33.891016942244839</v>
      </c>
      <c r="CS49" s="34">
        <f>627.5095*(CM51-CM50)</f>
        <v>33.853989732657546</v>
      </c>
      <c r="CT49" s="34">
        <f>627.5095*(CL51-CL50)</f>
        <v>33.961309275080005</v>
      </c>
      <c r="CU49" s="34">
        <f>627.5095*(CK51-CK50)</f>
        <v>33.942795669715643</v>
      </c>
      <c r="CV49" s="34">
        <f>627.5095*(CJ51-CJ50)</f>
        <v>36.345384108583367</v>
      </c>
      <c r="CW49" s="34">
        <f>627.5095*(CI51-CI50)</f>
        <v>36.308356898354013</v>
      </c>
      <c r="CX49" s="33">
        <f t="shared" si="97"/>
        <v>2.4543671656964676</v>
      </c>
      <c r="CY49" s="33">
        <f t="shared" si="98"/>
        <v>2.36556122863837</v>
      </c>
      <c r="CZ49" s="33">
        <f t="shared" si="99"/>
        <v>-5.3671157327741525E-2</v>
      </c>
      <c r="DA49" s="33">
        <f>CQ49-'CCSD(T)'!BV49</f>
        <v>-1.4412751302437243E-3</v>
      </c>
      <c r="DB49" s="33">
        <f>CS49-'CCSD(T)'!BW49</f>
        <v>-1.6077072810745108E-3</v>
      </c>
      <c r="DC49" s="33">
        <f>CU49-'CCSD(T)'!CF49</f>
        <v>0.18977849068858177</v>
      </c>
      <c r="DD49" s="39">
        <f>CW49-'CCSD(T)'!CG49</f>
        <v>-9.5534351068842227E-2</v>
      </c>
      <c r="DE49" s="39">
        <f>CW49-'DLPNO-CCSD(T1 or T0)'!CT48</f>
        <v>0.72846408175099242</v>
      </c>
      <c r="DF49" s="33">
        <f t="shared" si="52"/>
        <v>0.19121976581882549</v>
      </c>
      <c r="DG49" s="33">
        <f t="shared" si="53"/>
        <v>-0.285312841757424</v>
      </c>
      <c r="DH49" s="33"/>
      <c r="DI49" s="211" t="s">
        <v>45</v>
      </c>
      <c r="DJ49" s="74">
        <v>-511.08265509340202</v>
      </c>
      <c r="DK49" s="74">
        <v>-512.67881691052503</v>
      </c>
      <c r="DL49" s="74">
        <v>-512.67822743094405</v>
      </c>
      <c r="DM49" s="74">
        <v>-512.60161949174096</v>
      </c>
      <c r="DN49" s="74">
        <v>-512.60132475194996</v>
      </c>
      <c r="DO49" s="74">
        <v>-512.56937378151497</v>
      </c>
      <c r="DP49" s="28">
        <v>-5.8947958200000002E-4</v>
      </c>
      <c r="DQ49" s="33">
        <f t="shared" si="54"/>
        <v>-512.56878430193296</v>
      </c>
      <c r="DR49" s="18" t="s">
        <v>118</v>
      </c>
      <c r="DS49" s="34">
        <f>627.5095*(DJ51-DJ50)</f>
        <v>30.620656243383653</v>
      </c>
      <c r="DT49" s="34">
        <f>627.5095*(DQ51-DQ50)</f>
        <v>33.834604509692568</v>
      </c>
      <c r="DU49" s="34">
        <f>627.5095*(DO51-DO50)</f>
        <v>33.831195830383557</v>
      </c>
      <c r="DV49" s="34">
        <f>627.5095*(DN51-DN50)</f>
        <v>33.757407457655937</v>
      </c>
      <c r="DW49" s="34">
        <f>627.5095*(DM51-DM50)</f>
        <v>33.755703118643488</v>
      </c>
      <c r="DX49" s="34">
        <f>627.5095*(DL51-DL50)</f>
        <v>36.347632247955374</v>
      </c>
      <c r="DY49" s="34">
        <f>627.5095*(DK51-DK50)</f>
        <v>36.344223569288417</v>
      </c>
      <c r="DZ49" s="33">
        <f t="shared" si="3"/>
        <v>2.5130277389048601</v>
      </c>
      <c r="EA49" s="33">
        <f t="shared" si="4"/>
        <v>2.5885204506449284</v>
      </c>
      <c r="EB49" s="33">
        <f t="shared" si="55"/>
        <v>0.12440063080165231</v>
      </c>
      <c r="EC49" s="33">
        <f>DS49-'CCSD(T)'!BV49</f>
        <v>-1.4412562965979703E-3</v>
      </c>
      <c r="ED49" s="33">
        <f>DU49-'CCSD(T)'!BW49</f>
        <v>-2.440160955506343E-2</v>
      </c>
      <c r="EE49" s="33">
        <f>DW49-'CCSD(T)'!CF49</f>
        <v>2.6859396164269356E-3</v>
      </c>
      <c r="EF49" s="39">
        <f>DY49-'CCSD(T)'!CG49</f>
        <v>-5.9667680134438683E-2</v>
      </c>
      <c r="EG49" s="39">
        <f>DY49-'DLPNO-CCSD(T1 or T0)'!CT48</f>
        <v>0.76433075268539596</v>
      </c>
      <c r="EH49" s="33">
        <f t="shared" si="56"/>
        <v>4.1271959130249058E-3</v>
      </c>
      <c r="EI49" s="33">
        <f t="shared" si="57"/>
        <v>-6.2353619750865619E-2</v>
      </c>
      <c r="EJ49" s="33"/>
      <c r="EK49" s="289" t="s">
        <v>45</v>
      </c>
      <c r="EL49" s="33">
        <v>-511.11650370366903</v>
      </c>
      <c r="EM49" s="33">
        <v>-513.00413673385196</v>
      </c>
      <c r="EN49" s="33">
        <v>-513.00133283393995</v>
      </c>
      <c r="EO49" s="33">
        <v>-512.91581946892495</v>
      </c>
      <c r="EP49" s="33">
        <v>-512.914417518969</v>
      </c>
      <c r="EQ49" s="33">
        <v>-512.90611650580502</v>
      </c>
      <c r="ER49" s="33">
        <v>-2.8038999120000001E-3</v>
      </c>
      <c r="ES49" s="33">
        <f t="shared" si="58"/>
        <v>-512.90331260589301</v>
      </c>
      <c r="ET49" s="18" t="s">
        <v>118</v>
      </c>
      <c r="EU49" s="34">
        <f>627.5095*(EL51-EL50)</f>
        <v>30.979026034652229</v>
      </c>
      <c r="EV49" s="34">
        <f>627.5095*(ES51-ES50)</f>
        <v>35.989633001693626</v>
      </c>
      <c r="EW49" s="34">
        <f>627.5095*(EQ51-EQ50)</f>
        <v>35.8826948909105</v>
      </c>
      <c r="EX49" s="34">
        <f>627.5095*(EP51-EP50)</f>
        <v>34.434276581386136</v>
      </c>
      <c r="EY49" s="34">
        <f>627.5095*(EO51-EO50)</f>
        <v>34.38080752599457</v>
      </c>
      <c r="EZ49" s="34">
        <f>627.5095*(EN51-EN50)</f>
        <v>37.537861090984158</v>
      </c>
      <c r="FA49" s="34">
        <f>627.5095*(EM51-EM50)</f>
        <v>37.430922979558972</v>
      </c>
      <c r="FB49" s="92">
        <f t="shared" si="5"/>
        <v>1.5482280886484716</v>
      </c>
      <c r="FC49" s="92">
        <f t="shared" si="6"/>
        <v>3.0501154535644019</v>
      </c>
      <c r="FD49" s="92">
        <f>EU49-'CCSD(T)'!BB49</f>
        <v>-2.493133226302291E-4</v>
      </c>
      <c r="FE49" s="92">
        <f>EW49-'CCSD(T)'!BC49</f>
        <v>-7.5798416710469496E-2</v>
      </c>
      <c r="FF49" s="92">
        <f>EY49-'CCSD(T)'!CH49</f>
        <v>0.19127001983796532</v>
      </c>
      <c r="FG49" s="96">
        <f>FA49-'CCSD(T)'!CI49</f>
        <v>-1.9304766981882437E-2</v>
      </c>
      <c r="FH49" s="96">
        <f>FA49-'DLPNO-CCSD(T1 or T0)'!AF48</f>
        <v>0.74208721693639745</v>
      </c>
      <c r="FI49" s="92">
        <f t="shared" si="59"/>
        <v>0.19151933316059555</v>
      </c>
      <c r="FJ49" s="92">
        <f t="shared" si="60"/>
        <v>-0.21057478681984776</v>
      </c>
      <c r="FK49" s="39"/>
      <c r="FL49" s="218" t="s">
        <v>45</v>
      </c>
      <c r="FM49" s="28">
        <v>-511.116503703646</v>
      </c>
      <c r="FN49" s="28">
        <v>-513.00413804696905</v>
      </c>
      <c r="FO49" s="28">
        <v>-513.00133379208899</v>
      </c>
      <c r="FP49" s="28">
        <v>-512.91582047144004</v>
      </c>
      <c r="FQ49" s="28">
        <v>-512.91441834399996</v>
      </c>
      <c r="FR49" s="28">
        <v>-512.90611805988704</v>
      </c>
      <c r="FS49" s="28">
        <v>-2.8042548799999999E-3</v>
      </c>
      <c r="FT49" s="28">
        <f t="shared" si="61"/>
        <v>-512.90331380500709</v>
      </c>
      <c r="FU49" s="18" t="s">
        <v>118</v>
      </c>
      <c r="FV49" s="34">
        <f>627.5095*(FM51-FM50)</f>
        <v>30.979026029622787</v>
      </c>
      <c r="FW49" s="34">
        <f>627.5095*(FT51-FT50)</f>
        <v>35.986757948294603</v>
      </c>
      <c r="FX49" s="34">
        <f>627.5095*(FR51-FR50)</f>
        <v>35.883064504650569</v>
      </c>
      <c r="FY49" s="34">
        <f>627.5095*(FQ51-FQ50)</f>
        <v>34.43414517518103</v>
      </c>
      <c r="FZ49" s="34">
        <f>627.5095*(FP51-FP50)</f>
        <v>34.382298454036736</v>
      </c>
      <c r="GA49" s="34">
        <f>627.5095*(FO51-FO50)</f>
        <v>37.540234377084658</v>
      </c>
      <c r="GB49" s="34">
        <f>627.5095*(FN51-FN50)</f>
        <v>37.436540933511971</v>
      </c>
      <c r="GC49" s="33">
        <f t="shared" si="62"/>
        <v>1.5534764288614014</v>
      </c>
      <c r="GD49" s="33">
        <f t="shared" si="63"/>
        <v>3.054242479475235</v>
      </c>
      <c r="GE49" s="169">
        <f t="shared" si="100"/>
        <v>0.15136241808352224</v>
      </c>
      <c r="GF49" s="33">
        <f>FV49-'CCSD(T)'!BB49</f>
        <v>-2.4931835207198105E-4</v>
      </c>
      <c r="GG49" s="33">
        <f>FX49-'CCSD(T)'!BC49</f>
        <v>-7.54288029704E-2</v>
      </c>
      <c r="GH49" s="33">
        <f>FZ49-'CCSD(T)'!CH49</f>
        <v>0.19276094788013154</v>
      </c>
      <c r="GI49" s="33">
        <f>GB49-'CCSD(T)'!CI49</f>
        <v>-1.3686813028883194E-2</v>
      </c>
      <c r="GJ49" s="33">
        <f>GB49-'DLPNO-CCSD(T1 or T0)'!O48</f>
        <v>0.32791763066768453</v>
      </c>
      <c r="GK49" s="33">
        <f t="shared" si="64"/>
        <v>0.19301026623220352</v>
      </c>
      <c r="GL49" s="33">
        <f t="shared" si="65"/>
        <v>-0.20644776090901473</v>
      </c>
      <c r="GM49" s="33"/>
      <c r="GN49" s="218" t="s">
        <v>45</v>
      </c>
      <c r="GO49" s="28">
        <v>-511.11650370364498</v>
      </c>
      <c r="GP49" s="28">
        <v>-513.00355748278298</v>
      </c>
      <c r="GQ49" s="28">
        <v>-512.99446179414394</v>
      </c>
      <c r="GR49" s="28">
        <v>-512.91525105337303</v>
      </c>
      <c r="GS49" s="28">
        <v>-512.91070320905305</v>
      </c>
      <c r="GT49" s="28">
        <v>-512.90588177819598</v>
      </c>
      <c r="GU49" s="28">
        <v>-9.0956886389999998E-3</v>
      </c>
      <c r="GV49" s="28">
        <f t="shared" si="66"/>
        <v>-512.89678608955694</v>
      </c>
      <c r="GW49" s="18" t="s">
        <v>118</v>
      </c>
      <c r="GX49" s="34">
        <f>627.5095*(GO51-GO50)</f>
        <v>30.97902602898073</v>
      </c>
      <c r="GY49" s="34">
        <f>627.5095*(GV51-GV50)</f>
        <v>36.146025662580719</v>
      </c>
      <c r="GZ49" s="34">
        <f>627.5095*(GT51-GT50)</f>
        <v>36.049116059727517</v>
      </c>
      <c r="HA49" s="34">
        <f>627.5095*(GS51-GS50)</f>
        <v>34.570730275996034</v>
      </c>
      <c r="HB49" s="34">
        <f>627.5095*(GR51-GR50)</f>
        <v>34.522275474569433</v>
      </c>
      <c r="HC49" s="34">
        <f>627.5095*(GQ51-GQ50)</f>
        <v>37.555263751681061</v>
      </c>
      <c r="HD49" s="34">
        <f>627.5095*(GP51-GP50)</f>
        <v>37.458354148899197</v>
      </c>
      <c r="HE49" s="33">
        <f t="shared" si="101"/>
        <v>1.40923808917168</v>
      </c>
      <c r="HF49" s="33">
        <f t="shared" si="102"/>
        <v>2.9360786743297638</v>
      </c>
      <c r="HG49" s="52">
        <f t="shared" si="67"/>
        <v>0.1181638051454712</v>
      </c>
      <c r="HH49" s="33">
        <f>GX49-'CCSD(T)'!BB49</f>
        <v>-2.4931899412905523E-4</v>
      </c>
      <c r="HI49" s="33">
        <f>GZ49-'CCSD(T)'!BC49</f>
        <v>9.0622752106547466E-2</v>
      </c>
      <c r="HJ49" s="33">
        <f>HB49-'CCSD(T)'!CH49</f>
        <v>0.33273796841282888</v>
      </c>
      <c r="HK49" s="33">
        <f>HD49-'CCSD(T)'!CI49</f>
        <v>8.1264023583429434E-3</v>
      </c>
      <c r="HL49" s="33">
        <f>HD49-'DLPNO-CCSD(T1 or T0)'!CT48</f>
        <v>1.8784613322961761</v>
      </c>
      <c r="HM49" s="33">
        <f t="shared" si="103"/>
        <v>0.33298728740695793</v>
      </c>
      <c r="HN49" s="33">
        <f t="shared" si="104"/>
        <v>-0.32461156605448593</v>
      </c>
      <c r="HO49" s="39"/>
      <c r="HP49" s="218" t="s">
        <v>45</v>
      </c>
      <c r="HQ49" s="28">
        <v>-511.11650370364401</v>
      </c>
      <c r="HR49" s="28">
        <v>-513.00361254801305</v>
      </c>
      <c r="HS49" s="28">
        <v>-512.99456486479096</v>
      </c>
      <c r="HT49" s="28">
        <v>-512.91530921025003</v>
      </c>
      <c r="HU49" s="28">
        <v>-512.91078536863904</v>
      </c>
      <c r="HV49" s="28">
        <v>-512.90594104352101</v>
      </c>
      <c r="HW49" s="28">
        <v>-9.0476832220000008E-3</v>
      </c>
      <c r="HX49" s="28">
        <f t="shared" si="68"/>
        <v>-512.89689336029903</v>
      </c>
      <c r="HY49" s="18" t="s">
        <v>118</v>
      </c>
      <c r="HZ49" s="34">
        <f>627.5095*(HQ51-HQ50)</f>
        <v>30.979026029016403</v>
      </c>
      <c r="IA49" s="34">
        <f>627.5095*(HX51-HX50)</f>
        <v>36.110801014823693</v>
      </c>
      <c r="IB49" s="34">
        <f>627.5095*(HV51-HV50)</f>
        <v>36.029642362283042</v>
      </c>
      <c r="IC49" s="34">
        <f>627.5095*(HU51-HU50)</f>
        <v>34.558163844789711</v>
      </c>
      <c r="ID49" s="34">
        <f>627.5095*(HT51-HT50)</f>
        <v>34.517584519197115</v>
      </c>
      <c r="IE49" s="34">
        <f>627.5095*(HS51-HS50)</f>
        <v>37.539497746864264</v>
      </c>
      <c r="IF49" s="34">
        <f>627.5095*(HR51-HR50)</f>
        <v>37.458339094323613</v>
      </c>
      <c r="IG49" s="33">
        <f t="shared" si="69"/>
        <v>1.4286967320405708</v>
      </c>
      <c r="IH49" s="33">
        <f t="shared" si="70"/>
        <v>2.9407545751264976</v>
      </c>
      <c r="II49" s="33">
        <f t="shared" si="71"/>
        <v>4.6759007967338562E-3</v>
      </c>
      <c r="IJ49" s="33">
        <f>HZ49-'CCSD(T)'!BB49</f>
        <v>-2.4931895845625718E-4</v>
      </c>
      <c r="IK49" s="33">
        <f>IB49-'CCSD(T)'!BC49</f>
        <v>7.1149054662072331E-2</v>
      </c>
      <c r="IL49" s="33">
        <f>ID49-'CCSD(T)'!CH49</f>
        <v>0.32804701304051065</v>
      </c>
      <c r="IM49" s="33">
        <f>IF49-'CCSD(T)'!CI49</f>
        <v>8.1113477827585712E-3</v>
      </c>
      <c r="IN49" s="33">
        <f>IF49-'DLPNO-CCSD(T1 or T0)'!CT48</f>
        <v>1.8784462777205917</v>
      </c>
      <c r="IO49" s="33">
        <f t="shared" si="72"/>
        <v>0.32829633199896691</v>
      </c>
      <c r="IP49" s="33">
        <f t="shared" si="73"/>
        <v>-0.31993566525775208</v>
      </c>
      <c r="IQ49" s="33"/>
      <c r="IR49" s="218" t="s">
        <v>45</v>
      </c>
      <c r="IS49">
        <v>-511.11650370366999</v>
      </c>
      <c r="IT49">
        <v>-513.00426155456501</v>
      </c>
      <c r="IU49">
        <v>-513.00355548487903</v>
      </c>
      <c r="IV49">
        <v>-512.91581004196303</v>
      </c>
      <c r="IW49">
        <v>-512.91545700712004</v>
      </c>
      <c r="IX49">
        <v>-512.90635986442499</v>
      </c>
      <c r="IY49">
        <v>-7.06069686E-4</v>
      </c>
      <c r="IZ49" s="28">
        <f t="shared" si="74"/>
        <v>-512.90565379473901</v>
      </c>
      <c r="JA49" s="18" t="s">
        <v>118</v>
      </c>
      <c r="JB49" s="34">
        <f>627.5095*(IS51-IS50)</f>
        <v>30.979026034652229</v>
      </c>
      <c r="JC49" s="34">
        <f>627.5095*(IZ51-IZ50)</f>
        <v>35.955116961402908</v>
      </c>
      <c r="JD49" s="34">
        <f>627.5095*(IX51-IX50)</f>
        <v>35.934734078654529</v>
      </c>
      <c r="JE49" s="34">
        <f>627.5095*(IW51-IW50)</f>
        <v>34.253398251813181</v>
      </c>
      <c r="JF49" s="34">
        <f>627.5095*(IV51-IV50)</f>
        <v>34.243206810438998</v>
      </c>
      <c r="JG49" s="34">
        <f>627.5095*(IU51-IU50)</f>
        <v>37.452874324905849</v>
      </c>
      <c r="JH49" s="34">
        <f>627.5095*(IT51-IT50)</f>
        <v>37.432491442157477</v>
      </c>
      <c r="JI49" s="33">
        <f t="shared" si="75"/>
        <v>1.4977573635029486</v>
      </c>
      <c r="JJ49" s="33">
        <f t="shared" si="76"/>
        <v>3.1892846317184791</v>
      </c>
      <c r="JK49" s="33">
        <f t="shared" si="77"/>
        <v>0.13916917815407714</v>
      </c>
      <c r="JL49" s="33">
        <f>JB49-'CCSD(T)'!BB49</f>
        <v>-2.493133226302291E-4</v>
      </c>
      <c r="JM49" s="33">
        <f>JD49-'CCSD(T)'!BC49</f>
        <v>-2.375922896644056E-2</v>
      </c>
      <c r="JN49" s="33">
        <f>JF49-'CCSD(T)'!CH49</f>
        <v>5.3669304282394137E-2</v>
      </c>
      <c r="JO49" s="33">
        <f>JH49-'CCSD(T)'!CI49</f>
        <v>-1.7736304383376478E-2</v>
      </c>
      <c r="JP49" s="33">
        <f>JH49-'DLPNO-CCSD(T1 or T0)'!CT48</f>
        <v>1.8525986255544566</v>
      </c>
      <c r="JQ49" s="33">
        <f t="shared" si="78"/>
        <v>5.3918617605024366E-2</v>
      </c>
      <c r="JR49" s="33">
        <f t="shared" si="79"/>
        <v>-7.1405608665770615E-2</v>
      </c>
      <c r="JS49" s="33"/>
      <c r="JT49" s="344">
        <v>-513.71348817216006</v>
      </c>
      <c r="JU49" s="345">
        <v>-513.33489290387001</v>
      </c>
      <c r="JV49" s="346">
        <v>-513.31644634132601</v>
      </c>
      <c r="JW49" s="328"/>
      <c r="JX49" s="218" t="s">
        <v>45</v>
      </c>
      <c r="JY49" s="28">
        <v>-511.56843207080198</v>
      </c>
      <c r="JZ49" s="28">
        <v>-514.03135889028704</v>
      </c>
      <c r="KA49" s="28">
        <v>-514.024770763942</v>
      </c>
      <c r="KB49" s="28">
        <v>-513.90078524360399</v>
      </c>
      <c r="KC49" s="28">
        <v>-513.89749118043198</v>
      </c>
      <c r="KD49" s="28">
        <v>-513.94544853463401</v>
      </c>
      <c r="KE49" s="28">
        <v>-6.5881263449999996E-3</v>
      </c>
      <c r="KF49" s="28">
        <f t="shared" si="80"/>
        <v>-513.93886040828897</v>
      </c>
      <c r="KG49" s="216">
        <v>-513.70639916000005</v>
      </c>
      <c r="KH49" s="125">
        <v>-513.70639916000005</v>
      </c>
      <c r="KI49" s="215">
        <v>-513.82257710399995</v>
      </c>
      <c r="KJ49" s="10">
        <v>-0.67100741790200003</v>
      </c>
      <c r="KK49" s="10">
        <v>-1.706043728115</v>
      </c>
      <c r="KL49" s="10">
        <f t="shared" si="105"/>
        <v>-513.83935368384061</v>
      </c>
      <c r="KM49" s="10">
        <f t="shared" si="106"/>
        <v>-513.7862889173515</v>
      </c>
      <c r="KN49" s="34">
        <f>627.5095*(JY51-JY50)</f>
        <v>30.208529186605727</v>
      </c>
      <c r="KO49" s="34">
        <f>627.5095*(KF51-KF50)</f>
        <v>34.162761371974753</v>
      </c>
      <c r="KP49" s="34">
        <f>627.5095*(KL51-KL50)</f>
        <v>31.56652495485471</v>
      </c>
      <c r="KQ49" s="34">
        <f>627.5095*(KM51-KM50)</f>
        <v>30.2263330603705</v>
      </c>
      <c r="KR49" s="34">
        <f>627.5095*(KD51-KD50)</f>
        <v>34.242762729458775</v>
      </c>
      <c r="KS49" s="34">
        <f>627.5095*(KC51-KC50)</f>
        <v>32.2470471437924</v>
      </c>
      <c r="KT49" s="34">
        <f>627.5095*(KB51-KB50)</f>
        <v>32.287047822855442</v>
      </c>
      <c r="KU49" s="34">
        <f>627.5095*(KA51-KA50)</f>
        <v>35.412651363500899</v>
      </c>
      <c r="KV49" s="34">
        <f>627.5095*(JZ51-JZ50)</f>
        <v>35.492652720414199</v>
      </c>
      <c r="KW49" s="33">
        <f t="shared" si="14"/>
        <v>1.249889990955424</v>
      </c>
      <c r="KX49" s="109">
        <f>627.5095*(JT51-JT50)</f>
        <v>35.839535650928141</v>
      </c>
      <c r="KY49" s="109">
        <f>627.5095*(JU51-JU50)</f>
        <v>35.059860087102415</v>
      </c>
      <c r="KZ49" s="331">
        <f>627.5095*(JV51-JV50)</f>
        <v>35.10769089749823</v>
      </c>
      <c r="LA49" s="33">
        <f t="shared" si="107"/>
        <v>3.2056048975587572</v>
      </c>
      <c r="LB49" s="155">
        <f t="shared" si="108"/>
        <v>0.15136241808352224</v>
      </c>
      <c r="LC49" s="149">
        <f>KN49-'PNO-LCCSD(T)'!AB48</f>
        <v>-2.1960905919442553E-3</v>
      </c>
      <c r="LD49" s="179">
        <f t="shared" si="109"/>
        <v>-1.9438882130977717</v>
      </c>
      <c r="LE49" s="324">
        <f t="shared" si="110"/>
        <v>0.34688293051394226</v>
      </c>
      <c r="LF49" s="326">
        <f t="shared" si="111"/>
        <v>-0.77967556382572667</v>
      </c>
      <c r="LG49" t="str">
        <f t="shared" si="112"/>
        <v>16_end</v>
      </c>
      <c r="LH49" s="175">
        <f>627.5095*(KG51-KG50)</f>
        <v>33.531753891874828</v>
      </c>
      <c r="LI49" s="128">
        <f t="shared" si="20"/>
        <v>-1.2847067480824279</v>
      </c>
      <c r="LJ49" s="129">
        <f t="shared" si="21"/>
        <v>-1.2447060690193865</v>
      </c>
      <c r="LK49" s="123">
        <f>627.5095*(KI51-KI50)</f>
        <v>36.181243328048609</v>
      </c>
      <c r="LL49" s="128">
        <f t="shared" si="113"/>
        <v>-0.76859196454770995</v>
      </c>
      <c r="LM49" s="128">
        <f t="shared" si="114"/>
        <v>-0.68859060763440993</v>
      </c>
      <c r="LN49" s="226">
        <f t="shared" si="115"/>
        <v>1.6053319057252153</v>
      </c>
      <c r="LO49" s="226"/>
      <c r="LP49" s="5" t="s">
        <v>45</v>
      </c>
      <c r="LQ49" s="4">
        <v>-511.56843207086899</v>
      </c>
      <c r="LR49" s="4">
        <v>-514.03135103356396</v>
      </c>
      <c r="LS49" s="4">
        <v>-514.02474490792201</v>
      </c>
      <c r="LT49" s="4">
        <v>-513.90077669509606</v>
      </c>
      <c r="LU49" s="4">
        <v>-513.89747363227502</v>
      </c>
      <c r="LV49" s="4">
        <v>-513.94544604943906</v>
      </c>
      <c r="LW49" s="4">
        <v>-6.6061256420000001E-3</v>
      </c>
      <c r="LX49" s="28">
        <f t="shared" si="116"/>
        <v>-513.9388399237971</v>
      </c>
      <c r="LY49" s="18" t="s">
        <v>118</v>
      </c>
      <c r="LZ49" s="34">
        <f>627.5095*(LQ51-LQ50)</f>
        <v>30.208529301462434</v>
      </c>
      <c r="MA49" s="34">
        <f>627.5095*(LX51-LX50)</f>
        <v>34.171275791684899</v>
      </c>
      <c r="MB49" s="34">
        <f>627.5095*(LV51-LV50)</f>
        <v>34.247823200122554</v>
      </c>
      <c r="MC49" s="34">
        <f>627.5095*(LU51-LU50)</f>
        <v>32.251439767424309</v>
      </c>
      <c r="MD49" s="34">
        <f>627.5095*(LT51-LT50)</f>
        <v>32.289713471928494</v>
      </c>
      <c r="ME49" s="34">
        <f>627.5095*(LS51-LS50)</f>
        <v>35.418957911816413</v>
      </c>
      <c r="MF49" s="34">
        <f>627.5095*(LR51-LR50)</f>
        <v>35.495505320254068</v>
      </c>
      <c r="MG49" s="33">
        <f t="shared" si="117"/>
        <v>1.2476821201315147</v>
      </c>
      <c r="MH49" s="39">
        <f t="shared" si="118"/>
        <v>3.2057918483255747</v>
      </c>
      <c r="MI49" s="33"/>
      <c r="MJ49" s="5" t="s">
        <v>45</v>
      </c>
      <c r="MK49" s="28">
        <v>-511.56843207079402</v>
      </c>
      <c r="ML49" s="28">
        <v>-514.03080485176099</v>
      </c>
      <c r="MM49" s="28">
        <v>-514.01342678751996</v>
      </c>
      <c r="MN49" s="28">
        <v>-513.89984997094098</v>
      </c>
      <c r="MO49" s="28">
        <v>-513.89116093882001</v>
      </c>
      <c r="MP49" s="28">
        <v>-513.94521164528805</v>
      </c>
      <c r="MQ49" s="28">
        <v>-1.7378064241E-2</v>
      </c>
      <c r="MR49" s="28">
        <f t="shared" si="82"/>
        <v>-513.92783358104703</v>
      </c>
      <c r="MS49" s="18" t="s">
        <v>118</v>
      </c>
      <c r="MT49" s="34">
        <f>627.5095*(MK51-MK50)</f>
        <v>30.208529186641396</v>
      </c>
      <c r="MU49" s="34">
        <f>627.5095*(MR51-MR50)</f>
        <v>33.981009475304738</v>
      </c>
      <c r="MV49" s="34">
        <f>627.5095*(MP51-MP50)</f>
        <v>34.200073560675008</v>
      </c>
      <c r="MW49" s="34">
        <f>627.5095*(MO51-MO50)</f>
        <v>32.194871430658345</v>
      </c>
      <c r="MX49" s="34">
        <f>627.5095*(MN51-MN50)</f>
        <v>32.304403473129462</v>
      </c>
      <c r="MY49" s="34">
        <f>627.5095*(MM51-MM50)</f>
        <v>35.105972199756366</v>
      </c>
      <c r="MZ49" s="34">
        <f>627.5095*(ML51-ML50)</f>
        <v>35.325036284627259</v>
      </c>
      <c r="NA49" s="52">
        <f t="shared" si="119"/>
        <v>1.1249627239522511</v>
      </c>
      <c r="NB49" s="52">
        <f t="shared" si="120"/>
        <v>3.0206328114977978</v>
      </c>
      <c r="NC49" s="33">
        <f t="shared" si="121"/>
        <v>0.18497208606095938</v>
      </c>
      <c r="ND49" s="33"/>
      <c r="NE49" s="5" t="s">
        <v>45</v>
      </c>
      <c r="NF49">
        <v>-511.56843207079203</v>
      </c>
      <c r="NG49">
        <v>-514.03087034123303</v>
      </c>
      <c r="NH49">
        <v>-514.01358221731095</v>
      </c>
      <c r="NI49">
        <v>-513.89992019707699</v>
      </c>
      <c r="NJ49">
        <v>-513.89127613511596</v>
      </c>
      <c r="NK49">
        <v>-513.94528042558602</v>
      </c>
      <c r="NL49">
        <v>-1.7288123922E-2</v>
      </c>
      <c r="NM49" s="28">
        <f t="shared" si="83"/>
        <v>-513.92799230166406</v>
      </c>
      <c r="NN49" s="18" t="s">
        <v>118</v>
      </c>
      <c r="NO49" s="34">
        <f>627.5095*(NF51-NF50)</f>
        <v>30.20852918596367</v>
      </c>
      <c r="NP49" s="34">
        <f>627.5095*(NM51-NM50)</f>
        <v>33.99101622680579</v>
      </c>
      <c r="NQ49" s="34">
        <f>627.5095*(NK51-NK50)</f>
        <v>34.198610618861068</v>
      </c>
      <c r="NR49" s="34">
        <f>627.5095*(NJ51-NJ50)</f>
        <v>32.20559976479548</v>
      </c>
      <c r="NS49" s="34">
        <f>627.5095*(NI51-NI50)</f>
        <v>32.309396960858791</v>
      </c>
      <c r="NT49" s="34">
        <f>627.5095*(NH51-NH50)</f>
        <v>35.127594284591332</v>
      </c>
      <c r="NU49" s="34">
        <f>627.5095*(NG51-NG50)</f>
        <v>35.335188677360009</v>
      </c>
      <c r="NV49" s="33">
        <f t="shared" si="122"/>
        <v>1.1365780584989409</v>
      </c>
      <c r="NW49" s="39">
        <f t="shared" si="84"/>
        <v>3.0257917165012174</v>
      </c>
      <c r="NX49" s="33">
        <f t="shared" si="85"/>
        <v>5.1589050034195338E-3</v>
      </c>
      <c r="NZ49" s="5" t="s">
        <v>45</v>
      </c>
      <c r="OA49" s="4">
        <v>-511.58702886507598</v>
      </c>
      <c r="OB49" s="4">
        <v>-514.216109638445</v>
      </c>
      <c r="OC49" s="4">
        <v>-514.18777088632305</v>
      </c>
      <c r="OD49" s="4">
        <v>-514.06837282973504</v>
      </c>
      <c r="OE49" s="4">
        <v>-514.05420345367395</v>
      </c>
      <c r="OF49" s="4">
        <v>-514.13934066943796</v>
      </c>
      <c r="OG49" s="4">
        <v>-2.8338752121999999E-2</v>
      </c>
      <c r="OH49" s="28">
        <f t="shared" si="86"/>
        <v>-514.111001917316</v>
      </c>
      <c r="OI49" s="18" t="s">
        <v>118</v>
      </c>
      <c r="OJ49" s="34">
        <f>627.5095*(OA51-OA50)</f>
        <v>30.374863392700085</v>
      </c>
      <c r="OK49" s="34">
        <f>627.5095*(OH51-OH50)</f>
        <v>33.673623442781917</v>
      </c>
      <c r="OL49" s="34">
        <f>627.5095*(OF51-OF50)</f>
        <v>34.220893345074572</v>
      </c>
      <c r="OM49" s="34">
        <f>627.5095*(OE51-OE50)</f>
        <v>31.954041645550571</v>
      </c>
      <c r="ON49" s="34">
        <f>627.5095*(OD51-OD50)</f>
        <v>32.227676596946587</v>
      </c>
      <c r="OO49" s="34">
        <f>627.5095*(OC51-OC50)</f>
        <v>34.860797043138035</v>
      </c>
      <c r="OP49" s="34">
        <f>627.5095*(OB51-OB50)</f>
        <v>35.408066946072744</v>
      </c>
      <c r="OQ49" s="33">
        <f t="shared" si="32"/>
        <v>1.1871736009981717</v>
      </c>
      <c r="OR49" s="39">
        <f t="shared" si="87"/>
        <v>3.1803903491261565</v>
      </c>
      <c r="OS49" s="39"/>
      <c r="OT49" s="39" t="s">
        <v>45</v>
      </c>
      <c r="OU49" s="39">
        <v>-511.587028865077</v>
      </c>
      <c r="OV49" s="39">
        <v>-514.21560223291499</v>
      </c>
      <c r="OW49" s="39">
        <v>-514.20494438512605</v>
      </c>
      <c r="OX49" s="39">
        <v>-514.07040094632703</v>
      </c>
      <c r="OY49" s="39">
        <v>-514.06507202243301</v>
      </c>
      <c r="OZ49" s="39">
        <v>-514.13959549969297</v>
      </c>
      <c r="PA49" s="39">
        <v>-1.0657847789999999E-2</v>
      </c>
      <c r="PB49" s="39">
        <v>-514.12893765190302</v>
      </c>
      <c r="PC49" s="39" t="s">
        <v>118</v>
      </c>
      <c r="PD49" s="39">
        <v>30.374863390809587</v>
      </c>
      <c r="PE49" s="39">
        <v>34.100685927253949</v>
      </c>
      <c r="PF49" s="39">
        <v>34.230282521255106</v>
      </c>
      <c r="PG49" s="39">
        <v>32.171079958988201</v>
      </c>
      <c r="PH49" s="39">
        <v>32.235878255988773</v>
      </c>
      <c r="PI49" s="39">
        <v>35.335127013860649</v>
      </c>
      <c r="PJ49" s="39">
        <v>35.464723607861799</v>
      </c>
      <c r="PK49" s="39">
        <v>1.2344410866066937</v>
      </c>
      <c r="PL49" s="39">
        <v>3.2288453518730265</v>
      </c>
      <c r="PM49" s="39"/>
      <c r="PO49" s="33">
        <f t="shared" si="123"/>
        <v>0.1663342060586892</v>
      </c>
      <c r="PP49" s="33">
        <f t="shared" si="124"/>
        <v>-7.6726876182874548E-2</v>
      </c>
      <c r="PQ49" s="33">
        <f t="shared" si="88"/>
        <v>-0.24306108224156375</v>
      </c>
      <c r="PR49" s="33">
        <f>'LNO-CCSD(T)-def2nZVP'!LB49</f>
        <v>0.15136241808352224</v>
      </c>
      <c r="PS49" s="33">
        <f t="shared" si="89"/>
        <v>-0.15713445687494315</v>
      </c>
      <c r="PT49" s="33">
        <f t="shared" si="90"/>
        <v>9.1947794473325017E-2</v>
      </c>
      <c r="PU49" s="33">
        <f>-'LNO-CCSD(T)-def2nZVP'!FA49+'CCSD(T)'!CI49</f>
        <v>1.9304766981882437E-2</v>
      </c>
      <c r="PV49" s="360">
        <f>'LNO-CCSD(T)-def2nZVP'!KV49+PS49+PT49+PU49</f>
        <v>35.446770824994466</v>
      </c>
      <c r="PW49" s="360"/>
      <c r="PX49" s="399">
        <v>0.16633408934715277</v>
      </c>
      <c r="PY49" s="399">
        <v>-5.3835215939720626E-2</v>
      </c>
      <c r="PZ49" s="399">
        <v>-0.2201693052868734</v>
      </c>
      <c r="QA49" s="399">
        <v>0.15136241808352224</v>
      </c>
      <c r="QB49" s="399">
        <v>-0.14017761373708051</v>
      </c>
      <c r="QC49" s="399">
        <v>9.1947794473325017E-2</v>
      </c>
      <c r="QD49" s="399">
        <v>1.9304766981882437E-2</v>
      </c>
      <c r="QE49" s="360">
        <v>35.463727668132329</v>
      </c>
      <c r="QF49" s="399">
        <f t="shared" si="91"/>
        <v>1.6956843137862165E-2</v>
      </c>
      <c r="QH49" s="5" t="s">
        <v>45</v>
      </c>
      <c r="QI49" s="420">
        <v>-511.56843207086803</v>
      </c>
      <c r="QJ49" s="420">
        <v>-513.73721758783404</v>
      </c>
      <c r="QK49" s="420">
        <v>-513.731771113116</v>
      </c>
      <c r="QL49" s="420">
        <v>-513.61572515343403</v>
      </c>
      <c r="QM49" s="420">
        <v>-513.61300191607495</v>
      </c>
      <c r="QN49" s="420">
        <v>-513.64590095594804</v>
      </c>
      <c r="QO49" s="420">
        <v>-5.4464747180000004E-3</v>
      </c>
      <c r="QP49" s="213">
        <f t="shared" si="92"/>
        <v>-513.64045448122999</v>
      </c>
      <c r="QQ49" s="421" t="s">
        <v>118</v>
      </c>
      <c r="QR49" s="212">
        <f>627.5095*(QI51-QI50)</f>
        <v>30.208529302068822</v>
      </c>
      <c r="QS49" s="212">
        <f>627.5095*(QP51-QP50)</f>
        <v>32.935675303506727</v>
      </c>
      <c r="QT49" s="212">
        <f>627.5095*(QN51-QN50)</f>
        <v>32.95011522897908</v>
      </c>
      <c r="QU49" s="212">
        <f>627.5095*(QM51-QM50)</f>
        <v>31.36505731321019</v>
      </c>
      <c r="QV49" s="212">
        <f>627.5095*(QL51-QL50)</f>
        <v>31.372277276267393</v>
      </c>
      <c r="QW49" s="212">
        <f>627.5095*(QK51-QK50)</f>
        <v>34.358704116286404</v>
      </c>
      <c r="QX49" s="212">
        <f>627.5095*(QJ51-QJ50)</f>
        <v>34.373144042329471</v>
      </c>
      <c r="QY49" s="213">
        <f t="shared" si="35"/>
        <v>1.4230288133503919</v>
      </c>
      <c r="QZ49" s="249">
        <f t="shared" si="93"/>
        <v>3.000866766062078</v>
      </c>
      <c r="RA49" s="5"/>
      <c r="RB49" s="5" t="s">
        <v>45</v>
      </c>
      <c r="RC49" s="213">
        <v>-511.58702886438101</v>
      </c>
      <c r="RD49" s="213">
        <v>-513.87267482217896</v>
      </c>
      <c r="RE49" s="213">
        <v>-513.86329695460904</v>
      </c>
      <c r="RF49" s="213">
        <v>-513.73879859372903</v>
      </c>
      <c r="RG49" s="213">
        <v>-513.73410965994401</v>
      </c>
      <c r="RH49" s="213">
        <v>-513.79510747873098</v>
      </c>
      <c r="RI49" s="213">
        <v>-9.3778675700000001E-3</v>
      </c>
      <c r="RJ49" s="418">
        <f t="shared" si="94"/>
        <v>-513.78572961116095</v>
      </c>
      <c r="RK49" s="421" t="s">
        <v>118</v>
      </c>
      <c r="RL49" s="212">
        <f>627.5095*(RC51-RC50)</f>
        <v>30.374863393342142</v>
      </c>
      <c r="RM49" s="212">
        <f>627.5095*(RJ51-RJ50)</f>
        <v>33.121608345712687</v>
      </c>
      <c r="RN49" s="212">
        <f>627.5095*(RH51-RH50)</f>
        <v>33.169932132517083</v>
      </c>
      <c r="RO49" s="212">
        <f>627.5095*(RG51-RG50)</f>
        <v>31.591192134237076</v>
      </c>
      <c r="RP49" s="212">
        <f>627.5095*(RF51-RF50)</f>
        <v>31.615354027282578</v>
      </c>
      <c r="RQ49" s="212">
        <f>627.5095*(RE51-RE50)</f>
        <v>34.501312436031533</v>
      </c>
      <c r="RR49" s="212">
        <f>627.5095*(RD51-RD50)</f>
        <v>34.549636222907274</v>
      </c>
      <c r="RS49" s="213">
        <f t="shared" si="36"/>
        <v>1.3797040903901916</v>
      </c>
      <c r="RT49" s="249">
        <f t="shared" si="95"/>
        <v>2.9342821956246965</v>
      </c>
    </row>
    <row r="50" spans="1:488" ht="17">
      <c r="A50" s="96">
        <v>55.4</v>
      </c>
      <c r="C50" s="286" t="s">
        <v>46</v>
      </c>
      <c r="D50" s="282">
        <v>-511.03017179914798</v>
      </c>
      <c r="E50" s="282">
        <v>-512.647169446563</v>
      </c>
      <c r="F50" s="282">
        <v>-512.64486041758005</v>
      </c>
      <c r="G50" s="282">
        <v>-512.56309834090598</v>
      </c>
      <c r="H50" s="282">
        <v>-512.56194382641399</v>
      </c>
      <c r="I50" s="282">
        <v>-512.52059782343997</v>
      </c>
      <c r="J50" s="282">
        <v>-512.518288794456</v>
      </c>
      <c r="K50" s="94" t="s">
        <v>119</v>
      </c>
      <c r="L50" s="34">
        <f>627.5095*(D51-D49)</f>
        <v>63.554421965894882</v>
      </c>
      <c r="M50" s="34">
        <f>627.5095*(J51-J49)</f>
        <v>64.237346466471834</v>
      </c>
      <c r="N50" s="34">
        <f>627.5095*(I51-I49)</f>
        <v>64.240277845743549</v>
      </c>
      <c r="O50" s="34">
        <f>627.5095*(H51-H49)</f>
        <v>58.089768916345612</v>
      </c>
      <c r="P50" s="34">
        <f>627.5095*(G51-G49)</f>
        <v>58.0912346059458</v>
      </c>
      <c r="Q50" s="34">
        <f>627.5095*(F51-F49)</f>
        <v>56.232936522476955</v>
      </c>
      <c r="R50" s="34">
        <f>627.5095*(E51-E49)</f>
        <v>56.235867901748669</v>
      </c>
      <c r="S50" s="93">
        <f t="shared" si="37"/>
        <v>-8.0044099439948795</v>
      </c>
      <c r="T50" s="93">
        <f t="shared" si="38"/>
        <v>-1.8553667041971309</v>
      </c>
      <c r="U50" s="288"/>
      <c r="V50" s="93">
        <f>L50-'CCSD(T)'!BV50</f>
        <v>2.3514977828398287E-4</v>
      </c>
      <c r="W50" s="93">
        <f>N50-'CCSD(T)'!BW50</f>
        <v>2.0638930241119624E-2</v>
      </c>
      <c r="X50" s="93">
        <f>P50-'CCSD(T)'!CF50</f>
        <v>0.10158690739866927</v>
      </c>
      <c r="Y50" s="93">
        <f>R50-'CCSD(T)'!CG50</f>
        <v>0.13707817017905199</v>
      </c>
      <c r="Z50" s="93">
        <f>R50-'DLPNO-CCSD(T1 or T0)'!CT49</f>
        <v>-0.78452540968615381</v>
      </c>
      <c r="AA50" s="93">
        <f t="shared" si="39"/>
        <v>0.10135175762038529</v>
      </c>
      <c r="AB50" s="93">
        <f t="shared" si="40"/>
        <v>3.5491262780382726E-2</v>
      </c>
      <c r="AD50" s="209" t="s">
        <v>46</v>
      </c>
      <c r="AE50" s="28">
        <v>-511.030171799149</v>
      </c>
      <c r="AF50" s="28">
        <v>-512.64718365692897</v>
      </c>
      <c r="AG50" s="28">
        <v>-512.64487679665604</v>
      </c>
      <c r="AH50" s="28">
        <v>-512.56310908295904</v>
      </c>
      <c r="AI50" s="28">
        <v>-512.56195565282303</v>
      </c>
      <c r="AJ50" s="28">
        <v>-512.52060853088506</v>
      </c>
      <c r="AK50" s="28">
        <v>-512.51830167061098</v>
      </c>
      <c r="AL50" s="18" t="s">
        <v>119</v>
      </c>
      <c r="AM50" s="34">
        <f>627.5095*(AE51-AE49)</f>
        <v>63.554421967749711</v>
      </c>
      <c r="AN50" s="34">
        <f>627.5095*(AK51-AK49)</f>
        <v>64.229052757482194</v>
      </c>
      <c r="AO50" s="34">
        <f>627.5095*(AJ51-AJ49)</f>
        <v>64.234255472044651</v>
      </c>
      <c r="AP50" s="34">
        <f>627.5095*(AI51-AI49)</f>
        <v>58.083657658464062</v>
      </c>
      <c r="AQ50" s="34">
        <f>627.5095*(AH51-AH49)</f>
        <v>58.086259016030645</v>
      </c>
      <c r="AR50" s="34">
        <f>627.5095*(AG51-AG49)</f>
        <v>56.227249701297424</v>
      </c>
      <c r="AS50" s="34">
        <f>627.5095*(AF51-AF49)</f>
        <v>56.232452415859875</v>
      </c>
      <c r="AT50" s="52">
        <f t="shared" si="41"/>
        <v>-8.0018030561847766</v>
      </c>
      <c r="AU50" s="52">
        <f t="shared" si="42"/>
        <v>-1.8538066001707705</v>
      </c>
      <c r="AV50" s="71"/>
      <c r="AW50" s="52">
        <f>AM50-'CCSD(T)'!BV50</f>
        <v>2.3515163311316201E-4</v>
      </c>
      <c r="AX50" s="52">
        <f>AO50-'CCSD(T)'!BW50</f>
        <v>1.461655654222227E-2</v>
      </c>
      <c r="AY50" s="52">
        <f>AQ50-'CCSD(T)'!CF50</f>
        <v>9.661131748351437E-2</v>
      </c>
      <c r="AZ50" s="52">
        <f>AS50-'CCSD(T)'!CG50</f>
        <v>0.13366268429025752</v>
      </c>
      <c r="BA50" s="52">
        <f>AS50-'DLPNO-CCSD(T1 or T0)'!CT49</f>
        <v>-0.78794089557494829</v>
      </c>
      <c r="BB50" s="52">
        <f t="shared" si="43"/>
        <v>9.6376165850401208E-2</v>
      </c>
      <c r="BC50" s="52">
        <f t="shared" si="44"/>
        <v>3.7051366806743147E-2</v>
      </c>
      <c r="BD50" s="33"/>
      <c r="BE50" s="211" t="s">
        <v>46</v>
      </c>
      <c r="BF50" s="28">
        <v>-511.03017179914798</v>
      </c>
      <c r="BG50" s="28">
        <v>-512.64652883222698</v>
      </c>
      <c r="BH50" s="28">
        <v>-512.63938818425299</v>
      </c>
      <c r="BI50" s="28">
        <v>-512.56256954682601</v>
      </c>
      <c r="BJ50" s="28">
        <v>-512.55899922283902</v>
      </c>
      <c r="BK50" s="28">
        <v>-512.52028836203704</v>
      </c>
      <c r="BL50" s="28">
        <v>-7.1406479740000004E-3</v>
      </c>
      <c r="BM50" s="28">
        <f t="shared" si="45"/>
        <v>-512.51314771406305</v>
      </c>
      <c r="BN50" s="18" t="s">
        <v>119</v>
      </c>
      <c r="BO50" s="212">
        <f>627.5095*(BF51-BF49)</f>
        <v>63.554421965894882</v>
      </c>
      <c r="BP50" s="212">
        <f>627.5095*(BM51-BM49)</f>
        <v>64.631414744281443</v>
      </c>
      <c r="BQ50" s="212">
        <f>627.5095*(BK51-BK49)</f>
        <v>64.805307376321494</v>
      </c>
      <c r="BR50" s="212">
        <f>627.5095*(BJ51-BJ49)</f>
        <v>58.412855724063412</v>
      </c>
      <c r="BS50" s="212">
        <f>627.5095*(BI51-BI49)</f>
        <v>58.499802040475807</v>
      </c>
      <c r="BT50" s="212">
        <f>627.5095*(BH51-BH49)</f>
        <v>56.648711097489731</v>
      </c>
      <c r="BU50" s="212">
        <f>627.5095*(BG51-BG49)</f>
        <v>56.822603729529781</v>
      </c>
      <c r="BV50" s="213">
        <f t="shared" si="46"/>
        <v>-7.9827036467917125</v>
      </c>
      <c r="BW50" s="213">
        <f t="shared" si="47"/>
        <v>-1.6771983109460251</v>
      </c>
      <c r="BX50" s="214">
        <f t="shared" si="96"/>
        <v>-0.17660828922474536</v>
      </c>
      <c r="BY50" s="33">
        <f>BO50-'CCSD(T)'!BV50</f>
        <v>2.3514977828398287E-4</v>
      </c>
      <c r="BZ50" s="33">
        <f>BQ50-'CCSD(T)'!BW50</f>
        <v>0.58566846081906476</v>
      </c>
      <c r="CA50" s="39">
        <f>BS50-'CCSD(T)'!CF50</f>
        <v>0.51015434192867559</v>
      </c>
      <c r="CB50" s="39">
        <f>BU50-'CCSD(T)'!CG50</f>
        <v>0.7238139979601641</v>
      </c>
      <c r="CC50" s="33">
        <f>BU50-'DLPNO-CCSD(T1 or T0)'!CT49</f>
        <v>-0.1977895819050417</v>
      </c>
      <c r="CD50" s="33">
        <f t="shared" si="49"/>
        <v>0.50991919215039161</v>
      </c>
      <c r="CE50" s="33">
        <f t="shared" si="50"/>
        <v>0.21365965603148851</v>
      </c>
      <c r="CF50" s="39"/>
      <c r="CG50" s="211" t="s">
        <v>46</v>
      </c>
      <c r="CH50" s="74">
        <v>-511.030171799149</v>
      </c>
      <c r="CI50" s="74">
        <v>-512.64666042653903</v>
      </c>
      <c r="CJ50" s="74">
        <v>-512.63959048080301</v>
      </c>
      <c r="CK50" s="74">
        <v>-512.56267587657101</v>
      </c>
      <c r="CL50" s="74">
        <v>-512.559140903703</v>
      </c>
      <c r="CM50" s="74">
        <v>-512.52042875055997</v>
      </c>
      <c r="CN50" s="33">
        <v>-7.0699457370000003E-3</v>
      </c>
      <c r="CO50" s="33">
        <f t="shared" si="51"/>
        <v>-512.51335880482293</v>
      </c>
      <c r="CP50" s="18" t="s">
        <v>119</v>
      </c>
      <c r="CQ50" s="34">
        <f>627.5095*(CH51-CH49)</f>
        <v>63.554421964610768</v>
      </c>
      <c r="CR50" s="34">
        <f>627.5095*(CO51-CO49)</f>
        <v>64.169579870687599</v>
      </c>
      <c r="CS50" s="34">
        <f>627.5095*(CM51-CM49)</f>
        <v>64.328174653213949</v>
      </c>
      <c r="CT50" s="34">
        <f>627.5095*(CL51-CL49)</f>
        <v>58.039942706696706</v>
      </c>
      <c r="CU50" s="34">
        <f>627.5095*(CK51-CK49)</f>
        <v>58.11924009771019</v>
      </c>
      <c r="CV50" s="34">
        <f>627.5095*(CJ51-CJ49)</f>
        <v>56.212497188940311</v>
      </c>
      <c r="CW50" s="34">
        <f>627.5095*(CI51-CI49)</f>
        <v>56.371091971466655</v>
      </c>
      <c r="CX50" s="33">
        <f t="shared" si="97"/>
        <v>-7.9570826817472948</v>
      </c>
      <c r="CY50" s="33">
        <f t="shared" si="98"/>
        <v>-1.7481481262435352</v>
      </c>
      <c r="CZ50" s="33">
        <f t="shared" si="99"/>
        <v>-7.0949815297510099E-2</v>
      </c>
      <c r="DA50" s="33">
        <f>CQ50-'CCSD(T)'!BV50</f>
        <v>2.3514849416983452E-4</v>
      </c>
      <c r="DB50" s="33">
        <f>CS50-'CCSD(T)'!BW50</f>
        <v>0.10853573771152014</v>
      </c>
      <c r="DC50" s="33">
        <f>CU50-'CCSD(T)'!CF50</f>
        <v>0.12959239916305876</v>
      </c>
      <c r="DD50" s="39">
        <f>CW50-'CCSD(T)'!CG50</f>
        <v>0.27230223989703717</v>
      </c>
      <c r="DE50" s="39">
        <f>CW50-'DLPNO-CCSD(T1 or T0)'!CT49</f>
        <v>-0.64930133996816863</v>
      </c>
      <c r="DF50" s="33">
        <f t="shared" si="52"/>
        <v>0.12935725066888892</v>
      </c>
      <c r="DG50" s="33">
        <f t="shared" si="53"/>
        <v>0.14270984073397841</v>
      </c>
      <c r="DH50" s="33"/>
      <c r="DI50" s="211" t="s">
        <v>46</v>
      </c>
      <c r="DJ50" s="74">
        <v>-511.03017179916401</v>
      </c>
      <c r="DK50" s="74">
        <v>-512.64729602594002</v>
      </c>
      <c r="DL50" s="74">
        <v>-512.64674491227504</v>
      </c>
      <c r="DM50" s="74">
        <v>-512.56298768034799</v>
      </c>
      <c r="DN50" s="74">
        <v>-512.56271212351498</v>
      </c>
      <c r="DO50" s="74">
        <v>-512.52091863430201</v>
      </c>
      <c r="DP50" s="28">
        <v>-5.5111366500000005E-4</v>
      </c>
      <c r="DQ50" s="33">
        <f t="shared" si="54"/>
        <v>-512.52036752063702</v>
      </c>
      <c r="DR50" s="18" t="s">
        <v>119</v>
      </c>
      <c r="DS50" s="34">
        <f>627.5095*(DJ51-DJ49)</f>
        <v>63.554421969033818</v>
      </c>
      <c r="DT50" s="34">
        <f>627.5095*(DQ51-DQ49)</f>
        <v>64.216594732318043</v>
      </c>
      <c r="DU50" s="34">
        <f>627.5095*(DO51-DO49)</f>
        <v>64.237261030415993</v>
      </c>
      <c r="DV50" s="34">
        <f>627.5095*(DN51-DN49)</f>
        <v>57.987198620573324</v>
      </c>
      <c r="DW50" s="34">
        <f>627.5095*(DM51-DM49)</f>
        <v>57.997531769943329</v>
      </c>
      <c r="DX50" s="34">
        <f>627.5095*(DL51-DL49)</f>
        <v>56.103211796685649</v>
      </c>
      <c r="DY50" s="34">
        <f>627.5095*(DK51-DK49)</f>
        <v>56.123878094783599</v>
      </c>
      <c r="DZ50" s="33">
        <f t="shared" si="3"/>
        <v>-8.1133829356323943</v>
      </c>
      <c r="EA50" s="33">
        <f t="shared" si="4"/>
        <v>-1.8736536751597299</v>
      </c>
      <c r="EB50" s="33">
        <f t="shared" si="55"/>
        <v>-1.8286970962599014E-2</v>
      </c>
      <c r="EC50" s="33">
        <f>DS50-'CCSD(T)'!BV50</f>
        <v>2.3515291722020493E-4</v>
      </c>
      <c r="ED50" s="33">
        <f>DU50-'CCSD(T)'!BW50</f>
        <v>1.7622114913564246E-2</v>
      </c>
      <c r="EE50" s="33">
        <f>DW50-'CCSD(T)'!CF50</f>
        <v>7.8840713961980669E-3</v>
      </c>
      <c r="EF50" s="39">
        <f>DY50-'CCSD(T)'!CG50</f>
        <v>2.5088363213981779E-2</v>
      </c>
      <c r="EG50" s="39">
        <f>DY50-'DLPNO-CCSD(T1 or T0)'!CT49</f>
        <v>-0.89651521665122402</v>
      </c>
      <c r="EH50" s="33">
        <f t="shared" si="56"/>
        <v>7.6489184789778619E-3</v>
      </c>
      <c r="EI50" s="33">
        <f t="shared" si="57"/>
        <v>1.7204291817783712E-2</v>
      </c>
      <c r="EJ50" s="33"/>
      <c r="EK50" s="289" t="s">
        <v>46</v>
      </c>
      <c r="EL50" s="33">
        <v>-511.065270391257</v>
      </c>
      <c r="EM50" s="33">
        <v>-512.97511531980194</v>
      </c>
      <c r="EN50" s="33">
        <v>-512.97257692918197</v>
      </c>
      <c r="EO50" s="33">
        <v>-512.87836010902004</v>
      </c>
      <c r="EP50" s="33">
        <v>-512.87709091371005</v>
      </c>
      <c r="EQ50" s="33">
        <v>-512.86276142710403</v>
      </c>
      <c r="ER50" s="33">
        <v>-2.5383906199999999E-3</v>
      </c>
      <c r="ES50" s="33">
        <f t="shared" si="58"/>
        <v>-512.86022303648406</v>
      </c>
      <c r="ET50" s="18" t="s">
        <v>119</v>
      </c>
      <c r="EU50" s="34">
        <f>627.5095*(EL51-EL49)</f>
        <v>63.128416289664713</v>
      </c>
      <c r="EV50" s="34">
        <f>627.5095*(ES51-ES49)</f>
        <v>63.028747156718254</v>
      </c>
      <c r="EW50" s="34">
        <f>627.5095*(EQ51-EQ49)</f>
        <v>63.088418649025328</v>
      </c>
      <c r="EX50" s="34">
        <f>627.5095*(EP51-EP49)</f>
        <v>57.857075984129892</v>
      </c>
      <c r="EY50" s="34">
        <f>627.5095*(EO51-EO49)</f>
        <v>57.88691173024776</v>
      </c>
      <c r="EZ50" s="34">
        <f>627.5095*(EN51-EN49)</f>
        <v>55.582464507715677</v>
      </c>
      <c r="FA50" s="34">
        <f>627.5095*(EM51-EM49)</f>
        <v>55.642135999380699</v>
      </c>
      <c r="FB50" s="92">
        <f t="shared" si="5"/>
        <v>-7.4462826496446297</v>
      </c>
      <c r="FC50" s="92">
        <f t="shared" si="6"/>
        <v>-2.2447757308670617</v>
      </c>
      <c r="FD50" s="92">
        <f>EU50-'CCSD(T)'!BB50</f>
        <v>1.1775805705624975E-3</v>
      </c>
      <c r="FE50" s="92">
        <f>EW50-'CCSD(T)'!BC50</f>
        <v>-4.0435554813100794E-2</v>
      </c>
      <c r="FF50" s="92">
        <f>EY50-'CCSD(T)'!CH50</f>
        <v>3.2738188418896641E-2</v>
      </c>
      <c r="FG50" s="96">
        <f>FA50-'CCSD(T)'!CI50</f>
        <v>7.8871921314480176E-2</v>
      </c>
      <c r="FH50" s="96">
        <f>FA50-'DLPNO-CCSD(T1 or T0)'!AF49</f>
        <v>-0.94720911373245542</v>
      </c>
      <c r="FI50" s="92">
        <f t="shared" si="59"/>
        <v>3.1560607848334143E-2</v>
      </c>
      <c r="FJ50" s="92">
        <f t="shared" si="60"/>
        <v>4.6133732895583535E-2</v>
      </c>
      <c r="FK50" s="39"/>
      <c r="FL50" s="218" t="s">
        <v>46</v>
      </c>
      <c r="FM50" s="28">
        <v>-511.065270391269</v>
      </c>
      <c r="FN50" s="28">
        <v>-512.97513765937902</v>
      </c>
      <c r="FO50" s="28">
        <v>-512.97260123245201</v>
      </c>
      <c r="FP50" s="28">
        <v>-512.87837608375503</v>
      </c>
      <c r="FQ50" s="28">
        <v>-512.87710787029096</v>
      </c>
      <c r="FR50" s="28">
        <v>-512.86277475316001</v>
      </c>
      <c r="FS50" s="28">
        <v>-2.5364269269999998E-3</v>
      </c>
      <c r="FT50" s="28">
        <f t="shared" si="61"/>
        <v>-512.860238326233</v>
      </c>
      <c r="FU50" s="18" t="s">
        <v>119</v>
      </c>
      <c r="FV50" s="34">
        <f>627.5095*(FM51-FM49)</f>
        <v>63.128416262662689</v>
      </c>
      <c r="FW50" s="34">
        <f>627.5095*(FT51-FT49)</f>
        <v>63.017030096081442</v>
      </c>
      <c r="FX50" s="34">
        <f>627.5095*(FR51-FR49)</f>
        <v>63.08140123727226</v>
      </c>
      <c r="FY50" s="34">
        <f>627.5095*(FQ51-FQ49)</f>
        <v>57.84682187707805</v>
      </c>
      <c r="FZ50" s="34">
        <f>627.5095*(FP51-FP49)</f>
        <v>57.879007448065828</v>
      </c>
      <c r="GA50" s="34">
        <f>627.5095*(FO51-FO49)</f>
        <v>55.570188508605092</v>
      </c>
      <c r="GB50" s="34">
        <f>627.5095*(FN51-FN49)</f>
        <v>55.634559649938588</v>
      </c>
      <c r="GC50" s="33">
        <f t="shared" si="62"/>
        <v>-7.4468415873336724</v>
      </c>
      <c r="GD50" s="33">
        <f t="shared" si="63"/>
        <v>-2.2444477981272399</v>
      </c>
      <c r="GE50" s="169">
        <f t="shared" si="100"/>
        <v>-0.2375131759353124</v>
      </c>
      <c r="GF50" s="33">
        <f>FV50-'CCSD(T)'!BB50</f>
        <v>1.1775535685387695E-3</v>
      </c>
      <c r="GG50" s="33">
        <f>FX50-'CCSD(T)'!BC50</f>
        <v>-4.7452966566169152E-2</v>
      </c>
      <c r="GH50" s="33">
        <f>FZ50-'CCSD(T)'!CH50</f>
        <v>2.4833906236963799E-2</v>
      </c>
      <c r="GI50" s="33">
        <f>GB50-'CCSD(T)'!CI50</f>
        <v>7.1295571872369123E-2</v>
      </c>
      <c r="GJ50" s="33">
        <f>GB50-'DLPNO-CCSD(T1 or T0)'!O49</f>
        <v>-0.95100471846979673</v>
      </c>
      <c r="GK50" s="33">
        <f t="shared" si="64"/>
        <v>2.3656352668425029E-2</v>
      </c>
      <c r="GL50" s="33">
        <f t="shared" si="65"/>
        <v>4.6461665635405325E-2</v>
      </c>
      <c r="GM50" s="33"/>
      <c r="GN50" s="218" t="s">
        <v>46</v>
      </c>
      <c r="GO50" s="28">
        <v>-511.06527039126797</v>
      </c>
      <c r="GP50" s="28">
        <v>-512.97446299930004</v>
      </c>
      <c r="GQ50" s="28">
        <v>-512.96573942317195</v>
      </c>
      <c r="GR50" s="28">
        <v>-512.87803734803799</v>
      </c>
      <c r="GS50" s="28">
        <v>-512.873675559974</v>
      </c>
      <c r="GT50" s="28">
        <v>-512.862485897851</v>
      </c>
      <c r="GU50" s="28">
        <v>-8.7235761279999997E-3</v>
      </c>
      <c r="GV50" s="28">
        <f t="shared" si="66"/>
        <v>-512.85376232172302</v>
      </c>
      <c r="GW50" s="18" t="s">
        <v>119</v>
      </c>
      <c r="GX50" s="34">
        <f>627.5095*(GO51-GO49)</f>
        <v>63.128416262020629</v>
      </c>
      <c r="GY50" s="34">
        <f>627.5095*(GV51-GV49)</f>
        <v>63.143848704157044</v>
      </c>
      <c r="GZ50" s="34">
        <f>627.5095*(GT51-GT49)</f>
        <v>63.280443237062045</v>
      </c>
      <c r="HA50" s="34">
        <f>627.5095*(GS51-GS49)</f>
        <v>57.805931835766287</v>
      </c>
      <c r="HB50" s="34">
        <f>627.5095*(GR51-GR49)</f>
        <v>57.874229102504145</v>
      </c>
      <c r="HC50" s="34">
        <f>627.5095*(GQ51-GQ49)</f>
        <v>55.578824399129672</v>
      </c>
      <c r="HD50" s="34">
        <f>627.5095*(GP51-GP49)</f>
        <v>55.71541893203468</v>
      </c>
      <c r="HE50" s="33">
        <f t="shared" si="101"/>
        <v>-7.5650243050273644</v>
      </c>
      <c r="HF50" s="33">
        <f t="shared" si="102"/>
        <v>-2.1588101704694651</v>
      </c>
      <c r="HG50" s="52">
        <f t="shared" si="67"/>
        <v>-8.5637627657774829E-2</v>
      </c>
      <c r="HH50" s="33">
        <f>GX50-'CCSD(T)'!BB50</f>
        <v>1.1775529264781426E-3</v>
      </c>
      <c r="HI50" s="33">
        <f>GZ50-'CCSD(T)'!BC50</f>
        <v>0.15158903322361539</v>
      </c>
      <c r="HJ50" s="33">
        <f>HB50-'CCSD(T)'!CH50</f>
        <v>2.005556067528147E-2</v>
      </c>
      <c r="HK50" s="33">
        <f>HD50-'CCSD(T)'!CI50</f>
        <v>0.15215485396846162</v>
      </c>
      <c r="HL50" s="33">
        <f>HD50-'DLPNO-CCSD(T1 or T0)'!CT49</f>
        <v>-1.3049743794001429</v>
      </c>
      <c r="HM50" s="33">
        <f t="shared" si="103"/>
        <v>1.8878007748803327E-2</v>
      </c>
      <c r="HN50" s="33">
        <f t="shared" si="104"/>
        <v>0.13209929329318015</v>
      </c>
      <c r="HO50" s="39"/>
      <c r="HP50" s="218" t="s">
        <v>46</v>
      </c>
      <c r="HQ50" s="28">
        <v>-511.065270391269</v>
      </c>
      <c r="HR50" s="28">
        <v>-512.974635531903</v>
      </c>
      <c r="HS50" s="28">
        <v>-512.96595037729605</v>
      </c>
      <c r="HT50" s="28">
        <v>-512.87818131926701</v>
      </c>
      <c r="HU50" s="28">
        <v>-512.87383874196303</v>
      </c>
      <c r="HV50" s="28">
        <v>-512.86263896814603</v>
      </c>
      <c r="HW50" s="28">
        <v>-8.6851546069999994E-3</v>
      </c>
      <c r="HX50" s="28">
        <f t="shared" si="68"/>
        <v>-512.85395381353908</v>
      </c>
      <c r="HY50" s="18" t="s">
        <v>119</v>
      </c>
      <c r="HZ50" s="34">
        <f>627.5095*(HQ51-HQ49)</f>
        <v>63.12841626080786</v>
      </c>
      <c r="IA50" s="34">
        <f>627.5095*(HX51-HX49)</f>
        <v>63.055774532388654</v>
      </c>
      <c r="IB50" s="34">
        <f>627.5095*(HV51-HV49)</f>
        <v>63.202106029800021</v>
      </c>
      <c r="IC50" s="34">
        <f>627.5095*(HU51-HU49)</f>
        <v>57.742523076941154</v>
      </c>
      <c r="ID50" s="34">
        <f>627.5095*(HT51-HT49)</f>
        <v>57.815688826003537</v>
      </c>
      <c r="IE50" s="34">
        <f>627.5095*(HS51-HS49)</f>
        <v>55.495360487548929</v>
      </c>
      <c r="IF50" s="34">
        <f>627.5095*(HR51-HR49)</f>
        <v>55.641691985031635</v>
      </c>
      <c r="IG50" s="33">
        <f t="shared" si="69"/>
        <v>-7.5604140447683861</v>
      </c>
      <c r="IH50" s="33">
        <f t="shared" si="70"/>
        <v>-2.1739968409719026</v>
      </c>
      <c r="II50" s="33">
        <f t="shared" si="71"/>
        <v>-1.5186670502437494E-2</v>
      </c>
      <c r="IJ50" s="33">
        <f>HZ50-'CCSD(T)'!BB50</f>
        <v>1.1775517137095903E-3</v>
      </c>
      <c r="IK50" s="33">
        <f>IB50-'CCSD(T)'!BC50</f>
        <v>7.3251825961591521E-2</v>
      </c>
      <c r="IL50" s="33">
        <f>ID50-'CCSD(T)'!CH50</f>
        <v>-3.8484715825326532E-2</v>
      </c>
      <c r="IM50" s="33">
        <f>IF50-'CCSD(T)'!CI50</f>
        <v>7.8427906965416128E-2</v>
      </c>
      <c r="IN50" s="33">
        <f>IF50-'DLPNO-CCSD(T1 or T0)'!CT49</f>
        <v>-1.3787013264031884</v>
      </c>
      <c r="IO50" s="33">
        <f t="shared" si="72"/>
        <v>-3.9662267539036122E-2</v>
      </c>
      <c r="IP50" s="33">
        <f t="shared" si="73"/>
        <v>0.11691262279074266</v>
      </c>
      <c r="IQ50" s="33"/>
      <c r="IR50" s="218" t="s">
        <v>46</v>
      </c>
      <c r="IS50">
        <v>-511.06527039125598</v>
      </c>
      <c r="IT50">
        <v>-512.97534648570502</v>
      </c>
      <c r="IU50">
        <v>-512.97465434656897</v>
      </c>
      <c r="IV50">
        <v>-512.87819495497104</v>
      </c>
      <c r="IW50">
        <v>-512.87784888540295</v>
      </c>
      <c r="IX50">
        <v>-512.863010446148</v>
      </c>
      <c r="IY50">
        <v>-6.9213913600000003E-4</v>
      </c>
      <c r="IZ50" s="28">
        <f t="shared" si="74"/>
        <v>-512.86231830701195</v>
      </c>
      <c r="JA50" s="18" t="s">
        <v>119</v>
      </c>
      <c r="JB50" s="34">
        <f>627.5095*(IS51-IS49)</f>
        <v>63.128416290913158</v>
      </c>
      <c r="JC50" s="34">
        <f>627.5095*(IZ51-IZ49)</f>
        <v>63.148547197268392</v>
      </c>
      <c r="JD50" s="34">
        <f>627.5095*(IX51-IX49)</f>
        <v>63.136905866938839</v>
      </c>
      <c r="JE50" s="34">
        <f>627.5095*(IW51-IW49)</f>
        <v>57.8528519064403</v>
      </c>
      <c r="JF50" s="34">
        <f>627.5095*(IV51-IV49)</f>
        <v>57.847031241239847</v>
      </c>
      <c r="JG50" s="34">
        <f>627.5095*(IU51-IU49)</f>
        <v>55.588613175283363</v>
      </c>
      <c r="JH50" s="34">
        <f>627.5095*(IT51-IT49)</f>
        <v>55.57697184495381</v>
      </c>
      <c r="JI50" s="33">
        <f t="shared" si="75"/>
        <v>-7.5599340219850291</v>
      </c>
      <c r="JJ50" s="33">
        <f t="shared" si="76"/>
        <v>-2.2700593962860367</v>
      </c>
      <c r="JK50" s="33">
        <f t="shared" si="77"/>
        <v>-2.5283665418974977E-2</v>
      </c>
      <c r="JL50" s="33">
        <f>JB50-'CCSD(T)'!BB50</f>
        <v>1.1775818190074006E-3</v>
      </c>
      <c r="JM50" s="33">
        <f>JD50-'CCSD(T)'!BC50</f>
        <v>8.0516631004101669E-3</v>
      </c>
      <c r="JN50" s="33">
        <f>JF50-'CCSD(T)'!CH50</f>
        <v>-7.1423005890167701E-3</v>
      </c>
      <c r="JO50" s="33">
        <f>JH50-'CCSD(T)'!CI50</f>
        <v>1.3707766887591788E-2</v>
      </c>
      <c r="JP50" s="33">
        <f>JH50-'DLPNO-CCSD(T1 or T0)'!CT49</f>
        <v>-1.4434214664810128</v>
      </c>
      <c r="JQ50" s="33">
        <f t="shared" si="78"/>
        <v>-8.3198824080241707E-3</v>
      </c>
      <c r="JR50" s="33">
        <f t="shared" si="79"/>
        <v>2.0850067476608558E-2</v>
      </c>
      <c r="JS50" s="33"/>
      <c r="JT50" s="344">
        <v>-513.686066440883</v>
      </c>
      <c r="JU50" s="345">
        <v>-513.30530850856496</v>
      </c>
      <c r="JV50" s="346">
        <v>-513.28676627701998</v>
      </c>
      <c r="JW50" s="328"/>
      <c r="JX50" s="218" t="s">
        <v>46</v>
      </c>
      <c r="JY50" s="28">
        <v>-511.51976834361398</v>
      </c>
      <c r="JZ50" s="28">
        <v>-514.00251473210506</v>
      </c>
      <c r="KA50" s="28">
        <v>-513.99601166746095</v>
      </c>
      <c r="KB50" s="28">
        <v>-513.86287737264695</v>
      </c>
      <c r="KC50" s="28">
        <v>-513.85962584032495</v>
      </c>
      <c r="KD50" s="28">
        <v>-513.90304369090995</v>
      </c>
      <c r="KE50" s="28">
        <v>-6.5030646440000003E-3</v>
      </c>
      <c r="KF50" s="28">
        <f t="shared" si="80"/>
        <v>-513.89654062626596</v>
      </c>
      <c r="KG50" s="216">
        <v>-513.67132991200003</v>
      </c>
      <c r="KH50" s="125">
        <v>-513.67132991200003</v>
      </c>
      <c r="KI50" s="215">
        <v>-513.79498117499998</v>
      </c>
      <c r="KJ50" s="10">
        <v>-0.67431994510600002</v>
      </c>
      <c r="KK50" s="10">
        <v>-1.709107307145</v>
      </c>
      <c r="KL50" s="10">
        <f t="shared" si="105"/>
        <v>-513.79547042722334</v>
      </c>
      <c r="KM50" s="10">
        <f t="shared" si="106"/>
        <v>-513.74160784290245</v>
      </c>
      <c r="KN50" s="34">
        <f>627.5095*(JY51-JY49)</f>
        <v>60.745480302483976</v>
      </c>
      <c r="KO50" s="34">
        <f>627.5095*(KF51-KF49)</f>
        <v>60.718826629345472</v>
      </c>
      <c r="KP50" s="34">
        <f>627.5095*(KL51-KL49)</f>
        <v>59.103685373134375</v>
      </c>
      <c r="KQ50" s="34">
        <f>627.5095*(KM51-KM49)</f>
        <v>58.264131747353439</v>
      </c>
      <c r="KR50" s="34">
        <f>627.5095*(KD51-KD49)</f>
        <v>60.852205012320027</v>
      </c>
      <c r="KS50" s="34">
        <f>627.5095*(KC51-KC49)</f>
        <v>56.007907781686221</v>
      </c>
      <c r="KT50" s="34">
        <f>627.5095*(KB51-KB49)</f>
        <v>56.074596973173499</v>
      </c>
      <c r="KU50" s="34">
        <f>627.5095*(KA51-KA49)</f>
        <v>53.459257616778444</v>
      </c>
      <c r="KV50" s="34">
        <f>627.5095*(JZ51-JZ49)</f>
        <v>53.592635999110946</v>
      </c>
      <c r="KW50" s="33">
        <f t="shared" si="14"/>
        <v>-7.2595690132090809</v>
      </c>
      <c r="KX50" s="109">
        <f>627.5095*(JT51-JT49)</f>
        <v>53.046932533729681</v>
      </c>
      <c r="KY50" s="109">
        <f>627.5095*(JU51-JU49)</f>
        <v>53.62434919277716</v>
      </c>
      <c r="KZ50" s="331">
        <f>627.5095*(JV51-JV49)</f>
        <v>53.732213210146156</v>
      </c>
      <c r="LA50" s="33">
        <f t="shared" si="107"/>
        <v>-2.4819609740625523</v>
      </c>
      <c r="LB50" s="155">
        <f t="shared" si="108"/>
        <v>-0.2375131759353124</v>
      </c>
      <c r="LC50" s="149">
        <f>KN50-'PNO-LCCSD(T)'!AB49</f>
        <v>-5.6178917448903576E-3</v>
      </c>
      <c r="LD50" s="179">
        <f t="shared" si="109"/>
        <v>-2.0419236508276413</v>
      </c>
      <c r="LE50" s="324">
        <f t="shared" si="110"/>
        <v>-0.54570346538126557</v>
      </c>
      <c r="LF50" s="326">
        <f t="shared" si="111"/>
        <v>0.57741665904747919</v>
      </c>
      <c r="LG50" t="str">
        <f t="shared" si="112"/>
        <v>16_start</v>
      </c>
      <c r="LH50" s="175">
        <f>627.5095*(KG51-KG49)</f>
        <v>55.538040169739261</v>
      </c>
      <c r="LI50" s="128">
        <f t="shared" si="20"/>
        <v>0.46986761194695958</v>
      </c>
      <c r="LJ50" s="129">
        <f t="shared" si="21"/>
        <v>0.53655680343423739</v>
      </c>
      <c r="LK50" s="123">
        <f>627.5095*(KI51-KI49)</f>
        <v>53.497950936856462</v>
      </c>
      <c r="LL50" s="128">
        <f t="shared" si="113"/>
        <v>-3.8693320078017734E-2</v>
      </c>
      <c r="LM50" s="128">
        <f t="shared" si="114"/>
        <v>9.4685062254484365E-2</v>
      </c>
      <c r="LN50" s="226">
        <f t="shared" si="115"/>
        <v>2.0757498767778415</v>
      </c>
      <c r="LO50" s="226"/>
      <c r="LP50" s="5" t="s">
        <v>46</v>
      </c>
      <c r="LQ50" s="4">
        <v>-511.51976834379002</v>
      </c>
      <c r="LR50" s="4">
        <v>-514.00250393880106</v>
      </c>
      <c r="LS50" s="4">
        <v>-513.99600470899702</v>
      </c>
      <c r="LT50" s="4">
        <v>-513.862868768863</v>
      </c>
      <c r="LU50" s="4">
        <v>-513.85961915396103</v>
      </c>
      <c r="LV50" s="4">
        <v>-513.90303726628997</v>
      </c>
      <c r="LW50" s="4">
        <v>-6.4992298039999999E-3</v>
      </c>
      <c r="LX50" s="28">
        <f t="shared" si="116"/>
        <v>-513.89653803648594</v>
      </c>
      <c r="LY50" s="18" t="s">
        <v>119</v>
      </c>
      <c r="LZ50" s="34">
        <f>627.5095*(LQ51-LQ49)</f>
        <v>60.745480348926037</v>
      </c>
      <c r="MA50" s="34">
        <f>627.5095*(LX51-LX49)</f>
        <v>60.716111947372703</v>
      </c>
      <c r="MB50" s="34">
        <f>627.5095*(LV51-LV49)</f>
        <v>60.859737509613396</v>
      </c>
      <c r="MC50" s="34">
        <f>627.5095*(LU51-LU49)</f>
        <v>56.005484526996192</v>
      </c>
      <c r="MD50" s="34">
        <f>627.5095*(LT51-LT49)</f>
        <v>56.077297308473234</v>
      </c>
      <c r="ME50" s="34">
        <f>627.5095*(LS51-LS49)</f>
        <v>53.453705769139255</v>
      </c>
      <c r="MF50" s="34">
        <f>627.5095*(LR51-LR49)</f>
        <v>53.597331331379941</v>
      </c>
      <c r="MG50" s="33">
        <f t="shared" si="117"/>
        <v>-7.262406178233455</v>
      </c>
      <c r="MH50" s="39">
        <f t="shared" si="118"/>
        <v>-2.4799659770932934</v>
      </c>
      <c r="MI50" s="33"/>
      <c r="MJ50" s="5" t="s">
        <v>46</v>
      </c>
      <c r="MK50" s="28">
        <v>-511.51976834361602</v>
      </c>
      <c r="ML50" s="28">
        <v>-514.00153216073704</v>
      </c>
      <c r="MM50" s="28">
        <v>-513.98379189726995</v>
      </c>
      <c r="MN50" s="28">
        <v>-513.86193600082902</v>
      </c>
      <c r="MO50" s="28">
        <v>-513.85306586909496</v>
      </c>
      <c r="MP50" s="28">
        <v>-513.90267625133094</v>
      </c>
      <c r="MQ50" s="28">
        <v>-1.7740263467999999E-2</v>
      </c>
      <c r="MR50" s="28">
        <f t="shared" si="82"/>
        <v>-513.88493598786295</v>
      </c>
      <c r="MS50" s="18" t="s">
        <v>119</v>
      </c>
      <c r="MT50" s="34">
        <f>627.5095*(MK51-MK49)</f>
        <v>60.745480296241759</v>
      </c>
      <c r="MU50" s="34">
        <f>627.5095*(MR51-MR49)</f>
        <v>60.899656725449937</v>
      </c>
      <c r="MV50" s="34">
        <f>627.5095*(MP51-MP49)</f>
        <v>60.891437355003873</v>
      </c>
      <c r="MW50" s="34">
        <f>627.5095*(MO51-MO49)</f>
        <v>56.099889586286793</v>
      </c>
      <c r="MX50" s="34">
        <f>627.5095*(MN51-MN49)</f>
        <v>56.095779901099426</v>
      </c>
      <c r="MY50" s="34">
        <f>627.5095*(MM51-MM49)</f>
        <v>53.702147363094099</v>
      </c>
      <c r="MZ50" s="34">
        <f>627.5095*(ML51-ML49)</f>
        <v>53.693927992719374</v>
      </c>
      <c r="NA50" s="52">
        <f t="shared" si="119"/>
        <v>-7.1975093622844994</v>
      </c>
      <c r="NB50" s="52">
        <f t="shared" si="120"/>
        <v>-2.4018519083800527</v>
      </c>
      <c r="NC50" s="33">
        <f t="shared" si="121"/>
        <v>-8.0109065682499647E-2</v>
      </c>
      <c r="ND50" s="33"/>
      <c r="NE50" s="5" t="s">
        <v>46</v>
      </c>
      <c r="NF50">
        <v>-511.51976834361398</v>
      </c>
      <c r="NG50">
        <v>-514.00171088693503</v>
      </c>
      <c r="NH50">
        <v>-513.984049236602</v>
      </c>
      <c r="NI50">
        <v>-513.86208170413795</v>
      </c>
      <c r="NJ50">
        <v>-513.85325087897195</v>
      </c>
      <c r="NK50">
        <v>-513.90283988400097</v>
      </c>
      <c r="NL50">
        <v>-1.7661650332000001E-2</v>
      </c>
      <c r="NM50" s="28">
        <f t="shared" si="83"/>
        <v>-513.88517823366897</v>
      </c>
      <c r="NN50" s="18" t="s">
        <v>119</v>
      </c>
      <c r="NO50" s="34">
        <f>627.5095*(NF51-NF49)</f>
        <v>60.745480295599705</v>
      </c>
      <c r="NP50" s="34">
        <f>627.5095*(NM51-NM49)</f>
        <v>60.857250627374285</v>
      </c>
      <c r="NQ50" s="34">
        <f>627.5095*(NK51-NK49)</f>
        <v>60.830453648625948</v>
      </c>
      <c r="NR50" s="34">
        <f>627.5095*(NJ51-NJ49)</f>
        <v>56.066809235095249</v>
      </c>
      <c r="NS50" s="34">
        <f>627.5095*(NI51-NI49)</f>
        <v>56.053410745792419</v>
      </c>
      <c r="NT50" s="34">
        <f>627.5095*(NH51-NH49)</f>
        <v>53.659820242774295</v>
      </c>
      <c r="NU50" s="34">
        <f>627.5095*(NG51-NG49)</f>
        <v>53.633023264168642</v>
      </c>
      <c r="NV50" s="33">
        <f t="shared" si="122"/>
        <v>-7.1974303844573058</v>
      </c>
      <c r="NW50" s="39">
        <f t="shared" si="84"/>
        <v>-2.4203874816237771</v>
      </c>
      <c r="NX50" s="33">
        <f t="shared" si="85"/>
        <v>-1.8535573243724457E-2</v>
      </c>
      <c r="NZ50" s="5" t="s">
        <v>46</v>
      </c>
      <c r="OA50" s="4">
        <v>-511.53908769799699</v>
      </c>
      <c r="OB50" s="4">
        <v>-514.18632115524804</v>
      </c>
      <c r="OC50" s="4">
        <v>-514.15764522096299</v>
      </c>
      <c r="OD50" s="4">
        <v>-514.02984908743497</v>
      </c>
      <c r="OE50" s="4">
        <v>-514.01551112029199</v>
      </c>
      <c r="OF50" s="4">
        <v>-514.09649378013398</v>
      </c>
      <c r="OG50" s="4">
        <v>-2.8675934284999999E-2</v>
      </c>
      <c r="OH50" s="28">
        <f t="shared" si="86"/>
        <v>-514.06781784584894</v>
      </c>
      <c r="OI50" s="18" t="s">
        <v>119</v>
      </c>
      <c r="OJ50" s="34">
        <f>627.5095*(OA51-OA49)</f>
        <v>60.458401175852714</v>
      </c>
      <c r="OK50" s="34">
        <f>627.5095*(OH51-OH49)</f>
        <v>60.772038537045425</v>
      </c>
      <c r="OL50" s="34">
        <f>627.5095*(OF51-OF49)</f>
        <v>61.107723428766342</v>
      </c>
      <c r="OM50" s="34">
        <f>627.5095*(OE51-OE49)</f>
        <v>56.233848419897313</v>
      </c>
      <c r="ON50" s="34">
        <f>627.5095*(OD51-OD49)</f>
        <v>56.401690865793441</v>
      </c>
      <c r="OO50" s="34">
        <f>627.5095*(OC51-OC49)</f>
        <v>53.764938250396817</v>
      </c>
      <c r="OP50" s="34">
        <f>627.5095*(OB51-OB49)</f>
        <v>54.100623142759787</v>
      </c>
      <c r="OQ50" s="33">
        <f t="shared" si="32"/>
        <v>-7.0071002860065548</v>
      </c>
      <c r="OR50" s="39">
        <f t="shared" si="87"/>
        <v>-2.301067723033654</v>
      </c>
      <c r="OS50" s="39"/>
      <c r="OT50" s="39" t="s">
        <v>46</v>
      </c>
      <c r="OU50" s="39">
        <v>-511.53908769799398</v>
      </c>
      <c r="OV50" s="39">
        <v>-514.18626976869803</v>
      </c>
      <c r="OW50" s="39">
        <v>-514.17575587231704</v>
      </c>
      <c r="OX50" s="39">
        <v>-514.03194731378403</v>
      </c>
      <c r="OY50" s="39">
        <v>-514.02669036559303</v>
      </c>
      <c r="OZ50" s="39">
        <v>-514.09688901595302</v>
      </c>
      <c r="PA50" s="39">
        <v>-1.0513896381000001E-2</v>
      </c>
      <c r="PB50" s="39">
        <v>-514.08637511957204</v>
      </c>
      <c r="PC50" s="39" t="s">
        <v>119</v>
      </c>
      <c r="PD50" s="39">
        <v>60.458401176494775</v>
      </c>
      <c r="PE50" s="39">
        <v>60.809079308998506</v>
      </c>
      <c r="PF50" s="39">
        <v>61.029006779668286</v>
      </c>
      <c r="PG50" s="39">
        <v>56.255934251820619</v>
      </c>
      <c r="PH50" s="39">
        <v>56.365897986228099</v>
      </c>
      <c r="PI50" s="39">
        <v>53.651196092388844</v>
      </c>
      <c r="PJ50" s="39">
        <v>53.871123562416564</v>
      </c>
      <c r="PK50" s="39">
        <v>-7.1578832172517224</v>
      </c>
      <c r="PL50" s="39">
        <v>-2.4947744238115348</v>
      </c>
      <c r="PM50" s="39"/>
      <c r="PO50" s="33">
        <f t="shared" si="123"/>
        <v>-0.28707912038904482</v>
      </c>
      <c r="PP50" s="33">
        <f t="shared" si="124"/>
        <v>0.30591096469401435</v>
      </c>
      <c r="PQ50" s="33">
        <f t="shared" si="88"/>
        <v>0.59299008508305917</v>
      </c>
      <c r="PR50" s="33">
        <f>'LNO-CCSD(T)-def2nZVP'!LB50</f>
        <v>-0.2375131759353124</v>
      </c>
      <c r="PS50" s="33">
        <f t="shared" si="89"/>
        <v>0.39970968682483321</v>
      </c>
      <c r="PT50" s="33">
        <f t="shared" si="90"/>
        <v>-0.14428160544816393</v>
      </c>
      <c r="PU50" s="33">
        <f>-'LNO-CCSD(T)-def2nZVP'!FA50+'CCSD(T)'!CI50</f>
        <v>-7.8871921314480176E-2</v>
      </c>
      <c r="PV50" s="360">
        <f>'LNO-CCSD(T)-def2nZVP'!KV50+PS50+PT50+PU50</f>
        <v>53.769192159173137</v>
      </c>
      <c r="PW50" s="360"/>
      <c r="PX50" s="399">
        <v>-0.28707917243126246</v>
      </c>
      <c r="PY50" s="399">
        <v>0.28860067775486442</v>
      </c>
      <c r="PZ50" s="399">
        <v>0.57567985018612688</v>
      </c>
      <c r="QA50" s="399">
        <v>-0.2375131759353124</v>
      </c>
      <c r="QB50" s="399">
        <v>0.38688729296806518</v>
      </c>
      <c r="QC50" s="399">
        <v>-0.14428160544816393</v>
      </c>
      <c r="QD50" s="399">
        <v>-7.8871921314480176E-2</v>
      </c>
      <c r="QE50" s="360">
        <v>53.756369765316364</v>
      </c>
      <c r="QF50" s="399">
        <f t="shared" si="91"/>
        <v>-1.2822393856772862E-2</v>
      </c>
      <c r="QH50" s="5" t="s">
        <v>46</v>
      </c>
      <c r="QI50" s="420">
        <v>-511.51976834379099</v>
      </c>
      <c r="QJ50" s="420">
        <v>-513.70550145954996</v>
      </c>
      <c r="QK50" s="420">
        <v>-513.70018662917505</v>
      </c>
      <c r="QL50" s="420">
        <v>-513.57551139437305</v>
      </c>
      <c r="QM50" s="420">
        <v>-513.57285397918599</v>
      </c>
      <c r="QN50" s="420">
        <v>-513.60042263393495</v>
      </c>
      <c r="QO50" s="420">
        <v>-5.3148303739999998E-3</v>
      </c>
      <c r="QP50" s="213">
        <f t="shared" si="92"/>
        <v>-513.59510780356095</v>
      </c>
      <c r="QQ50" s="421" t="s">
        <v>119</v>
      </c>
      <c r="QR50" s="212">
        <f>627.5095*(QI51-QI49)</f>
        <v>60.745480348319646</v>
      </c>
      <c r="QS50" s="212">
        <f>627.5095*(QP51-QP49)</f>
        <v>61.391146334270175</v>
      </c>
      <c r="QT50" s="212">
        <f>627.5095*(QN51-QN49)</f>
        <v>61.488194336247226</v>
      </c>
      <c r="QU50" s="212">
        <f>627.5095*(QM51-QM49)</f>
        <v>56.558269116431021</v>
      </c>
      <c r="QV50" s="212">
        <f>627.5095*(QL51-QL49)</f>
        <v>56.606793117740573</v>
      </c>
      <c r="QW50" s="212">
        <f>627.5095*(QK51-QK49)</f>
        <v>54.178267841827761</v>
      </c>
      <c r="QX50" s="212">
        <f>627.5095*(QJ51-QJ49)</f>
        <v>54.275315843804812</v>
      </c>
      <c r="QY50" s="213">
        <f t="shared" si="35"/>
        <v>-7.2128784924424139</v>
      </c>
      <c r="QZ50" s="249">
        <f t="shared" si="93"/>
        <v>-2.3314772739357608</v>
      </c>
      <c r="RA50" s="5"/>
      <c r="RB50" s="5" t="s">
        <v>46</v>
      </c>
      <c r="RC50" s="213">
        <v>-511.53908769799801</v>
      </c>
      <c r="RD50" s="213">
        <v>-513.840923363721</v>
      </c>
      <c r="RE50" s="213">
        <v>-513.83183251720504</v>
      </c>
      <c r="RF50" s="213">
        <v>-513.69871094792097</v>
      </c>
      <c r="RG50" s="213">
        <v>-513.69416552466305</v>
      </c>
      <c r="RH50" s="213">
        <v>-513.74991662846799</v>
      </c>
      <c r="RI50" s="213">
        <v>-9.0908465159999993E-3</v>
      </c>
      <c r="RJ50" s="418">
        <f t="shared" si="94"/>
        <v>-513.74082578195203</v>
      </c>
      <c r="RK50" s="421" t="s">
        <v>119</v>
      </c>
      <c r="RL50" s="212">
        <f>627.5095*(RC51-RC49)</f>
        <v>60.45840073975392</v>
      </c>
      <c r="RM50" s="212">
        <f>627.5095*(RJ51-RJ49)</f>
        <v>61.299187760687403</v>
      </c>
      <c r="RN50" s="212">
        <f>627.5095*(RH51-RH49)</f>
        <v>61.527619985625599</v>
      </c>
      <c r="RO50" s="212">
        <f>627.5095*(RG51-RG49)</f>
        <v>56.656516492325743</v>
      </c>
      <c r="RP50" s="212">
        <f>627.5095*(RF51-RF49)</f>
        <v>56.770732604473807</v>
      </c>
      <c r="RQ50" s="212">
        <f>627.5095*(RE51-RE49)</f>
        <v>54.245545819195108</v>
      </c>
      <c r="RR50" s="212">
        <f>627.5095*(RD51-RD49)</f>
        <v>54.473978044133297</v>
      </c>
      <c r="RS50" s="213">
        <f t="shared" si="36"/>
        <v>-7.0536419414923017</v>
      </c>
      <c r="RT50" s="249">
        <f t="shared" si="95"/>
        <v>-2.29675456034051</v>
      </c>
    </row>
    <row r="51" spans="1:488" ht="17">
      <c r="A51" s="96">
        <v>-21.18</v>
      </c>
      <c r="C51" s="286" t="s">
        <v>47</v>
      </c>
      <c r="D51" s="282">
        <v>-510.98137467938398</v>
      </c>
      <c r="E51" s="282">
        <v>-512.58931316279995</v>
      </c>
      <c r="F51" s="282">
        <v>-512.58697212266497</v>
      </c>
      <c r="G51" s="282">
        <v>-512.50916888186805</v>
      </c>
      <c r="H51" s="282">
        <v>-512.50799836179999</v>
      </c>
      <c r="I51" s="282">
        <v>-512.46678828943402</v>
      </c>
      <c r="J51" s="282">
        <v>-512.46444724929802</v>
      </c>
      <c r="K51" s="94" t="s">
        <v>120</v>
      </c>
      <c r="L51" s="34">
        <f>627.5095*(D49-D50)</f>
        <v>-32.933765741344871</v>
      </c>
      <c r="M51" s="34">
        <f>627.5095*(J49-J50)</f>
        <v>-30.451265385160728</v>
      </c>
      <c r="N51" s="34">
        <f>627.5095*(I49-I50)</f>
        <v>-30.474284066436926</v>
      </c>
      <c r="O51" s="34">
        <f>627.5095*(H49-H50)</f>
        <v>-24.238477389144926</v>
      </c>
      <c r="P51" s="34">
        <f>627.5095*(G49-G50)</f>
        <v>-24.249986729783025</v>
      </c>
      <c r="Q51" s="34">
        <f>627.5095*(F49-F50)</f>
        <v>-19.907481524466419</v>
      </c>
      <c r="R51" s="34">
        <f>627.5095*(E49-E50)</f>
        <v>-19.930500205742618</v>
      </c>
      <c r="S51" s="93">
        <f t="shared" si="37"/>
        <v>10.543783860694308</v>
      </c>
      <c r="T51" s="93">
        <f t="shared" si="38"/>
        <v>4.319486524040407</v>
      </c>
      <c r="U51" s="288"/>
      <c r="V51" s="93">
        <f>L51-'CCSD(T)'!BV51</f>
        <v>-1.6764249085241545E-3</v>
      </c>
      <c r="W51" s="93">
        <f>N51-'CCSD(T)'!BW51</f>
        <v>-0.11024259087312416</v>
      </c>
      <c r="X51" s="93">
        <f>P51-'CCSD(T)'!CF51</f>
        <v>-1.3356210262955415E-2</v>
      </c>
      <c r="Y51" s="93">
        <f>R51-'CCSD(T)'!CG51</f>
        <v>-0.23560172359585962</v>
      </c>
      <c r="Z51" s="93">
        <f>R51-'DLPNO-CCSD(T1 or T0)'!CT50</f>
        <v>1.5100002890891844</v>
      </c>
      <c r="AA51" s="93">
        <f t="shared" si="39"/>
        <v>-1.167978535443126E-2</v>
      </c>
      <c r="AB51" s="93">
        <f t="shared" si="40"/>
        <v>-0.22224551333290421</v>
      </c>
      <c r="AD51" s="209" t="s">
        <v>47</v>
      </c>
      <c r="AE51" s="28">
        <v>-510.98137467938102</v>
      </c>
      <c r="AF51" s="28">
        <v>-512.58931972761695</v>
      </c>
      <c r="AG51" s="28">
        <v>-512.58698154223703</v>
      </c>
      <c r="AH51" s="28">
        <v>-512.50917754782199</v>
      </c>
      <c r="AI51" s="28">
        <v>-512.50800845513197</v>
      </c>
      <c r="AJ51" s="28">
        <v>-512.46679919321195</v>
      </c>
      <c r="AK51" s="28">
        <v>-512.46446100783203</v>
      </c>
      <c r="AL51" s="18" t="s">
        <v>120</v>
      </c>
      <c r="AM51" s="34">
        <f>627.5095*(AE49-AE50)</f>
        <v>-32.933765740702817</v>
      </c>
      <c r="AN51" s="34">
        <f>627.5095*(AK49-AK50)</f>
        <v>-30.443525377392969</v>
      </c>
      <c r="AO51" s="34">
        <f>627.5095*(AJ49-AJ50)</f>
        <v>-30.468384893465718</v>
      </c>
      <c r="AP51" s="34">
        <f>627.5095*(AI49-AI50)</f>
        <v>-24.231278608946447</v>
      </c>
      <c r="AQ51" s="34">
        <f>627.5095*(AH49-AH50)</f>
        <v>-24.243708367945906</v>
      </c>
      <c r="AR51" s="34">
        <f>627.5095*(AG49-AG50)</f>
        <v>-19.897427548452438</v>
      </c>
      <c r="AS51" s="34">
        <f>627.5095*(AF49-AF50)</f>
        <v>-19.922287065238582</v>
      </c>
      <c r="AT51" s="52">
        <f t="shared" si="41"/>
        <v>10.546097828227136</v>
      </c>
      <c r="AU51" s="52">
        <f t="shared" si="42"/>
        <v>4.3214213027073249</v>
      </c>
      <c r="AV51" s="71"/>
      <c r="AW51" s="52">
        <f>AM51-'CCSD(T)'!BV51</f>
        <v>-1.676424266470633E-3</v>
      </c>
      <c r="AX51" s="52">
        <f>AO51-'CCSD(T)'!BW51</f>
        <v>-0.10434341790191581</v>
      </c>
      <c r="AY51" s="52">
        <f>AQ51-'CCSD(T)'!CF51</f>
        <v>-7.077848425836919E-3</v>
      </c>
      <c r="AZ51" s="52">
        <f>AS51-'CCSD(T)'!CG51</f>
        <v>-0.22738858309182319</v>
      </c>
      <c r="BA51" s="52">
        <f>AS51-'DLPNO-CCSD(T1 or T0)'!CT50</f>
        <v>1.5182134295932208</v>
      </c>
      <c r="BB51" s="52">
        <f t="shared" si="43"/>
        <v>-5.4014241593662859E-3</v>
      </c>
      <c r="BC51" s="52">
        <f t="shared" si="44"/>
        <v>-0.22031073466598627</v>
      </c>
      <c r="BD51" s="33"/>
      <c r="BE51" s="211" t="s">
        <v>47</v>
      </c>
      <c r="BF51" s="28">
        <v>-510.98137467938398</v>
      </c>
      <c r="BG51" s="28">
        <v>-512.5880406599</v>
      </c>
      <c r="BH51" s="28">
        <v>-512.58089589418796</v>
      </c>
      <c r="BI51" s="28">
        <v>-512.50793666654795</v>
      </c>
      <c r="BJ51" s="28">
        <v>-512.50436428369198</v>
      </c>
      <c r="BK51" s="28">
        <v>-512.46566697170397</v>
      </c>
      <c r="BL51" s="28">
        <v>-7.1447657119999997E-3</v>
      </c>
      <c r="BM51" s="28">
        <f t="shared" si="45"/>
        <v>-512.45852220599193</v>
      </c>
      <c r="BN51" s="18" t="s">
        <v>120</v>
      </c>
      <c r="BO51" s="212">
        <f>627.5095*(BF49-BF50)</f>
        <v>-32.933765741344871</v>
      </c>
      <c r="BP51" s="212">
        <f>627.5095*(BM49-BM50)</f>
        <v>-30.353389487323078</v>
      </c>
      <c r="BQ51" s="212">
        <f>627.5095*(BK49-BK50)</f>
        <v>-30.529866039113092</v>
      </c>
      <c r="BR51" s="212">
        <f>627.5095*(BJ49-BJ50)</f>
        <v>-24.128912377376569</v>
      </c>
      <c r="BS51" s="212">
        <f>627.5095*(BI49-BI50)</f>
        <v>-24.217150653628273</v>
      </c>
      <c r="BT51" s="212">
        <f>627.5095*(BH49-BH50)</f>
        <v>-19.944243404926123</v>
      </c>
      <c r="BU51" s="212">
        <f>627.5095*(BG49-BG50)</f>
        <v>-20.120719956716137</v>
      </c>
      <c r="BV51" s="213">
        <f t="shared" si="46"/>
        <v>10.409146082396955</v>
      </c>
      <c r="BW51" s="213">
        <f t="shared" si="47"/>
        <v>4.0964306969121367</v>
      </c>
      <c r="BX51" s="214">
        <f t="shared" si="96"/>
        <v>0.22499060579518826</v>
      </c>
      <c r="BY51" s="33">
        <f>BO51-'CCSD(T)'!BV51</f>
        <v>-1.6764249085241545E-3</v>
      </c>
      <c r="BZ51" s="33">
        <f>BQ51-'CCSD(T)'!BW51</f>
        <v>-0.16582456354928965</v>
      </c>
      <c r="CA51" s="39">
        <f>BS51-'CCSD(T)'!CF51</f>
        <v>1.9479865891796067E-2</v>
      </c>
      <c r="CB51" s="39">
        <f>BU51-'CCSD(T)'!CG51</f>
        <v>-0.42582147456937847</v>
      </c>
      <c r="CC51" s="33">
        <f>BU51-'DLPNO-CCSD(T1 or T0)'!CT50</f>
        <v>1.3197805381156655</v>
      </c>
      <c r="CD51" s="33">
        <f t="shared" si="49"/>
        <v>2.1156290800320221E-2</v>
      </c>
      <c r="CE51" s="33">
        <f t="shared" si="50"/>
        <v>-0.44530134046117453</v>
      </c>
      <c r="CF51" s="39"/>
      <c r="CG51" s="211" t="s">
        <v>47</v>
      </c>
      <c r="CH51" s="74">
        <v>-510.981374679385</v>
      </c>
      <c r="CI51" s="74">
        <v>-512.58879937917902</v>
      </c>
      <c r="CJ51" s="74">
        <v>-512.58167042682999</v>
      </c>
      <c r="CK51" s="74">
        <v>-512.50858459082997</v>
      </c>
      <c r="CL51" s="74">
        <v>-512.50502011465505</v>
      </c>
      <c r="CM51" s="74">
        <v>-512.46647898608205</v>
      </c>
      <c r="CN51" s="33">
        <v>-7.1289523489999999E-3</v>
      </c>
      <c r="CO51" s="33">
        <f t="shared" si="51"/>
        <v>-512.45935003373302</v>
      </c>
      <c r="CP51" s="18" t="s">
        <v>120</v>
      </c>
      <c r="CQ51" s="34">
        <f>627.5095*(CH49-CH50)</f>
        <v>-32.933765740060764</v>
      </c>
      <c r="CR51" s="34">
        <f>627.5095*(CO49-CO50)</f>
        <v>-30.27856292844276</v>
      </c>
      <c r="CS51" s="34">
        <f>627.5095*(CM49-CM50)</f>
        <v>-30.474184920556404</v>
      </c>
      <c r="CT51" s="34">
        <f>627.5095*(CL49-CL50)</f>
        <v>-24.078633431616698</v>
      </c>
      <c r="CU51" s="34">
        <f>627.5095*(CK49-CK50)</f>
        <v>-24.176444427994547</v>
      </c>
      <c r="CV51" s="34">
        <f>627.5095*(CJ49-CJ50)</f>
        <v>-19.867113080356944</v>
      </c>
      <c r="CW51" s="34">
        <f>627.5095*(CI49-CI50)</f>
        <v>-20.062735073112645</v>
      </c>
      <c r="CX51" s="33">
        <f t="shared" si="97"/>
        <v>10.411449847443759</v>
      </c>
      <c r="CY51" s="33">
        <f t="shared" si="98"/>
        <v>4.1137093548819017</v>
      </c>
      <c r="CZ51" s="33">
        <f t="shared" si="99"/>
        <v>1.7278657969765021E-2</v>
      </c>
      <c r="DA51" s="33">
        <f>CQ51-'CCSD(T)'!BV51</f>
        <v>-1.6764236244171116E-3</v>
      </c>
      <c r="DB51" s="33">
        <f>CS51-'CCSD(T)'!BW51</f>
        <v>-0.11014344499260176</v>
      </c>
      <c r="DC51" s="33">
        <f>CU51-'CCSD(T)'!CF51</f>
        <v>6.0186091525523011E-2</v>
      </c>
      <c r="DD51" s="39">
        <f>CW51-'CCSD(T)'!CG51</f>
        <v>-0.3678365909658865</v>
      </c>
      <c r="DE51" s="39">
        <f>CW51-'DLPNO-CCSD(T1 or T0)'!CT50</f>
        <v>1.3777654217191575</v>
      </c>
      <c r="DF51" s="33">
        <f t="shared" si="52"/>
        <v>6.1862515149940123E-2</v>
      </c>
      <c r="DG51" s="33">
        <f t="shared" si="53"/>
        <v>-0.42802268249140951</v>
      </c>
      <c r="DH51" s="33"/>
      <c r="DI51" s="211" t="s">
        <v>47</v>
      </c>
      <c r="DJ51" s="74">
        <v>-510.98137467936999</v>
      </c>
      <c r="DK51" s="74">
        <v>-512.58937782140401</v>
      </c>
      <c r="DL51" s="74">
        <v>-512.58882127566403</v>
      </c>
      <c r="DM51" s="74">
        <v>-512.50919454555299</v>
      </c>
      <c r="DN51" s="74">
        <v>-512.508916272683</v>
      </c>
      <c r="DO51" s="74">
        <v>-512.46700519421802</v>
      </c>
      <c r="DP51" s="28">
        <v>-5.5654574100000005E-4</v>
      </c>
      <c r="DQ51" s="33">
        <f t="shared" si="54"/>
        <v>-512.46644864847701</v>
      </c>
      <c r="DR51" s="18" t="s">
        <v>120</v>
      </c>
      <c r="DS51" s="34">
        <f>627.5095*(DJ49-DJ50)</f>
        <v>-32.933765725650169</v>
      </c>
      <c r="DT51" s="34">
        <f>627.5095*(DQ49-DQ50)</f>
        <v>-30.381990222625472</v>
      </c>
      <c r="DU51" s="34">
        <f>627.5095*(DO49-DO50)</f>
        <v>-30.40606520003243</v>
      </c>
      <c r="DV51" s="34">
        <f>627.5095*(DN49-DN50)</f>
        <v>-24.229791162917387</v>
      </c>
      <c r="DW51" s="34">
        <f>627.5095*(DM49-DM50)</f>
        <v>-24.241828651299837</v>
      </c>
      <c r="DX51" s="34">
        <f>627.5095*(DL49-DL50)</f>
        <v>-19.755579548730278</v>
      </c>
      <c r="DY51" s="34">
        <f>627.5095*(DK49-DK50)</f>
        <v>-19.779654525495179</v>
      </c>
      <c r="DZ51" s="33">
        <f t="shared" si="3"/>
        <v>10.626410674537251</v>
      </c>
      <c r="EA51" s="33">
        <f t="shared" si="4"/>
        <v>4.4621741258046583</v>
      </c>
      <c r="EB51" s="33">
        <f t="shared" si="55"/>
        <v>0.14268760176425133</v>
      </c>
      <c r="EC51" s="33">
        <f>DS51-'CCSD(T)'!BV51</f>
        <v>-1.6764092138217279E-3</v>
      </c>
      <c r="ED51" s="33">
        <f>DU51-'CCSD(T)'!BW51</f>
        <v>-4.2023724468627677E-2</v>
      </c>
      <c r="EE51" s="33">
        <f>DW51-'CCSD(T)'!CF51</f>
        <v>-5.1981317797675786E-3</v>
      </c>
      <c r="EF51" s="39">
        <f>DY51-'CCSD(T)'!CG51</f>
        <v>-8.4756043348420462E-2</v>
      </c>
      <c r="EG51" s="39">
        <f>DY51-'DLPNO-CCSD(T1 or T0)'!CT50</f>
        <v>1.6608459693366235</v>
      </c>
      <c r="EH51" s="33">
        <f t="shared" si="56"/>
        <v>-3.5217225659458506E-3</v>
      </c>
      <c r="EI51" s="33">
        <f t="shared" si="57"/>
        <v>-7.9557911568652884E-2</v>
      </c>
      <c r="EJ51" s="33"/>
      <c r="EK51" s="289" t="s">
        <v>47</v>
      </c>
      <c r="EL51" s="33">
        <v>-511.01590217287202</v>
      </c>
      <c r="EM51" s="33">
        <v>-512.91546534959502</v>
      </c>
      <c r="EN51" s="33">
        <v>-512.91275654225399</v>
      </c>
      <c r="EO51" s="33">
        <v>-512.82357080698398</v>
      </c>
      <c r="EP51" s="33">
        <v>-512.82221640331397</v>
      </c>
      <c r="EQ51" s="33">
        <v>-512.805578715303</v>
      </c>
      <c r="ER51" s="33">
        <v>-2.7088073400000001E-3</v>
      </c>
      <c r="ES51" s="33">
        <f t="shared" si="58"/>
        <v>-512.80286990796299</v>
      </c>
      <c r="ET51" s="18" t="s">
        <v>120</v>
      </c>
      <c r="EU51" s="34">
        <f>627.5095*(EL49-EL50)</f>
        <v>-32.149390255012484</v>
      </c>
      <c r="EV51" s="34">
        <f>627.5095*(ES49-ES50)</f>
        <v>-27.039114155024627</v>
      </c>
      <c r="EW51" s="34">
        <f>627.5095*(EQ49-EQ50)</f>
        <v>-27.205723758114832</v>
      </c>
      <c r="EX51" s="34">
        <f>627.5095*(EP49-EP50)</f>
        <v>-23.42279940274376</v>
      </c>
      <c r="EY51" s="34">
        <f>627.5095*(EO49-EO50)</f>
        <v>-23.506104204253191</v>
      </c>
      <c r="EZ51" s="34">
        <f>627.5095*(EN49-EN50)</f>
        <v>-18.044603416731523</v>
      </c>
      <c r="FA51" s="34">
        <f>627.5095*(EM49-EM50)</f>
        <v>-18.211213019821731</v>
      </c>
      <c r="FB51" s="92">
        <f t="shared" si="5"/>
        <v>8.9945107382931013</v>
      </c>
      <c r="FC51" s="92">
        <f t="shared" si="6"/>
        <v>5.2948911844314601</v>
      </c>
      <c r="FD51" s="92">
        <f>EU51-'CCSD(T)'!BB51</f>
        <v>-1.4268938931962794E-3</v>
      </c>
      <c r="FE51" s="92">
        <f>EW51-'CCSD(T)'!BC51</f>
        <v>-3.5362861897368703E-2</v>
      </c>
      <c r="FF51" s="92">
        <f>EY51-'CCSD(T)'!CH51</f>
        <v>0.15853183141907223</v>
      </c>
      <c r="FG51" s="96">
        <f>FA51-'CCSD(T)'!CI51</f>
        <v>-9.8176688296362613E-2</v>
      </c>
      <c r="FH51" s="96">
        <f>FA51-'DLPNO-CCSD(T1 or T0)'!AF50</f>
        <v>1.6892963306688493</v>
      </c>
      <c r="FI51" s="92">
        <f t="shared" si="59"/>
        <v>0.15995872531226851</v>
      </c>
      <c r="FJ51" s="92">
        <f t="shared" si="60"/>
        <v>-0.25670851971543485</v>
      </c>
      <c r="FK51" s="39"/>
      <c r="FL51" s="218" t="s">
        <v>47</v>
      </c>
      <c r="FM51" s="28">
        <v>-511.01590217289203</v>
      </c>
      <c r="FN51" s="28">
        <v>-512.91547873639297</v>
      </c>
      <c r="FO51" s="28">
        <v>-512.91277706345204</v>
      </c>
      <c r="FP51" s="28">
        <v>-512.823584405774</v>
      </c>
      <c r="FQ51" s="28">
        <v>-512.82223356930399</v>
      </c>
      <c r="FR51" s="28">
        <v>-512.80559145234201</v>
      </c>
      <c r="FS51" s="28">
        <v>-2.7016729410000002E-3</v>
      </c>
      <c r="FT51" s="28">
        <f t="shared" si="61"/>
        <v>-512.80288977940097</v>
      </c>
      <c r="FU51" s="18" t="s">
        <v>120</v>
      </c>
      <c r="FV51" s="34">
        <f>627.5095*(FM49-FM50)</f>
        <v>-32.149390233039902</v>
      </c>
      <c r="FW51" s="34">
        <f>627.5095*(FT49-FT50)</f>
        <v>-27.030272147786842</v>
      </c>
      <c r="FX51" s="34">
        <f>627.5095*(FR49-FR50)</f>
        <v>-27.198336732621691</v>
      </c>
      <c r="FY51" s="34">
        <f>627.5095*(FQ49-FQ50)</f>
        <v>-23.412676701897027</v>
      </c>
      <c r="FZ51" s="34">
        <f>627.5095*(FP49-FP50)</f>
        <v>-23.496708994029092</v>
      </c>
      <c r="GA51" s="34">
        <f>627.5095*(FO49-FO50)</f>
        <v>-18.02995413152043</v>
      </c>
      <c r="GB51" s="34">
        <f>627.5095*(FN49-FN50)</f>
        <v>-18.198018716426617</v>
      </c>
      <c r="GC51" s="33">
        <f t="shared" si="62"/>
        <v>9.0003180161950738</v>
      </c>
      <c r="GD51" s="33">
        <f t="shared" si="63"/>
        <v>5.2986902776024749</v>
      </c>
      <c r="GE51" s="169">
        <f t="shared" si="100"/>
        <v>0.3888755940188382</v>
      </c>
      <c r="GF51" s="33">
        <f>FV51-'CCSD(T)'!BB51</f>
        <v>-1.4268719206143032E-3</v>
      </c>
      <c r="GG51" s="33">
        <f>FX51-'CCSD(T)'!BC51</f>
        <v>-2.7975836404227294E-2</v>
      </c>
      <c r="GH51" s="33">
        <f>FZ51-'CCSD(T)'!CH51</f>
        <v>0.16792704164317129</v>
      </c>
      <c r="GI51" s="33">
        <f>GB51-'CCSD(T)'!CI51</f>
        <v>-8.4982384901248764E-2</v>
      </c>
      <c r="GJ51" s="33">
        <f>GB51-'DLPNO-CCSD(T1 or T0)'!O50</f>
        <v>1.2789223491374813</v>
      </c>
      <c r="GK51" s="33">
        <f t="shared" si="64"/>
        <v>0.1693539135637856</v>
      </c>
      <c r="GL51" s="33">
        <f t="shared" si="65"/>
        <v>-0.25290942654442006</v>
      </c>
      <c r="GM51" s="33"/>
      <c r="GN51" s="218" t="s">
        <v>47</v>
      </c>
      <c r="GO51" s="28">
        <v>-511.01590217289203</v>
      </c>
      <c r="GP51" s="28">
        <v>-512.91476931474404</v>
      </c>
      <c r="GQ51" s="28">
        <v>-512.90589130334001</v>
      </c>
      <c r="GR51" s="28">
        <v>-512.82302260248503</v>
      </c>
      <c r="GS51" s="28">
        <v>-512.81858359678301</v>
      </c>
      <c r="GT51" s="28">
        <v>-512.80503797704705</v>
      </c>
      <c r="GU51" s="28">
        <v>-8.878011404E-3</v>
      </c>
      <c r="GV51" s="28">
        <f t="shared" si="66"/>
        <v>-512.79615996564303</v>
      </c>
      <c r="GW51" s="18" t="s">
        <v>120</v>
      </c>
      <c r="GX51" s="34">
        <f>627.5095*(GO49-GO50)</f>
        <v>-32.149390233039902</v>
      </c>
      <c r="GY51" s="34">
        <f>627.5095*(GV49-GV50)</f>
        <v>-26.997823041576318</v>
      </c>
      <c r="GZ51" s="34">
        <f>627.5095*(GT49-GT50)</f>
        <v>-27.231327177334528</v>
      </c>
      <c r="HA51" s="34">
        <f>627.5095*(GS49-GS50)</f>
        <v>-23.235201559770257</v>
      </c>
      <c r="HB51" s="34">
        <f>627.5095*(GR49-GR50)</f>
        <v>-23.351953627934719</v>
      </c>
      <c r="HC51" s="34">
        <f>627.5095*(GQ49-GQ50)</f>
        <v>-18.023560647448612</v>
      </c>
      <c r="HD51" s="34">
        <f>627.5095*(GP49-GP50)</f>
        <v>-18.25706478313548</v>
      </c>
      <c r="HE51" s="33">
        <f t="shared" si="101"/>
        <v>8.974262394199048</v>
      </c>
      <c r="HF51" s="33">
        <f t="shared" si="102"/>
        <v>5.0948888447992395</v>
      </c>
      <c r="HG51" s="52">
        <f t="shared" si="67"/>
        <v>0.20380143280323537</v>
      </c>
      <c r="HH51" s="33">
        <f>GX51-'CCSD(T)'!BB51</f>
        <v>-1.4268719206143032E-3</v>
      </c>
      <c r="HI51" s="33">
        <f>GZ51-'CCSD(T)'!BC51</f>
        <v>-6.0966281117064369E-2</v>
      </c>
      <c r="HJ51" s="33">
        <f>HB51-'CCSD(T)'!CH51</f>
        <v>0.31268240773754385</v>
      </c>
      <c r="HK51" s="33">
        <f>HD51-'CCSD(T)'!CI51</f>
        <v>-0.14402845161011157</v>
      </c>
      <c r="HL51" s="33">
        <f>HD51-'DLPNO-CCSD(T1 or T0)'!CT50</f>
        <v>3.1834357116963226</v>
      </c>
      <c r="HM51" s="33">
        <f t="shared" si="103"/>
        <v>0.31410927965815816</v>
      </c>
      <c r="HN51" s="33">
        <f t="shared" si="104"/>
        <v>-0.45671085934765543</v>
      </c>
      <c r="HO51" s="39"/>
      <c r="HP51" s="218" t="s">
        <v>47</v>
      </c>
      <c r="HQ51" s="28">
        <v>-511.01590217289299</v>
      </c>
      <c r="HR51" s="28">
        <v>-512.91494187133799</v>
      </c>
      <c r="HS51" s="28">
        <v>-512.90612738219102</v>
      </c>
      <c r="HT51" s="28">
        <v>-512.82317404922696</v>
      </c>
      <c r="HU51" s="28">
        <v>-512.81876680465405</v>
      </c>
      <c r="HV51" s="28">
        <v>-512.80522208065304</v>
      </c>
      <c r="HW51" s="28">
        <v>-8.8144891470000007E-3</v>
      </c>
      <c r="HX51" s="28">
        <f t="shared" si="68"/>
        <v>-512.79640759150607</v>
      </c>
      <c r="HY51" s="18" t="s">
        <v>120</v>
      </c>
      <c r="HZ51" s="34">
        <f>627.5095*(HQ49-HQ50)</f>
        <v>-32.149390231791457</v>
      </c>
      <c r="IA51" s="34">
        <f>627.5095*(HX49-HX50)</f>
        <v>-26.944973517564961</v>
      </c>
      <c r="IB51" s="34">
        <f>627.5095*(HV49-HV50)</f>
        <v>-27.172463667516979</v>
      </c>
      <c r="IC51" s="34">
        <f>627.5095*(HU49-HU50)</f>
        <v>-23.184359232151444</v>
      </c>
      <c r="ID51" s="34">
        <f>627.5095*(HT49-HT50)</f>
        <v>-23.298104306806426</v>
      </c>
      <c r="IE51" s="34">
        <f>627.5095*(HS49-HS50)</f>
        <v>-17.955862740684665</v>
      </c>
      <c r="IF51" s="34">
        <f>627.5095*(HR49-HR50)</f>
        <v>-18.183352890708022</v>
      </c>
      <c r="IG51" s="33">
        <f t="shared" si="69"/>
        <v>8.9891107768089569</v>
      </c>
      <c r="IH51" s="33">
        <f t="shared" si="70"/>
        <v>5.1147514160984038</v>
      </c>
      <c r="II51" s="33">
        <f t="shared" si="71"/>
        <v>1.9862571299164244E-2</v>
      </c>
      <c r="IJ51" s="33">
        <f>HZ51-'CCSD(T)'!BB51</f>
        <v>-1.4268706721694002E-3</v>
      </c>
      <c r="IK51" s="33">
        <f>IB51-'CCSD(T)'!BC51</f>
        <v>-2.1027712995156378E-3</v>
      </c>
      <c r="IL51" s="33">
        <f>ID51-'CCSD(T)'!CH51</f>
        <v>0.36653172886583718</v>
      </c>
      <c r="IM51" s="33">
        <f>IF51-'CCSD(T)'!CI51</f>
        <v>-7.0316559182654004E-2</v>
      </c>
      <c r="IN51" s="33">
        <f>IF51-'DLPNO-CCSD(T1 or T0)'!CT50</f>
        <v>3.2571476041237801</v>
      </c>
      <c r="IO51" s="33">
        <f t="shared" si="72"/>
        <v>0.36795859953800658</v>
      </c>
      <c r="IP51" s="33">
        <f t="shared" si="73"/>
        <v>-0.43684828804849118</v>
      </c>
      <c r="IQ51" s="33"/>
      <c r="IR51" s="218" t="s">
        <v>47</v>
      </c>
      <c r="IS51">
        <v>-511.01590217287099</v>
      </c>
      <c r="IT51">
        <v>-512.91569401599395</v>
      </c>
      <c r="IU51">
        <v>-512.91496939466799</v>
      </c>
      <c r="IV51">
        <v>-512.82362493362405</v>
      </c>
      <c r="IW51">
        <v>-512.82326262296101</v>
      </c>
      <c r="IX51">
        <v>-512.80574480462599</v>
      </c>
      <c r="IY51">
        <v>-7.2462132600000005E-4</v>
      </c>
      <c r="IZ51" s="28">
        <f t="shared" si="74"/>
        <v>-512.80502018330003</v>
      </c>
      <c r="JA51" s="18" t="s">
        <v>120</v>
      </c>
      <c r="JB51" s="34">
        <f>627.5095*(IS49-IS50)</f>
        <v>-32.149390256260929</v>
      </c>
      <c r="JC51" s="34">
        <f>627.5095*(IZ49-IZ50)</f>
        <v>-27.193430235865492</v>
      </c>
      <c r="JD51" s="34">
        <f>627.5095*(IX49-IX50)</f>
        <v>-27.202171788284307</v>
      </c>
      <c r="JE51" s="34">
        <f>627.5095*(IW49-IW50)</f>
        <v>-23.599453654627112</v>
      </c>
      <c r="JF51" s="34">
        <f>627.5095*(IV49-IV50)</f>
        <v>-23.603824430800852</v>
      </c>
      <c r="JG51" s="34">
        <f>627.5095*(IU49-IU50)</f>
        <v>-18.135738850377518</v>
      </c>
      <c r="JH51" s="34">
        <f>627.5095*(IT49-IT50)</f>
        <v>-18.144480402796336</v>
      </c>
      <c r="JI51" s="33">
        <f t="shared" si="75"/>
        <v>9.0576913854879706</v>
      </c>
      <c r="JJ51" s="33">
        <f t="shared" si="76"/>
        <v>5.4593440280045158</v>
      </c>
      <c r="JK51" s="33">
        <f t="shared" si="77"/>
        <v>0.16445284357305567</v>
      </c>
      <c r="JL51" s="33">
        <f>JB51-'CCSD(T)'!BB51</f>
        <v>-1.4268951416411824E-3</v>
      </c>
      <c r="JM51" s="33">
        <f>JD51-'CCSD(T)'!BC51</f>
        <v>-3.1810892066843621E-2</v>
      </c>
      <c r="JN51" s="33">
        <f>JF51-'CCSD(T)'!CH51</f>
        <v>6.0811604871410907E-2</v>
      </c>
      <c r="JO51" s="33">
        <f>JH51-'CCSD(T)'!CI51</f>
        <v>-3.1444071270968266E-2</v>
      </c>
      <c r="JP51" s="33">
        <f>JH51-'DLPNO-CCSD(T1 or T0)'!CT50</f>
        <v>3.2960200920354659</v>
      </c>
      <c r="JQ51" s="33">
        <f t="shared" si="78"/>
        <v>6.2238500013052089E-2</v>
      </c>
      <c r="JR51" s="33">
        <f t="shared" si="79"/>
        <v>-9.2255676142379173E-2</v>
      </c>
      <c r="JS51" s="33"/>
      <c r="JT51" s="344">
        <v>-513.628952507706</v>
      </c>
      <c r="JU51" s="345">
        <v>-513.24943706743602</v>
      </c>
      <c r="JV51" s="346">
        <v>-513.23081861264598</v>
      </c>
      <c r="JW51" s="328"/>
      <c r="JX51" s="218" t="s">
        <v>47</v>
      </c>
      <c r="JY51" s="28">
        <v>-511.47162799006298</v>
      </c>
      <c r="JZ51" s="28">
        <v>-513.94595359204197</v>
      </c>
      <c r="KA51" s="28">
        <v>-513.93957801766999</v>
      </c>
      <c r="KB51" s="28">
        <v>-513.81142468894598</v>
      </c>
      <c r="KC51" s="28">
        <v>-513.80823690176101</v>
      </c>
      <c r="KD51" s="28">
        <v>-513.84847437725102</v>
      </c>
      <c r="KE51" s="28">
        <v>-6.375574371E-3</v>
      </c>
      <c r="KF51" s="28">
        <f t="shared" si="80"/>
        <v>-513.84209880288006</v>
      </c>
      <c r="KG51" s="216">
        <v>-513.61789366300002</v>
      </c>
      <c r="KH51" s="125">
        <v>-513.61789366300002</v>
      </c>
      <c r="KI51" s="215">
        <v>-513.73732269599998</v>
      </c>
      <c r="KJ51" s="10">
        <v>-0.66790620273300005</v>
      </c>
      <c r="KK51" s="10">
        <v>-1.709085482316</v>
      </c>
      <c r="KL51" s="10">
        <f t="shared" si="105"/>
        <v>-513.7451659697532</v>
      </c>
      <c r="KM51" s="10">
        <f t="shared" si="106"/>
        <v>-513.69343911707381</v>
      </c>
      <c r="KN51" s="34">
        <f>627.5095*(JY49-JY50)</f>
        <v>-30.536951115878249</v>
      </c>
      <c r="KO51" s="34">
        <f>627.5095*(KF49-KF50)</f>
        <v>-26.556065257370719</v>
      </c>
      <c r="KP51" s="34">
        <f>627.5095*(KL49-KL50)</f>
        <v>-27.537160418279662</v>
      </c>
      <c r="KQ51" s="34">
        <f>627.5095*(KM49-KM50)</f>
        <v>-28.037798686982942</v>
      </c>
      <c r="KR51" s="34">
        <f>627.5095*(KD49-KD50)</f>
        <v>-26.609442282861256</v>
      </c>
      <c r="KS51" s="34">
        <f>627.5095*(KC49-KC50)</f>
        <v>-23.760860637893817</v>
      </c>
      <c r="KT51" s="34">
        <f>627.5095*(KB49-KB50)</f>
        <v>-23.787549150318057</v>
      </c>
      <c r="KU51" s="34">
        <f>627.5095*(KA49-KA50)</f>
        <v>-18.046606253277545</v>
      </c>
      <c r="KV51" s="34">
        <f>627.5095*(JZ49-JZ50)</f>
        <v>-18.099983278696744</v>
      </c>
      <c r="KW51" s="33">
        <f t="shared" si="14"/>
        <v>8.509459004164512</v>
      </c>
      <c r="KX51" s="109">
        <f>627.5095*(JT49-JT50)</f>
        <v>-17.207396882801543</v>
      </c>
      <c r="KY51" s="109">
        <f>627.5095*(JU49-JU50)</f>
        <v>-18.564489105674742</v>
      </c>
      <c r="KZ51" s="331">
        <f>627.5095*(JV49-JV50)</f>
        <v>-18.624522312647926</v>
      </c>
      <c r="LA51" s="33">
        <f t="shared" si="107"/>
        <v>5.6875658716213131</v>
      </c>
      <c r="LB51" s="155">
        <f t="shared" si="108"/>
        <v>0.3888755940188382</v>
      </c>
      <c r="LC51" s="149">
        <f>KN51-'PNO-LCCSD(T)'!AB50</f>
        <v>3.4218011529461023E-3</v>
      </c>
      <c r="LD51" s="179">
        <f t="shared" si="109"/>
        <v>9.8035437729873109E-2</v>
      </c>
      <c r="LE51" s="324">
        <f t="shared" si="110"/>
        <v>0.89258639589520072</v>
      </c>
      <c r="LF51" s="326">
        <f t="shared" si="111"/>
        <v>-1.3570922228731988</v>
      </c>
      <c r="LG51" t="str">
        <f t="shared" si="112"/>
        <v>16_ts</v>
      </c>
      <c r="LH51" s="175">
        <f>627.5095*(KG49-KG50)</f>
        <v>-22.006286277864429</v>
      </c>
      <c r="LI51" s="128">
        <f t="shared" si="20"/>
        <v>-1.7545743600293875</v>
      </c>
      <c r="LJ51" s="129">
        <f t="shared" si="21"/>
        <v>-1.7812628724536275</v>
      </c>
      <c r="LK51" s="123">
        <f>627.5095*(KI49-KI50)</f>
        <v>-17.31670760880785</v>
      </c>
      <c r="LL51" s="128">
        <f t="shared" si="113"/>
        <v>-0.72989864446969577</v>
      </c>
      <c r="LM51" s="128">
        <f t="shared" si="114"/>
        <v>-0.7832756698888943</v>
      </c>
      <c r="LN51" s="226">
        <f t="shared" si="115"/>
        <v>-0.47041797105262972</v>
      </c>
      <c r="LO51" s="226"/>
      <c r="LP51" s="5" t="s">
        <v>47</v>
      </c>
      <c r="LQ51" s="4">
        <v>-511.47162799005599</v>
      </c>
      <c r="LR51" s="4">
        <v>-513.94593825283096</v>
      </c>
      <c r="LS51" s="4">
        <v>-513.93956100908201</v>
      </c>
      <c r="LT51" s="4">
        <v>-513.81141183718</v>
      </c>
      <c r="LU51" s="4">
        <v>-513.80822321530604</v>
      </c>
      <c r="LV51" s="4">
        <v>-513.84845988825805</v>
      </c>
      <c r="LW51" s="4">
        <v>-6.3772437490000004E-3</v>
      </c>
      <c r="LX51" s="28">
        <f t="shared" si="116"/>
        <v>-513.84208264450911</v>
      </c>
      <c r="LY51" s="18" t="s">
        <v>120</v>
      </c>
      <c r="LZ51" s="34">
        <f>627.5095*(LQ49-LQ50)</f>
        <v>-30.536951047463599</v>
      </c>
      <c r="MA51" s="34">
        <f>627.5095*(LX49-LX50)</f>
        <v>-26.544836155687804</v>
      </c>
      <c r="MB51" s="34">
        <f>627.5095*(LV49-LV50)</f>
        <v>-26.611914309490842</v>
      </c>
      <c r="MC51" s="34">
        <f>627.5095*(LU49-LU50)</f>
        <v>-23.754044759571887</v>
      </c>
      <c r="MD51" s="34">
        <f>627.5095*(LT49-LT50)</f>
        <v>-23.787583836544744</v>
      </c>
      <c r="ME51" s="34">
        <f>627.5095*(LS49-LS50)</f>
        <v>-18.034747857322838</v>
      </c>
      <c r="MF51" s="34">
        <f>627.5095*(LR49-LR50)</f>
        <v>-18.101826011125873</v>
      </c>
      <c r="MG51" s="33">
        <f t="shared" si="117"/>
        <v>8.5100882983649697</v>
      </c>
      <c r="MH51" s="39">
        <f t="shared" si="118"/>
        <v>5.6857578254188716</v>
      </c>
      <c r="MI51" s="33"/>
      <c r="MJ51" s="5" t="s">
        <v>47</v>
      </c>
      <c r="MK51" s="28">
        <v>-511.47162799006497</v>
      </c>
      <c r="ML51" s="28">
        <v>-513.94523813445596</v>
      </c>
      <c r="MM51" s="28">
        <v>-513.92784697181503</v>
      </c>
      <c r="MN51" s="28">
        <v>-513.81045565913996</v>
      </c>
      <c r="MO51" s="28">
        <v>-513.80176007781904</v>
      </c>
      <c r="MP51" s="28">
        <v>-513.84817496718995</v>
      </c>
      <c r="MQ51" s="28">
        <v>-1.7391162641000001E-2</v>
      </c>
      <c r="MR51" s="28">
        <f t="shared" si="82"/>
        <v>-513.8307838045489</v>
      </c>
      <c r="MS51" s="18" t="s">
        <v>120</v>
      </c>
      <c r="MT51" s="34">
        <f>627.5095*(MK49-MK50)</f>
        <v>-30.536951109600366</v>
      </c>
      <c r="MU51" s="34">
        <f>627.5095*(MR49-MR50)</f>
        <v>-26.918647250145195</v>
      </c>
      <c r="MV51" s="34">
        <f>627.5095*(MP49-MP50)</f>
        <v>-26.691363794328861</v>
      </c>
      <c r="MW51" s="34">
        <f>627.5095*(MO49-MO50)</f>
        <v>-23.905018155628444</v>
      </c>
      <c r="MX51" s="34">
        <f>627.5095*(MN49-MN50)</f>
        <v>-23.791376427969965</v>
      </c>
      <c r="MY51" s="34">
        <f>627.5095*(MM49-MM50)</f>
        <v>-18.596175163337733</v>
      </c>
      <c r="MZ51" s="34">
        <f>627.5095*(ML49-ML50)</f>
        <v>-18.368891708092114</v>
      </c>
      <c r="NA51" s="52">
        <f t="shared" si="119"/>
        <v>8.3224720862367469</v>
      </c>
      <c r="NB51" s="52">
        <f t="shared" si="120"/>
        <v>5.4224847198778505</v>
      </c>
      <c r="NC51" s="33">
        <f t="shared" si="121"/>
        <v>0.26508115174346258</v>
      </c>
      <c r="ND51" s="33"/>
      <c r="NE51" s="5" t="s">
        <v>47</v>
      </c>
      <c r="NF51">
        <v>-511.47162799006401</v>
      </c>
      <c r="NG51">
        <v>-513.94540068178696</v>
      </c>
      <c r="NH51">
        <v>-513.92806985416303</v>
      </c>
      <c r="NI51">
        <v>-513.81059340482</v>
      </c>
      <c r="NJ51">
        <v>-513.80192799100803</v>
      </c>
      <c r="NK51">
        <v>-513.84834093120605</v>
      </c>
      <c r="NL51">
        <v>-1.7330827624000001E-2</v>
      </c>
      <c r="NM51" s="28">
        <f t="shared" si="83"/>
        <v>-513.831010103582</v>
      </c>
      <c r="NN51" s="18" t="s">
        <v>120</v>
      </c>
      <c r="NO51" s="34">
        <f>627.5095*(NF49-NF50)</f>
        <v>-30.536951109636036</v>
      </c>
      <c r="NP51" s="34">
        <f>627.5095*(NM49-NM50)</f>
        <v>-26.866234400568494</v>
      </c>
      <c r="NQ51" s="34">
        <f>627.5095*(NK49-NK50)</f>
        <v>-26.631843029764877</v>
      </c>
      <c r="NR51" s="34">
        <f>627.5095*(NJ49-NJ50)</f>
        <v>-23.861209470299769</v>
      </c>
      <c r="NS51" s="34">
        <f>627.5095*(NI49-NI50)</f>
        <v>-23.744013784933628</v>
      </c>
      <c r="NT51" s="34">
        <f>627.5095*(NH49-NH50)</f>
        <v>-18.532225958182963</v>
      </c>
      <c r="NU51" s="34">
        <f>627.5095*(NG49-NG50)</f>
        <v>-18.29783458680863</v>
      </c>
      <c r="NV51" s="33">
        <f t="shared" si="122"/>
        <v>8.3340084429562467</v>
      </c>
      <c r="NW51" s="39">
        <f t="shared" si="84"/>
        <v>5.4461791981249981</v>
      </c>
      <c r="NX51" s="33">
        <f t="shared" si="85"/>
        <v>2.3694478247147543E-2</v>
      </c>
      <c r="NZ51" s="5" t="s">
        <v>47</v>
      </c>
      <c r="OA51" s="4">
        <v>-511.49068227402699</v>
      </c>
      <c r="OB51" s="4">
        <v>-514.12989481119098</v>
      </c>
      <c r="OC51" s="4">
        <v>-514.10209100697398</v>
      </c>
      <c r="OD51" s="4">
        <v>-513.97849101780105</v>
      </c>
      <c r="OE51" s="4">
        <v>-513.96458911569198</v>
      </c>
      <c r="OF51" s="4">
        <v>-514.04195931755601</v>
      </c>
      <c r="OG51" s="4">
        <v>-2.7803804218000001E-2</v>
      </c>
      <c r="OH51" s="28">
        <f t="shared" si="86"/>
        <v>-514.01415551333798</v>
      </c>
      <c r="OI51" s="18" t="s">
        <v>120</v>
      </c>
      <c r="OJ51" s="34">
        <f>627.5095*(OA49-OA50)</f>
        <v>-30.083537783152632</v>
      </c>
      <c r="OK51" s="34">
        <f>627.5095*(OH49-OH50)</f>
        <v>-27.098415094263505</v>
      </c>
      <c r="OL51" s="34">
        <f>627.5095*(OF49-OF50)</f>
        <v>-26.886830083691766</v>
      </c>
      <c r="OM51" s="34">
        <f>627.5095*(OE49-OE50)</f>
        <v>-24.279806774346742</v>
      </c>
      <c r="ON51" s="34">
        <f>627.5095*(OD49-OD50)</f>
        <v>-24.174014268846854</v>
      </c>
      <c r="OO51" s="34">
        <f>627.5095*(OC49-OC50)</f>
        <v>-18.904141207258782</v>
      </c>
      <c r="OP51" s="34">
        <f>627.5095*(OB49-OB50)</f>
        <v>-18.692556196687043</v>
      </c>
      <c r="OQ51" s="33">
        <f t="shared" si="32"/>
        <v>8.1942738870047229</v>
      </c>
      <c r="OR51" s="39">
        <f t="shared" si="87"/>
        <v>5.4814580721598105</v>
      </c>
      <c r="OS51" s="39"/>
      <c r="OT51" s="39" t="s">
        <v>47</v>
      </c>
      <c r="OU51" s="39">
        <v>-511.49068227402699</v>
      </c>
      <c r="OV51" s="39">
        <v>-514.12975313650702</v>
      </c>
      <c r="OW51" s="39">
        <v>-514.11944576543601</v>
      </c>
      <c r="OX51" s="39">
        <v>-513.98057617397501</v>
      </c>
      <c r="OY51" s="39">
        <v>-513.97542248843899</v>
      </c>
      <c r="OZ51" s="39">
        <v>-514.04233959077101</v>
      </c>
      <c r="PA51" s="39">
        <v>-1.0307371071E-2</v>
      </c>
      <c r="PB51" s="39">
        <v>-514.0320322197</v>
      </c>
      <c r="PC51" s="39" t="s">
        <v>120</v>
      </c>
      <c r="PD51" s="39">
        <v>-30.083537785685188</v>
      </c>
      <c r="PE51" s="39">
        <v>-26.708393381744557</v>
      </c>
      <c r="PF51" s="39">
        <v>-26.798724258413184</v>
      </c>
      <c r="PG51" s="39">
        <v>-24.084854292832421</v>
      </c>
      <c r="PH51" s="39">
        <v>-24.130019730239322</v>
      </c>
      <c r="PI51" s="39">
        <v>-18.316069078528194</v>
      </c>
      <c r="PJ51" s="39">
        <v>-18.406399954554765</v>
      </c>
      <c r="PK51" s="39">
        <v>8.3923243038584197</v>
      </c>
      <c r="PL51" s="39">
        <v>5.7236197756845577</v>
      </c>
      <c r="PM51" s="39"/>
      <c r="PO51" s="33">
        <f t="shared" si="123"/>
        <v>0.45341332644773402</v>
      </c>
      <c r="PP51" s="33">
        <f t="shared" si="124"/>
        <v>-0.3826378408768889</v>
      </c>
      <c r="PQ51" s="33">
        <f t="shared" si="88"/>
        <v>-0.83605116732462292</v>
      </c>
      <c r="PR51" s="33">
        <f>'LNO-CCSD(T)-def2nZVP'!LB51</f>
        <v>0.3888755940188382</v>
      </c>
      <c r="PS51" s="33">
        <f t="shared" si="89"/>
        <v>-0.55684414369977631</v>
      </c>
      <c r="PT51" s="33">
        <f t="shared" si="90"/>
        <v>0.23622939992149111</v>
      </c>
      <c r="PU51" s="33">
        <f>-'LNO-CCSD(T)-def2nZVP'!FA51+'CCSD(T)'!CI51</f>
        <v>9.8176688296362613E-2</v>
      </c>
      <c r="PV51" s="360">
        <f>'LNO-CCSD(T)-def2nZVP'!KV51+PS51+PT51+PU51</f>
        <v>-18.322421334178667</v>
      </c>
      <c r="PW51" s="360"/>
      <c r="PX51" s="399">
        <v>0.45341326177841168</v>
      </c>
      <c r="PY51" s="399">
        <v>-0.34243589369457794</v>
      </c>
      <c r="PZ51" s="399">
        <v>-0.79584915547298962</v>
      </c>
      <c r="QA51" s="399">
        <v>0.3888755940188382</v>
      </c>
      <c r="QB51" s="399">
        <v>-0.52706490670513839</v>
      </c>
      <c r="QC51" s="399">
        <v>0.23622939992149111</v>
      </c>
      <c r="QD51" s="399">
        <v>9.8176688296362613E-2</v>
      </c>
      <c r="QE51" s="360">
        <v>-18.292642097184029</v>
      </c>
      <c r="QF51" s="399">
        <f t="shared" si="91"/>
        <v>2.977923699463858E-2</v>
      </c>
      <c r="QH51" s="5" t="s">
        <v>47</v>
      </c>
      <c r="QI51" s="420">
        <v>-511.47162799005599</v>
      </c>
      <c r="QJ51" s="420">
        <v>-513.65072437005199</v>
      </c>
      <c r="QK51" s="420">
        <v>-513.64543255116303</v>
      </c>
      <c r="QL51" s="420">
        <v>-513.52551649026998</v>
      </c>
      <c r="QM51" s="420">
        <v>-513.52287058082595</v>
      </c>
      <c r="QN51" s="420">
        <v>-513.54791328510601</v>
      </c>
      <c r="QO51" s="420">
        <v>-5.2918188889999997E-3</v>
      </c>
      <c r="QP51" s="213">
        <f t="shared" si="92"/>
        <v>-513.54262146621704</v>
      </c>
      <c r="QQ51" s="421" t="s">
        <v>120</v>
      </c>
      <c r="QR51" s="212">
        <f>627.5095*(QI49-QI50)</f>
        <v>-30.536951046250827</v>
      </c>
      <c r="QS51" s="212">
        <f>627.5095*(QP49-QP50)</f>
        <v>-28.455471030763448</v>
      </c>
      <c r="QT51" s="212">
        <f>627.5095*(QN49-QN50)</f>
        <v>-28.538079107268146</v>
      </c>
      <c r="QU51" s="212">
        <f>627.5095*(QM49-QM50)</f>
        <v>-25.193211803220834</v>
      </c>
      <c r="QV51" s="212">
        <f>627.5095*(QL49-QL50)</f>
        <v>-25.234515841473183</v>
      </c>
      <c r="QW51" s="212">
        <f>627.5095*(QK49-QK50)</f>
        <v>-19.819563725541357</v>
      </c>
      <c r="QX51" s="212">
        <f>627.5095*(QJ49-QJ50)</f>
        <v>-19.90217180147534</v>
      </c>
      <c r="QY51" s="213">
        <f t="shared" si="35"/>
        <v>8.6359073057928057</v>
      </c>
      <c r="QZ51" s="249">
        <f t="shared" si="93"/>
        <v>5.3323440399978423</v>
      </c>
      <c r="RA51" s="5"/>
      <c r="RB51" s="5" t="s">
        <v>47</v>
      </c>
      <c r="RC51" s="213">
        <v>-511.49068227402699</v>
      </c>
      <c r="RD51" s="213">
        <v>-513.78586501604195</v>
      </c>
      <c r="RE51" s="213">
        <v>-513.77685117837905</v>
      </c>
      <c r="RF51" s="213">
        <v>-513.64832867637404</v>
      </c>
      <c r="RG51" s="213">
        <v>-513.64382175754201</v>
      </c>
      <c r="RH51" s="213">
        <v>-513.69705697912002</v>
      </c>
      <c r="RI51" s="213">
        <v>-9.0138376630000006E-3</v>
      </c>
      <c r="RJ51" s="418">
        <f t="shared" si="94"/>
        <v>-513.688043141457</v>
      </c>
      <c r="RK51" s="421" t="s">
        <v>120</v>
      </c>
      <c r="RL51" s="212">
        <f>627.5095*(RC49-RC50)</f>
        <v>-30.083537346411781</v>
      </c>
      <c r="RM51" s="212">
        <f>627.5095*(RJ49-RJ50)</f>
        <v>-28.177579414974716</v>
      </c>
      <c r="RN51" s="212">
        <f>627.5095*(RH49-RH50)</f>
        <v>-28.357687853108509</v>
      </c>
      <c r="RO51" s="212">
        <f>627.5095*(RG49-RG50)</f>
        <v>-25.065324358088663</v>
      </c>
      <c r="RP51" s="212">
        <f>627.5095*(RF49-RF50)</f>
        <v>-25.155378577191232</v>
      </c>
      <c r="RQ51" s="212">
        <f>627.5095*(RE49-RE50)</f>
        <v>-19.744233383163568</v>
      </c>
      <c r="RR51" s="212">
        <f>627.5095*(RD49-RD50)</f>
        <v>-19.924341821226026</v>
      </c>
      <c r="RS51" s="213">
        <f t="shared" si="36"/>
        <v>8.4333460318824827</v>
      </c>
      <c r="RT51" s="249">
        <f t="shared" si="95"/>
        <v>5.2310367559652065</v>
      </c>
    </row>
    <row r="52" spans="1:488" ht="17">
      <c r="A52" s="96">
        <v>21.48</v>
      </c>
      <c r="C52" s="286" t="s">
        <v>48</v>
      </c>
      <c r="D52" s="282" t="s">
        <v>139</v>
      </c>
      <c r="E52" s="282" t="s">
        <v>139</v>
      </c>
      <c r="F52" s="282" t="s">
        <v>139</v>
      </c>
      <c r="G52" s="282" t="s">
        <v>139</v>
      </c>
      <c r="H52" s="282" t="s">
        <v>139</v>
      </c>
      <c r="I52" s="282" t="s">
        <v>139</v>
      </c>
      <c r="J52" s="282" t="s">
        <v>139</v>
      </c>
      <c r="K52" s="94" t="s">
        <v>118</v>
      </c>
      <c r="L52" s="34" t="e">
        <f>627.5095*(D54-D53)</f>
        <v>#VALUE!</v>
      </c>
      <c r="M52" s="34" t="e">
        <f>627.5095*(J54-J53)</f>
        <v>#VALUE!</v>
      </c>
      <c r="N52" s="34" t="e">
        <f>627.5095*(I54-I53)</f>
        <v>#VALUE!</v>
      </c>
      <c r="O52" s="34" t="e">
        <f>627.5095*(H54-H53)</f>
        <v>#VALUE!</v>
      </c>
      <c r="P52" s="34" t="e">
        <f>627.5095*(G54-G53)</f>
        <v>#VALUE!</v>
      </c>
      <c r="Q52" s="34" t="e">
        <f>627.5095*(F54-F53)</f>
        <v>#VALUE!</v>
      </c>
      <c r="R52" s="34" t="e">
        <f>627.5095*(E54-E53)</f>
        <v>#VALUE!</v>
      </c>
      <c r="S52" s="93" t="e">
        <f t="shared" si="37"/>
        <v>#VALUE!</v>
      </c>
      <c r="T52" s="93" t="e">
        <f t="shared" si="38"/>
        <v>#VALUE!</v>
      </c>
      <c r="U52" s="288"/>
      <c r="V52" s="93" t="e">
        <f>L52-'CCSD(T)'!BV52</f>
        <v>#VALUE!</v>
      </c>
      <c r="W52" s="93" t="e">
        <f>N52-'CCSD(T)'!BW52</f>
        <v>#VALUE!</v>
      </c>
      <c r="X52" s="93" t="e">
        <f>P52-'CCSD(T)'!CF52</f>
        <v>#VALUE!</v>
      </c>
      <c r="Y52" s="93" t="e">
        <f>R52-'CCSD(T)'!CG52</f>
        <v>#VALUE!</v>
      </c>
      <c r="Z52" s="93" t="e">
        <f>R52-'DLPNO-CCSD(T1 or T0)'!CT51</f>
        <v>#VALUE!</v>
      </c>
      <c r="AA52" s="93" t="e">
        <f t="shared" si="39"/>
        <v>#VALUE!</v>
      </c>
      <c r="AB52" s="93" t="e">
        <f t="shared" si="40"/>
        <v>#VALUE!</v>
      </c>
      <c r="AD52" s="209" t="s">
        <v>48</v>
      </c>
      <c r="AE52" s="28" t="s">
        <v>139</v>
      </c>
      <c r="AF52" s="28" t="s">
        <v>139</v>
      </c>
      <c r="AG52" s="28" t="s">
        <v>139</v>
      </c>
      <c r="AH52" s="28" t="s">
        <v>139</v>
      </c>
      <c r="AI52" s="28" t="s">
        <v>139</v>
      </c>
      <c r="AJ52" s="28" t="s">
        <v>139</v>
      </c>
      <c r="AK52" s="28" t="s">
        <v>139</v>
      </c>
      <c r="AL52" s="18" t="s">
        <v>118</v>
      </c>
      <c r="AM52" s="34" t="e">
        <f>627.5095*(AE54-AE53)</f>
        <v>#VALUE!</v>
      </c>
      <c r="AN52" s="34" t="e">
        <f>627.5095*(AK54-AK53)</f>
        <v>#VALUE!</v>
      </c>
      <c r="AO52" s="34" t="e">
        <f>627.5095*(AJ54-AJ53)</f>
        <v>#VALUE!</v>
      </c>
      <c r="AP52" s="34" t="e">
        <f>627.5095*(AI54-AI53)</f>
        <v>#VALUE!</v>
      </c>
      <c r="AQ52" s="34" t="e">
        <f>627.5095*(AH54-AH53)</f>
        <v>#VALUE!</v>
      </c>
      <c r="AR52" s="34" t="e">
        <f>627.5095*(AG54-AG53)</f>
        <v>#VALUE!</v>
      </c>
      <c r="AS52" s="34" t="e">
        <f>627.5095*(AF54-AF53)</f>
        <v>#VALUE!</v>
      </c>
      <c r="AT52" s="52" t="e">
        <f t="shared" si="41"/>
        <v>#VALUE!</v>
      </c>
      <c r="AU52" s="52" t="e">
        <f t="shared" si="42"/>
        <v>#VALUE!</v>
      </c>
      <c r="AV52" s="71"/>
      <c r="AW52" s="52" t="e">
        <f>AM52-'CCSD(T)'!BV52</f>
        <v>#VALUE!</v>
      </c>
      <c r="AX52" s="52" t="e">
        <f>AO52-'CCSD(T)'!BW52</f>
        <v>#VALUE!</v>
      </c>
      <c r="AY52" s="52" t="e">
        <f>AQ52-'CCSD(T)'!CF52</f>
        <v>#VALUE!</v>
      </c>
      <c r="AZ52" s="52" t="e">
        <f>AS52-'CCSD(T)'!CG52</f>
        <v>#VALUE!</v>
      </c>
      <c r="BA52" s="52" t="e">
        <f>AS52-'DLPNO-CCSD(T1 or T0)'!CT51</f>
        <v>#VALUE!</v>
      </c>
      <c r="BB52" s="52" t="e">
        <f t="shared" si="43"/>
        <v>#VALUE!</v>
      </c>
      <c r="BC52" s="52" t="e">
        <f t="shared" si="44"/>
        <v>#VALUE!</v>
      </c>
      <c r="BD52" s="33"/>
      <c r="BE52" s="211" t="s">
        <v>48</v>
      </c>
      <c r="BF52" s="28" t="s">
        <v>139</v>
      </c>
      <c r="BG52" s="28" t="s">
        <v>139</v>
      </c>
      <c r="BH52" s="28" t="s">
        <v>139</v>
      </c>
      <c r="BI52" s="28" t="s">
        <v>139</v>
      </c>
      <c r="BJ52" s="28" t="s">
        <v>139</v>
      </c>
      <c r="BK52" s="28" t="s">
        <v>139</v>
      </c>
      <c r="BL52" s="28" t="s">
        <v>139</v>
      </c>
      <c r="BM52" s="28" t="e">
        <f t="shared" si="45"/>
        <v>#VALUE!</v>
      </c>
      <c r="BN52" s="18" t="s">
        <v>118</v>
      </c>
      <c r="BO52" s="212" t="e">
        <f>627.5095*(BF54-BF53)</f>
        <v>#VALUE!</v>
      </c>
      <c r="BP52" s="212" t="e">
        <f>627.5095*(BM54-BM53)</f>
        <v>#VALUE!</v>
      </c>
      <c r="BQ52" s="212" t="e">
        <f>627.5095*(BK54-BK53)</f>
        <v>#VALUE!</v>
      </c>
      <c r="BR52" s="212" t="e">
        <f>627.5095*(BJ54-BJ53)</f>
        <v>#VALUE!</v>
      </c>
      <c r="BS52" s="212" t="e">
        <f>627.5095*(BI54-BI53)</f>
        <v>#VALUE!</v>
      </c>
      <c r="BT52" s="212" t="e">
        <f>627.5095*(BH54-BH53)</f>
        <v>#VALUE!</v>
      </c>
      <c r="BU52" s="212" t="e">
        <f>627.5095*(BG54-BG53)</f>
        <v>#VALUE!</v>
      </c>
      <c r="BV52" s="213" t="e">
        <f t="shared" si="46"/>
        <v>#VALUE!</v>
      </c>
      <c r="BW52" s="213" t="e">
        <f t="shared" si="47"/>
        <v>#VALUE!</v>
      </c>
      <c r="BX52" s="214" t="e">
        <f t="shared" si="96"/>
        <v>#VALUE!</v>
      </c>
      <c r="BY52" s="33" t="e">
        <f>BO52-'CCSD(T)'!BV52</f>
        <v>#VALUE!</v>
      </c>
      <c r="BZ52" s="33" t="e">
        <f>BQ52-'CCSD(T)'!BW52</f>
        <v>#VALUE!</v>
      </c>
      <c r="CA52" s="39" t="e">
        <f>BS52-'CCSD(T)'!CF52</f>
        <v>#VALUE!</v>
      </c>
      <c r="CB52" s="39" t="e">
        <f>BU52-'CCSD(T)'!CG52</f>
        <v>#VALUE!</v>
      </c>
      <c r="CC52" s="33" t="e">
        <f>BU52-'DLPNO-CCSD(T1 or T0)'!CT51</f>
        <v>#VALUE!</v>
      </c>
      <c r="CD52" s="33" t="e">
        <f t="shared" si="49"/>
        <v>#VALUE!</v>
      </c>
      <c r="CE52" s="33" t="e">
        <f t="shared" si="50"/>
        <v>#VALUE!</v>
      </c>
      <c r="CF52" s="39"/>
      <c r="CG52" s="211" t="s">
        <v>48</v>
      </c>
      <c r="CH52" s="74" t="s">
        <v>139</v>
      </c>
      <c r="CI52" s="200" t="s">
        <v>139</v>
      </c>
      <c r="CJ52" s="200" t="s">
        <v>139</v>
      </c>
      <c r="CK52" s="200" t="s">
        <v>139</v>
      </c>
      <c r="CL52" s="200" t="s">
        <v>139</v>
      </c>
      <c r="CM52" s="200" t="s">
        <v>139</v>
      </c>
      <c r="CN52" s="52" t="s">
        <v>139</v>
      </c>
      <c r="CO52" s="52" t="s">
        <v>139</v>
      </c>
      <c r="CP52" s="18" t="s">
        <v>118</v>
      </c>
      <c r="CQ52" s="34" t="e">
        <f>627.5095*(CH54-CH53)</f>
        <v>#VALUE!</v>
      </c>
      <c r="CR52" s="34" t="e">
        <f>627.5095*(CO54-CO53)</f>
        <v>#VALUE!</v>
      </c>
      <c r="CS52" s="34" t="e">
        <f>627.5095*(CM54-CM53)</f>
        <v>#VALUE!</v>
      </c>
      <c r="CT52" s="34" t="e">
        <f>627.5095*(CL54-CL53)</f>
        <v>#VALUE!</v>
      </c>
      <c r="CU52" s="34" t="e">
        <f>627.5095*(CK54-CK53)</f>
        <v>#VALUE!</v>
      </c>
      <c r="CV52" s="34" t="e">
        <f>627.5095*(CJ54-CJ53)</f>
        <v>#VALUE!</v>
      </c>
      <c r="CW52" s="34" t="e">
        <f>627.5095*(CI54-CI53)</f>
        <v>#VALUE!</v>
      </c>
      <c r="CX52" s="33" t="e">
        <f t="shared" si="97"/>
        <v>#VALUE!</v>
      </c>
      <c r="CY52" s="33" t="e">
        <f t="shared" si="98"/>
        <v>#VALUE!</v>
      </c>
      <c r="CZ52" s="33" t="e">
        <f t="shared" si="99"/>
        <v>#VALUE!</v>
      </c>
      <c r="DA52" s="33" t="e">
        <f>CQ52-'CCSD(T)'!BV52</f>
        <v>#VALUE!</v>
      </c>
      <c r="DB52" s="33" t="e">
        <f>CS52-'CCSD(T)'!BW52</f>
        <v>#VALUE!</v>
      </c>
      <c r="DC52" s="33" t="e">
        <f>CU52-'CCSD(T)'!CF52</f>
        <v>#VALUE!</v>
      </c>
      <c r="DD52" s="39" t="e">
        <f>CW52-'CCSD(T)'!CG52</f>
        <v>#VALUE!</v>
      </c>
      <c r="DE52" s="39" t="e">
        <f>CW52-'DLPNO-CCSD(T1 or T0)'!CT51</f>
        <v>#VALUE!</v>
      </c>
      <c r="DF52" s="33" t="e">
        <f t="shared" si="52"/>
        <v>#VALUE!</v>
      </c>
      <c r="DG52" s="33" t="e">
        <f t="shared" si="53"/>
        <v>#VALUE!</v>
      </c>
      <c r="DH52" s="33"/>
      <c r="DI52" s="211" t="s">
        <v>48</v>
      </c>
      <c r="DJ52" s="74" t="s">
        <v>139</v>
      </c>
      <c r="DK52" s="200" t="s">
        <v>139</v>
      </c>
      <c r="DL52" s="200" t="s">
        <v>139</v>
      </c>
      <c r="DM52" s="200" t="s">
        <v>139</v>
      </c>
      <c r="DN52" s="200" t="s">
        <v>139</v>
      </c>
      <c r="DO52" s="200" t="s">
        <v>139</v>
      </c>
      <c r="DP52" s="10" t="s">
        <v>139</v>
      </c>
      <c r="DQ52" s="52" t="s">
        <v>139</v>
      </c>
      <c r="DR52" s="18" t="s">
        <v>118</v>
      </c>
      <c r="DS52" s="34" t="e">
        <f>627.5095*(DJ54-DJ53)</f>
        <v>#VALUE!</v>
      </c>
      <c r="DT52" s="34" t="e">
        <f>627.5095*(DQ54-DQ53)</f>
        <v>#VALUE!</v>
      </c>
      <c r="DU52" s="34" t="e">
        <f>627.5095*(DO54-DO53)</f>
        <v>#VALUE!</v>
      </c>
      <c r="DV52" s="34" t="e">
        <f>627.5095*(DN54-DN53)</f>
        <v>#VALUE!</v>
      </c>
      <c r="DW52" s="34" t="e">
        <f>627.5095*(DM54-DM53)</f>
        <v>#VALUE!</v>
      </c>
      <c r="DX52" s="34" t="e">
        <f>627.5095*(DL54-DL53)</f>
        <v>#VALUE!</v>
      </c>
      <c r="DY52" s="34" t="e">
        <f>627.5095*(DK54-DK53)</f>
        <v>#VALUE!</v>
      </c>
      <c r="DZ52" s="33" t="e">
        <f t="shared" si="3"/>
        <v>#VALUE!</v>
      </c>
      <c r="EA52" s="33" t="e">
        <f t="shared" si="4"/>
        <v>#VALUE!</v>
      </c>
      <c r="EB52" s="33" t="e">
        <f t="shared" si="55"/>
        <v>#VALUE!</v>
      </c>
      <c r="EC52" s="33" t="e">
        <f>DS52-'CCSD(T)'!BV52</f>
        <v>#VALUE!</v>
      </c>
      <c r="ED52" s="33" t="e">
        <f>DU52-'CCSD(T)'!BW52</f>
        <v>#VALUE!</v>
      </c>
      <c r="EE52" s="33" t="e">
        <f>DW52-'CCSD(T)'!CF52</f>
        <v>#VALUE!</v>
      </c>
      <c r="EF52" s="39" t="e">
        <f>DY52-'CCSD(T)'!CG52</f>
        <v>#VALUE!</v>
      </c>
      <c r="EG52" s="39" t="e">
        <f>DY52-'DLPNO-CCSD(T1 or T0)'!CT51</f>
        <v>#VALUE!</v>
      </c>
      <c r="EH52" s="33" t="e">
        <f t="shared" si="56"/>
        <v>#VALUE!</v>
      </c>
      <c r="EI52" s="33" t="e">
        <f t="shared" si="57"/>
        <v>#VALUE!</v>
      </c>
      <c r="EJ52" s="33"/>
      <c r="EK52" s="289" t="s">
        <v>48</v>
      </c>
      <c r="EL52" s="33" t="s">
        <v>139</v>
      </c>
      <c r="EM52" s="33" t="s">
        <v>139</v>
      </c>
      <c r="EN52" s="33" t="s">
        <v>139</v>
      </c>
      <c r="EO52" s="33" t="s">
        <v>139</v>
      </c>
      <c r="EP52" s="33" t="s">
        <v>139</v>
      </c>
      <c r="EQ52" s="33" t="s">
        <v>139</v>
      </c>
      <c r="ER52" s="33" t="s">
        <v>139</v>
      </c>
      <c r="ES52" s="33" t="e">
        <f t="shared" si="58"/>
        <v>#VALUE!</v>
      </c>
      <c r="ET52" s="18" t="s">
        <v>118</v>
      </c>
      <c r="EU52" s="34" t="e">
        <f>627.5095*(EL54-EL53)</f>
        <v>#VALUE!</v>
      </c>
      <c r="EV52" s="34" t="e">
        <f>627.5095*(ES54-ES53)</f>
        <v>#VALUE!</v>
      </c>
      <c r="EW52" s="34" t="e">
        <f>627.5095*(EQ54-EQ53)</f>
        <v>#VALUE!</v>
      </c>
      <c r="EX52" s="34" t="e">
        <f>627.5095*(EP54-EP53)</f>
        <v>#VALUE!</v>
      </c>
      <c r="EY52" s="34" t="e">
        <f>627.5095*(EO54-EO53)</f>
        <v>#VALUE!</v>
      </c>
      <c r="EZ52" s="34" t="e">
        <f>627.5095*(EN54-EN53)</f>
        <v>#VALUE!</v>
      </c>
      <c r="FA52" s="34" t="e">
        <f>627.5095*(EM54-EM53)</f>
        <v>#VALUE!</v>
      </c>
      <c r="FB52" s="92" t="e">
        <f t="shared" si="5"/>
        <v>#VALUE!</v>
      </c>
      <c r="FC52" s="92" t="e">
        <f t="shared" si="6"/>
        <v>#VALUE!</v>
      </c>
      <c r="FD52" s="92" t="e">
        <f>EU52-'CCSD(T)'!BB52</f>
        <v>#VALUE!</v>
      </c>
      <c r="FE52" s="92" t="e">
        <f>EW52-'CCSD(T)'!BC52</f>
        <v>#VALUE!</v>
      </c>
      <c r="FF52" s="92" t="e">
        <f>EY52-'CCSD(T)'!CH52</f>
        <v>#VALUE!</v>
      </c>
      <c r="FG52" s="96" t="e">
        <f>FA52-'CCSD(T)'!CI52</f>
        <v>#VALUE!</v>
      </c>
      <c r="FH52" s="96" t="e">
        <f>FA52-'DLPNO-CCSD(T1 or T0)'!AF51</f>
        <v>#VALUE!</v>
      </c>
      <c r="FI52" s="92" t="e">
        <f t="shared" si="59"/>
        <v>#VALUE!</v>
      </c>
      <c r="FJ52" s="92" t="e">
        <f t="shared" si="60"/>
        <v>#VALUE!</v>
      </c>
      <c r="FK52" s="39"/>
      <c r="FL52" s="218" t="s">
        <v>48</v>
      </c>
      <c r="FM52" s="28" t="s">
        <v>139</v>
      </c>
      <c r="FN52" s="28" t="s">
        <v>139</v>
      </c>
      <c r="FO52" s="28" t="s">
        <v>139</v>
      </c>
      <c r="FP52" s="28" t="s">
        <v>139</v>
      </c>
      <c r="FQ52" s="28" t="s">
        <v>139</v>
      </c>
      <c r="FR52" s="28" t="s">
        <v>139</v>
      </c>
      <c r="FS52" s="28" t="s">
        <v>139</v>
      </c>
      <c r="FT52" s="28" t="e">
        <f t="shared" si="61"/>
        <v>#VALUE!</v>
      </c>
      <c r="FU52" s="18" t="s">
        <v>118</v>
      </c>
      <c r="FV52" s="34" t="e">
        <f>627.5095*(FM54-FM53)</f>
        <v>#VALUE!</v>
      </c>
      <c r="FW52" s="34" t="e">
        <f>627.5095*(FT54-FT53)</f>
        <v>#VALUE!</v>
      </c>
      <c r="FX52" s="34" t="e">
        <f>627.5095*(FR54-FR53)</f>
        <v>#VALUE!</v>
      </c>
      <c r="FY52" s="34" t="e">
        <f>627.5095*(FQ54-FQ53)</f>
        <v>#VALUE!</v>
      </c>
      <c r="FZ52" s="34" t="e">
        <f>627.5095*(FP54-FP53)</f>
        <v>#VALUE!</v>
      </c>
      <c r="GA52" s="34" t="e">
        <f>627.5095*(FO54-FO53)</f>
        <v>#VALUE!</v>
      </c>
      <c r="GB52" s="34" t="e">
        <f>627.5095*(FN54-FN53)</f>
        <v>#VALUE!</v>
      </c>
      <c r="GC52" s="33" t="e">
        <f t="shared" si="62"/>
        <v>#VALUE!</v>
      </c>
      <c r="GD52" s="33" t="e">
        <f t="shared" si="63"/>
        <v>#VALUE!</v>
      </c>
      <c r="GE52" s="169" t="e">
        <f t="shared" si="100"/>
        <v>#VALUE!</v>
      </c>
      <c r="GF52" s="33" t="e">
        <f>FV52-'CCSD(T)'!BB52</f>
        <v>#VALUE!</v>
      </c>
      <c r="GG52" s="33" t="e">
        <f>FX52-'CCSD(T)'!BC52</f>
        <v>#VALUE!</v>
      </c>
      <c r="GH52" s="33" t="e">
        <f>FZ52-'CCSD(T)'!CH52</f>
        <v>#VALUE!</v>
      </c>
      <c r="GI52" s="33" t="e">
        <f>GB52-'CCSD(T)'!CI52</f>
        <v>#VALUE!</v>
      </c>
      <c r="GJ52" s="33" t="e">
        <f>GB52-'DLPNO-CCSD(T1 or T0)'!O51</f>
        <v>#VALUE!</v>
      </c>
      <c r="GK52" s="33" t="e">
        <f t="shared" si="64"/>
        <v>#VALUE!</v>
      </c>
      <c r="GL52" s="33" t="e">
        <f t="shared" si="65"/>
        <v>#VALUE!</v>
      </c>
      <c r="GM52" s="33"/>
      <c r="GN52" s="218" t="s">
        <v>48</v>
      </c>
      <c r="GO52" s="28" t="s">
        <v>139</v>
      </c>
      <c r="GP52" s="28" t="s">
        <v>139</v>
      </c>
      <c r="GQ52" s="28" t="s">
        <v>139</v>
      </c>
      <c r="GR52" s="28" t="s">
        <v>139</v>
      </c>
      <c r="GS52" s="28" t="s">
        <v>139</v>
      </c>
      <c r="GT52" s="28" t="s">
        <v>139</v>
      </c>
      <c r="GU52" s="28" t="s">
        <v>139</v>
      </c>
      <c r="GV52" s="28" t="e">
        <f t="shared" si="66"/>
        <v>#VALUE!</v>
      </c>
      <c r="GW52" s="18" t="s">
        <v>118</v>
      </c>
      <c r="GX52" s="34" t="e">
        <f>627.5095*(GO54-GO53)</f>
        <v>#VALUE!</v>
      </c>
      <c r="GY52" s="34" t="e">
        <f>627.5095*(GV54-GV53)</f>
        <v>#VALUE!</v>
      </c>
      <c r="GZ52" s="34" t="e">
        <f>627.5095*(GT54-GT53)</f>
        <v>#VALUE!</v>
      </c>
      <c r="HA52" s="34" t="e">
        <f>627.5095*(GS54-GS53)</f>
        <v>#VALUE!</v>
      </c>
      <c r="HB52" s="34" t="e">
        <f>627.5095*(GR54-GR53)</f>
        <v>#VALUE!</v>
      </c>
      <c r="HC52" s="34" t="e">
        <f>627.5095*(GQ54-GQ53)</f>
        <v>#VALUE!</v>
      </c>
      <c r="HD52" s="34" t="e">
        <f>627.5095*(GP54-GP53)</f>
        <v>#VALUE!</v>
      </c>
      <c r="HE52" s="33" t="e">
        <f t="shared" si="101"/>
        <v>#VALUE!</v>
      </c>
      <c r="HF52" s="33" t="e">
        <f t="shared" si="102"/>
        <v>#VALUE!</v>
      </c>
      <c r="HG52" s="52" t="e">
        <f t="shared" si="67"/>
        <v>#VALUE!</v>
      </c>
      <c r="HH52" s="33" t="e">
        <f>GX52-'CCSD(T)'!BB52</f>
        <v>#VALUE!</v>
      </c>
      <c r="HI52" s="33" t="e">
        <f>GZ52-'CCSD(T)'!BC52</f>
        <v>#VALUE!</v>
      </c>
      <c r="HJ52" s="33" t="e">
        <f>HB52-'CCSD(T)'!CH52</f>
        <v>#VALUE!</v>
      </c>
      <c r="HK52" s="33" t="e">
        <f>HD52-'CCSD(T)'!CI52</f>
        <v>#VALUE!</v>
      </c>
      <c r="HL52" s="33" t="e">
        <f>HD52-'DLPNO-CCSD(T1 or T0)'!CT51</f>
        <v>#VALUE!</v>
      </c>
      <c r="HM52" s="33" t="e">
        <f t="shared" si="103"/>
        <v>#VALUE!</v>
      </c>
      <c r="HN52" s="33" t="e">
        <f t="shared" si="104"/>
        <v>#VALUE!</v>
      </c>
      <c r="HO52" s="39"/>
      <c r="HP52" s="218" t="s">
        <v>48</v>
      </c>
      <c r="HQ52" s="28" t="s">
        <v>139</v>
      </c>
      <c r="HR52" s="28" t="s">
        <v>139</v>
      </c>
      <c r="HS52" s="28" t="s">
        <v>139</v>
      </c>
      <c r="HT52" s="28" t="s">
        <v>139</v>
      </c>
      <c r="HU52" s="28" t="s">
        <v>139</v>
      </c>
      <c r="HV52" s="28" t="s">
        <v>139</v>
      </c>
      <c r="HW52" s="28" t="s">
        <v>139</v>
      </c>
      <c r="HX52" s="28" t="e">
        <f t="shared" si="68"/>
        <v>#VALUE!</v>
      </c>
      <c r="HY52" s="18" t="s">
        <v>118</v>
      </c>
      <c r="HZ52" s="34" t="e">
        <f>627.5095*(HQ54-HQ53)</f>
        <v>#VALUE!</v>
      </c>
      <c r="IA52" s="34" t="e">
        <f>627.5095*(HX54-HX53)</f>
        <v>#VALUE!</v>
      </c>
      <c r="IB52" s="34" t="e">
        <f>627.5095*(HV54-HV53)</f>
        <v>#VALUE!</v>
      </c>
      <c r="IC52" s="34" t="e">
        <f>627.5095*(HU54-HU53)</f>
        <v>#VALUE!</v>
      </c>
      <c r="ID52" s="34" t="e">
        <f>627.5095*(HT54-HT53)</f>
        <v>#VALUE!</v>
      </c>
      <c r="IE52" s="34" t="e">
        <f>627.5095*(HS54-HS53)</f>
        <v>#VALUE!</v>
      </c>
      <c r="IF52" s="34" t="e">
        <f>627.5095*(HR54-HR53)</f>
        <v>#VALUE!</v>
      </c>
      <c r="IG52" s="33" t="e">
        <f t="shared" si="69"/>
        <v>#VALUE!</v>
      </c>
      <c r="IH52" s="33" t="e">
        <f t="shared" si="70"/>
        <v>#VALUE!</v>
      </c>
      <c r="II52" s="33" t="e">
        <f t="shared" si="71"/>
        <v>#VALUE!</v>
      </c>
      <c r="IJ52" s="33" t="e">
        <f>HZ52-'CCSD(T)'!BB52</f>
        <v>#VALUE!</v>
      </c>
      <c r="IK52" s="33" t="e">
        <f>IB52-'CCSD(T)'!BC52</f>
        <v>#VALUE!</v>
      </c>
      <c r="IL52" s="33" t="e">
        <f>ID52-'CCSD(T)'!CH52</f>
        <v>#VALUE!</v>
      </c>
      <c r="IM52" s="33" t="e">
        <f>IF52-'CCSD(T)'!CI52</f>
        <v>#VALUE!</v>
      </c>
      <c r="IN52" s="33" t="e">
        <f>IF52-'DLPNO-CCSD(T1 or T0)'!CT51</f>
        <v>#VALUE!</v>
      </c>
      <c r="IO52" s="33" t="e">
        <f t="shared" si="72"/>
        <v>#VALUE!</v>
      </c>
      <c r="IP52" s="33" t="e">
        <f t="shared" si="73"/>
        <v>#VALUE!</v>
      </c>
      <c r="IQ52" s="33"/>
      <c r="IR52" s="218" t="s">
        <v>48</v>
      </c>
      <c r="IS52" t="s">
        <v>139</v>
      </c>
      <c r="IT52" t="s">
        <v>139</v>
      </c>
      <c r="IU52" t="s">
        <v>139</v>
      </c>
      <c r="IV52" t="s">
        <v>139</v>
      </c>
      <c r="IW52" t="s">
        <v>139</v>
      </c>
      <c r="IX52" t="s">
        <v>139</v>
      </c>
      <c r="IY52" t="s">
        <v>139</v>
      </c>
      <c r="IZ52" s="28" t="e">
        <f t="shared" si="74"/>
        <v>#VALUE!</v>
      </c>
      <c r="JA52" s="18" t="s">
        <v>118</v>
      </c>
      <c r="JB52" s="34" t="e">
        <f>627.5095*(IS54-IS53)</f>
        <v>#VALUE!</v>
      </c>
      <c r="JC52" s="34" t="e">
        <f>627.5095*(IZ54-IZ53)</f>
        <v>#VALUE!</v>
      </c>
      <c r="JD52" s="34" t="e">
        <f>627.5095*(IX54-IX53)</f>
        <v>#VALUE!</v>
      </c>
      <c r="JE52" s="34" t="e">
        <f>627.5095*(IW54-IW53)</f>
        <v>#VALUE!</v>
      </c>
      <c r="JF52" s="34" t="e">
        <f>627.5095*(IV54-IV53)</f>
        <v>#VALUE!</v>
      </c>
      <c r="JG52" s="34" t="e">
        <f>627.5095*(IU54-IU53)</f>
        <v>#VALUE!</v>
      </c>
      <c r="JH52" s="34" t="e">
        <f>627.5095*(IT54-IT53)</f>
        <v>#VALUE!</v>
      </c>
      <c r="JI52" s="33" t="e">
        <f t="shared" si="75"/>
        <v>#VALUE!</v>
      </c>
      <c r="JJ52" s="33" t="e">
        <f t="shared" si="76"/>
        <v>#VALUE!</v>
      </c>
      <c r="JK52" s="33" t="e">
        <f t="shared" si="77"/>
        <v>#VALUE!</v>
      </c>
      <c r="JL52" s="33" t="e">
        <f>JB52-'CCSD(T)'!BB52</f>
        <v>#VALUE!</v>
      </c>
      <c r="JM52" s="33" t="e">
        <f>JD52-'CCSD(T)'!BC52</f>
        <v>#VALUE!</v>
      </c>
      <c r="JN52" s="33" t="e">
        <f>JF52-'CCSD(T)'!CH52</f>
        <v>#VALUE!</v>
      </c>
      <c r="JO52" s="33" t="e">
        <f>JH52-'CCSD(T)'!CI52</f>
        <v>#VALUE!</v>
      </c>
      <c r="JP52" s="33" t="e">
        <f>JH52-'DLPNO-CCSD(T1 or T0)'!CT51</f>
        <v>#VALUE!</v>
      </c>
      <c r="JQ52" s="33" t="e">
        <f t="shared" si="78"/>
        <v>#VALUE!</v>
      </c>
      <c r="JR52" s="33" t="e">
        <f t="shared" si="79"/>
        <v>#VALUE!</v>
      </c>
      <c r="JS52" s="33"/>
      <c r="JT52" s="344"/>
      <c r="JU52" s="344"/>
      <c r="JV52" s="347"/>
      <c r="JW52" s="333"/>
      <c r="JX52" s="218" t="s">
        <v>48</v>
      </c>
      <c r="JY52" s="28" t="s">
        <v>139</v>
      </c>
      <c r="JZ52" s="28" t="s">
        <v>139</v>
      </c>
      <c r="KA52" s="28" t="s">
        <v>139</v>
      </c>
      <c r="KB52" s="28" t="s">
        <v>139</v>
      </c>
      <c r="KC52" s="28" t="s">
        <v>139</v>
      </c>
      <c r="KD52" s="28" t="s">
        <v>139</v>
      </c>
      <c r="KE52" s="28" t="s">
        <v>139</v>
      </c>
      <c r="KF52" s="28" t="e">
        <f t="shared" si="80"/>
        <v>#VALUE!</v>
      </c>
      <c r="KG52" s="216"/>
      <c r="KI52" s="215"/>
      <c r="KJ52" s="10" t="s">
        <v>139</v>
      </c>
      <c r="KK52" s="10" t="s">
        <v>139</v>
      </c>
      <c r="KL52" s="10" t="e">
        <f t="shared" si="105"/>
        <v>#VALUE!</v>
      </c>
      <c r="KM52" s="10" t="e">
        <f t="shared" si="106"/>
        <v>#VALUE!</v>
      </c>
      <c r="KN52" s="34" t="e">
        <f>627.5095*(JY54-JY53)</f>
        <v>#VALUE!</v>
      </c>
      <c r="KO52" s="34" t="e">
        <f>627.5095*(KF54-KF53)</f>
        <v>#VALUE!</v>
      </c>
      <c r="KP52" s="34"/>
      <c r="KQ52" s="34"/>
      <c r="KR52" s="34" t="e">
        <f>627.5095*(KD54-KD53)</f>
        <v>#VALUE!</v>
      </c>
      <c r="KS52" s="34" t="e">
        <f>627.5095*(KC54-KC53)</f>
        <v>#VALUE!</v>
      </c>
      <c r="KT52" s="34" t="e">
        <f>627.5095*(KB54-KB53)</f>
        <v>#VALUE!</v>
      </c>
      <c r="KU52" s="34" t="e">
        <f>627.5095*(KA54-KA53)</f>
        <v>#VALUE!</v>
      </c>
      <c r="KV52" s="34"/>
      <c r="KW52" s="33"/>
      <c r="KX52" s="109"/>
      <c r="KY52" s="109"/>
      <c r="KZ52" s="331"/>
      <c r="LA52" s="33" t="e">
        <f t="shared" si="107"/>
        <v>#VALUE!</v>
      </c>
      <c r="LB52" s="155" t="e">
        <f t="shared" si="108"/>
        <v>#VALUE!</v>
      </c>
      <c r="LC52" s="149" t="e">
        <f>KN52-'PNO-LCCSD(T)'!AB51</f>
        <v>#VALUE!</v>
      </c>
      <c r="LD52" s="179" t="e">
        <f t="shared" si="109"/>
        <v>#VALUE!</v>
      </c>
      <c r="LE52" s="324">
        <f t="shared" si="110"/>
        <v>0</v>
      </c>
      <c r="LF52" s="326">
        <f t="shared" si="111"/>
        <v>0</v>
      </c>
      <c r="LG52" t="str">
        <f t="shared" si="112"/>
        <v>17_end_MAI</v>
      </c>
      <c r="LH52" s="176"/>
      <c r="LL52" s="128" t="e">
        <f t="shared" si="113"/>
        <v>#VALUE!</v>
      </c>
      <c r="LM52" s="128">
        <f t="shared" si="114"/>
        <v>0</v>
      </c>
      <c r="LN52" s="226" t="e">
        <f t="shared" si="115"/>
        <v>#VALUE!</v>
      </c>
      <c r="LO52" s="226"/>
      <c r="LP52" s="5" t="s">
        <v>48</v>
      </c>
      <c r="LQ52" s="4" t="s">
        <v>139</v>
      </c>
      <c r="LR52" s="4" t="s">
        <v>139</v>
      </c>
      <c r="LS52" s="4" t="s">
        <v>139</v>
      </c>
      <c r="LT52" s="4" t="s">
        <v>139</v>
      </c>
      <c r="LU52" s="4" t="s">
        <v>139</v>
      </c>
      <c r="LV52" s="4" t="s">
        <v>139</v>
      </c>
      <c r="LW52" s="4" t="s">
        <v>139</v>
      </c>
      <c r="LX52" s="28" t="e">
        <f t="shared" si="116"/>
        <v>#VALUE!</v>
      </c>
      <c r="LY52" s="18" t="s">
        <v>118</v>
      </c>
      <c r="LZ52" s="34" t="e">
        <f>627.5095*(LQ54-LQ53)</f>
        <v>#VALUE!</v>
      </c>
      <c r="MA52" s="34" t="e">
        <f>627.5095*(LX54-LX53)</f>
        <v>#VALUE!</v>
      </c>
      <c r="MB52" s="34" t="e">
        <f>627.5095*(LV54-LV53)</f>
        <v>#VALUE!</v>
      </c>
      <c r="MC52" s="34" t="e">
        <f>627.5095*(LU54-LU53)</f>
        <v>#VALUE!</v>
      </c>
      <c r="MD52" s="34" t="e">
        <f>627.5095*(LT54-LT53)</f>
        <v>#VALUE!</v>
      </c>
      <c r="ME52" s="34" t="e">
        <f>627.5095*(LS54-LS53)</f>
        <v>#VALUE!</v>
      </c>
      <c r="MF52" s="34" t="e">
        <f>627.5095*(LR54-LR53)</f>
        <v>#VALUE!</v>
      </c>
      <c r="MG52" s="33" t="e">
        <f t="shared" si="117"/>
        <v>#VALUE!</v>
      </c>
      <c r="MH52" s="39" t="e">
        <f t="shared" si="118"/>
        <v>#VALUE!</v>
      </c>
      <c r="MI52" s="33"/>
      <c r="MJ52" s="5" t="s">
        <v>48</v>
      </c>
      <c r="MK52" s="28" t="s">
        <v>139</v>
      </c>
      <c r="ML52" s="28" t="s">
        <v>139</v>
      </c>
      <c r="MM52" s="28" t="s">
        <v>139</v>
      </c>
      <c r="MN52" s="28" t="s">
        <v>139</v>
      </c>
      <c r="MO52" s="28" t="s">
        <v>139</v>
      </c>
      <c r="MP52" s="28" t="s">
        <v>139</v>
      </c>
      <c r="MQ52" s="28" t="s">
        <v>139</v>
      </c>
      <c r="MR52" s="28" t="e">
        <f t="shared" si="82"/>
        <v>#VALUE!</v>
      </c>
      <c r="MS52" s="18" t="s">
        <v>118</v>
      </c>
      <c r="MT52" s="34" t="e">
        <f>627.5095*(MK54-MK53)</f>
        <v>#VALUE!</v>
      </c>
      <c r="MU52" s="34" t="e">
        <f>627.5095*(MR54-MR53)</f>
        <v>#VALUE!</v>
      </c>
      <c r="MV52" s="34" t="e">
        <f>627.5095*(MP54-MP53)</f>
        <v>#VALUE!</v>
      </c>
      <c r="MW52" s="34" t="e">
        <f>627.5095*(MO54-MO53)</f>
        <v>#VALUE!</v>
      </c>
      <c r="MX52" s="34" t="e">
        <f>627.5095*(MN54-MN53)</f>
        <v>#VALUE!</v>
      </c>
      <c r="MY52" s="34" t="e">
        <f>627.5095*(MM54-MM53)</f>
        <v>#VALUE!</v>
      </c>
      <c r="MZ52" s="34" t="e">
        <f>627.5095*(ML54-ML53)</f>
        <v>#VALUE!</v>
      </c>
      <c r="NA52" s="52" t="e">
        <f t="shared" si="119"/>
        <v>#VALUE!</v>
      </c>
      <c r="NB52" s="52" t="e">
        <f t="shared" si="120"/>
        <v>#VALUE!</v>
      </c>
      <c r="NC52" s="33" t="e">
        <f t="shared" si="121"/>
        <v>#VALUE!</v>
      </c>
      <c r="ND52" s="33"/>
      <c r="NE52" s="5" t="s">
        <v>48</v>
      </c>
      <c r="NF52" t="s">
        <v>139</v>
      </c>
      <c r="NG52" t="s">
        <v>139</v>
      </c>
      <c r="NH52" t="s">
        <v>139</v>
      </c>
      <c r="NI52" t="s">
        <v>139</v>
      </c>
      <c r="NJ52" t="s">
        <v>139</v>
      </c>
      <c r="NK52" t="s">
        <v>139</v>
      </c>
      <c r="NL52" t="s">
        <v>139</v>
      </c>
      <c r="NM52" s="28" t="e">
        <f t="shared" si="83"/>
        <v>#VALUE!</v>
      </c>
      <c r="NN52" s="18" t="s">
        <v>118</v>
      </c>
      <c r="NO52" s="34" t="e">
        <f>627.5095*(NF54-NF53)</f>
        <v>#VALUE!</v>
      </c>
      <c r="NP52" s="34" t="e">
        <f>627.5095*(NM54-NM53)</f>
        <v>#VALUE!</v>
      </c>
      <c r="NQ52" s="34" t="e">
        <f>627.5095*(NK54-NK53)</f>
        <v>#VALUE!</v>
      </c>
      <c r="NR52" s="34" t="e">
        <f>627.5095*(NJ54-NJ53)</f>
        <v>#VALUE!</v>
      </c>
      <c r="NS52" s="34" t="e">
        <f>627.5095*(NI54-NI53)</f>
        <v>#VALUE!</v>
      </c>
      <c r="NT52" s="34" t="e">
        <f>627.5095*(NH54-NH53)</f>
        <v>#VALUE!</v>
      </c>
      <c r="NU52" s="34" t="e">
        <f>627.5095*(NG54-NG53)</f>
        <v>#VALUE!</v>
      </c>
      <c r="NV52" s="33" t="e">
        <f t="shared" si="122"/>
        <v>#VALUE!</v>
      </c>
      <c r="NW52" s="39" t="e">
        <f t="shared" si="84"/>
        <v>#VALUE!</v>
      </c>
      <c r="NX52" s="33" t="e">
        <f t="shared" si="85"/>
        <v>#VALUE!</v>
      </c>
      <c r="NZ52" s="5" t="s">
        <v>48</v>
      </c>
      <c r="OA52" s="4" t="s">
        <v>139</v>
      </c>
      <c r="OB52" s="4" t="s">
        <v>139</v>
      </c>
      <c r="OC52" s="4" t="s">
        <v>139</v>
      </c>
      <c r="OD52" s="4" t="s">
        <v>139</v>
      </c>
      <c r="OE52" s="4" t="s">
        <v>139</v>
      </c>
      <c r="OF52" s="4" t="s">
        <v>139</v>
      </c>
      <c r="OG52" s="4" t="s">
        <v>139</v>
      </c>
      <c r="OH52" s="28" t="e">
        <f t="shared" si="86"/>
        <v>#VALUE!</v>
      </c>
      <c r="OI52" s="18" t="s">
        <v>118</v>
      </c>
      <c r="OJ52" s="34" t="e">
        <f>627.5095*(OA54-OA53)</f>
        <v>#VALUE!</v>
      </c>
      <c r="OK52" s="34" t="e">
        <f>627.5095*(OH54-OH53)</f>
        <v>#VALUE!</v>
      </c>
      <c r="OL52" s="34" t="e">
        <f>627.5095*(OF54-OF53)</f>
        <v>#VALUE!</v>
      </c>
      <c r="OM52" s="34" t="e">
        <f>627.5095*(OE54-OE53)</f>
        <v>#VALUE!</v>
      </c>
      <c r="ON52" s="34" t="e">
        <f>627.5095*(OD54-OD53)</f>
        <v>#VALUE!</v>
      </c>
      <c r="OO52" s="34" t="e">
        <f>627.5095*(OC54-OC53)</f>
        <v>#VALUE!</v>
      </c>
      <c r="OP52" s="34" t="e">
        <f>627.5095*(OB54-OB53)</f>
        <v>#VALUE!</v>
      </c>
      <c r="OQ52" s="33" t="e">
        <f t="shared" si="32"/>
        <v>#VALUE!</v>
      </c>
      <c r="OR52" s="39" t="e">
        <f t="shared" si="87"/>
        <v>#VALUE!</v>
      </c>
      <c r="OS52" s="39"/>
      <c r="OT52" s="39" t="s">
        <v>48</v>
      </c>
      <c r="OU52" s="39" t="s">
        <v>139</v>
      </c>
      <c r="OV52" s="39" t="s">
        <v>139</v>
      </c>
      <c r="OW52" s="39" t="s">
        <v>139</v>
      </c>
      <c r="OX52" s="39" t="s">
        <v>139</v>
      </c>
      <c r="OY52" s="39" t="s">
        <v>139</v>
      </c>
      <c r="OZ52" s="39" t="s">
        <v>139</v>
      </c>
      <c r="PA52" s="39" t="s">
        <v>139</v>
      </c>
      <c r="PB52" s="39" t="e">
        <v>#VALUE!</v>
      </c>
      <c r="PC52" s="39" t="s">
        <v>118</v>
      </c>
      <c r="PD52" s="39" t="e">
        <v>#VALUE!</v>
      </c>
      <c r="PE52" s="39" t="e">
        <v>#VALUE!</v>
      </c>
      <c r="PF52" s="39" t="e">
        <v>#VALUE!</v>
      </c>
      <c r="PG52" s="39" t="e">
        <v>#VALUE!</v>
      </c>
      <c r="PH52" s="39" t="e">
        <v>#VALUE!</v>
      </c>
      <c r="PI52" s="39" t="e">
        <v>#VALUE!</v>
      </c>
      <c r="PJ52" s="39" t="e">
        <v>#VALUE!</v>
      </c>
      <c r="PK52" s="39" t="e">
        <v>#VALUE!</v>
      </c>
      <c r="PL52" s="39" t="e">
        <v>#VALUE!</v>
      </c>
      <c r="PM52" s="39"/>
      <c r="PO52" s="33" t="e">
        <f t="shared" si="123"/>
        <v>#VALUE!</v>
      </c>
      <c r="PP52" s="33" t="e">
        <f t="shared" si="124"/>
        <v>#VALUE!</v>
      </c>
      <c r="PQ52" s="33" t="e">
        <f t="shared" si="88"/>
        <v>#VALUE!</v>
      </c>
      <c r="PR52" s="33" t="e">
        <f>'LNO-CCSD(T)-def2nZVP'!LB52</f>
        <v>#VALUE!</v>
      </c>
      <c r="PS52" s="33" t="e">
        <f t="shared" si="89"/>
        <v>#VALUE!</v>
      </c>
      <c r="PT52" s="33" t="e">
        <f t="shared" si="90"/>
        <v>#VALUE!</v>
      </c>
      <c r="PU52" s="33" t="e">
        <f>-'LNO-CCSD(T)-def2nZVP'!FA52+'CCSD(T)'!CI52</f>
        <v>#VALUE!</v>
      </c>
      <c r="PV52" s="360" t="e">
        <f>'LNO-CCSD(T)-def2nZVP'!KV52+PS52+PT52+PU52</f>
        <v>#VALUE!</v>
      </c>
      <c r="PW52" s="360"/>
      <c r="PX52" s="399" t="e">
        <v>#VALUE!</v>
      </c>
      <c r="PY52" s="399" t="e">
        <v>#VALUE!</v>
      </c>
      <c r="PZ52" s="399" t="e">
        <v>#VALUE!</v>
      </c>
      <c r="QA52" s="399" t="e">
        <v>#VALUE!</v>
      </c>
      <c r="QB52" s="399" t="e">
        <v>#VALUE!</v>
      </c>
      <c r="QC52" s="399" t="e">
        <v>#VALUE!</v>
      </c>
      <c r="QD52" s="399" t="e">
        <v>#VALUE!</v>
      </c>
      <c r="QE52" s="360" t="e">
        <v>#VALUE!</v>
      </c>
      <c r="QF52" s="399" t="e">
        <f t="shared" si="91"/>
        <v>#VALUE!</v>
      </c>
      <c r="QH52" s="5" t="s">
        <v>48</v>
      </c>
      <c r="QI52" s="420" t="s">
        <v>139</v>
      </c>
      <c r="QJ52" s="420" t="s">
        <v>139</v>
      </c>
      <c r="QK52" s="420" t="s">
        <v>139</v>
      </c>
      <c r="QL52" s="420" t="s">
        <v>139</v>
      </c>
      <c r="QM52" s="420" t="s">
        <v>139</v>
      </c>
      <c r="QN52" s="420" t="s">
        <v>139</v>
      </c>
      <c r="QO52" s="420" t="s">
        <v>139</v>
      </c>
      <c r="QP52" s="213" t="e">
        <f t="shared" si="92"/>
        <v>#VALUE!</v>
      </c>
      <c r="QQ52" s="421" t="s">
        <v>118</v>
      </c>
      <c r="QR52" s="212" t="e">
        <f>627.5095*(QI54-QI53)</f>
        <v>#VALUE!</v>
      </c>
      <c r="QS52" s="212" t="e">
        <f>627.5095*(QP54-QP53)</f>
        <v>#VALUE!</v>
      </c>
      <c r="QT52" s="212" t="e">
        <f>627.5095*(QN54-QN53)</f>
        <v>#VALUE!</v>
      </c>
      <c r="QU52" s="212" t="e">
        <f>627.5095*(QM54-QM53)</f>
        <v>#VALUE!</v>
      </c>
      <c r="QV52" s="212" t="e">
        <f>627.5095*(QL54-QL53)</f>
        <v>#VALUE!</v>
      </c>
      <c r="QW52" s="212" t="e">
        <f>627.5095*(QK54-QK53)</f>
        <v>#VALUE!</v>
      </c>
      <c r="QX52" s="212" t="e">
        <f>627.5095*(QJ54-QJ53)</f>
        <v>#VALUE!</v>
      </c>
      <c r="QY52" s="213" t="e">
        <f t="shared" si="35"/>
        <v>#VALUE!</v>
      </c>
      <c r="QZ52" s="249" t="e">
        <f t="shared" si="93"/>
        <v>#VALUE!</v>
      </c>
      <c r="RA52" s="5"/>
      <c r="RB52" s="5" t="s">
        <v>48</v>
      </c>
      <c r="RC52" s="213" t="s">
        <v>139</v>
      </c>
      <c r="RD52" s="213" t="s">
        <v>139</v>
      </c>
      <c r="RE52" s="213" t="s">
        <v>139</v>
      </c>
      <c r="RF52" s="213" t="s">
        <v>139</v>
      </c>
      <c r="RG52" s="213" t="s">
        <v>139</v>
      </c>
      <c r="RH52" s="213" t="s">
        <v>139</v>
      </c>
      <c r="RI52" s="213" t="s">
        <v>139</v>
      </c>
      <c r="RJ52" s="418" t="e">
        <f t="shared" si="94"/>
        <v>#VALUE!</v>
      </c>
      <c r="RK52" s="421" t="s">
        <v>118</v>
      </c>
      <c r="RL52" s="212" t="e">
        <f>627.5095*(RC54-RC53)</f>
        <v>#VALUE!</v>
      </c>
      <c r="RM52" s="212" t="e">
        <f>627.5095*(RJ54-RJ53)</f>
        <v>#VALUE!</v>
      </c>
      <c r="RN52" s="212" t="e">
        <f>627.5095*(RH54-RH53)</f>
        <v>#VALUE!</v>
      </c>
      <c r="RO52" s="212" t="e">
        <f>627.5095*(RG54-RG53)</f>
        <v>#VALUE!</v>
      </c>
      <c r="RP52" s="212" t="e">
        <f>627.5095*(RF54-RF53)</f>
        <v>#VALUE!</v>
      </c>
      <c r="RQ52" s="212" t="e">
        <f>627.5095*(RE54-RE53)</f>
        <v>#VALUE!</v>
      </c>
      <c r="RR52" s="212" t="e">
        <f>627.5095*(RD54-RD53)</f>
        <v>#VALUE!</v>
      </c>
      <c r="RS52" s="213" t="e">
        <f t="shared" si="36"/>
        <v>#VALUE!</v>
      </c>
      <c r="RT52" s="249" t="e">
        <f t="shared" si="95"/>
        <v>#VALUE!</v>
      </c>
    </row>
    <row r="53" spans="1:488" ht="17">
      <c r="A53" s="96">
        <v>35.47</v>
      </c>
      <c r="C53" s="286" t="s">
        <v>49</v>
      </c>
      <c r="D53" s="282" t="s">
        <v>139</v>
      </c>
      <c r="E53" s="282" t="s">
        <v>139</v>
      </c>
      <c r="F53" s="282" t="s">
        <v>139</v>
      </c>
      <c r="G53" s="282" t="s">
        <v>139</v>
      </c>
      <c r="H53" s="282" t="s">
        <v>139</v>
      </c>
      <c r="I53" s="282" t="s">
        <v>139</v>
      </c>
      <c r="J53" s="282" t="s">
        <v>139</v>
      </c>
      <c r="K53" s="94" t="s">
        <v>119</v>
      </c>
      <c r="L53" s="34" t="e">
        <f>627.5095*(D54-D52-D111)</f>
        <v>#VALUE!</v>
      </c>
      <c r="M53" s="34" t="e">
        <f>627.5095*(J54-J52-J111)</f>
        <v>#VALUE!</v>
      </c>
      <c r="N53" s="34" t="e">
        <f>627.5095*(I54-I52-I111)</f>
        <v>#VALUE!</v>
      </c>
      <c r="O53" s="34" t="e">
        <f>627.5095*(H54-H52-H111)</f>
        <v>#VALUE!</v>
      </c>
      <c r="P53" s="34" t="e">
        <f>627.5095*(G54-G52-G111)</f>
        <v>#VALUE!</v>
      </c>
      <c r="Q53" s="34" t="e">
        <f>627.5095*(F54-F52-F111)</f>
        <v>#VALUE!</v>
      </c>
      <c r="R53" s="34" t="e">
        <f>627.5095*(E54-E52-E111)</f>
        <v>#VALUE!</v>
      </c>
      <c r="S53" s="93" t="e">
        <f t="shared" si="37"/>
        <v>#VALUE!</v>
      </c>
      <c r="T53" s="93" t="e">
        <f t="shared" si="38"/>
        <v>#VALUE!</v>
      </c>
      <c r="U53" s="288"/>
      <c r="V53" s="93" t="e">
        <f>L53-'CCSD(T)'!BV53</f>
        <v>#VALUE!</v>
      </c>
      <c r="W53" s="93" t="e">
        <f>N53-'CCSD(T)'!BW53</f>
        <v>#VALUE!</v>
      </c>
      <c r="X53" s="93" t="e">
        <f>P53-'CCSD(T)'!CF53</f>
        <v>#VALUE!</v>
      </c>
      <c r="Y53" s="93" t="e">
        <f>R53-'CCSD(T)'!CG53</f>
        <v>#VALUE!</v>
      </c>
      <c r="Z53" s="93" t="e">
        <f>R53-'DLPNO-CCSD(T1 or T0)'!CT52</f>
        <v>#VALUE!</v>
      </c>
      <c r="AA53" s="93" t="e">
        <f t="shared" si="39"/>
        <v>#VALUE!</v>
      </c>
      <c r="AB53" s="93" t="e">
        <f t="shared" si="40"/>
        <v>#VALUE!</v>
      </c>
      <c r="AD53" s="209" t="s">
        <v>49</v>
      </c>
      <c r="AE53" s="28" t="s">
        <v>139</v>
      </c>
      <c r="AF53" s="28" t="s">
        <v>139</v>
      </c>
      <c r="AG53" s="28" t="s">
        <v>139</v>
      </c>
      <c r="AH53" s="28" t="s">
        <v>139</v>
      </c>
      <c r="AI53" s="28" t="s">
        <v>139</v>
      </c>
      <c r="AJ53" s="28" t="s">
        <v>139</v>
      </c>
      <c r="AK53" s="28" t="s">
        <v>139</v>
      </c>
      <c r="AL53" s="18" t="s">
        <v>119</v>
      </c>
      <c r="AM53" s="34" t="e">
        <f>627.5095*(AE54-AE52-AE111)</f>
        <v>#VALUE!</v>
      </c>
      <c r="AN53" s="34" t="e">
        <f>627.5095*(AK54-AK52-AK111)</f>
        <v>#VALUE!</v>
      </c>
      <c r="AO53" s="34" t="e">
        <f>627.5095*(AJ54-AJ52-AJ111)</f>
        <v>#VALUE!</v>
      </c>
      <c r="AP53" s="34" t="e">
        <f>627.5095*(AI54-AI52-AI111)</f>
        <v>#VALUE!</v>
      </c>
      <c r="AQ53" s="34" t="e">
        <f>627.5095*(AH54-AH52-AH111)</f>
        <v>#VALUE!</v>
      </c>
      <c r="AR53" s="34" t="e">
        <f>627.5095*(AG54-AG52-AG111)</f>
        <v>#VALUE!</v>
      </c>
      <c r="AS53" s="34" t="e">
        <f>627.5095*(AF54-AF52-AF111)</f>
        <v>#VALUE!</v>
      </c>
      <c r="AT53" s="52" t="e">
        <f t="shared" si="41"/>
        <v>#VALUE!</v>
      </c>
      <c r="AU53" s="52" t="e">
        <f t="shared" si="42"/>
        <v>#VALUE!</v>
      </c>
      <c r="AV53" s="71"/>
      <c r="AW53" s="52" t="e">
        <f>AM53-'CCSD(T)'!BV53</f>
        <v>#VALUE!</v>
      </c>
      <c r="AX53" s="52" t="e">
        <f>AO53-'CCSD(T)'!BW53</f>
        <v>#VALUE!</v>
      </c>
      <c r="AY53" s="52" t="e">
        <f>AQ53-'CCSD(T)'!CF53</f>
        <v>#VALUE!</v>
      </c>
      <c r="AZ53" s="52" t="e">
        <f>AS53-'CCSD(T)'!CG53</f>
        <v>#VALUE!</v>
      </c>
      <c r="BA53" s="52" t="e">
        <f>AS53-'DLPNO-CCSD(T1 or T0)'!CT52</f>
        <v>#VALUE!</v>
      </c>
      <c r="BB53" s="52" t="e">
        <f t="shared" si="43"/>
        <v>#VALUE!</v>
      </c>
      <c r="BC53" s="52" t="e">
        <f t="shared" si="44"/>
        <v>#VALUE!</v>
      </c>
      <c r="BD53" s="33"/>
      <c r="BE53" s="211" t="s">
        <v>49</v>
      </c>
      <c r="BF53" s="28" t="s">
        <v>139</v>
      </c>
      <c r="BG53" s="28" t="s">
        <v>139</v>
      </c>
      <c r="BH53" s="28" t="s">
        <v>139</v>
      </c>
      <c r="BI53" s="28" t="s">
        <v>139</v>
      </c>
      <c r="BJ53" s="28" t="s">
        <v>139</v>
      </c>
      <c r="BK53" s="28" t="s">
        <v>139</v>
      </c>
      <c r="BL53" s="28" t="s">
        <v>139</v>
      </c>
      <c r="BM53" s="28" t="e">
        <f t="shared" si="45"/>
        <v>#VALUE!</v>
      </c>
      <c r="BN53" s="18" t="s">
        <v>119</v>
      </c>
      <c r="BO53" s="212" t="e">
        <f>627.5095*(BF54-BF52-BF111)</f>
        <v>#VALUE!</v>
      </c>
      <c r="BP53" s="212" t="e">
        <f>627.5095*(BM54-BM52-BM111)</f>
        <v>#VALUE!</v>
      </c>
      <c r="BQ53" s="212" t="e">
        <f>627.5095*(BK54-BK52-BK111)</f>
        <v>#VALUE!</v>
      </c>
      <c r="BR53" s="212" t="e">
        <f>627.5095*(BJ54-BJ52-BJ111)</f>
        <v>#VALUE!</v>
      </c>
      <c r="BS53" s="212" t="e">
        <f>627.5095*(BI54-BI52-BI111)</f>
        <v>#VALUE!</v>
      </c>
      <c r="BT53" s="212" t="e">
        <f>627.5095*(BH54-BH52-BH111)</f>
        <v>#VALUE!</v>
      </c>
      <c r="BU53" s="212" t="e">
        <f>627.5095*(BG54-BG52-BG111)</f>
        <v>#VALUE!</v>
      </c>
      <c r="BV53" s="213" t="e">
        <f t="shared" si="46"/>
        <v>#VALUE!</v>
      </c>
      <c r="BW53" s="213" t="e">
        <f t="shared" si="47"/>
        <v>#VALUE!</v>
      </c>
      <c r="BX53" s="214" t="e">
        <f t="shared" si="96"/>
        <v>#VALUE!</v>
      </c>
      <c r="BY53" s="33" t="e">
        <f>BO53-'CCSD(T)'!BV53</f>
        <v>#VALUE!</v>
      </c>
      <c r="BZ53" s="33" t="e">
        <f>BQ53-'CCSD(T)'!BW53</f>
        <v>#VALUE!</v>
      </c>
      <c r="CA53" s="39" t="e">
        <f>BS53-'CCSD(T)'!CF53</f>
        <v>#VALUE!</v>
      </c>
      <c r="CB53" s="39" t="e">
        <f>BU53-'CCSD(T)'!CG53</f>
        <v>#VALUE!</v>
      </c>
      <c r="CC53" s="33" t="e">
        <f>BU53-'DLPNO-CCSD(T1 or T0)'!CT52</f>
        <v>#VALUE!</v>
      </c>
      <c r="CD53" s="33" t="e">
        <f t="shared" si="49"/>
        <v>#VALUE!</v>
      </c>
      <c r="CE53" s="33" t="e">
        <f t="shared" si="50"/>
        <v>#VALUE!</v>
      </c>
      <c r="CF53" s="39"/>
      <c r="CG53" s="211" t="s">
        <v>49</v>
      </c>
      <c r="CH53" s="74" t="s">
        <v>139</v>
      </c>
      <c r="CI53" s="200" t="s">
        <v>139</v>
      </c>
      <c r="CJ53" s="200" t="s">
        <v>139</v>
      </c>
      <c r="CK53" s="200" t="s">
        <v>139</v>
      </c>
      <c r="CL53" s="200" t="s">
        <v>139</v>
      </c>
      <c r="CM53" s="200" t="s">
        <v>139</v>
      </c>
      <c r="CN53" s="52" t="s">
        <v>139</v>
      </c>
      <c r="CO53" s="52" t="s">
        <v>139</v>
      </c>
      <c r="CP53" s="18" t="s">
        <v>119</v>
      </c>
      <c r="CQ53" s="34" t="e">
        <f>627.5095*(CH54-CH52-CH111)</f>
        <v>#VALUE!</v>
      </c>
      <c r="CR53" s="34" t="e">
        <f>627.5095*(CO54-CO52-CO111)</f>
        <v>#VALUE!</v>
      </c>
      <c r="CS53" s="34" t="e">
        <f>627.5095*(CM54-CM52-CM111)</f>
        <v>#VALUE!</v>
      </c>
      <c r="CT53" s="34" t="e">
        <f>627.5095*(CL54-CL52-CL111)</f>
        <v>#VALUE!</v>
      </c>
      <c r="CU53" s="34" t="e">
        <f>627.5095*(CK54-CK52-CK111)</f>
        <v>#VALUE!</v>
      </c>
      <c r="CV53" s="34" t="e">
        <f>627.5095*(CJ54-CJ52-CJ111)</f>
        <v>#VALUE!</v>
      </c>
      <c r="CW53" s="34" t="e">
        <f>627.5095*(CI54-CI52-CI111)</f>
        <v>#VALUE!</v>
      </c>
      <c r="CX53" s="33" t="e">
        <f t="shared" si="97"/>
        <v>#VALUE!</v>
      </c>
      <c r="CY53" s="33" t="e">
        <f t="shared" si="98"/>
        <v>#VALUE!</v>
      </c>
      <c r="CZ53" s="33" t="e">
        <f t="shared" si="99"/>
        <v>#VALUE!</v>
      </c>
      <c r="DA53" s="33" t="e">
        <f>CQ53-'CCSD(T)'!BV53</f>
        <v>#VALUE!</v>
      </c>
      <c r="DB53" s="33" t="e">
        <f>CS53-'CCSD(T)'!BW53</f>
        <v>#VALUE!</v>
      </c>
      <c r="DC53" s="33" t="e">
        <f>CU53-'CCSD(T)'!CF53</f>
        <v>#VALUE!</v>
      </c>
      <c r="DD53" s="39" t="e">
        <f>CW53-'CCSD(T)'!CG53</f>
        <v>#VALUE!</v>
      </c>
      <c r="DE53" s="39" t="e">
        <f>CW53-'DLPNO-CCSD(T1 or T0)'!CT52</f>
        <v>#VALUE!</v>
      </c>
      <c r="DF53" s="33" t="e">
        <f t="shared" si="52"/>
        <v>#VALUE!</v>
      </c>
      <c r="DG53" s="33" t="e">
        <f t="shared" si="53"/>
        <v>#VALUE!</v>
      </c>
      <c r="DH53" s="33"/>
      <c r="DI53" s="211" t="s">
        <v>49</v>
      </c>
      <c r="DJ53" s="74" t="s">
        <v>139</v>
      </c>
      <c r="DK53" s="200" t="s">
        <v>139</v>
      </c>
      <c r="DL53" s="200" t="s">
        <v>139</v>
      </c>
      <c r="DM53" s="200" t="s">
        <v>139</v>
      </c>
      <c r="DN53" s="200" t="s">
        <v>139</v>
      </c>
      <c r="DO53" s="200" t="s">
        <v>139</v>
      </c>
      <c r="DP53" s="10" t="s">
        <v>139</v>
      </c>
      <c r="DQ53" s="52" t="s">
        <v>139</v>
      </c>
      <c r="DR53" s="18" t="s">
        <v>119</v>
      </c>
      <c r="DS53" s="34" t="e">
        <f>627.5095*(DJ54-DJ52-DJ111)</f>
        <v>#VALUE!</v>
      </c>
      <c r="DT53" s="34" t="e">
        <f>627.5095*(DQ54-DQ52-DQ111)</f>
        <v>#VALUE!</v>
      </c>
      <c r="DU53" s="34" t="e">
        <f>627.5095*(DO54-DO52-DO111)</f>
        <v>#VALUE!</v>
      </c>
      <c r="DV53" s="34" t="e">
        <f>627.5095*(DN54-DN52-DN111)</f>
        <v>#VALUE!</v>
      </c>
      <c r="DW53" s="34" t="e">
        <f>627.5095*(DM54-DM52-DM111)</f>
        <v>#VALUE!</v>
      </c>
      <c r="DX53" s="34" t="e">
        <f>627.5095*(DL54-DL52-DL111)</f>
        <v>#VALUE!</v>
      </c>
      <c r="DY53" s="34" t="e">
        <f>627.5095*(DK54-DK52-DK111)</f>
        <v>#VALUE!</v>
      </c>
      <c r="DZ53" s="33" t="e">
        <f t="shared" si="3"/>
        <v>#VALUE!</v>
      </c>
      <c r="EA53" s="33" t="e">
        <f t="shared" si="4"/>
        <v>#VALUE!</v>
      </c>
      <c r="EB53" s="33" t="e">
        <f t="shared" si="55"/>
        <v>#VALUE!</v>
      </c>
      <c r="EC53" s="33" t="e">
        <f>DS53-'CCSD(T)'!BV53</f>
        <v>#VALUE!</v>
      </c>
      <c r="ED53" s="33" t="e">
        <f>DU53-'CCSD(T)'!BW53</f>
        <v>#VALUE!</v>
      </c>
      <c r="EE53" s="33" t="e">
        <f>DW53-'CCSD(T)'!CF53</f>
        <v>#VALUE!</v>
      </c>
      <c r="EF53" s="39" t="e">
        <f>DY53-'CCSD(T)'!CG53</f>
        <v>#VALUE!</v>
      </c>
      <c r="EG53" s="39" t="e">
        <f>DY53-'DLPNO-CCSD(T1 or T0)'!CT52</f>
        <v>#VALUE!</v>
      </c>
      <c r="EH53" s="33" t="e">
        <f t="shared" si="56"/>
        <v>#VALUE!</v>
      </c>
      <c r="EI53" s="33" t="e">
        <f t="shared" si="57"/>
        <v>#VALUE!</v>
      </c>
      <c r="EJ53" s="33"/>
      <c r="EK53" s="289" t="s">
        <v>49</v>
      </c>
      <c r="EL53" s="33" t="s">
        <v>139</v>
      </c>
      <c r="EM53" s="33" t="s">
        <v>139</v>
      </c>
      <c r="EN53" s="33" t="s">
        <v>139</v>
      </c>
      <c r="EO53" s="33" t="s">
        <v>139</v>
      </c>
      <c r="EP53" s="33" t="s">
        <v>139</v>
      </c>
      <c r="EQ53" s="33" t="s">
        <v>139</v>
      </c>
      <c r="ER53" s="33" t="s">
        <v>139</v>
      </c>
      <c r="ES53" s="33" t="e">
        <f t="shared" si="58"/>
        <v>#VALUE!</v>
      </c>
      <c r="ET53" s="18" t="s">
        <v>119</v>
      </c>
      <c r="EU53" s="34" t="e">
        <f>627.5095*(EL54-EL52-EL111)</f>
        <v>#VALUE!</v>
      </c>
      <c r="EV53" s="34" t="e">
        <f>627.5095*(ES54-ES52-ES111)</f>
        <v>#VALUE!</v>
      </c>
      <c r="EW53" s="34" t="e">
        <f>627.5095*(EQ54-EQ52-EQ111)</f>
        <v>#VALUE!</v>
      </c>
      <c r="EX53" s="34" t="e">
        <f>627.5095*(EP54-EP52-EP111)</f>
        <v>#VALUE!</v>
      </c>
      <c r="EY53" s="34" t="e">
        <f>627.5095*(EO54-EO52-EO111)</f>
        <v>#VALUE!</v>
      </c>
      <c r="EZ53" s="34" t="e">
        <f>627.5095*(EN54-EN52-EN111)</f>
        <v>#VALUE!</v>
      </c>
      <c r="FA53" s="34" t="e">
        <f>627.5095*(EM54-EM52-EM111)</f>
        <v>#VALUE!</v>
      </c>
      <c r="FB53" s="92" t="e">
        <f t="shared" si="5"/>
        <v>#VALUE!</v>
      </c>
      <c r="FC53" s="92" t="e">
        <f t="shared" si="6"/>
        <v>#VALUE!</v>
      </c>
      <c r="FD53" s="92" t="e">
        <f>EU53-'CCSD(T)'!BB53</f>
        <v>#VALUE!</v>
      </c>
      <c r="FE53" s="92" t="e">
        <f>EW53-'CCSD(T)'!BC53</f>
        <v>#VALUE!</v>
      </c>
      <c r="FF53" s="92" t="e">
        <f>EY53-'CCSD(T)'!CH53</f>
        <v>#VALUE!</v>
      </c>
      <c r="FG53" s="96" t="e">
        <f>FA53-'CCSD(T)'!CI53</f>
        <v>#VALUE!</v>
      </c>
      <c r="FH53" s="96" t="e">
        <f>FA53-'DLPNO-CCSD(T1 or T0)'!AF52</f>
        <v>#VALUE!</v>
      </c>
      <c r="FI53" s="92" t="e">
        <f t="shared" si="59"/>
        <v>#VALUE!</v>
      </c>
      <c r="FJ53" s="92" t="e">
        <f t="shared" si="60"/>
        <v>#VALUE!</v>
      </c>
      <c r="FK53" s="39"/>
      <c r="FL53" s="218" t="s">
        <v>49</v>
      </c>
      <c r="FM53" s="28" t="s">
        <v>139</v>
      </c>
      <c r="FN53" s="28" t="s">
        <v>139</v>
      </c>
      <c r="FO53" s="28" t="s">
        <v>139</v>
      </c>
      <c r="FP53" s="28" t="s">
        <v>139</v>
      </c>
      <c r="FQ53" s="28" t="s">
        <v>139</v>
      </c>
      <c r="FR53" s="28" t="s">
        <v>139</v>
      </c>
      <c r="FS53" s="28" t="s">
        <v>139</v>
      </c>
      <c r="FT53" s="28" t="e">
        <f t="shared" si="61"/>
        <v>#VALUE!</v>
      </c>
      <c r="FU53" s="18" t="s">
        <v>119</v>
      </c>
      <c r="FV53" s="34" t="e">
        <f>627.5095*(FM54-FM52-FM111)</f>
        <v>#VALUE!</v>
      </c>
      <c r="FW53" s="34" t="e">
        <f>627.5095*(FT54-FT52-FT111)</f>
        <v>#VALUE!</v>
      </c>
      <c r="FX53" s="34" t="e">
        <f>627.5095*(FR54-FR52-FR111)</f>
        <v>#VALUE!</v>
      </c>
      <c r="FY53" s="34" t="e">
        <f>627.5095*(FQ54-FQ52-FQ111)</f>
        <v>#VALUE!</v>
      </c>
      <c r="FZ53" s="34" t="e">
        <f>627.5095*(FP54-FP52-FP111)</f>
        <v>#VALUE!</v>
      </c>
      <c r="GA53" s="34" t="e">
        <f>627.5095*(FO54-FO52-FO111)</f>
        <v>#VALUE!</v>
      </c>
      <c r="GB53" s="34" t="e">
        <f>627.5095*(FN54-FN52-FN111)</f>
        <v>#VALUE!</v>
      </c>
      <c r="GC53" s="33" t="e">
        <f t="shared" si="62"/>
        <v>#VALUE!</v>
      </c>
      <c r="GD53" s="33" t="e">
        <f t="shared" si="63"/>
        <v>#VALUE!</v>
      </c>
      <c r="GE53" s="169" t="e">
        <f t="shared" si="100"/>
        <v>#VALUE!</v>
      </c>
      <c r="GF53" s="33" t="e">
        <f>FV53-'CCSD(T)'!BB53</f>
        <v>#VALUE!</v>
      </c>
      <c r="GG53" s="33" t="e">
        <f>FX53-'CCSD(T)'!BC53</f>
        <v>#VALUE!</v>
      </c>
      <c r="GH53" s="33" t="e">
        <f>FZ53-'CCSD(T)'!CH53</f>
        <v>#VALUE!</v>
      </c>
      <c r="GI53" s="33" t="e">
        <f>GB53-'CCSD(T)'!CI53</f>
        <v>#VALUE!</v>
      </c>
      <c r="GJ53" s="33" t="e">
        <f>GB53-'DLPNO-CCSD(T1 or T0)'!O52</f>
        <v>#VALUE!</v>
      </c>
      <c r="GK53" s="33" t="e">
        <f t="shared" si="64"/>
        <v>#VALUE!</v>
      </c>
      <c r="GL53" s="33" t="e">
        <f t="shared" si="65"/>
        <v>#VALUE!</v>
      </c>
      <c r="GM53" s="33"/>
      <c r="GN53" s="218" t="s">
        <v>49</v>
      </c>
      <c r="GO53" s="28" t="s">
        <v>139</v>
      </c>
      <c r="GP53" s="28" t="s">
        <v>139</v>
      </c>
      <c r="GQ53" s="28" t="s">
        <v>139</v>
      </c>
      <c r="GR53" s="28" t="s">
        <v>139</v>
      </c>
      <c r="GS53" s="28" t="s">
        <v>139</v>
      </c>
      <c r="GT53" s="28" t="s">
        <v>139</v>
      </c>
      <c r="GU53" s="28" t="s">
        <v>139</v>
      </c>
      <c r="GV53" s="28" t="e">
        <f t="shared" si="66"/>
        <v>#VALUE!</v>
      </c>
      <c r="GW53" s="18" t="s">
        <v>119</v>
      </c>
      <c r="GX53" s="34" t="e">
        <f>627.5095*(GO54-GO52-GO111)</f>
        <v>#VALUE!</v>
      </c>
      <c r="GY53" s="34" t="e">
        <f>627.5095*(GV54-GV52-GV111)</f>
        <v>#VALUE!</v>
      </c>
      <c r="GZ53" s="34" t="e">
        <f>627.5095*(GT54-GT52-GT111)</f>
        <v>#VALUE!</v>
      </c>
      <c r="HA53" s="34" t="e">
        <f>627.5095*(GS54-GS52-GS111)</f>
        <v>#VALUE!</v>
      </c>
      <c r="HB53" s="34" t="e">
        <f>627.5095*(GR54-GR52-GR111)</f>
        <v>#VALUE!</v>
      </c>
      <c r="HC53" s="34" t="e">
        <f>627.5095*(GQ54-GQ52-GQ111)</f>
        <v>#VALUE!</v>
      </c>
      <c r="HD53" s="34" t="e">
        <f>627.5095*(GP54-GP52-GP111)</f>
        <v>#VALUE!</v>
      </c>
      <c r="HE53" s="33" t="e">
        <f t="shared" si="101"/>
        <v>#VALUE!</v>
      </c>
      <c r="HF53" s="33" t="e">
        <f t="shared" si="102"/>
        <v>#VALUE!</v>
      </c>
      <c r="HG53" s="52" t="e">
        <f t="shared" si="67"/>
        <v>#VALUE!</v>
      </c>
      <c r="HH53" s="33" t="e">
        <f>GX53-'CCSD(T)'!BB53</f>
        <v>#VALUE!</v>
      </c>
      <c r="HI53" s="33" t="e">
        <f>GZ53-'CCSD(T)'!BC53</f>
        <v>#VALUE!</v>
      </c>
      <c r="HJ53" s="33" t="e">
        <f>HB53-'CCSD(T)'!CH53</f>
        <v>#VALUE!</v>
      </c>
      <c r="HK53" s="33" t="e">
        <f>HD53-'CCSD(T)'!CI53</f>
        <v>#VALUE!</v>
      </c>
      <c r="HL53" s="33" t="e">
        <f>HD53-'DLPNO-CCSD(T1 or T0)'!CT52</f>
        <v>#VALUE!</v>
      </c>
      <c r="HM53" s="33" t="e">
        <f t="shared" si="103"/>
        <v>#VALUE!</v>
      </c>
      <c r="HN53" s="33" t="e">
        <f t="shared" si="104"/>
        <v>#VALUE!</v>
      </c>
      <c r="HO53" s="39"/>
      <c r="HP53" s="218" t="s">
        <v>49</v>
      </c>
      <c r="HQ53" s="28" t="s">
        <v>139</v>
      </c>
      <c r="HR53" s="28" t="s">
        <v>139</v>
      </c>
      <c r="HS53" s="28" t="s">
        <v>139</v>
      </c>
      <c r="HT53" s="28" t="s">
        <v>139</v>
      </c>
      <c r="HU53" s="28" t="s">
        <v>139</v>
      </c>
      <c r="HV53" s="28" t="s">
        <v>139</v>
      </c>
      <c r="HW53" s="28" t="s">
        <v>139</v>
      </c>
      <c r="HX53" s="28" t="e">
        <f t="shared" si="68"/>
        <v>#VALUE!</v>
      </c>
      <c r="HY53" s="18" t="s">
        <v>119</v>
      </c>
      <c r="HZ53" s="34" t="e">
        <f>627.5095*(HQ54-HQ52-HQ111)</f>
        <v>#VALUE!</v>
      </c>
      <c r="IA53" s="34" t="e">
        <f>627.5095*(HX54-HX52-HX111)</f>
        <v>#VALUE!</v>
      </c>
      <c r="IB53" s="34" t="e">
        <f>627.5095*(HV54-HV52-HV111)</f>
        <v>#VALUE!</v>
      </c>
      <c r="IC53" s="34" t="e">
        <f>627.5095*(HU54-HU52-HU111)</f>
        <v>#VALUE!</v>
      </c>
      <c r="ID53" s="34" t="e">
        <f>627.5095*(HT54-HT52-HT111)</f>
        <v>#VALUE!</v>
      </c>
      <c r="IE53" s="34" t="e">
        <f>627.5095*(HS54-HS52-HS111)</f>
        <v>#VALUE!</v>
      </c>
      <c r="IF53" s="34" t="e">
        <f>627.5095*(HR54-HR52-HR111)</f>
        <v>#VALUE!</v>
      </c>
      <c r="IG53" s="33" t="e">
        <f t="shared" si="69"/>
        <v>#VALUE!</v>
      </c>
      <c r="IH53" s="33" t="e">
        <f t="shared" si="70"/>
        <v>#VALUE!</v>
      </c>
      <c r="II53" s="33" t="e">
        <f t="shared" si="71"/>
        <v>#VALUE!</v>
      </c>
      <c r="IJ53" s="33" t="e">
        <f>HZ53-'CCSD(T)'!BB53</f>
        <v>#VALUE!</v>
      </c>
      <c r="IK53" s="33" t="e">
        <f>IB53-'CCSD(T)'!BC53</f>
        <v>#VALUE!</v>
      </c>
      <c r="IL53" s="33" t="e">
        <f>ID53-'CCSD(T)'!CH53</f>
        <v>#VALUE!</v>
      </c>
      <c r="IM53" s="33" t="e">
        <f>IF53-'CCSD(T)'!CI53</f>
        <v>#VALUE!</v>
      </c>
      <c r="IN53" s="33" t="e">
        <f>IF53-'DLPNO-CCSD(T1 or T0)'!CT52</f>
        <v>#VALUE!</v>
      </c>
      <c r="IO53" s="33" t="e">
        <f t="shared" si="72"/>
        <v>#VALUE!</v>
      </c>
      <c r="IP53" s="33" t="e">
        <f t="shared" si="73"/>
        <v>#VALUE!</v>
      </c>
      <c r="IQ53" s="33"/>
      <c r="IR53" s="218" t="s">
        <v>49</v>
      </c>
      <c r="IS53" t="s">
        <v>139</v>
      </c>
      <c r="IT53" t="s">
        <v>139</v>
      </c>
      <c r="IU53" t="s">
        <v>139</v>
      </c>
      <c r="IV53" t="s">
        <v>139</v>
      </c>
      <c r="IW53" t="s">
        <v>139</v>
      </c>
      <c r="IX53" t="s">
        <v>139</v>
      </c>
      <c r="IY53" t="s">
        <v>139</v>
      </c>
      <c r="IZ53" s="28" t="e">
        <f t="shared" si="74"/>
        <v>#VALUE!</v>
      </c>
      <c r="JA53" s="18" t="s">
        <v>119</v>
      </c>
      <c r="JB53" s="34" t="e">
        <f>627.5095*(IS54-IS52-IS111)</f>
        <v>#VALUE!</v>
      </c>
      <c r="JC53" s="34" t="e">
        <f>627.5095*(IZ54-IZ52-IZ111)</f>
        <v>#VALUE!</v>
      </c>
      <c r="JD53" s="34" t="e">
        <f>627.5095*(IX54-IX52-IX111)</f>
        <v>#VALUE!</v>
      </c>
      <c r="JE53" s="34" t="e">
        <f>627.5095*(IW54-IW52-IW111)</f>
        <v>#VALUE!</v>
      </c>
      <c r="JF53" s="34" t="e">
        <f>627.5095*(IV54-IV52-IV111)</f>
        <v>#VALUE!</v>
      </c>
      <c r="JG53" s="34" t="e">
        <f>627.5095*(IU54-IU52-IU111)</f>
        <v>#VALUE!</v>
      </c>
      <c r="JH53" s="34" t="e">
        <f>627.5095*(IT54-IT52-IT111)</f>
        <v>#VALUE!</v>
      </c>
      <c r="JI53" s="33" t="e">
        <f t="shared" si="75"/>
        <v>#VALUE!</v>
      </c>
      <c r="JJ53" s="33" t="e">
        <f t="shared" si="76"/>
        <v>#VALUE!</v>
      </c>
      <c r="JK53" s="33" t="e">
        <f t="shared" si="77"/>
        <v>#VALUE!</v>
      </c>
      <c r="JL53" s="33" t="e">
        <f>JB53-'CCSD(T)'!BB53</f>
        <v>#VALUE!</v>
      </c>
      <c r="JM53" s="33" t="e">
        <f>JD53-'CCSD(T)'!BC53</f>
        <v>#VALUE!</v>
      </c>
      <c r="JN53" s="33" t="e">
        <f>JF53-'CCSD(T)'!CH53</f>
        <v>#VALUE!</v>
      </c>
      <c r="JO53" s="33" t="e">
        <f>JH53-'CCSD(T)'!CI53</f>
        <v>#VALUE!</v>
      </c>
      <c r="JP53" s="33" t="e">
        <f>JH53-'DLPNO-CCSD(T1 or T0)'!CT52</f>
        <v>#VALUE!</v>
      </c>
      <c r="JQ53" s="33" t="e">
        <f t="shared" si="78"/>
        <v>#VALUE!</v>
      </c>
      <c r="JR53" s="33" t="e">
        <f t="shared" si="79"/>
        <v>#VALUE!</v>
      </c>
      <c r="JS53" s="33"/>
      <c r="JT53" s="344"/>
      <c r="JU53" s="344"/>
      <c r="JV53" s="347"/>
      <c r="JW53" s="333"/>
      <c r="JX53" s="218" t="s">
        <v>49</v>
      </c>
      <c r="JY53" s="28" t="s">
        <v>139</v>
      </c>
      <c r="JZ53" s="28" t="s">
        <v>139</v>
      </c>
      <c r="KA53" s="28" t="s">
        <v>139</v>
      </c>
      <c r="KB53" s="28" t="s">
        <v>139</v>
      </c>
      <c r="KC53" s="28" t="s">
        <v>139</v>
      </c>
      <c r="KD53" s="28" t="s">
        <v>139</v>
      </c>
      <c r="KE53" s="28" t="s">
        <v>139</v>
      </c>
      <c r="KF53" s="28" t="e">
        <f t="shared" si="80"/>
        <v>#VALUE!</v>
      </c>
      <c r="KG53" s="216"/>
      <c r="KI53" s="215"/>
      <c r="KJ53" s="10" t="s">
        <v>139</v>
      </c>
      <c r="KK53" s="10" t="s">
        <v>139</v>
      </c>
      <c r="KL53" s="10" t="e">
        <f t="shared" si="105"/>
        <v>#VALUE!</v>
      </c>
      <c r="KM53" s="10" t="e">
        <f t="shared" si="106"/>
        <v>#VALUE!</v>
      </c>
      <c r="KN53" s="34" t="e">
        <f>627.5095*(JY54-JY52-JY111)</f>
        <v>#VALUE!</v>
      </c>
      <c r="KO53" s="34" t="e">
        <f>627.5095*(KF54-KF52-KF111)</f>
        <v>#VALUE!</v>
      </c>
      <c r="KP53" s="34"/>
      <c r="KQ53" s="34"/>
      <c r="KR53" s="34" t="e">
        <f>627.5095*(KD54-KD52-KD111)</f>
        <v>#VALUE!</v>
      </c>
      <c r="KS53" s="34" t="e">
        <f>627.5095*(KC54-KC52-KC111)</f>
        <v>#VALUE!</v>
      </c>
      <c r="KT53" s="34" t="e">
        <f>627.5095*(KB54-KB52-KB111)</f>
        <v>#VALUE!</v>
      </c>
      <c r="KU53" s="34" t="e">
        <f>627.5095*(KA54-KA52-KA111)</f>
        <v>#VALUE!</v>
      </c>
      <c r="KV53" s="34"/>
      <c r="KW53" s="33"/>
      <c r="KX53" s="109"/>
      <c r="KY53" s="109"/>
      <c r="KZ53" s="331"/>
      <c r="LA53" s="33" t="e">
        <f t="shared" si="107"/>
        <v>#VALUE!</v>
      </c>
      <c r="LB53" s="155" t="e">
        <f t="shared" si="108"/>
        <v>#VALUE!</v>
      </c>
      <c r="LC53" s="149" t="e">
        <f>KN53-'PNO-LCCSD(T)'!AB52</f>
        <v>#VALUE!</v>
      </c>
      <c r="LD53" s="179" t="e">
        <f t="shared" si="109"/>
        <v>#VALUE!</v>
      </c>
      <c r="LE53" s="324">
        <f t="shared" si="110"/>
        <v>0</v>
      </c>
      <c r="LF53" s="326">
        <f t="shared" si="111"/>
        <v>0</v>
      </c>
      <c r="LG53" t="str">
        <f t="shared" si="112"/>
        <v>17_start_MAI</v>
      </c>
      <c r="LH53" s="176"/>
      <c r="LL53" s="128" t="e">
        <f t="shared" si="113"/>
        <v>#VALUE!</v>
      </c>
      <c r="LM53" s="128">
        <f t="shared" si="114"/>
        <v>0</v>
      </c>
      <c r="LN53" s="226" t="e">
        <f t="shared" si="115"/>
        <v>#VALUE!</v>
      </c>
      <c r="LO53" s="226"/>
      <c r="LP53" s="5" t="s">
        <v>49</v>
      </c>
      <c r="LQ53" s="4" t="s">
        <v>139</v>
      </c>
      <c r="LR53" s="4" t="s">
        <v>139</v>
      </c>
      <c r="LS53" s="4" t="s">
        <v>139</v>
      </c>
      <c r="LT53" s="4" t="s">
        <v>139</v>
      </c>
      <c r="LU53" s="4" t="s">
        <v>139</v>
      </c>
      <c r="LV53" s="4" t="s">
        <v>139</v>
      </c>
      <c r="LW53" s="4" t="s">
        <v>139</v>
      </c>
      <c r="LX53" s="28" t="e">
        <f t="shared" si="116"/>
        <v>#VALUE!</v>
      </c>
      <c r="LY53" s="18" t="s">
        <v>119</v>
      </c>
      <c r="LZ53" s="34" t="e">
        <f>627.5095*(LQ54-LQ52-LQ111)</f>
        <v>#VALUE!</v>
      </c>
      <c r="MA53" s="34" t="e">
        <f>627.5095*(LX54-LX52-LX111)</f>
        <v>#VALUE!</v>
      </c>
      <c r="MB53" s="34" t="e">
        <f>627.5095*(LV54-LV52-LV111)</f>
        <v>#VALUE!</v>
      </c>
      <c r="MC53" s="34" t="e">
        <f>627.5095*(LU54-LU52-LU111)</f>
        <v>#VALUE!</v>
      </c>
      <c r="MD53" s="34" t="e">
        <f>627.5095*(LT54-LT52-LT111)</f>
        <v>#VALUE!</v>
      </c>
      <c r="ME53" s="34" t="e">
        <f>627.5095*(LS54-LS52-LS111)</f>
        <v>#VALUE!</v>
      </c>
      <c r="MF53" s="34" t="e">
        <f>627.5095*(LR54-LR52-LR111)</f>
        <v>#VALUE!</v>
      </c>
      <c r="MG53" s="33" t="e">
        <f t="shared" si="117"/>
        <v>#VALUE!</v>
      </c>
      <c r="MH53" s="39" t="e">
        <f t="shared" si="118"/>
        <v>#VALUE!</v>
      </c>
      <c r="MI53" s="33"/>
      <c r="MJ53" s="5" t="s">
        <v>49</v>
      </c>
      <c r="MK53" s="28" t="s">
        <v>139</v>
      </c>
      <c r="ML53" s="28" t="s">
        <v>139</v>
      </c>
      <c r="MM53" s="28" t="s">
        <v>139</v>
      </c>
      <c r="MN53" s="28" t="s">
        <v>139</v>
      </c>
      <c r="MO53" s="28" t="s">
        <v>139</v>
      </c>
      <c r="MP53" s="28" t="s">
        <v>139</v>
      </c>
      <c r="MQ53" s="28" t="s">
        <v>139</v>
      </c>
      <c r="MR53" s="28" t="e">
        <f t="shared" si="82"/>
        <v>#VALUE!</v>
      </c>
      <c r="MS53" s="18" t="s">
        <v>119</v>
      </c>
      <c r="MT53" s="34" t="e">
        <f>627.5095*(MK54-MK52-MK111)</f>
        <v>#VALUE!</v>
      </c>
      <c r="MU53" s="34" t="e">
        <f>627.5095*(MR54-MR52-MR111)</f>
        <v>#VALUE!</v>
      </c>
      <c r="MV53" s="34" t="e">
        <f>627.5095*(MP54-MP52-MP111)</f>
        <v>#VALUE!</v>
      </c>
      <c r="MW53" s="34" t="e">
        <f>627.5095*(MO54-MO52-MO111)</f>
        <v>#VALUE!</v>
      </c>
      <c r="MX53" s="34" t="e">
        <f>627.5095*(MN54-MN52-MN111)</f>
        <v>#VALUE!</v>
      </c>
      <c r="MY53" s="34" t="e">
        <f>627.5095*(MM54-MM52-MM111)</f>
        <v>#VALUE!</v>
      </c>
      <c r="MZ53" s="34" t="e">
        <f>627.5095*(ML54-ML52-ML111)</f>
        <v>#VALUE!</v>
      </c>
      <c r="NA53" s="52" t="e">
        <f t="shared" si="119"/>
        <v>#VALUE!</v>
      </c>
      <c r="NB53" s="52" t="e">
        <f t="shared" si="120"/>
        <v>#VALUE!</v>
      </c>
      <c r="NC53" s="33" t="e">
        <f t="shared" si="121"/>
        <v>#VALUE!</v>
      </c>
      <c r="ND53" s="33"/>
      <c r="NE53" s="5" t="s">
        <v>49</v>
      </c>
      <c r="NF53" t="s">
        <v>139</v>
      </c>
      <c r="NG53" t="s">
        <v>139</v>
      </c>
      <c r="NH53" t="s">
        <v>139</v>
      </c>
      <c r="NI53" t="s">
        <v>139</v>
      </c>
      <c r="NJ53" t="s">
        <v>139</v>
      </c>
      <c r="NK53" t="s">
        <v>139</v>
      </c>
      <c r="NL53" t="s">
        <v>139</v>
      </c>
      <c r="NM53" s="28" t="e">
        <f t="shared" si="83"/>
        <v>#VALUE!</v>
      </c>
      <c r="NN53" s="18" t="s">
        <v>119</v>
      </c>
      <c r="NO53" s="34" t="e">
        <f>627.5095*(NF54-NF52-NF111)</f>
        <v>#VALUE!</v>
      </c>
      <c r="NP53" s="34" t="e">
        <f>627.5095*(NM54-NM52-NM111)</f>
        <v>#VALUE!</v>
      </c>
      <c r="NQ53" s="34" t="e">
        <f>627.5095*(NK54-NK52-NK111)</f>
        <v>#VALUE!</v>
      </c>
      <c r="NR53" s="34" t="e">
        <f>627.5095*(NJ54-NJ52-NJ111)</f>
        <v>#VALUE!</v>
      </c>
      <c r="NS53" s="34" t="e">
        <f>627.5095*(NI54-NI52-NI111)</f>
        <v>#VALUE!</v>
      </c>
      <c r="NT53" s="34" t="e">
        <f>627.5095*(NH54-NH52-NH111)</f>
        <v>#VALUE!</v>
      </c>
      <c r="NU53" s="34" t="e">
        <f>627.5095*(NG54-NG52-NG111)</f>
        <v>#VALUE!</v>
      </c>
      <c r="NV53" s="33" t="e">
        <f t="shared" si="122"/>
        <v>#VALUE!</v>
      </c>
      <c r="NW53" s="39" t="e">
        <f t="shared" si="84"/>
        <v>#VALUE!</v>
      </c>
      <c r="NX53" s="33" t="e">
        <f t="shared" si="85"/>
        <v>#VALUE!</v>
      </c>
      <c r="NZ53" s="5" t="s">
        <v>49</v>
      </c>
      <c r="OA53" s="4" t="s">
        <v>139</v>
      </c>
      <c r="OB53" s="4" t="s">
        <v>139</v>
      </c>
      <c r="OC53" s="4" t="s">
        <v>139</v>
      </c>
      <c r="OD53" s="4" t="s">
        <v>139</v>
      </c>
      <c r="OE53" s="4" t="s">
        <v>139</v>
      </c>
      <c r="OF53" s="4" t="s">
        <v>139</v>
      </c>
      <c r="OG53" s="4" t="s">
        <v>139</v>
      </c>
      <c r="OH53" s="28" t="e">
        <f t="shared" si="86"/>
        <v>#VALUE!</v>
      </c>
      <c r="OI53" s="18" t="s">
        <v>119</v>
      </c>
      <c r="OJ53" s="34" t="e">
        <f>627.5095*(OA54-OA52-OA111)</f>
        <v>#VALUE!</v>
      </c>
      <c r="OK53" s="34" t="e">
        <f>627.5095*(OH54-OH52-OH111)</f>
        <v>#VALUE!</v>
      </c>
      <c r="OL53" s="34" t="e">
        <f>627.5095*(OF54-OF52-OF111)</f>
        <v>#VALUE!</v>
      </c>
      <c r="OM53" s="34" t="e">
        <f>627.5095*(OE54-OE52-OE111)</f>
        <v>#VALUE!</v>
      </c>
      <c r="ON53" s="34" t="e">
        <f>627.5095*(OD54-OD52-OD111)</f>
        <v>#VALUE!</v>
      </c>
      <c r="OO53" s="34" t="e">
        <f>627.5095*(OC54-OC52-OC111)</f>
        <v>#VALUE!</v>
      </c>
      <c r="OP53" s="34" t="e">
        <f>627.5095*(OB54-OB52-OB111)</f>
        <v>#VALUE!</v>
      </c>
      <c r="OQ53" s="33" t="e">
        <f t="shared" si="32"/>
        <v>#VALUE!</v>
      </c>
      <c r="OR53" s="39" t="e">
        <f t="shared" si="87"/>
        <v>#VALUE!</v>
      </c>
      <c r="OS53" s="39"/>
      <c r="OT53" s="39" t="s">
        <v>49</v>
      </c>
      <c r="OU53" s="39" t="s">
        <v>139</v>
      </c>
      <c r="OV53" s="39" t="s">
        <v>139</v>
      </c>
      <c r="OW53" s="39" t="s">
        <v>139</v>
      </c>
      <c r="OX53" s="39" t="s">
        <v>139</v>
      </c>
      <c r="OY53" s="39" t="s">
        <v>139</v>
      </c>
      <c r="OZ53" s="39" t="s">
        <v>139</v>
      </c>
      <c r="PA53" s="39" t="s">
        <v>139</v>
      </c>
      <c r="PB53" s="39" t="e">
        <v>#VALUE!</v>
      </c>
      <c r="PC53" s="39" t="s">
        <v>119</v>
      </c>
      <c r="PD53" s="39" t="e">
        <v>#VALUE!</v>
      </c>
      <c r="PE53" s="39" t="e">
        <v>#VALUE!</v>
      </c>
      <c r="PF53" s="39" t="e">
        <v>#VALUE!</v>
      </c>
      <c r="PG53" s="39" t="e">
        <v>#VALUE!</v>
      </c>
      <c r="PH53" s="39" t="e">
        <v>#VALUE!</v>
      </c>
      <c r="PI53" s="39" t="e">
        <v>#VALUE!</v>
      </c>
      <c r="PJ53" s="39" t="e">
        <v>#VALUE!</v>
      </c>
      <c r="PK53" s="39" t="e">
        <v>#VALUE!</v>
      </c>
      <c r="PL53" s="39" t="e">
        <v>#VALUE!</v>
      </c>
      <c r="PM53" s="39"/>
      <c r="PO53" s="33" t="e">
        <f t="shared" si="123"/>
        <v>#VALUE!</v>
      </c>
      <c r="PP53" s="33" t="e">
        <f t="shared" si="124"/>
        <v>#VALUE!</v>
      </c>
      <c r="PQ53" s="33" t="e">
        <f t="shared" si="88"/>
        <v>#VALUE!</v>
      </c>
      <c r="PR53" s="33" t="e">
        <f>'LNO-CCSD(T)-def2nZVP'!LB53</f>
        <v>#VALUE!</v>
      </c>
      <c r="PS53" s="33" t="e">
        <f t="shared" si="89"/>
        <v>#VALUE!</v>
      </c>
      <c r="PT53" s="33" t="e">
        <f t="shared" si="90"/>
        <v>#VALUE!</v>
      </c>
      <c r="PU53" s="33" t="e">
        <f>-'LNO-CCSD(T)-def2nZVP'!FA53+'CCSD(T)'!CI53</f>
        <v>#VALUE!</v>
      </c>
      <c r="PV53" s="360" t="e">
        <f>'LNO-CCSD(T)-def2nZVP'!KV53+PS53+PT53+PU53</f>
        <v>#VALUE!</v>
      </c>
      <c r="PW53" s="360"/>
      <c r="PX53" s="399" t="e">
        <v>#VALUE!</v>
      </c>
      <c r="PY53" s="399" t="e">
        <v>#VALUE!</v>
      </c>
      <c r="PZ53" s="399" t="e">
        <v>#VALUE!</v>
      </c>
      <c r="QA53" s="399" t="e">
        <v>#VALUE!</v>
      </c>
      <c r="QB53" s="399" t="e">
        <v>#VALUE!</v>
      </c>
      <c r="QC53" s="399" t="e">
        <v>#VALUE!</v>
      </c>
      <c r="QD53" s="399" t="e">
        <v>#VALUE!</v>
      </c>
      <c r="QE53" s="360" t="e">
        <v>#VALUE!</v>
      </c>
      <c r="QF53" s="399" t="e">
        <f t="shared" si="91"/>
        <v>#VALUE!</v>
      </c>
      <c r="QH53" s="5" t="s">
        <v>49</v>
      </c>
      <c r="QI53" s="420" t="s">
        <v>139</v>
      </c>
      <c r="QJ53" s="420" t="s">
        <v>139</v>
      </c>
      <c r="QK53" s="420" t="s">
        <v>139</v>
      </c>
      <c r="QL53" s="420" t="s">
        <v>139</v>
      </c>
      <c r="QM53" s="420" t="s">
        <v>139</v>
      </c>
      <c r="QN53" s="420" t="s">
        <v>139</v>
      </c>
      <c r="QO53" s="420" t="s">
        <v>139</v>
      </c>
      <c r="QP53" s="213" t="e">
        <f t="shared" si="92"/>
        <v>#VALUE!</v>
      </c>
      <c r="QQ53" s="421" t="s">
        <v>119</v>
      </c>
      <c r="QR53" s="212" t="e">
        <f>627.5095*(QI54-QI52-QI111)</f>
        <v>#VALUE!</v>
      </c>
      <c r="QS53" s="212" t="e">
        <f>627.5095*(QP54-QP52-QP111)</f>
        <v>#VALUE!</v>
      </c>
      <c r="QT53" s="212" t="e">
        <f>627.5095*(QN54-QN52-QN111)</f>
        <v>#VALUE!</v>
      </c>
      <c r="QU53" s="212" t="e">
        <f>627.5095*(QM54-QM52-QM111)</f>
        <v>#VALUE!</v>
      </c>
      <c r="QV53" s="212" t="e">
        <f>627.5095*(QL54-QL52-QL111)</f>
        <v>#VALUE!</v>
      </c>
      <c r="QW53" s="212" t="e">
        <f>627.5095*(QK54-QK52-QK111)</f>
        <v>#VALUE!</v>
      </c>
      <c r="QX53" s="212" t="e">
        <f>627.5095*(QJ54-QJ52-QJ111)</f>
        <v>#VALUE!</v>
      </c>
      <c r="QY53" s="213" t="e">
        <f t="shared" si="35"/>
        <v>#VALUE!</v>
      </c>
      <c r="QZ53" s="249" t="e">
        <f t="shared" si="93"/>
        <v>#VALUE!</v>
      </c>
      <c r="RA53" s="5"/>
      <c r="RB53" s="5" t="s">
        <v>49</v>
      </c>
      <c r="RC53" s="213" t="s">
        <v>139</v>
      </c>
      <c r="RD53" s="213" t="s">
        <v>139</v>
      </c>
      <c r="RE53" s="213" t="s">
        <v>139</v>
      </c>
      <c r="RF53" s="213" t="s">
        <v>139</v>
      </c>
      <c r="RG53" s="213" t="s">
        <v>139</v>
      </c>
      <c r="RH53" s="213" t="s">
        <v>139</v>
      </c>
      <c r="RI53" s="213" t="s">
        <v>139</v>
      </c>
      <c r="RJ53" s="418" t="e">
        <f t="shared" si="94"/>
        <v>#VALUE!</v>
      </c>
      <c r="RK53" s="421" t="s">
        <v>119</v>
      </c>
      <c r="RL53" s="212" t="e">
        <f>627.5095*(RC54-RC52-RC111)</f>
        <v>#VALUE!</v>
      </c>
      <c r="RM53" s="212" t="e">
        <f>627.5095*(RJ54-RJ52-RJ111)</f>
        <v>#VALUE!</v>
      </c>
      <c r="RN53" s="212" t="e">
        <f>627.5095*(RH54-RH52-RH111)</f>
        <v>#VALUE!</v>
      </c>
      <c r="RO53" s="212" t="e">
        <f>627.5095*(RG54-RG52-RG111)</f>
        <v>#VALUE!</v>
      </c>
      <c r="RP53" s="212" t="e">
        <f>627.5095*(RF54-RF52-RF111)</f>
        <v>#VALUE!</v>
      </c>
      <c r="RQ53" s="212" t="e">
        <f>627.5095*(RE54-RE52-RE111)</f>
        <v>#VALUE!</v>
      </c>
      <c r="RR53" s="212" t="e">
        <f>627.5095*(RD54-RD52-RD111)</f>
        <v>#VALUE!</v>
      </c>
      <c r="RS53" s="213" t="e">
        <f t="shared" si="36"/>
        <v>#VALUE!</v>
      </c>
      <c r="RT53" s="249" t="e">
        <f t="shared" si="95"/>
        <v>#VALUE!</v>
      </c>
    </row>
    <row r="54" spans="1:488" ht="17">
      <c r="A54" s="96">
        <v>-13.99</v>
      </c>
      <c r="C54" s="286" t="s">
        <v>50</v>
      </c>
      <c r="D54" s="282" t="s">
        <v>139</v>
      </c>
      <c r="E54" s="282" t="s">
        <v>139</v>
      </c>
      <c r="F54" s="282" t="s">
        <v>139</v>
      </c>
      <c r="G54" s="282" t="s">
        <v>139</v>
      </c>
      <c r="H54" s="282" t="s">
        <v>139</v>
      </c>
      <c r="I54" s="282" t="s">
        <v>139</v>
      </c>
      <c r="J54" s="282" t="s">
        <v>139</v>
      </c>
      <c r="K54" s="94" t="s">
        <v>120</v>
      </c>
      <c r="L54" s="34" t="e">
        <f>627.5095*(D52-D53+D111)</f>
        <v>#VALUE!</v>
      </c>
      <c r="M54" s="34" t="e">
        <f>627.5095*(J52-J53+J111)</f>
        <v>#VALUE!</v>
      </c>
      <c r="N54" s="34" t="e">
        <f>627.5095*(I52-I53+I111)</f>
        <v>#VALUE!</v>
      </c>
      <c r="O54" s="34" t="e">
        <f>627.5095*(H52-H53+H111)</f>
        <v>#VALUE!</v>
      </c>
      <c r="P54" s="34" t="e">
        <f>627.5095*(G52-G53+G111)</f>
        <v>#VALUE!</v>
      </c>
      <c r="Q54" s="34" t="e">
        <f>627.5095*(F52-F53+F111)</f>
        <v>#VALUE!</v>
      </c>
      <c r="R54" s="34" t="e">
        <f>627.5095*(E52-E53+E111)</f>
        <v>#VALUE!</v>
      </c>
      <c r="S54" s="93" t="e">
        <f t="shared" si="37"/>
        <v>#VALUE!</v>
      </c>
      <c r="T54" s="93" t="e">
        <f t="shared" si="38"/>
        <v>#VALUE!</v>
      </c>
      <c r="U54" s="288"/>
      <c r="V54" s="93" t="e">
        <f>L54-'CCSD(T)'!BV54</f>
        <v>#VALUE!</v>
      </c>
      <c r="W54" s="93" t="e">
        <f>N54-'CCSD(T)'!BW54</f>
        <v>#VALUE!</v>
      </c>
      <c r="X54" s="93" t="e">
        <f>P54-'CCSD(T)'!CF54</f>
        <v>#VALUE!</v>
      </c>
      <c r="Y54" s="93" t="e">
        <f>R54-'CCSD(T)'!CG54</f>
        <v>#VALUE!</v>
      </c>
      <c r="Z54" s="93" t="e">
        <f>R54-'DLPNO-CCSD(T1 or T0)'!CT53</f>
        <v>#VALUE!</v>
      </c>
      <c r="AA54" s="93" t="e">
        <f t="shared" si="39"/>
        <v>#VALUE!</v>
      </c>
      <c r="AB54" s="93" t="e">
        <f t="shared" si="40"/>
        <v>#VALUE!</v>
      </c>
      <c r="AD54" s="209" t="s">
        <v>50</v>
      </c>
      <c r="AE54" s="28" t="s">
        <v>139</v>
      </c>
      <c r="AF54" s="28" t="s">
        <v>139</v>
      </c>
      <c r="AG54" s="28" t="s">
        <v>139</v>
      </c>
      <c r="AH54" s="28" t="s">
        <v>139</v>
      </c>
      <c r="AI54" s="28" t="s">
        <v>139</v>
      </c>
      <c r="AJ54" s="28" t="s">
        <v>139</v>
      </c>
      <c r="AK54" s="28" t="s">
        <v>139</v>
      </c>
      <c r="AL54" s="18" t="s">
        <v>120</v>
      </c>
      <c r="AM54" s="34" t="e">
        <f>627.5095*(AE52-AE53+AE111)</f>
        <v>#VALUE!</v>
      </c>
      <c r="AN54" s="34" t="e">
        <f>627.5095*(AK52-AK53+AK111)</f>
        <v>#VALUE!</v>
      </c>
      <c r="AO54" s="34" t="e">
        <f>627.5095*(AJ52-AJ53+AJ111)</f>
        <v>#VALUE!</v>
      </c>
      <c r="AP54" s="34" t="e">
        <f>627.5095*(AI52-AI53+AI111)</f>
        <v>#VALUE!</v>
      </c>
      <c r="AQ54" s="34" t="e">
        <f>627.5095*(AH52-AH53+AH111)</f>
        <v>#VALUE!</v>
      </c>
      <c r="AR54" s="34" t="e">
        <f>627.5095*(AG52-AG53+AG111)</f>
        <v>#VALUE!</v>
      </c>
      <c r="AS54" s="34" t="e">
        <f>627.5095*(AF52-AF53+AF111)</f>
        <v>#VALUE!</v>
      </c>
      <c r="AT54" s="52" t="e">
        <f t="shared" si="41"/>
        <v>#VALUE!</v>
      </c>
      <c r="AU54" s="52" t="e">
        <f t="shared" si="42"/>
        <v>#VALUE!</v>
      </c>
      <c r="AV54" s="71"/>
      <c r="AW54" s="52" t="e">
        <f>AM54-'CCSD(T)'!BV54</f>
        <v>#VALUE!</v>
      </c>
      <c r="AX54" s="52" t="e">
        <f>AO54-'CCSD(T)'!BW54</f>
        <v>#VALUE!</v>
      </c>
      <c r="AY54" s="52" t="e">
        <f>AQ54-'CCSD(T)'!CF54</f>
        <v>#VALUE!</v>
      </c>
      <c r="AZ54" s="52" t="e">
        <f>AS54-'CCSD(T)'!CG54</f>
        <v>#VALUE!</v>
      </c>
      <c r="BA54" s="52" t="e">
        <f>AS54-'DLPNO-CCSD(T1 or T0)'!CT53</f>
        <v>#VALUE!</v>
      </c>
      <c r="BB54" s="52" t="e">
        <f t="shared" si="43"/>
        <v>#VALUE!</v>
      </c>
      <c r="BC54" s="52" t="e">
        <f t="shared" si="44"/>
        <v>#VALUE!</v>
      </c>
      <c r="BD54" s="33"/>
      <c r="BE54" s="211" t="s">
        <v>50</v>
      </c>
      <c r="BF54" s="28" t="s">
        <v>139</v>
      </c>
      <c r="BG54" s="28" t="s">
        <v>139</v>
      </c>
      <c r="BH54" s="28" t="s">
        <v>139</v>
      </c>
      <c r="BI54" s="28" t="s">
        <v>139</v>
      </c>
      <c r="BJ54" s="28" t="s">
        <v>139</v>
      </c>
      <c r="BK54" s="28" t="s">
        <v>139</v>
      </c>
      <c r="BL54" s="28" t="s">
        <v>139</v>
      </c>
      <c r="BM54" s="28" t="e">
        <f t="shared" si="45"/>
        <v>#VALUE!</v>
      </c>
      <c r="BN54" s="18" t="s">
        <v>120</v>
      </c>
      <c r="BO54" s="212" t="e">
        <f>627.5095*(BF52-BF53+BF111)</f>
        <v>#VALUE!</v>
      </c>
      <c r="BP54" s="212" t="e">
        <f>627.5095*(BM52-BM53+BM111)</f>
        <v>#VALUE!</v>
      </c>
      <c r="BQ54" s="212" t="e">
        <f>627.5095*(BK52-BK53+BK111)</f>
        <v>#VALUE!</v>
      </c>
      <c r="BR54" s="212" t="e">
        <f>627.5095*(BJ52-BJ53+BJ111)</f>
        <v>#VALUE!</v>
      </c>
      <c r="BS54" s="212" t="e">
        <f>627.5095*(BI52-BI53+BI111)</f>
        <v>#VALUE!</v>
      </c>
      <c r="BT54" s="212" t="e">
        <f>627.5095*(BH52-BH53+BH111)</f>
        <v>#VALUE!</v>
      </c>
      <c r="BU54" s="212" t="e">
        <f>627.5095*(BG52-BG53+BG111)</f>
        <v>#VALUE!</v>
      </c>
      <c r="BV54" s="213" t="e">
        <f t="shared" si="46"/>
        <v>#VALUE!</v>
      </c>
      <c r="BW54" s="213" t="e">
        <f t="shared" si="47"/>
        <v>#VALUE!</v>
      </c>
      <c r="BX54" s="214" t="e">
        <f t="shared" si="96"/>
        <v>#VALUE!</v>
      </c>
      <c r="BY54" s="33" t="e">
        <f>BO54-'CCSD(T)'!BV54</f>
        <v>#VALUE!</v>
      </c>
      <c r="BZ54" s="33" t="e">
        <f>BQ54-'CCSD(T)'!BW54</f>
        <v>#VALUE!</v>
      </c>
      <c r="CA54" s="39" t="e">
        <f>BS54-'CCSD(T)'!CF54</f>
        <v>#VALUE!</v>
      </c>
      <c r="CB54" s="39" t="e">
        <f>BU54-'CCSD(T)'!CG54</f>
        <v>#VALUE!</v>
      </c>
      <c r="CC54" s="33" t="e">
        <f>BU54-'DLPNO-CCSD(T1 or T0)'!CT53</f>
        <v>#VALUE!</v>
      </c>
      <c r="CD54" s="33" t="e">
        <f t="shared" si="49"/>
        <v>#VALUE!</v>
      </c>
      <c r="CE54" s="33" t="e">
        <f t="shared" si="50"/>
        <v>#VALUE!</v>
      </c>
      <c r="CF54" s="39"/>
      <c r="CG54" s="211" t="s">
        <v>50</v>
      </c>
      <c r="CH54" s="74" t="s">
        <v>139</v>
      </c>
      <c r="CI54" s="200" t="s">
        <v>139</v>
      </c>
      <c r="CJ54" s="200" t="s">
        <v>139</v>
      </c>
      <c r="CK54" s="200" t="s">
        <v>139</v>
      </c>
      <c r="CL54" s="200" t="s">
        <v>139</v>
      </c>
      <c r="CM54" s="200" t="s">
        <v>139</v>
      </c>
      <c r="CN54" s="52" t="s">
        <v>139</v>
      </c>
      <c r="CO54" s="52" t="s">
        <v>139</v>
      </c>
      <c r="CP54" s="18" t="s">
        <v>120</v>
      </c>
      <c r="CQ54" s="34" t="e">
        <f>627.5095*(CH52-CH53+CH111)</f>
        <v>#VALUE!</v>
      </c>
      <c r="CR54" s="34" t="e">
        <f>627.5095*(CO52-CO53+CO111)</f>
        <v>#VALUE!</v>
      </c>
      <c r="CS54" s="34" t="e">
        <f>627.5095*(CM52-CM53+CM111)</f>
        <v>#VALUE!</v>
      </c>
      <c r="CT54" s="34" t="e">
        <f>627.5095*(CL52-CL53+CL111)</f>
        <v>#VALUE!</v>
      </c>
      <c r="CU54" s="34" t="e">
        <f>627.5095*(CK52-CK53+CK111)</f>
        <v>#VALUE!</v>
      </c>
      <c r="CV54" s="34" t="e">
        <f>627.5095*(CJ52-CJ53+CJ111)</f>
        <v>#VALUE!</v>
      </c>
      <c r="CW54" s="34" t="e">
        <f>627.5095*(CI52-CI53+CI111)</f>
        <v>#VALUE!</v>
      </c>
      <c r="CX54" s="33" t="e">
        <f t="shared" si="97"/>
        <v>#VALUE!</v>
      </c>
      <c r="CY54" s="33" t="e">
        <f t="shared" si="98"/>
        <v>#VALUE!</v>
      </c>
      <c r="CZ54" s="33" t="e">
        <f t="shared" si="99"/>
        <v>#VALUE!</v>
      </c>
      <c r="DA54" s="33" t="e">
        <f>CQ54-'CCSD(T)'!BV54</f>
        <v>#VALUE!</v>
      </c>
      <c r="DB54" s="33" t="e">
        <f>CS54-'CCSD(T)'!BW54</f>
        <v>#VALUE!</v>
      </c>
      <c r="DC54" s="33" t="e">
        <f>CU54-'CCSD(T)'!CF54</f>
        <v>#VALUE!</v>
      </c>
      <c r="DD54" s="39" t="e">
        <f>CW54-'CCSD(T)'!CG54</f>
        <v>#VALUE!</v>
      </c>
      <c r="DE54" s="39" t="e">
        <f>CW54-'DLPNO-CCSD(T1 or T0)'!CT53</f>
        <v>#VALUE!</v>
      </c>
      <c r="DF54" s="33" t="e">
        <f t="shared" si="52"/>
        <v>#VALUE!</v>
      </c>
      <c r="DG54" s="33" t="e">
        <f t="shared" si="53"/>
        <v>#VALUE!</v>
      </c>
      <c r="DH54" s="33"/>
      <c r="DI54" s="211" t="s">
        <v>50</v>
      </c>
      <c r="DJ54" s="74" t="s">
        <v>139</v>
      </c>
      <c r="DK54" s="200" t="s">
        <v>139</v>
      </c>
      <c r="DL54" s="200" t="s">
        <v>139</v>
      </c>
      <c r="DM54" s="200" t="s">
        <v>139</v>
      </c>
      <c r="DN54" s="200" t="s">
        <v>139</v>
      </c>
      <c r="DO54" s="200" t="s">
        <v>139</v>
      </c>
      <c r="DP54" s="10" t="s">
        <v>139</v>
      </c>
      <c r="DQ54" s="52" t="s">
        <v>139</v>
      </c>
      <c r="DR54" s="18" t="s">
        <v>120</v>
      </c>
      <c r="DS54" s="34" t="e">
        <f>627.5095*(DJ52-DJ53+DJ111)</f>
        <v>#VALUE!</v>
      </c>
      <c r="DT54" s="34" t="e">
        <f>627.5095*(DQ52-DQ53+DQ111)</f>
        <v>#VALUE!</v>
      </c>
      <c r="DU54" s="34" t="e">
        <f>627.5095*(DO52-DO53+DO111)</f>
        <v>#VALUE!</v>
      </c>
      <c r="DV54" s="34" t="e">
        <f>627.5095*(DN52-DN53+DN111)</f>
        <v>#VALUE!</v>
      </c>
      <c r="DW54" s="34" t="e">
        <f>627.5095*(DM52-DM53+DM111)</f>
        <v>#VALUE!</v>
      </c>
      <c r="DX54" s="34" t="e">
        <f>627.5095*(DL52-DL53+DL111)</f>
        <v>#VALUE!</v>
      </c>
      <c r="DY54" s="34" t="e">
        <f>627.5095*(DK52-DK53+DK111)</f>
        <v>#VALUE!</v>
      </c>
      <c r="DZ54" s="33" t="e">
        <f t="shared" si="3"/>
        <v>#VALUE!</v>
      </c>
      <c r="EA54" s="33" t="e">
        <f t="shared" si="4"/>
        <v>#VALUE!</v>
      </c>
      <c r="EB54" s="33" t="e">
        <f t="shared" si="55"/>
        <v>#VALUE!</v>
      </c>
      <c r="EC54" s="33" t="e">
        <f>DS54-'CCSD(T)'!BV54</f>
        <v>#VALUE!</v>
      </c>
      <c r="ED54" s="33" t="e">
        <f>DU54-'CCSD(T)'!BW54</f>
        <v>#VALUE!</v>
      </c>
      <c r="EE54" s="33" t="e">
        <f>DW54-'CCSD(T)'!CF54</f>
        <v>#VALUE!</v>
      </c>
      <c r="EF54" s="39" t="e">
        <f>DY54-'CCSD(T)'!CG54</f>
        <v>#VALUE!</v>
      </c>
      <c r="EG54" s="39" t="e">
        <f>DY54-'DLPNO-CCSD(T1 or T0)'!CT53</f>
        <v>#VALUE!</v>
      </c>
      <c r="EH54" s="33" t="e">
        <f t="shared" si="56"/>
        <v>#VALUE!</v>
      </c>
      <c r="EI54" s="33" t="e">
        <f t="shared" si="57"/>
        <v>#VALUE!</v>
      </c>
      <c r="EJ54" s="33"/>
      <c r="EK54" s="289" t="s">
        <v>50</v>
      </c>
      <c r="EL54" s="33" t="s">
        <v>139</v>
      </c>
      <c r="EM54" s="33" t="s">
        <v>139</v>
      </c>
      <c r="EN54" s="33" t="s">
        <v>139</v>
      </c>
      <c r="EO54" s="33" t="s">
        <v>139</v>
      </c>
      <c r="EP54" s="33" t="s">
        <v>139</v>
      </c>
      <c r="EQ54" s="33" t="s">
        <v>139</v>
      </c>
      <c r="ER54" s="33" t="s">
        <v>139</v>
      </c>
      <c r="ES54" s="33" t="e">
        <f t="shared" si="58"/>
        <v>#VALUE!</v>
      </c>
      <c r="ET54" s="18" t="s">
        <v>120</v>
      </c>
      <c r="EU54" s="34" t="e">
        <f>627.5095*(EL52-EL53+EL111)</f>
        <v>#VALUE!</v>
      </c>
      <c r="EV54" s="34" t="e">
        <f>627.5095*(ES52-ES53+ES111)</f>
        <v>#VALUE!</v>
      </c>
      <c r="EW54" s="34" t="e">
        <f>627.5095*(EQ52-EQ53+EQ111)</f>
        <v>#VALUE!</v>
      </c>
      <c r="EX54" s="34" t="e">
        <f>627.5095*(EP52-EP53+EP111)</f>
        <v>#VALUE!</v>
      </c>
      <c r="EY54" s="34" t="e">
        <f>627.5095*(EO52-EO53+EO111)</f>
        <v>#VALUE!</v>
      </c>
      <c r="EZ54" s="34" t="e">
        <f>627.5095*(EN52-EN53+EN111)</f>
        <v>#VALUE!</v>
      </c>
      <c r="FA54" s="34" t="e">
        <f>627.5095*(EM52-EM53+EM111)</f>
        <v>#VALUE!</v>
      </c>
      <c r="FB54" s="92" t="e">
        <f t="shared" si="5"/>
        <v>#VALUE!</v>
      </c>
      <c r="FC54" s="92" t="e">
        <f t="shared" si="6"/>
        <v>#VALUE!</v>
      </c>
      <c r="FD54" s="92" t="e">
        <f>EU54-'CCSD(T)'!BB54</f>
        <v>#VALUE!</v>
      </c>
      <c r="FE54" s="92" t="e">
        <f>EW54-'CCSD(T)'!BC54</f>
        <v>#VALUE!</v>
      </c>
      <c r="FF54" s="92" t="e">
        <f>EY54-'CCSD(T)'!CH54</f>
        <v>#VALUE!</v>
      </c>
      <c r="FG54" s="96" t="e">
        <f>FA54-'CCSD(T)'!CI54</f>
        <v>#VALUE!</v>
      </c>
      <c r="FH54" s="96" t="e">
        <f>FA54-'DLPNO-CCSD(T1 or T0)'!AF53</f>
        <v>#VALUE!</v>
      </c>
      <c r="FI54" s="92" t="e">
        <f t="shared" si="59"/>
        <v>#VALUE!</v>
      </c>
      <c r="FJ54" s="92" t="e">
        <f t="shared" si="60"/>
        <v>#VALUE!</v>
      </c>
      <c r="FK54" s="39"/>
      <c r="FL54" s="218" t="s">
        <v>50</v>
      </c>
      <c r="FM54" s="28" t="s">
        <v>139</v>
      </c>
      <c r="FN54" s="28" t="s">
        <v>139</v>
      </c>
      <c r="FO54" s="28" t="s">
        <v>139</v>
      </c>
      <c r="FP54" s="28" t="s">
        <v>139</v>
      </c>
      <c r="FQ54" s="28" t="s">
        <v>139</v>
      </c>
      <c r="FR54" s="28" t="s">
        <v>139</v>
      </c>
      <c r="FS54" s="28" t="s">
        <v>139</v>
      </c>
      <c r="FT54" s="28" t="e">
        <f t="shared" si="61"/>
        <v>#VALUE!</v>
      </c>
      <c r="FU54" s="18" t="s">
        <v>120</v>
      </c>
      <c r="FV54" s="34" t="e">
        <f>627.5095*(FM52-FM53+FM111)</f>
        <v>#VALUE!</v>
      </c>
      <c r="FW54" s="34" t="e">
        <f>627.5095*(FT52-FT53+FT111)</f>
        <v>#VALUE!</v>
      </c>
      <c r="FX54" s="34" t="e">
        <f>627.5095*(FR52-FR53+FR111)</f>
        <v>#VALUE!</v>
      </c>
      <c r="FY54" s="34" t="e">
        <f>627.5095*(FQ52-FQ53+FQ111)</f>
        <v>#VALUE!</v>
      </c>
      <c r="FZ54" s="34" t="e">
        <f>627.5095*(FP52-FP53+FP111)</f>
        <v>#VALUE!</v>
      </c>
      <c r="GA54" s="34" t="e">
        <f>627.5095*(FO52-FO53+FO111)</f>
        <v>#VALUE!</v>
      </c>
      <c r="GB54" s="34" t="e">
        <f>627.5095*(FN52-FN53+FN111)</f>
        <v>#VALUE!</v>
      </c>
      <c r="GC54" s="33" t="e">
        <f t="shared" si="62"/>
        <v>#VALUE!</v>
      </c>
      <c r="GD54" s="33" t="e">
        <f t="shared" si="63"/>
        <v>#VALUE!</v>
      </c>
      <c r="GE54" s="169" t="e">
        <f t="shared" si="100"/>
        <v>#VALUE!</v>
      </c>
      <c r="GF54" s="33" t="e">
        <f>FV54-'CCSD(T)'!BB54</f>
        <v>#VALUE!</v>
      </c>
      <c r="GG54" s="33" t="e">
        <f>FX54-'CCSD(T)'!BC54</f>
        <v>#VALUE!</v>
      </c>
      <c r="GH54" s="33" t="e">
        <f>FZ54-'CCSD(T)'!CH54</f>
        <v>#VALUE!</v>
      </c>
      <c r="GI54" s="33" t="e">
        <f>GB54-'CCSD(T)'!CI54</f>
        <v>#VALUE!</v>
      </c>
      <c r="GJ54" s="33" t="e">
        <f>GB54-'DLPNO-CCSD(T1 or T0)'!O53</f>
        <v>#VALUE!</v>
      </c>
      <c r="GK54" s="33" t="e">
        <f t="shared" si="64"/>
        <v>#VALUE!</v>
      </c>
      <c r="GL54" s="33" t="e">
        <f t="shared" si="65"/>
        <v>#VALUE!</v>
      </c>
      <c r="GM54" s="33"/>
      <c r="GN54" s="218" t="s">
        <v>50</v>
      </c>
      <c r="GO54" s="28" t="s">
        <v>139</v>
      </c>
      <c r="GP54" s="28" t="s">
        <v>139</v>
      </c>
      <c r="GQ54" s="28" t="s">
        <v>139</v>
      </c>
      <c r="GR54" s="28" t="s">
        <v>139</v>
      </c>
      <c r="GS54" s="28" t="s">
        <v>139</v>
      </c>
      <c r="GT54" s="28" t="s">
        <v>139</v>
      </c>
      <c r="GU54" s="28" t="s">
        <v>139</v>
      </c>
      <c r="GV54" s="28" t="e">
        <f t="shared" si="66"/>
        <v>#VALUE!</v>
      </c>
      <c r="GW54" s="18" t="s">
        <v>120</v>
      </c>
      <c r="GX54" s="34" t="e">
        <f>627.5095*(GO52-GO53+GO111)</f>
        <v>#VALUE!</v>
      </c>
      <c r="GY54" s="34" t="e">
        <f>627.5095*(GV52-GV53+GV111)</f>
        <v>#VALUE!</v>
      </c>
      <c r="GZ54" s="34" t="e">
        <f>627.5095*(GT52-GT53+GT111)</f>
        <v>#VALUE!</v>
      </c>
      <c r="HA54" s="34" t="e">
        <f>627.5095*(GS52-GS53+GS111)</f>
        <v>#VALUE!</v>
      </c>
      <c r="HB54" s="34" t="e">
        <f>627.5095*(GR52-GR53+GR111)</f>
        <v>#VALUE!</v>
      </c>
      <c r="HC54" s="34" t="e">
        <f>627.5095*(GQ52-GQ53+GQ111)</f>
        <v>#VALUE!</v>
      </c>
      <c r="HD54" s="34" t="e">
        <f>627.5095*(GP52-GP53+GP111)</f>
        <v>#VALUE!</v>
      </c>
      <c r="HE54" s="33" t="e">
        <f t="shared" si="101"/>
        <v>#VALUE!</v>
      </c>
      <c r="HF54" s="33" t="e">
        <f t="shared" si="102"/>
        <v>#VALUE!</v>
      </c>
      <c r="HG54" s="52" t="e">
        <f t="shared" si="67"/>
        <v>#VALUE!</v>
      </c>
      <c r="HH54" s="33" t="e">
        <f>GX54-'CCSD(T)'!BB54</f>
        <v>#VALUE!</v>
      </c>
      <c r="HI54" s="33" t="e">
        <f>GZ54-'CCSD(T)'!BC54</f>
        <v>#VALUE!</v>
      </c>
      <c r="HJ54" s="33" t="e">
        <f>HB54-'CCSD(T)'!CH54</f>
        <v>#VALUE!</v>
      </c>
      <c r="HK54" s="33" t="e">
        <f>HD54-'CCSD(T)'!CI54</f>
        <v>#VALUE!</v>
      </c>
      <c r="HL54" s="33" t="e">
        <f>HD54-'DLPNO-CCSD(T1 or T0)'!CT53</f>
        <v>#VALUE!</v>
      </c>
      <c r="HM54" s="33" t="e">
        <f t="shared" si="103"/>
        <v>#VALUE!</v>
      </c>
      <c r="HN54" s="33" t="e">
        <f t="shared" si="104"/>
        <v>#VALUE!</v>
      </c>
      <c r="HO54" s="39"/>
      <c r="HP54" s="218" t="s">
        <v>50</v>
      </c>
      <c r="HQ54" s="28" t="s">
        <v>139</v>
      </c>
      <c r="HR54" s="28" t="s">
        <v>139</v>
      </c>
      <c r="HS54" s="28" t="s">
        <v>139</v>
      </c>
      <c r="HT54" s="28" t="s">
        <v>139</v>
      </c>
      <c r="HU54" s="28" t="s">
        <v>139</v>
      </c>
      <c r="HV54" s="28" t="s">
        <v>139</v>
      </c>
      <c r="HW54" s="28" t="s">
        <v>139</v>
      </c>
      <c r="HX54" s="28" t="e">
        <f t="shared" si="68"/>
        <v>#VALUE!</v>
      </c>
      <c r="HY54" s="18" t="s">
        <v>120</v>
      </c>
      <c r="HZ54" s="34" t="e">
        <f>627.5095*(HQ52-HQ53+HQ111)</f>
        <v>#VALUE!</v>
      </c>
      <c r="IA54" s="34" t="e">
        <f>627.5095*(HX52-HX53+HX111)</f>
        <v>#VALUE!</v>
      </c>
      <c r="IB54" s="34" t="e">
        <f>627.5095*(HV52-HV53+HV111)</f>
        <v>#VALUE!</v>
      </c>
      <c r="IC54" s="34" t="e">
        <f>627.5095*(HU52-HU53+HU111)</f>
        <v>#VALUE!</v>
      </c>
      <c r="ID54" s="34" t="e">
        <f>627.5095*(HT52-HT53+HT111)</f>
        <v>#VALUE!</v>
      </c>
      <c r="IE54" s="34" t="e">
        <f>627.5095*(HS52-HS53+HS111)</f>
        <v>#VALUE!</v>
      </c>
      <c r="IF54" s="34" t="e">
        <f>627.5095*(HR52-HR53+HR111)</f>
        <v>#VALUE!</v>
      </c>
      <c r="IG54" s="33" t="e">
        <f t="shared" si="69"/>
        <v>#VALUE!</v>
      </c>
      <c r="IH54" s="33" t="e">
        <f t="shared" si="70"/>
        <v>#VALUE!</v>
      </c>
      <c r="II54" s="33" t="e">
        <f t="shared" si="71"/>
        <v>#VALUE!</v>
      </c>
      <c r="IJ54" s="33" t="e">
        <f>HZ54-'CCSD(T)'!BB54</f>
        <v>#VALUE!</v>
      </c>
      <c r="IK54" s="33" t="e">
        <f>IB54-'CCSD(T)'!BC54</f>
        <v>#VALUE!</v>
      </c>
      <c r="IL54" s="33" t="e">
        <f>ID54-'CCSD(T)'!CH54</f>
        <v>#VALUE!</v>
      </c>
      <c r="IM54" s="33" t="e">
        <f>IF54-'CCSD(T)'!CI54</f>
        <v>#VALUE!</v>
      </c>
      <c r="IN54" s="33" t="e">
        <f>IF54-'DLPNO-CCSD(T1 or T0)'!CT53</f>
        <v>#VALUE!</v>
      </c>
      <c r="IO54" s="33" t="e">
        <f t="shared" si="72"/>
        <v>#VALUE!</v>
      </c>
      <c r="IP54" s="33" t="e">
        <f t="shared" si="73"/>
        <v>#VALUE!</v>
      </c>
      <c r="IQ54" s="33"/>
      <c r="IR54" s="218" t="s">
        <v>50</v>
      </c>
      <c r="IS54" t="s">
        <v>139</v>
      </c>
      <c r="IT54" t="s">
        <v>139</v>
      </c>
      <c r="IU54" t="s">
        <v>139</v>
      </c>
      <c r="IV54" t="s">
        <v>139</v>
      </c>
      <c r="IW54" t="s">
        <v>139</v>
      </c>
      <c r="IX54" t="s">
        <v>139</v>
      </c>
      <c r="IY54" t="s">
        <v>139</v>
      </c>
      <c r="IZ54" s="28" t="e">
        <f t="shared" si="74"/>
        <v>#VALUE!</v>
      </c>
      <c r="JA54" s="18" t="s">
        <v>120</v>
      </c>
      <c r="JB54" s="34" t="e">
        <f>627.5095*(IS52-IS53+IS111)</f>
        <v>#VALUE!</v>
      </c>
      <c r="JC54" s="34" t="e">
        <f>627.5095*(IZ52-IZ53+IZ111)</f>
        <v>#VALUE!</v>
      </c>
      <c r="JD54" s="34" t="e">
        <f>627.5095*(IX52-IX53+IX111)</f>
        <v>#VALUE!</v>
      </c>
      <c r="JE54" s="34" t="e">
        <f>627.5095*(IW52-IW53+IW111)</f>
        <v>#VALUE!</v>
      </c>
      <c r="JF54" s="34" t="e">
        <f>627.5095*(IV52-IV53+IV111)</f>
        <v>#VALUE!</v>
      </c>
      <c r="JG54" s="34" t="e">
        <f>627.5095*(IU52-IU53+IU111)</f>
        <v>#VALUE!</v>
      </c>
      <c r="JH54" s="34" t="e">
        <f>627.5095*(IT52-IT53+IT111)</f>
        <v>#VALUE!</v>
      </c>
      <c r="JI54" s="33" t="e">
        <f t="shared" si="75"/>
        <v>#VALUE!</v>
      </c>
      <c r="JJ54" s="33" t="e">
        <f t="shared" si="76"/>
        <v>#VALUE!</v>
      </c>
      <c r="JK54" s="33" t="e">
        <f t="shared" si="77"/>
        <v>#VALUE!</v>
      </c>
      <c r="JL54" s="33" t="e">
        <f>JB54-'CCSD(T)'!BB54</f>
        <v>#VALUE!</v>
      </c>
      <c r="JM54" s="33" t="e">
        <f>JD54-'CCSD(T)'!BC54</f>
        <v>#VALUE!</v>
      </c>
      <c r="JN54" s="33" t="e">
        <f>JF54-'CCSD(T)'!CH54</f>
        <v>#VALUE!</v>
      </c>
      <c r="JO54" s="33" t="e">
        <f>JH54-'CCSD(T)'!CI54</f>
        <v>#VALUE!</v>
      </c>
      <c r="JP54" s="33" t="e">
        <f>JH54-'DLPNO-CCSD(T1 or T0)'!CT53</f>
        <v>#VALUE!</v>
      </c>
      <c r="JQ54" s="33" t="e">
        <f t="shared" si="78"/>
        <v>#VALUE!</v>
      </c>
      <c r="JR54" s="33" t="e">
        <f t="shared" si="79"/>
        <v>#VALUE!</v>
      </c>
      <c r="JS54" s="33"/>
      <c r="JT54" s="344"/>
      <c r="JU54" s="344"/>
      <c r="JV54" s="347"/>
      <c r="JW54" s="333"/>
      <c r="JX54" s="218" t="s">
        <v>50</v>
      </c>
      <c r="JY54" s="28" t="s">
        <v>139</v>
      </c>
      <c r="JZ54" s="28" t="s">
        <v>139</v>
      </c>
      <c r="KA54" s="28" t="s">
        <v>139</v>
      </c>
      <c r="KB54" s="28" t="s">
        <v>139</v>
      </c>
      <c r="KC54" s="28" t="s">
        <v>139</v>
      </c>
      <c r="KD54" s="28" t="s">
        <v>139</v>
      </c>
      <c r="KE54" s="28" t="s">
        <v>139</v>
      </c>
      <c r="KF54" s="28" t="e">
        <f t="shared" si="80"/>
        <v>#VALUE!</v>
      </c>
      <c r="KG54" s="216"/>
      <c r="KI54" s="215"/>
      <c r="KJ54" s="10" t="s">
        <v>139</v>
      </c>
      <c r="KK54" s="10" t="s">
        <v>139</v>
      </c>
      <c r="KL54" s="10" t="e">
        <f t="shared" si="105"/>
        <v>#VALUE!</v>
      </c>
      <c r="KM54" s="10" t="e">
        <f t="shared" si="106"/>
        <v>#VALUE!</v>
      </c>
      <c r="KN54" s="34" t="e">
        <f>627.5095*(JY52-JY53+JY111)</f>
        <v>#VALUE!</v>
      </c>
      <c r="KO54" s="34" t="e">
        <f>627.5095*(KF52-KF53+KF111)</f>
        <v>#VALUE!</v>
      </c>
      <c r="KP54" s="34"/>
      <c r="KQ54" s="34"/>
      <c r="KR54" s="34" t="e">
        <f>627.5095*(KD52-KD53+KD111)</f>
        <v>#VALUE!</v>
      </c>
      <c r="KS54" s="34" t="e">
        <f>627.5095*(KC52-KC53+KC111)</f>
        <v>#VALUE!</v>
      </c>
      <c r="KT54" s="34" t="e">
        <f>627.5095*(KB52-KB53+KB111)</f>
        <v>#VALUE!</v>
      </c>
      <c r="KU54" s="34" t="e">
        <f>627.5095*(KA52-KA53+KA111)</f>
        <v>#VALUE!</v>
      </c>
      <c r="KV54" s="34"/>
      <c r="KW54" s="33"/>
      <c r="KX54" s="109"/>
      <c r="KY54" s="109"/>
      <c r="KZ54" s="331"/>
      <c r="LA54" s="33" t="e">
        <f t="shared" si="107"/>
        <v>#VALUE!</v>
      </c>
      <c r="LB54" s="155" t="e">
        <f t="shared" si="108"/>
        <v>#VALUE!</v>
      </c>
      <c r="LC54" s="149" t="e">
        <f>KN54-'PNO-LCCSD(T)'!AB53</f>
        <v>#VALUE!</v>
      </c>
      <c r="LD54" s="179" t="e">
        <f t="shared" si="109"/>
        <v>#VALUE!</v>
      </c>
      <c r="LE54" s="324">
        <f t="shared" si="110"/>
        <v>0</v>
      </c>
      <c r="LF54" s="326">
        <f t="shared" si="111"/>
        <v>0</v>
      </c>
      <c r="LG54" t="str">
        <f t="shared" si="112"/>
        <v>17_ts_MAI</v>
      </c>
      <c r="LH54" s="176"/>
      <c r="LL54" s="128" t="e">
        <f t="shared" si="113"/>
        <v>#VALUE!</v>
      </c>
      <c r="LM54" s="128">
        <f t="shared" si="114"/>
        <v>0</v>
      </c>
      <c r="LN54" s="226" t="e">
        <f t="shared" si="115"/>
        <v>#VALUE!</v>
      </c>
      <c r="LO54" s="226"/>
      <c r="LP54" s="5" t="s">
        <v>50</v>
      </c>
      <c r="LQ54" s="4" t="s">
        <v>139</v>
      </c>
      <c r="LR54" s="4" t="s">
        <v>139</v>
      </c>
      <c r="LS54" s="4" t="s">
        <v>139</v>
      </c>
      <c r="LT54" s="4" t="s">
        <v>139</v>
      </c>
      <c r="LU54" s="4" t="s">
        <v>139</v>
      </c>
      <c r="LV54" s="4" t="s">
        <v>139</v>
      </c>
      <c r="LW54" s="4" t="s">
        <v>139</v>
      </c>
      <c r="LX54" s="28" t="e">
        <f t="shared" si="116"/>
        <v>#VALUE!</v>
      </c>
      <c r="LY54" s="18" t="s">
        <v>120</v>
      </c>
      <c r="LZ54" s="34" t="e">
        <f>627.5095*(LQ52-LQ53+LQ111)</f>
        <v>#VALUE!</v>
      </c>
      <c r="MA54" s="34" t="e">
        <f>627.5095*(LX52-LX53+LX111)</f>
        <v>#VALUE!</v>
      </c>
      <c r="MB54" s="34" t="e">
        <f>627.5095*(LV52-LV53+LV111)</f>
        <v>#VALUE!</v>
      </c>
      <c r="MC54" s="34" t="e">
        <f>627.5095*(LU52-LU53+LU111)</f>
        <v>#VALUE!</v>
      </c>
      <c r="MD54" s="34" t="e">
        <f>627.5095*(LT52-LT53+LT111)</f>
        <v>#VALUE!</v>
      </c>
      <c r="ME54" s="34" t="e">
        <f>627.5095*(LS52-LS53+LS111)</f>
        <v>#VALUE!</v>
      </c>
      <c r="MF54" s="34" t="e">
        <f>627.5095*(LR52-LR53+LR111)</f>
        <v>#VALUE!</v>
      </c>
      <c r="MG54" s="33" t="e">
        <f t="shared" si="117"/>
        <v>#VALUE!</v>
      </c>
      <c r="MH54" s="39" t="e">
        <f t="shared" si="118"/>
        <v>#VALUE!</v>
      </c>
      <c r="MI54" s="33"/>
      <c r="MJ54" s="5" t="s">
        <v>50</v>
      </c>
      <c r="MK54" s="28" t="s">
        <v>139</v>
      </c>
      <c r="ML54" s="28" t="s">
        <v>139</v>
      </c>
      <c r="MM54" s="28" t="s">
        <v>139</v>
      </c>
      <c r="MN54" s="28" t="s">
        <v>139</v>
      </c>
      <c r="MO54" s="28" t="s">
        <v>139</v>
      </c>
      <c r="MP54" s="28" t="s">
        <v>139</v>
      </c>
      <c r="MQ54" s="28" t="s">
        <v>139</v>
      </c>
      <c r="MR54" s="28" t="e">
        <f t="shared" si="82"/>
        <v>#VALUE!</v>
      </c>
      <c r="MS54" s="18" t="s">
        <v>120</v>
      </c>
      <c r="MT54" s="34" t="e">
        <f>627.5095*(MK52-MK53+MK111)</f>
        <v>#VALUE!</v>
      </c>
      <c r="MU54" s="34" t="e">
        <f>627.5095*(MR52-MR53+MR111)</f>
        <v>#VALUE!</v>
      </c>
      <c r="MV54" s="34" t="e">
        <f>627.5095*(MP52-MP53+MP111)</f>
        <v>#VALUE!</v>
      </c>
      <c r="MW54" s="34" t="e">
        <f>627.5095*(MO52-MO53+MO111)</f>
        <v>#VALUE!</v>
      </c>
      <c r="MX54" s="34" t="e">
        <f>627.5095*(MN52-MN53+MN111)</f>
        <v>#VALUE!</v>
      </c>
      <c r="MY54" s="34" t="e">
        <f>627.5095*(MM52-MM53+MM111)</f>
        <v>#VALUE!</v>
      </c>
      <c r="MZ54" s="34" t="e">
        <f>627.5095*(ML52-ML53+ML111)</f>
        <v>#VALUE!</v>
      </c>
      <c r="NA54" s="52" t="e">
        <f t="shared" si="119"/>
        <v>#VALUE!</v>
      </c>
      <c r="NB54" s="52" t="e">
        <f t="shared" si="120"/>
        <v>#VALUE!</v>
      </c>
      <c r="NC54" s="33" t="e">
        <f t="shared" si="121"/>
        <v>#VALUE!</v>
      </c>
      <c r="ND54" s="33"/>
      <c r="NE54" s="5" t="s">
        <v>50</v>
      </c>
      <c r="NF54" t="s">
        <v>139</v>
      </c>
      <c r="NG54" t="s">
        <v>139</v>
      </c>
      <c r="NH54" t="s">
        <v>139</v>
      </c>
      <c r="NI54" t="s">
        <v>139</v>
      </c>
      <c r="NJ54" t="s">
        <v>139</v>
      </c>
      <c r="NK54" t="s">
        <v>139</v>
      </c>
      <c r="NL54" t="s">
        <v>139</v>
      </c>
      <c r="NM54" s="28" t="e">
        <f t="shared" si="83"/>
        <v>#VALUE!</v>
      </c>
      <c r="NN54" s="18" t="s">
        <v>120</v>
      </c>
      <c r="NO54" s="34" t="e">
        <f>627.5095*(NF52-NF53+NF111)</f>
        <v>#VALUE!</v>
      </c>
      <c r="NP54" s="34" t="e">
        <f>627.5095*(NM52-NM53+NM111)</f>
        <v>#VALUE!</v>
      </c>
      <c r="NQ54" s="34" t="e">
        <f>627.5095*(NK52-NK53+NK111)</f>
        <v>#VALUE!</v>
      </c>
      <c r="NR54" s="34" t="e">
        <f>627.5095*(NJ52-NJ53+NJ111)</f>
        <v>#VALUE!</v>
      </c>
      <c r="NS54" s="34" t="e">
        <f>627.5095*(NI52-NI53+NI111)</f>
        <v>#VALUE!</v>
      </c>
      <c r="NT54" s="34" t="e">
        <f>627.5095*(NH52-NH53+NH111)</f>
        <v>#VALUE!</v>
      </c>
      <c r="NU54" s="34" t="e">
        <f>627.5095*(NG52-NG53+NG111)</f>
        <v>#VALUE!</v>
      </c>
      <c r="NV54" s="33" t="e">
        <f t="shared" si="122"/>
        <v>#VALUE!</v>
      </c>
      <c r="NW54" s="39" t="e">
        <f t="shared" si="84"/>
        <v>#VALUE!</v>
      </c>
      <c r="NX54" s="33" t="e">
        <f t="shared" si="85"/>
        <v>#VALUE!</v>
      </c>
      <c r="NZ54" s="5" t="s">
        <v>50</v>
      </c>
      <c r="OA54" s="4" t="s">
        <v>139</v>
      </c>
      <c r="OB54" s="4" t="s">
        <v>139</v>
      </c>
      <c r="OC54" s="4" t="s">
        <v>139</v>
      </c>
      <c r="OD54" s="4" t="s">
        <v>139</v>
      </c>
      <c r="OE54" s="4" t="s">
        <v>139</v>
      </c>
      <c r="OF54" s="4" t="s">
        <v>139</v>
      </c>
      <c r="OG54" s="4" t="s">
        <v>139</v>
      </c>
      <c r="OH54" s="28" t="e">
        <f t="shared" si="86"/>
        <v>#VALUE!</v>
      </c>
      <c r="OI54" s="18" t="s">
        <v>120</v>
      </c>
      <c r="OJ54" s="34" t="e">
        <f>627.5095*(OA52-OA53+OA111)</f>
        <v>#VALUE!</v>
      </c>
      <c r="OK54" s="34" t="e">
        <f>627.5095*(OH52-OH53+OH111)</f>
        <v>#VALUE!</v>
      </c>
      <c r="OL54" s="34" t="e">
        <f>627.5095*(OF52-OF53+OF111)</f>
        <v>#VALUE!</v>
      </c>
      <c r="OM54" s="34" t="e">
        <f>627.5095*(OE52-OE53+OE111)</f>
        <v>#VALUE!</v>
      </c>
      <c r="ON54" s="34" t="e">
        <f>627.5095*(OD52-OD53+OD111)</f>
        <v>#VALUE!</v>
      </c>
      <c r="OO54" s="34" t="e">
        <f>627.5095*(OC52-OC53+OC111)</f>
        <v>#VALUE!</v>
      </c>
      <c r="OP54" s="34" t="e">
        <f>627.5095*(OB52-OB53+OB111)</f>
        <v>#VALUE!</v>
      </c>
      <c r="OQ54" s="33" t="e">
        <f t="shared" si="32"/>
        <v>#VALUE!</v>
      </c>
      <c r="OR54" s="39" t="e">
        <f t="shared" si="87"/>
        <v>#VALUE!</v>
      </c>
      <c r="OS54" s="39"/>
      <c r="OT54" s="39" t="s">
        <v>50</v>
      </c>
      <c r="OU54" s="39" t="s">
        <v>139</v>
      </c>
      <c r="OV54" s="39" t="s">
        <v>139</v>
      </c>
      <c r="OW54" s="39" t="s">
        <v>139</v>
      </c>
      <c r="OX54" s="39" t="s">
        <v>139</v>
      </c>
      <c r="OY54" s="39" t="s">
        <v>139</v>
      </c>
      <c r="OZ54" s="39" t="s">
        <v>139</v>
      </c>
      <c r="PA54" s="39" t="s">
        <v>139</v>
      </c>
      <c r="PB54" s="39" t="e">
        <v>#VALUE!</v>
      </c>
      <c r="PC54" s="39" t="s">
        <v>120</v>
      </c>
      <c r="PD54" s="39" t="e">
        <v>#VALUE!</v>
      </c>
      <c r="PE54" s="39" t="e">
        <v>#VALUE!</v>
      </c>
      <c r="PF54" s="39" t="e">
        <v>#VALUE!</v>
      </c>
      <c r="PG54" s="39" t="e">
        <v>#VALUE!</v>
      </c>
      <c r="PH54" s="39" t="e">
        <v>#VALUE!</v>
      </c>
      <c r="PI54" s="39" t="e">
        <v>#VALUE!</v>
      </c>
      <c r="PJ54" s="39" t="e">
        <v>#VALUE!</v>
      </c>
      <c r="PK54" s="39" t="e">
        <v>#VALUE!</v>
      </c>
      <c r="PL54" s="39" t="e">
        <v>#VALUE!</v>
      </c>
      <c r="PM54" s="39"/>
      <c r="PO54" s="33" t="e">
        <f t="shared" si="123"/>
        <v>#VALUE!</v>
      </c>
      <c r="PP54" s="33" t="e">
        <f t="shared" si="124"/>
        <v>#VALUE!</v>
      </c>
      <c r="PQ54" s="33" t="e">
        <f t="shared" si="88"/>
        <v>#VALUE!</v>
      </c>
      <c r="PR54" s="33" t="e">
        <f>'LNO-CCSD(T)-def2nZVP'!LB54</f>
        <v>#VALUE!</v>
      </c>
      <c r="PS54" s="33" t="e">
        <f t="shared" si="89"/>
        <v>#VALUE!</v>
      </c>
      <c r="PT54" s="33" t="e">
        <f t="shared" si="90"/>
        <v>#VALUE!</v>
      </c>
      <c r="PU54" s="33" t="e">
        <f>-'LNO-CCSD(T)-def2nZVP'!FA54+'CCSD(T)'!CI54</f>
        <v>#VALUE!</v>
      </c>
      <c r="PV54" s="360" t="e">
        <f>'LNO-CCSD(T)-def2nZVP'!KV54+PS54+PT54+PU54</f>
        <v>#VALUE!</v>
      </c>
      <c r="PW54" s="360"/>
      <c r="PX54" s="399" t="e">
        <v>#VALUE!</v>
      </c>
      <c r="PY54" s="399" t="e">
        <v>#VALUE!</v>
      </c>
      <c r="PZ54" s="399" t="e">
        <v>#VALUE!</v>
      </c>
      <c r="QA54" s="399" t="e">
        <v>#VALUE!</v>
      </c>
      <c r="QB54" s="399" t="e">
        <v>#VALUE!</v>
      </c>
      <c r="QC54" s="399" t="e">
        <v>#VALUE!</v>
      </c>
      <c r="QD54" s="399" t="e">
        <v>#VALUE!</v>
      </c>
      <c r="QE54" s="360" t="e">
        <v>#VALUE!</v>
      </c>
      <c r="QF54" s="399" t="e">
        <f t="shared" si="91"/>
        <v>#VALUE!</v>
      </c>
      <c r="QH54" s="5" t="s">
        <v>50</v>
      </c>
      <c r="QI54" s="420" t="s">
        <v>139</v>
      </c>
      <c r="QJ54" s="420" t="s">
        <v>139</v>
      </c>
      <c r="QK54" s="420" t="s">
        <v>139</v>
      </c>
      <c r="QL54" s="420" t="s">
        <v>139</v>
      </c>
      <c r="QM54" s="420" t="s">
        <v>139</v>
      </c>
      <c r="QN54" s="420" t="s">
        <v>139</v>
      </c>
      <c r="QO54" s="420" t="s">
        <v>139</v>
      </c>
      <c r="QP54" s="213" t="e">
        <f t="shared" si="92"/>
        <v>#VALUE!</v>
      </c>
      <c r="QQ54" s="421" t="s">
        <v>120</v>
      </c>
      <c r="QR54" s="212" t="e">
        <f>627.5095*(QI52-QI53+QI111)</f>
        <v>#VALUE!</v>
      </c>
      <c r="QS54" s="212" t="e">
        <f>627.5095*(QP52-QP53+QP111)</f>
        <v>#VALUE!</v>
      </c>
      <c r="QT54" s="212" t="e">
        <f>627.5095*(QN52-QN53+QN111)</f>
        <v>#VALUE!</v>
      </c>
      <c r="QU54" s="212" t="e">
        <f>627.5095*(QM52-QM53+QM111)</f>
        <v>#VALUE!</v>
      </c>
      <c r="QV54" s="212" t="e">
        <f>627.5095*(QL52-QL53+QL111)</f>
        <v>#VALUE!</v>
      </c>
      <c r="QW54" s="212" t="e">
        <f>627.5095*(QK52-QK53+QK111)</f>
        <v>#VALUE!</v>
      </c>
      <c r="QX54" s="212" t="e">
        <f>627.5095*(QJ52-QJ53+QJ111)</f>
        <v>#VALUE!</v>
      </c>
      <c r="QY54" s="213" t="e">
        <f t="shared" si="35"/>
        <v>#VALUE!</v>
      </c>
      <c r="QZ54" s="249" t="e">
        <f t="shared" si="93"/>
        <v>#VALUE!</v>
      </c>
      <c r="RA54" s="5"/>
      <c r="RB54" s="5" t="s">
        <v>50</v>
      </c>
      <c r="RC54" s="213" t="s">
        <v>139</v>
      </c>
      <c r="RD54" s="213" t="s">
        <v>139</v>
      </c>
      <c r="RE54" s="213" t="s">
        <v>139</v>
      </c>
      <c r="RF54" s="213" t="s">
        <v>139</v>
      </c>
      <c r="RG54" s="213" t="s">
        <v>139</v>
      </c>
      <c r="RH54" s="213" t="s">
        <v>139</v>
      </c>
      <c r="RI54" s="213" t="s">
        <v>139</v>
      </c>
      <c r="RJ54" s="418" t="e">
        <f t="shared" si="94"/>
        <v>#VALUE!</v>
      </c>
      <c r="RK54" s="421" t="s">
        <v>120</v>
      </c>
      <c r="RL54" s="212" t="e">
        <f>627.5095*(RC52-RC53+RC111)</f>
        <v>#VALUE!</v>
      </c>
      <c r="RM54" s="212" t="e">
        <f>627.5095*(RJ52-RJ53+RJ111)</f>
        <v>#VALUE!</v>
      </c>
      <c r="RN54" s="212" t="e">
        <f>627.5095*(RH52-RH53+RH111)</f>
        <v>#VALUE!</v>
      </c>
      <c r="RO54" s="212" t="e">
        <f>627.5095*(RG52-RG53+RG111)</f>
        <v>#VALUE!</v>
      </c>
      <c r="RP54" s="212" t="e">
        <f>627.5095*(RF52-RF53+RF111)</f>
        <v>#VALUE!</v>
      </c>
      <c r="RQ54" s="212" t="e">
        <f>627.5095*(RE52-RE53+RE111)</f>
        <v>#VALUE!</v>
      </c>
      <c r="RR54" s="212" t="e">
        <f>627.5095*(RD52-RD53+RD111)</f>
        <v>#VALUE!</v>
      </c>
      <c r="RS54" s="213" t="e">
        <f t="shared" si="36"/>
        <v>#VALUE!</v>
      </c>
      <c r="RT54" s="249" t="e">
        <f t="shared" si="95"/>
        <v>#VALUE!</v>
      </c>
    </row>
    <row r="55" spans="1:488" ht="17">
      <c r="A55" s="96">
        <v>25.34</v>
      </c>
      <c r="C55" s="286" t="s">
        <v>51</v>
      </c>
      <c r="D55" s="282" t="s">
        <v>139</v>
      </c>
      <c r="E55" s="282" t="s">
        <v>139</v>
      </c>
      <c r="F55" s="282" t="s">
        <v>139</v>
      </c>
      <c r="G55" s="282" t="s">
        <v>139</v>
      </c>
      <c r="H55" s="282" t="s">
        <v>139</v>
      </c>
      <c r="I55" s="282" t="s">
        <v>139</v>
      </c>
      <c r="J55" s="282" t="s">
        <v>139</v>
      </c>
      <c r="K55" s="94" t="s">
        <v>118</v>
      </c>
      <c r="L55" s="34" t="e">
        <f>627.5095*(D57-D56)</f>
        <v>#VALUE!</v>
      </c>
      <c r="M55" s="34" t="e">
        <f>627.5095*(J57-J56)</f>
        <v>#VALUE!</v>
      </c>
      <c r="N55" s="34" t="e">
        <f>627.5095*(I57-I56)</f>
        <v>#VALUE!</v>
      </c>
      <c r="O55" s="34" t="e">
        <f>627.5095*(H57-H56)</f>
        <v>#VALUE!</v>
      </c>
      <c r="P55" s="34" t="e">
        <f>627.5095*(G57-G56)</f>
        <v>#VALUE!</v>
      </c>
      <c r="Q55" s="34" t="e">
        <f>627.5095*(F57-F56)</f>
        <v>#VALUE!</v>
      </c>
      <c r="R55" s="34" t="e">
        <f>627.5095*(E57-E56)</f>
        <v>#VALUE!</v>
      </c>
      <c r="S55" s="93" t="e">
        <f t="shared" si="37"/>
        <v>#VALUE!</v>
      </c>
      <c r="T55" s="93" t="e">
        <f t="shared" si="38"/>
        <v>#VALUE!</v>
      </c>
      <c r="U55" s="288"/>
      <c r="V55" s="93" t="e">
        <f>L55-'CCSD(T)'!BV55</f>
        <v>#VALUE!</v>
      </c>
      <c r="W55" s="93" t="e">
        <f>N55-'CCSD(T)'!BW55</f>
        <v>#VALUE!</v>
      </c>
      <c r="X55" s="93" t="e">
        <f>P55-'CCSD(T)'!CF55</f>
        <v>#VALUE!</v>
      </c>
      <c r="Y55" s="93" t="e">
        <f>R55-'CCSD(T)'!CG55</f>
        <v>#VALUE!</v>
      </c>
      <c r="Z55" s="93" t="e">
        <f>R55-'DLPNO-CCSD(T1 or T0)'!CT54</f>
        <v>#VALUE!</v>
      </c>
      <c r="AA55" s="93" t="e">
        <f t="shared" si="39"/>
        <v>#VALUE!</v>
      </c>
      <c r="AB55" s="93" t="e">
        <f t="shared" si="40"/>
        <v>#VALUE!</v>
      </c>
      <c r="AD55" s="209" t="s">
        <v>51</v>
      </c>
      <c r="AE55" s="28" t="s">
        <v>139</v>
      </c>
      <c r="AF55" s="28" t="s">
        <v>139</v>
      </c>
      <c r="AG55" s="28" t="s">
        <v>139</v>
      </c>
      <c r="AH55" s="28" t="s">
        <v>139</v>
      </c>
      <c r="AI55" s="28" t="s">
        <v>139</v>
      </c>
      <c r="AJ55" s="28" t="s">
        <v>139</v>
      </c>
      <c r="AK55" s="28" t="s">
        <v>139</v>
      </c>
      <c r="AL55" s="18" t="s">
        <v>118</v>
      </c>
      <c r="AM55" s="34" t="e">
        <f>627.5095*(AE57-AE56)</f>
        <v>#VALUE!</v>
      </c>
      <c r="AN55" s="34" t="e">
        <f>627.5095*(AK57-AK56)</f>
        <v>#VALUE!</v>
      </c>
      <c r="AO55" s="34" t="e">
        <f>627.5095*(AJ57-AJ56)</f>
        <v>#VALUE!</v>
      </c>
      <c r="AP55" s="34" t="e">
        <f>627.5095*(AI57-AI56)</f>
        <v>#VALUE!</v>
      </c>
      <c r="AQ55" s="34" t="e">
        <f>627.5095*(AH57-AH56)</f>
        <v>#VALUE!</v>
      </c>
      <c r="AR55" s="34" t="e">
        <f>627.5095*(AG57-AG56)</f>
        <v>#VALUE!</v>
      </c>
      <c r="AS55" s="34" t="e">
        <f>627.5095*(AF57-AF56)</f>
        <v>#VALUE!</v>
      </c>
      <c r="AT55" s="52" t="e">
        <f t="shared" si="41"/>
        <v>#VALUE!</v>
      </c>
      <c r="AU55" s="52" t="e">
        <f t="shared" si="42"/>
        <v>#VALUE!</v>
      </c>
      <c r="AV55" s="71"/>
      <c r="AW55" s="52" t="e">
        <f>AM55-'CCSD(T)'!BV55</f>
        <v>#VALUE!</v>
      </c>
      <c r="AX55" s="52" t="e">
        <f>AO55-'CCSD(T)'!BW55</f>
        <v>#VALUE!</v>
      </c>
      <c r="AY55" s="52" t="e">
        <f>AQ55-'CCSD(T)'!CF55</f>
        <v>#VALUE!</v>
      </c>
      <c r="AZ55" s="52" t="e">
        <f>AS55-'CCSD(T)'!CG55</f>
        <v>#VALUE!</v>
      </c>
      <c r="BA55" s="52" t="e">
        <f>AS55-'DLPNO-CCSD(T1 or T0)'!CT54</f>
        <v>#VALUE!</v>
      </c>
      <c r="BB55" s="52" t="e">
        <f t="shared" si="43"/>
        <v>#VALUE!</v>
      </c>
      <c r="BC55" s="52" t="e">
        <f t="shared" si="44"/>
        <v>#VALUE!</v>
      </c>
      <c r="BD55" s="33"/>
      <c r="BE55" s="211" t="s">
        <v>51</v>
      </c>
      <c r="BF55" s="28" t="s">
        <v>139</v>
      </c>
      <c r="BG55" s="28" t="s">
        <v>139</v>
      </c>
      <c r="BH55" s="28" t="s">
        <v>139</v>
      </c>
      <c r="BI55" s="28" t="s">
        <v>139</v>
      </c>
      <c r="BJ55" s="28" t="s">
        <v>139</v>
      </c>
      <c r="BK55" s="28" t="s">
        <v>139</v>
      </c>
      <c r="BL55" s="28" t="s">
        <v>139</v>
      </c>
      <c r="BM55" s="28" t="e">
        <f t="shared" si="45"/>
        <v>#VALUE!</v>
      </c>
      <c r="BN55" s="18" t="s">
        <v>118</v>
      </c>
      <c r="BO55" s="212" t="e">
        <f>627.5095*(BF57-BF56)</f>
        <v>#VALUE!</v>
      </c>
      <c r="BP55" s="212" t="e">
        <f>627.5095*(BM57-BM56)</f>
        <v>#VALUE!</v>
      </c>
      <c r="BQ55" s="212" t="e">
        <f>627.5095*(BK57-BK56)</f>
        <v>#VALUE!</v>
      </c>
      <c r="BR55" s="212" t="e">
        <f>627.5095*(BJ57-BJ56)</f>
        <v>#VALUE!</v>
      </c>
      <c r="BS55" s="212" t="e">
        <f>627.5095*(BI57-BI56)</f>
        <v>#VALUE!</v>
      </c>
      <c r="BT55" s="212" t="e">
        <f>627.5095*(BH57-BH56)</f>
        <v>#VALUE!</v>
      </c>
      <c r="BU55" s="212" t="e">
        <f>627.5095*(BG57-BG56)</f>
        <v>#VALUE!</v>
      </c>
      <c r="BV55" s="213" t="e">
        <f t="shared" si="46"/>
        <v>#VALUE!</v>
      </c>
      <c r="BW55" s="213" t="e">
        <f t="shared" si="47"/>
        <v>#VALUE!</v>
      </c>
      <c r="BX55" s="214" t="e">
        <f t="shared" si="96"/>
        <v>#VALUE!</v>
      </c>
      <c r="BY55" s="33" t="e">
        <f>BO55-'CCSD(T)'!BV55</f>
        <v>#VALUE!</v>
      </c>
      <c r="BZ55" s="33" t="e">
        <f>BQ55-'CCSD(T)'!BW55</f>
        <v>#VALUE!</v>
      </c>
      <c r="CA55" s="39" t="e">
        <f>BS55-'CCSD(T)'!CF55</f>
        <v>#VALUE!</v>
      </c>
      <c r="CB55" s="39" t="e">
        <f>BU55-'CCSD(T)'!CG55</f>
        <v>#VALUE!</v>
      </c>
      <c r="CC55" s="33" t="e">
        <f>BU55-'DLPNO-CCSD(T1 or T0)'!CT54</f>
        <v>#VALUE!</v>
      </c>
      <c r="CD55" s="33" t="e">
        <f t="shared" si="49"/>
        <v>#VALUE!</v>
      </c>
      <c r="CE55" s="33" t="e">
        <f t="shared" si="50"/>
        <v>#VALUE!</v>
      </c>
      <c r="CF55" s="39"/>
      <c r="CG55" s="211" t="s">
        <v>51</v>
      </c>
      <c r="CH55" s="74" t="s">
        <v>139</v>
      </c>
      <c r="CI55" s="200" t="s">
        <v>139</v>
      </c>
      <c r="CJ55" s="200" t="s">
        <v>139</v>
      </c>
      <c r="CK55" s="200" t="s">
        <v>139</v>
      </c>
      <c r="CL55" s="200" t="s">
        <v>139</v>
      </c>
      <c r="CM55" s="200" t="s">
        <v>139</v>
      </c>
      <c r="CN55" s="52" t="s">
        <v>139</v>
      </c>
      <c r="CO55" s="52" t="s">
        <v>139</v>
      </c>
      <c r="CP55" s="18" t="s">
        <v>118</v>
      </c>
      <c r="CQ55" s="34" t="e">
        <f>627.5095*(CH57-CH56)</f>
        <v>#VALUE!</v>
      </c>
      <c r="CR55" s="34" t="e">
        <f>627.5095*(CO57-CO56)</f>
        <v>#VALUE!</v>
      </c>
      <c r="CS55" s="34" t="e">
        <f>627.5095*(CM57-CM56)</f>
        <v>#VALUE!</v>
      </c>
      <c r="CT55" s="34" t="e">
        <f>627.5095*(CL57-CL56)</f>
        <v>#VALUE!</v>
      </c>
      <c r="CU55" s="34" t="e">
        <f>627.5095*(CK57-CK56)</f>
        <v>#VALUE!</v>
      </c>
      <c r="CV55" s="34" t="e">
        <f>627.5095*(CJ57-CJ56)</f>
        <v>#VALUE!</v>
      </c>
      <c r="CW55" s="34" t="e">
        <f>627.5095*(CI57-CI56)</f>
        <v>#VALUE!</v>
      </c>
      <c r="CX55" s="33" t="e">
        <f t="shared" si="97"/>
        <v>#VALUE!</v>
      </c>
      <c r="CY55" s="33" t="e">
        <f t="shared" si="98"/>
        <v>#VALUE!</v>
      </c>
      <c r="CZ55" s="33" t="e">
        <f t="shared" si="99"/>
        <v>#VALUE!</v>
      </c>
      <c r="DA55" s="33" t="e">
        <f>CQ55-'CCSD(T)'!BV55</f>
        <v>#VALUE!</v>
      </c>
      <c r="DB55" s="33" t="e">
        <f>CS55-'CCSD(T)'!BW55</f>
        <v>#VALUE!</v>
      </c>
      <c r="DC55" s="33" t="e">
        <f>CU55-'CCSD(T)'!CF55</f>
        <v>#VALUE!</v>
      </c>
      <c r="DD55" s="39" t="e">
        <f>CW55-'CCSD(T)'!CG55</f>
        <v>#VALUE!</v>
      </c>
      <c r="DE55" s="39" t="e">
        <f>CW55-'DLPNO-CCSD(T1 or T0)'!CT54</f>
        <v>#VALUE!</v>
      </c>
      <c r="DF55" s="33" t="e">
        <f t="shared" si="52"/>
        <v>#VALUE!</v>
      </c>
      <c r="DG55" s="33" t="e">
        <f t="shared" si="53"/>
        <v>#VALUE!</v>
      </c>
      <c r="DH55" s="33"/>
      <c r="DI55" s="211" t="s">
        <v>51</v>
      </c>
      <c r="DJ55" s="74" t="s">
        <v>139</v>
      </c>
      <c r="DK55" s="200" t="s">
        <v>139</v>
      </c>
      <c r="DL55" s="200" t="s">
        <v>139</v>
      </c>
      <c r="DM55" s="200" t="s">
        <v>139</v>
      </c>
      <c r="DN55" s="200" t="s">
        <v>139</v>
      </c>
      <c r="DO55" s="200" t="s">
        <v>139</v>
      </c>
      <c r="DP55" s="10" t="s">
        <v>139</v>
      </c>
      <c r="DQ55" s="52" t="s">
        <v>139</v>
      </c>
      <c r="DR55" s="18" t="s">
        <v>118</v>
      </c>
      <c r="DS55" s="34" t="e">
        <f>627.5095*(DJ57-DJ56)</f>
        <v>#VALUE!</v>
      </c>
      <c r="DT55" s="34" t="e">
        <f>627.5095*(DQ57-DQ56)</f>
        <v>#VALUE!</v>
      </c>
      <c r="DU55" s="34" t="e">
        <f>627.5095*(DO57-DO56)</f>
        <v>#VALUE!</v>
      </c>
      <c r="DV55" s="34" t="e">
        <f>627.5095*(DN57-DN56)</f>
        <v>#VALUE!</v>
      </c>
      <c r="DW55" s="34" t="e">
        <f>627.5095*(DM57-DM56)</f>
        <v>#VALUE!</v>
      </c>
      <c r="DX55" s="34" t="e">
        <f>627.5095*(DL57-DL56)</f>
        <v>#VALUE!</v>
      </c>
      <c r="DY55" s="34" t="e">
        <f>627.5095*(DK57-DK56)</f>
        <v>#VALUE!</v>
      </c>
      <c r="DZ55" s="33" t="e">
        <f t="shared" si="3"/>
        <v>#VALUE!</v>
      </c>
      <c r="EA55" s="33" t="e">
        <f t="shared" si="4"/>
        <v>#VALUE!</v>
      </c>
      <c r="EB55" s="33" t="e">
        <f t="shared" si="55"/>
        <v>#VALUE!</v>
      </c>
      <c r="EC55" s="33" t="e">
        <f>DS55-'CCSD(T)'!BV55</f>
        <v>#VALUE!</v>
      </c>
      <c r="ED55" s="33" t="e">
        <f>DU55-'CCSD(T)'!BW55</f>
        <v>#VALUE!</v>
      </c>
      <c r="EE55" s="33" t="e">
        <f>DW55-'CCSD(T)'!CF55</f>
        <v>#VALUE!</v>
      </c>
      <c r="EF55" s="39" t="e">
        <f>DY55-'CCSD(T)'!CG55</f>
        <v>#VALUE!</v>
      </c>
      <c r="EG55" s="39" t="e">
        <f>DY55-'DLPNO-CCSD(T1 or T0)'!CT54</f>
        <v>#VALUE!</v>
      </c>
      <c r="EH55" s="33" t="e">
        <f t="shared" si="56"/>
        <v>#VALUE!</v>
      </c>
      <c r="EI55" s="33" t="e">
        <f t="shared" si="57"/>
        <v>#VALUE!</v>
      </c>
      <c r="EJ55" s="33"/>
      <c r="EK55" s="289" t="s">
        <v>51</v>
      </c>
      <c r="EL55" s="33" t="s">
        <v>139</v>
      </c>
      <c r="EM55" s="33" t="s">
        <v>139</v>
      </c>
      <c r="EN55" s="33" t="s">
        <v>139</v>
      </c>
      <c r="EO55" s="33" t="s">
        <v>139</v>
      </c>
      <c r="EP55" s="33" t="s">
        <v>139</v>
      </c>
      <c r="EQ55" s="33" t="s">
        <v>139</v>
      </c>
      <c r="ER55" s="33" t="s">
        <v>139</v>
      </c>
      <c r="ES55" s="33" t="e">
        <f t="shared" si="58"/>
        <v>#VALUE!</v>
      </c>
      <c r="ET55" s="18" t="s">
        <v>118</v>
      </c>
      <c r="EU55" s="34" t="e">
        <f>627.5095*(EL57-EL56)</f>
        <v>#VALUE!</v>
      </c>
      <c r="EV55" s="34" t="e">
        <f>627.5095*(ES57-ES56)</f>
        <v>#VALUE!</v>
      </c>
      <c r="EW55" s="34" t="e">
        <f>627.5095*(EQ57-EQ56)</f>
        <v>#VALUE!</v>
      </c>
      <c r="EX55" s="34" t="e">
        <f>627.5095*(EP57-EP56)</f>
        <v>#VALUE!</v>
      </c>
      <c r="EY55" s="34" t="e">
        <f>627.5095*(EO57-EO56)</f>
        <v>#VALUE!</v>
      </c>
      <c r="EZ55" s="34" t="e">
        <f>627.5095*(EN57-EN56)</f>
        <v>#VALUE!</v>
      </c>
      <c r="FA55" s="34" t="e">
        <f>627.5095*(EM57-EM56)</f>
        <v>#VALUE!</v>
      </c>
      <c r="FB55" s="92" t="e">
        <f t="shared" si="5"/>
        <v>#VALUE!</v>
      </c>
      <c r="FC55" s="92" t="e">
        <f t="shared" si="6"/>
        <v>#VALUE!</v>
      </c>
      <c r="FD55" s="92" t="e">
        <f>EU55-'CCSD(T)'!BB55</f>
        <v>#VALUE!</v>
      </c>
      <c r="FE55" s="92" t="e">
        <f>EW55-'CCSD(T)'!BC55</f>
        <v>#VALUE!</v>
      </c>
      <c r="FF55" s="92" t="e">
        <f>EY55-'CCSD(T)'!CH55</f>
        <v>#VALUE!</v>
      </c>
      <c r="FG55" s="96" t="e">
        <f>FA55-'CCSD(T)'!CI55</f>
        <v>#VALUE!</v>
      </c>
      <c r="FH55" s="96" t="e">
        <f>FA55-'DLPNO-CCSD(T1 or T0)'!AF54</f>
        <v>#VALUE!</v>
      </c>
      <c r="FI55" s="92" t="e">
        <f t="shared" si="59"/>
        <v>#VALUE!</v>
      </c>
      <c r="FJ55" s="92" t="e">
        <f t="shared" si="60"/>
        <v>#VALUE!</v>
      </c>
      <c r="FK55" s="39"/>
      <c r="FL55" s="218" t="s">
        <v>51</v>
      </c>
      <c r="FM55" s="28" t="s">
        <v>139</v>
      </c>
      <c r="FN55" s="28" t="s">
        <v>139</v>
      </c>
      <c r="FO55" s="28" t="s">
        <v>139</v>
      </c>
      <c r="FP55" s="28" t="s">
        <v>139</v>
      </c>
      <c r="FQ55" s="28" t="s">
        <v>139</v>
      </c>
      <c r="FR55" s="28" t="s">
        <v>139</v>
      </c>
      <c r="FS55" s="28" t="s">
        <v>139</v>
      </c>
      <c r="FT55" s="28" t="e">
        <f t="shared" si="61"/>
        <v>#VALUE!</v>
      </c>
      <c r="FU55" s="18" t="s">
        <v>118</v>
      </c>
      <c r="FV55" s="34" t="e">
        <f>627.5095*(FM57-FM56)</f>
        <v>#VALUE!</v>
      </c>
      <c r="FW55" s="34" t="e">
        <f>627.5095*(FT57-FT56)</f>
        <v>#VALUE!</v>
      </c>
      <c r="FX55" s="34" t="e">
        <f>627.5095*(FR57-FR56)</f>
        <v>#VALUE!</v>
      </c>
      <c r="FY55" s="34" t="e">
        <f>627.5095*(FQ57-FQ56)</f>
        <v>#VALUE!</v>
      </c>
      <c r="FZ55" s="34" t="e">
        <f>627.5095*(FP57-FP56)</f>
        <v>#VALUE!</v>
      </c>
      <c r="GA55" s="34" t="e">
        <f>627.5095*(FO57-FO56)</f>
        <v>#VALUE!</v>
      </c>
      <c r="GB55" s="34" t="e">
        <f>627.5095*(FN57-FN56)</f>
        <v>#VALUE!</v>
      </c>
      <c r="GC55" s="33" t="e">
        <f t="shared" si="62"/>
        <v>#VALUE!</v>
      </c>
      <c r="GD55" s="33" t="e">
        <f t="shared" si="63"/>
        <v>#VALUE!</v>
      </c>
      <c r="GE55" s="169" t="e">
        <f t="shared" si="100"/>
        <v>#VALUE!</v>
      </c>
      <c r="GF55" s="33" t="e">
        <f>FV55-'CCSD(T)'!BB55</f>
        <v>#VALUE!</v>
      </c>
      <c r="GG55" s="33" t="e">
        <f>FX55-'CCSD(T)'!BC55</f>
        <v>#VALUE!</v>
      </c>
      <c r="GH55" s="33" t="e">
        <f>FZ55-'CCSD(T)'!CH55</f>
        <v>#VALUE!</v>
      </c>
      <c r="GI55" s="33" t="e">
        <f>GB55-'CCSD(T)'!CI55</f>
        <v>#VALUE!</v>
      </c>
      <c r="GJ55" s="33" t="e">
        <f>GB55-'DLPNO-CCSD(T1 or T0)'!O54</f>
        <v>#VALUE!</v>
      </c>
      <c r="GK55" s="33" t="e">
        <f t="shared" si="64"/>
        <v>#VALUE!</v>
      </c>
      <c r="GL55" s="33" t="e">
        <f t="shared" si="65"/>
        <v>#VALUE!</v>
      </c>
      <c r="GM55" s="33"/>
      <c r="GN55" s="218" t="s">
        <v>51</v>
      </c>
      <c r="GO55" s="28" t="s">
        <v>139</v>
      </c>
      <c r="GP55" s="28" t="s">
        <v>139</v>
      </c>
      <c r="GQ55" s="28" t="s">
        <v>139</v>
      </c>
      <c r="GR55" s="28" t="s">
        <v>139</v>
      </c>
      <c r="GS55" s="28" t="s">
        <v>139</v>
      </c>
      <c r="GT55" s="28" t="s">
        <v>139</v>
      </c>
      <c r="GU55" s="28" t="s">
        <v>139</v>
      </c>
      <c r="GV55" s="28" t="e">
        <f t="shared" si="66"/>
        <v>#VALUE!</v>
      </c>
      <c r="GW55" s="18" t="s">
        <v>118</v>
      </c>
      <c r="GX55" s="34" t="e">
        <f>627.5095*(GO57-GO56)</f>
        <v>#VALUE!</v>
      </c>
      <c r="GY55" s="34" t="e">
        <f>627.5095*(GV57-GV56)</f>
        <v>#VALUE!</v>
      </c>
      <c r="GZ55" s="34" t="e">
        <f>627.5095*(GT57-GT56)</f>
        <v>#VALUE!</v>
      </c>
      <c r="HA55" s="34" t="e">
        <f>627.5095*(GS57-GS56)</f>
        <v>#VALUE!</v>
      </c>
      <c r="HB55" s="34" t="e">
        <f>627.5095*(GR57-GR56)</f>
        <v>#VALUE!</v>
      </c>
      <c r="HC55" s="34" t="e">
        <f>627.5095*(GQ57-GQ56)</f>
        <v>#VALUE!</v>
      </c>
      <c r="HD55" s="34" t="e">
        <f>627.5095*(GP57-GP56)</f>
        <v>#VALUE!</v>
      </c>
      <c r="HE55" s="33" t="e">
        <f t="shared" si="101"/>
        <v>#VALUE!</v>
      </c>
      <c r="HF55" s="33" t="e">
        <f t="shared" si="102"/>
        <v>#VALUE!</v>
      </c>
      <c r="HG55" s="52" t="e">
        <f t="shared" si="67"/>
        <v>#VALUE!</v>
      </c>
      <c r="HH55" s="33" t="e">
        <f>GX55-'CCSD(T)'!BB55</f>
        <v>#VALUE!</v>
      </c>
      <c r="HI55" s="33" t="e">
        <f>GZ55-'CCSD(T)'!BC55</f>
        <v>#VALUE!</v>
      </c>
      <c r="HJ55" s="33" t="e">
        <f>HB55-'CCSD(T)'!CH55</f>
        <v>#VALUE!</v>
      </c>
      <c r="HK55" s="33" t="e">
        <f>HD55-'CCSD(T)'!CI55</f>
        <v>#VALUE!</v>
      </c>
      <c r="HL55" s="33" t="e">
        <f>HD55-'DLPNO-CCSD(T1 or T0)'!CT54</f>
        <v>#VALUE!</v>
      </c>
      <c r="HM55" s="33" t="e">
        <f t="shared" si="103"/>
        <v>#VALUE!</v>
      </c>
      <c r="HN55" s="33" t="e">
        <f t="shared" si="104"/>
        <v>#VALUE!</v>
      </c>
      <c r="HO55" s="39"/>
      <c r="HP55" s="218" t="s">
        <v>51</v>
      </c>
      <c r="HQ55" s="28" t="s">
        <v>139</v>
      </c>
      <c r="HR55" s="28" t="s">
        <v>139</v>
      </c>
      <c r="HS55" s="28" t="s">
        <v>139</v>
      </c>
      <c r="HT55" s="28" t="s">
        <v>139</v>
      </c>
      <c r="HU55" s="28" t="s">
        <v>139</v>
      </c>
      <c r="HV55" s="28" t="s">
        <v>139</v>
      </c>
      <c r="HW55" s="28" t="s">
        <v>139</v>
      </c>
      <c r="HX55" s="28" t="e">
        <f t="shared" si="68"/>
        <v>#VALUE!</v>
      </c>
      <c r="HY55" s="18" t="s">
        <v>118</v>
      </c>
      <c r="HZ55" s="34" t="e">
        <f>627.5095*(HQ57-HQ56)</f>
        <v>#VALUE!</v>
      </c>
      <c r="IA55" s="34" t="e">
        <f>627.5095*(HX57-HX56)</f>
        <v>#VALUE!</v>
      </c>
      <c r="IB55" s="34" t="e">
        <f>627.5095*(HV57-HV56)</f>
        <v>#VALUE!</v>
      </c>
      <c r="IC55" s="34" t="e">
        <f>627.5095*(HU57-HU56)</f>
        <v>#VALUE!</v>
      </c>
      <c r="ID55" s="34" t="e">
        <f>627.5095*(HT57-HT56)</f>
        <v>#VALUE!</v>
      </c>
      <c r="IE55" s="34" t="e">
        <f>627.5095*(HS57-HS56)</f>
        <v>#VALUE!</v>
      </c>
      <c r="IF55" s="34" t="e">
        <f>627.5095*(HR57-HR56)</f>
        <v>#VALUE!</v>
      </c>
      <c r="IG55" s="33" t="e">
        <f t="shared" si="69"/>
        <v>#VALUE!</v>
      </c>
      <c r="IH55" s="33" t="e">
        <f t="shared" si="70"/>
        <v>#VALUE!</v>
      </c>
      <c r="II55" s="33" t="e">
        <f t="shared" si="71"/>
        <v>#VALUE!</v>
      </c>
      <c r="IJ55" s="33" t="e">
        <f>HZ55-'CCSD(T)'!BB55</f>
        <v>#VALUE!</v>
      </c>
      <c r="IK55" s="33" t="e">
        <f>IB55-'CCSD(T)'!BC55</f>
        <v>#VALUE!</v>
      </c>
      <c r="IL55" s="33" t="e">
        <f>ID55-'CCSD(T)'!CH55</f>
        <v>#VALUE!</v>
      </c>
      <c r="IM55" s="33" t="e">
        <f>IF55-'CCSD(T)'!CI55</f>
        <v>#VALUE!</v>
      </c>
      <c r="IN55" s="33" t="e">
        <f>IF55-'DLPNO-CCSD(T1 or T0)'!CT54</f>
        <v>#VALUE!</v>
      </c>
      <c r="IO55" s="33" t="e">
        <f t="shared" si="72"/>
        <v>#VALUE!</v>
      </c>
      <c r="IP55" s="33" t="e">
        <f t="shared" si="73"/>
        <v>#VALUE!</v>
      </c>
      <c r="IQ55" s="33"/>
      <c r="IR55" s="218" t="s">
        <v>51</v>
      </c>
      <c r="IS55" t="s">
        <v>139</v>
      </c>
      <c r="IT55" t="s">
        <v>139</v>
      </c>
      <c r="IU55" t="s">
        <v>139</v>
      </c>
      <c r="IV55" t="s">
        <v>139</v>
      </c>
      <c r="IW55" t="s">
        <v>139</v>
      </c>
      <c r="IX55" t="s">
        <v>139</v>
      </c>
      <c r="IY55" t="s">
        <v>139</v>
      </c>
      <c r="IZ55" s="28" t="e">
        <f t="shared" si="74"/>
        <v>#VALUE!</v>
      </c>
      <c r="JA55" s="18" t="s">
        <v>118</v>
      </c>
      <c r="JB55" s="34" t="e">
        <f>627.5095*(IS57-IS56)</f>
        <v>#VALUE!</v>
      </c>
      <c r="JC55" s="34" t="e">
        <f>627.5095*(IZ57-IZ56)</f>
        <v>#VALUE!</v>
      </c>
      <c r="JD55" s="34" t="e">
        <f>627.5095*(IX57-IX56)</f>
        <v>#VALUE!</v>
      </c>
      <c r="JE55" s="34" t="e">
        <f>627.5095*(IW57-IW56)</f>
        <v>#VALUE!</v>
      </c>
      <c r="JF55" s="34" t="e">
        <f>627.5095*(IV57-IV56)</f>
        <v>#VALUE!</v>
      </c>
      <c r="JG55" s="34" t="e">
        <f>627.5095*(IU57-IU56)</f>
        <v>#VALUE!</v>
      </c>
      <c r="JH55" s="34" t="e">
        <f>627.5095*(IT57-IT56)</f>
        <v>#VALUE!</v>
      </c>
      <c r="JI55" s="33" t="e">
        <f t="shared" si="75"/>
        <v>#VALUE!</v>
      </c>
      <c r="JJ55" s="33" t="e">
        <f t="shared" si="76"/>
        <v>#VALUE!</v>
      </c>
      <c r="JK55" s="33" t="e">
        <f t="shared" si="77"/>
        <v>#VALUE!</v>
      </c>
      <c r="JL55" s="33" t="e">
        <f>JB55-'CCSD(T)'!BB55</f>
        <v>#VALUE!</v>
      </c>
      <c r="JM55" s="33" t="e">
        <f>JD55-'CCSD(T)'!BC55</f>
        <v>#VALUE!</v>
      </c>
      <c r="JN55" s="33" t="e">
        <f>JF55-'CCSD(T)'!CH55</f>
        <v>#VALUE!</v>
      </c>
      <c r="JO55" s="33" t="e">
        <f>JH55-'CCSD(T)'!CI55</f>
        <v>#VALUE!</v>
      </c>
      <c r="JP55" s="33" t="e">
        <f>JH55-'DLPNO-CCSD(T1 or T0)'!CT54</f>
        <v>#VALUE!</v>
      </c>
      <c r="JQ55" s="33" t="e">
        <f t="shared" si="78"/>
        <v>#VALUE!</v>
      </c>
      <c r="JR55" s="33" t="e">
        <f t="shared" si="79"/>
        <v>#VALUE!</v>
      </c>
      <c r="JS55" s="33"/>
      <c r="JT55" s="344"/>
      <c r="JU55" s="344"/>
      <c r="JV55" s="347"/>
      <c r="JW55" s="333"/>
      <c r="JX55" s="218" t="s">
        <v>51</v>
      </c>
      <c r="JY55" s="28" t="s">
        <v>139</v>
      </c>
      <c r="JZ55" s="28" t="s">
        <v>139</v>
      </c>
      <c r="KA55" s="28" t="s">
        <v>139</v>
      </c>
      <c r="KB55" s="28" t="s">
        <v>139</v>
      </c>
      <c r="KC55" s="28" t="s">
        <v>139</v>
      </c>
      <c r="KD55" s="28" t="s">
        <v>139</v>
      </c>
      <c r="KE55" s="28" t="s">
        <v>139</v>
      </c>
      <c r="KF55" s="28" t="e">
        <f t="shared" si="80"/>
        <v>#VALUE!</v>
      </c>
      <c r="KG55" s="216"/>
      <c r="KI55" s="215"/>
      <c r="KJ55" s="10" t="s">
        <v>139</v>
      </c>
      <c r="KK55" s="10" t="s">
        <v>139</v>
      </c>
      <c r="KL55" s="10" t="e">
        <f t="shared" si="105"/>
        <v>#VALUE!</v>
      </c>
      <c r="KM55" s="10" t="e">
        <f t="shared" si="106"/>
        <v>#VALUE!</v>
      </c>
      <c r="KN55" s="34" t="e">
        <f>627.5095*(JY57-JY56)</f>
        <v>#VALUE!</v>
      </c>
      <c r="KO55" s="34" t="e">
        <f>627.5095*(KF57-KF56)</f>
        <v>#VALUE!</v>
      </c>
      <c r="KP55" s="34"/>
      <c r="KQ55" s="34"/>
      <c r="KR55" s="34" t="e">
        <f>627.5095*(KD57-KD56)</f>
        <v>#VALUE!</v>
      </c>
      <c r="KS55" s="34" t="e">
        <f>627.5095*(KC57-KC56)</f>
        <v>#VALUE!</v>
      </c>
      <c r="KT55" s="34" t="e">
        <f>627.5095*(KB57-KB56)</f>
        <v>#VALUE!</v>
      </c>
      <c r="KU55" s="34" t="e">
        <f>627.5095*(KA57-KA56)</f>
        <v>#VALUE!</v>
      </c>
      <c r="KV55" s="34"/>
      <c r="KW55" s="33"/>
      <c r="KX55" s="109"/>
      <c r="KY55" s="109"/>
      <c r="KZ55" s="331"/>
      <c r="LA55" s="33" t="e">
        <f t="shared" si="107"/>
        <v>#VALUE!</v>
      </c>
      <c r="LB55" s="155" t="e">
        <f t="shared" si="108"/>
        <v>#VALUE!</v>
      </c>
      <c r="LC55" s="149" t="e">
        <f>KN55-'PNO-LCCSD(T)'!AB54</f>
        <v>#VALUE!</v>
      </c>
      <c r="LD55" s="179" t="e">
        <f t="shared" si="109"/>
        <v>#VALUE!</v>
      </c>
      <c r="LE55" s="324">
        <f t="shared" si="110"/>
        <v>0</v>
      </c>
      <c r="LF55" s="326">
        <f t="shared" si="111"/>
        <v>0</v>
      </c>
      <c r="LG55" t="str">
        <f t="shared" si="112"/>
        <v>18_end_MAI</v>
      </c>
      <c r="LH55" s="176"/>
      <c r="LL55" s="128" t="e">
        <f t="shared" si="113"/>
        <v>#VALUE!</v>
      </c>
      <c r="LM55" s="128">
        <f t="shared" si="114"/>
        <v>0</v>
      </c>
      <c r="LN55" s="226" t="e">
        <f t="shared" si="115"/>
        <v>#VALUE!</v>
      </c>
      <c r="LO55" s="226"/>
      <c r="LP55" s="5" t="s">
        <v>51</v>
      </c>
      <c r="LQ55" s="4" t="s">
        <v>139</v>
      </c>
      <c r="LR55" s="4" t="s">
        <v>139</v>
      </c>
      <c r="LS55" s="4" t="s">
        <v>139</v>
      </c>
      <c r="LT55" s="4" t="s">
        <v>139</v>
      </c>
      <c r="LU55" s="4" t="s">
        <v>139</v>
      </c>
      <c r="LV55" s="4" t="s">
        <v>139</v>
      </c>
      <c r="LW55" s="4" t="s">
        <v>139</v>
      </c>
      <c r="LX55" s="28" t="e">
        <f t="shared" si="116"/>
        <v>#VALUE!</v>
      </c>
      <c r="LY55" s="18" t="s">
        <v>118</v>
      </c>
      <c r="LZ55" s="34" t="e">
        <f>627.5095*(LQ57-LQ56)</f>
        <v>#VALUE!</v>
      </c>
      <c r="MA55" s="34" t="e">
        <f>627.5095*(LX57-LX56)</f>
        <v>#VALUE!</v>
      </c>
      <c r="MB55" s="34" t="e">
        <f>627.5095*(LV57-LV56)</f>
        <v>#VALUE!</v>
      </c>
      <c r="MC55" s="34" t="e">
        <f>627.5095*(LU57-LU56)</f>
        <v>#VALUE!</v>
      </c>
      <c r="MD55" s="34" t="e">
        <f>627.5095*(LT57-LT56)</f>
        <v>#VALUE!</v>
      </c>
      <c r="ME55" s="34" t="e">
        <f>627.5095*(LS57-LS56)</f>
        <v>#VALUE!</v>
      </c>
      <c r="MF55" s="34" t="e">
        <f>627.5095*(LR57-LR56)</f>
        <v>#VALUE!</v>
      </c>
      <c r="MG55" s="33" t="e">
        <f t="shared" si="117"/>
        <v>#VALUE!</v>
      </c>
      <c r="MH55" s="39" t="e">
        <f t="shared" si="118"/>
        <v>#VALUE!</v>
      </c>
      <c r="MI55" s="33"/>
      <c r="MJ55" s="5" t="s">
        <v>51</v>
      </c>
      <c r="MK55" s="28" t="s">
        <v>139</v>
      </c>
      <c r="ML55" s="28" t="s">
        <v>139</v>
      </c>
      <c r="MM55" s="28" t="s">
        <v>139</v>
      </c>
      <c r="MN55" s="28" t="s">
        <v>139</v>
      </c>
      <c r="MO55" s="28" t="s">
        <v>139</v>
      </c>
      <c r="MP55" s="28" t="s">
        <v>139</v>
      </c>
      <c r="MQ55" s="28" t="s">
        <v>139</v>
      </c>
      <c r="MR55" s="28" t="e">
        <f t="shared" si="82"/>
        <v>#VALUE!</v>
      </c>
      <c r="MS55" s="18" t="s">
        <v>118</v>
      </c>
      <c r="MT55" s="34" t="e">
        <f>627.5095*(MK57-MK56)</f>
        <v>#VALUE!</v>
      </c>
      <c r="MU55" s="34" t="e">
        <f>627.5095*(MR57-MR56)</f>
        <v>#VALUE!</v>
      </c>
      <c r="MV55" s="34" t="e">
        <f>627.5095*(MP57-MP56)</f>
        <v>#VALUE!</v>
      </c>
      <c r="MW55" s="34" t="e">
        <f>627.5095*(MO57-MO56)</f>
        <v>#VALUE!</v>
      </c>
      <c r="MX55" s="34" t="e">
        <f>627.5095*(MN57-MN56)</f>
        <v>#VALUE!</v>
      </c>
      <c r="MY55" s="34" t="e">
        <f>627.5095*(MM57-MM56)</f>
        <v>#VALUE!</v>
      </c>
      <c r="MZ55" s="34" t="e">
        <f>627.5095*(ML57-ML56)</f>
        <v>#VALUE!</v>
      </c>
      <c r="NA55" s="52" t="e">
        <f t="shared" si="119"/>
        <v>#VALUE!</v>
      </c>
      <c r="NB55" s="52" t="e">
        <f t="shared" si="120"/>
        <v>#VALUE!</v>
      </c>
      <c r="NC55" s="33" t="e">
        <f t="shared" si="121"/>
        <v>#VALUE!</v>
      </c>
      <c r="ND55" s="33"/>
      <c r="NE55" s="5" t="s">
        <v>51</v>
      </c>
      <c r="NF55" t="s">
        <v>139</v>
      </c>
      <c r="NG55" t="s">
        <v>139</v>
      </c>
      <c r="NH55" t="s">
        <v>139</v>
      </c>
      <c r="NI55" t="s">
        <v>139</v>
      </c>
      <c r="NJ55" t="s">
        <v>139</v>
      </c>
      <c r="NK55" t="s">
        <v>139</v>
      </c>
      <c r="NL55" t="s">
        <v>139</v>
      </c>
      <c r="NM55" s="28" t="e">
        <f t="shared" si="83"/>
        <v>#VALUE!</v>
      </c>
      <c r="NN55" s="18" t="s">
        <v>118</v>
      </c>
      <c r="NO55" s="34" t="e">
        <f>627.5095*(NF57-NF56)</f>
        <v>#VALUE!</v>
      </c>
      <c r="NP55" s="34" t="e">
        <f>627.5095*(NM57-NM56)</f>
        <v>#VALUE!</v>
      </c>
      <c r="NQ55" s="34" t="e">
        <f>627.5095*(NK57-NK56)</f>
        <v>#VALUE!</v>
      </c>
      <c r="NR55" s="34" t="e">
        <f>627.5095*(NJ57-NJ56)</f>
        <v>#VALUE!</v>
      </c>
      <c r="NS55" s="34" t="e">
        <f>627.5095*(NI57-NI56)</f>
        <v>#VALUE!</v>
      </c>
      <c r="NT55" s="34" t="e">
        <f>627.5095*(NH57-NH56)</f>
        <v>#VALUE!</v>
      </c>
      <c r="NU55" s="34" t="e">
        <f>627.5095*(NG57-NG56)</f>
        <v>#VALUE!</v>
      </c>
      <c r="NV55" s="33" t="e">
        <f t="shared" si="122"/>
        <v>#VALUE!</v>
      </c>
      <c r="NW55" s="39" t="e">
        <f t="shared" si="84"/>
        <v>#VALUE!</v>
      </c>
      <c r="NX55" s="33" t="e">
        <f t="shared" si="85"/>
        <v>#VALUE!</v>
      </c>
      <c r="NZ55" s="5" t="s">
        <v>51</v>
      </c>
      <c r="OA55" s="4" t="s">
        <v>139</v>
      </c>
      <c r="OB55" s="4" t="s">
        <v>139</v>
      </c>
      <c r="OC55" s="4" t="s">
        <v>139</v>
      </c>
      <c r="OD55" s="4" t="s">
        <v>139</v>
      </c>
      <c r="OE55" s="4" t="s">
        <v>139</v>
      </c>
      <c r="OF55" s="4" t="s">
        <v>139</v>
      </c>
      <c r="OG55" s="4" t="s">
        <v>139</v>
      </c>
      <c r="OH55" s="28" t="e">
        <f t="shared" si="86"/>
        <v>#VALUE!</v>
      </c>
      <c r="OI55" s="18" t="s">
        <v>118</v>
      </c>
      <c r="OJ55" s="34" t="e">
        <f>627.5095*(OA57-OA56)</f>
        <v>#VALUE!</v>
      </c>
      <c r="OK55" s="34" t="e">
        <f>627.5095*(OH57-OH56)</f>
        <v>#VALUE!</v>
      </c>
      <c r="OL55" s="34" t="e">
        <f>627.5095*(OF57-OF56)</f>
        <v>#VALUE!</v>
      </c>
      <c r="OM55" s="34" t="e">
        <f>627.5095*(OE57-OE56)</f>
        <v>#VALUE!</v>
      </c>
      <c r="ON55" s="34" t="e">
        <f>627.5095*(OD57-OD56)</f>
        <v>#VALUE!</v>
      </c>
      <c r="OO55" s="34" t="e">
        <f>627.5095*(OC57-OC56)</f>
        <v>#VALUE!</v>
      </c>
      <c r="OP55" s="34" t="e">
        <f>627.5095*(OB57-OB56)</f>
        <v>#VALUE!</v>
      </c>
      <c r="OQ55" s="33" t="e">
        <f t="shared" si="32"/>
        <v>#VALUE!</v>
      </c>
      <c r="OR55" s="39" t="e">
        <f t="shared" si="87"/>
        <v>#VALUE!</v>
      </c>
      <c r="OS55" s="39"/>
      <c r="OT55" s="39" t="s">
        <v>51</v>
      </c>
      <c r="OU55" s="39" t="s">
        <v>139</v>
      </c>
      <c r="OV55" s="39" t="s">
        <v>139</v>
      </c>
      <c r="OW55" s="39" t="s">
        <v>139</v>
      </c>
      <c r="OX55" s="39" t="s">
        <v>139</v>
      </c>
      <c r="OY55" s="39" t="s">
        <v>139</v>
      </c>
      <c r="OZ55" s="39" t="s">
        <v>139</v>
      </c>
      <c r="PA55" s="39" t="s">
        <v>139</v>
      </c>
      <c r="PB55" s="39" t="e">
        <v>#VALUE!</v>
      </c>
      <c r="PC55" s="39" t="s">
        <v>118</v>
      </c>
      <c r="PD55" s="39" t="e">
        <v>#VALUE!</v>
      </c>
      <c r="PE55" s="39" t="e">
        <v>#VALUE!</v>
      </c>
      <c r="PF55" s="39" t="e">
        <v>#VALUE!</v>
      </c>
      <c r="PG55" s="39" t="e">
        <v>#VALUE!</v>
      </c>
      <c r="PH55" s="39" t="e">
        <v>#VALUE!</v>
      </c>
      <c r="PI55" s="39" t="e">
        <v>#VALUE!</v>
      </c>
      <c r="PJ55" s="39" t="e">
        <v>#VALUE!</v>
      </c>
      <c r="PK55" s="39" t="e">
        <v>#VALUE!</v>
      </c>
      <c r="PL55" s="39" t="e">
        <v>#VALUE!</v>
      </c>
      <c r="PM55" s="39"/>
      <c r="PO55" s="33" t="e">
        <f t="shared" si="123"/>
        <v>#VALUE!</v>
      </c>
      <c r="PP55" s="33" t="e">
        <f t="shared" si="124"/>
        <v>#VALUE!</v>
      </c>
      <c r="PQ55" s="33" t="e">
        <f t="shared" si="88"/>
        <v>#VALUE!</v>
      </c>
      <c r="PR55" s="33" t="e">
        <f>'LNO-CCSD(T)-def2nZVP'!LB55</f>
        <v>#VALUE!</v>
      </c>
      <c r="PS55" s="33" t="e">
        <f t="shared" si="89"/>
        <v>#VALUE!</v>
      </c>
      <c r="PT55" s="33" t="e">
        <f t="shared" si="90"/>
        <v>#VALUE!</v>
      </c>
      <c r="PU55" s="33" t="e">
        <f>-'LNO-CCSD(T)-def2nZVP'!FA55+'CCSD(T)'!CI55</f>
        <v>#VALUE!</v>
      </c>
      <c r="PV55" s="360" t="e">
        <f>'LNO-CCSD(T)-def2nZVP'!KV55+PS55+PT55+PU55</f>
        <v>#VALUE!</v>
      </c>
      <c r="PW55" s="360"/>
      <c r="PX55" s="399" t="e">
        <v>#VALUE!</v>
      </c>
      <c r="PY55" s="399" t="e">
        <v>#VALUE!</v>
      </c>
      <c r="PZ55" s="399" t="e">
        <v>#VALUE!</v>
      </c>
      <c r="QA55" s="399" t="e">
        <v>#VALUE!</v>
      </c>
      <c r="QB55" s="399" t="e">
        <v>#VALUE!</v>
      </c>
      <c r="QC55" s="399" t="e">
        <v>#VALUE!</v>
      </c>
      <c r="QD55" s="399" t="e">
        <v>#VALUE!</v>
      </c>
      <c r="QE55" s="360" t="e">
        <v>#VALUE!</v>
      </c>
      <c r="QF55" s="399" t="e">
        <f t="shared" si="91"/>
        <v>#VALUE!</v>
      </c>
      <c r="QH55" s="5" t="s">
        <v>51</v>
      </c>
      <c r="QI55" s="420" t="s">
        <v>139</v>
      </c>
      <c r="QJ55" s="420" t="s">
        <v>139</v>
      </c>
      <c r="QK55" s="420" t="s">
        <v>139</v>
      </c>
      <c r="QL55" s="420" t="s">
        <v>139</v>
      </c>
      <c r="QM55" s="420" t="s">
        <v>139</v>
      </c>
      <c r="QN55" s="420" t="s">
        <v>139</v>
      </c>
      <c r="QO55" s="420" t="s">
        <v>139</v>
      </c>
      <c r="QP55" s="213" t="e">
        <f t="shared" si="92"/>
        <v>#VALUE!</v>
      </c>
      <c r="QQ55" s="421" t="s">
        <v>118</v>
      </c>
      <c r="QR55" s="212" t="e">
        <f>627.5095*(QI57-QI56)</f>
        <v>#VALUE!</v>
      </c>
      <c r="QS55" s="212" t="e">
        <f>627.5095*(QP57-QP56)</f>
        <v>#VALUE!</v>
      </c>
      <c r="QT55" s="212" t="e">
        <f>627.5095*(QN57-QN56)</f>
        <v>#VALUE!</v>
      </c>
      <c r="QU55" s="212" t="e">
        <f>627.5095*(QM57-QM56)</f>
        <v>#VALUE!</v>
      </c>
      <c r="QV55" s="212" t="e">
        <f>627.5095*(QL57-QL56)</f>
        <v>#VALUE!</v>
      </c>
      <c r="QW55" s="212" t="e">
        <f>627.5095*(QK57-QK56)</f>
        <v>#VALUE!</v>
      </c>
      <c r="QX55" s="212" t="e">
        <f>627.5095*(QJ57-QJ56)</f>
        <v>#VALUE!</v>
      </c>
      <c r="QY55" s="213" t="e">
        <f t="shared" si="35"/>
        <v>#VALUE!</v>
      </c>
      <c r="QZ55" s="249" t="e">
        <f t="shared" si="93"/>
        <v>#VALUE!</v>
      </c>
      <c r="RA55" s="5"/>
      <c r="RB55" s="5" t="s">
        <v>51</v>
      </c>
      <c r="RC55" s="213" t="s">
        <v>139</v>
      </c>
      <c r="RD55" s="213" t="s">
        <v>139</v>
      </c>
      <c r="RE55" s="213" t="s">
        <v>139</v>
      </c>
      <c r="RF55" s="213" t="s">
        <v>139</v>
      </c>
      <c r="RG55" s="213" t="s">
        <v>139</v>
      </c>
      <c r="RH55" s="213" t="s">
        <v>139</v>
      </c>
      <c r="RI55" s="213" t="s">
        <v>139</v>
      </c>
      <c r="RJ55" s="418" t="e">
        <f t="shared" si="94"/>
        <v>#VALUE!</v>
      </c>
      <c r="RK55" s="421" t="s">
        <v>118</v>
      </c>
      <c r="RL55" s="212" t="e">
        <f>627.5095*(RC57-RC56)</f>
        <v>#VALUE!</v>
      </c>
      <c r="RM55" s="212" t="e">
        <f>627.5095*(RJ57-RJ56)</f>
        <v>#VALUE!</v>
      </c>
      <c r="RN55" s="212" t="e">
        <f>627.5095*(RH57-RH56)</f>
        <v>#VALUE!</v>
      </c>
      <c r="RO55" s="212" t="e">
        <f>627.5095*(RG57-RG56)</f>
        <v>#VALUE!</v>
      </c>
      <c r="RP55" s="212" t="e">
        <f>627.5095*(RF57-RF56)</f>
        <v>#VALUE!</v>
      </c>
      <c r="RQ55" s="212" t="e">
        <f>627.5095*(RE57-RE56)</f>
        <v>#VALUE!</v>
      </c>
      <c r="RR55" s="212" t="e">
        <f>627.5095*(RD57-RD56)</f>
        <v>#VALUE!</v>
      </c>
      <c r="RS55" s="213" t="e">
        <f t="shared" si="36"/>
        <v>#VALUE!</v>
      </c>
      <c r="RT55" s="249" t="e">
        <f t="shared" si="95"/>
        <v>#VALUE!</v>
      </c>
    </row>
    <row r="56" spans="1:488" ht="17">
      <c r="A56" s="96">
        <v>36.049999999999997</v>
      </c>
      <c r="C56" s="286" t="s">
        <v>52</v>
      </c>
      <c r="D56" s="282" t="s">
        <v>139</v>
      </c>
      <c r="E56" s="282" t="s">
        <v>139</v>
      </c>
      <c r="F56" s="282" t="s">
        <v>139</v>
      </c>
      <c r="G56" s="282" t="s">
        <v>139</v>
      </c>
      <c r="H56" s="282" t="s">
        <v>139</v>
      </c>
      <c r="I56" s="282" t="s">
        <v>139</v>
      </c>
      <c r="J56" s="282" t="s">
        <v>139</v>
      </c>
      <c r="K56" s="94" t="s">
        <v>119</v>
      </c>
      <c r="L56" s="34" t="e">
        <f>627.5095*(D57-D55-D111)</f>
        <v>#VALUE!</v>
      </c>
      <c r="M56" s="34" t="e">
        <f>627.5095*(J57-J55-J111)</f>
        <v>#VALUE!</v>
      </c>
      <c r="N56" s="34" t="e">
        <f>627.5095*(I57-I55-I111)</f>
        <v>#VALUE!</v>
      </c>
      <c r="O56" s="34" t="e">
        <f>627.5095*(H57-H55-H111)</f>
        <v>#VALUE!</v>
      </c>
      <c r="P56" s="34" t="e">
        <f>627.5095*(G57-G55-G111)</f>
        <v>#VALUE!</v>
      </c>
      <c r="Q56" s="34" t="e">
        <f>627.5095*(F57-F55-F111)</f>
        <v>#VALUE!</v>
      </c>
      <c r="R56" s="34" t="e">
        <f>627.5095*(E57-E55-E111)</f>
        <v>#VALUE!</v>
      </c>
      <c r="S56" s="93" t="e">
        <f t="shared" si="37"/>
        <v>#VALUE!</v>
      </c>
      <c r="T56" s="93" t="e">
        <f t="shared" si="38"/>
        <v>#VALUE!</v>
      </c>
      <c r="U56" s="288"/>
      <c r="V56" s="93" t="e">
        <f>L56-'CCSD(T)'!BV56</f>
        <v>#VALUE!</v>
      </c>
      <c r="W56" s="93" t="e">
        <f>N56-'CCSD(T)'!BW56</f>
        <v>#VALUE!</v>
      </c>
      <c r="X56" s="93" t="e">
        <f>P56-'CCSD(T)'!CF56</f>
        <v>#VALUE!</v>
      </c>
      <c r="Y56" s="93" t="e">
        <f>R56-'CCSD(T)'!CG56</f>
        <v>#VALUE!</v>
      </c>
      <c r="Z56" s="93" t="e">
        <f>R56-'DLPNO-CCSD(T1 or T0)'!CT55</f>
        <v>#VALUE!</v>
      </c>
      <c r="AA56" s="93" t="e">
        <f t="shared" si="39"/>
        <v>#VALUE!</v>
      </c>
      <c r="AB56" s="93" t="e">
        <f t="shared" si="40"/>
        <v>#VALUE!</v>
      </c>
      <c r="AD56" s="209" t="s">
        <v>52</v>
      </c>
      <c r="AE56" s="28" t="s">
        <v>139</v>
      </c>
      <c r="AF56" s="28" t="s">
        <v>139</v>
      </c>
      <c r="AG56" s="28" t="s">
        <v>139</v>
      </c>
      <c r="AH56" s="28" t="s">
        <v>139</v>
      </c>
      <c r="AI56" s="28" t="s">
        <v>139</v>
      </c>
      <c r="AJ56" s="28" t="s">
        <v>139</v>
      </c>
      <c r="AK56" s="28" t="s">
        <v>139</v>
      </c>
      <c r="AL56" s="18" t="s">
        <v>119</v>
      </c>
      <c r="AM56" s="34" t="e">
        <f>627.5095*(AE57-AE55-AE111)</f>
        <v>#VALUE!</v>
      </c>
      <c r="AN56" s="34" t="e">
        <f>627.5095*(AK57-AK55-AK111)</f>
        <v>#VALUE!</v>
      </c>
      <c r="AO56" s="34" t="e">
        <f>627.5095*(AJ57-AJ55-AJ111)</f>
        <v>#VALUE!</v>
      </c>
      <c r="AP56" s="34" t="e">
        <f>627.5095*(AI57-AI55-AI111)</f>
        <v>#VALUE!</v>
      </c>
      <c r="AQ56" s="34" t="e">
        <f>627.5095*(AH57-AH55-AH111)</f>
        <v>#VALUE!</v>
      </c>
      <c r="AR56" s="34" t="e">
        <f>627.5095*(AG57-AG55-AG111)</f>
        <v>#VALUE!</v>
      </c>
      <c r="AS56" s="34" t="e">
        <f>627.5095*(AF57-AF55-AF111)</f>
        <v>#VALUE!</v>
      </c>
      <c r="AT56" s="52" t="e">
        <f t="shared" si="41"/>
        <v>#VALUE!</v>
      </c>
      <c r="AU56" s="52" t="e">
        <f t="shared" si="42"/>
        <v>#VALUE!</v>
      </c>
      <c r="AV56" s="71"/>
      <c r="AW56" s="52" t="e">
        <f>AM56-'CCSD(T)'!BV56</f>
        <v>#VALUE!</v>
      </c>
      <c r="AX56" s="52" t="e">
        <f>AO56-'CCSD(T)'!BW56</f>
        <v>#VALUE!</v>
      </c>
      <c r="AY56" s="52" t="e">
        <f>AQ56-'CCSD(T)'!CF56</f>
        <v>#VALUE!</v>
      </c>
      <c r="AZ56" s="52" t="e">
        <f>AS56-'CCSD(T)'!CG56</f>
        <v>#VALUE!</v>
      </c>
      <c r="BA56" s="52" t="e">
        <f>AS56-'DLPNO-CCSD(T1 or T0)'!CT55</f>
        <v>#VALUE!</v>
      </c>
      <c r="BB56" s="52" t="e">
        <f t="shared" si="43"/>
        <v>#VALUE!</v>
      </c>
      <c r="BC56" s="52" t="e">
        <f t="shared" si="44"/>
        <v>#VALUE!</v>
      </c>
      <c r="BD56" s="33"/>
      <c r="BE56" s="211" t="s">
        <v>52</v>
      </c>
      <c r="BF56" s="28" t="s">
        <v>139</v>
      </c>
      <c r="BG56" s="28" t="s">
        <v>139</v>
      </c>
      <c r="BH56" s="28" t="s">
        <v>139</v>
      </c>
      <c r="BI56" s="28" t="s">
        <v>139</v>
      </c>
      <c r="BJ56" s="28" t="s">
        <v>139</v>
      </c>
      <c r="BK56" s="28" t="s">
        <v>139</v>
      </c>
      <c r="BL56" s="28" t="s">
        <v>139</v>
      </c>
      <c r="BM56" s="28" t="e">
        <f t="shared" si="45"/>
        <v>#VALUE!</v>
      </c>
      <c r="BN56" s="18" t="s">
        <v>119</v>
      </c>
      <c r="BO56" s="212" t="e">
        <f>627.5095*(BF57-BF55-BF111)</f>
        <v>#VALUE!</v>
      </c>
      <c r="BP56" s="212" t="e">
        <f>627.5095*(BM57-BM55-BM111)</f>
        <v>#VALUE!</v>
      </c>
      <c r="BQ56" s="212" t="e">
        <f>627.5095*(BK57-BK55-BK111)</f>
        <v>#VALUE!</v>
      </c>
      <c r="BR56" s="212" t="e">
        <f>627.5095*(BJ57-BJ55-BJ111)</f>
        <v>#VALUE!</v>
      </c>
      <c r="BS56" s="212" t="e">
        <f>627.5095*(BI57-BI55-BI111)</f>
        <v>#VALUE!</v>
      </c>
      <c r="BT56" s="212" t="e">
        <f>627.5095*(BH57-BH55-BH111)</f>
        <v>#VALUE!</v>
      </c>
      <c r="BU56" s="212" t="e">
        <f>627.5095*(BG57-BG55-BG111)</f>
        <v>#VALUE!</v>
      </c>
      <c r="BV56" s="213" t="e">
        <f t="shared" si="46"/>
        <v>#VALUE!</v>
      </c>
      <c r="BW56" s="213" t="e">
        <f t="shared" si="47"/>
        <v>#VALUE!</v>
      </c>
      <c r="BX56" s="214" t="e">
        <f t="shared" si="96"/>
        <v>#VALUE!</v>
      </c>
      <c r="BY56" s="33" t="e">
        <f>BO56-'CCSD(T)'!BV56</f>
        <v>#VALUE!</v>
      </c>
      <c r="BZ56" s="33" t="e">
        <f>BQ56-'CCSD(T)'!BW56</f>
        <v>#VALUE!</v>
      </c>
      <c r="CA56" s="39" t="e">
        <f>BS56-'CCSD(T)'!CF56</f>
        <v>#VALUE!</v>
      </c>
      <c r="CB56" s="39" t="e">
        <f>BU56-'CCSD(T)'!CG56</f>
        <v>#VALUE!</v>
      </c>
      <c r="CC56" s="33" t="e">
        <f>BU56-'DLPNO-CCSD(T1 or T0)'!CT55</f>
        <v>#VALUE!</v>
      </c>
      <c r="CD56" s="33" t="e">
        <f t="shared" si="49"/>
        <v>#VALUE!</v>
      </c>
      <c r="CE56" s="33" t="e">
        <f t="shared" si="50"/>
        <v>#VALUE!</v>
      </c>
      <c r="CF56" s="39"/>
      <c r="CG56" s="211" t="s">
        <v>52</v>
      </c>
      <c r="CH56" s="74" t="s">
        <v>139</v>
      </c>
      <c r="CI56" s="200" t="s">
        <v>139</v>
      </c>
      <c r="CJ56" s="200" t="s">
        <v>139</v>
      </c>
      <c r="CK56" s="200" t="s">
        <v>139</v>
      </c>
      <c r="CL56" s="200" t="s">
        <v>139</v>
      </c>
      <c r="CM56" s="200" t="s">
        <v>139</v>
      </c>
      <c r="CN56" s="52" t="s">
        <v>139</v>
      </c>
      <c r="CO56" s="52" t="s">
        <v>139</v>
      </c>
      <c r="CP56" s="18" t="s">
        <v>119</v>
      </c>
      <c r="CQ56" s="34" t="e">
        <f>627.5095*(CH57-CH55-CH111)</f>
        <v>#VALUE!</v>
      </c>
      <c r="CR56" s="34" t="e">
        <f>627.5095*(CO57-CO55-CO111)</f>
        <v>#VALUE!</v>
      </c>
      <c r="CS56" s="34" t="e">
        <f>627.5095*(CM57-CM55-CM111)</f>
        <v>#VALUE!</v>
      </c>
      <c r="CT56" s="34" t="e">
        <f>627.5095*(CL57-CL55-CL111)</f>
        <v>#VALUE!</v>
      </c>
      <c r="CU56" s="34" t="e">
        <f>627.5095*(CK57-CK55-CK111)</f>
        <v>#VALUE!</v>
      </c>
      <c r="CV56" s="34" t="e">
        <f>627.5095*(CJ57-CJ55-CJ111)</f>
        <v>#VALUE!</v>
      </c>
      <c r="CW56" s="34" t="e">
        <f>627.5095*(CI57-CI55-CI111)</f>
        <v>#VALUE!</v>
      </c>
      <c r="CX56" s="33" t="e">
        <f t="shared" si="97"/>
        <v>#VALUE!</v>
      </c>
      <c r="CY56" s="33" t="e">
        <f t="shared" si="98"/>
        <v>#VALUE!</v>
      </c>
      <c r="CZ56" s="33" t="e">
        <f t="shared" si="99"/>
        <v>#VALUE!</v>
      </c>
      <c r="DA56" s="33" t="e">
        <f>CQ56-'CCSD(T)'!BV56</f>
        <v>#VALUE!</v>
      </c>
      <c r="DB56" s="33" t="e">
        <f>CS56-'CCSD(T)'!BW56</f>
        <v>#VALUE!</v>
      </c>
      <c r="DC56" s="33" t="e">
        <f>CU56-'CCSD(T)'!CF56</f>
        <v>#VALUE!</v>
      </c>
      <c r="DD56" s="39" t="e">
        <f>CW56-'CCSD(T)'!CG56</f>
        <v>#VALUE!</v>
      </c>
      <c r="DE56" s="39" t="e">
        <f>CW56-'DLPNO-CCSD(T1 or T0)'!CT55</f>
        <v>#VALUE!</v>
      </c>
      <c r="DF56" s="33" t="e">
        <f t="shared" si="52"/>
        <v>#VALUE!</v>
      </c>
      <c r="DG56" s="33" t="e">
        <f t="shared" si="53"/>
        <v>#VALUE!</v>
      </c>
      <c r="DH56" s="33"/>
      <c r="DI56" s="211" t="s">
        <v>52</v>
      </c>
      <c r="DJ56" s="74" t="s">
        <v>139</v>
      </c>
      <c r="DK56" s="200" t="s">
        <v>139</v>
      </c>
      <c r="DL56" s="200" t="s">
        <v>139</v>
      </c>
      <c r="DM56" s="200" t="s">
        <v>139</v>
      </c>
      <c r="DN56" s="200" t="s">
        <v>139</v>
      </c>
      <c r="DO56" s="200" t="s">
        <v>139</v>
      </c>
      <c r="DP56" s="10" t="s">
        <v>139</v>
      </c>
      <c r="DQ56" s="52" t="s">
        <v>139</v>
      </c>
      <c r="DR56" s="18" t="s">
        <v>119</v>
      </c>
      <c r="DS56" s="34" t="e">
        <f>627.5095*(DJ57-DJ55-DJ111)</f>
        <v>#VALUE!</v>
      </c>
      <c r="DT56" s="34" t="e">
        <f>627.5095*(DQ57-DQ55-DQ111)</f>
        <v>#VALUE!</v>
      </c>
      <c r="DU56" s="34" t="e">
        <f>627.5095*(DO57-DO55-DO111)</f>
        <v>#VALUE!</v>
      </c>
      <c r="DV56" s="34" t="e">
        <f>627.5095*(DN57-DN55-DN111)</f>
        <v>#VALUE!</v>
      </c>
      <c r="DW56" s="34" t="e">
        <f>627.5095*(DM57-DM55-DM111)</f>
        <v>#VALUE!</v>
      </c>
      <c r="DX56" s="34" t="e">
        <f>627.5095*(DL57-DL55-DL111)</f>
        <v>#VALUE!</v>
      </c>
      <c r="DY56" s="34" t="e">
        <f>627.5095*(DK57-DK55-DK111)</f>
        <v>#VALUE!</v>
      </c>
      <c r="DZ56" s="33" t="e">
        <f t="shared" si="3"/>
        <v>#VALUE!</v>
      </c>
      <c r="EA56" s="33" t="e">
        <f t="shared" si="4"/>
        <v>#VALUE!</v>
      </c>
      <c r="EB56" s="33" t="e">
        <f t="shared" si="55"/>
        <v>#VALUE!</v>
      </c>
      <c r="EC56" s="33" t="e">
        <f>DS56-'CCSD(T)'!BV56</f>
        <v>#VALUE!</v>
      </c>
      <c r="ED56" s="33" t="e">
        <f>DU56-'CCSD(T)'!BW56</f>
        <v>#VALUE!</v>
      </c>
      <c r="EE56" s="33" t="e">
        <f>DW56-'CCSD(T)'!CF56</f>
        <v>#VALUE!</v>
      </c>
      <c r="EF56" s="39" t="e">
        <f>DY56-'CCSD(T)'!CG56</f>
        <v>#VALUE!</v>
      </c>
      <c r="EG56" s="39" t="e">
        <f>DY56-'DLPNO-CCSD(T1 or T0)'!CT55</f>
        <v>#VALUE!</v>
      </c>
      <c r="EH56" s="33" t="e">
        <f t="shared" si="56"/>
        <v>#VALUE!</v>
      </c>
      <c r="EI56" s="33" t="e">
        <f t="shared" si="57"/>
        <v>#VALUE!</v>
      </c>
      <c r="EJ56" s="33"/>
      <c r="EK56" s="289" t="s">
        <v>52</v>
      </c>
      <c r="EL56" s="33" t="s">
        <v>139</v>
      </c>
      <c r="EM56" s="33" t="s">
        <v>139</v>
      </c>
      <c r="EN56" s="33" t="s">
        <v>139</v>
      </c>
      <c r="EO56" s="33" t="s">
        <v>139</v>
      </c>
      <c r="EP56" s="33" t="s">
        <v>139</v>
      </c>
      <c r="EQ56" s="33" t="s">
        <v>139</v>
      </c>
      <c r="ER56" s="33" t="s">
        <v>139</v>
      </c>
      <c r="ES56" s="33" t="e">
        <f t="shared" si="58"/>
        <v>#VALUE!</v>
      </c>
      <c r="ET56" s="18" t="s">
        <v>119</v>
      </c>
      <c r="EU56" s="34" t="e">
        <f>627.5095*(EL57-EL55-EL111)</f>
        <v>#VALUE!</v>
      </c>
      <c r="EV56" s="34" t="e">
        <f>627.5095*(ES57-ES55-ES111)</f>
        <v>#VALUE!</v>
      </c>
      <c r="EW56" s="34" t="e">
        <f>627.5095*(EQ57-EQ55-EQ111)</f>
        <v>#VALUE!</v>
      </c>
      <c r="EX56" s="34" t="e">
        <f>627.5095*(EP57-EP55-EP111)</f>
        <v>#VALUE!</v>
      </c>
      <c r="EY56" s="34" t="e">
        <f>627.5095*(EO57-EO55-EO111)</f>
        <v>#VALUE!</v>
      </c>
      <c r="EZ56" s="34" t="e">
        <f>627.5095*(EN57-EN55-EN111)</f>
        <v>#VALUE!</v>
      </c>
      <c r="FA56" s="34" t="e">
        <f>627.5095*(EM57-EM55-EM111)</f>
        <v>#VALUE!</v>
      </c>
      <c r="FB56" s="92" t="e">
        <f t="shared" si="5"/>
        <v>#VALUE!</v>
      </c>
      <c r="FC56" s="92" t="e">
        <f t="shared" si="6"/>
        <v>#VALUE!</v>
      </c>
      <c r="FD56" s="92" t="e">
        <f>EU56-'CCSD(T)'!BB56</f>
        <v>#VALUE!</v>
      </c>
      <c r="FE56" s="92" t="e">
        <f>EW56-'CCSD(T)'!BC56</f>
        <v>#VALUE!</v>
      </c>
      <c r="FF56" s="92" t="e">
        <f>EY56-'CCSD(T)'!CH56</f>
        <v>#VALUE!</v>
      </c>
      <c r="FG56" s="96" t="e">
        <f>FA56-'CCSD(T)'!CI56</f>
        <v>#VALUE!</v>
      </c>
      <c r="FH56" s="96" t="e">
        <f>FA56-'DLPNO-CCSD(T1 or T0)'!AF55</f>
        <v>#VALUE!</v>
      </c>
      <c r="FI56" s="92" t="e">
        <f t="shared" si="59"/>
        <v>#VALUE!</v>
      </c>
      <c r="FJ56" s="92" t="e">
        <f t="shared" si="60"/>
        <v>#VALUE!</v>
      </c>
      <c r="FK56" s="39"/>
      <c r="FL56" s="218" t="s">
        <v>52</v>
      </c>
      <c r="FM56" s="28" t="s">
        <v>139</v>
      </c>
      <c r="FN56" s="28" t="s">
        <v>139</v>
      </c>
      <c r="FO56" s="28" t="s">
        <v>139</v>
      </c>
      <c r="FP56" s="28" t="s">
        <v>139</v>
      </c>
      <c r="FQ56" s="28" t="s">
        <v>139</v>
      </c>
      <c r="FR56" s="28" t="s">
        <v>139</v>
      </c>
      <c r="FS56" s="28" t="s">
        <v>139</v>
      </c>
      <c r="FT56" s="28" t="e">
        <f t="shared" si="61"/>
        <v>#VALUE!</v>
      </c>
      <c r="FU56" s="18" t="s">
        <v>119</v>
      </c>
      <c r="FV56" s="34" t="e">
        <f>627.5095*(FM57-FM55-FM111)</f>
        <v>#VALUE!</v>
      </c>
      <c r="FW56" s="34" t="e">
        <f>627.5095*(FT57-FT55-FT111)</f>
        <v>#VALUE!</v>
      </c>
      <c r="FX56" s="34" t="e">
        <f>627.5095*(FR57-FR55-FR111)</f>
        <v>#VALUE!</v>
      </c>
      <c r="FY56" s="34" t="e">
        <f>627.5095*(FQ57-FQ55-FQ111)</f>
        <v>#VALUE!</v>
      </c>
      <c r="FZ56" s="34" t="e">
        <f>627.5095*(FP57-FP55-FP111)</f>
        <v>#VALUE!</v>
      </c>
      <c r="GA56" s="34" t="e">
        <f>627.5095*(FO57-FO55-FO111)</f>
        <v>#VALUE!</v>
      </c>
      <c r="GB56" s="34" t="e">
        <f>627.5095*(FN57-FN55-FN111)</f>
        <v>#VALUE!</v>
      </c>
      <c r="GC56" s="33" t="e">
        <f t="shared" si="62"/>
        <v>#VALUE!</v>
      </c>
      <c r="GD56" s="33" t="e">
        <f t="shared" si="63"/>
        <v>#VALUE!</v>
      </c>
      <c r="GE56" s="169" t="e">
        <f t="shared" si="100"/>
        <v>#VALUE!</v>
      </c>
      <c r="GF56" s="33" t="e">
        <f>FV56-'CCSD(T)'!BB56</f>
        <v>#VALUE!</v>
      </c>
      <c r="GG56" s="33" t="e">
        <f>FX56-'CCSD(T)'!BC56</f>
        <v>#VALUE!</v>
      </c>
      <c r="GH56" s="33" t="e">
        <f>FZ56-'CCSD(T)'!CH56</f>
        <v>#VALUE!</v>
      </c>
      <c r="GI56" s="33" t="e">
        <f>GB56-'CCSD(T)'!CI56</f>
        <v>#VALUE!</v>
      </c>
      <c r="GJ56" s="33" t="e">
        <f>GB56-'DLPNO-CCSD(T1 or T0)'!O55</f>
        <v>#VALUE!</v>
      </c>
      <c r="GK56" s="33" t="e">
        <f t="shared" si="64"/>
        <v>#VALUE!</v>
      </c>
      <c r="GL56" s="33" t="e">
        <f t="shared" si="65"/>
        <v>#VALUE!</v>
      </c>
      <c r="GM56" s="33"/>
      <c r="GN56" s="218" t="s">
        <v>52</v>
      </c>
      <c r="GO56" s="28" t="s">
        <v>139</v>
      </c>
      <c r="GP56" s="28" t="s">
        <v>139</v>
      </c>
      <c r="GQ56" s="28" t="s">
        <v>139</v>
      </c>
      <c r="GR56" s="28" t="s">
        <v>139</v>
      </c>
      <c r="GS56" s="28" t="s">
        <v>139</v>
      </c>
      <c r="GT56" s="28" t="s">
        <v>139</v>
      </c>
      <c r="GU56" s="28" t="s">
        <v>139</v>
      </c>
      <c r="GV56" s="28" t="e">
        <f t="shared" si="66"/>
        <v>#VALUE!</v>
      </c>
      <c r="GW56" s="18" t="s">
        <v>119</v>
      </c>
      <c r="GX56" s="34" t="e">
        <f>627.5095*(GO57-GO55-GO111)</f>
        <v>#VALUE!</v>
      </c>
      <c r="GY56" s="34" t="e">
        <f>627.5095*(GV57-GV55-GV111)</f>
        <v>#VALUE!</v>
      </c>
      <c r="GZ56" s="34" t="e">
        <f>627.5095*(GT57-GT55-GT111)</f>
        <v>#VALUE!</v>
      </c>
      <c r="HA56" s="34" t="e">
        <f>627.5095*(GS57-GS55-GS111)</f>
        <v>#VALUE!</v>
      </c>
      <c r="HB56" s="34" t="e">
        <f>627.5095*(GR57-GR55-GR111)</f>
        <v>#VALUE!</v>
      </c>
      <c r="HC56" s="34" t="e">
        <f>627.5095*(GQ57-GQ55-GQ111)</f>
        <v>#VALUE!</v>
      </c>
      <c r="HD56" s="34" t="e">
        <f>627.5095*(GP57-GP55-GP111)</f>
        <v>#VALUE!</v>
      </c>
      <c r="HE56" s="33" t="e">
        <f t="shared" si="101"/>
        <v>#VALUE!</v>
      </c>
      <c r="HF56" s="33" t="e">
        <f t="shared" si="102"/>
        <v>#VALUE!</v>
      </c>
      <c r="HG56" s="52" t="e">
        <f t="shared" si="67"/>
        <v>#VALUE!</v>
      </c>
      <c r="HH56" s="33" t="e">
        <f>GX56-'CCSD(T)'!BB56</f>
        <v>#VALUE!</v>
      </c>
      <c r="HI56" s="33" t="e">
        <f>GZ56-'CCSD(T)'!BC56</f>
        <v>#VALUE!</v>
      </c>
      <c r="HJ56" s="33" t="e">
        <f>HB56-'CCSD(T)'!CH56</f>
        <v>#VALUE!</v>
      </c>
      <c r="HK56" s="33" t="e">
        <f>HD56-'CCSD(T)'!CI56</f>
        <v>#VALUE!</v>
      </c>
      <c r="HL56" s="33" t="e">
        <f>HD56-'DLPNO-CCSD(T1 or T0)'!CT55</f>
        <v>#VALUE!</v>
      </c>
      <c r="HM56" s="33" t="e">
        <f t="shared" si="103"/>
        <v>#VALUE!</v>
      </c>
      <c r="HN56" s="33" t="e">
        <f t="shared" si="104"/>
        <v>#VALUE!</v>
      </c>
      <c r="HO56" s="39"/>
      <c r="HP56" s="218" t="s">
        <v>52</v>
      </c>
      <c r="HQ56" s="28" t="s">
        <v>139</v>
      </c>
      <c r="HR56" s="28" t="s">
        <v>139</v>
      </c>
      <c r="HS56" s="28" t="s">
        <v>139</v>
      </c>
      <c r="HT56" s="28" t="s">
        <v>139</v>
      </c>
      <c r="HU56" s="28" t="s">
        <v>139</v>
      </c>
      <c r="HV56" s="28" t="s">
        <v>139</v>
      </c>
      <c r="HW56" s="28" t="s">
        <v>139</v>
      </c>
      <c r="HX56" s="28" t="e">
        <f t="shared" si="68"/>
        <v>#VALUE!</v>
      </c>
      <c r="HY56" s="18" t="s">
        <v>119</v>
      </c>
      <c r="HZ56" s="34" t="e">
        <f>627.5095*(HQ57-HQ55-HQ111)</f>
        <v>#VALUE!</v>
      </c>
      <c r="IA56" s="34" t="e">
        <f>627.5095*(HX57-HX55-HX111)</f>
        <v>#VALUE!</v>
      </c>
      <c r="IB56" s="34" t="e">
        <f>627.5095*(HV57-HV55-HV111)</f>
        <v>#VALUE!</v>
      </c>
      <c r="IC56" s="34" t="e">
        <f>627.5095*(HU57-HU55-HU111)</f>
        <v>#VALUE!</v>
      </c>
      <c r="ID56" s="34" t="e">
        <f>627.5095*(HT57-HT55-HT111)</f>
        <v>#VALUE!</v>
      </c>
      <c r="IE56" s="34" t="e">
        <f>627.5095*(HS57-HS55-HS111)</f>
        <v>#VALUE!</v>
      </c>
      <c r="IF56" s="34" t="e">
        <f>627.5095*(HR57-HR55-HR111)</f>
        <v>#VALUE!</v>
      </c>
      <c r="IG56" s="33" t="e">
        <f t="shared" si="69"/>
        <v>#VALUE!</v>
      </c>
      <c r="IH56" s="33" t="e">
        <f t="shared" si="70"/>
        <v>#VALUE!</v>
      </c>
      <c r="II56" s="33" t="e">
        <f t="shared" si="71"/>
        <v>#VALUE!</v>
      </c>
      <c r="IJ56" s="33" t="e">
        <f>HZ56-'CCSD(T)'!BB56</f>
        <v>#VALUE!</v>
      </c>
      <c r="IK56" s="33" t="e">
        <f>IB56-'CCSD(T)'!BC56</f>
        <v>#VALUE!</v>
      </c>
      <c r="IL56" s="33" t="e">
        <f>ID56-'CCSD(T)'!CH56</f>
        <v>#VALUE!</v>
      </c>
      <c r="IM56" s="33" t="e">
        <f>IF56-'CCSD(T)'!CI56</f>
        <v>#VALUE!</v>
      </c>
      <c r="IN56" s="33" t="e">
        <f>IF56-'DLPNO-CCSD(T1 or T0)'!CT55</f>
        <v>#VALUE!</v>
      </c>
      <c r="IO56" s="33" t="e">
        <f t="shared" si="72"/>
        <v>#VALUE!</v>
      </c>
      <c r="IP56" s="33" t="e">
        <f t="shared" si="73"/>
        <v>#VALUE!</v>
      </c>
      <c r="IQ56" s="33"/>
      <c r="IR56" s="218" t="s">
        <v>52</v>
      </c>
      <c r="IS56" t="s">
        <v>139</v>
      </c>
      <c r="IT56" t="s">
        <v>139</v>
      </c>
      <c r="IU56" t="s">
        <v>139</v>
      </c>
      <c r="IV56" t="s">
        <v>139</v>
      </c>
      <c r="IW56" t="s">
        <v>139</v>
      </c>
      <c r="IX56" t="s">
        <v>139</v>
      </c>
      <c r="IY56" t="s">
        <v>139</v>
      </c>
      <c r="IZ56" s="28" t="e">
        <f t="shared" si="74"/>
        <v>#VALUE!</v>
      </c>
      <c r="JA56" s="18" t="s">
        <v>119</v>
      </c>
      <c r="JB56" s="34" t="e">
        <f>627.5095*(IS57-IS55-IS111)</f>
        <v>#VALUE!</v>
      </c>
      <c r="JC56" s="34" t="e">
        <f>627.5095*(IZ57-IZ55-IZ111)</f>
        <v>#VALUE!</v>
      </c>
      <c r="JD56" s="34" t="e">
        <f>627.5095*(IX57-IX55-IX111)</f>
        <v>#VALUE!</v>
      </c>
      <c r="JE56" s="34" t="e">
        <f>627.5095*(IW57-IW55-IW111)</f>
        <v>#VALUE!</v>
      </c>
      <c r="JF56" s="34" t="e">
        <f>627.5095*(IV57-IV55-IV111)</f>
        <v>#VALUE!</v>
      </c>
      <c r="JG56" s="34" t="e">
        <f>627.5095*(IU57-IU55-IU111)</f>
        <v>#VALUE!</v>
      </c>
      <c r="JH56" s="34" t="e">
        <f>627.5095*(IT57-IT55-IT111)</f>
        <v>#VALUE!</v>
      </c>
      <c r="JI56" s="33" t="e">
        <f t="shared" si="75"/>
        <v>#VALUE!</v>
      </c>
      <c r="JJ56" s="33" t="e">
        <f t="shared" si="76"/>
        <v>#VALUE!</v>
      </c>
      <c r="JK56" s="33" t="e">
        <f t="shared" si="77"/>
        <v>#VALUE!</v>
      </c>
      <c r="JL56" s="33" t="e">
        <f>JB56-'CCSD(T)'!BB56</f>
        <v>#VALUE!</v>
      </c>
      <c r="JM56" s="33" t="e">
        <f>JD56-'CCSD(T)'!BC56</f>
        <v>#VALUE!</v>
      </c>
      <c r="JN56" s="33" t="e">
        <f>JF56-'CCSD(T)'!CH56</f>
        <v>#VALUE!</v>
      </c>
      <c r="JO56" s="33" t="e">
        <f>JH56-'CCSD(T)'!CI56</f>
        <v>#VALUE!</v>
      </c>
      <c r="JP56" s="33" t="e">
        <f>JH56-'DLPNO-CCSD(T1 or T0)'!CT55</f>
        <v>#VALUE!</v>
      </c>
      <c r="JQ56" s="33" t="e">
        <f t="shared" si="78"/>
        <v>#VALUE!</v>
      </c>
      <c r="JR56" s="33" t="e">
        <f t="shared" si="79"/>
        <v>#VALUE!</v>
      </c>
      <c r="JS56" s="33"/>
      <c r="JT56" s="344"/>
      <c r="JU56" s="344"/>
      <c r="JV56" s="347"/>
      <c r="JW56" s="333"/>
      <c r="JX56" s="218" t="s">
        <v>52</v>
      </c>
      <c r="JY56" s="28" t="s">
        <v>139</v>
      </c>
      <c r="JZ56" s="28" t="s">
        <v>139</v>
      </c>
      <c r="KA56" s="28" t="s">
        <v>139</v>
      </c>
      <c r="KB56" s="28" t="s">
        <v>139</v>
      </c>
      <c r="KC56" s="28" t="s">
        <v>139</v>
      </c>
      <c r="KD56" s="28" t="s">
        <v>139</v>
      </c>
      <c r="KE56" s="28" t="s">
        <v>139</v>
      </c>
      <c r="KF56" s="28" t="e">
        <f t="shared" si="80"/>
        <v>#VALUE!</v>
      </c>
      <c r="KG56" s="216"/>
      <c r="KI56" s="215"/>
      <c r="KJ56" s="10" t="s">
        <v>139</v>
      </c>
      <c r="KK56" s="10" t="s">
        <v>139</v>
      </c>
      <c r="KL56" s="10" t="e">
        <f t="shared" si="105"/>
        <v>#VALUE!</v>
      </c>
      <c r="KM56" s="10" t="e">
        <f t="shared" si="106"/>
        <v>#VALUE!</v>
      </c>
      <c r="KN56" s="34" t="e">
        <f>627.5095*(JY57-JY55-JY111)</f>
        <v>#VALUE!</v>
      </c>
      <c r="KO56" s="34" t="e">
        <f>627.5095*(KF57-KF55-KF111)</f>
        <v>#VALUE!</v>
      </c>
      <c r="KP56" s="34"/>
      <c r="KQ56" s="34"/>
      <c r="KR56" s="34" t="e">
        <f>627.5095*(KD57-KD55-KD111)</f>
        <v>#VALUE!</v>
      </c>
      <c r="KS56" s="34" t="e">
        <f>627.5095*(KC57-KC55-KC111)</f>
        <v>#VALUE!</v>
      </c>
      <c r="KT56" s="34" t="e">
        <f>627.5095*(KB57-KB55-KB111)</f>
        <v>#VALUE!</v>
      </c>
      <c r="KU56" s="34" t="e">
        <f>627.5095*(KA57-KA55-KA111)</f>
        <v>#VALUE!</v>
      </c>
      <c r="KV56" s="34"/>
      <c r="KW56" s="33"/>
      <c r="KX56" s="109"/>
      <c r="KY56" s="109"/>
      <c r="KZ56" s="331"/>
      <c r="LA56" s="33" t="e">
        <f t="shared" si="107"/>
        <v>#VALUE!</v>
      </c>
      <c r="LB56" s="155" t="e">
        <f t="shared" si="108"/>
        <v>#VALUE!</v>
      </c>
      <c r="LC56" s="149" t="e">
        <f>KN56-'PNO-LCCSD(T)'!AB55</f>
        <v>#VALUE!</v>
      </c>
      <c r="LD56" s="179" t="e">
        <f t="shared" si="109"/>
        <v>#VALUE!</v>
      </c>
      <c r="LE56" s="324">
        <f t="shared" si="110"/>
        <v>0</v>
      </c>
      <c r="LF56" s="326">
        <f t="shared" si="111"/>
        <v>0</v>
      </c>
      <c r="LG56" t="str">
        <f t="shared" si="112"/>
        <v>18_start_MAI</v>
      </c>
      <c r="LH56" s="176"/>
      <c r="LL56" s="128" t="e">
        <f t="shared" si="113"/>
        <v>#VALUE!</v>
      </c>
      <c r="LM56" s="128">
        <f t="shared" si="114"/>
        <v>0</v>
      </c>
      <c r="LN56" s="226" t="e">
        <f t="shared" si="115"/>
        <v>#VALUE!</v>
      </c>
      <c r="LO56" s="226"/>
      <c r="LP56" s="5" t="s">
        <v>52</v>
      </c>
      <c r="LQ56" s="4" t="s">
        <v>139</v>
      </c>
      <c r="LR56" s="4" t="s">
        <v>139</v>
      </c>
      <c r="LS56" s="4" t="s">
        <v>139</v>
      </c>
      <c r="LT56" s="4" t="s">
        <v>139</v>
      </c>
      <c r="LU56" s="4" t="s">
        <v>139</v>
      </c>
      <c r="LV56" s="4" t="s">
        <v>139</v>
      </c>
      <c r="LW56" s="4" t="s">
        <v>139</v>
      </c>
      <c r="LX56" s="28" t="e">
        <f t="shared" si="116"/>
        <v>#VALUE!</v>
      </c>
      <c r="LY56" s="18" t="s">
        <v>119</v>
      </c>
      <c r="LZ56" s="34" t="e">
        <f>627.5095*(LQ57-LQ55-LQ111)</f>
        <v>#VALUE!</v>
      </c>
      <c r="MA56" s="34" t="e">
        <f>627.5095*(LX57-LX55-LX111)</f>
        <v>#VALUE!</v>
      </c>
      <c r="MB56" s="34" t="e">
        <f>627.5095*(LV57-LV55-LV111)</f>
        <v>#VALUE!</v>
      </c>
      <c r="MC56" s="34" t="e">
        <f>627.5095*(LU57-LU55-LU111)</f>
        <v>#VALUE!</v>
      </c>
      <c r="MD56" s="34" t="e">
        <f>627.5095*(LT57-LT55-LT111)</f>
        <v>#VALUE!</v>
      </c>
      <c r="ME56" s="34" t="e">
        <f>627.5095*(LS57-LS55-LS111)</f>
        <v>#VALUE!</v>
      </c>
      <c r="MF56" s="34" t="e">
        <f>627.5095*(LR57-LR55-LR111)</f>
        <v>#VALUE!</v>
      </c>
      <c r="MG56" s="33" t="e">
        <f t="shared" si="117"/>
        <v>#VALUE!</v>
      </c>
      <c r="MH56" s="39" t="e">
        <f t="shared" si="118"/>
        <v>#VALUE!</v>
      </c>
      <c r="MI56" s="33"/>
      <c r="MJ56" s="5" t="s">
        <v>52</v>
      </c>
      <c r="MK56" s="28" t="s">
        <v>139</v>
      </c>
      <c r="ML56" s="28" t="s">
        <v>139</v>
      </c>
      <c r="MM56" s="28" t="s">
        <v>139</v>
      </c>
      <c r="MN56" s="28" t="s">
        <v>139</v>
      </c>
      <c r="MO56" s="28" t="s">
        <v>139</v>
      </c>
      <c r="MP56" s="28" t="s">
        <v>139</v>
      </c>
      <c r="MQ56" s="28" t="s">
        <v>139</v>
      </c>
      <c r="MR56" s="28" t="e">
        <f t="shared" si="82"/>
        <v>#VALUE!</v>
      </c>
      <c r="MS56" s="18" t="s">
        <v>119</v>
      </c>
      <c r="MT56" s="34" t="e">
        <f>627.5095*(MK57-MK55-MK111)</f>
        <v>#VALUE!</v>
      </c>
      <c r="MU56" s="34" t="e">
        <f>627.5095*(MR57-MR55-MR111)</f>
        <v>#VALUE!</v>
      </c>
      <c r="MV56" s="34" t="e">
        <f>627.5095*(MP57-MP55-MP111)</f>
        <v>#VALUE!</v>
      </c>
      <c r="MW56" s="34" t="e">
        <f>627.5095*(MO57-MO55-MO111)</f>
        <v>#VALUE!</v>
      </c>
      <c r="MX56" s="34" t="e">
        <f>627.5095*(MN57-MN55-MN111)</f>
        <v>#VALUE!</v>
      </c>
      <c r="MY56" s="34" t="e">
        <f>627.5095*(MM57-MM55-MM111)</f>
        <v>#VALUE!</v>
      </c>
      <c r="MZ56" s="34" t="e">
        <f>627.5095*(ML57-ML55-ML111)</f>
        <v>#VALUE!</v>
      </c>
      <c r="NA56" s="52" t="e">
        <f t="shared" si="119"/>
        <v>#VALUE!</v>
      </c>
      <c r="NB56" s="52" t="e">
        <f t="shared" si="120"/>
        <v>#VALUE!</v>
      </c>
      <c r="NC56" s="33" t="e">
        <f t="shared" si="121"/>
        <v>#VALUE!</v>
      </c>
      <c r="ND56" s="33"/>
      <c r="NE56" s="5" t="s">
        <v>52</v>
      </c>
      <c r="NF56" t="s">
        <v>139</v>
      </c>
      <c r="NG56" t="s">
        <v>139</v>
      </c>
      <c r="NH56" t="s">
        <v>139</v>
      </c>
      <c r="NI56" t="s">
        <v>139</v>
      </c>
      <c r="NJ56" t="s">
        <v>139</v>
      </c>
      <c r="NK56" t="s">
        <v>139</v>
      </c>
      <c r="NL56" t="s">
        <v>139</v>
      </c>
      <c r="NM56" s="28" t="e">
        <f t="shared" si="83"/>
        <v>#VALUE!</v>
      </c>
      <c r="NN56" s="18" t="s">
        <v>119</v>
      </c>
      <c r="NO56" s="34" t="e">
        <f>627.5095*(NF57-NF55-NF111)</f>
        <v>#VALUE!</v>
      </c>
      <c r="NP56" s="34" t="e">
        <f>627.5095*(NM57-NM55-NM111)</f>
        <v>#VALUE!</v>
      </c>
      <c r="NQ56" s="34" t="e">
        <f>627.5095*(NK57-NK55-NK111)</f>
        <v>#VALUE!</v>
      </c>
      <c r="NR56" s="34" t="e">
        <f>627.5095*(NJ57-NJ55-NJ111)</f>
        <v>#VALUE!</v>
      </c>
      <c r="NS56" s="34" t="e">
        <f>627.5095*(NI57-NI55-NI111)</f>
        <v>#VALUE!</v>
      </c>
      <c r="NT56" s="34" t="e">
        <f>627.5095*(NH57-NH55-NH111)</f>
        <v>#VALUE!</v>
      </c>
      <c r="NU56" s="34" t="e">
        <f>627.5095*(NG57-NG55-NG111)</f>
        <v>#VALUE!</v>
      </c>
      <c r="NV56" s="33" t="e">
        <f t="shared" si="122"/>
        <v>#VALUE!</v>
      </c>
      <c r="NW56" s="39" t="e">
        <f t="shared" si="84"/>
        <v>#VALUE!</v>
      </c>
      <c r="NX56" s="33" t="e">
        <f t="shared" si="85"/>
        <v>#VALUE!</v>
      </c>
      <c r="NZ56" s="5" t="s">
        <v>52</v>
      </c>
      <c r="OA56" s="4" t="s">
        <v>139</v>
      </c>
      <c r="OB56" s="4" t="s">
        <v>139</v>
      </c>
      <c r="OC56" s="4" t="s">
        <v>139</v>
      </c>
      <c r="OD56" s="4" t="s">
        <v>139</v>
      </c>
      <c r="OE56" s="4" t="s">
        <v>139</v>
      </c>
      <c r="OF56" s="4" t="s">
        <v>139</v>
      </c>
      <c r="OG56" s="4" t="s">
        <v>139</v>
      </c>
      <c r="OH56" s="28" t="e">
        <f t="shared" si="86"/>
        <v>#VALUE!</v>
      </c>
      <c r="OI56" s="18" t="s">
        <v>119</v>
      </c>
      <c r="OJ56" s="34" t="e">
        <f>627.5095*(OA57-OA55-OA111)</f>
        <v>#VALUE!</v>
      </c>
      <c r="OK56" s="34" t="e">
        <f>627.5095*(OH57-OH55-OH111)</f>
        <v>#VALUE!</v>
      </c>
      <c r="OL56" s="34" t="e">
        <f>627.5095*(OF57-OF55-OF111)</f>
        <v>#VALUE!</v>
      </c>
      <c r="OM56" s="34" t="e">
        <f>627.5095*(OE57-OE55-OE111)</f>
        <v>#VALUE!</v>
      </c>
      <c r="ON56" s="34" t="e">
        <f>627.5095*(OD57-OD55-OD111)</f>
        <v>#VALUE!</v>
      </c>
      <c r="OO56" s="34" t="e">
        <f>627.5095*(OC57-OC55-OC111)</f>
        <v>#VALUE!</v>
      </c>
      <c r="OP56" s="34" t="e">
        <f>627.5095*(OB57-OB55-OB111)</f>
        <v>#VALUE!</v>
      </c>
      <c r="OQ56" s="33" t="e">
        <f t="shared" si="32"/>
        <v>#VALUE!</v>
      </c>
      <c r="OR56" s="39" t="e">
        <f t="shared" si="87"/>
        <v>#VALUE!</v>
      </c>
      <c r="OS56" s="39"/>
      <c r="OT56" s="39" t="s">
        <v>52</v>
      </c>
      <c r="OU56" s="39" t="s">
        <v>139</v>
      </c>
      <c r="OV56" s="39" t="s">
        <v>139</v>
      </c>
      <c r="OW56" s="39" t="s">
        <v>139</v>
      </c>
      <c r="OX56" s="39" t="s">
        <v>139</v>
      </c>
      <c r="OY56" s="39" t="s">
        <v>139</v>
      </c>
      <c r="OZ56" s="39" t="s">
        <v>139</v>
      </c>
      <c r="PA56" s="39" t="s">
        <v>139</v>
      </c>
      <c r="PB56" s="39" t="e">
        <v>#VALUE!</v>
      </c>
      <c r="PC56" s="39" t="s">
        <v>119</v>
      </c>
      <c r="PD56" s="39" t="e">
        <v>#VALUE!</v>
      </c>
      <c r="PE56" s="39" t="e">
        <v>#VALUE!</v>
      </c>
      <c r="PF56" s="39" t="e">
        <v>#VALUE!</v>
      </c>
      <c r="PG56" s="39" t="e">
        <v>#VALUE!</v>
      </c>
      <c r="PH56" s="39" t="e">
        <v>#VALUE!</v>
      </c>
      <c r="PI56" s="39" t="e">
        <v>#VALUE!</v>
      </c>
      <c r="PJ56" s="39" t="e">
        <v>#VALUE!</v>
      </c>
      <c r="PK56" s="39" t="e">
        <v>#VALUE!</v>
      </c>
      <c r="PL56" s="39" t="e">
        <v>#VALUE!</v>
      </c>
      <c r="PM56" s="39"/>
      <c r="PO56" s="33" t="e">
        <f t="shared" si="123"/>
        <v>#VALUE!</v>
      </c>
      <c r="PP56" s="33" t="e">
        <f t="shared" si="124"/>
        <v>#VALUE!</v>
      </c>
      <c r="PQ56" s="33" t="e">
        <f t="shared" si="88"/>
        <v>#VALUE!</v>
      </c>
      <c r="PR56" s="33" t="e">
        <f>'LNO-CCSD(T)-def2nZVP'!LB56</f>
        <v>#VALUE!</v>
      </c>
      <c r="PS56" s="33" t="e">
        <f t="shared" si="89"/>
        <v>#VALUE!</v>
      </c>
      <c r="PT56" s="33" t="e">
        <f t="shared" si="90"/>
        <v>#VALUE!</v>
      </c>
      <c r="PU56" s="33" t="e">
        <f>-'LNO-CCSD(T)-def2nZVP'!FA56+'CCSD(T)'!CI56</f>
        <v>#VALUE!</v>
      </c>
      <c r="PV56" s="360" t="e">
        <f>'LNO-CCSD(T)-def2nZVP'!KV56+PS56+PT56+PU56</f>
        <v>#VALUE!</v>
      </c>
      <c r="PW56" s="360"/>
      <c r="PX56" s="399" t="e">
        <v>#VALUE!</v>
      </c>
      <c r="PY56" s="399" t="e">
        <v>#VALUE!</v>
      </c>
      <c r="PZ56" s="399" t="e">
        <v>#VALUE!</v>
      </c>
      <c r="QA56" s="399" t="e">
        <v>#VALUE!</v>
      </c>
      <c r="QB56" s="399" t="e">
        <v>#VALUE!</v>
      </c>
      <c r="QC56" s="399" t="e">
        <v>#VALUE!</v>
      </c>
      <c r="QD56" s="399" t="e">
        <v>#VALUE!</v>
      </c>
      <c r="QE56" s="360" t="e">
        <v>#VALUE!</v>
      </c>
      <c r="QF56" s="399" t="e">
        <f t="shared" si="91"/>
        <v>#VALUE!</v>
      </c>
      <c r="QH56" s="5" t="s">
        <v>52</v>
      </c>
      <c r="QI56" s="420" t="s">
        <v>139</v>
      </c>
      <c r="QJ56" s="420" t="s">
        <v>139</v>
      </c>
      <c r="QK56" s="420" t="s">
        <v>139</v>
      </c>
      <c r="QL56" s="420" t="s">
        <v>139</v>
      </c>
      <c r="QM56" s="420" t="s">
        <v>139</v>
      </c>
      <c r="QN56" s="420" t="s">
        <v>139</v>
      </c>
      <c r="QO56" s="420" t="s">
        <v>139</v>
      </c>
      <c r="QP56" s="213" t="e">
        <f t="shared" si="92"/>
        <v>#VALUE!</v>
      </c>
      <c r="QQ56" s="421" t="s">
        <v>119</v>
      </c>
      <c r="QR56" s="212" t="e">
        <f>627.5095*(QI57-QI55-QI111)</f>
        <v>#VALUE!</v>
      </c>
      <c r="QS56" s="212" t="e">
        <f>627.5095*(QP57-QP55-QP111)</f>
        <v>#VALUE!</v>
      </c>
      <c r="QT56" s="212" t="e">
        <f>627.5095*(QN57-QN55-QN111)</f>
        <v>#VALUE!</v>
      </c>
      <c r="QU56" s="212" t="e">
        <f>627.5095*(QM57-QM55-QM111)</f>
        <v>#VALUE!</v>
      </c>
      <c r="QV56" s="212" t="e">
        <f>627.5095*(QL57-QL55-QL111)</f>
        <v>#VALUE!</v>
      </c>
      <c r="QW56" s="212" t="e">
        <f>627.5095*(QK57-QK55-QK111)</f>
        <v>#VALUE!</v>
      </c>
      <c r="QX56" s="212" t="e">
        <f>627.5095*(QJ57-QJ55-QJ111)</f>
        <v>#VALUE!</v>
      </c>
      <c r="QY56" s="213" t="e">
        <f t="shared" si="35"/>
        <v>#VALUE!</v>
      </c>
      <c r="QZ56" s="249" t="e">
        <f t="shared" si="93"/>
        <v>#VALUE!</v>
      </c>
      <c r="RA56" s="5"/>
      <c r="RB56" s="5" t="s">
        <v>52</v>
      </c>
      <c r="RC56" s="213" t="s">
        <v>139</v>
      </c>
      <c r="RD56" s="213" t="s">
        <v>139</v>
      </c>
      <c r="RE56" s="213" t="s">
        <v>139</v>
      </c>
      <c r="RF56" s="213" t="s">
        <v>139</v>
      </c>
      <c r="RG56" s="213" t="s">
        <v>139</v>
      </c>
      <c r="RH56" s="213" t="s">
        <v>139</v>
      </c>
      <c r="RI56" s="213" t="s">
        <v>139</v>
      </c>
      <c r="RJ56" s="418" t="e">
        <f t="shared" si="94"/>
        <v>#VALUE!</v>
      </c>
      <c r="RK56" s="421" t="s">
        <v>119</v>
      </c>
      <c r="RL56" s="212" t="e">
        <f>627.5095*(RC57-RC55-RC111)</f>
        <v>#VALUE!</v>
      </c>
      <c r="RM56" s="212" t="e">
        <f>627.5095*(RJ57-RJ55-RJ111)</f>
        <v>#VALUE!</v>
      </c>
      <c r="RN56" s="212" t="e">
        <f>627.5095*(RH57-RH55-RH111)</f>
        <v>#VALUE!</v>
      </c>
      <c r="RO56" s="212" t="e">
        <f>627.5095*(RG57-RG55-RG111)</f>
        <v>#VALUE!</v>
      </c>
      <c r="RP56" s="212" t="e">
        <f>627.5095*(RF57-RF55-RF111)</f>
        <v>#VALUE!</v>
      </c>
      <c r="RQ56" s="212" t="e">
        <f>627.5095*(RE57-RE55-RE111)</f>
        <v>#VALUE!</v>
      </c>
      <c r="RR56" s="212" t="e">
        <f>627.5095*(RD57-RD55-RD111)</f>
        <v>#VALUE!</v>
      </c>
      <c r="RS56" s="213" t="e">
        <f t="shared" si="36"/>
        <v>#VALUE!</v>
      </c>
      <c r="RT56" s="249" t="e">
        <f t="shared" si="95"/>
        <v>#VALUE!</v>
      </c>
    </row>
    <row r="57" spans="1:488" ht="17">
      <c r="A57" s="96">
        <v>-10.72</v>
      </c>
      <c r="C57" s="286" t="s">
        <v>53</v>
      </c>
      <c r="D57" s="282" t="s">
        <v>139</v>
      </c>
      <c r="E57" s="282" t="s">
        <v>139</v>
      </c>
      <c r="F57" s="282" t="s">
        <v>139</v>
      </c>
      <c r="G57" s="282" t="s">
        <v>139</v>
      </c>
      <c r="H57" s="282" t="s">
        <v>139</v>
      </c>
      <c r="I57" s="282" t="s">
        <v>139</v>
      </c>
      <c r="J57" s="282" t="s">
        <v>139</v>
      </c>
      <c r="K57" s="94" t="s">
        <v>120</v>
      </c>
      <c r="L57" s="34" t="e">
        <f>627.5095*(D55-D56+D111)</f>
        <v>#VALUE!</v>
      </c>
      <c r="M57" s="34" t="e">
        <f>627.5095*(J55-J56+J111)</f>
        <v>#VALUE!</v>
      </c>
      <c r="N57" s="34" t="e">
        <f>627.5095*(I55-I56+I111)</f>
        <v>#VALUE!</v>
      </c>
      <c r="O57" s="34" t="e">
        <f>627.5095*(H55-H56+H111)</f>
        <v>#VALUE!</v>
      </c>
      <c r="P57" s="34" t="e">
        <f>627.5095*(G55-G56+G111)</f>
        <v>#VALUE!</v>
      </c>
      <c r="Q57" s="34" t="e">
        <f>627.5095*(F55-F56+F111)</f>
        <v>#VALUE!</v>
      </c>
      <c r="R57" s="34" t="e">
        <f>627.5095*(E55-E56+E111)</f>
        <v>#VALUE!</v>
      </c>
      <c r="S57" s="93" t="e">
        <f t="shared" si="37"/>
        <v>#VALUE!</v>
      </c>
      <c r="T57" s="93" t="e">
        <f t="shared" si="38"/>
        <v>#VALUE!</v>
      </c>
      <c r="U57" s="288"/>
      <c r="V57" s="93" t="e">
        <f>L57-'CCSD(T)'!BV57</f>
        <v>#VALUE!</v>
      </c>
      <c r="W57" s="93" t="e">
        <f>N57-'CCSD(T)'!BW57</f>
        <v>#VALUE!</v>
      </c>
      <c r="X57" s="93" t="e">
        <f>P57-'CCSD(T)'!CF57</f>
        <v>#VALUE!</v>
      </c>
      <c r="Y57" s="93" t="e">
        <f>R57-'CCSD(T)'!CG57</f>
        <v>#VALUE!</v>
      </c>
      <c r="Z57" s="93" t="e">
        <f>R57-'DLPNO-CCSD(T1 or T0)'!CT56</f>
        <v>#VALUE!</v>
      </c>
      <c r="AA57" s="93" t="e">
        <f t="shared" si="39"/>
        <v>#VALUE!</v>
      </c>
      <c r="AB57" s="93" t="e">
        <f t="shared" si="40"/>
        <v>#VALUE!</v>
      </c>
      <c r="AD57" s="209" t="s">
        <v>53</v>
      </c>
      <c r="AE57" s="28" t="s">
        <v>139</v>
      </c>
      <c r="AF57" s="28" t="s">
        <v>139</v>
      </c>
      <c r="AG57" s="28" t="s">
        <v>139</v>
      </c>
      <c r="AH57" s="28" t="s">
        <v>139</v>
      </c>
      <c r="AI57" s="28" t="s">
        <v>139</v>
      </c>
      <c r="AJ57" s="28" t="s">
        <v>139</v>
      </c>
      <c r="AK57" s="28" t="s">
        <v>139</v>
      </c>
      <c r="AL57" s="18" t="s">
        <v>120</v>
      </c>
      <c r="AM57" s="34" t="e">
        <f>627.5095*(AE55-AE56+AE111)</f>
        <v>#VALUE!</v>
      </c>
      <c r="AN57" s="34" t="e">
        <f>627.5095*(AK55-AK56+AK111)</f>
        <v>#VALUE!</v>
      </c>
      <c r="AO57" s="34" t="e">
        <f>627.5095*(AJ55-AJ56+AJ111)</f>
        <v>#VALUE!</v>
      </c>
      <c r="AP57" s="34" t="e">
        <f>627.5095*(AI55-AI56+AI111)</f>
        <v>#VALUE!</v>
      </c>
      <c r="AQ57" s="34" t="e">
        <f>627.5095*(AH55-AH56+AH111)</f>
        <v>#VALUE!</v>
      </c>
      <c r="AR57" s="34" t="e">
        <f>627.5095*(AG55-AG56+AG111)</f>
        <v>#VALUE!</v>
      </c>
      <c r="AS57" s="34" t="e">
        <f>627.5095*(AF55-AF56+AF111)</f>
        <v>#VALUE!</v>
      </c>
      <c r="AT57" s="52" t="e">
        <f t="shared" si="41"/>
        <v>#VALUE!</v>
      </c>
      <c r="AU57" s="52" t="e">
        <f t="shared" si="42"/>
        <v>#VALUE!</v>
      </c>
      <c r="AV57" s="71"/>
      <c r="AW57" s="52" t="e">
        <f>AM57-'CCSD(T)'!BV57</f>
        <v>#VALUE!</v>
      </c>
      <c r="AX57" s="52" t="e">
        <f>AO57-'CCSD(T)'!BW57</f>
        <v>#VALUE!</v>
      </c>
      <c r="AY57" s="52" t="e">
        <f>AQ57-'CCSD(T)'!CF57</f>
        <v>#VALUE!</v>
      </c>
      <c r="AZ57" s="52" t="e">
        <f>AS57-'CCSD(T)'!CG57</f>
        <v>#VALUE!</v>
      </c>
      <c r="BA57" s="52" t="e">
        <f>AS57-'DLPNO-CCSD(T1 or T0)'!CT56</f>
        <v>#VALUE!</v>
      </c>
      <c r="BB57" s="52" t="e">
        <f t="shared" si="43"/>
        <v>#VALUE!</v>
      </c>
      <c r="BC57" s="52" t="e">
        <f t="shared" si="44"/>
        <v>#VALUE!</v>
      </c>
      <c r="BD57" s="33"/>
      <c r="BE57" s="211" t="s">
        <v>53</v>
      </c>
      <c r="BF57" s="28" t="s">
        <v>139</v>
      </c>
      <c r="BG57" s="28" t="s">
        <v>139</v>
      </c>
      <c r="BH57" s="28" t="s">
        <v>139</v>
      </c>
      <c r="BI57" s="28" t="s">
        <v>139</v>
      </c>
      <c r="BJ57" s="28" t="s">
        <v>139</v>
      </c>
      <c r="BK57" s="28" t="s">
        <v>139</v>
      </c>
      <c r="BL57" s="28" t="s">
        <v>139</v>
      </c>
      <c r="BM57" s="28" t="e">
        <f t="shared" si="45"/>
        <v>#VALUE!</v>
      </c>
      <c r="BN57" s="18" t="s">
        <v>120</v>
      </c>
      <c r="BO57" s="212" t="e">
        <f>627.5095*(BF55-BF56+BF111)</f>
        <v>#VALUE!</v>
      </c>
      <c r="BP57" s="212" t="e">
        <f>627.5095*(BM55-BM56+BM111)</f>
        <v>#VALUE!</v>
      </c>
      <c r="BQ57" s="212" t="e">
        <f>627.5095*(BK55-BK56+BK111)</f>
        <v>#VALUE!</v>
      </c>
      <c r="BR57" s="212" t="e">
        <f>627.5095*(BJ55-BJ56+BJ111)</f>
        <v>#VALUE!</v>
      </c>
      <c r="BS57" s="212" t="e">
        <f>627.5095*(BI55-BI56+BI111)</f>
        <v>#VALUE!</v>
      </c>
      <c r="BT57" s="212" t="e">
        <f>627.5095*(BH55-BH56+BH111)</f>
        <v>#VALUE!</v>
      </c>
      <c r="BU57" s="212" t="e">
        <f>627.5095*(BG55-BG56+BG111)</f>
        <v>#VALUE!</v>
      </c>
      <c r="BV57" s="213" t="e">
        <f t="shared" si="46"/>
        <v>#VALUE!</v>
      </c>
      <c r="BW57" s="213" t="e">
        <f t="shared" si="47"/>
        <v>#VALUE!</v>
      </c>
      <c r="BX57" s="214" t="e">
        <f t="shared" si="96"/>
        <v>#VALUE!</v>
      </c>
      <c r="BY57" s="33" t="e">
        <f>BO57-'CCSD(T)'!BV57</f>
        <v>#VALUE!</v>
      </c>
      <c r="BZ57" s="33" t="e">
        <f>BQ57-'CCSD(T)'!BW57</f>
        <v>#VALUE!</v>
      </c>
      <c r="CA57" s="39" t="e">
        <f>BS57-'CCSD(T)'!CF57</f>
        <v>#VALUE!</v>
      </c>
      <c r="CB57" s="39" t="e">
        <f>BU57-'CCSD(T)'!CG57</f>
        <v>#VALUE!</v>
      </c>
      <c r="CC57" s="33" t="e">
        <f>BU57-'DLPNO-CCSD(T1 or T0)'!CT56</f>
        <v>#VALUE!</v>
      </c>
      <c r="CD57" s="33" t="e">
        <f t="shared" si="49"/>
        <v>#VALUE!</v>
      </c>
      <c r="CE57" s="33" t="e">
        <f t="shared" si="50"/>
        <v>#VALUE!</v>
      </c>
      <c r="CF57" s="39"/>
      <c r="CG57" s="211" t="s">
        <v>53</v>
      </c>
      <c r="CH57" s="74" t="s">
        <v>139</v>
      </c>
      <c r="CI57" s="200" t="s">
        <v>139</v>
      </c>
      <c r="CJ57" s="200" t="s">
        <v>139</v>
      </c>
      <c r="CK57" s="200" t="s">
        <v>139</v>
      </c>
      <c r="CL57" s="200" t="s">
        <v>139</v>
      </c>
      <c r="CM57" s="200" t="s">
        <v>139</v>
      </c>
      <c r="CN57" s="52" t="s">
        <v>139</v>
      </c>
      <c r="CO57" s="52" t="s">
        <v>139</v>
      </c>
      <c r="CP57" s="18" t="s">
        <v>120</v>
      </c>
      <c r="CQ57" s="34" t="e">
        <f>627.5095*(CH55-CH56+CH111)</f>
        <v>#VALUE!</v>
      </c>
      <c r="CR57" s="34" t="e">
        <f>627.5095*(CO55-CO56+CO111)</f>
        <v>#VALUE!</v>
      </c>
      <c r="CS57" s="34" t="e">
        <f>627.5095*(CM55-CM56+CM111)</f>
        <v>#VALUE!</v>
      </c>
      <c r="CT57" s="34" t="e">
        <f>627.5095*(CL55-CL56+CL111)</f>
        <v>#VALUE!</v>
      </c>
      <c r="CU57" s="34" t="e">
        <f>627.5095*(CK55-CK56+CK111)</f>
        <v>#VALUE!</v>
      </c>
      <c r="CV57" s="34" t="e">
        <f>627.5095*(CJ55-CJ56+CJ111)</f>
        <v>#VALUE!</v>
      </c>
      <c r="CW57" s="34" t="e">
        <f>627.5095*(CI55-CI56+CI111)</f>
        <v>#VALUE!</v>
      </c>
      <c r="CX57" s="33" t="e">
        <f t="shared" si="97"/>
        <v>#VALUE!</v>
      </c>
      <c r="CY57" s="33" t="e">
        <f t="shared" si="98"/>
        <v>#VALUE!</v>
      </c>
      <c r="CZ57" s="33" t="e">
        <f t="shared" si="99"/>
        <v>#VALUE!</v>
      </c>
      <c r="DA57" s="33" t="e">
        <f>CQ57-'CCSD(T)'!BV57</f>
        <v>#VALUE!</v>
      </c>
      <c r="DB57" s="33" t="e">
        <f>CS57-'CCSD(T)'!BW57</f>
        <v>#VALUE!</v>
      </c>
      <c r="DC57" s="33" t="e">
        <f>CU57-'CCSD(T)'!CF57</f>
        <v>#VALUE!</v>
      </c>
      <c r="DD57" s="39" t="e">
        <f>CW57-'CCSD(T)'!CG57</f>
        <v>#VALUE!</v>
      </c>
      <c r="DE57" s="39" t="e">
        <f>CW57-'DLPNO-CCSD(T1 or T0)'!CT56</f>
        <v>#VALUE!</v>
      </c>
      <c r="DF57" s="33" t="e">
        <f t="shared" si="52"/>
        <v>#VALUE!</v>
      </c>
      <c r="DG57" s="33" t="e">
        <f t="shared" si="53"/>
        <v>#VALUE!</v>
      </c>
      <c r="DH57" s="33"/>
      <c r="DI57" s="211" t="s">
        <v>53</v>
      </c>
      <c r="DJ57" s="74" t="s">
        <v>139</v>
      </c>
      <c r="DK57" s="200" t="s">
        <v>139</v>
      </c>
      <c r="DL57" s="200" t="s">
        <v>139</v>
      </c>
      <c r="DM57" s="200" t="s">
        <v>139</v>
      </c>
      <c r="DN57" s="200" t="s">
        <v>139</v>
      </c>
      <c r="DO57" s="200" t="s">
        <v>139</v>
      </c>
      <c r="DP57" s="10" t="s">
        <v>139</v>
      </c>
      <c r="DQ57" s="52" t="s">
        <v>139</v>
      </c>
      <c r="DR57" s="18" t="s">
        <v>120</v>
      </c>
      <c r="DS57" s="34" t="e">
        <f>627.5095*(DJ55-DJ56+DJ111)</f>
        <v>#VALUE!</v>
      </c>
      <c r="DT57" s="34" t="e">
        <f>627.5095*(DQ55-DQ56+DQ111)</f>
        <v>#VALUE!</v>
      </c>
      <c r="DU57" s="34" t="e">
        <f>627.5095*(DO55-DO56+DO111)</f>
        <v>#VALUE!</v>
      </c>
      <c r="DV57" s="34" t="e">
        <f>627.5095*(DN55-DN56+DN111)</f>
        <v>#VALUE!</v>
      </c>
      <c r="DW57" s="34" t="e">
        <f>627.5095*(DM55-DM56+DM111)</f>
        <v>#VALUE!</v>
      </c>
      <c r="DX57" s="34" t="e">
        <f>627.5095*(DL55-DL56+DL111)</f>
        <v>#VALUE!</v>
      </c>
      <c r="DY57" s="34" t="e">
        <f>627.5095*(DK55-DK56+DK111)</f>
        <v>#VALUE!</v>
      </c>
      <c r="DZ57" s="33" t="e">
        <f t="shared" si="3"/>
        <v>#VALUE!</v>
      </c>
      <c r="EA57" s="33" t="e">
        <f t="shared" si="4"/>
        <v>#VALUE!</v>
      </c>
      <c r="EB57" s="33" t="e">
        <f t="shared" si="55"/>
        <v>#VALUE!</v>
      </c>
      <c r="EC57" s="33" t="e">
        <f>DS57-'CCSD(T)'!BV57</f>
        <v>#VALUE!</v>
      </c>
      <c r="ED57" s="33" t="e">
        <f>DU57-'CCSD(T)'!BW57</f>
        <v>#VALUE!</v>
      </c>
      <c r="EE57" s="33" t="e">
        <f>DW57-'CCSD(T)'!CF57</f>
        <v>#VALUE!</v>
      </c>
      <c r="EF57" s="39" t="e">
        <f>DY57-'CCSD(T)'!CG57</f>
        <v>#VALUE!</v>
      </c>
      <c r="EG57" s="39" t="e">
        <f>DY57-'DLPNO-CCSD(T1 or T0)'!CT56</f>
        <v>#VALUE!</v>
      </c>
      <c r="EH57" s="33" t="e">
        <f t="shared" si="56"/>
        <v>#VALUE!</v>
      </c>
      <c r="EI57" s="33" t="e">
        <f t="shared" si="57"/>
        <v>#VALUE!</v>
      </c>
      <c r="EJ57" s="33"/>
      <c r="EK57" s="289" t="s">
        <v>53</v>
      </c>
      <c r="EL57" s="33" t="s">
        <v>139</v>
      </c>
      <c r="EM57" s="33" t="s">
        <v>139</v>
      </c>
      <c r="EN57" s="33" t="s">
        <v>139</v>
      </c>
      <c r="EO57" s="33" t="s">
        <v>139</v>
      </c>
      <c r="EP57" s="33" t="s">
        <v>139</v>
      </c>
      <c r="EQ57" s="33" t="s">
        <v>139</v>
      </c>
      <c r="ER57" s="33" t="s">
        <v>139</v>
      </c>
      <c r="ES57" s="33" t="e">
        <f t="shared" si="58"/>
        <v>#VALUE!</v>
      </c>
      <c r="ET57" s="18" t="s">
        <v>120</v>
      </c>
      <c r="EU57" s="34" t="e">
        <f>627.5095*(EL55-EL56+EL111)</f>
        <v>#VALUE!</v>
      </c>
      <c r="EV57" s="34" t="e">
        <f>627.5095*(ES55-ES56+ES111)</f>
        <v>#VALUE!</v>
      </c>
      <c r="EW57" s="34" t="e">
        <f>627.5095*(EQ55-EQ56+EQ111)</f>
        <v>#VALUE!</v>
      </c>
      <c r="EX57" s="34" t="e">
        <f>627.5095*(EP55-EP56+EP111)</f>
        <v>#VALUE!</v>
      </c>
      <c r="EY57" s="34" t="e">
        <f>627.5095*(EO55-EO56+EO111)</f>
        <v>#VALUE!</v>
      </c>
      <c r="EZ57" s="34" t="e">
        <f>627.5095*(EN55-EN56+EN111)</f>
        <v>#VALUE!</v>
      </c>
      <c r="FA57" s="34" t="e">
        <f>627.5095*(EM55-EM56+EM111)</f>
        <v>#VALUE!</v>
      </c>
      <c r="FB57" s="92" t="e">
        <f t="shared" si="5"/>
        <v>#VALUE!</v>
      </c>
      <c r="FC57" s="92" t="e">
        <f t="shared" si="6"/>
        <v>#VALUE!</v>
      </c>
      <c r="FD57" s="92" t="e">
        <f>EU57-'CCSD(T)'!BB57</f>
        <v>#VALUE!</v>
      </c>
      <c r="FE57" s="92" t="e">
        <f>EW57-'CCSD(T)'!BC57</f>
        <v>#VALUE!</v>
      </c>
      <c r="FF57" s="92" t="e">
        <f>EY57-'CCSD(T)'!CH57</f>
        <v>#VALUE!</v>
      </c>
      <c r="FG57" s="96" t="e">
        <f>FA57-'CCSD(T)'!CI57</f>
        <v>#VALUE!</v>
      </c>
      <c r="FH57" s="96" t="e">
        <f>FA57-'DLPNO-CCSD(T1 or T0)'!AF56</f>
        <v>#VALUE!</v>
      </c>
      <c r="FI57" s="92" t="e">
        <f t="shared" si="59"/>
        <v>#VALUE!</v>
      </c>
      <c r="FJ57" s="92" t="e">
        <f t="shared" si="60"/>
        <v>#VALUE!</v>
      </c>
      <c r="FK57" s="39"/>
      <c r="FL57" s="218" t="s">
        <v>53</v>
      </c>
      <c r="FM57" s="28" t="s">
        <v>139</v>
      </c>
      <c r="FN57" s="28" t="s">
        <v>139</v>
      </c>
      <c r="FO57" s="28" t="s">
        <v>139</v>
      </c>
      <c r="FP57" s="28" t="s">
        <v>139</v>
      </c>
      <c r="FQ57" s="28" t="s">
        <v>139</v>
      </c>
      <c r="FR57" s="28" t="s">
        <v>139</v>
      </c>
      <c r="FS57" s="28" t="s">
        <v>139</v>
      </c>
      <c r="FT57" s="28" t="e">
        <f t="shared" si="61"/>
        <v>#VALUE!</v>
      </c>
      <c r="FU57" s="18" t="s">
        <v>120</v>
      </c>
      <c r="FV57" s="34" t="e">
        <f>627.5095*(FM55-FM56+FM111)</f>
        <v>#VALUE!</v>
      </c>
      <c r="FW57" s="34" t="e">
        <f>627.5095*(FT55-FT56+FT111)</f>
        <v>#VALUE!</v>
      </c>
      <c r="FX57" s="34" t="e">
        <f>627.5095*(FR55-FR56+FR111)</f>
        <v>#VALUE!</v>
      </c>
      <c r="FY57" s="34" t="e">
        <f>627.5095*(FQ55-FQ56+FQ111)</f>
        <v>#VALUE!</v>
      </c>
      <c r="FZ57" s="34" t="e">
        <f>627.5095*(FP55-FP56+FP111)</f>
        <v>#VALUE!</v>
      </c>
      <c r="GA57" s="34" t="e">
        <f>627.5095*(FO55-FO56+FO111)</f>
        <v>#VALUE!</v>
      </c>
      <c r="GB57" s="34" t="e">
        <f>627.5095*(FN55-FN56+FN111)</f>
        <v>#VALUE!</v>
      </c>
      <c r="GC57" s="33" t="e">
        <f t="shared" si="62"/>
        <v>#VALUE!</v>
      </c>
      <c r="GD57" s="33" t="e">
        <f t="shared" si="63"/>
        <v>#VALUE!</v>
      </c>
      <c r="GE57" s="169" t="e">
        <f t="shared" si="100"/>
        <v>#VALUE!</v>
      </c>
      <c r="GF57" s="33" t="e">
        <f>FV57-'CCSD(T)'!BB57</f>
        <v>#VALUE!</v>
      </c>
      <c r="GG57" s="33" t="e">
        <f>FX57-'CCSD(T)'!BC57</f>
        <v>#VALUE!</v>
      </c>
      <c r="GH57" s="33" t="e">
        <f>FZ57-'CCSD(T)'!CH57</f>
        <v>#VALUE!</v>
      </c>
      <c r="GI57" s="33" t="e">
        <f>GB57-'CCSD(T)'!CI57</f>
        <v>#VALUE!</v>
      </c>
      <c r="GJ57" s="33" t="e">
        <f>GB57-'DLPNO-CCSD(T1 or T0)'!O56</f>
        <v>#VALUE!</v>
      </c>
      <c r="GK57" s="33" t="e">
        <f t="shared" si="64"/>
        <v>#VALUE!</v>
      </c>
      <c r="GL57" s="33" t="e">
        <f t="shared" si="65"/>
        <v>#VALUE!</v>
      </c>
      <c r="GM57" s="33"/>
      <c r="GN57" s="218" t="s">
        <v>53</v>
      </c>
      <c r="GO57" s="28" t="s">
        <v>139</v>
      </c>
      <c r="GP57" s="28" t="s">
        <v>139</v>
      </c>
      <c r="GQ57" s="28" t="s">
        <v>139</v>
      </c>
      <c r="GR57" s="28" t="s">
        <v>139</v>
      </c>
      <c r="GS57" s="28" t="s">
        <v>139</v>
      </c>
      <c r="GT57" s="28" t="s">
        <v>139</v>
      </c>
      <c r="GU57" s="28" t="s">
        <v>139</v>
      </c>
      <c r="GV57" s="28" t="e">
        <f t="shared" si="66"/>
        <v>#VALUE!</v>
      </c>
      <c r="GW57" s="18" t="s">
        <v>120</v>
      </c>
      <c r="GX57" s="34" t="e">
        <f>627.5095*(GO55-GO56+GO111)</f>
        <v>#VALUE!</v>
      </c>
      <c r="GY57" s="34" t="e">
        <f>627.5095*(GV55-GV56+GV111)</f>
        <v>#VALUE!</v>
      </c>
      <c r="GZ57" s="34" t="e">
        <f>627.5095*(GT55-GT56+GT111)</f>
        <v>#VALUE!</v>
      </c>
      <c r="HA57" s="34" t="e">
        <f>627.5095*(GS55-GS56+GS111)</f>
        <v>#VALUE!</v>
      </c>
      <c r="HB57" s="34" t="e">
        <f>627.5095*(GR55-GR56+GR111)</f>
        <v>#VALUE!</v>
      </c>
      <c r="HC57" s="34" t="e">
        <f>627.5095*(GQ55-GQ56+GQ111)</f>
        <v>#VALUE!</v>
      </c>
      <c r="HD57" s="34" t="e">
        <f>627.5095*(GP55-GP56+GP111)</f>
        <v>#VALUE!</v>
      </c>
      <c r="HE57" s="33" t="e">
        <f t="shared" si="101"/>
        <v>#VALUE!</v>
      </c>
      <c r="HF57" s="33" t="e">
        <f t="shared" si="102"/>
        <v>#VALUE!</v>
      </c>
      <c r="HG57" s="52" t="e">
        <f t="shared" si="67"/>
        <v>#VALUE!</v>
      </c>
      <c r="HH57" s="33" t="e">
        <f>GX57-'CCSD(T)'!BB57</f>
        <v>#VALUE!</v>
      </c>
      <c r="HI57" s="33" t="e">
        <f>GZ57-'CCSD(T)'!BC57</f>
        <v>#VALUE!</v>
      </c>
      <c r="HJ57" s="33" t="e">
        <f>HB57-'CCSD(T)'!CH57</f>
        <v>#VALUE!</v>
      </c>
      <c r="HK57" s="33" t="e">
        <f>HD57-'CCSD(T)'!CI57</f>
        <v>#VALUE!</v>
      </c>
      <c r="HL57" s="33" t="e">
        <f>HD57-'DLPNO-CCSD(T1 or T0)'!CT56</f>
        <v>#VALUE!</v>
      </c>
      <c r="HM57" s="33" t="e">
        <f t="shared" si="103"/>
        <v>#VALUE!</v>
      </c>
      <c r="HN57" s="33" t="e">
        <f t="shared" si="104"/>
        <v>#VALUE!</v>
      </c>
      <c r="HO57" s="39"/>
      <c r="HP57" s="218" t="s">
        <v>53</v>
      </c>
      <c r="HQ57" s="28" t="s">
        <v>139</v>
      </c>
      <c r="HR57" s="28" t="s">
        <v>139</v>
      </c>
      <c r="HS57" s="28" t="s">
        <v>139</v>
      </c>
      <c r="HT57" s="28" t="s">
        <v>139</v>
      </c>
      <c r="HU57" s="28" t="s">
        <v>139</v>
      </c>
      <c r="HV57" s="28" t="s">
        <v>139</v>
      </c>
      <c r="HW57" s="28" t="s">
        <v>139</v>
      </c>
      <c r="HX57" s="28" t="e">
        <f t="shared" si="68"/>
        <v>#VALUE!</v>
      </c>
      <c r="HY57" s="18" t="s">
        <v>120</v>
      </c>
      <c r="HZ57" s="34" t="e">
        <f>627.5095*(HQ55-HQ56+HQ111)</f>
        <v>#VALUE!</v>
      </c>
      <c r="IA57" s="34" t="e">
        <f>627.5095*(HX55-HX56+HX111)</f>
        <v>#VALUE!</v>
      </c>
      <c r="IB57" s="34" t="e">
        <f>627.5095*(HV55-HV56+HV111)</f>
        <v>#VALUE!</v>
      </c>
      <c r="IC57" s="34" t="e">
        <f>627.5095*(HU55-HU56+HU111)</f>
        <v>#VALUE!</v>
      </c>
      <c r="ID57" s="34" t="e">
        <f>627.5095*(HT55-HT56+HT111)</f>
        <v>#VALUE!</v>
      </c>
      <c r="IE57" s="34" t="e">
        <f>627.5095*(HS55-HS56+HS111)</f>
        <v>#VALUE!</v>
      </c>
      <c r="IF57" s="34" t="e">
        <f>627.5095*(HR55-HR56+HR111)</f>
        <v>#VALUE!</v>
      </c>
      <c r="IG57" s="33" t="e">
        <f t="shared" si="69"/>
        <v>#VALUE!</v>
      </c>
      <c r="IH57" s="33" t="e">
        <f t="shared" si="70"/>
        <v>#VALUE!</v>
      </c>
      <c r="II57" s="33" t="e">
        <f t="shared" si="71"/>
        <v>#VALUE!</v>
      </c>
      <c r="IJ57" s="33" t="e">
        <f>HZ57-'CCSD(T)'!BB57</f>
        <v>#VALUE!</v>
      </c>
      <c r="IK57" s="33" t="e">
        <f>IB57-'CCSD(T)'!BC57</f>
        <v>#VALUE!</v>
      </c>
      <c r="IL57" s="33" t="e">
        <f>ID57-'CCSD(T)'!CH57</f>
        <v>#VALUE!</v>
      </c>
      <c r="IM57" s="33" t="e">
        <f>IF57-'CCSD(T)'!CI57</f>
        <v>#VALUE!</v>
      </c>
      <c r="IN57" s="33" t="e">
        <f>IF57-'DLPNO-CCSD(T1 or T0)'!CT56</f>
        <v>#VALUE!</v>
      </c>
      <c r="IO57" s="33" t="e">
        <f t="shared" si="72"/>
        <v>#VALUE!</v>
      </c>
      <c r="IP57" s="33" t="e">
        <f t="shared" si="73"/>
        <v>#VALUE!</v>
      </c>
      <c r="IQ57" s="33"/>
      <c r="IR57" s="218" t="s">
        <v>53</v>
      </c>
      <c r="IS57" t="s">
        <v>139</v>
      </c>
      <c r="IT57" t="s">
        <v>139</v>
      </c>
      <c r="IU57" t="s">
        <v>139</v>
      </c>
      <c r="IV57" t="s">
        <v>139</v>
      </c>
      <c r="IW57" t="s">
        <v>139</v>
      </c>
      <c r="IX57" t="s">
        <v>139</v>
      </c>
      <c r="IY57" t="s">
        <v>139</v>
      </c>
      <c r="IZ57" s="28" t="e">
        <f t="shared" si="74"/>
        <v>#VALUE!</v>
      </c>
      <c r="JA57" s="18" t="s">
        <v>120</v>
      </c>
      <c r="JB57" s="34" t="e">
        <f>627.5095*(IS55-IS56+IS111)</f>
        <v>#VALUE!</v>
      </c>
      <c r="JC57" s="34" t="e">
        <f>627.5095*(IZ55-IZ56+IZ111)</f>
        <v>#VALUE!</v>
      </c>
      <c r="JD57" s="34" t="e">
        <f>627.5095*(IX55-IX56+IX111)</f>
        <v>#VALUE!</v>
      </c>
      <c r="JE57" s="34" t="e">
        <f>627.5095*(IW55-IW56+IW111)</f>
        <v>#VALUE!</v>
      </c>
      <c r="JF57" s="34" t="e">
        <f>627.5095*(IV55-IV56+IV111)</f>
        <v>#VALUE!</v>
      </c>
      <c r="JG57" s="34" t="e">
        <f>627.5095*(IU55-IU56+IU111)</f>
        <v>#VALUE!</v>
      </c>
      <c r="JH57" s="34" t="e">
        <f>627.5095*(IT55-IT56+IT111)</f>
        <v>#VALUE!</v>
      </c>
      <c r="JI57" s="33" t="e">
        <f t="shared" si="75"/>
        <v>#VALUE!</v>
      </c>
      <c r="JJ57" s="33" t="e">
        <f t="shared" si="76"/>
        <v>#VALUE!</v>
      </c>
      <c r="JK57" s="33" t="e">
        <f t="shared" si="77"/>
        <v>#VALUE!</v>
      </c>
      <c r="JL57" s="33" t="e">
        <f>JB57-'CCSD(T)'!BB57</f>
        <v>#VALUE!</v>
      </c>
      <c r="JM57" s="33" t="e">
        <f>JD57-'CCSD(T)'!BC57</f>
        <v>#VALUE!</v>
      </c>
      <c r="JN57" s="33" t="e">
        <f>JF57-'CCSD(T)'!CH57</f>
        <v>#VALUE!</v>
      </c>
      <c r="JO57" s="33" t="e">
        <f>JH57-'CCSD(T)'!CI57</f>
        <v>#VALUE!</v>
      </c>
      <c r="JP57" s="33" t="e">
        <f>JH57-'DLPNO-CCSD(T1 or T0)'!CT56</f>
        <v>#VALUE!</v>
      </c>
      <c r="JQ57" s="33" t="e">
        <f t="shared" si="78"/>
        <v>#VALUE!</v>
      </c>
      <c r="JR57" s="33" t="e">
        <f t="shared" si="79"/>
        <v>#VALUE!</v>
      </c>
      <c r="JS57" s="33"/>
      <c r="JT57" s="344"/>
      <c r="JU57" s="344"/>
      <c r="JV57" s="347"/>
      <c r="JW57" s="333"/>
      <c r="JX57" s="218" t="s">
        <v>53</v>
      </c>
      <c r="JY57" s="28" t="s">
        <v>139</v>
      </c>
      <c r="JZ57" s="28" t="s">
        <v>139</v>
      </c>
      <c r="KA57" s="28" t="s">
        <v>139</v>
      </c>
      <c r="KB57" s="28" t="s">
        <v>139</v>
      </c>
      <c r="KC57" s="28" t="s">
        <v>139</v>
      </c>
      <c r="KD57" s="28" t="s">
        <v>139</v>
      </c>
      <c r="KE57" s="28" t="s">
        <v>139</v>
      </c>
      <c r="KF57" s="28" t="e">
        <f t="shared" si="80"/>
        <v>#VALUE!</v>
      </c>
      <c r="KG57" s="216"/>
      <c r="KI57" s="215"/>
      <c r="KJ57" s="10" t="s">
        <v>139</v>
      </c>
      <c r="KK57" s="10" t="s">
        <v>139</v>
      </c>
      <c r="KL57" s="10" t="e">
        <f t="shared" si="105"/>
        <v>#VALUE!</v>
      </c>
      <c r="KM57" s="10" t="e">
        <f t="shared" si="106"/>
        <v>#VALUE!</v>
      </c>
      <c r="KN57" s="34" t="e">
        <f>627.5095*(JY55-JY56+JY111)</f>
        <v>#VALUE!</v>
      </c>
      <c r="KO57" s="34" t="e">
        <f>627.5095*(KF55-KF56+KF111)</f>
        <v>#VALUE!</v>
      </c>
      <c r="KP57" s="34"/>
      <c r="KQ57" s="34"/>
      <c r="KR57" s="34" t="e">
        <f>627.5095*(KD55-KD56+KD111)</f>
        <v>#VALUE!</v>
      </c>
      <c r="KS57" s="34" t="e">
        <f>627.5095*(KC55-KC56+KC111)</f>
        <v>#VALUE!</v>
      </c>
      <c r="KT57" s="34" t="e">
        <f>627.5095*(KB55-KB56+KB111)</f>
        <v>#VALUE!</v>
      </c>
      <c r="KU57" s="34" t="e">
        <f>627.5095*(KA55-KA56+KA111)</f>
        <v>#VALUE!</v>
      </c>
      <c r="KV57" s="34"/>
      <c r="KW57" s="33"/>
      <c r="KX57" s="109"/>
      <c r="KY57" s="109"/>
      <c r="KZ57" s="331"/>
      <c r="LA57" s="33" t="e">
        <f t="shared" si="107"/>
        <v>#VALUE!</v>
      </c>
      <c r="LB57" s="155" t="e">
        <f t="shared" si="108"/>
        <v>#VALUE!</v>
      </c>
      <c r="LC57" s="149" t="e">
        <f>KN57-'PNO-LCCSD(T)'!AB56</f>
        <v>#VALUE!</v>
      </c>
      <c r="LD57" s="179" t="e">
        <f t="shared" si="109"/>
        <v>#VALUE!</v>
      </c>
      <c r="LE57" s="324">
        <f t="shared" si="110"/>
        <v>0</v>
      </c>
      <c r="LF57" s="326">
        <f t="shared" si="111"/>
        <v>0</v>
      </c>
      <c r="LG57" t="str">
        <f t="shared" si="112"/>
        <v>18_ts_MAI</v>
      </c>
      <c r="LH57" s="176"/>
      <c r="LL57" s="128" t="e">
        <f t="shared" si="113"/>
        <v>#VALUE!</v>
      </c>
      <c r="LM57" s="128">
        <f t="shared" si="114"/>
        <v>0</v>
      </c>
      <c r="LN57" s="226" t="e">
        <f t="shared" si="115"/>
        <v>#VALUE!</v>
      </c>
      <c r="LO57" s="226"/>
      <c r="LP57" s="5" t="s">
        <v>53</v>
      </c>
      <c r="LQ57" s="4" t="s">
        <v>139</v>
      </c>
      <c r="LR57" s="4" t="s">
        <v>139</v>
      </c>
      <c r="LS57" s="4" t="s">
        <v>139</v>
      </c>
      <c r="LT57" s="4" t="s">
        <v>139</v>
      </c>
      <c r="LU57" s="4" t="s">
        <v>139</v>
      </c>
      <c r="LV57" s="4" t="s">
        <v>139</v>
      </c>
      <c r="LW57" s="4" t="s">
        <v>139</v>
      </c>
      <c r="LX57" s="28" t="e">
        <f t="shared" si="116"/>
        <v>#VALUE!</v>
      </c>
      <c r="LY57" s="18" t="s">
        <v>120</v>
      </c>
      <c r="LZ57" s="34" t="e">
        <f>627.5095*(LQ55-LQ56+LQ111)</f>
        <v>#VALUE!</v>
      </c>
      <c r="MA57" s="34" t="e">
        <f>627.5095*(LX55-LX56+LX111)</f>
        <v>#VALUE!</v>
      </c>
      <c r="MB57" s="34" t="e">
        <f>627.5095*(LV55-LV56+LV111)</f>
        <v>#VALUE!</v>
      </c>
      <c r="MC57" s="34" t="e">
        <f>627.5095*(LU55-LU56+LU111)</f>
        <v>#VALUE!</v>
      </c>
      <c r="MD57" s="34" t="e">
        <f>627.5095*(LT55-LT56+LT111)</f>
        <v>#VALUE!</v>
      </c>
      <c r="ME57" s="34" t="e">
        <f>627.5095*(LS55-LS56+LS111)</f>
        <v>#VALUE!</v>
      </c>
      <c r="MF57" s="34" t="e">
        <f>627.5095*(LR55-LR56+LR111)</f>
        <v>#VALUE!</v>
      </c>
      <c r="MG57" s="33" t="e">
        <f t="shared" si="117"/>
        <v>#VALUE!</v>
      </c>
      <c r="MH57" s="39" t="e">
        <f t="shared" si="118"/>
        <v>#VALUE!</v>
      </c>
      <c r="MI57" s="33"/>
      <c r="MJ57" s="5" t="s">
        <v>53</v>
      </c>
      <c r="MK57" s="28" t="s">
        <v>139</v>
      </c>
      <c r="ML57" s="28" t="s">
        <v>139</v>
      </c>
      <c r="MM57" s="28" t="s">
        <v>139</v>
      </c>
      <c r="MN57" s="28" t="s">
        <v>139</v>
      </c>
      <c r="MO57" s="28" t="s">
        <v>139</v>
      </c>
      <c r="MP57" s="28" t="s">
        <v>139</v>
      </c>
      <c r="MQ57" s="28" t="s">
        <v>139</v>
      </c>
      <c r="MR57" s="28" t="e">
        <f t="shared" si="82"/>
        <v>#VALUE!</v>
      </c>
      <c r="MS57" s="18" t="s">
        <v>120</v>
      </c>
      <c r="MT57" s="34" t="e">
        <f>627.5095*(MK55-MK56+MK111)</f>
        <v>#VALUE!</v>
      </c>
      <c r="MU57" s="34" t="e">
        <f>627.5095*(MR55-MR56+MR111)</f>
        <v>#VALUE!</v>
      </c>
      <c r="MV57" s="34" t="e">
        <f>627.5095*(MP55-MP56+MP111)</f>
        <v>#VALUE!</v>
      </c>
      <c r="MW57" s="34" t="e">
        <f>627.5095*(MO55-MO56+MO111)</f>
        <v>#VALUE!</v>
      </c>
      <c r="MX57" s="34" t="e">
        <f>627.5095*(MN55-MN56+MN111)</f>
        <v>#VALUE!</v>
      </c>
      <c r="MY57" s="34" t="e">
        <f>627.5095*(MM55-MM56+MM111)</f>
        <v>#VALUE!</v>
      </c>
      <c r="MZ57" s="34" t="e">
        <f>627.5095*(ML55-ML56+ML111)</f>
        <v>#VALUE!</v>
      </c>
      <c r="NA57" s="52" t="e">
        <f t="shared" si="119"/>
        <v>#VALUE!</v>
      </c>
      <c r="NB57" s="52" t="e">
        <f t="shared" si="120"/>
        <v>#VALUE!</v>
      </c>
      <c r="NC57" s="33" t="e">
        <f t="shared" si="121"/>
        <v>#VALUE!</v>
      </c>
      <c r="ND57" s="33"/>
      <c r="NE57" s="5" t="s">
        <v>53</v>
      </c>
      <c r="NF57" t="s">
        <v>139</v>
      </c>
      <c r="NG57" t="s">
        <v>139</v>
      </c>
      <c r="NH57" t="s">
        <v>139</v>
      </c>
      <c r="NI57" t="s">
        <v>139</v>
      </c>
      <c r="NJ57" t="s">
        <v>139</v>
      </c>
      <c r="NK57" t="s">
        <v>139</v>
      </c>
      <c r="NL57" t="s">
        <v>139</v>
      </c>
      <c r="NM57" s="28" t="e">
        <f t="shared" si="83"/>
        <v>#VALUE!</v>
      </c>
      <c r="NN57" s="18" t="s">
        <v>120</v>
      </c>
      <c r="NO57" s="34" t="e">
        <f>627.5095*(NF55-NF56+NF111)</f>
        <v>#VALUE!</v>
      </c>
      <c r="NP57" s="34" t="e">
        <f>627.5095*(NM55-NM56+NM111)</f>
        <v>#VALUE!</v>
      </c>
      <c r="NQ57" s="34" t="e">
        <f>627.5095*(NK55-NK56+NK111)</f>
        <v>#VALUE!</v>
      </c>
      <c r="NR57" s="34" t="e">
        <f>627.5095*(NJ55-NJ56+NJ111)</f>
        <v>#VALUE!</v>
      </c>
      <c r="NS57" s="34" t="e">
        <f>627.5095*(NI55-NI56+NI111)</f>
        <v>#VALUE!</v>
      </c>
      <c r="NT57" s="34" t="e">
        <f>627.5095*(NH55-NH56+NH111)</f>
        <v>#VALUE!</v>
      </c>
      <c r="NU57" s="34" t="e">
        <f>627.5095*(NG55-NG56+NG111)</f>
        <v>#VALUE!</v>
      </c>
      <c r="NV57" s="33" t="e">
        <f t="shared" si="122"/>
        <v>#VALUE!</v>
      </c>
      <c r="NW57" s="39" t="e">
        <f t="shared" si="84"/>
        <v>#VALUE!</v>
      </c>
      <c r="NX57" s="33" t="e">
        <f t="shared" si="85"/>
        <v>#VALUE!</v>
      </c>
      <c r="NZ57" s="5" t="s">
        <v>53</v>
      </c>
      <c r="OA57" s="4" t="s">
        <v>139</v>
      </c>
      <c r="OB57" s="4" t="s">
        <v>139</v>
      </c>
      <c r="OC57" s="4" t="s">
        <v>139</v>
      </c>
      <c r="OD57" s="4" t="s">
        <v>139</v>
      </c>
      <c r="OE57" s="4" t="s">
        <v>139</v>
      </c>
      <c r="OF57" s="4" t="s">
        <v>139</v>
      </c>
      <c r="OG57" s="4" t="s">
        <v>139</v>
      </c>
      <c r="OH57" s="28" t="e">
        <f t="shared" si="86"/>
        <v>#VALUE!</v>
      </c>
      <c r="OI57" s="18" t="s">
        <v>120</v>
      </c>
      <c r="OJ57" s="34" t="e">
        <f>627.5095*(OA55-OA56+OA111)</f>
        <v>#VALUE!</v>
      </c>
      <c r="OK57" s="34" t="e">
        <f>627.5095*(OH55-OH56+OH111)</f>
        <v>#VALUE!</v>
      </c>
      <c r="OL57" s="34" t="e">
        <f>627.5095*(OF55-OF56+OF111)</f>
        <v>#VALUE!</v>
      </c>
      <c r="OM57" s="34" t="e">
        <f>627.5095*(OE55-OE56+OE111)</f>
        <v>#VALUE!</v>
      </c>
      <c r="ON57" s="34" t="e">
        <f>627.5095*(OD55-OD56+OD111)</f>
        <v>#VALUE!</v>
      </c>
      <c r="OO57" s="34" t="e">
        <f>627.5095*(OC55-OC56+OC111)</f>
        <v>#VALUE!</v>
      </c>
      <c r="OP57" s="34" t="e">
        <f>627.5095*(OB55-OB56+OB111)</f>
        <v>#VALUE!</v>
      </c>
      <c r="OQ57" s="33" t="e">
        <f t="shared" si="32"/>
        <v>#VALUE!</v>
      </c>
      <c r="OR57" s="39" t="e">
        <f t="shared" si="87"/>
        <v>#VALUE!</v>
      </c>
      <c r="OS57" s="39"/>
      <c r="OT57" s="39" t="s">
        <v>53</v>
      </c>
      <c r="OU57" s="39" t="s">
        <v>139</v>
      </c>
      <c r="OV57" s="39" t="s">
        <v>139</v>
      </c>
      <c r="OW57" s="39" t="s">
        <v>139</v>
      </c>
      <c r="OX57" s="39" t="s">
        <v>139</v>
      </c>
      <c r="OY57" s="39" t="s">
        <v>139</v>
      </c>
      <c r="OZ57" s="39" t="s">
        <v>139</v>
      </c>
      <c r="PA57" s="39" t="s">
        <v>139</v>
      </c>
      <c r="PB57" s="39" t="e">
        <v>#VALUE!</v>
      </c>
      <c r="PC57" s="39" t="s">
        <v>120</v>
      </c>
      <c r="PD57" s="39" t="e">
        <v>#VALUE!</v>
      </c>
      <c r="PE57" s="39" t="e">
        <v>#VALUE!</v>
      </c>
      <c r="PF57" s="39" t="e">
        <v>#VALUE!</v>
      </c>
      <c r="PG57" s="39" t="e">
        <v>#VALUE!</v>
      </c>
      <c r="PH57" s="39" t="e">
        <v>#VALUE!</v>
      </c>
      <c r="PI57" s="39" t="e">
        <v>#VALUE!</v>
      </c>
      <c r="PJ57" s="39" t="e">
        <v>#VALUE!</v>
      </c>
      <c r="PK57" s="39" t="e">
        <v>#VALUE!</v>
      </c>
      <c r="PL57" s="39" t="e">
        <v>#VALUE!</v>
      </c>
      <c r="PM57" s="39"/>
      <c r="PO57" s="33" t="e">
        <f t="shared" si="123"/>
        <v>#VALUE!</v>
      </c>
      <c r="PP57" s="33" t="e">
        <f t="shared" si="124"/>
        <v>#VALUE!</v>
      </c>
      <c r="PQ57" s="33" t="e">
        <f t="shared" si="88"/>
        <v>#VALUE!</v>
      </c>
      <c r="PR57" s="33" t="e">
        <f>'LNO-CCSD(T)-def2nZVP'!LB57</f>
        <v>#VALUE!</v>
      </c>
      <c r="PS57" s="33" t="e">
        <f t="shared" si="89"/>
        <v>#VALUE!</v>
      </c>
      <c r="PT57" s="33" t="e">
        <f t="shared" si="90"/>
        <v>#VALUE!</v>
      </c>
      <c r="PU57" s="33" t="e">
        <f>-'LNO-CCSD(T)-def2nZVP'!FA57+'CCSD(T)'!CI57</f>
        <v>#VALUE!</v>
      </c>
      <c r="PV57" s="360" t="e">
        <f>'LNO-CCSD(T)-def2nZVP'!KV57+PS57+PT57+PU57</f>
        <v>#VALUE!</v>
      </c>
      <c r="PW57" s="360"/>
      <c r="PX57" s="399" t="e">
        <v>#VALUE!</v>
      </c>
      <c r="PY57" s="399" t="e">
        <v>#VALUE!</v>
      </c>
      <c r="PZ57" s="399" t="e">
        <v>#VALUE!</v>
      </c>
      <c r="QA57" s="399" t="e">
        <v>#VALUE!</v>
      </c>
      <c r="QB57" s="399" t="e">
        <v>#VALUE!</v>
      </c>
      <c r="QC57" s="399" t="e">
        <v>#VALUE!</v>
      </c>
      <c r="QD57" s="399" t="e">
        <v>#VALUE!</v>
      </c>
      <c r="QE57" s="360" t="e">
        <v>#VALUE!</v>
      </c>
      <c r="QF57" s="399" t="e">
        <f t="shared" si="91"/>
        <v>#VALUE!</v>
      </c>
      <c r="QH57" s="5" t="s">
        <v>53</v>
      </c>
      <c r="QI57" s="420" t="s">
        <v>139</v>
      </c>
      <c r="QJ57" s="420" t="s">
        <v>139</v>
      </c>
      <c r="QK57" s="420" t="s">
        <v>139</v>
      </c>
      <c r="QL57" s="420" t="s">
        <v>139</v>
      </c>
      <c r="QM57" s="420" t="s">
        <v>139</v>
      </c>
      <c r="QN57" s="420" t="s">
        <v>139</v>
      </c>
      <c r="QO57" s="420" t="s">
        <v>139</v>
      </c>
      <c r="QP57" s="213" t="e">
        <f t="shared" si="92"/>
        <v>#VALUE!</v>
      </c>
      <c r="QQ57" s="421" t="s">
        <v>120</v>
      </c>
      <c r="QR57" s="212" t="e">
        <f>627.5095*(QI55-QI56+QI111)</f>
        <v>#VALUE!</v>
      </c>
      <c r="QS57" s="212" t="e">
        <f>627.5095*(QP55-QP56+QP111)</f>
        <v>#VALUE!</v>
      </c>
      <c r="QT57" s="212" t="e">
        <f>627.5095*(QN55-QN56+QN111)</f>
        <v>#VALUE!</v>
      </c>
      <c r="QU57" s="212" t="e">
        <f>627.5095*(QM55-QM56+QM111)</f>
        <v>#VALUE!</v>
      </c>
      <c r="QV57" s="212" t="e">
        <f>627.5095*(QL55-QL56+QL111)</f>
        <v>#VALUE!</v>
      </c>
      <c r="QW57" s="212" t="e">
        <f>627.5095*(QK55-QK56+QK111)</f>
        <v>#VALUE!</v>
      </c>
      <c r="QX57" s="212" t="e">
        <f>627.5095*(QJ55-QJ56+QJ111)</f>
        <v>#VALUE!</v>
      </c>
      <c r="QY57" s="213" t="e">
        <f t="shared" si="35"/>
        <v>#VALUE!</v>
      </c>
      <c r="QZ57" s="249" t="e">
        <f t="shared" si="93"/>
        <v>#VALUE!</v>
      </c>
      <c r="RA57" s="5"/>
      <c r="RB57" s="5" t="s">
        <v>53</v>
      </c>
      <c r="RC57" s="213" t="s">
        <v>139</v>
      </c>
      <c r="RD57" s="213" t="s">
        <v>139</v>
      </c>
      <c r="RE57" s="213" t="s">
        <v>139</v>
      </c>
      <c r="RF57" s="213" t="s">
        <v>139</v>
      </c>
      <c r="RG57" s="213" t="s">
        <v>139</v>
      </c>
      <c r="RH57" s="213" t="s">
        <v>139</v>
      </c>
      <c r="RI57" s="213" t="s">
        <v>139</v>
      </c>
      <c r="RJ57" s="418" t="e">
        <f t="shared" si="94"/>
        <v>#VALUE!</v>
      </c>
      <c r="RK57" s="421" t="s">
        <v>120</v>
      </c>
      <c r="RL57" s="212" t="e">
        <f>627.5095*(RC55-RC56+RC111)</f>
        <v>#VALUE!</v>
      </c>
      <c r="RM57" s="212" t="e">
        <f>627.5095*(RJ55-RJ56+RJ111)</f>
        <v>#VALUE!</v>
      </c>
      <c r="RN57" s="212" t="e">
        <f>627.5095*(RH55-RH56+RH111)</f>
        <v>#VALUE!</v>
      </c>
      <c r="RO57" s="212" t="e">
        <f>627.5095*(RG55-RG56+RG111)</f>
        <v>#VALUE!</v>
      </c>
      <c r="RP57" s="212" t="e">
        <f>627.5095*(RF55-RF56+RF111)</f>
        <v>#VALUE!</v>
      </c>
      <c r="RQ57" s="212" t="e">
        <f>627.5095*(RE55-RE56+RE111)</f>
        <v>#VALUE!</v>
      </c>
      <c r="RR57" s="212" t="e">
        <f>627.5095*(RD55-RD56+RD111)</f>
        <v>#VALUE!</v>
      </c>
      <c r="RS57" s="213" t="e">
        <f t="shared" si="36"/>
        <v>#VALUE!</v>
      </c>
      <c r="RT57" s="249" t="e">
        <f t="shared" si="95"/>
        <v>#VALUE!</v>
      </c>
    </row>
    <row r="58" spans="1:488" ht="17">
      <c r="A58" s="96">
        <v>12.27</v>
      </c>
      <c r="C58" s="286" t="s">
        <v>54</v>
      </c>
      <c r="D58" s="282" t="s">
        <v>139</v>
      </c>
      <c r="E58" s="282" t="s">
        <v>139</v>
      </c>
      <c r="F58" s="282" t="s">
        <v>139</v>
      </c>
      <c r="G58" s="282" t="s">
        <v>139</v>
      </c>
      <c r="H58" s="282" t="s">
        <v>139</v>
      </c>
      <c r="I58" s="282" t="s">
        <v>139</v>
      </c>
      <c r="J58" s="282" t="s">
        <v>139</v>
      </c>
      <c r="K58" s="94" t="s">
        <v>118</v>
      </c>
      <c r="L58" s="34" t="e">
        <f>627.5095*(D60-D59)</f>
        <v>#VALUE!</v>
      </c>
      <c r="M58" s="34" t="e">
        <f>627.5095*(J60-J59)</f>
        <v>#VALUE!</v>
      </c>
      <c r="N58" s="34" t="e">
        <f>627.5095*(I60-I59)</f>
        <v>#VALUE!</v>
      </c>
      <c r="O58" s="34" t="e">
        <f>627.5095*(H60-H59)</f>
        <v>#VALUE!</v>
      </c>
      <c r="P58" s="34" t="e">
        <f>627.5095*(G60-G59)</f>
        <v>#VALUE!</v>
      </c>
      <c r="Q58" s="34" t="e">
        <f>627.5095*(F60-F59)</f>
        <v>#VALUE!</v>
      </c>
      <c r="R58" s="34" t="e">
        <f>627.5095*(E60-E59)</f>
        <v>#VALUE!</v>
      </c>
      <c r="S58" s="93" t="e">
        <f t="shared" si="37"/>
        <v>#VALUE!</v>
      </c>
      <c r="T58" s="93" t="e">
        <f t="shared" si="38"/>
        <v>#VALUE!</v>
      </c>
      <c r="U58" s="288"/>
      <c r="V58" s="93" t="e">
        <f>L58-'CCSD(T)'!BV58</f>
        <v>#VALUE!</v>
      </c>
      <c r="W58" s="93" t="e">
        <f>N58-'CCSD(T)'!BW58</f>
        <v>#VALUE!</v>
      </c>
      <c r="X58" s="93" t="e">
        <f>P58-'CCSD(T)'!CF58</f>
        <v>#VALUE!</v>
      </c>
      <c r="Y58" s="93" t="e">
        <f>R58-'CCSD(T)'!CG58</f>
        <v>#VALUE!</v>
      </c>
      <c r="Z58" s="93" t="e">
        <f>R58-'DLPNO-CCSD(T1 or T0)'!CT57</f>
        <v>#VALUE!</v>
      </c>
      <c r="AA58" s="93" t="e">
        <f t="shared" si="39"/>
        <v>#VALUE!</v>
      </c>
      <c r="AB58" s="93" t="e">
        <f t="shared" si="40"/>
        <v>#VALUE!</v>
      </c>
      <c r="AD58" s="209" t="s">
        <v>54</v>
      </c>
      <c r="AE58" s="28" t="s">
        <v>139</v>
      </c>
      <c r="AF58" s="28" t="s">
        <v>139</v>
      </c>
      <c r="AG58" s="28" t="s">
        <v>139</v>
      </c>
      <c r="AH58" s="28" t="s">
        <v>139</v>
      </c>
      <c r="AI58" s="28" t="s">
        <v>139</v>
      </c>
      <c r="AJ58" s="28" t="s">
        <v>139</v>
      </c>
      <c r="AK58" s="28" t="s">
        <v>139</v>
      </c>
      <c r="AL58" s="18" t="s">
        <v>118</v>
      </c>
      <c r="AM58" s="34" t="e">
        <f>627.5095*(AE60-AE59)</f>
        <v>#VALUE!</v>
      </c>
      <c r="AN58" s="34" t="e">
        <f>627.5095*(AK60-AK59)</f>
        <v>#VALUE!</v>
      </c>
      <c r="AO58" s="34" t="e">
        <f>627.5095*(AJ60-AJ59)</f>
        <v>#VALUE!</v>
      </c>
      <c r="AP58" s="34" t="e">
        <f>627.5095*(AI60-AI59)</f>
        <v>#VALUE!</v>
      </c>
      <c r="AQ58" s="34" t="e">
        <f>627.5095*(AH60-AH59)</f>
        <v>#VALUE!</v>
      </c>
      <c r="AR58" s="34" t="e">
        <f>627.5095*(AG60-AG59)</f>
        <v>#VALUE!</v>
      </c>
      <c r="AS58" s="34" t="e">
        <f>627.5095*(AF60-AF59)</f>
        <v>#VALUE!</v>
      </c>
      <c r="AT58" s="52" t="e">
        <f t="shared" si="41"/>
        <v>#VALUE!</v>
      </c>
      <c r="AU58" s="52" t="e">
        <f t="shared" si="42"/>
        <v>#VALUE!</v>
      </c>
      <c r="AV58" s="71"/>
      <c r="AW58" s="52" t="e">
        <f>AM58-'CCSD(T)'!BV58</f>
        <v>#VALUE!</v>
      </c>
      <c r="AX58" s="52" t="e">
        <f>AO58-'CCSD(T)'!BW58</f>
        <v>#VALUE!</v>
      </c>
      <c r="AY58" s="52" t="e">
        <f>AQ58-'CCSD(T)'!CF58</f>
        <v>#VALUE!</v>
      </c>
      <c r="AZ58" s="52" t="e">
        <f>AS58-'CCSD(T)'!CG58</f>
        <v>#VALUE!</v>
      </c>
      <c r="BA58" s="52" t="e">
        <f>AS58-'DLPNO-CCSD(T1 or T0)'!CT57</f>
        <v>#VALUE!</v>
      </c>
      <c r="BB58" s="52" t="e">
        <f t="shared" si="43"/>
        <v>#VALUE!</v>
      </c>
      <c r="BC58" s="52" t="e">
        <f t="shared" si="44"/>
        <v>#VALUE!</v>
      </c>
      <c r="BD58" s="33"/>
      <c r="BE58" s="211" t="s">
        <v>54</v>
      </c>
      <c r="BF58" s="28" t="s">
        <v>139</v>
      </c>
      <c r="BG58" s="28" t="s">
        <v>139</v>
      </c>
      <c r="BH58" s="28" t="s">
        <v>139</v>
      </c>
      <c r="BI58" s="28" t="s">
        <v>139</v>
      </c>
      <c r="BJ58" s="28" t="s">
        <v>139</v>
      </c>
      <c r="BK58" s="28" t="s">
        <v>139</v>
      </c>
      <c r="BL58" s="28" t="s">
        <v>139</v>
      </c>
      <c r="BM58" s="28" t="e">
        <f t="shared" si="45"/>
        <v>#VALUE!</v>
      </c>
      <c r="BN58" s="18" t="s">
        <v>118</v>
      </c>
      <c r="BO58" s="212" t="e">
        <f>627.5095*(BF60-BF59)</f>
        <v>#VALUE!</v>
      </c>
      <c r="BP58" s="212" t="e">
        <f>627.5095*(BM60-BM59)</f>
        <v>#VALUE!</v>
      </c>
      <c r="BQ58" s="212" t="e">
        <f>627.5095*(BK60-BK59)</f>
        <v>#VALUE!</v>
      </c>
      <c r="BR58" s="212" t="e">
        <f>627.5095*(BJ60-BJ59)</f>
        <v>#VALUE!</v>
      </c>
      <c r="BS58" s="212" t="e">
        <f>627.5095*(BI60-BI59)</f>
        <v>#VALUE!</v>
      </c>
      <c r="BT58" s="212" t="e">
        <f>627.5095*(BH60-BH59)</f>
        <v>#VALUE!</v>
      </c>
      <c r="BU58" s="212" t="e">
        <f>627.5095*(BG60-BG59)</f>
        <v>#VALUE!</v>
      </c>
      <c r="BV58" s="213" t="e">
        <f t="shared" si="46"/>
        <v>#VALUE!</v>
      </c>
      <c r="BW58" s="213" t="e">
        <f t="shared" si="47"/>
        <v>#VALUE!</v>
      </c>
      <c r="BX58" s="214" t="e">
        <f t="shared" si="96"/>
        <v>#VALUE!</v>
      </c>
      <c r="BY58" s="33" t="e">
        <f>BO58-'CCSD(T)'!BV58</f>
        <v>#VALUE!</v>
      </c>
      <c r="BZ58" s="33" t="e">
        <f>BQ58-'CCSD(T)'!BW58</f>
        <v>#VALUE!</v>
      </c>
      <c r="CA58" s="39" t="e">
        <f>BS58-'CCSD(T)'!CF58</f>
        <v>#VALUE!</v>
      </c>
      <c r="CB58" s="39" t="e">
        <f>BU58-'CCSD(T)'!CG58</f>
        <v>#VALUE!</v>
      </c>
      <c r="CC58" s="33" t="e">
        <f>BU58-'DLPNO-CCSD(T1 or T0)'!CT57</f>
        <v>#VALUE!</v>
      </c>
      <c r="CD58" s="33" t="e">
        <f t="shared" si="49"/>
        <v>#VALUE!</v>
      </c>
      <c r="CE58" s="33" t="e">
        <f t="shared" si="50"/>
        <v>#VALUE!</v>
      </c>
      <c r="CF58" s="39"/>
      <c r="CG58" s="211" t="s">
        <v>54</v>
      </c>
      <c r="CH58" s="74" t="s">
        <v>139</v>
      </c>
      <c r="CI58" s="200" t="s">
        <v>139</v>
      </c>
      <c r="CJ58" s="200" t="s">
        <v>139</v>
      </c>
      <c r="CK58" s="200" t="s">
        <v>139</v>
      </c>
      <c r="CL58" s="200" t="s">
        <v>139</v>
      </c>
      <c r="CM58" s="200" t="s">
        <v>139</v>
      </c>
      <c r="CN58" s="52" t="s">
        <v>139</v>
      </c>
      <c r="CO58" s="52" t="s">
        <v>139</v>
      </c>
      <c r="CP58" s="18" t="s">
        <v>118</v>
      </c>
      <c r="CQ58" s="34" t="e">
        <f>627.5095*(CH60-CH59)</f>
        <v>#VALUE!</v>
      </c>
      <c r="CR58" s="34" t="e">
        <f>627.5095*(CO60-CO59)</f>
        <v>#VALUE!</v>
      </c>
      <c r="CS58" s="34" t="e">
        <f>627.5095*(CM60-CM59)</f>
        <v>#VALUE!</v>
      </c>
      <c r="CT58" s="34" t="e">
        <f>627.5095*(CL60-CL59)</f>
        <v>#VALUE!</v>
      </c>
      <c r="CU58" s="34" t="e">
        <f>627.5095*(CK60-CK59)</f>
        <v>#VALUE!</v>
      </c>
      <c r="CV58" s="34" t="e">
        <f>627.5095*(CJ60-CJ59)</f>
        <v>#VALUE!</v>
      </c>
      <c r="CW58" s="34" t="e">
        <f>627.5095*(CI60-CI59)</f>
        <v>#VALUE!</v>
      </c>
      <c r="CX58" s="33" t="e">
        <f t="shared" si="97"/>
        <v>#VALUE!</v>
      </c>
      <c r="CY58" s="33" t="e">
        <f t="shared" si="98"/>
        <v>#VALUE!</v>
      </c>
      <c r="CZ58" s="33" t="e">
        <f t="shared" si="99"/>
        <v>#VALUE!</v>
      </c>
      <c r="DA58" s="33" t="e">
        <f>CQ58-'CCSD(T)'!BV58</f>
        <v>#VALUE!</v>
      </c>
      <c r="DB58" s="33" t="e">
        <f>CS58-'CCSD(T)'!BW58</f>
        <v>#VALUE!</v>
      </c>
      <c r="DC58" s="33" t="e">
        <f>CU58-'CCSD(T)'!CF58</f>
        <v>#VALUE!</v>
      </c>
      <c r="DD58" s="39" t="e">
        <f>CW58-'CCSD(T)'!CG58</f>
        <v>#VALUE!</v>
      </c>
      <c r="DE58" s="39" t="e">
        <f>CW58-'DLPNO-CCSD(T1 or T0)'!CT57</f>
        <v>#VALUE!</v>
      </c>
      <c r="DF58" s="33" t="e">
        <f t="shared" si="52"/>
        <v>#VALUE!</v>
      </c>
      <c r="DG58" s="33" t="e">
        <f t="shared" si="53"/>
        <v>#VALUE!</v>
      </c>
      <c r="DH58" s="33"/>
      <c r="DI58" s="211" t="s">
        <v>54</v>
      </c>
      <c r="DJ58" s="74" t="s">
        <v>139</v>
      </c>
      <c r="DK58" s="200" t="s">
        <v>139</v>
      </c>
      <c r="DL58" s="200" t="s">
        <v>139</v>
      </c>
      <c r="DM58" s="200" t="s">
        <v>139</v>
      </c>
      <c r="DN58" s="200" t="s">
        <v>139</v>
      </c>
      <c r="DO58" s="200" t="s">
        <v>139</v>
      </c>
      <c r="DP58" s="10" t="s">
        <v>139</v>
      </c>
      <c r="DQ58" s="52" t="s">
        <v>139</v>
      </c>
      <c r="DR58" s="18" t="s">
        <v>118</v>
      </c>
      <c r="DS58" s="34" t="e">
        <f>627.5095*(DJ60-DJ59)</f>
        <v>#VALUE!</v>
      </c>
      <c r="DT58" s="34" t="e">
        <f>627.5095*(DQ60-DQ59)</f>
        <v>#VALUE!</v>
      </c>
      <c r="DU58" s="34" t="e">
        <f>627.5095*(DO60-DO59)</f>
        <v>#VALUE!</v>
      </c>
      <c r="DV58" s="34" t="e">
        <f>627.5095*(DN60-DN59)</f>
        <v>#VALUE!</v>
      </c>
      <c r="DW58" s="34" t="e">
        <f>627.5095*(DM60-DM59)</f>
        <v>#VALUE!</v>
      </c>
      <c r="DX58" s="34" t="e">
        <f>627.5095*(DL60-DL59)</f>
        <v>#VALUE!</v>
      </c>
      <c r="DY58" s="34" t="e">
        <f>627.5095*(DK60-DK59)</f>
        <v>#VALUE!</v>
      </c>
      <c r="DZ58" s="33" t="e">
        <f t="shared" si="3"/>
        <v>#VALUE!</v>
      </c>
      <c r="EA58" s="33" t="e">
        <f t="shared" si="4"/>
        <v>#VALUE!</v>
      </c>
      <c r="EB58" s="33" t="e">
        <f t="shared" si="55"/>
        <v>#VALUE!</v>
      </c>
      <c r="EC58" s="33" t="e">
        <f>DS58-'CCSD(T)'!BV58</f>
        <v>#VALUE!</v>
      </c>
      <c r="ED58" s="33" t="e">
        <f>DU58-'CCSD(T)'!BW58</f>
        <v>#VALUE!</v>
      </c>
      <c r="EE58" s="33" t="e">
        <f>DW58-'CCSD(T)'!CF58</f>
        <v>#VALUE!</v>
      </c>
      <c r="EF58" s="39" t="e">
        <f>DY58-'CCSD(T)'!CG58</f>
        <v>#VALUE!</v>
      </c>
      <c r="EG58" s="39" t="e">
        <f>DY58-'DLPNO-CCSD(T1 or T0)'!CT57</f>
        <v>#VALUE!</v>
      </c>
      <c r="EH58" s="33" t="e">
        <f t="shared" si="56"/>
        <v>#VALUE!</v>
      </c>
      <c r="EI58" s="33" t="e">
        <f t="shared" si="57"/>
        <v>#VALUE!</v>
      </c>
      <c r="EJ58" s="33"/>
      <c r="EK58" s="289" t="s">
        <v>54</v>
      </c>
      <c r="EL58" s="33" t="s">
        <v>139</v>
      </c>
      <c r="EM58" s="33" t="s">
        <v>139</v>
      </c>
      <c r="EN58" s="33" t="s">
        <v>139</v>
      </c>
      <c r="EO58" s="33" t="s">
        <v>139</v>
      </c>
      <c r="EP58" s="33" t="s">
        <v>139</v>
      </c>
      <c r="EQ58" s="33" t="s">
        <v>139</v>
      </c>
      <c r="ER58" s="33" t="s">
        <v>139</v>
      </c>
      <c r="ES58" s="33" t="e">
        <f t="shared" si="58"/>
        <v>#VALUE!</v>
      </c>
      <c r="ET58" s="18" t="s">
        <v>118</v>
      </c>
      <c r="EU58" s="34" t="e">
        <f>627.5095*(EL60-EL59)</f>
        <v>#VALUE!</v>
      </c>
      <c r="EV58" s="34" t="e">
        <f>627.5095*(ES60-ES59)</f>
        <v>#VALUE!</v>
      </c>
      <c r="EW58" s="34" t="e">
        <f>627.5095*(EQ60-EQ59)</f>
        <v>#VALUE!</v>
      </c>
      <c r="EX58" s="34" t="e">
        <f>627.5095*(EP60-EP59)</f>
        <v>#VALUE!</v>
      </c>
      <c r="EY58" s="34" t="e">
        <f>627.5095*(EO60-EO59)</f>
        <v>#VALUE!</v>
      </c>
      <c r="EZ58" s="34" t="e">
        <f>627.5095*(EN60-EN59)</f>
        <v>#VALUE!</v>
      </c>
      <c r="FA58" s="34" t="e">
        <f>627.5095*(EM60-EM59)</f>
        <v>#VALUE!</v>
      </c>
      <c r="FB58" s="92" t="e">
        <f t="shared" si="5"/>
        <v>#VALUE!</v>
      </c>
      <c r="FC58" s="92" t="e">
        <f t="shared" si="6"/>
        <v>#VALUE!</v>
      </c>
      <c r="FD58" s="92" t="e">
        <f>EU58-'CCSD(T)'!BB58</f>
        <v>#VALUE!</v>
      </c>
      <c r="FE58" s="92" t="e">
        <f>EW58-'CCSD(T)'!BC58</f>
        <v>#VALUE!</v>
      </c>
      <c r="FF58" s="92" t="e">
        <f>EY58-'CCSD(T)'!CH58</f>
        <v>#VALUE!</v>
      </c>
      <c r="FG58" s="96" t="e">
        <f>FA58-'CCSD(T)'!CI58</f>
        <v>#VALUE!</v>
      </c>
      <c r="FH58" s="96" t="e">
        <f>FA58-'DLPNO-CCSD(T1 or T0)'!AF57</f>
        <v>#VALUE!</v>
      </c>
      <c r="FI58" s="92" t="e">
        <f t="shared" si="59"/>
        <v>#VALUE!</v>
      </c>
      <c r="FJ58" s="92" t="e">
        <f t="shared" si="60"/>
        <v>#VALUE!</v>
      </c>
      <c r="FK58" s="39"/>
      <c r="FL58" s="218" t="s">
        <v>54</v>
      </c>
      <c r="FM58" s="28" t="s">
        <v>139</v>
      </c>
      <c r="FN58" s="28" t="s">
        <v>139</v>
      </c>
      <c r="FO58" s="28" t="s">
        <v>139</v>
      </c>
      <c r="FP58" s="28" t="s">
        <v>139</v>
      </c>
      <c r="FQ58" s="28" t="s">
        <v>139</v>
      </c>
      <c r="FR58" s="28" t="s">
        <v>139</v>
      </c>
      <c r="FS58" s="28" t="s">
        <v>139</v>
      </c>
      <c r="FT58" s="28" t="e">
        <f t="shared" si="61"/>
        <v>#VALUE!</v>
      </c>
      <c r="FU58" s="18" t="s">
        <v>118</v>
      </c>
      <c r="FV58" s="34" t="e">
        <f>627.5095*(FM60-FM59)</f>
        <v>#VALUE!</v>
      </c>
      <c r="FW58" s="34" t="e">
        <f>627.5095*(FT60-FT59)</f>
        <v>#VALUE!</v>
      </c>
      <c r="FX58" s="34" t="e">
        <f>627.5095*(FR60-FR59)</f>
        <v>#VALUE!</v>
      </c>
      <c r="FY58" s="34" t="e">
        <f>627.5095*(FQ60-FQ59)</f>
        <v>#VALUE!</v>
      </c>
      <c r="FZ58" s="34" t="e">
        <f>627.5095*(FP60-FP59)</f>
        <v>#VALUE!</v>
      </c>
      <c r="GA58" s="34" t="e">
        <f>627.5095*(FO60-FO59)</f>
        <v>#VALUE!</v>
      </c>
      <c r="GB58" s="34" t="e">
        <f>627.5095*(FN60-FN59)</f>
        <v>#VALUE!</v>
      </c>
      <c r="GC58" s="33" t="e">
        <f t="shared" si="62"/>
        <v>#VALUE!</v>
      </c>
      <c r="GD58" s="33" t="e">
        <f t="shared" si="63"/>
        <v>#VALUE!</v>
      </c>
      <c r="GE58" s="169" t="e">
        <f t="shared" si="100"/>
        <v>#VALUE!</v>
      </c>
      <c r="GF58" s="33" t="e">
        <f>FV58-'CCSD(T)'!BB58</f>
        <v>#VALUE!</v>
      </c>
      <c r="GG58" s="33" t="e">
        <f>FX58-'CCSD(T)'!BC58</f>
        <v>#VALUE!</v>
      </c>
      <c r="GH58" s="33" t="e">
        <f>FZ58-'CCSD(T)'!CH58</f>
        <v>#VALUE!</v>
      </c>
      <c r="GI58" s="33" t="e">
        <f>GB58-'CCSD(T)'!CI58</f>
        <v>#VALUE!</v>
      </c>
      <c r="GJ58" s="33" t="e">
        <f>GB58-'DLPNO-CCSD(T1 or T0)'!O57</f>
        <v>#VALUE!</v>
      </c>
      <c r="GK58" s="33" t="e">
        <f t="shared" si="64"/>
        <v>#VALUE!</v>
      </c>
      <c r="GL58" s="33" t="e">
        <f t="shared" si="65"/>
        <v>#VALUE!</v>
      </c>
      <c r="GM58" s="33"/>
      <c r="GN58" s="218" t="s">
        <v>54</v>
      </c>
      <c r="GO58" s="28" t="s">
        <v>139</v>
      </c>
      <c r="GP58" s="28" t="s">
        <v>139</v>
      </c>
      <c r="GQ58" s="28" t="s">
        <v>139</v>
      </c>
      <c r="GR58" s="28" t="s">
        <v>139</v>
      </c>
      <c r="GS58" s="28" t="s">
        <v>139</v>
      </c>
      <c r="GT58" s="28" t="s">
        <v>139</v>
      </c>
      <c r="GU58" s="28" t="s">
        <v>139</v>
      </c>
      <c r="GV58" s="28" t="e">
        <f t="shared" si="66"/>
        <v>#VALUE!</v>
      </c>
      <c r="GW58" s="18" t="s">
        <v>118</v>
      </c>
      <c r="GX58" s="34" t="e">
        <f>627.5095*(GO60-GO59)</f>
        <v>#VALUE!</v>
      </c>
      <c r="GY58" s="34" t="e">
        <f>627.5095*(GV60-GV59)</f>
        <v>#VALUE!</v>
      </c>
      <c r="GZ58" s="34" t="e">
        <f>627.5095*(GT60-GT59)</f>
        <v>#VALUE!</v>
      </c>
      <c r="HA58" s="34" t="e">
        <f>627.5095*(GS60-GS59)</f>
        <v>#VALUE!</v>
      </c>
      <c r="HB58" s="34" t="e">
        <f>627.5095*(GR60-GR59)</f>
        <v>#VALUE!</v>
      </c>
      <c r="HC58" s="34" t="e">
        <f>627.5095*(GQ60-GQ59)</f>
        <v>#VALUE!</v>
      </c>
      <c r="HD58" s="34" t="e">
        <f>627.5095*(GP60-GP59)</f>
        <v>#VALUE!</v>
      </c>
      <c r="HE58" s="33" t="e">
        <f t="shared" si="101"/>
        <v>#VALUE!</v>
      </c>
      <c r="HF58" s="33" t="e">
        <f t="shared" si="102"/>
        <v>#VALUE!</v>
      </c>
      <c r="HG58" s="52" t="e">
        <f t="shared" si="67"/>
        <v>#VALUE!</v>
      </c>
      <c r="HH58" s="33" t="e">
        <f>GX58-'CCSD(T)'!BB58</f>
        <v>#VALUE!</v>
      </c>
      <c r="HI58" s="33" t="e">
        <f>GZ58-'CCSD(T)'!BC58</f>
        <v>#VALUE!</v>
      </c>
      <c r="HJ58" s="33" t="e">
        <f>HB58-'CCSD(T)'!CH58</f>
        <v>#VALUE!</v>
      </c>
      <c r="HK58" s="33" t="e">
        <f>HD58-'CCSD(T)'!CI58</f>
        <v>#VALUE!</v>
      </c>
      <c r="HL58" s="33" t="e">
        <f>HD58-'DLPNO-CCSD(T1 or T0)'!CT57</f>
        <v>#VALUE!</v>
      </c>
      <c r="HM58" s="33" t="e">
        <f t="shared" si="103"/>
        <v>#VALUE!</v>
      </c>
      <c r="HN58" s="33" t="e">
        <f t="shared" si="104"/>
        <v>#VALUE!</v>
      </c>
      <c r="HO58" s="39"/>
      <c r="HP58" s="218" t="s">
        <v>54</v>
      </c>
      <c r="HQ58" s="28" t="s">
        <v>139</v>
      </c>
      <c r="HR58" s="28" t="s">
        <v>139</v>
      </c>
      <c r="HS58" s="28" t="s">
        <v>139</v>
      </c>
      <c r="HT58" s="28" t="s">
        <v>139</v>
      </c>
      <c r="HU58" s="28" t="s">
        <v>139</v>
      </c>
      <c r="HV58" s="28" t="s">
        <v>139</v>
      </c>
      <c r="HW58" s="28" t="s">
        <v>139</v>
      </c>
      <c r="HX58" s="28" t="e">
        <f t="shared" si="68"/>
        <v>#VALUE!</v>
      </c>
      <c r="HY58" s="18" t="s">
        <v>118</v>
      </c>
      <c r="HZ58" s="34" t="e">
        <f>627.5095*(HQ60-HQ59)</f>
        <v>#VALUE!</v>
      </c>
      <c r="IA58" s="34" t="e">
        <f>627.5095*(HX60-HX59)</f>
        <v>#VALUE!</v>
      </c>
      <c r="IB58" s="34" t="e">
        <f>627.5095*(HV60-HV59)</f>
        <v>#VALUE!</v>
      </c>
      <c r="IC58" s="34" t="e">
        <f>627.5095*(HU60-HU59)</f>
        <v>#VALUE!</v>
      </c>
      <c r="ID58" s="34" t="e">
        <f>627.5095*(HT60-HT59)</f>
        <v>#VALUE!</v>
      </c>
      <c r="IE58" s="34" t="e">
        <f>627.5095*(HS60-HS59)</f>
        <v>#VALUE!</v>
      </c>
      <c r="IF58" s="34" t="e">
        <f>627.5095*(HR60-HR59)</f>
        <v>#VALUE!</v>
      </c>
      <c r="IG58" s="33" t="e">
        <f t="shared" si="69"/>
        <v>#VALUE!</v>
      </c>
      <c r="IH58" s="33" t="e">
        <f t="shared" si="70"/>
        <v>#VALUE!</v>
      </c>
      <c r="II58" s="33" t="e">
        <f t="shared" si="71"/>
        <v>#VALUE!</v>
      </c>
      <c r="IJ58" s="33" t="e">
        <f>HZ58-'CCSD(T)'!BB58</f>
        <v>#VALUE!</v>
      </c>
      <c r="IK58" s="33" t="e">
        <f>IB58-'CCSD(T)'!BC58</f>
        <v>#VALUE!</v>
      </c>
      <c r="IL58" s="33" t="e">
        <f>ID58-'CCSD(T)'!CH58</f>
        <v>#VALUE!</v>
      </c>
      <c r="IM58" s="33" t="e">
        <f>IF58-'CCSD(T)'!CI58</f>
        <v>#VALUE!</v>
      </c>
      <c r="IN58" s="33" t="e">
        <f>IF58-'DLPNO-CCSD(T1 or T0)'!CT57</f>
        <v>#VALUE!</v>
      </c>
      <c r="IO58" s="33" t="e">
        <f t="shared" si="72"/>
        <v>#VALUE!</v>
      </c>
      <c r="IP58" s="33" t="e">
        <f t="shared" si="73"/>
        <v>#VALUE!</v>
      </c>
      <c r="IQ58" s="33"/>
      <c r="IR58" s="218" t="s">
        <v>54</v>
      </c>
      <c r="IS58" t="s">
        <v>139</v>
      </c>
      <c r="IT58" t="s">
        <v>139</v>
      </c>
      <c r="IU58" t="s">
        <v>139</v>
      </c>
      <c r="IV58" t="s">
        <v>139</v>
      </c>
      <c r="IW58" t="s">
        <v>139</v>
      </c>
      <c r="IX58" t="s">
        <v>139</v>
      </c>
      <c r="IY58" t="s">
        <v>139</v>
      </c>
      <c r="IZ58" s="28" t="e">
        <f t="shared" si="74"/>
        <v>#VALUE!</v>
      </c>
      <c r="JA58" s="18" t="s">
        <v>118</v>
      </c>
      <c r="JB58" s="34" t="e">
        <f>627.5095*(IS60-IS59)</f>
        <v>#VALUE!</v>
      </c>
      <c r="JC58" s="34" t="e">
        <f>627.5095*(IZ60-IZ59)</f>
        <v>#VALUE!</v>
      </c>
      <c r="JD58" s="34" t="e">
        <f>627.5095*(IX60-IX59)</f>
        <v>#VALUE!</v>
      </c>
      <c r="JE58" s="34" t="e">
        <f>627.5095*(IW60-IW59)</f>
        <v>#VALUE!</v>
      </c>
      <c r="JF58" s="34" t="e">
        <f>627.5095*(IV60-IV59)</f>
        <v>#VALUE!</v>
      </c>
      <c r="JG58" s="34" t="e">
        <f>627.5095*(IU60-IU59)</f>
        <v>#VALUE!</v>
      </c>
      <c r="JH58" s="34" t="e">
        <f>627.5095*(IT60-IT59)</f>
        <v>#VALUE!</v>
      </c>
      <c r="JI58" s="33" t="e">
        <f t="shared" si="75"/>
        <v>#VALUE!</v>
      </c>
      <c r="JJ58" s="33" t="e">
        <f t="shared" si="76"/>
        <v>#VALUE!</v>
      </c>
      <c r="JK58" s="33" t="e">
        <f t="shared" si="77"/>
        <v>#VALUE!</v>
      </c>
      <c r="JL58" s="33" t="e">
        <f>JB58-'CCSD(T)'!BB58</f>
        <v>#VALUE!</v>
      </c>
      <c r="JM58" s="33" t="e">
        <f>JD58-'CCSD(T)'!BC58</f>
        <v>#VALUE!</v>
      </c>
      <c r="JN58" s="33" t="e">
        <f>JF58-'CCSD(T)'!CH58</f>
        <v>#VALUE!</v>
      </c>
      <c r="JO58" s="33" t="e">
        <f>JH58-'CCSD(T)'!CI58</f>
        <v>#VALUE!</v>
      </c>
      <c r="JP58" s="33" t="e">
        <f>JH58-'DLPNO-CCSD(T1 or T0)'!CT57</f>
        <v>#VALUE!</v>
      </c>
      <c r="JQ58" s="33" t="e">
        <f t="shared" si="78"/>
        <v>#VALUE!</v>
      </c>
      <c r="JR58" s="33" t="e">
        <f t="shared" si="79"/>
        <v>#VALUE!</v>
      </c>
      <c r="JS58" s="33"/>
      <c r="JT58" s="344"/>
      <c r="JU58" s="344"/>
      <c r="JV58" s="347"/>
      <c r="JW58" s="333"/>
      <c r="JX58" s="218" t="s">
        <v>54</v>
      </c>
      <c r="JY58" s="28" t="s">
        <v>139</v>
      </c>
      <c r="JZ58" s="28" t="s">
        <v>139</v>
      </c>
      <c r="KA58" s="28" t="s">
        <v>139</v>
      </c>
      <c r="KB58" s="28" t="s">
        <v>139</v>
      </c>
      <c r="KC58" s="28" t="s">
        <v>139</v>
      </c>
      <c r="KD58" s="28" t="s">
        <v>139</v>
      </c>
      <c r="KE58" s="28" t="s">
        <v>139</v>
      </c>
      <c r="KF58" s="28" t="e">
        <f t="shared" si="80"/>
        <v>#VALUE!</v>
      </c>
      <c r="KG58" s="216"/>
      <c r="KI58" s="215"/>
      <c r="KJ58" s="10" t="s">
        <v>139</v>
      </c>
      <c r="KK58" s="10" t="s">
        <v>139</v>
      </c>
      <c r="KL58" s="10" t="e">
        <f t="shared" si="105"/>
        <v>#VALUE!</v>
      </c>
      <c r="KM58" s="10" t="e">
        <f t="shared" si="106"/>
        <v>#VALUE!</v>
      </c>
      <c r="KN58" s="34" t="e">
        <f>627.5095*(JY60-JY59)</f>
        <v>#VALUE!</v>
      </c>
      <c r="KO58" s="34" t="e">
        <f>627.5095*(KF60-KF59)</f>
        <v>#VALUE!</v>
      </c>
      <c r="KP58" s="34"/>
      <c r="KQ58" s="34"/>
      <c r="KR58" s="34" t="e">
        <f>627.5095*(KD60-KD59)</f>
        <v>#VALUE!</v>
      </c>
      <c r="KS58" s="34" t="e">
        <f>627.5095*(KC60-KC59)</f>
        <v>#VALUE!</v>
      </c>
      <c r="KT58" s="34" t="e">
        <f>627.5095*(KB60-KB59)</f>
        <v>#VALUE!</v>
      </c>
      <c r="KU58" s="34" t="e">
        <f>627.5095*(KA60-KA59)</f>
        <v>#VALUE!</v>
      </c>
      <c r="KV58" s="34"/>
      <c r="KW58" s="33"/>
      <c r="KX58" s="109"/>
      <c r="KY58" s="109"/>
      <c r="KZ58" s="331"/>
      <c r="LA58" s="33" t="e">
        <f t="shared" si="107"/>
        <v>#VALUE!</v>
      </c>
      <c r="LB58" s="155" t="e">
        <f t="shared" si="108"/>
        <v>#VALUE!</v>
      </c>
      <c r="LC58" s="149" t="e">
        <f>KN58-'PNO-LCCSD(T)'!AB57</f>
        <v>#VALUE!</v>
      </c>
      <c r="LD58" s="179" t="e">
        <f t="shared" si="109"/>
        <v>#VALUE!</v>
      </c>
      <c r="LE58" s="324">
        <f t="shared" si="110"/>
        <v>0</v>
      </c>
      <c r="LF58" s="326">
        <f t="shared" si="111"/>
        <v>0</v>
      </c>
      <c r="LG58" t="str">
        <f t="shared" si="112"/>
        <v>19_end_MAI</v>
      </c>
      <c r="LH58" s="176"/>
      <c r="LL58" s="128" t="e">
        <f t="shared" si="113"/>
        <v>#VALUE!</v>
      </c>
      <c r="LM58" s="128">
        <f t="shared" si="114"/>
        <v>0</v>
      </c>
      <c r="LN58" s="226" t="e">
        <f t="shared" si="115"/>
        <v>#VALUE!</v>
      </c>
      <c r="LO58" s="226"/>
      <c r="LP58" s="5" t="s">
        <v>54</v>
      </c>
      <c r="LQ58" s="4" t="s">
        <v>139</v>
      </c>
      <c r="LR58" s="4" t="s">
        <v>139</v>
      </c>
      <c r="LS58" s="4" t="s">
        <v>139</v>
      </c>
      <c r="LT58" s="4" t="s">
        <v>139</v>
      </c>
      <c r="LU58" s="4" t="s">
        <v>139</v>
      </c>
      <c r="LV58" s="4" t="s">
        <v>139</v>
      </c>
      <c r="LW58" s="4" t="s">
        <v>139</v>
      </c>
      <c r="LX58" s="28" t="e">
        <f t="shared" si="116"/>
        <v>#VALUE!</v>
      </c>
      <c r="LY58" s="18" t="s">
        <v>118</v>
      </c>
      <c r="LZ58" s="34" t="e">
        <f>627.5095*(LQ60-LQ59)</f>
        <v>#VALUE!</v>
      </c>
      <c r="MA58" s="34" t="e">
        <f>627.5095*(LX60-LX59)</f>
        <v>#VALUE!</v>
      </c>
      <c r="MB58" s="34" t="e">
        <f>627.5095*(LV60-LV59)</f>
        <v>#VALUE!</v>
      </c>
      <c r="MC58" s="34" t="e">
        <f>627.5095*(LU60-LU59)</f>
        <v>#VALUE!</v>
      </c>
      <c r="MD58" s="34" t="e">
        <f>627.5095*(LT60-LT59)</f>
        <v>#VALUE!</v>
      </c>
      <c r="ME58" s="34" t="e">
        <f>627.5095*(LS60-LS59)</f>
        <v>#VALUE!</v>
      </c>
      <c r="MF58" s="34" t="e">
        <f>627.5095*(LR60-LR59)</f>
        <v>#VALUE!</v>
      </c>
      <c r="MG58" s="33" t="e">
        <f t="shared" si="117"/>
        <v>#VALUE!</v>
      </c>
      <c r="MH58" s="39" t="e">
        <f t="shared" si="118"/>
        <v>#VALUE!</v>
      </c>
      <c r="MI58" s="33"/>
      <c r="MJ58" s="5" t="s">
        <v>54</v>
      </c>
      <c r="MK58" s="28" t="s">
        <v>139</v>
      </c>
      <c r="ML58" s="28" t="s">
        <v>139</v>
      </c>
      <c r="MM58" s="28" t="s">
        <v>139</v>
      </c>
      <c r="MN58" s="28" t="s">
        <v>139</v>
      </c>
      <c r="MO58" s="28" t="s">
        <v>139</v>
      </c>
      <c r="MP58" s="28" t="s">
        <v>139</v>
      </c>
      <c r="MQ58" s="28" t="s">
        <v>139</v>
      </c>
      <c r="MR58" s="28" t="e">
        <f t="shared" si="82"/>
        <v>#VALUE!</v>
      </c>
      <c r="MS58" s="18" t="s">
        <v>118</v>
      </c>
      <c r="MT58" s="34" t="e">
        <f>627.5095*(MK60-MK59)</f>
        <v>#VALUE!</v>
      </c>
      <c r="MU58" s="34" t="e">
        <f>627.5095*(MR60-MR59)</f>
        <v>#VALUE!</v>
      </c>
      <c r="MV58" s="34" t="e">
        <f>627.5095*(MP60-MP59)</f>
        <v>#VALUE!</v>
      </c>
      <c r="MW58" s="34" t="e">
        <f>627.5095*(MO60-MO59)</f>
        <v>#VALUE!</v>
      </c>
      <c r="MX58" s="34" t="e">
        <f>627.5095*(MN60-MN59)</f>
        <v>#VALUE!</v>
      </c>
      <c r="MY58" s="34" t="e">
        <f>627.5095*(MM60-MM59)</f>
        <v>#VALUE!</v>
      </c>
      <c r="MZ58" s="34" t="e">
        <f>627.5095*(ML60-ML59)</f>
        <v>#VALUE!</v>
      </c>
      <c r="NA58" s="52" t="e">
        <f t="shared" si="119"/>
        <v>#VALUE!</v>
      </c>
      <c r="NB58" s="52" t="e">
        <f t="shared" si="120"/>
        <v>#VALUE!</v>
      </c>
      <c r="NC58" s="33" t="e">
        <f t="shared" si="121"/>
        <v>#VALUE!</v>
      </c>
      <c r="ND58" s="33"/>
      <c r="NE58" s="5" t="s">
        <v>54</v>
      </c>
      <c r="NF58" t="s">
        <v>139</v>
      </c>
      <c r="NG58" t="s">
        <v>139</v>
      </c>
      <c r="NH58" t="s">
        <v>139</v>
      </c>
      <c r="NI58" t="s">
        <v>139</v>
      </c>
      <c r="NJ58" t="s">
        <v>139</v>
      </c>
      <c r="NK58" t="s">
        <v>139</v>
      </c>
      <c r="NL58" t="s">
        <v>139</v>
      </c>
      <c r="NM58" s="28" t="e">
        <f t="shared" si="83"/>
        <v>#VALUE!</v>
      </c>
      <c r="NN58" s="18" t="s">
        <v>118</v>
      </c>
      <c r="NO58" s="34" t="e">
        <f>627.5095*(NF60-NF59)</f>
        <v>#VALUE!</v>
      </c>
      <c r="NP58" s="34" t="e">
        <f>627.5095*(NM60-NM59)</f>
        <v>#VALUE!</v>
      </c>
      <c r="NQ58" s="34" t="e">
        <f>627.5095*(NK60-NK59)</f>
        <v>#VALUE!</v>
      </c>
      <c r="NR58" s="34" t="e">
        <f>627.5095*(NJ60-NJ59)</f>
        <v>#VALUE!</v>
      </c>
      <c r="NS58" s="34" t="e">
        <f>627.5095*(NI60-NI59)</f>
        <v>#VALUE!</v>
      </c>
      <c r="NT58" s="34" t="e">
        <f>627.5095*(NH60-NH59)</f>
        <v>#VALUE!</v>
      </c>
      <c r="NU58" s="34" t="e">
        <f>627.5095*(NG60-NG59)</f>
        <v>#VALUE!</v>
      </c>
      <c r="NV58" s="33" t="e">
        <f t="shared" si="122"/>
        <v>#VALUE!</v>
      </c>
      <c r="NW58" s="39" t="e">
        <f t="shared" si="84"/>
        <v>#VALUE!</v>
      </c>
      <c r="NX58" s="33" t="e">
        <f t="shared" si="85"/>
        <v>#VALUE!</v>
      </c>
      <c r="NZ58" s="5" t="s">
        <v>54</v>
      </c>
      <c r="OA58" s="4" t="s">
        <v>139</v>
      </c>
      <c r="OB58" s="4" t="s">
        <v>139</v>
      </c>
      <c r="OC58" s="4" t="s">
        <v>139</v>
      </c>
      <c r="OD58" s="4" t="s">
        <v>139</v>
      </c>
      <c r="OE58" s="4" t="s">
        <v>139</v>
      </c>
      <c r="OF58" s="4" t="s">
        <v>139</v>
      </c>
      <c r="OG58" s="4" t="s">
        <v>139</v>
      </c>
      <c r="OH58" s="28" t="e">
        <f t="shared" si="86"/>
        <v>#VALUE!</v>
      </c>
      <c r="OI58" s="18" t="s">
        <v>118</v>
      </c>
      <c r="OJ58" s="34" t="e">
        <f>627.5095*(OA60-OA59)</f>
        <v>#VALUE!</v>
      </c>
      <c r="OK58" s="34" t="e">
        <f>627.5095*(OH60-OH59)</f>
        <v>#VALUE!</v>
      </c>
      <c r="OL58" s="34" t="e">
        <f>627.5095*(OF60-OF59)</f>
        <v>#VALUE!</v>
      </c>
      <c r="OM58" s="34" t="e">
        <f>627.5095*(OE60-OE59)</f>
        <v>#VALUE!</v>
      </c>
      <c r="ON58" s="34" t="e">
        <f>627.5095*(OD60-OD59)</f>
        <v>#VALUE!</v>
      </c>
      <c r="OO58" s="34" t="e">
        <f>627.5095*(OC60-OC59)</f>
        <v>#VALUE!</v>
      </c>
      <c r="OP58" s="34" t="e">
        <f>627.5095*(OB60-OB59)</f>
        <v>#VALUE!</v>
      </c>
      <c r="OQ58" s="33" t="e">
        <f t="shared" si="32"/>
        <v>#VALUE!</v>
      </c>
      <c r="OR58" s="39" t="e">
        <f t="shared" si="87"/>
        <v>#VALUE!</v>
      </c>
      <c r="OS58" s="39"/>
      <c r="OT58" s="39" t="s">
        <v>54</v>
      </c>
      <c r="OU58" s="39" t="s">
        <v>139</v>
      </c>
      <c r="OV58" s="39" t="s">
        <v>139</v>
      </c>
      <c r="OW58" s="39" t="s">
        <v>139</v>
      </c>
      <c r="OX58" s="39" t="s">
        <v>139</v>
      </c>
      <c r="OY58" s="39" t="s">
        <v>139</v>
      </c>
      <c r="OZ58" s="39" t="s">
        <v>139</v>
      </c>
      <c r="PA58" s="39" t="s">
        <v>139</v>
      </c>
      <c r="PB58" s="39" t="e">
        <v>#VALUE!</v>
      </c>
      <c r="PC58" s="39" t="s">
        <v>118</v>
      </c>
      <c r="PD58" s="39" t="e">
        <v>#VALUE!</v>
      </c>
      <c r="PE58" s="39" t="e">
        <v>#VALUE!</v>
      </c>
      <c r="PF58" s="39" t="e">
        <v>#VALUE!</v>
      </c>
      <c r="PG58" s="39" t="e">
        <v>#VALUE!</v>
      </c>
      <c r="PH58" s="39" t="e">
        <v>#VALUE!</v>
      </c>
      <c r="PI58" s="39" t="e">
        <v>#VALUE!</v>
      </c>
      <c r="PJ58" s="39" t="e">
        <v>#VALUE!</v>
      </c>
      <c r="PK58" s="39" t="e">
        <v>#VALUE!</v>
      </c>
      <c r="PL58" s="39" t="e">
        <v>#VALUE!</v>
      </c>
      <c r="PM58" s="39"/>
      <c r="PO58" s="33" t="e">
        <f t="shared" si="123"/>
        <v>#VALUE!</v>
      </c>
      <c r="PP58" s="33" t="e">
        <f t="shared" si="124"/>
        <v>#VALUE!</v>
      </c>
      <c r="PQ58" s="33" t="e">
        <f t="shared" si="88"/>
        <v>#VALUE!</v>
      </c>
      <c r="PR58" s="33" t="e">
        <f>'LNO-CCSD(T)-def2nZVP'!LB58</f>
        <v>#VALUE!</v>
      </c>
      <c r="PS58" s="33" t="e">
        <f t="shared" si="89"/>
        <v>#VALUE!</v>
      </c>
      <c r="PT58" s="33" t="e">
        <f t="shared" si="90"/>
        <v>#VALUE!</v>
      </c>
      <c r="PU58" s="33" t="e">
        <f>-'LNO-CCSD(T)-def2nZVP'!FA58+'CCSD(T)'!CI58</f>
        <v>#VALUE!</v>
      </c>
      <c r="PV58" s="360" t="e">
        <f>'LNO-CCSD(T)-def2nZVP'!KV58+PS58+PT58+PU58</f>
        <v>#VALUE!</v>
      </c>
      <c r="PW58" s="360"/>
      <c r="PX58" s="399" t="e">
        <v>#VALUE!</v>
      </c>
      <c r="PY58" s="399" t="e">
        <v>#VALUE!</v>
      </c>
      <c r="PZ58" s="399" t="e">
        <v>#VALUE!</v>
      </c>
      <c r="QA58" s="399" t="e">
        <v>#VALUE!</v>
      </c>
      <c r="QB58" s="399" t="e">
        <v>#VALUE!</v>
      </c>
      <c r="QC58" s="399" t="e">
        <v>#VALUE!</v>
      </c>
      <c r="QD58" s="399" t="e">
        <v>#VALUE!</v>
      </c>
      <c r="QE58" s="360" t="e">
        <v>#VALUE!</v>
      </c>
      <c r="QF58" s="399" t="e">
        <f t="shared" si="91"/>
        <v>#VALUE!</v>
      </c>
      <c r="QH58" s="5" t="s">
        <v>54</v>
      </c>
      <c r="QI58" s="420" t="s">
        <v>139</v>
      </c>
      <c r="QJ58" s="420" t="s">
        <v>139</v>
      </c>
      <c r="QK58" s="420" t="s">
        <v>139</v>
      </c>
      <c r="QL58" s="420" t="s">
        <v>139</v>
      </c>
      <c r="QM58" s="420" t="s">
        <v>139</v>
      </c>
      <c r="QN58" s="420" t="s">
        <v>139</v>
      </c>
      <c r="QO58" s="420" t="s">
        <v>139</v>
      </c>
      <c r="QP58" s="213" t="e">
        <f t="shared" si="92"/>
        <v>#VALUE!</v>
      </c>
      <c r="QQ58" s="421" t="s">
        <v>118</v>
      </c>
      <c r="QR58" s="212" t="e">
        <f>627.5095*(QI60-QI59)</f>
        <v>#VALUE!</v>
      </c>
      <c r="QS58" s="212" t="e">
        <f>627.5095*(QP60-QP59)</f>
        <v>#VALUE!</v>
      </c>
      <c r="QT58" s="212" t="e">
        <f>627.5095*(QN60-QN59)</f>
        <v>#VALUE!</v>
      </c>
      <c r="QU58" s="212" t="e">
        <f>627.5095*(QM60-QM59)</f>
        <v>#VALUE!</v>
      </c>
      <c r="QV58" s="212" t="e">
        <f>627.5095*(QL60-QL59)</f>
        <v>#VALUE!</v>
      </c>
      <c r="QW58" s="212" t="e">
        <f>627.5095*(QK60-QK59)</f>
        <v>#VALUE!</v>
      </c>
      <c r="QX58" s="212" t="e">
        <f>627.5095*(QJ60-QJ59)</f>
        <v>#VALUE!</v>
      </c>
      <c r="QY58" s="213" t="e">
        <f t="shared" si="35"/>
        <v>#VALUE!</v>
      </c>
      <c r="QZ58" s="249" t="e">
        <f t="shared" si="93"/>
        <v>#VALUE!</v>
      </c>
      <c r="RA58" s="5"/>
      <c r="RB58" s="5" t="s">
        <v>54</v>
      </c>
      <c r="RC58" s="213" t="s">
        <v>139</v>
      </c>
      <c r="RD58" s="213" t="s">
        <v>139</v>
      </c>
      <c r="RE58" s="213" t="s">
        <v>139</v>
      </c>
      <c r="RF58" s="213" t="s">
        <v>139</v>
      </c>
      <c r="RG58" s="213" t="s">
        <v>139</v>
      </c>
      <c r="RH58" s="213" t="s">
        <v>139</v>
      </c>
      <c r="RI58" s="213" t="s">
        <v>139</v>
      </c>
      <c r="RJ58" s="418" t="e">
        <f t="shared" si="94"/>
        <v>#VALUE!</v>
      </c>
      <c r="RK58" s="421" t="s">
        <v>118</v>
      </c>
      <c r="RL58" s="212" t="e">
        <f>627.5095*(RC60-RC59)</f>
        <v>#VALUE!</v>
      </c>
      <c r="RM58" s="212" t="e">
        <f>627.5095*(RJ60-RJ59)</f>
        <v>#VALUE!</v>
      </c>
      <c r="RN58" s="212" t="e">
        <f>627.5095*(RH60-RH59)</f>
        <v>#VALUE!</v>
      </c>
      <c r="RO58" s="212" t="e">
        <f>627.5095*(RG60-RG59)</f>
        <v>#VALUE!</v>
      </c>
      <c r="RP58" s="212" t="e">
        <f>627.5095*(RF60-RF59)</f>
        <v>#VALUE!</v>
      </c>
      <c r="RQ58" s="212" t="e">
        <f>627.5095*(RE60-RE59)</f>
        <v>#VALUE!</v>
      </c>
      <c r="RR58" s="212" t="e">
        <f>627.5095*(RD60-RD59)</f>
        <v>#VALUE!</v>
      </c>
      <c r="RS58" s="213" t="e">
        <f t="shared" si="36"/>
        <v>#VALUE!</v>
      </c>
      <c r="RT58" s="249" t="e">
        <f t="shared" si="95"/>
        <v>#VALUE!</v>
      </c>
    </row>
    <row r="59" spans="1:488" ht="17">
      <c r="A59" s="96">
        <v>35.81</v>
      </c>
      <c r="C59" s="286" t="s">
        <v>55</v>
      </c>
      <c r="D59" s="282" t="s">
        <v>139</v>
      </c>
      <c r="E59" s="282" t="s">
        <v>139</v>
      </c>
      <c r="F59" s="282" t="s">
        <v>139</v>
      </c>
      <c r="G59" s="282" t="s">
        <v>139</v>
      </c>
      <c r="H59" s="282" t="s">
        <v>139</v>
      </c>
      <c r="I59" s="282" t="s">
        <v>139</v>
      </c>
      <c r="J59" s="282" t="s">
        <v>139</v>
      </c>
      <c r="K59" s="94" t="s">
        <v>119</v>
      </c>
      <c r="L59" s="34" t="e">
        <f>627.5095*(D60-D58-D111)</f>
        <v>#VALUE!</v>
      </c>
      <c r="M59" s="34" t="e">
        <f>627.5095*(J60-J58-J111)</f>
        <v>#VALUE!</v>
      </c>
      <c r="N59" s="34" t="e">
        <f>627.5095*(I60-I58-I111)</f>
        <v>#VALUE!</v>
      </c>
      <c r="O59" s="34" t="e">
        <f>627.5095*(H60-H58-H111)</f>
        <v>#VALUE!</v>
      </c>
      <c r="P59" s="34" t="e">
        <f>627.5095*(G60-G58-G111)</f>
        <v>#VALUE!</v>
      </c>
      <c r="Q59" s="34" t="e">
        <f>627.5095*(F60-F58-F111)</f>
        <v>#VALUE!</v>
      </c>
      <c r="R59" s="34" t="e">
        <f>627.5095*(E60-E58-E111)</f>
        <v>#VALUE!</v>
      </c>
      <c r="S59" s="93" t="e">
        <f t="shared" si="37"/>
        <v>#VALUE!</v>
      </c>
      <c r="T59" s="93" t="e">
        <f t="shared" si="38"/>
        <v>#VALUE!</v>
      </c>
      <c r="U59" s="288"/>
      <c r="V59" s="93" t="e">
        <f>L59-'CCSD(T)'!BV59</f>
        <v>#VALUE!</v>
      </c>
      <c r="W59" s="93" t="e">
        <f>N59-'CCSD(T)'!BW59</f>
        <v>#VALUE!</v>
      </c>
      <c r="X59" s="93" t="e">
        <f>P59-'CCSD(T)'!CF59</f>
        <v>#VALUE!</v>
      </c>
      <c r="Y59" s="93" t="e">
        <f>R59-'CCSD(T)'!CG59</f>
        <v>#VALUE!</v>
      </c>
      <c r="Z59" s="93" t="e">
        <f>R59-'DLPNO-CCSD(T1 or T0)'!CT58</f>
        <v>#VALUE!</v>
      </c>
      <c r="AA59" s="93" t="e">
        <f t="shared" si="39"/>
        <v>#VALUE!</v>
      </c>
      <c r="AB59" s="93" t="e">
        <f t="shared" si="40"/>
        <v>#VALUE!</v>
      </c>
      <c r="AD59" s="209" t="s">
        <v>55</v>
      </c>
      <c r="AE59" s="28" t="s">
        <v>139</v>
      </c>
      <c r="AF59" s="28" t="s">
        <v>139</v>
      </c>
      <c r="AG59" s="28" t="s">
        <v>139</v>
      </c>
      <c r="AH59" s="28" t="s">
        <v>139</v>
      </c>
      <c r="AI59" s="28" t="s">
        <v>139</v>
      </c>
      <c r="AJ59" s="28" t="s">
        <v>139</v>
      </c>
      <c r="AK59" s="28" t="s">
        <v>139</v>
      </c>
      <c r="AL59" s="18" t="s">
        <v>119</v>
      </c>
      <c r="AM59" s="34" t="e">
        <f>627.5095*(AE60-AE58-AE111)</f>
        <v>#VALUE!</v>
      </c>
      <c r="AN59" s="34" t="e">
        <f>627.5095*(AK60-AK58-AK111)</f>
        <v>#VALUE!</v>
      </c>
      <c r="AO59" s="34" t="e">
        <f>627.5095*(AJ60-AJ58-AJ111)</f>
        <v>#VALUE!</v>
      </c>
      <c r="AP59" s="34" t="e">
        <f>627.5095*(AI60-AI58-AI111)</f>
        <v>#VALUE!</v>
      </c>
      <c r="AQ59" s="34" t="e">
        <f>627.5095*(AH60-AH58-AH111)</f>
        <v>#VALUE!</v>
      </c>
      <c r="AR59" s="34" t="e">
        <f>627.5095*(AG60-AG58-AG111)</f>
        <v>#VALUE!</v>
      </c>
      <c r="AS59" s="34" t="e">
        <f>627.5095*(AF60-AF58-AF111)</f>
        <v>#VALUE!</v>
      </c>
      <c r="AT59" s="52" t="e">
        <f t="shared" si="41"/>
        <v>#VALUE!</v>
      </c>
      <c r="AU59" s="52" t="e">
        <f t="shared" si="42"/>
        <v>#VALUE!</v>
      </c>
      <c r="AV59" s="71"/>
      <c r="AW59" s="52" t="e">
        <f>AM59-'CCSD(T)'!BV59</f>
        <v>#VALUE!</v>
      </c>
      <c r="AX59" s="52" t="e">
        <f>AO59-'CCSD(T)'!BW59</f>
        <v>#VALUE!</v>
      </c>
      <c r="AY59" s="52" t="e">
        <f>AQ59-'CCSD(T)'!CF59</f>
        <v>#VALUE!</v>
      </c>
      <c r="AZ59" s="52" t="e">
        <f>AS59-'CCSD(T)'!CG59</f>
        <v>#VALUE!</v>
      </c>
      <c r="BA59" s="52" t="e">
        <f>AS59-'DLPNO-CCSD(T1 or T0)'!CT58</f>
        <v>#VALUE!</v>
      </c>
      <c r="BB59" s="52" t="e">
        <f t="shared" si="43"/>
        <v>#VALUE!</v>
      </c>
      <c r="BC59" s="52" t="e">
        <f t="shared" si="44"/>
        <v>#VALUE!</v>
      </c>
      <c r="BD59" s="33"/>
      <c r="BE59" s="211" t="s">
        <v>55</v>
      </c>
      <c r="BF59" s="28" t="s">
        <v>139</v>
      </c>
      <c r="BG59" s="28" t="s">
        <v>139</v>
      </c>
      <c r="BH59" s="28" t="s">
        <v>139</v>
      </c>
      <c r="BI59" s="28" t="s">
        <v>139</v>
      </c>
      <c r="BJ59" s="28" t="s">
        <v>139</v>
      </c>
      <c r="BK59" s="28" t="s">
        <v>139</v>
      </c>
      <c r="BL59" s="28" t="s">
        <v>139</v>
      </c>
      <c r="BM59" s="28" t="e">
        <f t="shared" si="45"/>
        <v>#VALUE!</v>
      </c>
      <c r="BN59" s="18" t="s">
        <v>119</v>
      </c>
      <c r="BO59" s="212" t="e">
        <f>627.5095*(BF60-BF58-BF111)</f>
        <v>#VALUE!</v>
      </c>
      <c r="BP59" s="212" t="e">
        <f>627.5095*(BM60-BM58-BM111)</f>
        <v>#VALUE!</v>
      </c>
      <c r="BQ59" s="212" t="e">
        <f>627.5095*(BK60-BK58-BK111)</f>
        <v>#VALUE!</v>
      </c>
      <c r="BR59" s="212" t="e">
        <f>627.5095*(BJ60-BJ58-BJ111)</f>
        <v>#VALUE!</v>
      </c>
      <c r="BS59" s="212" t="e">
        <f>627.5095*(BI60-BI58-BI111)</f>
        <v>#VALUE!</v>
      </c>
      <c r="BT59" s="212" t="e">
        <f>627.5095*(BH60-BH58-BH111)</f>
        <v>#VALUE!</v>
      </c>
      <c r="BU59" s="212" t="e">
        <f>627.5095*(BG60-BG58-BG111)</f>
        <v>#VALUE!</v>
      </c>
      <c r="BV59" s="213" t="e">
        <f t="shared" si="46"/>
        <v>#VALUE!</v>
      </c>
      <c r="BW59" s="213" t="e">
        <f t="shared" si="47"/>
        <v>#VALUE!</v>
      </c>
      <c r="BX59" s="214" t="e">
        <f t="shared" si="96"/>
        <v>#VALUE!</v>
      </c>
      <c r="BY59" s="33" t="e">
        <f>BO59-'CCSD(T)'!BV59</f>
        <v>#VALUE!</v>
      </c>
      <c r="BZ59" s="33" t="e">
        <f>BQ59-'CCSD(T)'!BW59</f>
        <v>#VALUE!</v>
      </c>
      <c r="CA59" s="39" t="e">
        <f>BS59-'CCSD(T)'!CF59</f>
        <v>#VALUE!</v>
      </c>
      <c r="CB59" s="39" t="e">
        <f>BU59-'CCSD(T)'!CG59</f>
        <v>#VALUE!</v>
      </c>
      <c r="CC59" s="33" t="e">
        <f>BU59-'DLPNO-CCSD(T1 or T0)'!CT58</f>
        <v>#VALUE!</v>
      </c>
      <c r="CD59" s="33" t="e">
        <f t="shared" si="49"/>
        <v>#VALUE!</v>
      </c>
      <c r="CE59" s="33" t="e">
        <f t="shared" si="50"/>
        <v>#VALUE!</v>
      </c>
      <c r="CF59" s="39"/>
      <c r="CG59" s="211" t="s">
        <v>55</v>
      </c>
      <c r="CH59" s="74" t="s">
        <v>139</v>
      </c>
      <c r="CI59" s="200" t="s">
        <v>139</v>
      </c>
      <c r="CJ59" s="200" t="s">
        <v>139</v>
      </c>
      <c r="CK59" s="200" t="s">
        <v>139</v>
      </c>
      <c r="CL59" s="200" t="s">
        <v>139</v>
      </c>
      <c r="CM59" s="200" t="s">
        <v>139</v>
      </c>
      <c r="CN59" s="52" t="s">
        <v>139</v>
      </c>
      <c r="CO59" s="52" t="s">
        <v>139</v>
      </c>
      <c r="CP59" s="18" t="s">
        <v>119</v>
      </c>
      <c r="CQ59" s="34" t="e">
        <f>627.5095*(CH60-CH58-CH111)</f>
        <v>#VALUE!</v>
      </c>
      <c r="CR59" s="34" t="e">
        <f>627.5095*(CO60-CO58-CO111)</f>
        <v>#VALUE!</v>
      </c>
      <c r="CS59" s="34" t="e">
        <f>627.5095*(CM60-CM58-CM111)</f>
        <v>#VALUE!</v>
      </c>
      <c r="CT59" s="34" t="e">
        <f>627.5095*(CL60-CL58-CL111)</f>
        <v>#VALUE!</v>
      </c>
      <c r="CU59" s="34" t="e">
        <f>627.5095*(CK60-CK58-CK111)</f>
        <v>#VALUE!</v>
      </c>
      <c r="CV59" s="34" t="e">
        <f>627.5095*(CJ60-CJ58-CJ111)</f>
        <v>#VALUE!</v>
      </c>
      <c r="CW59" s="34" t="e">
        <f>627.5095*(CI60-CI58-CI111)</f>
        <v>#VALUE!</v>
      </c>
      <c r="CX59" s="33" t="e">
        <f t="shared" si="97"/>
        <v>#VALUE!</v>
      </c>
      <c r="CY59" s="33" t="e">
        <f t="shared" si="98"/>
        <v>#VALUE!</v>
      </c>
      <c r="CZ59" s="33" t="e">
        <f t="shared" si="99"/>
        <v>#VALUE!</v>
      </c>
      <c r="DA59" s="33" t="e">
        <f>CQ59-'CCSD(T)'!BV59</f>
        <v>#VALUE!</v>
      </c>
      <c r="DB59" s="33" t="e">
        <f>CS59-'CCSD(T)'!BW59</f>
        <v>#VALUE!</v>
      </c>
      <c r="DC59" s="33" t="e">
        <f>CU59-'CCSD(T)'!CF59</f>
        <v>#VALUE!</v>
      </c>
      <c r="DD59" s="39" t="e">
        <f>CW59-'CCSD(T)'!CG59</f>
        <v>#VALUE!</v>
      </c>
      <c r="DE59" s="39" t="e">
        <f>CW59-'DLPNO-CCSD(T1 or T0)'!CT58</f>
        <v>#VALUE!</v>
      </c>
      <c r="DF59" s="33" t="e">
        <f t="shared" si="52"/>
        <v>#VALUE!</v>
      </c>
      <c r="DG59" s="33" t="e">
        <f t="shared" si="53"/>
        <v>#VALUE!</v>
      </c>
      <c r="DH59" s="33"/>
      <c r="DI59" s="211" t="s">
        <v>55</v>
      </c>
      <c r="DJ59" s="74" t="s">
        <v>139</v>
      </c>
      <c r="DK59" s="200" t="s">
        <v>139</v>
      </c>
      <c r="DL59" s="200" t="s">
        <v>139</v>
      </c>
      <c r="DM59" s="200" t="s">
        <v>139</v>
      </c>
      <c r="DN59" s="200" t="s">
        <v>139</v>
      </c>
      <c r="DO59" s="200" t="s">
        <v>139</v>
      </c>
      <c r="DP59" s="10" t="s">
        <v>139</v>
      </c>
      <c r="DQ59" s="52" t="s">
        <v>139</v>
      </c>
      <c r="DR59" s="18" t="s">
        <v>119</v>
      </c>
      <c r="DS59" s="34" t="e">
        <f>627.5095*(DJ60-DJ58-DJ111)</f>
        <v>#VALUE!</v>
      </c>
      <c r="DT59" s="34" t="e">
        <f>627.5095*(DQ60-DQ58-DQ111)</f>
        <v>#VALUE!</v>
      </c>
      <c r="DU59" s="34" t="e">
        <f>627.5095*(DO60-DO58-DO111)</f>
        <v>#VALUE!</v>
      </c>
      <c r="DV59" s="34" t="e">
        <f>627.5095*(DN60-DN58-DN111)</f>
        <v>#VALUE!</v>
      </c>
      <c r="DW59" s="34" t="e">
        <f>627.5095*(DM60-DM58-DM111)</f>
        <v>#VALUE!</v>
      </c>
      <c r="DX59" s="34" t="e">
        <f>627.5095*(DL60-DL58-DL111)</f>
        <v>#VALUE!</v>
      </c>
      <c r="DY59" s="34" t="e">
        <f>627.5095*(DK60-DK58-DK111)</f>
        <v>#VALUE!</v>
      </c>
      <c r="DZ59" s="33" t="e">
        <f t="shared" si="3"/>
        <v>#VALUE!</v>
      </c>
      <c r="EA59" s="33" t="e">
        <f t="shared" si="4"/>
        <v>#VALUE!</v>
      </c>
      <c r="EB59" s="33" t="e">
        <f t="shared" si="55"/>
        <v>#VALUE!</v>
      </c>
      <c r="EC59" s="33" t="e">
        <f>DS59-'CCSD(T)'!BV59</f>
        <v>#VALUE!</v>
      </c>
      <c r="ED59" s="33" t="e">
        <f>DU59-'CCSD(T)'!BW59</f>
        <v>#VALUE!</v>
      </c>
      <c r="EE59" s="33" t="e">
        <f>DW59-'CCSD(T)'!CF59</f>
        <v>#VALUE!</v>
      </c>
      <c r="EF59" s="39" t="e">
        <f>DY59-'CCSD(T)'!CG59</f>
        <v>#VALUE!</v>
      </c>
      <c r="EG59" s="39" t="e">
        <f>DY59-'DLPNO-CCSD(T1 or T0)'!CT58</f>
        <v>#VALUE!</v>
      </c>
      <c r="EH59" s="33" t="e">
        <f t="shared" si="56"/>
        <v>#VALUE!</v>
      </c>
      <c r="EI59" s="33" t="e">
        <f t="shared" si="57"/>
        <v>#VALUE!</v>
      </c>
      <c r="EJ59" s="33"/>
      <c r="EK59" s="289" t="s">
        <v>55</v>
      </c>
      <c r="EL59" s="33" t="s">
        <v>139</v>
      </c>
      <c r="EM59" s="33" t="s">
        <v>139</v>
      </c>
      <c r="EN59" s="33" t="s">
        <v>139</v>
      </c>
      <c r="EO59" s="33" t="s">
        <v>139</v>
      </c>
      <c r="EP59" s="33" t="s">
        <v>139</v>
      </c>
      <c r="EQ59" s="33" t="s">
        <v>139</v>
      </c>
      <c r="ER59" s="33" t="s">
        <v>139</v>
      </c>
      <c r="ES59" s="33" t="e">
        <f t="shared" si="58"/>
        <v>#VALUE!</v>
      </c>
      <c r="ET59" s="18" t="s">
        <v>119</v>
      </c>
      <c r="EU59" s="34" t="e">
        <f>627.5095*(EL60-EL58-EL111)</f>
        <v>#VALUE!</v>
      </c>
      <c r="EV59" s="34" t="e">
        <f>627.5095*(ES60-ES58-ES111)</f>
        <v>#VALUE!</v>
      </c>
      <c r="EW59" s="34" t="e">
        <f>627.5095*(EQ60-EQ58-EQ111)</f>
        <v>#VALUE!</v>
      </c>
      <c r="EX59" s="34" t="e">
        <f>627.5095*(EP60-EP58-EP111)</f>
        <v>#VALUE!</v>
      </c>
      <c r="EY59" s="34" t="e">
        <f>627.5095*(EO60-EO58-EO111)</f>
        <v>#VALUE!</v>
      </c>
      <c r="EZ59" s="34" t="e">
        <f>627.5095*(EN60-EN58-EN111)</f>
        <v>#VALUE!</v>
      </c>
      <c r="FA59" s="34" t="e">
        <f>627.5095*(EM60-EM58-EM111)</f>
        <v>#VALUE!</v>
      </c>
      <c r="FB59" s="92" t="e">
        <f t="shared" si="5"/>
        <v>#VALUE!</v>
      </c>
      <c r="FC59" s="92" t="e">
        <f t="shared" si="6"/>
        <v>#VALUE!</v>
      </c>
      <c r="FD59" s="92" t="e">
        <f>EU59-'CCSD(T)'!BB59</f>
        <v>#VALUE!</v>
      </c>
      <c r="FE59" s="92" t="e">
        <f>EW59-'CCSD(T)'!BC59</f>
        <v>#VALUE!</v>
      </c>
      <c r="FF59" s="92" t="e">
        <f>EY59-'CCSD(T)'!CH59</f>
        <v>#VALUE!</v>
      </c>
      <c r="FG59" s="96" t="e">
        <f>FA59-'CCSD(T)'!CI59</f>
        <v>#VALUE!</v>
      </c>
      <c r="FH59" s="96" t="e">
        <f>FA59-'DLPNO-CCSD(T1 or T0)'!AF58</f>
        <v>#VALUE!</v>
      </c>
      <c r="FI59" s="92" t="e">
        <f t="shared" si="59"/>
        <v>#VALUE!</v>
      </c>
      <c r="FJ59" s="92" t="e">
        <f t="shared" si="60"/>
        <v>#VALUE!</v>
      </c>
      <c r="FK59" s="39"/>
      <c r="FL59" s="218" t="s">
        <v>55</v>
      </c>
      <c r="FM59" s="28" t="s">
        <v>139</v>
      </c>
      <c r="FN59" s="28" t="s">
        <v>139</v>
      </c>
      <c r="FO59" s="28" t="s">
        <v>139</v>
      </c>
      <c r="FP59" s="28" t="s">
        <v>139</v>
      </c>
      <c r="FQ59" s="28" t="s">
        <v>139</v>
      </c>
      <c r="FR59" s="28" t="s">
        <v>139</v>
      </c>
      <c r="FS59" s="28" t="s">
        <v>139</v>
      </c>
      <c r="FT59" s="28" t="e">
        <f t="shared" si="61"/>
        <v>#VALUE!</v>
      </c>
      <c r="FU59" s="18" t="s">
        <v>119</v>
      </c>
      <c r="FV59" s="34" t="e">
        <f>627.5095*(FM60-FM58-FM111)</f>
        <v>#VALUE!</v>
      </c>
      <c r="FW59" s="34" t="e">
        <f>627.5095*(FT60-FT58-FT111)</f>
        <v>#VALUE!</v>
      </c>
      <c r="FX59" s="34" t="e">
        <f>627.5095*(FR60-FR58-FR111)</f>
        <v>#VALUE!</v>
      </c>
      <c r="FY59" s="34" t="e">
        <f>627.5095*(FQ60-FQ58-FQ111)</f>
        <v>#VALUE!</v>
      </c>
      <c r="FZ59" s="34" t="e">
        <f>627.5095*(FP60-FP58-FP111)</f>
        <v>#VALUE!</v>
      </c>
      <c r="GA59" s="34" t="e">
        <f>627.5095*(FO60-FO58-FO111)</f>
        <v>#VALUE!</v>
      </c>
      <c r="GB59" s="34" t="e">
        <f>627.5095*(FN60-FN58-FN111)</f>
        <v>#VALUE!</v>
      </c>
      <c r="GC59" s="33" t="e">
        <f t="shared" si="62"/>
        <v>#VALUE!</v>
      </c>
      <c r="GD59" s="33" t="e">
        <f t="shared" si="63"/>
        <v>#VALUE!</v>
      </c>
      <c r="GE59" s="169" t="e">
        <f t="shared" si="100"/>
        <v>#VALUE!</v>
      </c>
      <c r="GF59" s="33" t="e">
        <f>FV59-'CCSD(T)'!BB59</f>
        <v>#VALUE!</v>
      </c>
      <c r="GG59" s="33" t="e">
        <f>FX59-'CCSD(T)'!BC59</f>
        <v>#VALUE!</v>
      </c>
      <c r="GH59" s="33" t="e">
        <f>FZ59-'CCSD(T)'!CH59</f>
        <v>#VALUE!</v>
      </c>
      <c r="GI59" s="33" t="e">
        <f>GB59-'CCSD(T)'!CI59</f>
        <v>#VALUE!</v>
      </c>
      <c r="GJ59" s="33" t="e">
        <f>GB59-'DLPNO-CCSD(T1 or T0)'!O58</f>
        <v>#VALUE!</v>
      </c>
      <c r="GK59" s="33" t="e">
        <f t="shared" si="64"/>
        <v>#VALUE!</v>
      </c>
      <c r="GL59" s="33" t="e">
        <f t="shared" si="65"/>
        <v>#VALUE!</v>
      </c>
      <c r="GM59" s="33"/>
      <c r="GN59" s="218" t="s">
        <v>55</v>
      </c>
      <c r="GO59" s="28" t="s">
        <v>139</v>
      </c>
      <c r="GP59" s="28" t="s">
        <v>139</v>
      </c>
      <c r="GQ59" s="28" t="s">
        <v>139</v>
      </c>
      <c r="GR59" s="28" t="s">
        <v>139</v>
      </c>
      <c r="GS59" s="28" t="s">
        <v>139</v>
      </c>
      <c r="GT59" s="28" t="s">
        <v>139</v>
      </c>
      <c r="GU59" s="28" t="s">
        <v>139</v>
      </c>
      <c r="GV59" s="28" t="e">
        <f t="shared" si="66"/>
        <v>#VALUE!</v>
      </c>
      <c r="GW59" s="18" t="s">
        <v>119</v>
      </c>
      <c r="GX59" s="34" t="e">
        <f>627.5095*(GO60-GO58-GO111)</f>
        <v>#VALUE!</v>
      </c>
      <c r="GY59" s="34" t="e">
        <f>627.5095*(GV60-GV58-GV111)</f>
        <v>#VALUE!</v>
      </c>
      <c r="GZ59" s="34" t="e">
        <f>627.5095*(GT60-GT58-GT111)</f>
        <v>#VALUE!</v>
      </c>
      <c r="HA59" s="34" t="e">
        <f>627.5095*(GS60-GS58-GS111)</f>
        <v>#VALUE!</v>
      </c>
      <c r="HB59" s="34" t="e">
        <f>627.5095*(GR60-GR58-GR111)</f>
        <v>#VALUE!</v>
      </c>
      <c r="HC59" s="34" t="e">
        <f>627.5095*(GQ60-GQ58-GQ111)</f>
        <v>#VALUE!</v>
      </c>
      <c r="HD59" s="34" t="e">
        <f>627.5095*(GP60-GP58-GP111)</f>
        <v>#VALUE!</v>
      </c>
      <c r="HE59" s="33" t="e">
        <f t="shared" si="101"/>
        <v>#VALUE!</v>
      </c>
      <c r="HF59" s="33" t="e">
        <f t="shared" si="102"/>
        <v>#VALUE!</v>
      </c>
      <c r="HG59" s="52" t="e">
        <f t="shared" si="67"/>
        <v>#VALUE!</v>
      </c>
      <c r="HH59" s="33" t="e">
        <f>GX59-'CCSD(T)'!BB59</f>
        <v>#VALUE!</v>
      </c>
      <c r="HI59" s="33" t="e">
        <f>GZ59-'CCSD(T)'!BC59</f>
        <v>#VALUE!</v>
      </c>
      <c r="HJ59" s="33" t="e">
        <f>HB59-'CCSD(T)'!CH59</f>
        <v>#VALUE!</v>
      </c>
      <c r="HK59" s="33" t="e">
        <f>HD59-'CCSD(T)'!CI59</f>
        <v>#VALUE!</v>
      </c>
      <c r="HL59" s="33" t="e">
        <f>HD59-'DLPNO-CCSD(T1 or T0)'!CT58</f>
        <v>#VALUE!</v>
      </c>
      <c r="HM59" s="33" t="e">
        <f t="shared" si="103"/>
        <v>#VALUE!</v>
      </c>
      <c r="HN59" s="33" t="e">
        <f t="shared" si="104"/>
        <v>#VALUE!</v>
      </c>
      <c r="HO59" s="39"/>
      <c r="HP59" s="218" t="s">
        <v>55</v>
      </c>
      <c r="HQ59" s="28" t="s">
        <v>139</v>
      </c>
      <c r="HR59" s="28" t="s">
        <v>139</v>
      </c>
      <c r="HS59" s="28" t="s">
        <v>139</v>
      </c>
      <c r="HT59" s="28" t="s">
        <v>139</v>
      </c>
      <c r="HU59" s="28" t="s">
        <v>139</v>
      </c>
      <c r="HV59" s="28" t="s">
        <v>139</v>
      </c>
      <c r="HW59" s="28" t="s">
        <v>139</v>
      </c>
      <c r="HX59" s="28" t="e">
        <f t="shared" si="68"/>
        <v>#VALUE!</v>
      </c>
      <c r="HY59" s="18" t="s">
        <v>119</v>
      </c>
      <c r="HZ59" s="34" t="e">
        <f>627.5095*(HQ60-HQ58-HQ111)</f>
        <v>#VALUE!</v>
      </c>
      <c r="IA59" s="34" t="e">
        <f>627.5095*(HX60-HX58-HX111)</f>
        <v>#VALUE!</v>
      </c>
      <c r="IB59" s="34" t="e">
        <f>627.5095*(HV60-HV58-HV111)</f>
        <v>#VALUE!</v>
      </c>
      <c r="IC59" s="34" t="e">
        <f>627.5095*(HU60-HU58-HU111)</f>
        <v>#VALUE!</v>
      </c>
      <c r="ID59" s="34" t="e">
        <f>627.5095*(HT60-HT58-HT111)</f>
        <v>#VALUE!</v>
      </c>
      <c r="IE59" s="34" t="e">
        <f>627.5095*(HS60-HS58-HS111)</f>
        <v>#VALUE!</v>
      </c>
      <c r="IF59" s="34" t="e">
        <f>627.5095*(HR60-HR58-HR111)</f>
        <v>#VALUE!</v>
      </c>
      <c r="IG59" s="33" t="e">
        <f t="shared" si="69"/>
        <v>#VALUE!</v>
      </c>
      <c r="IH59" s="33" t="e">
        <f t="shared" si="70"/>
        <v>#VALUE!</v>
      </c>
      <c r="II59" s="33" t="e">
        <f t="shared" si="71"/>
        <v>#VALUE!</v>
      </c>
      <c r="IJ59" s="33" t="e">
        <f>HZ59-'CCSD(T)'!BB59</f>
        <v>#VALUE!</v>
      </c>
      <c r="IK59" s="33" t="e">
        <f>IB59-'CCSD(T)'!BC59</f>
        <v>#VALUE!</v>
      </c>
      <c r="IL59" s="33" t="e">
        <f>ID59-'CCSD(T)'!CH59</f>
        <v>#VALUE!</v>
      </c>
      <c r="IM59" s="33" t="e">
        <f>IF59-'CCSD(T)'!CI59</f>
        <v>#VALUE!</v>
      </c>
      <c r="IN59" s="33" t="e">
        <f>IF59-'DLPNO-CCSD(T1 or T0)'!CT58</f>
        <v>#VALUE!</v>
      </c>
      <c r="IO59" s="33" t="e">
        <f t="shared" si="72"/>
        <v>#VALUE!</v>
      </c>
      <c r="IP59" s="33" t="e">
        <f t="shared" si="73"/>
        <v>#VALUE!</v>
      </c>
      <c r="IQ59" s="33"/>
      <c r="IR59" s="218" t="s">
        <v>55</v>
      </c>
      <c r="IS59" t="s">
        <v>139</v>
      </c>
      <c r="IT59" t="s">
        <v>139</v>
      </c>
      <c r="IU59" t="s">
        <v>139</v>
      </c>
      <c r="IV59" t="s">
        <v>139</v>
      </c>
      <c r="IW59" t="s">
        <v>139</v>
      </c>
      <c r="IX59" t="s">
        <v>139</v>
      </c>
      <c r="IY59" t="s">
        <v>139</v>
      </c>
      <c r="IZ59" s="28" t="e">
        <f t="shared" si="74"/>
        <v>#VALUE!</v>
      </c>
      <c r="JA59" s="18" t="s">
        <v>119</v>
      </c>
      <c r="JB59" s="34" t="e">
        <f>627.5095*(IS60-IS58-IS111)</f>
        <v>#VALUE!</v>
      </c>
      <c r="JC59" s="34" t="e">
        <f>627.5095*(IZ60-IZ58-IZ111)</f>
        <v>#VALUE!</v>
      </c>
      <c r="JD59" s="34" t="e">
        <f>627.5095*(IX60-IX58-IX111)</f>
        <v>#VALUE!</v>
      </c>
      <c r="JE59" s="34" t="e">
        <f>627.5095*(IW60-IW58-IW111)</f>
        <v>#VALUE!</v>
      </c>
      <c r="JF59" s="34" t="e">
        <f>627.5095*(IV60-IV58-IV111)</f>
        <v>#VALUE!</v>
      </c>
      <c r="JG59" s="34" t="e">
        <f>627.5095*(IU60-IU58-IU111)</f>
        <v>#VALUE!</v>
      </c>
      <c r="JH59" s="34" t="e">
        <f>627.5095*(IT60-IT58-IT111)</f>
        <v>#VALUE!</v>
      </c>
      <c r="JI59" s="33" t="e">
        <f t="shared" si="75"/>
        <v>#VALUE!</v>
      </c>
      <c r="JJ59" s="33" t="e">
        <f t="shared" si="76"/>
        <v>#VALUE!</v>
      </c>
      <c r="JK59" s="33" t="e">
        <f t="shared" si="77"/>
        <v>#VALUE!</v>
      </c>
      <c r="JL59" s="33" t="e">
        <f>JB59-'CCSD(T)'!BB59</f>
        <v>#VALUE!</v>
      </c>
      <c r="JM59" s="33" t="e">
        <f>JD59-'CCSD(T)'!BC59</f>
        <v>#VALUE!</v>
      </c>
      <c r="JN59" s="33" t="e">
        <f>JF59-'CCSD(T)'!CH59</f>
        <v>#VALUE!</v>
      </c>
      <c r="JO59" s="33" t="e">
        <f>JH59-'CCSD(T)'!CI59</f>
        <v>#VALUE!</v>
      </c>
      <c r="JP59" s="33" t="e">
        <f>JH59-'DLPNO-CCSD(T1 or T0)'!CT58</f>
        <v>#VALUE!</v>
      </c>
      <c r="JQ59" s="33" t="e">
        <f t="shared" si="78"/>
        <v>#VALUE!</v>
      </c>
      <c r="JR59" s="33" t="e">
        <f t="shared" si="79"/>
        <v>#VALUE!</v>
      </c>
      <c r="JS59" s="33"/>
      <c r="JT59" s="344"/>
      <c r="JU59" s="344"/>
      <c r="JV59" s="347"/>
      <c r="JW59" s="333"/>
      <c r="JX59" s="218" t="s">
        <v>55</v>
      </c>
      <c r="JY59" s="28" t="s">
        <v>139</v>
      </c>
      <c r="JZ59" s="28" t="s">
        <v>139</v>
      </c>
      <c r="KA59" s="28" t="s">
        <v>139</v>
      </c>
      <c r="KB59" s="28" t="s">
        <v>139</v>
      </c>
      <c r="KC59" s="28" t="s">
        <v>139</v>
      </c>
      <c r="KD59" s="28" t="s">
        <v>139</v>
      </c>
      <c r="KE59" s="28" t="s">
        <v>139</v>
      </c>
      <c r="KF59" s="28" t="e">
        <f t="shared" si="80"/>
        <v>#VALUE!</v>
      </c>
      <c r="KG59" s="216"/>
      <c r="KI59" s="215"/>
      <c r="KJ59" s="10" t="s">
        <v>139</v>
      </c>
      <c r="KK59" s="10" t="s">
        <v>139</v>
      </c>
      <c r="KL59" s="10" t="e">
        <f t="shared" si="105"/>
        <v>#VALUE!</v>
      </c>
      <c r="KM59" s="10" t="e">
        <f t="shared" si="106"/>
        <v>#VALUE!</v>
      </c>
      <c r="KN59" s="34" t="e">
        <f>627.5095*(JY60-JY58-JY111)</f>
        <v>#VALUE!</v>
      </c>
      <c r="KO59" s="34" t="e">
        <f>627.5095*(KF60-KF58-KF111)</f>
        <v>#VALUE!</v>
      </c>
      <c r="KP59" s="34"/>
      <c r="KQ59" s="34"/>
      <c r="KR59" s="34" t="e">
        <f>627.5095*(KD60-KD58-KD111)</f>
        <v>#VALUE!</v>
      </c>
      <c r="KS59" s="34" t="e">
        <f>627.5095*(KC60-KC58-KC111)</f>
        <v>#VALUE!</v>
      </c>
      <c r="KT59" s="34" t="e">
        <f>627.5095*(KB60-KB58-KB111)</f>
        <v>#VALUE!</v>
      </c>
      <c r="KU59" s="34" t="e">
        <f>627.5095*(KA60-KA58-KA111)</f>
        <v>#VALUE!</v>
      </c>
      <c r="KV59" s="34"/>
      <c r="KW59" s="33"/>
      <c r="KX59" s="109"/>
      <c r="KY59" s="109"/>
      <c r="KZ59" s="331"/>
      <c r="LA59" s="33" t="e">
        <f t="shared" si="107"/>
        <v>#VALUE!</v>
      </c>
      <c r="LB59" s="155" t="e">
        <f t="shared" si="108"/>
        <v>#VALUE!</v>
      </c>
      <c r="LC59" s="149" t="e">
        <f>KN59-'PNO-LCCSD(T)'!AB58</f>
        <v>#VALUE!</v>
      </c>
      <c r="LD59" s="179" t="e">
        <f t="shared" si="109"/>
        <v>#VALUE!</v>
      </c>
      <c r="LE59" s="324">
        <f t="shared" si="110"/>
        <v>0</v>
      </c>
      <c r="LF59" s="326">
        <f t="shared" si="111"/>
        <v>0</v>
      </c>
      <c r="LG59" t="str">
        <f t="shared" si="112"/>
        <v>19_start_MAI</v>
      </c>
      <c r="LH59" s="176"/>
      <c r="LL59" s="128" t="e">
        <f t="shared" si="113"/>
        <v>#VALUE!</v>
      </c>
      <c r="LM59" s="128">
        <f t="shared" si="114"/>
        <v>0</v>
      </c>
      <c r="LN59" s="226" t="e">
        <f t="shared" si="115"/>
        <v>#VALUE!</v>
      </c>
      <c r="LO59" s="226"/>
      <c r="LP59" s="5" t="s">
        <v>55</v>
      </c>
      <c r="LQ59" s="4" t="s">
        <v>139</v>
      </c>
      <c r="LR59" s="4" t="s">
        <v>139</v>
      </c>
      <c r="LS59" s="4" t="s">
        <v>139</v>
      </c>
      <c r="LT59" s="4" t="s">
        <v>139</v>
      </c>
      <c r="LU59" s="4" t="s">
        <v>139</v>
      </c>
      <c r="LV59" s="4" t="s">
        <v>139</v>
      </c>
      <c r="LW59" s="4" t="s">
        <v>139</v>
      </c>
      <c r="LX59" s="28" t="e">
        <f t="shared" si="116"/>
        <v>#VALUE!</v>
      </c>
      <c r="LY59" s="18" t="s">
        <v>119</v>
      </c>
      <c r="LZ59" s="34" t="e">
        <f>627.5095*(LQ60-LQ58-LQ111)</f>
        <v>#VALUE!</v>
      </c>
      <c r="MA59" s="34" t="e">
        <f>627.5095*(LX60-LX58-LX111)</f>
        <v>#VALUE!</v>
      </c>
      <c r="MB59" s="34" t="e">
        <f>627.5095*(LV60-LV58-LV111)</f>
        <v>#VALUE!</v>
      </c>
      <c r="MC59" s="34" t="e">
        <f>627.5095*(LU60-LU58-LU111)</f>
        <v>#VALUE!</v>
      </c>
      <c r="MD59" s="34" t="e">
        <f>627.5095*(LT60-LT58-LT111)</f>
        <v>#VALUE!</v>
      </c>
      <c r="ME59" s="34" t="e">
        <f>627.5095*(LS60-LS58-LS111)</f>
        <v>#VALUE!</v>
      </c>
      <c r="MF59" s="34" t="e">
        <f>627.5095*(LR60-LR58-LR111)</f>
        <v>#VALUE!</v>
      </c>
      <c r="MG59" s="33" t="e">
        <f t="shared" si="117"/>
        <v>#VALUE!</v>
      </c>
      <c r="MH59" s="39" t="e">
        <f t="shared" si="118"/>
        <v>#VALUE!</v>
      </c>
      <c r="MI59" s="33"/>
      <c r="MJ59" s="5" t="s">
        <v>55</v>
      </c>
      <c r="MK59" s="28" t="s">
        <v>139</v>
      </c>
      <c r="ML59" s="28" t="s">
        <v>139</v>
      </c>
      <c r="MM59" s="28" t="s">
        <v>139</v>
      </c>
      <c r="MN59" s="28" t="s">
        <v>139</v>
      </c>
      <c r="MO59" s="28" t="s">
        <v>139</v>
      </c>
      <c r="MP59" s="28" t="s">
        <v>139</v>
      </c>
      <c r="MQ59" s="28" t="s">
        <v>139</v>
      </c>
      <c r="MR59" s="28" t="e">
        <f t="shared" si="82"/>
        <v>#VALUE!</v>
      </c>
      <c r="MS59" s="18" t="s">
        <v>119</v>
      </c>
      <c r="MT59" s="34" t="e">
        <f>627.5095*(MK60-MK58-MK111)</f>
        <v>#VALUE!</v>
      </c>
      <c r="MU59" s="34" t="e">
        <f>627.5095*(MR60-MR58-MR111)</f>
        <v>#VALUE!</v>
      </c>
      <c r="MV59" s="34" t="e">
        <f>627.5095*(MP60-MP58-MP111)</f>
        <v>#VALUE!</v>
      </c>
      <c r="MW59" s="34" t="e">
        <f>627.5095*(MO60-MO58-MO111)</f>
        <v>#VALUE!</v>
      </c>
      <c r="MX59" s="34" t="e">
        <f>627.5095*(MN60-MN58-MN111)</f>
        <v>#VALUE!</v>
      </c>
      <c r="MY59" s="34" t="e">
        <f>627.5095*(MM60-MM58-MM111)</f>
        <v>#VALUE!</v>
      </c>
      <c r="MZ59" s="34" t="e">
        <f>627.5095*(ML60-ML58-ML111)</f>
        <v>#VALUE!</v>
      </c>
      <c r="NA59" s="52" t="e">
        <f t="shared" si="119"/>
        <v>#VALUE!</v>
      </c>
      <c r="NB59" s="52" t="e">
        <f t="shared" si="120"/>
        <v>#VALUE!</v>
      </c>
      <c r="NC59" s="33" t="e">
        <f t="shared" si="121"/>
        <v>#VALUE!</v>
      </c>
      <c r="ND59" s="33"/>
      <c r="NE59" s="5" t="s">
        <v>55</v>
      </c>
      <c r="NF59" t="s">
        <v>139</v>
      </c>
      <c r="NG59" t="s">
        <v>139</v>
      </c>
      <c r="NH59" t="s">
        <v>139</v>
      </c>
      <c r="NI59" t="s">
        <v>139</v>
      </c>
      <c r="NJ59" t="s">
        <v>139</v>
      </c>
      <c r="NK59" t="s">
        <v>139</v>
      </c>
      <c r="NL59" t="s">
        <v>139</v>
      </c>
      <c r="NM59" s="28" t="e">
        <f t="shared" si="83"/>
        <v>#VALUE!</v>
      </c>
      <c r="NN59" s="18" t="s">
        <v>119</v>
      </c>
      <c r="NO59" s="34" t="e">
        <f>627.5095*(NF60-NF58-NF111)</f>
        <v>#VALUE!</v>
      </c>
      <c r="NP59" s="34" t="e">
        <f>627.5095*(NM60-NM58-NM111)</f>
        <v>#VALUE!</v>
      </c>
      <c r="NQ59" s="34" t="e">
        <f>627.5095*(NK60-NK58-NK111)</f>
        <v>#VALUE!</v>
      </c>
      <c r="NR59" s="34" t="e">
        <f>627.5095*(NJ60-NJ58-NJ111)</f>
        <v>#VALUE!</v>
      </c>
      <c r="NS59" s="34" t="e">
        <f>627.5095*(NI60-NI58-NI111)</f>
        <v>#VALUE!</v>
      </c>
      <c r="NT59" s="34" t="e">
        <f>627.5095*(NH60-NH58-NH111)</f>
        <v>#VALUE!</v>
      </c>
      <c r="NU59" s="34" t="e">
        <f>627.5095*(NG60-NG58-NG111)</f>
        <v>#VALUE!</v>
      </c>
      <c r="NV59" s="33" t="e">
        <f t="shared" si="122"/>
        <v>#VALUE!</v>
      </c>
      <c r="NW59" s="39" t="e">
        <f t="shared" si="84"/>
        <v>#VALUE!</v>
      </c>
      <c r="NX59" s="33" t="e">
        <f t="shared" si="85"/>
        <v>#VALUE!</v>
      </c>
      <c r="NZ59" s="5" t="s">
        <v>55</v>
      </c>
      <c r="OA59" s="4" t="s">
        <v>139</v>
      </c>
      <c r="OB59" s="4" t="s">
        <v>139</v>
      </c>
      <c r="OC59" s="4" t="s">
        <v>139</v>
      </c>
      <c r="OD59" s="4" t="s">
        <v>139</v>
      </c>
      <c r="OE59" s="4" t="s">
        <v>139</v>
      </c>
      <c r="OF59" s="4" t="s">
        <v>139</v>
      </c>
      <c r="OG59" s="4" t="s">
        <v>139</v>
      </c>
      <c r="OH59" s="28" t="e">
        <f t="shared" si="86"/>
        <v>#VALUE!</v>
      </c>
      <c r="OI59" s="18" t="s">
        <v>119</v>
      </c>
      <c r="OJ59" s="34" t="e">
        <f>627.5095*(OA60-OA58-OA111)</f>
        <v>#VALUE!</v>
      </c>
      <c r="OK59" s="34" t="e">
        <f>627.5095*(OH60-OH58-OH111)</f>
        <v>#VALUE!</v>
      </c>
      <c r="OL59" s="34" t="e">
        <f>627.5095*(OF60-OF58-OF111)</f>
        <v>#VALUE!</v>
      </c>
      <c r="OM59" s="34" t="e">
        <f>627.5095*(OE60-OE58-OE111)</f>
        <v>#VALUE!</v>
      </c>
      <c r="ON59" s="34" t="e">
        <f>627.5095*(OD60-OD58-OD111)</f>
        <v>#VALUE!</v>
      </c>
      <c r="OO59" s="34" t="e">
        <f>627.5095*(OC60-OC58-OC111)</f>
        <v>#VALUE!</v>
      </c>
      <c r="OP59" s="34" t="e">
        <f>627.5095*(OB60-OB58-OB111)</f>
        <v>#VALUE!</v>
      </c>
      <c r="OQ59" s="33" t="e">
        <f t="shared" si="32"/>
        <v>#VALUE!</v>
      </c>
      <c r="OR59" s="39" t="e">
        <f t="shared" si="87"/>
        <v>#VALUE!</v>
      </c>
      <c r="OS59" s="39"/>
      <c r="OT59" s="39" t="s">
        <v>55</v>
      </c>
      <c r="OU59" s="39" t="s">
        <v>139</v>
      </c>
      <c r="OV59" s="39" t="s">
        <v>139</v>
      </c>
      <c r="OW59" s="39" t="s">
        <v>139</v>
      </c>
      <c r="OX59" s="39" t="s">
        <v>139</v>
      </c>
      <c r="OY59" s="39" t="s">
        <v>139</v>
      </c>
      <c r="OZ59" s="39" t="s">
        <v>139</v>
      </c>
      <c r="PA59" s="39" t="s">
        <v>139</v>
      </c>
      <c r="PB59" s="39" t="e">
        <v>#VALUE!</v>
      </c>
      <c r="PC59" s="39" t="s">
        <v>119</v>
      </c>
      <c r="PD59" s="39" t="e">
        <v>#VALUE!</v>
      </c>
      <c r="PE59" s="39" t="e">
        <v>#VALUE!</v>
      </c>
      <c r="PF59" s="39" t="e">
        <v>#VALUE!</v>
      </c>
      <c r="PG59" s="39" t="e">
        <v>#VALUE!</v>
      </c>
      <c r="PH59" s="39" t="e">
        <v>#VALUE!</v>
      </c>
      <c r="PI59" s="39" t="e">
        <v>#VALUE!</v>
      </c>
      <c r="PJ59" s="39" t="e">
        <v>#VALUE!</v>
      </c>
      <c r="PK59" s="39" t="e">
        <v>#VALUE!</v>
      </c>
      <c r="PL59" s="39" t="e">
        <v>#VALUE!</v>
      </c>
      <c r="PM59" s="39"/>
      <c r="PO59" s="33" t="e">
        <f t="shared" si="123"/>
        <v>#VALUE!</v>
      </c>
      <c r="PP59" s="33" t="e">
        <f t="shared" si="124"/>
        <v>#VALUE!</v>
      </c>
      <c r="PQ59" s="33" t="e">
        <f t="shared" si="88"/>
        <v>#VALUE!</v>
      </c>
      <c r="PR59" s="33" t="e">
        <f>'LNO-CCSD(T)-def2nZVP'!LB59</f>
        <v>#VALUE!</v>
      </c>
      <c r="PS59" s="33" t="e">
        <f t="shared" si="89"/>
        <v>#VALUE!</v>
      </c>
      <c r="PT59" s="33" t="e">
        <f t="shared" si="90"/>
        <v>#VALUE!</v>
      </c>
      <c r="PU59" s="33" t="e">
        <f>-'LNO-CCSD(T)-def2nZVP'!FA59+'CCSD(T)'!CI59</f>
        <v>#VALUE!</v>
      </c>
      <c r="PV59" s="360" t="e">
        <f>'LNO-CCSD(T)-def2nZVP'!KV59+PS59+PT59+PU59</f>
        <v>#VALUE!</v>
      </c>
      <c r="PW59" s="360"/>
      <c r="PX59" s="399" t="e">
        <v>#VALUE!</v>
      </c>
      <c r="PY59" s="399" t="e">
        <v>#VALUE!</v>
      </c>
      <c r="PZ59" s="399" t="e">
        <v>#VALUE!</v>
      </c>
      <c r="QA59" s="399" t="e">
        <v>#VALUE!</v>
      </c>
      <c r="QB59" s="399" t="e">
        <v>#VALUE!</v>
      </c>
      <c r="QC59" s="399" t="e">
        <v>#VALUE!</v>
      </c>
      <c r="QD59" s="399" t="e">
        <v>#VALUE!</v>
      </c>
      <c r="QE59" s="360" t="e">
        <v>#VALUE!</v>
      </c>
      <c r="QF59" s="399" t="e">
        <f t="shared" si="91"/>
        <v>#VALUE!</v>
      </c>
      <c r="QH59" s="5" t="s">
        <v>55</v>
      </c>
      <c r="QI59" s="420" t="s">
        <v>139</v>
      </c>
      <c r="QJ59" s="420" t="s">
        <v>139</v>
      </c>
      <c r="QK59" s="420" t="s">
        <v>139</v>
      </c>
      <c r="QL59" s="420" t="s">
        <v>139</v>
      </c>
      <c r="QM59" s="420" t="s">
        <v>139</v>
      </c>
      <c r="QN59" s="420" t="s">
        <v>139</v>
      </c>
      <c r="QO59" s="420" t="s">
        <v>139</v>
      </c>
      <c r="QP59" s="213" t="e">
        <f t="shared" si="92"/>
        <v>#VALUE!</v>
      </c>
      <c r="QQ59" s="421" t="s">
        <v>119</v>
      </c>
      <c r="QR59" s="212" t="e">
        <f>627.5095*(QI60-QI58-QI111)</f>
        <v>#VALUE!</v>
      </c>
      <c r="QS59" s="212" t="e">
        <f>627.5095*(QP60-QP58-QP111)</f>
        <v>#VALUE!</v>
      </c>
      <c r="QT59" s="212" t="e">
        <f>627.5095*(QN60-QN58-QN111)</f>
        <v>#VALUE!</v>
      </c>
      <c r="QU59" s="212" t="e">
        <f>627.5095*(QM60-QM58-QM111)</f>
        <v>#VALUE!</v>
      </c>
      <c r="QV59" s="212" t="e">
        <f>627.5095*(QL60-QL58-QL111)</f>
        <v>#VALUE!</v>
      </c>
      <c r="QW59" s="212" t="e">
        <f>627.5095*(QK60-QK58-QK111)</f>
        <v>#VALUE!</v>
      </c>
      <c r="QX59" s="212" t="e">
        <f>627.5095*(QJ60-QJ58-QJ111)</f>
        <v>#VALUE!</v>
      </c>
      <c r="QY59" s="213" t="e">
        <f t="shared" si="35"/>
        <v>#VALUE!</v>
      </c>
      <c r="QZ59" s="249" t="e">
        <f t="shared" si="93"/>
        <v>#VALUE!</v>
      </c>
      <c r="RA59" s="5"/>
      <c r="RB59" s="5" t="s">
        <v>55</v>
      </c>
      <c r="RC59" s="213" t="s">
        <v>139</v>
      </c>
      <c r="RD59" s="213" t="s">
        <v>139</v>
      </c>
      <c r="RE59" s="213" t="s">
        <v>139</v>
      </c>
      <c r="RF59" s="213" t="s">
        <v>139</v>
      </c>
      <c r="RG59" s="213" t="s">
        <v>139</v>
      </c>
      <c r="RH59" s="213" t="s">
        <v>139</v>
      </c>
      <c r="RI59" s="213" t="s">
        <v>139</v>
      </c>
      <c r="RJ59" s="418" t="e">
        <f t="shared" si="94"/>
        <v>#VALUE!</v>
      </c>
      <c r="RK59" s="421" t="s">
        <v>119</v>
      </c>
      <c r="RL59" s="212" t="e">
        <f>627.5095*(RC60-RC58-RC111)</f>
        <v>#VALUE!</v>
      </c>
      <c r="RM59" s="212" t="e">
        <f>627.5095*(RJ60-RJ58-RJ111)</f>
        <v>#VALUE!</v>
      </c>
      <c r="RN59" s="212" t="e">
        <f>627.5095*(RH60-RH58-RH111)</f>
        <v>#VALUE!</v>
      </c>
      <c r="RO59" s="212" t="e">
        <f>627.5095*(RG60-RG58-RG111)</f>
        <v>#VALUE!</v>
      </c>
      <c r="RP59" s="212" t="e">
        <f>627.5095*(RF60-RF58-RF111)</f>
        <v>#VALUE!</v>
      </c>
      <c r="RQ59" s="212" t="e">
        <f>627.5095*(RE60-RE58-RE111)</f>
        <v>#VALUE!</v>
      </c>
      <c r="RR59" s="212" t="e">
        <f>627.5095*(RD60-RD58-RD111)</f>
        <v>#VALUE!</v>
      </c>
      <c r="RS59" s="213" t="e">
        <f t="shared" si="36"/>
        <v>#VALUE!</v>
      </c>
      <c r="RT59" s="249" t="e">
        <f t="shared" si="95"/>
        <v>#VALUE!</v>
      </c>
    </row>
    <row r="60" spans="1:488" ht="17">
      <c r="A60" s="96">
        <v>-23.54</v>
      </c>
      <c r="C60" s="286" t="s">
        <v>56</v>
      </c>
      <c r="D60" s="282" t="s">
        <v>139</v>
      </c>
      <c r="E60" s="282" t="s">
        <v>139</v>
      </c>
      <c r="F60" s="282" t="s">
        <v>139</v>
      </c>
      <c r="G60" s="282" t="s">
        <v>139</v>
      </c>
      <c r="H60" s="282" t="s">
        <v>139</v>
      </c>
      <c r="I60" s="282" t="s">
        <v>139</v>
      </c>
      <c r="J60" s="282" t="s">
        <v>139</v>
      </c>
      <c r="K60" s="94" t="s">
        <v>120</v>
      </c>
      <c r="L60" s="34" t="e">
        <f>627.5095*(D58-D59+D111)</f>
        <v>#VALUE!</v>
      </c>
      <c r="M60" s="34" t="e">
        <f>627.5095*(J58-J59+J111)</f>
        <v>#VALUE!</v>
      </c>
      <c r="N60" s="34" t="e">
        <f>627.5095*(I58-I59+I111)</f>
        <v>#VALUE!</v>
      </c>
      <c r="O60" s="34" t="e">
        <f>627.5095*(H58-H59+H111)</f>
        <v>#VALUE!</v>
      </c>
      <c r="P60" s="34" t="e">
        <f>627.5095*(G58-G59+G111)</f>
        <v>#VALUE!</v>
      </c>
      <c r="Q60" s="34" t="e">
        <f>627.5095*(F58-F59+F111)</f>
        <v>#VALUE!</v>
      </c>
      <c r="R60" s="34" t="e">
        <f>627.5095*(E58-E59+E111)</f>
        <v>#VALUE!</v>
      </c>
      <c r="S60" s="93" t="e">
        <f t="shared" si="37"/>
        <v>#VALUE!</v>
      </c>
      <c r="T60" s="93" t="e">
        <f t="shared" si="38"/>
        <v>#VALUE!</v>
      </c>
      <c r="U60" s="288"/>
      <c r="V60" s="93" t="e">
        <f>L60-'CCSD(T)'!BV60</f>
        <v>#VALUE!</v>
      </c>
      <c r="W60" s="93" t="e">
        <f>N60-'CCSD(T)'!BW60</f>
        <v>#VALUE!</v>
      </c>
      <c r="X60" s="93" t="e">
        <f>P60-'CCSD(T)'!CF60</f>
        <v>#VALUE!</v>
      </c>
      <c r="Y60" s="93" t="e">
        <f>R60-'CCSD(T)'!CG60</f>
        <v>#VALUE!</v>
      </c>
      <c r="Z60" s="93" t="e">
        <f>R60-'DLPNO-CCSD(T1 or T0)'!CT59</f>
        <v>#VALUE!</v>
      </c>
      <c r="AA60" s="93" t="e">
        <f t="shared" si="39"/>
        <v>#VALUE!</v>
      </c>
      <c r="AB60" s="93" t="e">
        <f t="shared" si="40"/>
        <v>#VALUE!</v>
      </c>
      <c r="AD60" s="209" t="s">
        <v>56</v>
      </c>
      <c r="AE60" s="28" t="s">
        <v>139</v>
      </c>
      <c r="AF60" s="28" t="s">
        <v>139</v>
      </c>
      <c r="AG60" s="28" t="s">
        <v>139</v>
      </c>
      <c r="AH60" s="28" t="s">
        <v>139</v>
      </c>
      <c r="AI60" s="28" t="s">
        <v>139</v>
      </c>
      <c r="AJ60" s="28" t="s">
        <v>139</v>
      </c>
      <c r="AK60" s="28" t="s">
        <v>139</v>
      </c>
      <c r="AL60" s="18" t="s">
        <v>120</v>
      </c>
      <c r="AM60" s="34" t="e">
        <f>627.5095*(AE58-AE59+AE111)</f>
        <v>#VALUE!</v>
      </c>
      <c r="AN60" s="34" t="e">
        <f>627.5095*(AK58-AK59+AK111)</f>
        <v>#VALUE!</v>
      </c>
      <c r="AO60" s="34" t="e">
        <f>627.5095*(AJ58-AJ59+AJ111)</f>
        <v>#VALUE!</v>
      </c>
      <c r="AP60" s="34" t="e">
        <f>627.5095*(AI58-AI59+AI111)</f>
        <v>#VALUE!</v>
      </c>
      <c r="AQ60" s="34" t="e">
        <f>627.5095*(AH58-AH59+AH111)</f>
        <v>#VALUE!</v>
      </c>
      <c r="AR60" s="34" t="e">
        <f>627.5095*(AG58-AG59+AG111)</f>
        <v>#VALUE!</v>
      </c>
      <c r="AS60" s="34" t="e">
        <f>627.5095*(AF58-AF59+AF111)</f>
        <v>#VALUE!</v>
      </c>
      <c r="AT60" s="52" t="e">
        <f t="shared" si="41"/>
        <v>#VALUE!</v>
      </c>
      <c r="AU60" s="52" t="e">
        <f t="shared" si="42"/>
        <v>#VALUE!</v>
      </c>
      <c r="AV60" s="71"/>
      <c r="AW60" s="52" t="e">
        <f>AM60-'CCSD(T)'!BV60</f>
        <v>#VALUE!</v>
      </c>
      <c r="AX60" s="52" t="e">
        <f>AO60-'CCSD(T)'!BW60</f>
        <v>#VALUE!</v>
      </c>
      <c r="AY60" s="52" t="e">
        <f>AQ60-'CCSD(T)'!CF60</f>
        <v>#VALUE!</v>
      </c>
      <c r="AZ60" s="52" t="e">
        <f>AS60-'CCSD(T)'!CG60</f>
        <v>#VALUE!</v>
      </c>
      <c r="BA60" s="52" t="e">
        <f>AS60-'DLPNO-CCSD(T1 or T0)'!CT59</f>
        <v>#VALUE!</v>
      </c>
      <c r="BB60" s="52" t="e">
        <f t="shared" si="43"/>
        <v>#VALUE!</v>
      </c>
      <c r="BC60" s="52" t="e">
        <f t="shared" si="44"/>
        <v>#VALUE!</v>
      </c>
      <c r="BD60" s="33"/>
      <c r="BE60" s="211" t="s">
        <v>56</v>
      </c>
      <c r="BF60" s="28" t="s">
        <v>139</v>
      </c>
      <c r="BG60" s="28" t="s">
        <v>139</v>
      </c>
      <c r="BH60" s="28" t="s">
        <v>139</v>
      </c>
      <c r="BI60" s="28" t="s">
        <v>139</v>
      </c>
      <c r="BJ60" s="28" t="s">
        <v>139</v>
      </c>
      <c r="BK60" s="28" t="s">
        <v>139</v>
      </c>
      <c r="BL60" s="28" t="s">
        <v>139</v>
      </c>
      <c r="BM60" s="28" t="e">
        <f t="shared" si="45"/>
        <v>#VALUE!</v>
      </c>
      <c r="BN60" s="18" t="s">
        <v>120</v>
      </c>
      <c r="BO60" s="212" t="e">
        <f>627.5095*(BF58-BF59+BF111)</f>
        <v>#VALUE!</v>
      </c>
      <c r="BP60" s="212" t="e">
        <f>627.5095*(BM58-BM59+BM111)</f>
        <v>#VALUE!</v>
      </c>
      <c r="BQ60" s="212" t="e">
        <f>627.5095*(BK58-BK59+BK111)</f>
        <v>#VALUE!</v>
      </c>
      <c r="BR60" s="212" t="e">
        <f>627.5095*(BJ58-BJ59+BJ111)</f>
        <v>#VALUE!</v>
      </c>
      <c r="BS60" s="212" t="e">
        <f>627.5095*(BI58-BI59+BI111)</f>
        <v>#VALUE!</v>
      </c>
      <c r="BT60" s="212" t="e">
        <f>627.5095*(BH58-BH59+BH111)</f>
        <v>#VALUE!</v>
      </c>
      <c r="BU60" s="212" t="e">
        <f>627.5095*(BG58-BG59+BG111)</f>
        <v>#VALUE!</v>
      </c>
      <c r="BV60" s="213" t="e">
        <f t="shared" si="46"/>
        <v>#VALUE!</v>
      </c>
      <c r="BW60" s="213" t="e">
        <f t="shared" si="47"/>
        <v>#VALUE!</v>
      </c>
      <c r="BX60" s="214" t="e">
        <f t="shared" si="96"/>
        <v>#VALUE!</v>
      </c>
      <c r="BY60" s="33" t="e">
        <f>BO60-'CCSD(T)'!BV60</f>
        <v>#VALUE!</v>
      </c>
      <c r="BZ60" s="33" t="e">
        <f>BQ60-'CCSD(T)'!BW60</f>
        <v>#VALUE!</v>
      </c>
      <c r="CA60" s="39" t="e">
        <f>BS60-'CCSD(T)'!CF60</f>
        <v>#VALUE!</v>
      </c>
      <c r="CB60" s="39" t="e">
        <f>BU60-'CCSD(T)'!CG60</f>
        <v>#VALUE!</v>
      </c>
      <c r="CC60" s="33" t="e">
        <f>BU60-'DLPNO-CCSD(T1 or T0)'!CT59</f>
        <v>#VALUE!</v>
      </c>
      <c r="CD60" s="33" t="e">
        <f t="shared" si="49"/>
        <v>#VALUE!</v>
      </c>
      <c r="CE60" s="33" t="e">
        <f t="shared" si="50"/>
        <v>#VALUE!</v>
      </c>
      <c r="CF60" s="39"/>
      <c r="CG60" s="211" t="s">
        <v>56</v>
      </c>
      <c r="CH60" s="74" t="s">
        <v>139</v>
      </c>
      <c r="CI60" s="200" t="s">
        <v>139</v>
      </c>
      <c r="CJ60" s="200" t="s">
        <v>139</v>
      </c>
      <c r="CK60" s="200" t="s">
        <v>139</v>
      </c>
      <c r="CL60" s="200" t="s">
        <v>139</v>
      </c>
      <c r="CM60" s="200" t="s">
        <v>139</v>
      </c>
      <c r="CN60" s="52" t="s">
        <v>139</v>
      </c>
      <c r="CO60" s="52" t="s">
        <v>139</v>
      </c>
      <c r="CP60" s="18" t="s">
        <v>120</v>
      </c>
      <c r="CQ60" s="34" t="e">
        <f>627.5095*(CH58-CH59+CH111)</f>
        <v>#VALUE!</v>
      </c>
      <c r="CR60" s="34" t="e">
        <f>627.5095*(CO58-CO59+CO111)</f>
        <v>#VALUE!</v>
      </c>
      <c r="CS60" s="34" t="e">
        <f>627.5095*(CM58-CM59+CM111)</f>
        <v>#VALUE!</v>
      </c>
      <c r="CT60" s="34" t="e">
        <f>627.5095*(CL58-CL59+CL111)</f>
        <v>#VALUE!</v>
      </c>
      <c r="CU60" s="34" t="e">
        <f>627.5095*(CK58-CK59+CK111)</f>
        <v>#VALUE!</v>
      </c>
      <c r="CV60" s="34" t="e">
        <f>627.5095*(CJ58-CJ59+CJ111)</f>
        <v>#VALUE!</v>
      </c>
      <c r="CW60" s="34" t="e">
        <f>627.5095*(CI58-CI59+CI111)</f>
        <v>#VALUE!</v>
      </c>
      <c r="CX60" s="33" t="e">
        <f t="shared" si="97"/>
        <v>#VALUE!</v>
      </c>
      <c r="CY60" s="33" t="e">
        <f t="shared" si="98"/>
        <v>#VALUE!</v>
      </c>
      <c r="CZ60" s="33" t="e">
        <f t="shared" si="99"/>
        <v>#VALUE!</v>
      </c>
      <c r="DA60" s="33" t="e">
        <f>CQ60-'CCSD(T)'!BV60</f>
        <v>#VALUE!</v>
      </c>
      <c r="DB60" s="33" t="e">
        <f>CS60-'CCSD(T)'!BW60</f>
        <v>#VALUE!</v>
      </c>
      <c r="DC60" s="33" t="e">
        <f>CU60-'CCSD(T)'!CF60</f>
        <v>#VALUE!</v>
      </c>
      <c r="DD60" s="39" t="e">
        <f>CW60-'CCSD(T)'!CG60</f>
        <v>#VALUE!</v>
      </c>
      <c r="DE60" s="39" t="e">
        <f>CW60-'DLPNO-CCSD(T1 or T0)'!CT59</f>
        <v>#VALUE!</v>
      </c>
      <c r="DF60" s="33" t="e">
        <f t="shared" si="52"/>
        <v>#VALUE!</v>
      </c>
      <c r="DG60" s="33" t="e">
        <f t="shared" si="53"/>
        <v>#VALUE!</v>
      </c>
      <c r="DH60" s="33"/>
      <c r="DI60" s="211" t="s">
        <v>56</v>
      </c>
      <c r="DJ60" s="74" t="s">
        <v>139</v>
      </c>
      <c r="DK60" s="200" t="s">
        <v>139</v>
      </c>
      <c r="DL60" s="200" t="s">
        <v>139</v>
      </c>
      <c r="DM60" s="200" t="s">
        <v>139</v>
      </c>
      <c r="DN60" s="200" t="s">
        <v>139</v>
      </c>
      <c r="DO60" s="200" t="s">
        <v>139</v>
      </c>
      <c r="DP60" s="10" t="s">
        <v>139</v>
      </c>
      <c r="DQ60" s="52" t="s">
        <v>139</v>
      </c>
      <c r="DR60" s="18" t="s">
        <v>120</v>
      </c>
      <c r="DS60" s="34" t="e">
        <f>627.5095*(DJ58-DJ59+DJ111)</f>
        <v>#VALUE!</v>
      </c>
      <c r="DT60" s="34" t="e">
        <f>627.5095*(DQ58-DQ59+DQ111)</f>
        <v>#VALUE!</v>
      </c>
      <c r="DU60" s="34" t="e">
        <f>627.5095*(DO58-DO59+DO111)</f>
        <v>#VALUE!</v>
      </c>
      <c r="DV60" s="34" t="e">
        <f>627.5095*(DN58-DN59+DN111)</f>
        <v>#VALUE!</v>
      </c>
      <c r="DW60" s="34" t="e">
        <f>627.5095*(DM58-DM59+DM111)</f>
        <v>#VALUE!</v>
      </c>
      <c r="DX60" s="34" t="e">
        <f>627.5095*(DL58-DL59+DL111)</f>
        <v>#VALUE!</v>
      </c>
      <c r="DY60" s="34" t="e">
        <f>627.5095*(DK58-DK59+DK111)</f>
        <v>#VALUE!</v>
      </c>
      <c r="DZ60" s="33" t="e">
        <f t="shared" si="3"/>
        <v>#VALUE!</v>
      </c>
      <c r="EA60" s="33" t="e">
        <f t="shared" si="4"/>
        <v>#VALUE!</v>
      </c>
      <c r="EB60" s="33" t="e">
        <f t="shared" si="55"/>
        <v>#VALUE!</v>
      </c>
      <c r="EC60" s="33" t="e">
        <f>DS60-'CCSD(T)'!BV60</f>
        <v>#VALUE!</v>
      </c>
      <c r="ED60" s="33" t="e">
        <f>DU60-'CCSD(T)'!BW60</f>
        <v>#VALUE!</v>
      </c>
      <c r="EE60" s="33" t="e">
        <f>DW60-'CCSD(T)'!CF60</f>
        <v>#VALUE!</v>
      </c>
      <c r="EF60" s="39" t="e">
        <f>DY60-'CCSD(T)'!CG60</f>
        <v>#VALUE!</v>
      </c>
      <c r="EG60" s="39" t="e">
        <f>DY60-'DLPNO-CCSD(T1 or T0)'!CT59</f>
        <v>#VALUE!</v>
      </c>
      <c r="EH60" s="33" t="e">
        <f t="shared" si="56"/>
        <v>#VALUE!</v>
      </c>
      <c r="EI60" s="33" t="e">
        <f t="shared" si="57"/>
        <v>#VALUE!</v>
      </c>
      <c r="EJ60" s="33"/>
      <c r="EK60" s="289" t="s">
        <v>56</v>
      </c>
      <c r="EL60" s="33" t="s">
        <v>139</v>
      </c>
      <c r="EM60" s="33" t="s">
        <v>139</v>
      </c>
      <c r="EN60" s="33" t="s">
        <v>139</v>
      </c>
      <c r="EO60" s="33" t="s">
        <v>139</v>
      </c>
      <c r="EP60" s="33" t="s">
        <v>139</v>
      </c>
      <c r="EQ60" s="33" t="s">
        <v>139</v>
      </c>
      <c r="ER60" s="33" t="s">
        <v>139</v>
      </c>
      <c r="ES60" s="33" t="e">
        <f t="shared" si="58"/>
        <v>#VALUE!</v>
      </c>
      <c r="ET60" s="18" t="s">
        <v>120</v>
      </c>
      <c r="EU60" s="34" t="e">
        <f>627.5095*(EL58-EL59+EL111)</f>
        <v>#VALUE!</v>
      </c>
      <c r="EV60" s="34" t="e">
        <f>627.5095*(ES58-ES59+ES111)</f>
        <v>#VALUE!</v>
      </c>
      <c r="EW60" s="34" t="e">
        <f>627.5095*(EQ58-EQ59+EQ111)</f>
        <v>#VALUE!</v>
      </c>
      <c r="EX60" s="34" t="e">
        <f>627.5095*(EP58-EP59+EP111)</f>
        <v>#VALUE!</v>
      </c>
      <c r="EY60" s="34" t="e">
        <f>627.5095*(EO58-EO59+EO111)</f>
        <v>#VALUE!</v>
      </c>
      <c r="EZ60" s="34" t="e">
        <f>627.5095*(EN58-EN59+EN111)</f>
        <v>#VALUE!</v>
      </c>
      <c r="FA60" s="34" t="e">
        <f>627.5095*(EM58-EM59+EM111)</f>
        <v>#VALUE!</v>
      </c>
      <c r="FB60" s="92" t="e">
        <f t="shared" si="5"/>
        <v>#VALUE!</v>
      </c>
      <c r="FC60" s="92" t="e">
        <f t="shared" si="6"/>
        <v>#VALUE!</v>
      </c>
      <c r="FD60" s="92" t="e">
        <f>EU60-'CCSD(T)'!BB60</f>
        <v>#VALUE!</v>
      </c>
      <c r="FE60" s="92" t="e">
        <f>EW60-'CCSD(T)'!BC60</f>
        <v>#VALUE!</v>
      </c>
      <c r="FF60" s="92" t="e">
        <f>EY60-'CCSD(T)'!CH60</f>
        <v>#VALUE!</v>
      </c>
      <c r="FG60" s="96" t="e">
        <f>FA60-'CCSD(T)'!CI60</f>
        <v>#VALUE!</v>
      </c>
      <c r="FH60" s="96" t="e">
        <f>FA60-'DLPNO-CCSD(T1 or T0)'!AF59</f>
        <v>#VALUE!</v>
      </c>
      <c r="FI60" s="92" t="e">
        <f t="shared" si="59"/>
        <v>#VALUE!</v>
      </c>
      <c r="FJ60" s="92" t="e">
        <f t="shared" si="60"/>
        <v>#VALUE!</v>
      </c>
      <c r="FK60" s="39"/>
      <c r="FL60" s="218" t="s">
        <v>56</v>
      </c>
      <c r="FM60" s="28" t="s">
        <v>139</v>
      </c>
      <c r="FN60" s="28" t="s">
        <v>139</v>
      </c>
      <c r="FO60" s="28" t="s">
        <v>139</v>
      </c>
      <c r="FP60" s="28" t="s">
        <v>139</v>
      </c>
      <c r="FQ60" s="28" t="s">
        <v>139</v>
      </c>
      <c r="FR60" s="28" t="s">
        <v>139</v>
      </c>
      <c r="FS60" s="28" t="s">
        <v>139</v>
      </c>
      <c r="FT60" s="28" t="e">
        <f t="shared" si="61"/>
        <v>#VALUE!</v>
      </c>
      <c r="FU60" s="18" t="s">
        <v>120</v>
      </c>
      <c r="FV60" s="34" t="e">
        <f>627.5095*(FM58-FM59+FM111)</f>
        <v>#VALUE!</v>
      </c>
      <c r="FW60" s="34" t="e">
        <f>627.5095*(FT58-FT59+FT111)</f>
        <v>#VALUE!</v>
      </c>
      <c r="FX60" s="34" t="e">
        <f>627.5095*(FR58-FR59+FR111)</f>
        <v>#VALUE!</v>
      </c>
      <c r="FY60" s="34" t="e">
        <f>627.5095*(FQ58-FQ59+FQ111)</f>
        <v>#VALUE!</v>
      </c>
      <c r="FZ60" s="34" t="e">
        <f>627.5095*(FP58-FP59+FP111)</f>
        <v>#VALUE!</v>
      </c>
      <c r="GA60" s="34" t="e">
        <f>627.5095*(FO58-FO59+FO111)</f>
        <v>#VALUE!</v>
      </c>
      <c r="GB60" s="34" t="e">
        <f>627.5095*(FN58-FN59+FN111)</f>
        <v>#VALUE!</v>
      </c>
      <c r="GC60" s="33" t="e">
        <f t="shared" si="62"/>
        <v>#VALUE!</v>
      </c>
      <c r="GD60" s="33" t="e">
        <f t="shared" si="63"/>
        <v>#VALUE!</v>
      </c>
      <c r="GE60" s="169" t="e">
        <f t="shared" si="100"/>
        <v>#VALUE!</v>
      </c>
      <c r="GF60" s="33" t="e">
        <f>FV60-'CCSD(T)'!BB60</f>
        <v>#VALUE!</v>
      </c>
      <c r="GG60" s="33" t="e">
        <f>FX60-'CCSD(T)'!BC60</f>
        <v>#VALUE!</v>
      </c>
      <c r="GH60" s="33" t="e">
        <f>FZ60-'CCSD(T)'!CH60</f>
        <v>#VALUE!</v>
      </c>
      <c r="GI60" s="33" t="e">
        <f>GB60-'CCSD(T)'!CI60</f>
        <v>#VALUE!</v>
      </c>
      <c r="GJ60" s="33" t="e">
        <f>GB60-'DLPNO-CCSD(T1 or T0)'!O59</f>
        <v>#VALUE!</v>
      </c>
      <c r="GK60" s="33" t="e">
        <f t="shared" si="64"/>
        <v>#VALUE!</v>
      </c>
      <c r="GL60" s="33" t="e">
        <f t="shared" si="65"/>
        <v>#VALUE!</v>
      </c>
      <c r="GM60" s="33"/>
      <c r="GN60" s="218" t="s">
        <v>56</v>
      </c>
      <c r="GO60" s="28" t="s">
        <v>139</v>
      </c>
      <c r="GP60" s="28" t="s">
        <v>139</v>
      </c>
      <c r="GQ60" s="28" t="s">
        <v>139</v>
      </c>
      <c r="GR60" s="28" t="s">
        <v>139</v>
      </c>
      <c r="GS60" s="28" t="s">
        <v>139</v>
      </c>
      <c r="GT60" s="28" t="s">
        <v>139</v>
      </c>
      <c r="GU60" s="28" t="s">
        <v>139</v>
      </c>
      <c r="GV60" s="28" t="e">
        <f t="shared" si="66"/>
        <v>#VALUE!</v>
      </c>
      <c r="GW60" s="18" t="s">
        <v>120</v>
      </c>
      <c r="GX60" s="34" t="e">
        <f>627.5095*(GO58-GO59+GO111)</f>
        <v>#VALUE!</v>
      </c>
      <c r="GY60" s="34" t="e">
        <f>627.5095*(GV58-GV59+GV111)</f>
        <v>#VALUE!</v>
      </c>
      <c r="GZ60" s="34" t="e">
        <f>627.5095*(GT58-GT59+GT111)</f>
        <v>#VALUE!</v>
      </c>
      <c r="HA60" s="34" t="e">
        <f>627.5095*(GS58-GS59+GS111)</f>
        <v>#VALUE!</v>
      </c>
      <c r="HB60" s="34" t="e">
        <f>627.5095*(GR58-GR59+GR111)</f>
        <v>#VALUE!</v>
      </c>
      <c r="HC60" s="34" t="e">
        <f>627.5095*(GQ58-GQ59+GQ111)</f>
        <v>#VALUE!</v>
      </c>
      <c r="HD60" s="34" t="e">
        <f>627.5095*(GP58-GP59+GP111)</f>
        <v>#VALUE!</v>
      </c>
      <c r="HE60" s="33" t="e">
        <f t="shared" si="101"/>
        <v>#VALUE!</v>
      </c>
      <c r="HF60" s="33" t="e">
        <f t="shared" si="102"/>
        <v>#VALUE!</v>
      </c>
      <c r="HG60" s="52" t="e">
        <f t="shared" si="67"/>
        <v>#VALUE!</v>
      </c>
      <c r="HH60" s="33" t="e">
        <f>GX60-'CCSD(T)'!BB60</f>
        <v>#VALUE!</v>
      </c>
      <c r="HI60" s="33" t="e">
        <f>GZ60-'CCSD(T)'!BC60</f>
        <v>#VALUE!</v>
      </c>
      <c r="HJ60" s="33" t="e">
        <f>HB60-'CCSD(T)'!CH60</f>
        <v>#VALUE!</v>
      </c>
      <c r="HK60" s="33" t="e">
        <f>HD60-'CCSD(T)'!CI60</f>
        <v>#VALUE!</v>
      </c>
      <c r="HL60" s="33" t="e">
        <f>HD60-'DLPNO-CCSD(T1 or T0)'!CT59</f>
        <v>#VALUE!</v>
      </c>
      <c r="HM60" s="33" t="e">
        <f t="shared" si="103"/>
        <v>#VALUE!</v>
      </c>
      <c r="HN60" s="33" t="e">
        <f t="shared" si="104"/>
        <v>#VALUE!</v>
      </c>
      <c r="HO60" s="39"/>
      <c r="HP60" s="218" t="s">
        <v>56</v>
      </c>
      <c r="HQ60" s="28" t="s">
        <v>139</v>
      </c>
      <c r="HR60" s="28" t="s">
        <v>139</v>
      </c>
      <c r="HS60" s="28" t="s">
        <v>139</v>
      </c>
      <c r="HT60" s="28" t="s">
        <v>139</v>
      </c>
      <c r="HU60" s="28" t="s">
        <v>139</v>
      </c>
      <c r="HV60" s="28" t="s">
        <v>139</v>
      </c>
      <c r="HW60" s="28" t="s">
        <v>139</v>
      </c>
      <c r="HX60" s="28" t="e">
        <f t="shared" si="68"/>
        <v>#VALUE!</v>
      </c>
      <c r="HY60" s="18" t="s">
        <v>120</v>
      </c>
      <c r="HZ60" s="34" t="e">
        <f>627.5095*(HQ58-HQ59+HQ111)</f>
        <v>#VALUE!</v>
      </c>
      <c r="IA60" s="34" t="e">
        <f>627.5095*(HX58-HX59+HX111)</f>
        <v>#VALUE!</v>
      </c>
      <c r="IB60" s="34" t="e">
        <f>627.5095*(HV58-HV59+HV111)</f>
        <v>#VALUE!</v>
      </c>
      <c r="IC60" s="34" t="e">
        <f>627.5095*(HU58-HU59+HU111)</f>
        <v>#VALUE!</v>
      </c>
      <c r="ID60" s="34" t="e">
        <f>627.5095*(HT58-HT59+HT111)</f>
        <v>#VALUE!</v>
      </c>
      <c r="IE60" s="34" t="e">
        <f>627.5095*(HS58-HS59+HS111)</f>
        <v>#VALUE!</v>
      </c>
      <c r="IF60" s="34" t="e">
        <f>627.5095*(HR58-HR59+HR111)</f>
        <v>#VALUE!</v>
      </c>
      <c r="IG60" s="33" t="e">
        <f t="shared" si="69"/>
        <v>#VALUE!</v>
      </c>
      <c r="IH60" s="33" t="e">
        <f t="shared" si="70"/>
        <v>#VALUE!</v>
      </c>
      <c r="II60" s="33" t="e">
        <f t="shared" si="71"/>
        <v>#VALUE!</v>
      </c>
      <c r="IJ60" s="33" t="e">
        <f>HZ60-'CCSD(T)'!BB60</f>
        <v>#VALUE!</v>
      </c>
      <c r="IK60" s="33" t="e">
        <f>IB60-'CCSD(T)'!BC60</f>
        <v>#VALUE!</v>
      </c>
      <c r="IL60" s="33" t="e">
        <f>ID60-'CCSD(T)'!CH60</f>
        <v>#VALUE!</v>
      </c>
      <c r="IM60" s="33" t="e">
        <f>IF60-'CCSD(T)'!CI60</f>
        <v>#VALUE!</v>
      </c>
      <c r="IN60" s="33" t="e">
        <f>IF60-'DLPNO-CCSD(T1 or T0)'!CT59</f>
        <v>#VALUE!</v>
      </c>
      <c r="IO60" s="33" t="e">
        <f t="shared" si="72"/>
        <v>#VALUE!</v>
      </c>
      <c r="IP60" s="33" t="e">
        <f t="shared" si="73"/>
        <v>#VALUE!</v>
      </c>
      <c r="IQ60" s="33"/>
      <c r="IR60" s="218" t="s">
        <v>56</v>
      </c>
      <c r="IS60" t="s">
        <v>139</v>
      </c>
      <c r="IT60" t="s">
        <v>139</v>
      </c>
      <c r="IU60" t="s">
        <v>139</v>
      </c>
      <c r="IV60" t="s">
        <v>139</v>
      </c>
      <c r="IW60" t="s">
        <v>139</v>
      </c>
      <c r="IX60" t="s">
        <v>139</v>
      </c>
      <c r="IY60" t="s">
        <v>139</v>
      </c>
      <c r="IZ60" s="28" t="e">
        <f t="shared" si="74"/>
        <v>#VALUE!</v>
      </c>
      <c r="JA60" s="18" t="s">
        <v>120</v>
      </c>
      <c r="JB60" s="34" t="e">
        <f>627.5095*(IS58-IS59+IS111)</f>
        <v>#VALUE!</v>
      </c>
      <c r="JC60" s="34" t="e">
        <f>627.5095*(IZ58-IZ59+IZ111)</f>
        <v>#VALUE!</v>
      </c>
      <c r="JD60" s="34" t="e">
        <f>627.5095*(IX58-IX59+IX111)</f>
        <v>#VALUE!</v>
      </c>
      <c r="JE60" s="34" t="e">
        <f>627.5095*(IW58-IW59+IW111)</f>
        <v>#VALUE!</v>
      </c>
      <c r="JF60" s="34" t="e">
        <f>627.5095*(IV58-IV59+IV111)</f>
        <v>#VALUE!</v>
      </c>
      <c r="JG60" s="34" t="e">
        <f>627.5095*(IU58-IU59+IU111)</f>
        <v>#VALUE!</v>
      </c>
      <c r="JH60" s="34" t="e">
        <f>627.5095*(IT58-IT59+IT111)</f>
        <v>#VALUE!</v>
      </c>
      <c r="JI60" s="33" t="e">
        <f t="shared" si="75"/>
        <v>#VALUE!</v>
      </c>
      <c r="JJ60" s="33" t="e">
        <f t="shared" si="76"/>
        <v>#VALUE!</v>
      </c>
      <c r="JK60" s="33" t="e">
        <f t="shared" si="77"/>
        <v>#VALUE!</v>
      </c>
      <c r="JL60" s="33" t="e">
        <f>JB60-'CCSD(T)'!BB60</f>
        <v>#VALUE!</v>
      </c>
      <c r="JM60" s="33" t="e">
        <f>JD60-'CCSD(T)'!BC60</f>
        <v>#VALUE!</v>
      </c>
      <c r="JN60" s="33" t="e">
        <f>JF60-'CCSD(T)'!CH60</f>
        <v>#VALUE!</v>
      </c>
      <c r="JO60" s="33" t="e">
        <f>JH60-'CCSD(T)'!CI60</f>
        <v>#VALUE!</v>
      </c>
      <c r="JP60" s="33" t="e">
        <f>JH60-'DLPNO-CCSD(T1 or T0)'!CT59</f>
        <v>#VALUE!</v>
      </c>
      <c r="JQ60" s="33" t="e">
        <f t="shared" si="78"/>
        <v>#VALUE!</v>
      </c>
      <c r="JR60" s="33" t="e">
        <f t="shared" si="79"/>
        <v>#VALUE!</v>
      </c>
      <c r="JS60" s="33"/>
      <c r="JT60" s="344"/>
      <c r="JU60" s="344"/>
      <c r="JV60" s="347"/>
      <c r="JW60" s="333"/>
      <c r="JX60" s="218" t="s">
        <v>56</v>
      </c>
      <c r="JY60" s="28" t="s">
        <v>139</v>
      </c>
      <c r="JZ60" s="28" t="s">
        <v>139</v>
      </c>
      <c r="KA60" s="28" t="s">
        <v>139</v>
      </c>
      <c r="KB60" s="28" t="s">
        <v>139</v>
      </c>
      <c r="KC60" s="28" t="s">
        <v>139</v>
      </c>
      <c r="KD60" s="28" t="s">
        <v>139</v>
      </c>
      <c r="KE60" s="28" t="s">
        <v>139</v>
      </c>
      <c r="KF60" s="28" t="e">
        <f t="shared" si="80"/>
        <v>#VALUE!</v>
      </c>
      <c r="KG60" s="216"/>
      <c r="KI60" s="215"/>
      <c r="KJ60" s="10" t="s">
        <v>139</v>
      </c>
      <c r="KK60" s="10" t="s">
        <v>139</v>
      </c>
      <c r="KL60" s="10" t="e">
        <f t="shared" si="105"/>
        <v>#VALUE!</v>
      </c>
      <c r="KM60" s="10" t="e">
        <f t="shared" si="106"/>
        <v>#VALUE!</v>
      </c>
      <c r="KN60" s="34" t="e">
        <f>627.5095*(JY58-JY59+JY111)</f>
        <v>#VALUE!</v>
      </c>
      <c r="KO60" s="34" t="e">
        <f>627.5095*(KF58-KF59+KF111)</f>
        <v>#VALUE!</v>
      </c>
      <c r="KP60" s="34"/>
      <c r="KQ60" s="34"/>
      <c r="KR60" s="34" t="e">
        <f>627.5095*(KD58-KD59+KD111)</f>
        <v>#VALUE!</v>
      </c>
      <c r="KS60" s="34" t="e">
        <f>627.5095*(KC58-KC59+KC111)</f>
        <v>#VALUE!</v>
      </c>
      <c r="KT60" s="34" t="e">
        <f>627.5095*(KB58-KB59+KB111)</f>
        <v>#VALUE!</v>
      </c>
      <c r="KU60" s="34" t="e">
        <f>627.5095*(KA58-KA59+KA111)</f>
        <v>#VALUE!</v>
      </c>
      <c r="KV60" s="34"/>
      <c r="KW60" s="33"/>
      <c r="KX60" s="109"/>
      <c r="KY60" s="109"/>
      <c r="KZ60" s="331"/>
      <c r="LA60" s="33" t="e">
        <f t="shared" si="107"/>
        <v>#VALUE!</v>
      </c>
      <c r="LB60" s="155" t="e">
        <f t="shared" si="108"/>
        <v>#VALUE!</v>
      </c>
      <c r="LC60" s="149" t="e">
        <f>KN60-'PNO-LCCSD(T)'!AB59</f>
        <v>#VALUE!</v>
      </c>
      <c r="LD60" s="179" t="e">
        <f t="shared" si="109"/>
        <v>#VALUE!</v>
      </c>
      <c r="LE60" s="324">
        <f t="shared" si="110"/>
        <v>0</v>
      </c>
      <c r="LF60" s="326">
        <f t="shared" si="111"/>
        <v>0</v>
      </c>
      <c r="LG60" t="str">
        <f t="shared" si="112"/>
        <v>19_ts_MAI</v>
      </c>
      <c r="LH60" s="176"/>
      <c r="LL60" s="128" t="e">
        <f t="shared" si="113"/>
        <v>#VALUE!</v>
      </c>
      <c r="LM60" s="128">
        <f t="shared" si="114"/>
        <v>0</v>
      </c>
      <c r="LN60" s="226" t="e">
        <f t="shared" si="115"/>
        <v>#VALUE!</v>
      </c>
      <c r="LO60" s="226"/>
      <c r="LP60" s="5" t="s">
        <v>56</v>
      </c>
      <c r="LQ60" s="4" t="s">
        <v>139</v>
      </c>
      <c r="LR60" s="4" t="s">
        <v>139</v>
      </c>
      <c r="LS60" s="4" t="s">
        <v>139</v>
      </c>
      <c r="LT60" s="4" t="s">
        <v>139</v>
      </c>
      <c r="LU60" s="4" t="s">
        <v>139</v>
      </c>
      <c r="LV60" s="4" t="s">
        <v>139</v>
      </c>
      <c r="LW60" s="4" t="s">
        <v>139</v>
      </c>
      <c r="LX60" s="28" t="e">
        <f t="shared" si="116"/>
        <v>#VALUE!</v>
      </c>
      <c r="LY60" s="18" t="s">
        <v>120</v>
      </c>
      <c r="LZ60" s="34" t="e">
        <f>627.5095*(LQ58-LQ59+LQ111)</f>
        <v>#VALUE!</v>
      </c>
      <c r="MA60" s="34" t="e">
        <f>627.5095*(LX58-LX59+LX111)</f>
        <v>#VALUE!</v>
      </c>
      <c r="MB60" s="34" t="e">
        <f>627.5095*(LV58-LV59+LV111)</f>
        <v>#VALUE!</v>
      </c>
      <c r="MC60" s="34" t="e">
        <f>627.5095*(LU58-LU59+LU111)</f>
        <v>#VALUE!</v>
      </c>
      <c r="MD60" s="34" t="e">
        <f>627.5095*(LT58-LT59+LT111)</f>
        <v>#VALUE!</v>
      </c>
      <c r="ME60" s="34" t="e">
        <f>627.5095*(LS58-LS59+LS111)</f>
        <v>#VALUE!</v>
      </c>
      <c r="MF60" s="34" t="e">
        <f>627.5095*(LR58-LR59+LR111)</f>
        <v>#VALUE!</v>
      </c>
      <c r="MG60" s="33" t="e">
        <f t="shared" si="117"/>
        <v>#VALUE!</v>
      </c>
      <c r="MH60" s="39" t="e">
        <f t="shared" si="118"/>
        <v>#VALUE!</v>
      </c>
      <c r="MI60" s="33"/>
      <c r="MJ60" s="5" t="s">
        <v>56</v>
      </c>
      <c r="MK60" s="28" t="s">
        <v>139</v>
      </c>
      <c r="ML60" s="28" t="s">
        <v>139</v>
      </c>
      <c r="MM60" s="28" t="s">
        <v>139</v>
      </c>
      <c r="MN60" s="28" t="s">
        <v>139</v>
      </c>
      <c r="MO60" s="28" t="s">
        <v>139</v>
      </c>
      <c r="MP60" s="28" t="s">
        <v>139</v>
      </c>
      <c r="MQ60" s="28" t="s">
        <v>139</v>
      </c>
      <c r="MR60" s="28" t="e">
        <f t="shared" si="82"/>
        <v>#VALUE!</v>
      </c>
      <c r="MS60" s="18" t="s">
        <v>120</v>
      </c>
      <c r="MT60" s="34" t="e">
        <f>627.5095*(MK58-MK59+MK111)</f>
        <v>#VALUE!</v>
      </c>
      <c r="MU60" s="34" t="e">
        <f>627.5095*(MR58-MR59+MR111)</f>
        <v>#VALUE!</v>
      </c>
      <c r="MV60" s="34" t="e">
        <f>627.5095*(MP58-MP59+MP111)</f>
        <v>#VALUE!</v>
      </c>
      <c r="MW60" s="34" t="e">
        <f>627.5095*(MO58-MO59+MO111)</f>
        <v>#VALUE!</v>
      </c>
      <c r="MX60" s="34" t="e">
        <f>627.5095*(MN58-MN59+MN111)</f>
        <v>#VALUE!</v>
      </c>
      <c r="MY60" s="34" t="e">
        <f>627.5095*(MM58-MM59+MM111)</f>
        <v>#VALUE!</v>
      </c>
      <c r="MZ60" s="34" t="e">
        <f>627.5095*(ML58-ML59+ML111)</f>
        <v>#VALUE!</v>
      </c>
      <c r="NA60" s="52" t="e">
        <f t="shared" si="119"/>
        <v>#VALUE!</v>
      </c>
      <c r="NB60" s="52" t="e">
        <f t="shared" si="120"/>
        <v>#VALUE!</v>
      </c>
      <c r="NC60" s="33" t="e">
        <f t="shared" si="121"/>
        <v>#VALUE!</v>
      </c>
      <c r="ND60" s="33"/>
      <c r="NE60" s="5" t="s">
        <v>56</v>
      </c>
      <c r="NF60" t="s">
        <v>139</v>
      </c>
      <c r="NG60" t="s">
        <v>139</v>
      </c>
      <c r="NH60" t="s">
        <v>139</v>
      </c>
      <c r="NI60" t="s">
        <v>139</v>
      </c>
      <c r="NJ60" t="s">
        <v>139</v>
      </c>
      <c r="NK60" t="s">
        <v>139</v>
      </c>
      <c r="NL60" t="s">
        <v>139</v>
      </c>
      <c r="NM60" s="28" t="e">
        <f t="shared" si="83"/>
        <v>#VALUE!</v>
      </c>
      <c r="NN60" s="18" t="s">
        <v>120</v>
      </c>
      <c r="NO60" s="34" t="e">
        <f>627.5095*(NF58-NF59+NF111)</f>
        <v>#VALUE!</v>
      </c>
      <c r="NP60" s="34" t="e">
        <f>627.5095*(NM58-NM59+NM111)</f>
        <v>#VALUE!</v>
      </c>
      <c r="NQ60" s="34" t="e">
        <f>627.5095*(NK58-NK59+NK111)</f>
        <v>#VALUE!</v>
      </c>
      <c r="NR60" s="34" t="e">
        <f>627.5095*(NJ58-NJ59+NJ111)</f>
        <v>#VALUE!</v>
      </c>
      <c r="NS60" s="34" t="e">
        <f>627.5095*(NI58-NI59+NI111)</f>
        <v>#VALUE!</v>
      </c>
      <c r="NT60" s="34" t="e">
        <f>627.5095*(NH58-NH59+NH111)</f>
        <v>#VALUE!</v>
      </c>
      <c r="NU60" s="34" t="e">
        <f>627.5095*(NG58-NG59+NG111)</f>
        <v>#VALUE!</v>
      </c>
      <c r="NV60" s="33" t="e">
        <f t="shared" si="122"/>
        <v>#VALUE!</v>
      </c>
      <c r="NW60" s="39" t="e">
        <f t="shared" si="84"/>
        <v>#VALUE!</v>
      </c>
      <c r="NX60" s="33" t="e">
        <f t="shared" si="85"/>
        <v>#VALUE!</v>
      </c>
      <c r="NZ60" s="5" t="s">
        <v>56</v>
      </c>
      <c r="OA60" s="4" t="s">
        <v>139</v>
      </c>
      <c r="OB60" s="4" t="s">
        <v>139</v>
      </c>
      <c r="OC60" s="4" t="s">
        <v>139</v>
      </c>
      <c r="OD60" s="4" t="s">
        <v>139</v>
      </c>
      <c r="OE60" s="4" t="s">
        <v>139</v>
      </c>
      <c r="OF60" s="4" t="s">
        <v>139</v>
      </c>
      <c r="OG60" s="4" t="s">
        <v>139</v>
      </c>
      <c r="OH60" s="28" t="e">
        <f t="shared" si="86"/>
        <v>#VALUE!</v>
      </c>
      <c r="OI60" s="18" t="s">
        <v>120</v>
      </c>
      <c r="OJ60" s="34" t="e">
        <f>627.5095*(OA58-OA59+OA111)</f>
        <v>#VALUE!</v>
      </c>
      <c r="OK60" s="34" t="e">
        <f>627.5095*(OH58-OH59+OH111)</f>
        <v>#VALUE!</v>
      </c>
      <c r="OL60" s="34" t="e">
        <f>627.5095*(OF58-OF59+OF111)</f>
        <v>#VALUE!</v>
      </c>
      <c r="OM60" s="34" t="e">
        <f>627.5095*(OE58-OE59+OE111)</f>
        <v>#VALUE!</v>
      </c>
      <c r="ON60" s="34" t="e">
        <f>627.5095*(OD58-OD59+OD111)</f>
        <v>#VALUE!</v>
      </c>
      <c r="OO60" s="34" t="e">
        <f>627.5095*(OC58-OC59+OC111)</f>
        <v>#VALUE!</v>
      </c>
      <c r="OP60" s="34" t="e">
        <f>627.5095*(OB58-OB59+OB111)</f>
        <v>#VALUE!</v>
      </c>
      <c r="OQ60" s="33" t="e">
        <f t="shared" si="32"/>
        <v>#VALUE!</v>
      </c>
      <c r="OR60" s="39" t="e">
        <f t="shared" si="87"/>
        <v>#VALUE!</v>
      </c>
      <c r="OS60" s="39"/>
      <c r="OT60" s="39" t="s">
        <v>56</v>
      </c>
      <c r="OU60" s="39" t="s">
        <v>139</v>
      </c>
      <c r="OV60" s="39" t="s">
        <v>139</v>
      </c>
      <c r="OW60" s="39" t="s">
        <v>139</v>
      </c>
      <c r="OX60" s="39" t="s">
        <v>139</v>
      </c>
      <c r="OY60" s="39" t="s">
        <v>139</v>
      </c>
      <c r="OZ60" s="39" t="s">
        <v>139</v>
      </c>
      <c r="PA60" s="39" t="s">
        <v>139</v>
      </c>
      <c r="PB60" s="39" t="e">
        <v>#VALUE!</v>
      </c>
      <c r="PC60" s="39" t="s">
        <v>120</v>
      </c>
      <c r="PD60" s="39" t="e">
        <v>#VALUE!</v>
      </c>
      <c r="PE60" s="39" t="e">
        <v>#VALUE!</v>
      </c>
      <c r="PF60" s="39" t="e">
        <v>#VALUE!</v>
      </c>
      <c r="PG60" s="39" t="e">
        <v>#VALUE!</v>
      </c>
      <c r="PH60" s="39" t="e">
        <v>#VALUE!</v>
      </c>
      <c r="PI60" s="39" t="e">
        <v>#VALUE!</v>
      </c>
      <c r="PJ60" s="39" t="e">
        <v>#VALUE!</v>
      </c>
      <c r="PK60" s="39" t="e">
        <v>#VALUE!</v>
      </c>
      <c r="PL60" s="39" t="e">
        <v>#VALUE!</v>
      </c>
      <c r="PM60" s="39"/>
      <c r="PO60" s="33" t="e">
        <f t="shared" si="123"/>
        <v>#VALUE!</v>
      </c>
      <c r="PP60" s="33" t="e">
        <f t="shared" si="124"/>
        <v>#VALUE!</v>
      </c>
      <c r="PQ60" s="33" t="e">
        <f t="shared" si="88"/>
        <v>#VALUE!</v>
      </c>
      <c r="PR60" s="33" t="e">
        <f>'LNO-CCSD(T)-def2nZVP'!LB60</f>
        <v>#VALUE!</v>
      </c>
      <c r="PS60" s="33" t="e">
        <f t="shared" si="89"/>
        <v>#VALUE!</v>
      </c>
      <c r="PT60" s="33" t="e">
        <f t="shared" si="90"/>
        <v>#VALUE!</v>
      </c>
      <c r="PU60" s="33" t="e">
        <f>-'LNO-CCSD(T)-def2nZVP'!FA60+'CCSD(T)'!CI60</f>
        <v>#VALUE!</v>
      </c>
      <c r="PV60" s="360" t="e">
        <f>'LNO-CCSD(T)-def2nZVP'!KV60+PS60+PT60+PU60</f>
        <v>#VALUE!</v>
      </c>
      <c r="PW60" s="360"/>
      <c r="PX60" s="399" t="e">
        <v>#VALUE!</v>
      </c>
      <c r="PY60" s="399" t="e">
        <v>#VALUE!</v>
      </c>
      <c r="PZ60" s="399" t="e">
        <v>#VALUE!</v>
      </c>
      <c r="QA60" s="399" t="e">
        <v>#VALUE!</v>
      </c>
      <c r="QB60" s="399" t="e">
        <v>#VALUE!</v>
      </c>
      <c r="QC60" s="399" t="e">
        <v>#VALUE!</v>
      </c>
      <c r="QD60" s="399" t="e">
        <v>#VALUE!</v>
      </c>
      <c r="QE60" s="360" t="e">
        <v>#VALUE!</v>
      </c>
      <c r="QF60" s="399" t="e">
        <f t="shared" si="91"/>
        <v>#VALUE!</v>
      </c>
      <c r="QH60" s="5" t="s">
        <v>56</v>
      </c>
      <c r="QI60" s="420" t="s">
        <v>139</v>
      </c>
      <c r="QJ60" s="420" t="s">
        <v>139</v>
      </c>
      <c r="QK60" s="420" t="s">
        <v>139</v>
      </c>
      <c r="QL60" s="420" t="s">
        <v>139</v>
      </c>
      <c r="QM60" s="420" t="s">
        <v>139</v>
      </c>
      <c r="QN60" s="420" t="s">
        <v>139</v>
      </c>
      <c r="QO60" s="420" t="s">
        <v>139</v>
      </c>
      <c r="QP60" s="213" t="e">
        <f t="shared" si="92"/>
        <v>#VALUE!</v>
      </c>
      <c r="QQ60" s="421" t="s">
        <v>120</v>
      </c>
      <c r="QR60" s="212" t="e">
        <f>627.5095*(QI58-QI59+QI111)</f>
        <v>#VALUE!</v>
      </c>
      <c r="QS60" s="212" t="e">
        <f>627.5095*(QP58-QP59+QP111)</f>
        <v>#VALUE!</v>
      </c>
      <c r="QT60" s="212" t="e">
        <f>627.5095*(QN58-QN59+QN111)</f>
        <v>#VALUE!</v>
      </c>
      <c r="QU60" s="212" t="e">
        <f>627.5095*(QM58-QM59+QM111)</f>
        <v>#VALUE!</v>
      </c>
      <c r="QV60" s="212" t="e">
        <f>627.5095*(QL58-QL59+QL111)</f>
        <v>#VALUE!</v>
      </c>
      <c r="QW60" s="212" t="e">
        <f>627.5095*(QK58-QK59+QK111)</f>
        <v>#VALUE!</v>
      </c>
      <c r="QX60" s="212" t="e">
        <f>627.5095*(QJ58-QJ59+QJ111)</f>
        <v>#VALUE!</v>
      </c>
      <c r="QY60" s="213" t="e">
        <f t="shared" si="35"/>
        <v>#VALUE!</v>
      </c>
      <c r="QZ60" s="249" t="e">
        <f t="shared" si="93"/>
        <v>#VALUE!</v>
      </c>
      <c r="RA60" s="5"/>
      <c r="RB60" s="5" t="s">
        <v>56</v>
      </c>
      <c r="RC60" s="213" t="s">
        <v>139</v>
      </c>
      <c r="RD60" s="213" t="s">
        <v>139</v>
      </c>
      <c r="RE60" s="213" t="s">
        <v>139</v>
      </c>
      <c r="RF60" s="213" t="s">
        <v>139</v>
      </c>
      <c r="RG60" s="213" t="s">
        <v>139</v>
      </c>
      <c r="RH60" s="213" t="s">
        <v>139</v>
      </c>
      <c r="RI60" s="213" t="s">
        <v>139</v>
      </c>
      <c r="RJ60" s="418" t="e">
        <f t="shared" si="94"/>
        <v>#VALUE!</v>
      </c>
      <c r="RK60" s="421" t="s">
        <v>120</v>
      </c>
      <c r="RL60" s="212" t="e">
        <f>627.5095*(RC58-RC59+RC111)</f>
        <v>#VALUE!</v>
      </c>
      <c r="RM60" s="212" t="e">
        <f>627.5095*(RJ58-RJ59+RJ111)</f>
        <v>#VALUE!</v>
      </c>
      <c r="RN60" s="212" t="e">
        <f>627.5095*(RH58-RH59+RH111)</f>
        <v>#VALUE!</v>
      </c>
      <c r="RO60" s="212" t="e">
        <f>627.5095*(RG58-RG59+RG111)</f>
        <v>#VALUE!</v>
      </c>
      <c r="RP60" s="212" t="e">
        <f>627.5095*(RF58-RF59+RF111)</f>
        <v>#VALUE!</v>
      </c>
      <c r="RQ60" s="212" t="e">
        <f>627.5095*(RE58-RE59+RE111)</f>
        <v>#VALUE!</v>
      </c>
      <c r="RR60" s="212" t="e">
        <f>627.5095*(RD58-RD59+RD111)</f>
        <v>#VALUE!</v>
      </c>
      <c r="RS60" s="213" t="e">
        <f t="shared" si="36"/>
        <v>#VALUE!</v>
      </c>
      <c r="RT60" s="249" t="e">
        <f t="shared" si="95"/>
        <v>#VALUE!</v>
      </c>
    </row>
    <row r="61" spans="1:488" ht="17">
      <c r="A61" s="96">
        <v>13.36</v>
      </c>
      <c r="C61" s="286" t="s">
        <v>57</v>
      </c>
      <c r="D61" s="282" t="s">
        <v>139</v>
      </c>
      <c r="E61" s="282" t="s">
        <v>139</v>
      </c>
      <c r="F61" s="282" t="s">
        <v>139</v>
      </c>
      <c r="G61" s="282" t="s">
        <v>139</v>
      </c>
      <c r="H61" s="282" t="s">
        <v>139</v>
      </c>
      <c r="I61" s="282" t="s">
        <v>139</v>
      </c>
      <c r="J61" s="282" t="s">
        <v>139</v>
      </c>
      <c r="K61" s="94" t="s">
        <v>118</v>
      </c>
      <c r="L61" s="34" t="e">
        <f>627.5095*(D63-D62)</f>
        <v>#VALUE!</v>
      </c>
      <c r="M61" s="34" t="e">
        <f>627.5095*(J63-J62)</f>
        <v>#VALUE!</v>
      </c>
      <c r="N61" s="34" t="e">
        <f>627.5095*(I63-I62)</f>
        <v>#VALUE!</v>
      </c>
      <c r="O61" s="34" t="e">
        <f>627.5095*(H63-H62)</f>
        <v>#VALUE!</v>
      </c>
      <c r="P61" s="34" t="e">
        <f>627.5095*(G63-G62)</f>
        <v>#VALUE!</v>
      </c>
      <c r="Q61" s="34" t="e">
        <f>627.5095*(F63-F62)</f>
        <v>#VALUE!</v>
      </c>
      <c r="R61" s="34" t="e">
        <f>627.5095*(E63-E62)</f>
        <v>#VALUE!</v>
      </c>
      <c r="S61" s="93" t="e">
        <f t="shared" si="37"/>
        <v>#VALUE!</v>
      </c>
      <c r="T61" s="93" t="e">
        <f t="shared" si="38"/>
        <v>#VALUE!</v>
      </c>
      <c r="U61" s="288"/>
      <c r="V61" s="93" t="e">
        <f>L61-'CCSD(T)'!BV61</f>
        <v>#VALUE!</v>
      </c>
      <c r="W61" s="93" t="e">
        <f>N61-'CCSD(T)'!BW61</f>
        <v>#VALUE!</v>
      </c>
      <c r="X61" s="93" t="e">
        <f>P61-'CCSD(T)'!CF61</f>
        <v>#VALUE!</v>
      </c>
      <c r="Y61" s="93" t="e">
        <f>R61-'CCSD(T)'!CG61</f>
        <v>#VALUE!</v>
      </c>
      <c r="Z61" s="93" t="e">
        <f>R61-'DLPNO-CCSD(T1 or T0)'!CT60</f>
        <v>#VALUE!</v>
      </c>
      <c r="AA61" s="93" t="e">
        <f t="shared" si="39"/>
        <v>#VALUE!</v>
      </c>
      <c r="AB61" s="93" t="e">
        <f t="shared" si="40"/>
        <v>#VALUE!</v>
      </c>
      <c r="AD61" s="209" t="s">
        <v>57</v>
      </c>
      <c r="AE61" s="28" t="s">
        <v>139</v>
      </c>
      <c r="AF61" s="28" t="s">
        <v>139</v>
      </c>
      <c r="AG61" s="28" t="s">
        <v>139</v>
      </c>
      <c r="AH61" s="28" t="s">
        <v>139</v>
      </c>
      <c r="AI61" s="28" t="s">
        <v>139</v>
      </c>
      <c r="AJ61" s="28" t="s">
        <v>139</v>
      </c>
      <c r="AK61" s="28" t="s">
        <v>139</v>
      </c>
      <c r="AL61" s="18" t="s">
        <v>118</v>
      </c>
      <c r="AM61" s="34" t="e">
        <f>627.5095*(AE63-AE62)</f>
        <v>#VALUE!</v>
      </c>
      <c r="AN61" s="34" t="e">
        <f>627.5095*(AK63-AK62)</f>
        <v>#VALUE!</v>
      </c>
      <c r="AO61" s="34" t="e">
        <f>627.5095*(AJ63-AJ62)</f>
        <v>#VALUE!</v>
      </c>
      <c r="AP61" s="34" t="e">
        <f>627.5095*(AI63-AI62)</f>
        <v>#VALUE!</v>
      </c>
      <c r="AQ61" s="34" t="e">
        <f>627.5095*(AH63-AH62)</f>
        <v>#VALUE!</v>
      </c>
      <c r="AR61" s="34" t="e">
        <f>627.5095*(AG63-AG62)</f>
        <v>#VALUE!</v>
      </c>
      <c r="AS61" s="34" t="e">
        <f>627.5095*(AF63-AF62)</f>
        <v>#VALUE!</v>
      </c>
      <c r="AT61" s="52" t="e">
        <f t="shared" si="41"/>
        <v>#VALUE!</v>
      </c>
      <c r="AU61" s="52" t="e">
        <f t="shared" si="42"/>
        <v>#VALUE!</v>
      </c>
      <c r="AV61" s="71"/>
      <c r="AW61" s="52" t="e">
        <f>AM61-'CCSD(T)'!BV61</f>
        <v>#VALUE!</v>
      </c>
      <c r="AX61" s="52" t="e">
        <f>AO61-'CCSD(T)'!BW61</f>
        <v>#VALUE!</v>
      </c>
      <c r="AY61" s="52" t="e">
        <f>AQ61-'CCSD(T)'!CF61</f>
        <v>#VALUE!</v>
      </c>
      <c r="AZ61" s="52" t="e">
        <f>AS61-'CCSD(T)'!CG61</f>
        <v>#VALUE!</v>
      </c>
      <c r="BA61" s="52" t="e">
        <f>AS61-'DLPNO-CCSD(T1 or T0)'!CT60</f>
        <v>#VALUE!</v>
      </c>
      <c r="BB61" s="52" t="e">
        <f t="shared" si="43"/>
        <v>#VALUE!</v>
      </c>
      <c r="BC61" s="52" t="e">
        <f t="shared" si="44"/>
        <v>#VALUE!</v>
      </c>
      <c r="BD61" s="33"/>
      <c r="BE61" s="211" t="s">
        <v>57</v>
      </c>
      <c r="BF61" s="28" t="s">
        <v>139</v>
      </c>
      <c r="BG61" s="28" t="s">
        <v>139</v>
      </c>
      <c r="BH61" s="28" t="s">
        <v>139</v>
      </c>
      <c r="BI61" s="28" t="s">
        <v>139</v>
      </c>
      <c r="BJ61" s="28" t="s">
        <v>139</v>
      </c>
      <c r="BK61" s="28" t="s">
        <v>139</v>
      </c>
      <c r="BL61" s="28" t="s">
        <v>139</v>
      </c>
      <c r="BM61" s="28" t="e">
        <f t="shared" si="45"/>
        <v>#VALUE!</v>
      </c>
      <c r="BN61" s="18" t="s">
        <v>118</v>
      </c>
      <c r="BO61" s="212" t="e">
        <f>627.5095*(BF63-BF62)</f>
        <v>#VALUE!</v>
      </c>
      <c r="BP61" s="212" t="e">
        <f>627.5095*(BM63-BM62)</f>
        <v>#VALUE!</v>
      </c>
      <c r="BQ61" s="212" t="e">
        <f>627.5095*(BK63-BK62)</f>
        <v>#VALUE!</v>
      </c>
      <c r="BR61" s="212" t="e">
        <f>627.5095*(BJ63-BJ62)</f>
        <v>#VALUE!</v>
      </c>
      <c r="BS61" s="212" t="e">
        <f>627.5095*(BI63-BI62)</f>
        <v>#VALUE!</v>
      </c>
      <c r="BT61" s="212" t="e">
        <f>627.5095*(BH63-BH62)</f>
        <v>#VALUE!</v>
      </c>
      <c r="BU61" s="212" t="e">
        <f>627.5095*(BG63-BG62)</f>
        <v>#VALUE!</v>
      </c>
      <c r="BV61" s="213" t="e">
        <f t="shared" si="46"/>
        <v>#VALUE!</v>
      </c>
      <c r="BW61" s="213" t="e">
        <f t="shared" si="47"/>
        <v>#VALUE!</v>
      </c>
      <c r="BX61" s="214" t="e">
        <f t="shared" si="96"/>
        <v>#VALUE!</v>
      </c>
      <c r="BY61" s="33" t="e">
        <f>BO61-'CCSD(T)'!BV61</f>
        <v>#VALUE!</v>
      </c>
      <c r="BZ61" s="33" t="e">
        <f>BQ61-'CCSD(T)'!BW61</f>
        <v>#VALUE!</v>
      </c>
      <c r="CA61" s="39" t="e">
        <f>BS61-'CCSD(T)'!CF61</f>
        <v>#VALUE!</v>
      </c>
      <c r="CB61" s="39" t="e">
        <f>BU61-'CCSD(T)'!CG61</f>
        <v>#VALUE!</v>
      </c>
      <c r="CC61" s="33" t="e">
        <f>BU61-'DLPNO-CCSD(T1 or T0)'!CT60</f>
        <v>#VALUE!</v>
      </c>
      <c r="CD61" s="33" t="e">
        <f t="shared" si="49"/>
        <v>#VALUE!</v>
      </c>
      <c r="CE61" s="33" t="e">
        <f t="shared" si="50"/>
        <v>#VALUE!</v>
      </c>
      <c r="CF61" s="39"/>
      <c r="CG61" s="211" t="s">
        <v>57</v>
      </c>
      <c r="CH61" s="74" t="s">
        <v>139</v>
      </c>
      <c r="CI61" s="200" t="s">
        <v>139</v>
      </c>
      <c r="CJ61" s="200" t="s">
        <v>139</v>
      </c>
      <c r="CK61" s="200" t="s">
        <v>139</v>
      </c>
      <c r="CL61" s="200" t="s">
        <v>139</v>
      </c>
      <c r="CM61" s="200" t="s">
        <v>139</v>
      </c>
      <c r="CN61" s="52" t="s">
        <v>139</v>
      </c>
      <c r="CO61" s="52" t="s">
        <v>139</v>
      </c>
      <c r="CP61" s="18" t="s">
        <v>118</v>
      </c>
      <c r="CQ61" s="34" t="e">
        <f>627.5095*(CH63-CH62)</f>
        <v>#VALUE!</v>
      </c>
      <c r="CR61" s="34" t="e">
        <f>627.5095*(CO63-CO62)</f>
        <v>#VALUE!</v>
      </c>
      <c r="CS61" s="34" t="e">
        <f>627.5095*(CM63-CM62)</f>
        <v>#VALUE!</v>
      </c>
      <c r="CT61" s="34" t="e">
        <f>627.5095*(CL63-CL62)</f>
        <v>#VALUE!</v>
      </c>
      <c r="CU61" s="34" t="e">
        <f>627.5095*(CK63-CK62)</f>
        <v>#VALUE!</v>
      </c>
      <c r="CV61" s="34" t="e">
        <f>627.5095*(CJ63-CJ62)</f>
        <v>#VALUE!</v>
      </c>
      <c r="CW61" s="34" t="e">
        <f>627.5095*(CI63-CI62)</f>
        <v>#VALUE!</v>
      </c>
      <c r="CX61" s="33" t="e">
        <f t="shared" si="97"/>
        <v>#VALUE!</v>
      </c>
      <c r="CY61" s="33" t="e">
        <f t="shared" si="98"/>
        <v>#VALUE!</v>
      </c>
      <c r="CZ61" s="33" t="e">
        <f t="shared" si="99"/>
        <v>#VALUE!</v>
      </c>
      <c r="DA61" s="33" t="e">
        <f>CQ61-'CCSD(T)'!BV61</f>
        <v>#VALUE!</v>
      </c>
      <c r="DB61" s="33" t="e">
        <f>CS61-'CCSD(T)'!BW61</f>
        <v>#VALUE!</v>
      </c>
      <c r="DC61" s="33" t="e">
        <f>CU61-'CCSD(T)'!CF61</f>
        <v>#VALUE!</v>
      </c>
      <c r="DD61" s="39" t="e">
        <f>CW61-'CCSD(T)'!CG61</f>
        <v>#VALUE!</v>
      </c>
      <c r="DE61" s="39" t="e">
        <f>CW61-'DLPNO-CCSD(T1 or T0)'!CT60</f>
        <v>#VALUE!</v>
      </c>
      <c r="DF61" s="33" t="e">
        <f t="shared" si="52"/>
        <v>#VALUE!</v>
      </c>
      <c r="DG61" s="33" t="e">
        <f t="shared" si="53"/>
        <v>#VALUE!</v>
      </c>
      <c r="DH61" s="33"/>
      <c r="DI61" s="211" t="s">
        <v>57</v>
      </c>
      <c r="DJ61" s="74" t="s">
        <v>139</v>
      </c>
      <c r="DK61" s="200" t="s">
        <v>139</v>
      </c>
      <c r="DL61" s="200" t="s">
        <v>139</v>
      </c>
      <c r="DM61" s="200" t="s">
        <v>139</v>
      </c>
      <c r="DN61" s="200" t="s">
        <v>139</v>
      </c>
      <c r="DO61" s="200" t="s">
        <v>139</v>
      </c>
      <c r="DP61" s="10" t="s">
        <v>139</v>
      </c>
      <c r="DQ61" s="52" t="s">
        <v>139</v>
      </c>
      <c r="DR61" s="18" t="s">
        <v>118</v>
      </c>
      <c r="DS61" s="34" t="e">
        <f>627.5095*(DJ63-DJ62)</f>
        <v>#VALUE!</v>
      </c>
      <c r="DT61" s="34" t="e">
        <f>627.5095*(DQ63-DQ62)</f>
        <v>#VALUE!</v>
      </c>
      <c r="DU61" s="34" t="e">
        <f>627.5095*(DO63-DO62)</f>
        <v>#VALUE!</v>
      </c>
      <c r="DV61" s="34" t="e">
        <f>627.5095*(DN63-DN62)</f>
        <v>#VALUE!</v>
      </c>
      <c r="DW61" s="34" t="e">
        <f>627.5095*(DM63-DM62)</f>
        <v>#VALUE!</v>
      </c>
      <c r="DX61" s="34" t="e">
        <f>627.5095*(DL63-DL62)</f>
        <v>#VALUE!</v>
      </c>
      <c r="DY61" s="34" t="e">
        <f>627.5095*(DK63-DK62)</f>
        <v>#VALUE!</v>
      </c>
      <c r="DZ61" s="33" t="e">
        <f t="shared" si="3"/>
        <v>#VALUE!</v>
      </c>
      <c r="EA61" s="33" t="e">
        <f t="shared" si="4"/>
        <v>#VALUE!</v>
      </c>
      <c r="EB61" s="33" t="e">
        <f t="shared" si="55"/>
        <v>#VALUE!</v>
      </c>
      <c r="EC61" s="33" t="e">
        <f>DS61-'CCSD(T)'!BV61</f>
        <v>#VALUE!</v>
      </c>
      <c r="ED61" s="33" t="e">
        <f>DU61-'CCSD(T)'!BW61</f>
        <v>#VALUE!</v>
      </c>
      <c r="EE61" s="33" t="e">
        <f>DW61-'CCSD(T)'!CF61</f>
        <v>#VALUE!</v>
      </c>
      <c r="EF61" s="39" t="e">
        <f>DY61-'CCSD(T)'!CG61</f>
        <v>#VALUE!</v>
      </c>
      <c r="EG61" s="39" t="e">
        <f>DY61-'DLPNO-CCSD(T1 or T0)'!CT60</f>
        <v>#VALUE!</v>
      </c>
      <c r="EH61" s="33" t="e">
        <f t="shared" si="56"/>
        <v>#VALUE!</v>
      </c>
      <c r="EI61" s="33" t="e">
        <f t="shared" si="57"/>
        <v>#VALUE!</v>
      </c>
      <c r="EJ61" s="33"/>
      <c r="EK61" s="289" t="s">
        <v>57</v>
      </c>
      <c r="EL61" s="33" t="s">
        <v>139</v>
      </c>
      <c r="EM61" s="33" t="s">
        <v>139</v>
      </c>
      <c r="EN61" s="33" t="s">
        <v>139</v>
      </c>
      <c r="EO61" s="33" t="s">
        <v>139</v>
      </c>
      <c r="EP61" s="33" t="s">
        <v>139</v>
      </c>
      <c r="EQ61" s="33" t="s">
        <v>139</v>
      </c>
      <c r="ER61" s="33" t="s">
        <v>139</v>
      </c>
      <c r="ES61" s="33" t="e">
        <f t="shared" si="58"/>
        <v>#VALUE!</v>
      </c>
      <c r="ET61" s="18" t="s">
        <v>118</v>
      </c>
      <c r="EU61" s="34" t="e">
        <f>627.5095*(EL63-EL62)</f>
        <v>#VALUE!</v>
      </c>
      <c r="EV61" s="34" t="e">
        <f>627.5095*(ES63-ES62)</f>
        <v>#VALUE!</v>
      </c>
      <c r="EW61" s="34" t="e">
        <f>627.5095*(EQ63-EQ62)</f>
        <v>#VALUE!</v>
      </c>
      <c r="EX61" s="34" t="e">
        <f>627.5095*(EP63-EP62)</f>
        <v>#VALUE!</v>
      </c>
      <c r="EY61" s="34" t="e">
        <f>627.5095*(EO63-EO62)</f>
        <v>#VALUE!</v>
      </c>
      <c r="EZ61" s="34" t="e">
        <f>627.5095*(EN63-EN62)</f>
        <v>#VALUE!</v>
      </c>
      <c r="FA61" s="34" t="e">
        <f>627.5095*(EM63-EM62)</f>
        <v>#VALUE!</v>
      </c>
      <c r="FB61" s="92" t="e">
        <f t="shared" si="5"/>
        <v>#VALUE!</v>
      </c>
      <c r="FC61" s="92" t="e">
        <f t="shared" si="6"/>
        <v>#VALUE!</v>
      </c>
      <c r="FD61" s="92" t="e">
        <f>EU61-'CCSD(T)'!BB61</f>
        <v>#VALUE!</v>
      </c>
      <c r="FE61" s="92" t="e">
        <f>EW61-'CCSD(T)'!BC61</f>
        <v>#VALUE!</v>
      </c>
      <c r="FF61" s="92" t="e">
        <f>EY61-'CCSD(T)'!CH61</f>
        <v>#VALUE!</v>
      </c>
      <c r="FG61" s="96" t="e">
        <f>FA61-'CCSD(T)'!CI61</f>
        <v>#VALUE!</v>
      </c>
      <c r="FH61" s="96" t="e">
        <f>FA61-'DLPNO-CCSD(T1 or T0)'!AF60</f>
        <v>#VALUE!</v>
      </c>
      <c r="FI61" s="92" t="e">
        <f t="shared" si="59"/>
        <v>#VALUE!</v>
      </c>
      <c r="FJ61" s="92" t="e">
        <f t="shared" si="60"/>
        <v>#VALUE!</v>
      </c>
      <c r="FK61" s="39"/>
      <c r="FL61" s="218" t="s">
        <v>57</v>
      </c>
      <c r="FM61" s="28" t="s">
        <v>139</v>
      </c>
      <c r="FN61" s="28" t="s">
        <v>139</v>
      </c>
      <c r="FO61" s="28" t="s">
        <v>139</v>
      </c>
      <c r="FP61" s="28" t="s">
        <v>139</v>
      </c>
      <c r="FQ61" s="28" t="s">
        <v>139</v>
      </c>
      <c r="FR61" s="28" t="s">
        <v>139</v>
      </c>
      <c r="FS61" s="28" t="s">
        <v>139</v>
      </c>
      <c r="FT61" s="28" t="e">
        <f t="shared" si="61"/>
        <v>#VALUE!</v>
      </c>
      <c r="FU61" s="18" t="s">
        <v>118</v>
      </c>
      <c r="FV61" s="34" t="e">
        <f>627.5095*(FM63-FM62)</f>
        <v>#VALUE!</v>
      </c>
      <c r="FW61" s="34" t="e">
        <f>627.5095*(FT63-FT62)</f>
        <v>#VALUE!</v>
      </c>
      <c r="FX61" s="34" t="e">
        <f>627.5095*(FR63-FR62)</f>
        <v>#VALUE!</v>
      </c>
      <c r="FY61" s="34" t="e">
        <f>627.5095*(FQ63-FQ62)</f>
        <v>#VALUE!</v>
      </c>
      <c r="FZ61" s="34" t="e">
        <f>627.5095*(FP63-FP62)</f>
        <v>#VALUE!</v>
      </c>
      <c r="GA61" s="34" t="e">
        <f>627.5095*(FO63-FO62)</f>
        <v>#VALUE!</v>
      </c>
      <c r="GB61" s="34" t="e">
        <f>627.5095*(FN63-FN62)</f>
        <v>#VALUE!</v>
      </c>
      <c r="GC61" s="33" t="e">
        <f t="shared" si="62"/>
        <v>#VALUE!</v>
      </c>
      <c r="GD61" s="33" t="e">
        <f t="shared" si="63"/>
        <v>#VALUE!</v>
      </c>
      <c r="GE61" s="169" t="e">
        <f t="shared" si="100"/>
        <v>#VALUE!</v>
      </c>
      <c r="GF61" s="33" t="e">
        <f>FV61-'CCSD(T)'!BB61</f>
        <v>#VALUE!</v>
      </c>
      <c r="GG61" s="33" t="e">
        <f>FX61-'CCSD(T)'!BC61</f>
        <v>#VALUE!</v>
      </c>
      <c r="GH61" s="33" t="e">
        <f>FZ61-'CCSD(T)'!CH61</f>
        <v>#VALUE!</v>
      </c>
      <c r="GI61" s="33" t="e">
        <f>GB61-'CCSD(T)'!CI61</f>
        <v>#VALUE!</v>
      </c>
      <c r="GJ61" s="33" t="e">
        <f>GB61-'DLPNO-CCSD(T1 or T0)'!O60</f>
        <v>#VALUE!</v>
      </c>
      <c r="GK61" s="33" t="e">
        <f t="shared" si="64"/>
        <v>#VALUE!</v>
      </c>
      <c r="GL61" s="33" t="e">
        <f t="shared" si="65"/>
        <v>#VALUE!</v>
      </c>
      <c r="GM61" s="33"/>
      <c r="GN61" s="218" t="s">
        <v>57</v>
      </c>
      <c r="GO61" s="28" t="s">
        <v>139</v>
      </c>
      <c r="GP61" s="28" t="s">
        <v>139</v>
      </c>
      <c r="GQ61" s="28" t="s">
        <v>139</v>
      </c>
      <c r="GR61" s="28" t="s">
        <v>139</v>
      </c>
      <c r="GS61" s="28" t="s">
        <v>139</v>
      </c>
      <c r="GT61" s="28" t="s">
        <v>139</v>
      </c>
      <c r="GU61" s="28" t="s">
        <v>139</v>
      </c>
      <c r="GV61" s="28" t="e">
        <f t="shared" si="66"/>
        <v>#VALUE!</v>
      </c>
      <c r="GW61" s="18" t="s">
        <v>118</v>
      </c>
      <c r="GX61" s="34" t="e">
        <f>627.5095*(GO63-GO62)</f>
        <v>#VALUE!</v>
      </c>
      <c r="GY61" s="34" t="e">
        <f>627.5095*(GV63-GV62)</f>
        <v>#VALUE!</v>
      </c>
      <c r="GZ61" s="34" t="e">
        <f>627.5095*(GT63-GT62)</f>
        <v>#VALUE!</v>
      </c>
      <c r="HA61" s="34" t="e">
        <f>627.5095*(GS63-GS62)</f>
        <v>#VALUE!</v>
      </c>
      <c r="HB61" s="34" t="e">
        <f>627.5095*(GR63-GR62)</f>
        <v>#VALUE!</v>
      </c>
      <c r="HC61" s="34" t="e">
        <f>627.5095*(GQ63-GQ62)</f>
        <v>#VALUE!</v>
      </c>
      <c r="HD61" s="34" t="e">
        <f>627.5095*(GP63-GP62)</f>
        <v>#VALUE!</v>
      </c>
      <c r="HE61" s="33" t="e">
        <f t="shared" si="101"/>
        <v>#VALUE!</v>
      </c>
      <c r="HF61" s="33" t="e">
        <f t="shared" si="102"/>
        <v>#VALUE!</v>
      </c>
      <c r="HG61" s="52" t="e">
        <f t="shared" si="67"/>
        <v>#VALUE!</v>
      </c>
      <c r="HH61" s="33" t="e">
        <f>GX61-'CCSD(T)'!BB61</f>
        <v>#VALUE!</v>
      </c>
      <c r="HI61" s="33" t="e">
        <f>GZ61-'CCSD(T)'!BC61</f>
        <v>#VALUE!</v>
      </c>
      <c r="HJ61" s="33" t="e">
        <f>HB61-'CCSD(T)'!CH61</f>
        <v>#VALUE!</v>
      </c>
      <c r="HK61" s="33" t="e">
        <f>HD61-'CCSD(T)'!CI61</f>
        <v>#VALUE!</v>
      </c>
      <c r="HL61" s="33" t="e">
        <f>HD61-'DLPNO-CCSD(T1 or T0)'!CT60</f>
        <v>#VALUE!</v>
      </c>
      <c r="HM61" s="33" t="e">
        <f t="shared" si="103"/>
        <v>#VALUE!</v>
      </c>
      <c r="HN61" s="33" t="e">
        <f t="shared" si="104"/>
        <v>#VALUE!</v>
      </c>
      <c r="HO61" s="39"/>
      <c r="HP61" s="218" t="s">
        <v>57</v>
      </c>
      <c r="HQ61" s="28" t="s">
        <v>139</v>
      </c>
      <c r="HR61" s="28" t="s">
        <v>139</v>
      </c>
      <c r="HS61" s="28" t="s">
        <v>139</v>
      </c>
      <c r="HT61" s="28" t="s">
        <v>139</v>
      </c>
      <c r="HU61" s="28" t="s">
        <v>139</v>
      </c>
      <c r="HV61" s="28" t="s">
        <v>139</v>
      </c>
      <c r="HW61" s="28" t="s">
        <v>139</v>
      </c>
      <c r="HX61" s="28" t="e">
        <f t="shared" si="68"/>
        <v>#VALUE!</v>
      </c>
      <c r="HY61" s="18" t="s">
        <v>118</v>
      </c>
      <c r="HZ61" s="34" t="e">
        <f>627.5095*(HQ63-HQ62)</f>
        <v>#VALUE!</v>
      </c>
      <c r="IA61" s="34" t="e">
        <f>627.5095*(HX63-HX62)</f>
        <v>#VALUE!</v>
      </c>
      <c r="IB61" s="34" t="e">
        <f>627.5095*(HV63-HV62)</f>
        <v>#VALUE!</v>
      </c>
      <c r="IC61" s="34" t="e">
        <f>627.5095*(HU63-HU62)</f>
        <v>#VALUE!</v>
      </c>
      <c r="ID61" s="34" t="e">
        <f>627.5095*(HT63-HT62)</f>
        <v>#VALUE!</v>
      </c>
      <c r="IE61" s="34" t="e">
        <f>627.5095*(HS63-HS62)</f>
        <v>#VALUE!</v>
      </c>
      <c r="IF61" s="34" t="e">
        <f>627.5095*(HR63-HR62)</f>
        <v>#VALUE!</v>
      </c>
      <c r="IG61" s="33" t="e">
        <f t="shared" si="69"/>
        <v>#VALUE!</v>
      </c>
      <c r="IH61" s="33" t="e">
        <f t="shared" si="70"/>
        <v>#VALUE!</v>
      </c>
      <c r="II61" s="33" t="e">
        <f t="shared" si="71"/>
        <v>#VALUE!</v>
      </c>
      <c r="IJ61" s="33" t="e">
        <f>HZ61-'CCSD(T)'!BB61</f>
        <v>#VALUE!</v>
      </c>
      <c r="IK61" s="33" t="e">
        <f>IB61-'CCSD(T)'!BC61</f>
        <v>#VALUE!</v>
      </c>
      <c r="IL61" s="33" t="e">
        <f>ID61-'CCSD(T)'!CH61</f>
        <v>#VALUE!</v>
      </c>
      <c r="IM61" s="33" t="e">
        <f>IF61-'CCSD(T)'!CI61</f>
        <v>#VALUE!</v>
      </c>
      <c r="IN61" s="33" t="e">
        <f>IF61-'DLPNO-CCSD(T1 or T0)'!CT60</f>
        <v>#VALUE!</v>
      </c>
      <c r="IO61" s="33" t="e">
        <f t="shared" si="72"/>
        <v>#VALUE!</v>
      </c>
      <c r="IP61" s="33" t="e">
        <f t="shared" si="73"/>
        <v>#VALUE!</v>
      </c>
      <c r="IQ61" s="33"/>
      <c r="IR61" s="218" t="s">
        <v>57</v>
      </c>
      <c r="IS61" t="s">
        <v>139</v>
      </c>
      <c r="IT61" t="s">
        <v>139</v>
      </c>
      <c r="IU61" t="s">
        <v>139</v>
      </c>
      <c r="IV61" t="s">
        <v>139</v>
      </c>
      <c r="IW61" t="s">
        <v>139</v>
      </c>
      <c r="IX61" t="s">
        <v>139</v>
      </c>
      <c r="IY61" t="s">
        <v>139</v>
      </c>
      <c r="IZ61" s="28" t="e">
        <f t="shared" si="74"/>
        <v>#VALUE!</v>
      </c>
      <c r="JA61" s="18" t="s">
        <v>118</v>
      </c>
      <c r="JB61" s="34" t="e">
        <f>627.5095*(IS63-IS62)</f>
        <v>#VALUE!</v>
      </c>
      <c r="JC61" s="34" t="e">
        <f>627.5095*(IZ63-IZ62)</f>
        <v>#VALUE!</v>
      </c>
      <c r="JD61" s="34" t="e">
        <f>627.5095*(IX63-IX62)</f>
        <v>#VALUE!</v>
      </c>
      <c r="JE61" s="34" t="e">
        <f>627.5095*(IW63-IW62)</f>
        <v>#VALUE!</v>
      </c>
      <c r="JF61" s="34" t="e">
        <f>627.5095*(IV63-IV62)</f>
        <v>#VALUE!</v>
      </c>
      <c r="JG61" s="34" t="e">
        <f>627.5095*(IU63-IU62)</f>
        <v>#VALUE!</v>
      </c>
      <c r="JH61" s="34" t="e">
        <f>627.5095*(IT63-IT62)</f>
        <v>#VALUE!</v>
      </c>
      <c r="JI61" s="33" t="e">
        <f t="shared" si="75"/>
        <v>#VALUE!</v>
      </c>
      <c r="JJ61" s="33" t="e">
        <f t="shared" si="76"/>
        <v>#VALUE!</v>
      </c>
      <c r="JK61" s="33" t="e">
        <f t="shared" si="77"/>
        <v>#VALUE!</v>
      </c>
      <c r="JL61" s="33" t="e">
        <f>JB61-'CCSD(T)'!BB61</f>
        <v>#VALUE!</v>
      </c>
      <c r="JM61" s="33" t="e">
        <f>JD61-'CCSD(T)'!BC61</f>
        <v>#VALUE!</v>
      </c>
      <c r="JN61" s="33" t="e">
        <f>JF61-'CCSD(T)'!CH61</f>
        <v>#VALUE!</v>
      </c>
      <c r="JO61" s="33" t="e">
        <f>JH61-'CCSD(T)'!CI61</f>
        <v>#VALUE!</v>
      </c>
      <c r="JP61" s="33" t="e">
        <f>JH61-'DLPNO-CCSD(T1 or T0)'!CT60</f>
        <v>#VALUE!</v>
      </c>
      <c r="JQ61" s="33" t="e">
        <f t="shared" si="78"/>
        <v>#VALUE!</v>
      </c>
      <c r="JR61" s="33" t="e">
        <f t="shared" si="79"/>
        <v>#VALUE!</v>
      </c>
      <c r="JS61" s="33"/>
      <c r="JT61" s="344"/>
      <c r="JU61" s="344"/>
      <c r="JV61" s="347"/>
      <c r="JW61" s="333"/>
      <c r="JX61" s="218" t="s">
        <v>57</v>
      </c>
      <c r="JY61" s="28" t="s">
        <v>139</v>
      </c>
      <c r="JZ61" s="28" t="s">
        <v>139</v>
      </c>
      <c r="KA61" s="28" t="s">
        <v>139</v>
      </c>
      <c r="KB61" s="28" t="s">
        <v>139</v>
      </c>
      <c r="KC61" s="28" t="s">
        <v>139</v>
      </c>
      <c r="KD61" s="28" t="s">
        <v>139</v>
      </c>
      <c r="KE61" s="28" t="s">
        <v>139</v>
      </c>
      <c r="KF61" s="28" t="e">
        <f t="shared" si="80"/>
        <v>#VALUE!</v>
      </c>
      <c r="KG61" s="216"/>
      <c r="KI61" s="215"/>
      <c r="KJ61" s="10" t="s">
        <v>139</v>
      </c>
      <c r="KK61" s="10" t="s">
        <v>139</v>
      </c>
      <c r="KL61" s="10" t="e">
        <f t="shared" si="105"/>
        <v>#VALUE!</v>
      </c>
      <c r="KM61" s="10" t="e">
        <f t="shared" si="106"/>
        <v>#VALUE!</v>
      </c>
      <c r="KN61" s="34" t="e">
        <f>627.5095*(JY63-JY62)</f>
        <v>#VALUE!</v>
      </c>
      <c r="KO61" s="34" t="e">
        <f>627.5095*(KF63-KF62)</f>
        <v>#VALUE!</v>
      </c>
      <c r="KP61" s="34"/>
      <c r="KQ61" s="34"/>
      <c r="KR61" s="34" t="e">
        <f>627.5095*(KD63-KD62)</f>
        <v>#VALUE!</v>
      </c>
      <c r="KS61" s="34" t="e">
        <f>627.5095*(KC63-KC62)</f>
        <v>#VALUE!</v>
      </c>
      <c r="KT61" s="34" t="e">
        <f>627.5095*(KB63-KB62)</f>
        <v>#VALUE!</v>
      </c>
      <c r="KU61" s="34" t="e">
        <f>627.5095*(KA63-KA62)</f>
        <v>#VALUE!</v>
      </c>
      <c r="KV61" s="34"/>
      <c r="KW61" s="33"/>
      <c r="KX61" s="109"/>
      <c r="KY61" s="109"/>
      <c r="KZ61" s="331"/>
      <c r="LA61" s="33" t="e">
        <f t="shared" si="107"/>
        <v>#VALUE!</v>
      </c>
      <c r="LB61" s="155" t="e">
        <f t="shared" si="108"/>
        <v>#VALUE!</v>
      </c>
      <c r="LC61" s="149" t="e">
        <f>KN61-'PNO-LCCSD(T)'!AB60</f>
        <v>#VALUE!</v>
      </c>
      <c r="LD61" s="179" t="e">
        <f t="shared" si="109"/>
        <v>#VALUE!</v>
      </c>
      <c r="LE61" s="324">
        <f t="shared" si="110"/>
        <v>0</v>
      </c>
      <c r="LF61" s="326">
        <f t="shared" si="111"/>
        <v>0</v>
      </c>
      <c r="LG61" t="str">
        <f t="shared" si="112"/>
        <v>20_end_MAI</v>
      </c>
      <c r="LH61" s="176"/>
      <c r="LL61" s="128" t="e">
        <f t="shared" si="113"/>
        <v>#VALUE!</v>
      </c>
      <c r="LM61" s="128">
        <f t="shared" si="114"/>
        <v>0</v>
      </c>
      <c r="LN61" s="226" t="e">
        <f t="shared" si="115"/>
        <v>#VALUE!</v>
      </c>
      <c r="LO61" s="226"/>
      <c r="LP61" s="5" t="s">
        <v>57</v>
      </c>
      <c r="LQ61" s="4" t="s">
        <v>139</v>
      </c>
      <c r="LR61" s="4" t="s">
        <v>139</v>
      </c>
      <c r="LS61" s="4" t="s">
        <v>139</v>
      </c>
      <c r="LT61" s="4" t="s">
        <v>139</v>
      </c>
      <c r="LU61" s="4" t="s">
        <v>139</v>
      </c>
      <c r="LV61" s="4" t="s">
        <v>139</v>
      </c>
      <c r="LW61" s="4" t="s">
        <v>139</v>
      </c>
      <c r="LX61" s="28" t="e">
        <f t="shared" si="116"/>
        <v>#VALUE!</v>
      </c>
      <c r="LY61" s="18" t="s">
        <v>118</v>
      </c>
      <c r="LZ61" s="34" t="e">
        <f>627.5095*(LQ63-LQ62)</f>
        <v>#VALUE!</v>
      </c>
      <c r="MA61" s="34" t="e">
        <f>627.5095*(LX63-LX62)</f>
        <v>#VALUE!</v>
      </c>
      <c r="MB61" s="34" t="e">
        <f>627.5095*(LV63-LV62)</f>
        <v>#VALUE!</v>
      </c>
      <c r="MC61" s="34" t="e">
        <f>627.5095*(LU63-LU62)</f>
        <v>#VALUE!</v>
      </c>
      <c r="MD61" s="34" t="e">
        <f>627.5095*(LT63-LT62)</f>
        <v>#VALUE!</v>
      </c>
      <c r="ME61" s="34" t="e">
        <f>627.5095*(LS63-LS62)</f>
        <v>#VALUE!</v>
      </c>
      <c r="MF61" s="34" t="e">
        <f>627.5095*(LR63-LR62)</f>
        <v>#VALUE!</v>
      </c>
      <c r="MG61" s="33" t="e">
        <f t="shared" si="117"/>
        <v>#VALUE!</v>
      </c>
      <c r="MH61" s="39" t="e">
        <f t="shared" si="118"/>
        <v>#VALUE!</v>
      </c>
      <c r="MI61" s="33"/>
      <c r="MJ61" s="5" t="s">
        <v>57</v>
      </c>
      <c r="MK61" s="28" t="s">
        <v>139</v>
      </c>
      <c r="ML61" s="28" t="s">
        <v>139</v>
      </c>
      <c r="MM61" s="28" t="s">
        <v>139</v>
      </c>
      <c r="MN61" s="28" t="s">
        <v>139</v>
      </c>
      <c r="MO61" s="28" t="s">
        <v>139</v>
      </c>
      <c r="MP61" s="28" t="s">
        <v>139</v>
      </c>
      <c r="MQ61" s="28" t="s">
        <v>139</v>
      </c>
      <c r="MR61" s="28" t="e">
        <f t="shared" si="82"/>
        <v>#VALUE!</v>
      </c>
      <c r="MS61" s="18" t="s">
        <v>118</v>
      </c>
      <c r="MT61" s="34" t="e">
        <f>627.5095*(MK63-MK62)</f>
        <v>#VALUE!</v>
      </c>
      <c r="MU61" s="34" t="e">
        <f>627.5095*(MR63-MR62)</f>
        <v>#VALUE!</v>
      </c>
      <c r="MV61" s="34" t="e">
        <f>627.5095*(MP63-MP62)</f>
        <v>#VALUE!</v>
      </c>
      <c r="MW61" s="34" t="e">
        <f>627.5095*(MO63-MO62)</f>
        <v>#VALUE!</v>
      </c>
      <c r="MX61" s="34" t="e">
        <f>627.5095*(MN63-MN62)</f>
        <v>#VALUE!</v>
      </c>
      <c r="MY61" s="34" t="e">
        <f>627.5095*(MM63-MM62)</f>
        <v>#VALUE!</v>
      </c>
      <c r="MZ61" s="34" t="e">
        <f>627.5095*(ML63-ML62)</f>
        <v>#VALUE!</v>
      </c>
      <c r="NA61" s="52" t="e">
        <f t="shared" si="119"/>
        <v>#VALUE!</v>
      </c>
      <c r="NB61" s="52" t="e">
        <f t="shared" si="120"/>
        <v>#VALUE!</v>
      </c>
      <c r="NC61" s="33" t="e">
        <f t="shared" si="121"/>
        <v>#VALUE!</v>
      </c>
      <c r="ND61" s="33"/>
      <c r="NE61" s="5" t="s">
        <v>57</v>
      </c>
      <c r="NF61" t="s">
        <v>139</v>
      </c>
      <c r="NG61" t="s">
        <v>139</v>
      </c>
      <c r="NH61" t="s">
        <v>139</v>
      </c>
      <c r="NI61" t="s">
        <v>139</v>
      </c>
      <c r="NJ61" t="s">
        <v>139</v>
      </c>
      <c r="NK61" t="s">
        <v>139</v>
      </c>
      <c r="NL61" t="s">
        <v>139</v>
      </c>
      <c r="NM61" s="28" t="e">
        <f t="shared" si="83"/>
        <v>#VALUE!</v>
      </c>
      <c r="NN61" s="18" t="s">
        <v>118</v>
      </c>
      <c r="NO61" s="34" t="e">
        <f>627.5095*(NF63-NF62)</f>
        <v>#VALUE!</v>
      </c>
      <c r="NP61" s="34" t="e">
        <f>627.5095*(NM63-NM62)</f>
        <v>#VALUE!</v>
      </c>
      <c r="NQ61" s="34" t="e">
        <f>627.5095*(NK63-NK62)</f>
        <v>#VALUE!</v>
      </c>
      <c r="NR61" s="34" t="e">
        <f>627.5095*(NJ63-NJ62)</f>
        <v>#VALUE!</v>
      </c>
      <c r="NS61" s="34" t="e">
        <f>627.5095*(NI63-NI62)</f>
        <v>#VALUE!</v>
      </c>
      <c r="NT61" s="34" t="e">
        <f>627.5095*(NH63-NH62)</f>
        <v>#VALUE!</v>
      </c>
      <c r="NU61" s="34" t="e">
        <f>627.5095*(NG63-NG62)</f>
        <v>#VALUE!</v>
      </c>
      <c r="NV61" s="33" t="e">
        <f t="shared" si="122"/>
        <v>#VALUE!</v>
      </c>
      <c r="NW61" s="39" t="e">
        <f t="shared" si="84"/>
        <v>#VALUE!</v>
      </c>
      <c r="NX61" s="33" t="e">
        <f t="shared" si="85"/>
        <v>#VALUE!</v>
      </c>
      <c r="NZ61" s="5" t="s">
        <v>57</v>
      </c>
      <c r="OA61" s="4" t="s">
        <v>139</v>
      </c>
      <c r="OB61" s="4" t="s">
        <v>139</v>
      </c>
      <c r="OC61" s="4" t="s">
        <v>139</v>
      </c>
      <c r="OD61" s="4" t="s">
        <v>139</v>
      </c>
      <c r="OE61" s="4" t="s">
        <v>139</v>
      </c>
      <c r="OF61" s="4" t="s">
        <v>139</v>
      </c>
      <c r="OG61" s="4" t="s">
        <v>139</v>
      </c>
      <c r="OH61" s="28" t="e">
        <f t="shared" si="86"/>
        <v>#VALUE!</v>
      </c>
      <c r="OI61" s="18" t="s">
        <v>118</v>
      </c>
      <c r="OJ61" s="34" t="e">
        <f>627.5095*(OA63-OA62)</f>
        <v>#VALUE!</v>
      </c>
      <c r="OK61" s="34" t="e">
        <f>627.5095*(OH63-OH62)</f>
        <v>#VALUE!</v>
      </c>
      <c r="OL61" s="34" t="e">
        <f>627.5095*(OF63-OF62)</f>
        <v>#VALUE!</v>
      </c>
      <c r="OM61" s="34" t="e">
        <f>627.5095*(OE63-OE62)</f>
        <v>#VALUE!</v>
      </c>
      <c r="ON61" s="34" t="e">
        <f>627.5095*(OD63-OD62)</f>
        <v>#VALUE!</v>
      </c>
      <c r="OO61" s="34" t="e">
        <f>627.5095*(OC63-OC62)</f>
        <v>#VALUE!</v>
      </c>
      <c r="OP61" s="34" t="e">
        <f>627.5095*(OB63-OB62)</f>
        <v>#VALUE!</v>
      </c>
      <c r="OQ61" s="33" t="e">
        <f t="shared" si="32"/>
        <v>#VALUE!</v>
      </c>
      <c r="OR61" s="39" t="e">
        <f t="shared" si="87"/>
        <v>#VALUE!</v>
      </c>
      <c r="OS61" s="39"/>
      <c r="OT61" s="39" t="s">
        <v>57</v>
      </c>
      <c r="OU61" s="39" t="s">
        <v>139</v>
      </c>
      <c r="OV61" s="39" t="s">
        <v>139</v>
      </c>
      <c r="OW61" s="39" t="s">
        <v>139</v>
      </c>
      <c r="OX61" s="39" t="s">
        <v>139</v>
      </c>
      <c r="OY61" s="39" t="s">
        <v>139</v>
      </c>
      <c r="OZ61" s="39" t="s">
        <v>139</v>
      </c>
      <c r="PA61" s="39" t="s">
        <v>139</v>
      </c>
      <c r="PB61" s="39" t="e">
        <v>#VALUE!</v>
      </c>
      <c r="PC61" s="39" t="s">
        <v>118</v>
      </c>
      <c r="PD61" s="39" t="e">
        <v>#VALUE!</v>
      </c>
      <c r="PE61" s="39" t="e">
        <v>#VALUE!</v>
      </c>
      <c r="PF61" s="39" t="e">
        <v>#VALUE!</v>
      </c>
      <c r="PG61" s="39" t="e">
        <v>#VALUE!</v>
      </c>
      <c r="PH61" s="39" t="e">
        <v>#VALUE!</v>
      </c>
      <c r="PI61" s="39" t="e">
        <v>#VALUE!</v>
      </c>
      <c r="PJ61" s="39" t="e">
        <v>#VALUE!</v>
      </c>
      <c r="PK61" s="39" t="e">
        <v>#VALUE!</v>
      </c>
      <c r="PL61" s="39" t="e">
        <v>#VALUE!</v>
      </c>
      <c r="PM61" s="39"/>
      <c r="PO61" s="33" t="e">
        <f t="shared" si="123"/>
        <v>#VALUE!</v>
      </c>
      <c r="PP61" s="33" t="e">
        <f t="shared" si="124"/>
        <v>#VALUE!</v>
      </c>
      <c r="PQ61" s="33" t="e">
        <f t="shared" si="88"/>
        <v>#VALUE!</v>
      </c>
      <c r="PR61" s="33" t="e">
        <f>'LNO-CCSD(T)-def2nZVP'!LB61</f>
        <v>#VALUE!</v>
      </c>
      <c r="PS61" s="33" t="e">
        <f t="shared" si="89"/>
        <v>#VALUE!</v>
      </c>
      <c r="PT61" s="33" t="e">
        <f t="shared" si="90"/>
        <v>#VALUE!</v>
      </c>
      <c r="PU61" s="33" t="e">
        <f>-'LNO-CCSD(T)-def2nZVP'!FA61+'CCSD(T)'!CI61</f>
        <v>#VALUE!</v>
      </c>
      <c r="PV61" s="360" t="e">
        <f>'LNO-CCSD(T)-def2nZVP'!KV61+PS61+PT61+PU61</f>
        <v>#VALUE!</v>
      </c>
      <c r="PW61" s="360"/>
      <c r="PX61" s="399" t="e">
        <v>#VALUE!</v>
      </c>
      <c r="PY61" s="399" t="e">
        <v>#VALUE!</v>
      </c>
      <c r="PZ61" s="399" t="e">
        <v>#VALUE!</v>
      </c>
      <c r="QA61" s="399" t="e">
        <v>#VALUE!</v>
      </c>
      <c r="QB61" s="399" t="e">
        <v>#VALUE!</v>
      </c>
      <c r="QC61" s="399" t="e">
        <v>#VALUE!</v>
      </c>
      <c r="QD61" s="399" t="e">
        <v>#VALUE!</v>
      </c>
      <c r="QE61" s="360" t="e">
        <v>#VALUE!</v>
      </c>
      <c r="QF61" s="399" t="e">
        <f t="shared" si="91"/>
        <v>#VALUE!</v>
      </c>
      <c r="QH61" s="5" t="s">
        <v>57</v>
      </c>
      <c r="QI61" s="420" t="s">
        <v>139</v>
      </c>
      <c r="QJ61" s="420" t="s">
        <v>139</v>
      </c>
      <c r="QK61" s="420" t="s">
        <v>139</v>
      </c>
      <c r="QL61" s="420" t="s">
        <v>139</v>
      </c>
      <c r="QM61" s="420" t="s">
        <v>139</v>
      </c>
      <c r="QN61" s="420" t="s">
        <v>139</v>
      </c>
      <c r="QO61" s="420" t="s">
        <v>139</v>
      </c>
      <c r="QP61" s="213" t="e">
        <f t="shared" si="92"/>
        <v>#VALUE!</v>
      </c>
      <c r="QQ61" s="421" t="s">
        <v>118</v>
      </c>
      <c r="QR61" s="212" t="e">
        <f>627.5095*(QI63-QI62)</f>
        <v>#VALUE!</v>
      </c>
      <c r="QS61" s="212" t="e">
        <f>627.5095*(QP63-QP62)</f>
        <v>#VALUE!</v>
      </c>
      <c r="QT61" s="212" t="e">
        <f>627.5095*(QN63-QN62)</f>
        <v>#VALUE!</v>
      </c>
      <c r="QU61" s="212" t="e">
        <f>627.5095*(QM63-QM62)</f>
        <v>#VALUE!</v>
      </c>
      <c r="QV61" s="212" t="e">
        <f>627.5095*(QL63-QL62)</f>
        <v>#VALUE!</v>
      </c>
      <c r="QW61" s="212" t="e">
        <f>627.5095*(QK63-QK62)</f>
        <v>#VALUE!</v>
      </c>
      <c r="QX61" s="212" t="e">
        <f>627.5095*(QJ63-QJ62)</f>
        <v>#VALUE!</v>
      </c>
      <c r="QY61" s="213" t="e">
        <f t="shared" si="35"/>
        <v>#VALUE!</v>
      </c>
      <c r="QZ61" s="249" t="e">
        <f t="shared" si="93"/>
        <v>#VALUE!</v>
      </c>
      <c r="RA61" s="5"/>
      <c r="RB61" s="5" t="s">
        <v>57</v>
      </c>
      <c r="RC61" s="213" t="s">
        <v>139</v>
      </c>
      <c r="RD61" s="213" t="s">
        <v>139</v>
      </c>
      <c r="RE61" s="213" t="s">
        <v>139</v>
      </c>
      <c r="RF61" s="213" t="s">
        <v>139</v>
      </c>
      <c r="RG61" s="213" t="s">
        <v>139</v>
      </c>
      <c r="RH61" s="213" t="s">
        <v>139</v>
      </c>
      <c r="RI61" s="213" t="s">
        <v>139</v>
      </c>
      <c r="RJ61" s="418" t="e">
        <f t="shared" si="94"/>
        <v>#VALUE!</v>
      </c>
      <c r="RK61" s="421" t="s">
        <v>118</v>
      </c>
      <c r="RL61" s="212" t="e">
        <f>627.5095*(RC63-RC62)</f>
        <v>#VALUE!</v>
      </c>
      <c r="RM61" s="212" t="e">
        <f>627.5095*(RJ63-RJ62)</f>
        <v>#VALUE!</v>
      </c>
      <c r="RN61" s="212" t="e">
        <f>627.5095*(RH63-RH62)</f>
        <v>#VALUE!</v>
      </c>
      <c r="RO61" s="212" t="e">
        <f>627.5095*(RG63-RG62)</f>
        <v>#VALUE!</v>
      </c>
      <c r="RP61" s="212" t="e">
        <f>627.5095*(RF63-RF62)</f>
        <v>#VALUE!</v>
      </c>
      <c r="RQ61" s="212" t="e">
        <f>627.5095*(RE63-RE62)</f>
        <v>#VALUE!</v>
      </c>
      <c r="RR61" s="212" t="e">
        <f>627.5095*(RD63-RD62)</f>
        <v>#VALUE!</v>
      </c>
      <c r="RS61" s="213" t="e">
        <f t="shared" si="36"/>
        <v>#VALUE!</v>
      </c>
      <c r="RT61" s="249" t="e">
        <f t="shared" si="95"/>
        <v>#VALUE!</v>
      </c>
    </row>
    <row r="62" spans="1:488" ht="17">
      <c r="A62" s="96">
        <v>37.72</v>
      </c>
      <c r="C62" s="286" t="s">
        <v>58</v>
      </c>
      <c r="D62" s="282" t="s">
        <v>139</v>
      </c>
      <c r="E62" s="282" t="s">
        <v>139</v>
      </c>
      <c r="F62" s="282" t="s">
        <v>139</v>
      </c>
      <c r="G62" s="282" t="s">
        <v>139</v>
      </c>
      <c r="H62" s="282" t="s">
        <v>139</v>
      </c>
      <c r="I62" s="282" t="s">
        <v>139</v>
      </c>
      <c r="J62" s="282" t="s">
        <v>139</v>
      </c>
      <c r="K62" s="94" t="s">
        <v>119</v>
      </c>
      <c r="L62" s="34" t="e">
        <f>627.5095*(D63-D61-D111)</f>
        <v>#VALUE!</v>
      </c>
      <c r="M62" s="34" t="e">
        <f>627.5095*(J63-J61-J111)</f>
        <v>#VALUE!</v>
      </c>
      <c r="N62" s="34" t="e">
        <f>627.5095*(I63-I61-I111)</f>
        <v>#VALUE!</v>
      </c>
      <c r="O62" s="34" t="e">
        <f>627.5095*(H63-H61-H111)</f>
        <v>#VALUE!</v>
      </c>
      <c r="P62" s="34" t="e">
        <f>627.5095*(G63-G61-G111)</f>
        <v>#VALUE!</v>
      </c>
      <c r="Q62" s="34" t="e">
        <f>627.5095*(F63-F61-F111)</f>
        <v>#VALUE!</v>
      </c>
      <c r="R62" s="34" t="e">
        <f>627.5095*(E63-E61-E111)</f>
        <v>#VALUE!</v>
      </c>
      <c r="S62" s="93" t="e">
        <f t="shared" si="37"/>
        <v>#VALUE!</v>
      </c>
      <c r="T62" s="93" t="e">
        <f t="shared" si="38"/>
        <v>#VALUE!</v>
      </c>
      <c r="U62" s="288"/>
      <c r="V62" s="93" t="e">
        <f>L62-'CCSD(T)'!BV62</f>
        <v>#VALUE!</v>
      </c>
      <c r="W62" s="93" t="e">
        <f>N62-'CCSD(T)'!BW62</f>
        <v>#VALUE!</v>
      </c>
      <c r="X62" s="93" t="e">
        <f>P62-'CCSD(T)'!CF62</f>
        <v>#VALUE!</v>
      </c>
      <c r="Y62" s="93" t="e">
        <f>R62-'CCSD(T)'!CG62</f>
        <v>#VALUE!</v>
      </c>
      <c r="Z62" s="93" t="e">
        <f>R62-'DLPNO-CCSD(T1 or T0)'!CT61</f>
        <v>#VALUE!</v>
      </c>
      <c r="AA62" s="93" t="e">
        <f t="shared" si="39"/>
        <v>#VALUE!</v>
      </c>
      <c r="AB62" s="93" t="e">
        <f t="shared" si="40"/>
        <v>#VALUE!</v>
      </c>
      <c r="AD62" s="209" t="s">
        <v>58</v>
      </c>
      <c r="AE62" s="28" t="s">
        <v>139</v>
      </c>
      <c r="AF62" s="28" t="s">
        <v>139</v>
      </c>
      <c r="AG62" s="28" t="s">
        <v>139</v>
      </c>
      <c r="AH62" s="28" t="s">
        <v>139</v>
      </c>
      <c r="AI62" s="28" t="s">
        <v>139</v>
      </c>
      <c r="AJ62" s="28" t="s">
        <v>139</v>
      </c>
      <c r="AK62" s="28" t="s">
        <v>139</v>
      </c>
      <c r="AL62" s="18" t="s">
        <v>119</v>
      </c>
      <c r="AM62" s="34" t="e">
        <f>627.5095*(AE63-AE61-AE111)</f>
        <v>#VALUE!</v>
      </c>
      <c r="AN62" s="34" t="e">
        <f>627.5095*(AK63-AK61-AK111)</f>
        <v>#VALUE!</v>
      </c>
      <c r="AO62" s="34" t="e">
        <f>627.5095*(AJ63-AJ61-AJ111)</f>
        <v>#VALUE!</v>
      </c>
      <c r="AP62" s="34" t="e">
        <f>627.5095*(AI63-AI61-AI111)</f>
        <v>#VALUE!</v>
      </c>
      <c r="AQ62" s="34" t="e">
        <f>627.5095*(AH63-AH61-AH111)</f>
        <v>#VALUE!</v>
      </c>
      <c r="AR62" s="34" t="e">
        <f>627.5095*(AG63-AG61-AG111)</f>
        <v>#VALUE!</v>
      </c>
      <c r="AS62" s="34" t="e">
        <f>627.5095*(AF63-AF61-AF111)</f>
        <v>#VALUE!</v>
      </c>
      <c r="AT62" s="52" t="e">
        <f t="shared" si="41"/>
        <v>#VALUE!</v>
      </c>
      <c r="AU62" s="52" t="e">
        <f t="shared" si="42"/>
        <v>#VALUE!</v>
      </c>
      <c r="AV62" s="71"/>
      <c r="AW62" s="52" t="e">
        <f>AM62-'CCSD(T)'!BV62</f>
        <v>#VALUE!</v>
      </c>
      <c r="AX62" s="52" t="e">
        <f>AO62-'CCSD(T)'!BW62</f>
        <v>#VALUE!</v>
      </c>
      <c r="AY62" s="52" t="e">
        <f>AQ62-'CCSD(T)'!CF62</f>
        <v>#VALUE!</v>
      </c>
      <c r="AZ62" s="52" t="e">
        <f>AS62-'CCSD(T)'!CG62</f>
        <v>#VALUE!</v>
      </c>
      <c r="BA62" s="52" t="e">
        <f>AS62-'DLPNO-CCSD(T1 or T0)'!CT61</f>
        <v>#VALUE!</v>
      </c>
      <c r="BB62" s="52" t="e">
        <f t="shared" si="43"/>
        <v>#VALUE!</v>
      </c>
      <c r="BC62" s="52" t="e">
        <f t="shared" si="44"/>
        <v>#VALUE!</v>
      </c>
      <c r="BD62" s="33"/>
      <c r="BE62" s="211" t="s">
        <v>58</v>
      </c>
      <c r="BF62" s="28" t="s">
        <v>139</v>
      </c>
      <c r="BG62" s="28" t="s">
        <v>139</v>
      </c>
      <c r="BH62" s="28" t="s">
        <v>139</v>
      </c>
      <c r="BI62" s="28" t="s">
        <v>139</v>
      </c>
      <c r="BJ62" s="28" t="s">
        <v>139</v>
      </c>
      <c r="BK62" s="28" t="s">
        <v>139</v>
      </c>
      <c r="BL62" s="28" t="s">
        <v>139</v>
      </c>
      <c r="BM62" s="28" t="e">
        <f t="shared" si="45"/>
        <v>#VALUE!</v>
      </c>
      <c r="BN62" s="18" t="s">
        <v>119</v>
      </c>
      <c r="BO62" s="212" t="e">
        <f>627.5095*(BF63-BF61-BF111)</f>
        <v>#VALUE!</v>
      </c>
      <c r="BP62" s="212" t="e">
        <f>627.5095*(BM63-BM61-BM111)</f>
        <v>#VALUE!</v>
      </c>
      <c r="BQ62" s="212" t="e">
        <f>627.5095*(BK63-BK61-BK111)</f>
        <v>#VALUE!</v>
      </c>
      <c r="BR62" s="212" t="e">
        <f>627.5095*(BJ63-BJ61-BJ111)</f>
        <v>#VALUE!</v>
      </c>
      <c r="BS62" s="212" t="e">
        <f>627.5095*(BI63-BI61-BI111)</f>
        <v>#VALUE!</v>
      </c>
      <c r="BT62" s="212" t="e">
        <f>627.5095*(BH63-BH61-BH111)</f>
        <v>#VALUE!</v>
      </c>
      <c r="BU62" s="212" t="e">
        <f>627.5095*(BG63-BG61-BG111)</f>
        <v>#VALUE!</v>
      </c>
      <c r="BV62" s="213" t="e">
        <f t="shared" si="46"/>
        <v>#VALUE!</v>
      </c>
      <c r="BW62" s="213" t="e">
        <f t="shared" si="47"/>
        <v>#VALUE!</v>
      </c>
      <c r="BX62" s="214" t="e">
        <f t="shared" si="96"/>
        <v>#VALUE!</v>
      </c>
      <c r="BY62" s="33" t="e">
        <f>BO62-'CCSD(T)'!BV62</f>
        <v>#VALUE!</v>
      </c>
      <c r="BZ62" s="33" t="e">
        <f>BQ62-'CCSD(T)'!BW62</f>
        <v>#VALUE!</v>
      </c>
      <c r="CA62" s="39" t="e">
        <f>BS62-'CCSD(T)'!CF62</f>
        <v>#VALUE!</v>
      </c>
      <c r="CB62" s="39" t="e">
        <f>BU62-'CCSD(T)'!CG62</f>
        <v>#VALUE!</v>
      </c>
      <c r="CC62" s="33" t="e">
        <f>BU62-'DLPNO-CCSD(T1 or T0)'!CT61</f>
        <v>#VALUE!</v>
      </c>
      <c r="CD62" s="33" t="e">
        <f t="shared" si="49"/>
        <v>#VALUE!</v>
      </c>
      <c r="CE62" s="33" t="e">
        <f t="shared" si="50"/>
        <v>#VALUE!</v>
      </c>
      <c r="CF62" s="39"/>
      <c r="CG62" s="211" t="s">
        <v>58</v>
      </c>
      <c r="CH62" s="74" t="s">
        <v>139</v>
      </c>
      <c r="CI62" s="200" t="s">
        <v>139</v>
      </c>
      <c r="CJ62" s="200" t="s">
        <v>139</v>
      </c>
      <c r="CK62" s="200" t="s">
        <v>139</v>
      </c>
      <c r="CL62" s="200" t="s">
        <v>139</v>
      </c>
      <c r="CM62" s="200" t="s">
        <v>139</v>
      </c>
      <c r="CN62" s="52" t="s">
        <v>139</v>
      </c>
      <c r="CO62" s="52" t="s">
        <v>139</v>
      </c>
      <c r="CP62" s="18" t="s">
        <v>119</v>
      </c>
      <c r="CQ62" s="34" t="e">
        <f>627.5095*(CH63-CH61-CH111)</f>
        <v>#VALUE!</v>
      </c>
      <c r="CR62" s="34" t="e">
        <f>627.5095*(CO63-CO61-CO111)</f>
        <v>#VALUE!</v>
      </c>
      <c r="CS62" s="34" t="e">
        <f>627.5095*(CM63-CM61-CM111)</f>
        <v>#VALUE!</v>
      </c>
      <c r="CT62" s="34" t="e">
        <f>627.5095*(CL63-CL61-CL111)</f>
        <v>#VALUE!</v>
      </c>
      <c r="CU62" s="34" t="e">
        <f>627.5095*(CK63-CK61-CK111)</f>
        <v>#VALUE!</v>
      </c>
      <c r="CV62" s="34" t="e">
        <f>627.5095*(CJ63-CJ61-CJ111)</f>
        <v>#VALUE!</v>
      </c>
      <c r="CW62" s="34" t="e">
        <f>627.5095*(CI63-CI61-CI111)</f>
        <v>#VALUE!</v>
      </c>
      <c r="CX62" s="33" t="e">
        <f t="shared" si="97"/>
        <v>#VALUE!</v>
      </c>
      <c r="CY62" s="33" t="e">
        <f t="shared" si="98"/>
        <v>#VALUE!</v>
      </c>
      <c r="CZ62" s="33" t="e">
        <f t="shared" si="99"/>
        <v>#VALUE!</v>
      </c>
      <c r="DA62" s="33" t="e">
        <f>CQ62-'CCSD(T)'!BV62</f>
        <v>#VALUE!</v>
      </c>
      <c r="DB62" s="33" t="e">
        <f>CS62-'CCSD(T)'!BW62</f>
        <v>#VALUE!</v>
      </c>
      <c r="DC62" s="33" t="e">
        <f>CU62-'CCSD(T)'!CF62</f>
        <v>#VALUE!</v>
      </c>
      <c r="DD62" s="39" t="e">
        <f>CW62-'CCSD(T)'!CG62</f>
        <v>#VALUE!</v>
      </c>
      <c r="DE62" s="39" t="e">
        <f>CW62-'DLPNO-CCSD(T1 or T0)'!CT61</f>
        <v>#VALUE!</v>
      </c>
      <c r="DF62" s="33" t="e">
        <f t="shared" si="52"/>
        <v>#VALUE!</v>
      </c>
      <c r="DG62" s="33" t="e">
        <f t="shared" si="53"/>
        <v>#VALUE!</v>
      </c>
      <c r="DH62" s="33"/>
      <c r="DI62" s="211" t="s">
        <v>58</v>
      </c>
      <c r="DJ62" s="74" t="s">
        <v>139</v>
      </c>
      <c r="DK62" s="200" t="s">
        <v>139</v>
      </c>
      <c r="DL62" s="200" t="s">
        <v>139</v>
      </c>
      <c r="DM62" s="200" t="s">
        <v>139</v>
      </c>
      <c r="DN62" s="200" t="s">
        <v>139</v>
      </c>
      <c r="DO62" s="200" t="s">
        <v>139</v>
      </c>
      <c r="DP62" s="10" t="s">
        <v>139</v>
      </c>
      <c r="DQ62" s="52" t="s">
        <v>139</v>
      </c>
      <c r="DR62" s="18" t="s">
        <v>119</v>
      </c>
      <c r="DS62" s="34" t="e">
        <f>627.5095*(DJ63-DJ61-DJ111)</f>
        <v>#VALUE!</v>
      </c>
      <c r="DT62" s="34" t="e">
        <f>627.5095*(DQ63-DQ61-DQ111)</f>
        <v>#VALUE!</v>
      </c>
      <c r="DU62" s="34" t="e">
        <f>627.5095*(DO63-DO61-DO111)</f>
        <v>#VALUE!</v>
      </c>
      <c r="DV62" s="34" t="e">
        <f>627.5095*(DN63-DN61-DN111)</f>
        <v>#VALUE!</v>
      </c>
      <c r="DW62" s="34" t="e">
        <f>627.5095*(DM63-DM61-DM111)</f>
        <v>#VALUE!</v>
      </c>
      <c r="DX62" s="34" t="e">
        <f>627.5095*(DL63-DL61-DL111)</f>
        <v>#VALUE!</v>
      </c>
      <c r="DY62" s="34" t="e">
        <f>627.5095*(DK63-DK61-DK111)</f>
        <v>#VALUE!</v>
      </c>
      <c r="DZ62" s="33" t="e">
        <f t="shared" si="3"/>
        <v>#VALUE!</v>
      </c>
      <c r="EA62" s="33" t="e">
        <f t="shared" si="4"/>
        <v>#VALUE!</v>
      </c>
      <c r="EB62" s="33" t="e">
        <f t="shared" si="55"/>
        <v>#VALUE!</v>
      </c>
      <c r="EC62" s="33" t="e">
        <f>DS62-'CCSD(T)'!BV62</f>
        <v>#VALUE!</v>
      </c>
      <c r="ED62" s="33" t="e">
        <f>DU62-'CCSD(T)'!BW62</f>
        <v>#VALUE!</v>
      </c>
      <c r="EE62" s="33" t="e">
        <f>DW62-'CCSD(T)'!CF62</f>
        <v>#VALUE!</v>
      </c>
      <c r="EF62" s="39" t="e">
        <f>DY62-'CCSD(T)'!CG62</f>
        <v>#VALUE!</v>
      </c>
      <c r="EG62" s="39" t="e">
        <f>DY62-'DLPNO-CCSD(T1 or T0)'!CT61</f>
        <v>#VALUE!</v>
      </c>
      <c r="EH62" s="33" t="e">
        <f t="shared" si="56"/>
        <v>#VALUE!</v>
      </c>
      <c r="EI62" s="33" t="e">
        <f t="shared" si="57"/>
        <v>#VALUE!</v>
      </c>
      <c r="EJ62" s="33"/>
      <c r="EK62" s="289" t="s">
        <v>58</v>
      </c>
      <c r="EL62" s="33" t="s">
        <v>139</v>
      </c>
      <c r="EM62" s="33" t="s">
        <v>139</v>
      </c>
      <c r="EN62" s="33" t="s">
        <v>139</v>
      </c>
      <c r="EO62" s="33" t="s">
        <v>139</v>
      </c>
      <c r="EP62" s="33" t="s">
        <v>139</v>
      </c>
      <c r="EQ62" s="33" t="s">
        <v>139</v>
      </c>
      <c r="ER62" s="33" t="s">
        <v>139</v>
      </c>
      <c r="ES62" s="33" t="e">
        <f t="shared" si="58"/>
        <v>#VALUE!</v>
      </c>
      <c r="ET62" s="18" t="s">
        <v>119</v>
      </c>
      <c r="EU62" s="34" t="e">
        <f>627.5095*(EL63-EL61-EL111)</f>
        <v>#VALUE!</v>
      </c>
      <c r="EV62" s="34" t="e">
        <f>627.5095*(ES63-ES61-ES111)</f>
        <v>#VALUE!</v>
      </c>
      <c r="EW62" s="34" t="e">
        <f>627.5095*(EQ63-EQ61-EQ111)</f>
        <v>#VALUE!</v>
      </c>
      <c r="EX62" s="34" t="e">
        <f>627.5095*(EP63-EP61-EP111)</f>
        <v>#VALUE!</v>
      </c>
      <c r="EY62" s="34" t="e">
        <f>627.5095*(EO63-EO61-EO111)</f>
        <v>#VALUE!</v>
      </c>
      <c r="EZ62" s="34" t="e">
        <f>627.5095*(EN63-EN61-EN111)</f>
        <v>#VALUE!</v>
      </c>
      <c r="FA62" s="34" t="e">
        <f>627.5095*(EM63-EM61-EM111)</f>
        <v>#VALUE!</v>
      </c>
      <c r="FB62" s="92" t="e">
        <f t="shared" si="5"/>
        <v>#VALUE!</v>
      </c>
      <c r="FC62" s="92" t="e">
        <f t="shared" si="6"/>
        <v>#VALUE!</v>
      </c>
      <c r="FD62" s="92" t="e">
        <f>EU62-'CCSD(T)'!BB62</f>
        <v>#VALUE!</v>
      </c>
      <c r="FE62" s="92" t="e">
        <f>EW62-'CCSD(T)'!BC62</f>
        <v>#VALUE!</v>
      </c>
      <c r="FF62" s="92" t="e">
        <f>EY62-'CCSD(T)'!CH62</f>
        <v>#VALUE!</v>
      </c>
      <c r="FG62" s="96" t="e">
        <f>FA62-'CCSD(T)'!CI62</f>
        <v>#VALUE!</v>
      </c>
      <c r="FH62" s="96" t="e">
        <f>FA62-'DLPNO-CCSD(T1 or T0)'!AF61</f>
        <v>#VALUE!</v>
      </c>
      <c r="FI62" s="92" t="e">
        <f t="shared" si="59"/>
        <v>#VALUE!</v>
      </c>
      <c r="FJ62" s="92" t="e">
        <f t="shared" si="60"/>
        <v>#VALUE!</v>
      </c>
      <c r="FK62" s="39"/>
      <c r="FL62" s="218" t="s">
        <v>58</v>
      </c>
      <c r="FM62" s="28" t="s">
        <v>139</v>
      </c>
      <c r="FN62" s="28" t="s">
        <v>139</v>
      </c>
      <c r="FO62" s="28" t="s">
        <v>139</v>
      </c>
      <c r="FP62" s="28" t="s">
        <v>139</v>
      </c>
      <c r="FQ62" s="28" t="s">
        <v>139</v>
      </c>
      <c r="FR62" s="28" t="s">
        <v>139</v>
      </c>
      <c r="FS62" s="28" t="s">
        <v>139</v>
      </c>
      <c r="FT62" s="28" t="e">
        <f t="shared" si="61"/>
        <v>#VALUE!</v>
      </c>
      <c r="FU62" s="18" t="s">
        <v>119</v>
      </c>
      <c r="FV62" s="34" t="e">
        <f>627.5095*(FM63-FM61-FM111)</f>
        <v>#VALUE!</v>
      </c>
      <c r="FW62" s="34" t="e">
        <f>627.5095*(FT63-FT61-FT111)</f>
        <v>#VALUE!</v>
      </c>
      <c r="FX62" s="34" t="e">
        <f>627.5095*(FR63-FR61-FR111)</f>
        <v>#VALUE!</v>
      </c>
      <c r="FY62" s="34" t="e">
        <f>627.5095*(FQ63-FQ61-FQ111)</f>
        <v>#VALUE!</v>
      </c>
      <c r="FZ62" s="34" t="e">
        <f>627.5095*(FP63-FP61-FP111)</f>
        <v>#VALUE!</v>
      </c>
      <c r="GA62" s="34" t="e">
        <f>627.5095*(FO63-FO61-FO111)</f>
        <v>#VALUE!</v>
      </c>
      <c r="GB62" s="34" t="e">
        <f>627.5095*(FN63-FN61-FN111)</f>
        <v>#VALUE!</v>
      </c>
      <c r="GC62" s="33" t="e">
        <f t="shared" si="62"/>
        <v>#VALUE!</v>
      </c>
      <c r="GD62" s="33" t="e">
        <f t="shared" si="63"/>
        <v>#VALUE!</v>
      </c>
      <c r="GE62" s="169" t="e">
        <f t="shared" si="100"/>
        <v>#VALUE!</v>
      </c>
      <c r="GF62" s="33" t="e">
        <f>FV62-'CCSD(T)'!BB62</f>
        <v>#VALUE!</v>
      </c>
      <c r="GG62" s="33" t="e">
        <f>FX62-'CCSD(T)'!BC62</f>
        <v>#VALUE!</v>
      </c>
      <c r="GH62" s="33" t="e">
        <f>FZ62-'CCSD(T)'!CH62</f>
        <v>#VALUE!</v>
      </c>
      <c r="GI62" s="33" t="e">
        <f>GB62-'CCSD(T)'!CI62</f>
        <v>#VALUE!</v>
      </c>
      <c r="GJ62" s="33" t="e">
        <f>GB62-'DLPNO-CCSD(T1 or T0)'!O61</f>
        <v>#VALUE!</v>
      </c>
      <c r="GK62" s="33" t="e">
        <f t="shared" si="64"/>
        <v>#VALUE!</v>
      </c>
      <c r="GL62" s="33" t="e">
        <f t="shared" si="65"/>
        <v>#VALUE!</v>
      </c>
      <c r="GM62" s="33"/>
      <c r="GN62" s="218" t="s">
        <v>58</v>
      </c>
      <c r="GO62" s="28" t="s">
        <v>139</v>
      </c>
      <c r="GP62" s="28" t="s">
        <v>139</v>
      </c>
      <c r="GQ62" s="28" t="s">
        <v>139</v>
      </c>
      <c r="GR62" s="28" t="s">
        <v>139</v>
      </c>
      <c r="GS62" s="28" t="s">
        <v>139</v>
      </c>
      <c r="GT62" s="28" t="s">
        <v>139</v>
      </c>
      <c r="GU62" s="28" t="s">
        <v>139</v>
      </c>
      <c r="GV62" s="28" t="e">
        <f t="shared" si="66"/>
        <v>#VALUE!</v>
      </c>
      <c r="GW62" s="18" t="s">
        <v>119</v>
      </c>
      <c r="GX62" s="34" t="e">
        <f>627.5095*(GO63-GO61-GO111)</f>
        <v>#VALUE!</v>
      </c>
      <c r="GY62" s="34" t="e">
        <f>627.5095*(GV63-GV61-GV111)</f>
        <v>#VALUE!</v>
      </c>
      <c r="GZ62" s="34" t="e">
        <f>627.5095*(GT63-GT61-GT111)</f>
        <v>#VALUE!</v>
      </c>
      <c r="HA62" s="34" t="e">
        <f>627.5095*(GS63-GS61-GS111)</f>
        <v>#VALUE!</v>
      </c>
      <c r="HB62" s="34" t="e">
        <f>627.5095*(GR63-GR61-GR111)</f>
        <v>#VALUE!</v>
      </c>
      <c r="HC62" s="34" t="e">
        <f>627.5095*(GQ63-GQ61-GQ111)</f>
        <v>#VALUE!</v>
      </c>
      <c r="HD62" s="34" t="e">
        <f>627.5095*(GP63-GP61-GP111)</f>
        <v>#VALUE!</v>
      </c>
      <c r="HE62" s="33" t="e">
        <f t="shared" si="101"/>
        <v>#VALUE!</v>
      </c>
      <c r="HF62" s="33" t="e">
        <f t="shared" si="102"/>
        <v>#VALUE!</v>
      </c>
      <c r="HG62" s="52" t="e">
        <f t="shared" si="67"/>
        <v>#VALUE!</v>
      </c>
      <c r="HH62" s="33" t="e">
        <f>GX62-'CCSD(T)'!BB62</f>
        <v>#VALUE!</v>
      </c>
      <c r="HI62" s="33" t="e">
        <f>GZ62-'CCSD(T)'!BC62</f>
        <v>#VALUE!</v>
      </c>
      <c r="HJ62" s="33" t="e">
        <f>HB62-'CCSD(T)'!CH62</f>
        <v>#VALUE!</v>
      </c>
      <c r="HK62" s="33" t="e">
        <f>HD62-'CCSD(T)'!CI62</f>
        <v>#VALUE!</v>
      </c>
      <c r="HL62" s="33" t="e">
        <f>HD62-'DLPNO-CCSD(T1 or T0)'!CT61</f>
        <v>#VALUE!</v>
      </c>
      <c r="HM62" s="33" t="e">
        <f t="shared" si="103"/>
        <v>#VALUE!</v>
      </c>
      <c r="HN62" s="33" t="e">
        <f t="shared" si="104"/>
        <v>#VALUE!</v>
      </c>
      <c r="HO62" s="39"/>
      <c r="HP62" s="218" t="s">
        <v>58</v>
      </c>
      <c r="HQ62" s="28" t="s">
        <v>139</v>
      </c>
      <c r="HR62" s="28" t="s">
        <v>139</v>
      </c>
      <c r="HS62" s="28" t="s">
        <v>139</v>
      </c>
      <c r="HT62" s="28" t="s">
        <v>139</v>
      </c>
      <c r="HU62" s="28" t="s">
        <v>139</v>
      </c>
      <c r="HV62" s="28" t="s">
        <v>139</v>
      </c>
      <c r="HW62" s="28" t="s">
        <v>139</v>
      </c>
      <c r="HX62" s="28" t="e">
        <f t="shared" si="68"/>
        <v>#VALUE!</v>
      </c>
      <c r="HY62" s="18" t="s">
        <v>119</v>
      </c>
      <c r="HZ62" s="34" t="e">
        <f>627.5095*(HQ63-HQ61-HQ111)</f>
        <v>#VALUE!</v>
      </c>
      <c r="IA62" s="34" t="e">
        <f>627.5095*(HX63-HX61-HX111)</f>
        <v>#VALUE!</v>
      </c>
      <c r="IB62" s="34" t="e">
        <f>627.5095*(HV63-HV61-HV111)</f>
        <v>#VALUE!</v>
      </c>
      <c r="IC62" s="34" t="e">
        <f>627.5095*(HU63-HU61-HU111)</f>
        <v>#VALUE!</v>
      </c>
      <c r="ID62" s="34" t="e">
        <f>627.5095*(HT63-HT61-HT111)</f>
        <v>#VALUE!</v>
      </c>
      <c r="IE62" s="34" t="e">
        <f>627.5095*(HS63-HS61-HS111)</f>
        <v>#VALUE!</v>
      </c>
      <c r="IF62" s="34" t="e">
        <f>627.5095*(HR63-HR61-HR111)</f>
        <v>#VALUE!</v>
      </c>
      <c r="IG62" s="33" t="e">
        <f t="shared" si="69"/>
        <v>#VALUE!</v>
      </c>
      <c r="IH62" s="33" t="e">
        <f t="shared" si="70"/>
        <v>#VALUE!</v>
      </c>
      <c r="II62" s="33" t="e">
        <f t="shared" si="71"/>
        <v>#VALUE!</v>
      </c>
      <c r="IJ62" s="33" t="e">
        <f>HZ62-'CCSD(T)'!BB62</f>
        <v>#VALUE!</v>
      </c>
      <c r="IK62" s="33" t="e">
        <f>IB62-'CCSD(T)'!BC62</f>
        <v>#VALUE!</v>
      </c>
      <c r="IL62" s="33" t="e">
        <f>ID62-'CCSD(T)'!CH62</f>
        <v>#VALUE!</v>
      </c>
      <c r="IM62" s="33" t="e">
        <f>IF62-'CCSD(T)'!CI62</f>
        <v>#VALUE!</v>
      </c>
      <c r="IN62" s="33" t="e">
        <f>IF62-'DLPNO-CCSD(T1 or T0)'!CT61</f>
        <v>#VALUE!</v>
      </c>
      <c r="IO62" s="33" t="e">
        <f t="shared" si="72"/>
        <v>#VALUE!</v>
      </c>
      <c r="IP62" s="33" t="e">
        <f t="shared" si="73"/>
        <v>#VALUE!</v>
      </c>
      <c r="IQ62" s="33"/>
      <c r="IR62" s="218" t="s">
        <v>58</v>
      </c>
      <c r="IS62" t="s">
        <v>139</v>
      </c>
      <c r="IT62" t="s">
        <v>139</v>
      </c>
      <c r="IU62" t="s">
        <v>139</v>
      </c>
      <c r="IV62" t="s">
        <v>139</v>
      </c>
      <c r="IW62" t="s">
        <v>139</v>
      </c>
      <c r="IX62" t="s">
        <v>139</v>
      </c>
      <c r="IY62" t="s">
        <v>139</v>
      </c>
      <c r="IZ62" s="28" t="e">
        <f t="shared" si="74"/>
        <v>#VALUE!</v>
      </c>
      <c r="JA62" s="18" t="s">
        <v>119</v>
      </c>
      <c r="JB62" s="34" t="e">
        <f>627.5095*(IS63-IS61-IS111)</f>
        <v>#VALUE!</v>
      </c>
      <c r="JC62" s="34" t="e">
        <f>627.5095*(IZ63-IZ61-IZ111)</f>
        <v>#VALUE!</v>
      </c>
      <c r="JD62" s="34" t="e">
        <f>627.5095*(IX63-IX61-IX111)</f>
        <v>#VALUE!</v>
      </c>
      <c r="JE62" s="34" t="e">
        <f>627.5095*(IW63-IW61-IW111)</f>
        <v>#VALUE!</v>
      </c>
      <c r="JF62" s="34" t="e">
        <f>627.5095*(IV63-IV61-IV111)</f>
        <v>#VALUE!</v>
      </c>
      <c r="JG62" s="34" t="e">
        <f>627.5095*(IU63-IU61-IU111)</f>
        <v>#VALUE!</v>
      </c>
      <c r="JH62" s="34" t="e">
        <f>627.5095*(IT63-IT61-IT111)</f>
        <v>#VALUE!</v>
      </c>
      <c r="JI62" s="33" t="e">
        <f t="shared" si="75"/>
        <v>#VALUE!</v>
      </c>
      <c r="JJ62" s="33" t="e">
        <f t="shared" si="76"/>
        <v>#VALUE!</v>
      </c>
      <c r="JK62" s="33" t="e">
        <f t="shared" si="77"/>
        <v>#VALUE!</v>
      </c>
      <c r="JL62" s="33" t="e">
        <f>JB62-'CCSD(T)'!BB62</f>
        <v>#VALUE!</v>
      </c>
      <c r="JM62" s="33" t="e">
        <f>JD62-'CCSD(T)'!BC62</f>
        <v>#VALUE!</v>
      </c>
      <c r="JN62" s="33" t="e">
        <f>JF62-'CCSD(T)'!CH62</f>
        <v>#VALUE!</v>
      </c>
      <c r="JO62" s="33" t="e">
        <f>JH62-'CCSD(T)'!CI62</f>
        <v>#VALUE!</v>
      </c>
      <c r="JP62" s="33" t="e">
        <f>JH62-'DLPNO-CCSD(T1 or T0)'!CT61</f>
        <v>#VALUE!</v>
      </c>
      <c r="JQ62" s="33" t="e">
        <f t="shared" si="78"/>
        <v>#VALUE!</v>
      </c>
      <c r="JR62" s="33" t="e">
        <f t="shared" si="79"/>
        <v>#VALUE!</v>
      </c>
      <c r="JS62" s="33"/>
      <c r="JT62" s="344"/>
      <c r="JU62" s="344"/>
      <c r="JV62" s="347"/>
      <c r="JW62" s="333"/>
      <c r="JX62" s="218" t="s">
        <v>58</v>
      </c>
      <c r="JY62" s="28" t="s">
        <v>139</v>
      </c>
      <c r="JZ62" s="28" t="s">
        <v>139</v>
      </c>
      <c r="KA62" s="28" t="s">
        <v>139</v>
      </c>
      <c r="KB62" s="28" t="s">
        <v>139</v>
      </c>
      <c r="KC62" s="28" t="s">
        <v>139</v>
      </c>
      <c r="KD62" s="28" t="s">
        <v>139</v>
      </c>
      <c r="KE62" s="28" t="s">
        <v>139</v>
      </c>
      <c r="KF62" s="28" t="e">
        <f t="shared" si="80"/>
        <v>#VALUE!</v>
      </c>
      <c r="KG62" s="216"/>
      <c r="KI62" s="215"/>
      <c r="KJ62" s="10" t="s">
        <v>139</v>
      </c>
      <c r="KK62" s="10" t="s">
        <v>139</v>
      </c>
      <c r="KL62" s="10" t="e">
        <f t="shared" si="105"/>
        <v>#VALUE!</v>
      </c>
      <c r="KM62" s="10" t="e">
        <f t="shared" si="106"/>
        <v>#VALUE!</v>
      </c>
      <c r="KN62" s="34" t="e">
        <f>627.5095*(JY63-JY61-JY111)</f>
        <v>#VALUE!</v>
      </c>
      <c r="KO62" s="34" t="e">
        <f>627.5095*(KF63-KF61-KF111)</f>
        <v>#VALUE!</v>
      </c>
      <c r="KP62" s="34"/>
      <c r="KQ62" s="34"/>
      <c r="KR62" s="34" t="e">
        <f>627.5095*(KD63-KD61-KD111)</f>
        <v>#VALUE!</v>
      </c>
      <c r="KS62" s="34" t="e">
        <f>627.5095*(KC63-KC61-KC111)</f>
        <v>#VALUE!</v>
      </c>
      <c r="KT62" s="34" t="e">
        <f>627.5095*(KB63-KB61-KB111)</f>
        <v>#VALUE!</v>
      </c>
      <c r="KU62" s="34" t="e">
        <f>627.5095*(KA63-KA61-KA111)</f>
        <v>#VALUE!</v>
      </c>
      <c r="KV62" s="34"/>
      <c r="KW62" s="33"/>
      <c r="KX62" s="109"/>
      <c r="KY62" s="109"/>
      <c r="KZ62" s="331"/>
      <c r="LA62" s="33" t="e">
        <f t="shared" si="107"/>
        <v>#VALUE!</v>
      </c>
      <c r="LB62" s="155" t="e">
        <f t="shared" si="108"/>
        <v>#VALUE!</v>
      </c>
      <c r="LC62" s="149" t="e">
        <f>KN62-'PNO-LCCSD(T)'!AB61</f>
        <v>#VALUE!</v>
      </c>
      <c r="LD62" s="179" t="e">
        <f t="shared" si="109"/>
        <v>#VALUE!</v>
      </c>
      <c r="LE62" s="324">
        <f t="shared" si="110"/>
        <v>0</v>
      </c>
      <c r="LF62" s="326">
        <f t="shared" si="111"/>
        <v>0</v>
      </c>
      <c r="LG62" t="str">
        <f t="shared" si="112"/>
        <v>20_start_MAI</v>
      </c>
      <c r="LH62" s="176"/>
      <c r="LL62" s="128" t="e">
        <f t="shared" si="113"/>
        <v>#VALUE!</v>
      </c>
      <c r="LM62" s="128">
        <f t="shared" si="114"/>
        <v>0</v>
      </c>
      <c r="LN62" s="226" t="e">
        <f t="shared" si="115"/>
        <v>#VALUE!</v>
      </c>
      <c r="LO62" s="226"/>
      <c r="LP62" s="5" t="s">
        <v>58</v>
      </c>
      <c r="LQ62" s="4" t="s">
        <v>139</v>
      </c>
      <c r="LR62" s="4" t="s">
        <v>139</v>
      </c>
      <c r="LS62" s="4" t="s">
        <v>139</v>
      </c>
      <c r="LT62" s="4" t="s">
        <v>139</v>
      </c>
      <c r="LU62" s="4" t="s">
        <v>139</v>
      </c>
      <c r="LV62" s="4" t="s">
        <v>139</v>
      </c>
      <c r="LW62" s="4" t="s">
        <v>139</v>
      </c>
      <c r="LX62" s="28" t="e">
        <f t="shared" si="116"/>
        <v>#VALUE!</v>
      </c>
      <c r="LY62" s="18" t="s">
        <v>119</v>
      </c>
      <c r="LZ62" s="34" t="e">
        <f>627.5095*(LQ63-LQ61-LQ111)</f>
        <v>#VALUE!</v>
      </c>
      <c r="MA62" s="34" t="e">
        <f>627.5095*(LX63-LX61-LX111)</f>
        <v>#VALUE!</v>
      </c>
      <c r="MB62" s="34" t="e">
        <f>627.5095*(LV63-LV61-LV111)</f>
        <v>#VALUE!</v>
      </c>
      <c r="MC62" s="34" t="e">
        <f>627.5095*(LU63-LU61-LU111)</f>
        <v>#VALUE!</v>
      </c>
      <c r="MD62" s="34" t="e">
        <f>627.5095*(LT63-LT61-LT111)</f>
        <v>#VALUE!</v>
      </c>
      <c r="ME62" s="34" t="e">
        <f>627.5095*(LS63-LS61-LS111)</f>
        <v>#VALUE!</v>
      </c>
      <c r="MF62" s="34" t="e">
        <f>627.5095*(LR63-LR61-LR111)</f>
        <v>#VALUE!</v>
      </c>
      <c r="MG62" s="33" t="e">
        <f t="shared" si="117"/>
        <v>#VALUE!</v>
      </c>
      <c r="MH62" s="39" t="e">
        <f t="shared" si="118"/>
        <v>#VALUE!</v>
      </c>
      <c r="MI62" s="33"/>
      <c r="MJ62" s="5" t="s">
        <v>58</v>
      </c>
      <c r="MK62" s="28" t="s">
        <v>139</v>
      </c>
      <c r="ML62" s="28" t="s">
        <v>139</v>
      </c>
      <c r="MM62" s="28" t="s">
        <v>139</v>
      </c>
      <c r="MN62" s="28" t="s">
        <v>139</v>
      </c>
      <c r="MO62" s="28" t="s">
        <v>139</v>
      </c>
      <c r="MP62" s="28" t="s">
        <v>139</v>
      </c>
      <c r="MQ62" s="28" t="s">
        <v>139</v>
      </c>
      <c r="MR62" s="28" t="e">
        <f t="shared" si="82"/>
        <v>#VALUE!</v>
      </c>
      <c r="MS62" s="18" t="s">
        <v>119</v>
      </c>
      <c r="MT62" s="34" t="e">
        <f>627.5095*(MK63-MK61-MK111)</f>
        <v>#VALUE!</v>
      </c>
      <c r="MU62" s="34" t="e">
        <f>627.5095*(MR63-MR61-MR111)</f>
        <v>#VALUE!</v>
      </c>
      <c r="MV62" s="34" t="e">
        <f>627.5095*(MP63-MP61-MP111)</f>
        <v>#VALUE!</v>
      </c>
      <c r="MW62" s="34" t="e">
        <f>627.5095*(MO63-MO61-MO111)</f>
        <v>#VALUE!</v>
      </c>
      <c r="MX62" s="34" t="e">
        <f>627.5095*(MN63-MN61-MN111)</f>
        <v>#VALUE!</v>
      </c>
      <c r="MY62" s="34" t="e">
        <f>627.5095*(MM63-MM61-MM111)</f>
        <v>#VALUE!</v>
      </c>
      <c r="MZ62" s="34" t="e">
        <f>627.5095*(ML63-ML61-ML111)</f>
        <v>#VALUE!</v>
      </c>
      <c r="NA62" s="52" t="e">
        <f t="shared" si="119"/>
        <v>#VALUE!</v>
      </c>
      <c r="NB62" s="52" t="e">
        <f t="shared" si="120"/>
        <v>#VALUE!</v>
      </c>
      <c r="NC62" s="33" t="e">
        <f t="shared" si="121"/>
        <v>#VALUE!</v>
      </c>
      <c r="ND62" s="33"/>
      <c r="NE62" s="5" t="s">
        <v>58</v>
      </c>
      <c r="NF62" t="s">
        <v>139</v>
      </c>
      <c r="NG62" t="s">
        <v>139</v>
      </c>
      <c r="NH62" t="s">
        <v>139</v>
      </c>
      <c r="NI62" t="s">
        <v>139</v>
      </c>
      <c r="NJ62" t="s">
        <v>139</v>
      </c>
      <c r="NK62" t="s">
        <v>139</v>
      </c>
      <c r="NL62" t="s">
        <v>139</v>
      </c>
      <c r="NM62" s="28" t="e">
        <f t="shared" si="83"/>
        <v>#VALUE!</v>
      </c>
      <c r="NN62" s="18" t="s">
        <v>119</v>
      </c>
      <c r="NO62" s="34" t="e">
        <f>627.5095*(NF63-NF61-NF111)</f>
        <v>#VALUE!</v>
      </c>
      <c r="NP62" s="34" t="e">
        <f>627.5095*(NM63-NM61-NM111)</f>
        <v>#VALUE!</v>
      </c>
      <c r="NQ62" s="34" t="e">
        <f>627.5095*(NK63-NK61-NK111)</f>
        <v>#VALUE!</v>
      </c>
      <c r="NR62" s="34" t="e">
        <f>627.5095*(NJ63-NJ61-NJ111)</f>
        <v>#VALUE!</v>
      </c>
      <c r="NS62" s="34" t="e">
        <f>627.5095*(NI63-NI61-NI111)</f>
        <v>#VALUE!</v>
      </c>
      <c r="NT62" s="34" t="e">
        <f>627.5095*(NH63-NH61-NH111)</f>
        <v>#VALUE!</v>
      </c>
      <c r="NU62" s="34" t="e">
        <f>627.5095*(NG63-NG61-NG111)</f>
        <v>#VALUE!</v>
      </c>
      <c r="NV62" s="33" t="e">
        <f t="shared" si="122"/>
        <v>#VALUE!</v>
      </c>
      <c r="NW62" s="39" t="e">
        <f t="shared" si="84"/>
        <v>#VALUE!</v>
      </c>
      <c r="NX62" s="33" t="e">
        <f t="shared" si="85"/>
        <v>#VALUE!</v>
      </c>
      <c r="NZ62" s="5" t="s">
        <v>58</v>
      </c>
      <c r="OA62" s="4" t="s">
        <v>139</v>
      </c>
      <c r="OB62" s="4" t="s">
        <v>139</v>
      </c>
      <c r="OC62" s="4" t="s">
        <v>139</v>
      </c>
      <c r="OD62" s="4" t="s">
        <v>139</v>
      </c>
      <c r="OE62" s="4" t="s">
        <v>139</v>
      </c>
      <c r="OF62" s="4" t="s">
        <v>139</v>
      </c>
      <c r="OG62" s="4" t="s">
        <v>139</v>
      </c>
      <c r="OH62" s="28" t="e">
        <f t="shared" si="86"/>
        <v>#VALUE!</v>
      </c>
      <c r="OI62" s="18" t="s">
        <v>119</v>
      </c>
      <c r="OJ62" s="34" t="e">
        <f>627.5095*(OA63-OA61-OA111)</f>
        <v>#VALUE!</v>
      </c>
      <c r="OK62" s="34" t="e">
        <f>627.5095*(OH63-OH61-OH111)</f>
        <v>#VALUE!</v>
      </c>
      <c r="OL62" s="34" t="e">
        <f>627.5095*(OF63-OF61-OF111)</f>
        <v>#VALUE!</v>
      </c>
      <c r="OM62" s="34" t="e">
        <f>627.5095*(OE63-OE61-OE111)</f>
        <v>#VALUE!</v>
      </c>
      <c r="ON62" s="34" t="e">
        <f>627.5095*(OD63-OD61-OD111)</f>
        <v>#VALUE!</v>
      </c>
      <c r="OO62" s="34" t="e">
        <f>627.5095*(OC63-OC61-OC111)</f>
        <v>#VALUE!</v>
      </c>
      <c r="OP62" s="34" t="e">
        <f>627.5095*(OB63-OB61-OB111)</f>
        <v>#VALUE!</v>
      </c>
      <c r="OQ62" s="33" t="e">
        <f t="shared" si="32"/>
        <v>#VALUE!</v>
      </c>
      <c r="OR62" s="39" t="e">
        <f t="shared" si="87"/>
        <v>#VALUE!</v>
      </c>
      <c r="OS62" s="39"/>
      <c r="OT62" s="39" t="s">
        <v>58</v>
      </c>
      <c r="OU62" s="39" t="s">
        <v>139</v>
      </c>
      <c r="OV62" s="39" t="s">
        <v>139</v>
      </c>
      <c r="OW62" s="39" t="s">
        <v>139</v>
      </c>
      <c r="OX62" s="39" t="s">
        <v>139</v>
      </c>
      <c r="OY62" s="39" t="s">
        <v>139</v>
      </c>
      <c r="OZ62" s="39" t="s">
        <v>139</v>
      </c>
      <c r="PA62" s="39" t="s">
        <v>139</v>
      </c>
      <c r="PB62" s="39" t="e">
        <v>#VALUE!</v>
      </c>
      <c r="PC62" s="39" t="s">
        <v>119</v>
      </c>
      <c r="PD62" s="39" t="e">
        <v>#VALUE!</v>
      </c>
      <c r="PE62" s="39" t="e">
        <v>#VALUE!</v>
      </c>
      <c r="PF62" s="39" t="e">
        <v>#VALUE!</v>
      </c>
      <c r="PG62" s="39" t="e">
        <v>#VALUE!</v>
      </c>
      <c r="PH62" s="39" t="e">
        <v>#VALUE!</v>
      </c>
      <c r="PI62" s="39" t="e">
        <v>#VALUE!</v>
      </c>
      <c r="PJ62" s="39" t="e">
        <v>#VALUE!</v>
      </c>
      <c r="PK62" s="39" t="e">
        <v>#VALUE!</v>
      </c>
      <c r="PL62" s="39" t="e">
        <v>#VALUE!</v>
      </c>
      <c r="PM62" s="39"/>
      <c r="PO62" s="33" t="e">
        <f t="shared" si="123"/>
        <v>#VALUE!</v>
      </c>
      <c r="PP62" s="33" t="e">
        <f t="shared" si="124"/>
        <v>#VALUE!</v>
      </c>
      <c r="PQ62" s="33" t="e">
        <f t="shared" si="88"/>
        <v>#VALUE!</v>
      </c>
      <c r="PR62" s="33" t="e">
        <f>'LNO-CCSD(T)-def2nZVP'!LB62</f>
        <v>#VALUE!</v>
      </c>
      <c r="PS62" s="33" t="e">
        <f t="shared" si="89"/>
        <v>#VALUE!</v>
      </c>
      <c r="PT62" s="33" t="e">
        <f t="shared" si="90"/>
        <v>#VALUE!</v>
      </c>
      <c r="PU62" s="33" t="e">
        <f>-'LNO-CCSD(T)-def2nZVP'!FA62+'CCSD(T)'!CI62</f>
        <v>#VALUE!</v>
      </c>
      <c r="PV62" s="360" t="e">
        <f>'LNO-CCSD(T)-def2nZVP'!KV62+PS62+PT62+PU62</f>
        <v>#VALUE!</v>
      </c>
      <c r="PW62" s="360"/>
      <c r="PX62" s="399" t="e">
        <v>#VALUE!</v>
      </c>
      <c r="PY62" s="399" t="e">
        <v>#VALUE!</v>
      </c>
      <c r="PZ62" s="399" t="e">
        <v>#VALUE!</v>
      </c>
      <c r="QA62" s="399" t="e">
        <v>#VALUE!</v>
      </c>
      <c r="QB62" s="399" t="e">
        <v>#VALUE!</v>
      </c>
      <c r="QC62" s="399" t="e">
        <v>#VALUE!</v>
      </c>
      <c r="QD62" s="399" t="e">
        <v>#VALUE!</v>
      </c>
      <c r="QE62" s="360" t="e">
        <v>#VALUE!</v>
      </c>
      <c r="QF62" s="399" t="e">
        <f t="shared" si="91"/>
        <v>#VALUE!</v>
      </c>
      <c r="QH62" s="5" t="s">
        <v>58</v>
      </c>
      <c r="QI62" s="420" t="s">
        <v>139</v>
      </c>
      <c r="QJ62" s="420" t="s">
        <v>139</v>
      </c>
      <c r="QK62" s="420" t="s">
        <v>139</v>
      </c>
      <c r="QL62" s="420" t="s">
        <v>139</v>
      </c>
      <c r="QM62" s="420" t="s">
        <v>139</v>
      </c>
      <c r="QN62" s="420" t="s">
        <v>139</v>
      </c>
      <c r="QO62" s="420" t="s">
        <v>139</v>
      </c>
      <c r="QP62" s="213" t="e">
        <f t="shared" si="92"/>
        <v>#VALUE!</v>
      </c>
      <c r="QQ62" s="421" t="s">
        <v>119</v>
      </c>
      <c r="QR62" s="212" t="e">
        <f>627.5095*(QI63-QI61-QI111)</f>
        <v>#VALUE!</v>
      </c>
      <c r="QS62" s="212" t="e">
        <f>627.5095*(QP63-QP61-QP111)</f>
        <v>#VALUE!</v>
      </c>
      <c r="QT62" s="212" t="e">
        <f>627.5095*(QN63-QN61-QN111)</f>
        <v>#VALUE!</v>
      </c>
      <c r="QU62" s="212" t="e">
        <f>627.5095*(QM63-QM61-QM111)</f>
        <v>#VALUE!</v>
      </c>
      <c r="QV62" s="212" t="e">
        <f>627.5095*(QL63-QL61-QL111)</f>
        <v>#VALUE!</v>
      </c>
      <c r="QW62" s="212" t="e">
        <f>627.5095*(QK63-QK61-QK111)</f>
        <v>#VALUE!</v>
      </c>
      <c r="QX62" s="212" t="e">
        <f>627.5095*(QJ63-QJ61-QJ111)</f>
        <v>#VALUE!</v>
      </c>
      <c r="QY62" s="213" t="e">
        <f t="shared" si="35"/>
        <v>#VALUE!</v>
      </c>
      <c r="QZ62" s="249" t="e">
        <f t="shared" si="93"/>
        <v>#VALUE!</v>
      </c>
      <c r="RA62" s="5"/>
      <c r="RB62" s="5" t="s">
        <v>58</v>
      </c>
      <c r="RC62" s="213" t="s">
        <v>139</v>
      </c>
      <c r="RD62" s="213" t="s">
        <v>139</v>
      </c>
      <c r="RE62" s="213" t="s">
        <v>139</v>
      </c>
      <c r="RF62" s="213" t="s">
        <v>139</v>
      </c>
      <c r="RG62" s="213" t="s">
        <v>139</v>
      </c>
      <c r="RH62" s="213" t="s">
        <v>139</v>
      </c>
      <c r="RI62" s="213" t="s">
        <v>139</v>
      </c>
      <c r="RJ62" s="418" t="e">
        <f t="shared" si="94"/>
        <v>#VALUE!</v>
      </c>
      <c r="RK62" s="421" t="s">
        <v>119</v>
      </c>
      <c r="RL62" s="212" t="e">
        <f>627.5095*(RC63-RC61-RC111)</f>
        <v>#VALUE!</v>
      </c>
      <c r="RM62" s="212" t="e">
        <f>627.5095*(RJ63-RJ61-RJ111)</f>
        <v>#VALUE!</v>
      </c>
      <c r="RN62" s="212" t="e">
        <f>627.5095*(RH63-RH61-RH111)</f>
        <v>#VALUE!</v>
      </c>
      <c r="RO62" s="212" t="e">
        <f>627.5095*(RG63-RG61-RG111)</f>
        <v>#VALUE!</v>
      </c>
      <c r="RP62" s="212" t="e">
        <f>627.5095*(RF63-RF61-RF111)</f>
        <v>#VALUE!</v>
      </c>
      <c r="RQ62" s="212" t="e">
        <f>627.5095*(RE63-RE61-RE111)</f>
        <v>#VALUE!</v>
      </c>
      <c r="RR62" s="212" t="e">
        <f>627.5095*(RD63-RD61-RD111)</f>
        <v>#VALUE!</v>
      </c>
      <c r="RS62" s="213" t="e">
        <f t="shared" si="36"/>
        <v>#VALUE!</v>
      </c>
      <c r="RT62" s="249" t="e">
        <f t="shared" si="95"/>
        <v>#VALUE!</v>
      </c>
    </row>
    <row r="63" spans="1:488" ht="17">
      <c r="A63" s="96">
        <v>-24.36</v>
      </c>
      <c r="C63" s="286" t="s">
        <v>59</v>
      </c>
      <c r="D63" s="282" t="s">
        <v>139</v>
      </c>
      <c r="E63" s="282" t="s">
        <v>139</v>
      </c>
      <c r="F63" s="282" t="s">
        <v>139</v>
      </c>
      <c r="G63" s="282" t="s">
        <v>139</v>
      </c>
      <c r="H63" s="282" t="s">
        <v>139</v>
      </c>
      <c r="I63" s="282" t="s">
        <v>139</v>
      </c>
      <c r="J63" s="282" t="s">
        <v>139</v>
      </c>
      <c r="K63" s="94" t="s">
        <v>120</v>
      </c>
      <c r="L63" s="34" t="e">
        <f>627.5095*(D61-D62+D111)</f>
        <v>#VALUE!</v>
      </c>
      <c r="M63" s="34" t="e">
        <f>627.5095*(J61-J62+J111)</f>
        <v>#VALUE!</v>
      </c>
      <c r="N63" s="34" t="e">
        <f>627.5095*(I61-I62+I111)</f>
        <v>#VALUE!</v>
      </c>
      <c r="O63" s="34" t="e">
        <f>627.5095*(H61-H62+H111)</f>
        <v>#VALUE!</v>
      </c>
      <c r="P63" s="34" t="e">
        <f>627.5095*(G61-G62+G111)</f>
        <v>#VALUE!</v>
      </c>
      <c r="Q63" s="34" t="e">
        <f>627.5095*(F61-F62+F111)</f>
        <v>#VALUE!</v>
      </c>
      <c r="R63" s="34" t="e">
        <f>627.5095*(E61-E62+E111)</f>
        <v>#VALUE!</v>
      </c>
      <c r="S63" s="93" t="e">
        <f t="shared" si="37"/>
        <v>#VALUE!</v>
      </c>
      <c r="T63" s="93" t="e">
        <f t="shared" si="38"/>
        <v>#VALUE!</v>
      </c>
      <c r="U63" s="288"/>
      <c r="V63" s="93" t="e">
        <f>L63-'CCSD(T)'!BV63</f>
        <v>#VALUE!</v>
      </c>
      <c r="W63" s="93" t="e">
        <f>N63-'CCSD(T)'!BW63</f>
        <v>#VALUE!</v>
      </c>
      <c r="X63" s="93" t="e">
        <f>P63-'CCSD(T)'!CF63</f>
        <v>#VALUE!</v>
      </c>
      <c r="Y63" s="93" t="e">
        <f>R63-'CCSD(T)'!CG63</f>
        <v>#VALUE!</v>
      </c>
      <c r="Z63" s="93" t="e">
        <f>R63-'DLPNO-CCSD(T1 or T0)'!CT62</f>
        <v>#VALUE!</v>
      </c>
      <c r="AA63" s="93" t="e">
        <f t="shared" si="39"/>
        <v>#VALUE!</v>
      </c>
      <c r="AB63" s="93" t="e">
        <f t="shared" si="40"/>
        <v>#VALUE!</v>
      </c>
      <c r="AD63" s="209" t="s">
        <v>59</v>
      </c>
      <c r="AE63" s="28" t="s">
        <v>139</v>
      </c>
      <c r="AF63" s="28" t="s">
        <v>139</v>
      </c>
      <c r="AG63" s="28" t="s">
        <v>139</v>
      </c>
      <c r="AH63" s="28" t="s">
        <v>139</v>
      </c>
      <c r="AI63" s="28" t="s">
        <v>139</v>
      </c>
      <c r="AJ63" s="28" t="s">
        <v>139</v>
      </c>
      <c r="AK63" s="28" t="s">
        <v>139</v>
      </c>
      <c r="AL63" s="18" t="s">
        <v>120</v>
      </c>
      <c r="AM63" s="34" t="e">
        <f>627.5095*(AE61-AE62+AE111)</f>
        <v>#VALUE!</v>
      </c>
      <c r="AN63" s="34" t="e">
        <f>627.5095*(AK61-AK62+AK111)</f>
        <v>#VALUE!</v>
      </c>
      <c r="AO63" s="34" t="e">
        <f>627.5095*(AJ61-AJ62+AJ111)</f>
        <v>#VALUE!</v>
      </c>
      <c r="AP63" s="34" t="e">
        <f>627.5095*(AI61-AI62+AI111)</f>
        <v>#VALUE!</v>
      </c>
      <c r="AQ63" s="34" t="e">
        <f>627.5095*(AH61-AH62+AH111)</f>
        <v>#VALUE!</v>
      </c>
      <c r="AR63" s="34" t="e">
        <f>627.5095*(AG61-AG62+AG111)</f>
        <v>#VALUE!</v>
      </c>
      <c r="AS63" s="34" t="e">
        <f>627.5095*(AF61-AF62+AF111)</f>
        <v>#VALUE!</v>
      </c>
      <c r="AT63" s="52" t="e">
        <f t="shared" si="41"/>
        <v>#VALUE!</v>
      </c>
      <c r="AU63" s="52" t="e">
        <f t="shared" si="42"/>
        <v>#VALUE!</v>
      </c>
      <c r="AV63" s="71"/>
      <c r="AW63" s="52" t="e">
        <f>AM63-'CCSD(T)'!BV63</f>
        <v>#VALUE!</v>
      </c>
      <c r="AX63" s="52" t="e">
        <f>AO63-'CCSD(T)'!BW63</f>
        <v>#VALUE!</v>
      </c>
      <c r="AY63" s="52" t="e">
        <f>AQ63-'CCSD(T)'!CF63</f>
        <v>#VALUE!</v>
      </c>
      <c r="AZ63" s="52" t="e">
        <f>AS63-'CCSD(T)'!CG63</f>
        <v>#VALUE!</v>
      </c>
      <c r="BA63" s="52" t="e">
        <f>AS63-'DLPNO-CCSD(T1 or T0)'!CT62</f>
        <v>#VALUE!</v>
      </c>
      <c r="BB63" s="52" t="e">
        <f t="shared" si="43"/>
        <v>#VALUE!</v>
      </c>
      <c r="BC63" s="52" t="e">
        <f t="shared" si="44"/>
        <v>#VALUE!</v>
      </c>
      <c r="BD63" s="33"/>
      <c r="BE63" s="211" t="s">
        <v>59</v>
      </c>
      <c r="BF63" s="28" t="s">
        <v>139</v>
      </c>
      <c r="BG63" s="28" t="s">
        <v>139</v>
      </c>
      <c r="BH63" s="28" t="s">
        <v>139</v>
      </c>
      <c r="BI63" s="28" t="s">
        <v>139</v>
      </c>
      <c r="BJ63" s="28" t="s">
        <v>139</v>
      </c>
      <c r="BK63" s="28" t="s">
        <v>139</v>
      </c>
      <c r="BL63" s="28" t="s">
        <v>139</v>
      </c>
      <c r="BM63" s="28" t="e">
        <f t="shared" si="45"/>
        <v>#VALUE!</v>
      </c>
      <c r="BN63" s="18" t="s">
        <v>120</v>
      </c>
      <c r="BO63" s="212" t="e">
        <f>627.5095*(BF61-BF62+BF111)</f>
        <v>#VALUE!</v>
      </c>
      <c r="BP63" s="212" t="e">
        <f>627.5095*(BM61-BM62+BM111)</f>
        <v>#VALUE!</v>
      </c>
      <c r="BQ63" s="212" t="e">
        <f>627.5095*(BK61-BK62+BK111)</f>
        <v>#VALUE!</v>
      </c>
      <c r="BR63" s="212" t="e">
        <f>627.5095*(BJ61-BJ62+BJ111)</f>
        <v>#VALUE!</v>
      </c>
      <c r="BS63" s="212" t="e">
        <f>627.5095*(BI61-BI62+BI111)</f>
        <v>#VALUE!</v>
      </c>
      <c r="BT63" s="212" t="e">
        <f>627.5095*(BH61-BH62+BH111)</f>
        <v>#VALUE!</v>
      </c>
      <c r="BU63" s="212" t="e">
        <f>627.5095*(BG61-BG62+BG111)</f>
        <v>#VALUE!</v>
      </c>
      <c r="BV63" s="213" t="e">
        <f t="shared" si="46"/>
        <v>#VALUE!</v>
      </c>
      <c r="BW63" s="213" t="e">
        <f t="shared" si="47"/>
        <v>#VALUE!</v>
      </c>
      <c r="BX63" s="214" t="e">
        <f t="shared" si="96"/>
        <v>#VALUE!</v>
      </c>
      <c r="BY63" s="33" t="e">
        <f>BO63-'CCSD(T)'!BV63</f>
        <v>#VALUE!</v>
      </c>
      <c r="BZ63" s="33" t="e">
        <f>BQ63-'CCSD(T)'!BW63</f>
        <v>#VALUE!</v>
      </c>
      <c r="CA63" s="39" t="e">
        <f>BS63-'CCSD(T)'!CF63</f>
        <v>#VALUE!</v>
      </c>
      <c r="CB63" s="39" t="e">
        <f>BU63-'CCSD(T)'!CG63</f>
        <v>#VALUE!</v>
      </c>
      <c r="CC63" s="33" t="e">
        <f>BU63-'DLPNO-CCSD(T1 or T0)'!CT62</f>
        <v>#VALUE!</v>
      </c>
      <c r="CD63" s="33" t="e">
        <f t="shared" si="49"/>
        <v>#VALUE!</v>
      </c>
      <c r="CE63" s="33" t="e">
        <f t="shared" si="50"/>
        <v>#VALUE!</v>
      </c>
      <c r="CF63" s="39"/>
      <c r="CG63" s="211" t="s">
        <v>59</v>
      </c>
      <c r="CH63" s="74" t="s">
        <v>139</v>
      </c>
      <c r="CI63" s="200" t="s">
        <v>139</v>
      </c>
      <c r="CJ63" s="200" t="s">
        <v>139</v>
      </c>
      <c r="CK63" s="200" t="s">
        <v>139</v>
      </c>
      <c r="CL63" s="200" t="s">
        <v>139</v>
      </c>
      <c r="CM63" s="200" t="s">
        <v>139</v>
      </c>
      <c r="CN63" s="52" t="s">
        <v>139</v>
      </c>
      <c r="CO63" s="52" t="s">
        <v>139</v>
      </c>
      <c r="CP63" s="18" t="s">
        <v>120</v>
      </c>
      <c r="CQ63" s="34" t="e">
        <f>627.5095*(CH61-CH62+CH111)</f>
        <v>#VALUE!</v>
      </c>
      <c r="CR63" s="34" t="e">
        <f>627.5095*(CO61-CO62+CO111)</f>
        <v>#VALUE!</v>
      </c>
      <c r="CS63" s="34" t="e">
        <f>627.5095*(CM61-CM62+CM111)</f>
        <v>#VALUE!</v>
      </c>
      <c r="CT63" s="34" t="e">
        <f>627.5095*(CL61-CL62+CL111)</f>
        <v>#VALUE!</v>
      </c>
      <c r="CU63" s="34" t="e">
        <f>627.5095*(CK61-CK62+CK111)</f>
        <v>#VALUE!</v>
      </c>
      <c r="CV63" s="34" t="e">
        <f>627.5095*(CJ61-CJ62+CJ111)</f>
        <v>#VALUE!</v>
      </c>
      <c r="CW63" s="34" t="e">
        <f>627.5095*(CI61-CI62+CI111)</f>
        <v>#VALUE!</v>
      </c>
      <c r="CX63" s="33" t="e">
        <f t="shared" si="97"/>
        <v>#VALUE!</v>
      </c>
      <c r="CY63" s="33" t="e">
        <f t="shared" si="98"/>
        <v>#VALUE!</v>
      </c>
      <c r="CZ63" s="33" t="e">
        <f t="shared" si="99"/>
        <v>#VALUE!</v>
      </c>
      <c r="DA63" s="33" t="e">
        <f>CQ63-'CCSD(T)'!BV63</f>
        <v>#VALUE!</v>
      </c>
      <c r="DB63" s="33" t="e">
        <f>CS63-'CCSD(T)'!BW63</f>
        <v>#VALUE!</v>
      </c>
      <c r="DC63" s="33" t="e">
        <f>CU63-'CCSD(T)'!CF63</f>
        <v>#VALUE!</v>
      </c>
      <c r="DD63" s="39" t="e">
        <f>CW63-'CCSD(T)'!CG63</f>
        <v>#VALUE!</v>
      </c>
      <c r="DE63" s="39" t="e">
        <f>CW63-'DLPNO-CCSD(T1 or T0)'!CT62</f>
        <v>#VALUE!</v>
      </c>
      <c r="DF63" s="33" t="e">
        <f t="shared" si="52"/>
        <v>#VALUE!</v>
      </c>
      <c r="DG63" s="33" t="e">
        <f t="shared" si="53"/>
        <v>#VALUE!</v>
      </c>
      <c r="DH63" s="33"/>
      <c r="DI63" s="211" t="s">
        <v>59</v>
      </c>
      <c r="DJ63" s="74" t="s">
        <v>139</v>
      </c>
      <c r="DK63" s="200" t="s">
        <v>139</v>
      </c>
      <c r="DL63" s="200" t="s">
        <v>139</v>
      </c>
      <c r="DM63" s="200" t="s">
        <v>139</v>
      </c>
      <c r="DN63" s="200" t="s">
        <v>139</v>
      </c>
      <c r="DO63" s="200" t="s">
        <v>139</v>
      </c>
      <c r="DP63" s="10" t="s">
        <v>139</v>
      </c>
      <c r="DQ63" s="52" t="s">
        <v>139</v>
      </c>
      <c r="DR63" s="18" t="s">
        <v>120</v>
      </c>
      <c r="DS63" s="34" t="e">
        <f>627.5095*(DJ61-DJ62+DJ111)</f>
        <v>#VALUE!</v>
      </c>
      <c r="DT63" s="34" t="e">
        <f>627.5095*(DQ61-DQ62+DQ111)</f>
        <v>#VALUE!</v>
      </c>
      <c r="DU63" s="34" t="e">
        <f>627.5095*(DO61-DO62+DO111)</f>
        <v>#VALUE!</v>
      </c>
      <c r="DV63" s="34" t="e">
        <f>627.5095*(DN61-DN62+DN111)</f>
        <v>#VALUE!</v>
      </c>
      <c r="DW63" s="34" t="e">
        <f>627.5095*(DM61-DM62+DM111)</f>
        <v>#VALUE!</v>
      </c>
      <c r="DX63" s="34" t="e">
        <f>627.5095*(DL61-DL62+DL111)</f>
        <v>#VALUE!</v>
      </c>
      <c r="DY63" s="34" t="e">
        <f>627.5095*(DK61-DK62+DK111)</f>
        <v>#VALUE!</v>
      </c>
      <c r="DZ63" s="33" t="e">
        <f t="shared" si="3"/>
        <v>#VALUE!</v>
      </c>
      <c r="EA63" s="33" t="e">
        <f t="shared" si="4"/>
        <v>#VALUE!</v>
      </c>
      <c r="EB63" s="33" t="e">
        <f t="shared" si="55"/>
        <v>#VALUE!</v>
      </c>
      <c r="EC63" s="33" t="e">
        <f>DS63-'CCSD(T)'!BV63</f>
        <v>#VALUE!</v>
      </c>
      <c r="ED63" s="33" t="e">
        <f>DU63-'CCSD(T)'!BW63</f>
        <v>#VALUE!</v>
      </c>
      <c r="EE63" s="33" t="e">
        <f>DW63-'CCSD(T)'!CF63</f>
        <v>#VALUE!</v>
      </c>
      <c r="EF63" s="39" t="e">
        <f>DY63-'CCSD(T)'!CG63</f>
        <v>#VALUE!</v>
      </c>
      <c r="EG63" s="39" t="e">
        <f>DY63-'DLPNO-CCSD(T1 or T0)'!CT62</f>
        <v>#VALUE!</v>
      </c>
      <c r="EH63" s="33" t="e">
        <f t="shared" si="56"/>
        <v>#VALUE!</v>
      </c>
      <c r="EI63" s="33" t="e">
        <f t="shared" si="57"/>
        <v>#VALUE!</v>
      </c>
      <c r="EJ63" s="33"/>
      <c r="EK63" s="289" t="s">
        <v>59</v>
      </c>
      <c r="EL63" s="33" t="s">
        <v>139</v>
      </c>
      <c r="EM63" s="33" t="s">
        <v>139</v>
      </c>
      <c r="EN63" s="33" t="s">
        <v>139</v>
      </c>
      <c r="EO63" s="33" t="s">
        <v>139</v>
      </c>
      <c r="EP63" s="33" t="s">
        <v>139</v>
      </c>
      <c r="EQ63" s="33" t="s">
        <v>139</v>
      </c>
      <c r="ER63" s="33" t="s">
        <v>139</v>
      </c>
      <c r="ES63" s="33" t="e">
        <f t="shared" si="58"/>
        <v>#VALUE!</v>
      </c>
      <c r="ET63" s="18" t="s">
        <v>120</v>
      </c>
      <c r="EU63" s="34" t="e">
        <f>627.5095*(EL61-EL62+EL111)</f>
        <v>#VALUE!</v>
      </c>
      <c r="EV63" s="34" t="e">
        <f>627.5095*(ES61-ES62+ES111)</f>
        <v>#VALUE!</v>
      </c>
      <c r="EW63" s="34" t="e">
        <f>627.5095*(EQ61-EQ62+EQ111)</f>
        <v>#VALUE!</v>
      </c>
      <c r="EX63" s="34" t="e">
        <f>627.5095*(EP61-EP62+EP111)</f>
        <v>#VALUE!</v>
      </c>
      <c r="EY63" s="34" t="e">
        <f>627.5095*(EO61-EO62+EO111)</f>
        <v>#VALUE!</v>
      </c>
      <c r="EZ63" s="34" t="e">
        <f>627.5095*(EN61-EN62+EN111)</f>
        <v>#VALUE!</v>
      </c>
      <c r="FA63" s="34" t="e">
        <f>627.5095*(EM61-EM62+EM111)</f>
        <v>#VALUE!</v>
      </c>
      <c r="FB63" s="92" t="e">
        <f t="shared" si="5"/>
        <v>#VALUE!</v>
      </c>
      <c r="FC63" s="92" t="e">
        <f t="shared" si="6"/>
        <v>#VALUE!</v>
      </c>
      <c r="FD63" s="92" t="e">
        <f>EU63-'CCSD(T)'!BB63</f>
        <v>#VALUE!</v>
      </c>
      <c r="FE63" s="92" t="e">
        <f>EW63-'CCSD(T)'!BC63</f>
        <v>#VALUE!</v>
      </c>
      <c r="FF63" s="92" t="e">
        <f>EY63-'CCSD(T)'!CH63</f>
        <v>#VALUE!</v>
      </c>
      <c r="FG63" s="96" t="e">
        <f>FA63-'CCSD(T)'!CI63</f>
        <v>#VALUE!</v>
      </c>
      <c r="FH63" s="96" t="e">
        <f>FA63-'DLPNO-CCSD(T1 or T0)'!AF62</f>
        <v>#VALUE!</v>
      </c>
      <c r="FI63" s="92" t="e">
        <f t="shared" si="59"/>
        <v>#VALUE!</v>
      </c>
      <c r="FJ63" s="92" t="e">
        <f t="shared" si="60"/>
        <v>#VALUE!</v>
      </c>
      <c r="FK63" s="39"/>
      <c r="FL63" s="218" t="s">
        <v>59</v>
      </c>
      <c r="FM63" s="28" t="s">
        <v>139</v>
      </c>
      <c r="FN63" s="28" t="s">
        <v>139</v>
      </c>
      <c r="FO63" s="28" t="s">
        <v>139</v>
      </c>
      <c r="FP63" s="28" t="s">
        <v>139</v>
      </c>
      <c r="FQ63" s="28" t="s">
        <v>139</v>
      </c>
      <c r="FR63" s="28" t="s">
        <v>139</v>
      </c>
      <c r="FS63" s="28" t="s">
        <v>139</v>
      </c>
      <c r="FT63" s="28" t="e">
        <f t="shared" si="61"/>
        <v>#VALUE!</v>
      </c>
      <c r="FU63" s="18" t="s">
        <v>120</v>
      </c>
      <c r="FV63" s="34" t="e">
        <f>627.5095*(FM61-FM62+FM111)</f>
        <v>#VALUE!</v>
      </c>
      <c r="FW63" s="34" t="e">
        <f>627.5095*(FT61-FT62+FT111)</f>
        <v>#VALUE!</v>
      </c>
      <c r="FX63" s="34" t="e">
        <f>627.5095*(FR61-FR62+FR111)</f>
        <v>#VALUE!</v>
      </c>
      <c r="FY63" s="34" t="e">
        <f>627.5095*(FQ61-FQ62+FQ111)</f>
        <v>#VALUE!</v>
      </c>
      <c r="FZ63" s="34" t="e">
        <f>627.5095*(FP61-FP62+FP111)</f>
        <v>#VALUE!</v>
      </c>
      <c r="GA63" s="34" t="e">
        <f>627.5095*(FO61-FO62+FO111)</f>
        <v>#VALUE!</v>
      </c>
      <c r="GB63" s="34" t="e">
        <f>627.5095*(FN61-FN62+FN111)</f>
        <v>#VALUE!</v>
      </c>
      <c r="GC63" s="33" t="e">
        <f t="shared" si="62"/>
        <v>#VALUE!</v>
      </c>
      <c r="GD63" s="33" t="e">
        <f t="shared" si="63"/>
        <v>#VALUE!</v>
      </c>
      <c r="GE63" s="169" t="e">
        <f t="shared" si="100"/>
        <v>#VALUE!</v>
      </c>
      <c r="GF63" s="33" t="e">
        <f>FV63-'CCSD(T)'!BB63</f>
        <v>#VALUE!</v>
      </c>
      <c r="GG63" s="33" t="e">
        <f>FX63-'CCSD(T)'!BC63</f>
        <v>#VALUE!</v>
      </c>
      <c r="GH63" s="33" t="e">
        <f>FZ63-'CCSD(T)'!CH63</f>
        <v>#VALUE!</v>
      </c>
      <c r="GI63" s="33" t="e">
        <f>GB63-'CCSD(T)'!CI63</f>
        <v>#VALUE!</v>
      </c>
      <c r="GJ63" s="33" t="e">
        <f>GB63-'DLPNO-CCSD(T1 or T0)'!O62</f>
        <v>#VALUE!</v>
      </c>
      <c r="GK63" s="33" t="e">
        <f t="shared" si="64"/>
        <v>#VALUE!</v>
      </c>
      <c r="GL63" s="33" t="e">
        <f t="shared" si="65"/>
        <v>#VALUE!</v>
      </c>
      <c r="GM63" s="33"/>
      <c r="GN63" s="218" t="s">
        <v>59</v>
      </c>
      <c r="GO63" s="28" t="s">
        <v>139</v>
      </c>
      <c r="GP63" s="28" t="s">
        <v>139</v>
      </c>
      <c r="GQ63" s="28" t="s">
        <v>139</v>
      </c>
      <c r="GR63" s="28" t="s">
        <v>139</v>
      </c>
      <c r="GS63" s="28" t="s">
        <v>139</v>
      </c>
      <c r="GT63" s="28" t="s">
        <v>139</v>
      </c>
      <c r="GU63" s="28" t="s">
        <v>139</v>
      </c>
      <c r="GV63" s="28" t="e">
        <f t="shared" si="66"/>
        <v>#VALUE!</v>
      </c>
      <c r="GW63" s="18" t="s">
        <v>120</v>
      </c>
      <c r="GX63" s="34" t="e">
        <f>627.5095*(GO61-GO62+GO111)</f>
        <v>#VALUE!</v>
      </c>
      <c r="GY63" s="34" t="e">
        <f>627.5095*(GV61-GV62+GV111)</f>
        <v>#VALUE!</v>
      </c>
      <c r="GZ63" s="34" t="e">
        <f>627.5095*(GT61-GT62+GT111)</f>
        <v>#VALUE!</v>
      </c>
      <c r="HA63" s="34" t="e">
        <f>627.5095*(GS61-GS62+GS111)</f>
        <v>#VALUE!</v>
      </c>
      <c r="HB63" s="34" t="e">
        <f>627.5095*(GR61-GR62+GR111)</f>
        <v>#VALUE!</v>
      </c>
      <c r="HC63" s="34" t="e">
        <f>627.5095*(GQ61-GQ62+GQ111)</f>
        <v>#VALUE!</v>
      </c>
      <c r="HD63" s="34" t="e">
        <f>627.5095*(GP61-GP62+GP111)</f>
        <v>#VALUE!</v>
      </c>
      <c r="HE63" s="33" t="e">
        <f t="shared" si="101"/>
        <v>#VALUE!</v>
      </c>
      <c r="HF63" s="33" t="e">
        <f t="shared" si="102"/>
        <v>#VALUE!</v>
      </c>
      <c r="HG63" s="52" t="e">
        <f t="shared" si="67"/>
        <v>#VALUE!</v>
      </c>
      <c r="HH63" s="33" t="e">
        <f>GX63-'CCSD(T)'!BB63</f>
        <v>#VALUE!</v>
      </c>
      <c r="HI63" s="33" t="e">
        <f>GZ63-'CCSD(T)'!BC63</f>
        <v>#VALUE!</v>
      </c>
      <c r="HJ63" s="33" t="e">
        <f>HB63-'CCSD(T)'!CH63</f>
        <v>#VALUE!</v>
      </c>
      <c r="HK63" s="33" t="e">
        <f>HD63-'CCSD(T)'!CI63</f>
        <v>#VALUE!</v>
      </c>
      <c r="HL63" s="33" t="e">
        <f>HD63-'DLPNO-CCSD(T1 or T0)'!CT62</f>
        <v>#VALUE!</v>
      </c>
      <c r="HM63" s="33" t="e">
        <f t="shared" si="103"/>
        <v>#VALUE!</v>
      </c>
      <c r="HN63" s="33" t="e">
        <f t="shared" si="104"/>
        <v>#VALUE!</v>
      </c>
      <c r="HO63" s="39"/>
      <c r="HP63" s="218" t="s">
        <v>59</v>
      </c>
      <c r="HQ63" s="28" t="s">
        <v>139</v>
      </c>
      <c r="HR63" s="28" t="s">
        <v>139</v>
      </c>
      <c r="HS63" s="28" t="s">
        <v>139</v>
      </c>
      <c r="HT63" s="28" t="s">
        <v>139</v>
      </c>
      <c r="HU63" s="28" t="s">
        <v>139</v>
      </c>
      <c r="HV63" s="28" t="s">
        <v>139</v>
      </c>
      <c r="HW63" s="28" t="s">
        <v>139</v>
      </c>
      <c r="HX63" s="28" t="e">
        <f t="shared" si="68"/>
        <v>#VALUE!</v>
      </c>
      <c r="HY63" s="18" t="s">
        <v>120</v>
      </c>
      <c r="HZ63" s="34" t="e">
        <f>627.5095*(HQ61-HQ62+HQ111)</f>
        <v>#VALUE!</v>
      </c>
      <c r="IA63" s="34" t="e">
        <f>627.5095*(HX61-HX62+HX111)</f>
        <v>#VALUE!</v>
      </c>
      <c r="IB63" s="34" t="e">
        <f>627.5095*(HV61-HV62+HV111)</f>
        <v>#VALUE!</v>
      </c>
      <c r="IC63" s="34" t="e">
        <f>627.5095*(HU61-HU62+HU111)</f>
        <v>#VALUE!</v>
      </c>
      <c r="ID63" s="34" t="e">
        <f>627.5095*(HT61-HT62+HT111)</f>
        <v>#VALUE!</v>
      </c>
      <c r="IE63" s="34" t="e">
        <f>627.5095*(HS61-HS62+HS111)</f>
        <v>#VALUE!</v>
      </c>
      <c r="IF63" s="34" t="e">
        <f>627.5095*(HR61-HR62+HR111)</f>
        <v>#VALUE!</v>
      </c>
      <c r="IG63" s="33" t="e">
        <f t="shared" si="69"/>
        <v>#VALUE!</v>
      </c>
      <c r="IH63" s="33" t="e">
        <f t="shared" si="70"/>
        <v>#VALUE!</v>
      </c>
      <c r="II63" s="33" t="e">
        <f t="shared" si="71"/>
        <v>#VALUE!</v>
      </c>
      <c r="IJ63" s="33" t="e">
        <f>HZ63-'CCSD(T)'!BB63</f>
        <v>#VALUE!</v>
      </c>
      <c r="IK63" s="33" t="e">
        <f>IB63-'CCSD(T)'!BC63</f>
        <v>#VALUE!</v>
      </c>
      <c r="IL63" s="33" t="e">
        <f>ID63-'CCSD(T)'!CH63</f>
        <v>#VALUE!</v>
      </c>
      <c r="IM63" s="33" t="e">
        <f>IF63-'CCSD(T)'!CI63</f>
        <v>#VALUE!</v>
      </c>
      <c r="IN63" s="33" t="e">
        <f>IF63-'DLPNO-CCSD(T1 or T0)'!CT62</f>
        <v>#VALUE!</v>
      </c>
      <c r="IO63" s="33" t="e">
        <f t="shared" si="72"/>
        <v>#VALUE!</v>
      </c>
      <c r="IP63" s="33" t="e">
        <f t="shared" si="73"/>
        <v>#VALUE!</v>
      </c>
      <c r="IQ63" s="33"/>
      <c r="IR63" s="218" t="s">
        <v>59</v>
      </c>
      <c r="IS63" t="s">
        <v>139</v>
      </c>
      <c r="IT63" t="s">
        <v>139</v>
      </c>
      <c r="IU63" t="s">
        <v>139</v>
      </c>
      <c r="IV63" t="s">
        <v>139</v>
      </c>
      <c r="IW63" t="s">
        <v>139</v>
      </c>
      <c r="IX63" t="s">
        <v>139</v>
      </c>
      <c r="IY63" t="s">
        <v>139</v>
      </c>
      <c r="IZ63" s="28" t="e">
        <f t="shared" si="74"/>
        <v>#VALUE!</v>
      </c>
      <c r="JA63" s="18" t="s">
        <v>120</v>
      </c>
      <c r="JB63" s="34" t="e">
        <f>627.5095*(IS61-IS62+IS111)</f>
        <v>#VALUE!</v>
      </c>
      <c r="JC63" s="34" t="e">
        <f>627.5095*(IZ61-IZ62+IZ111)</f>
        <v>#VALUE!</v>
      </c>
      <c r="JD63" s="34" t="e">
        <f>627.5095*(IX61-IX62+IX111)</f>
        <v>#VALUE!</v>
      </c>
      <c r="JE63" s="34" t="e">
        <f>627.5095*(IW61-IW62+IW111)</f>
        <v>#VALUE!</v>
      </c>
      <c r="JF63" s="34" t="e">
        <f>627.5095*(IV61-IV62+IV111)</f>
        <v>#VALUE!</v>
      </c>
      <c r="JG63" s="34" t="e">
        <f>627.5095*(IU61-IU62+IU111)</f>
        <v>#VALUE!</v>
      </c>
      <c r="JH63" s="34" t="e">
        <f>627.5095*(IT61-IT62+IT111)</f>
        <v>#VALUE!</v>
      </c>
      <c r="JI63" s="33" t="e">
        <f t="shared" si="75"/>
        <v>#VALUE!</v>
      </c>
      <c r="JJ63" s="33" t="e">
        <f t="shared" si="76"/>
        <v>#VALUE!</v>
      </c>
      <c r="JK63" s="33" t="e">
        <f t="shared" si="77"/>
        <v>#VALUE!</v>
      </c>
      <c r="JL63" s="33" t="e">
        <f>JB63-'CCSD(T)'!BB63</f>
        <v>#VALUE!</v>
      </c>
      <c r="JM63" s="33" t="e">
        <f>JD63-'CCSD(T)'!BC63</f>
        <v>#VALUE!</v>
      </c>
      <c r="JN63" s="33" t="e">
        <f>JF63-'CCSD(T)'!CH63</f>
        <v>#VALUE!</v>
      </c>
      <c r="JO63" s="33" t="e">
        <f>JH63-'CCSD(T)'!CI63</f>
        <v>#VALUE!</v>
      </c>
      <c r="JP63" s="33" t="e">
        <f>JH63-'DLPNO-CCSD(T1 or T0)'!CT62</f>
        <v>#VALUE!</v>
      </c>
      <c r="JQ63" s="33" t="e">
        <f t="shared" si="78"/>
        <v>#VALUE!</v>
      </c>
      <c r="JR63" s="33" t="e">
        <f t="shared" si="79"/>
        <v>#VALUE!</v>
      </c>
      <c r="JS63" s="33"/>
      <c r="JT63" s="344"/>
      <c r="JU63" s="344"/>
      <c r="JV63" s="347"/>
      <c r="JW63" s="333"/>
      <c r="JX63" s="218" t="s">
        <v>59</v>
      </c>
      <c r="JY63" s="28" t="s">
        <v>139</v>
      </c>
      <c r="JZ63" s="28" t="s">
        <v>139</v>
      </c>
      <c r="KA63" s="28" t="s">
        <v>139</v>
      </c>
      <c r="KB63" s="28" t="s">
        <v>139</v>
      </c>
      <c r="KC63" s="28" t="s">
        <v>139</v>
      </c>
      <c r="KD63" s="28" t="s">
        <v>139</v>
      </c>
      <c r="KE63" s="28" t="s">
        <v>139</v>
      </c>
      <c r="KF63" s="28" t="e">
        <f t="shared" si="80"/>
        <v>#VALUE!</v>
      </c>
      <c r="KG63" s="216"/>
      <c r="KI63" s="215"/>
      <c r="KJ63" s="10" t="s">
        <v>139</v>
      </c>
      <c r="KK63" s="10" t="s">
        <v>139</v>
      </c>
      <c r="KL63" s="10" t="e">
        <f t="shared" si="105"/>
        <v>#VALUE!</v>
      </c>
      <c r="KM63" s="10" t="e">
        <f t="shared" si="106"/>
        <v>#VALUE!</v>
      </c>
      <c r="KN63" s="34" t="e">
        <f>627.5095*(JY61-JY62+JY111)</f>
        <v>#VALUE!</v>
      </c>
      <c r="KO63" s="34" t="e">
        <f>627.5095*(KF61-KF62+KF111)</f>
        <v>#VALUE!</v>
      </c>
      <c r="KP63" s="34"/>
      <c r="KQ63" s="34"/>
      <c r="KR63" s="34" t="e">
        <f>627.5095*(KD61-KD62+KD111)</f>
        <v>#VALUE!</v>
      </c>
      <c r="KS63" s="34" t="e">
        <f>627.5095*(KC61-KC62+KC111)</f>
        <v>#VALUE!</v>
      </c>
      <c r="KT63" s="34" t="e">
        <f>627.5095*(KB61-KB62+KB111)</f>
        <v>#VALUE!</v>
      </c>
      <c r="KU63" s="34" t="e">
        <f>627.5095*(KA61-KA62+KA111)</f>
        <v>#VALUE!</v>
      </c>
      <c r="KV63" s="34"/>
      <c r="KW63" s="33"/>
      <c r="KX63" s="109"/>
      <c r="KY63" s="109"/>
      <c r="KZ63" s="331"/>
      <c r="LA63" s="33" t="e">
        <f t="shared" si="107"/>
        <v>#VALUE!</v>
      </c>
      <c r="LB63" s="155" t="e">
        <f t="shared" si="108"/>
        <v>#VALUE!</v>
      </c>
      <c r="LC63" s="149" t="e">
        <f>KN63-'PNO-LCCSD(T)'!AB62</f>
        <v>#VALUE!</v>
      </c>
      <c r="LD63" s="179" t="e">
        <f t="shared" si="109"/>
        <v>#VALUE!</v>
      </c>
      <c r="LE63" s="324">
        <f t="shared" si="110"/>
        <v>0</v>
      </c>
      <c r="LF63" s="326">
        <f t="shared" si="111"/>
        <v>0</v>
      </c>
      <c r="LG63" t="str">
        <f t="shared" si="112"/>
        <v>20_ts_MAI</v>
      </c>
      <c r="LH63" s="176"/>
      <c r="LL63" s="128" t="e">
        <f t="shared" si="113"/>
        <v>#VALUE!</v>
      </c>
      <c r="LM63" s="128">
        <f t="shared" si="114"/>
        <v>0</v>
      </c>
      <c r="LN63" s="226" t="e">
        <f t="shared" si="115"/>
        <v>#VALUE!</v>
      </c>
      <c r="LO63" s="226"/>
      <c r="LP63" s="5" t="s">
        <v>59</v>
      </c>
      <c r="LQ63" s="4" t="s">
        <v>139</v>
      </c>
      <c r="LR63" s="4" t="s">
        <v>139</v>
      </c>
      <c r="LS63" s="4" t="s">
        <v>139</v>
      </c>
      <c r="LT63" s="4" t="s">
        <v>139</v>
      </c>
      <c r="LU63" s="4" t="s">
        <v>139</v>
      </c>
      <c r="LV63" s="4" t="s">
        <v>139</v>
      </c>
      <c r="LW63" s="4" t="s">
        <v>139</v>
      </c>
      <c r="LX63" s="28" t="e">
        <f t="shared" si="116"/>
        <v>#VALUE!</v>
      </c>
      <c r="LY63" s="18" t="s">
        <v>120</v>
      </c>
      <c r="LZ63" s="34" t="e">
        <f>627.5095*(LQ61-LQ62+LQ111)</f>
        <v>#VALUE!</v>
      </c>
      <c r="MA63" s="34" t="e">
        <f>627.5095*(LX61-LX62+LX111)</f>
        <v>#VALUE!</v>
      </c>
      <c r="MB63" s="34" t="e">
        <f>627.5095*(LV61-LV62+LV111)</f>
        <v>#VALUE!</v>
      </c>
      <c r="MC63" s="34" t="e">
        <f>627.5095*(LU61-LU62+LU111)</f>
        <v>#VALUE!</v>
      </c>
      <c r="MD63" s="34" t="e">
        <f>627.5095*(LT61-LT62+LT111)</f>
        <v>#VALUE!</v>
      </c>
      <c r="ME63" s="34" t="e">
        <f>627.5095*(LS61-LS62+LS111)</f>
        <v>#VALUE!</v>
      </c>
      <c r="MF63" s="34" t="e">
        <f>627.5095*(LR61-LR62+LR111)</f>
        <v>#VALUE!</v>
      </c>
      <c r="MG63" s="33" t="e">
        <f t="shared" si="117"/>
        <v>#VALUE!</v>
      </c>
      <c r="MH63" s="39" t="e">
        <f t="shared" si="118"/>
        <v>#VALUE!</v>
      </c>
      <c r="MI63" s="33"/>
      <c r="MJ63" s="5" t="s">
        <v>59</v>
      </c>
      <c r="MK63" s="28" t="s">
        <v>139</v>
      </c>
      <c r="ML63" s="28" t="s">
        <v>139</v>
      </c>
      <c r="MM63" s="28" t="s">
        <v>139</v>
      </c>
      <c r="MN63" s="28" t="s">
        <v>139</v>
      </c>
      <c r="MO63" s="28" t="s">
        <v>139</v>
      </c>
      <c r="MP63" s="28" t="s">
        <v>139</v>
      </c>
      <c r="MQ63" s="28" t="s">
        <v>139</v>
      </c>
      <c r="MR63" s="28" t="e">
        <f t="shared" si="82"/>
        <v>#VALUE!</v>
      </c>
      <c r="MS63" s="18" t="s">
        <v>120</v>
      </c>
      <c r="MT63" s="34" t="e">
        <f>627.5095*(MK61-MK62+MK111)</f>
        <v>#VALUE!</v>
      </c>
      <c r="MU63" s="34" t="e">
        <f>627.5095*(MR61-MR62+MR111)</f>
        <v>#VALUE!</v>
      </c>
      <c r="MV63" s="34" t="e">
        <f>627.5095*(MP61-MP62+MP111)</f>
        <v>#VALUE!</v>
      </c>
      <c r="MW63" s="34" t="e">
        <f>627.5095*(MO61-MO62+MO111)</f>
        <v>#VALUE!</v>
      </c>
      <c r="MX63" s="34" t="e">
        <f>627.5095*(MN61-MN62+MN111)</f>
        <v>#VALUE!</v>
      </c>
      <c r="MY63" s="34" t="e">
        <f>627.5095*(MM61-MM62+MM111)</f>
        <v>#VALUE!</v>
      </c>
      <c r="MZ63" s="34" t="e">
        <f>627.5095*(ML61-ML62+ML111)</f>
        <v>#VALUE!</v>
      </c>
      <c r="NA63" s="52" t="e">
        <f t="shared" si="119"/>
        <v>#VALUE!</v>
      </c>
      <c r="NB63" s="52" t="e">
        <f t="shared" si="120"/>
        <v>#VALUE!</v>
      </c>
      <c r="NC63" s="33" t="e">
        <f t="shared" si="121"/>
        <v>#VALUE!</v>
      </c>
      <c r="ND63" s="33"/>
      <c r="NE63" s="5" t="s">
        <v>59</v>
      </c>
      <c r="NF63" t="s">
        <v>139</v>
      </c>
      <c r="NG63" t="s">
        <v>139</v>
      </c>
      <c r="NH63" t="s">
        <v>139</v>
      </c>
      <c r="NI63" t="s">
        <v>139</v>
      </c>
      <c r="NJ63" t="s">
        <v>139</v>
      </c>
      <c r="NK63" t="s">
        <v>139</v>
      </c>
      <c r="NL63" t="s">
        <v>139</v>
      </c>
      <c r="NM63" s="28" t="e">
        <f t="shared" si="83"/>
        <v>#VALUE!</v>
      </c>
      <c r="NN63" s="18" t="s">
        <v>120</v>
      </c>
      <c r="NO63" s="34" t="e">
        <f>627.5095*(NF61-NF62+NF111)</f>
        <v>#VALUE!</v>
      </c>
      <c r="NP63" s="34" t="e">
        <f>627.5095*(NM61-NM62+NM111)</f>
        <v>#VALUE!</v>
      </c>
      <c r="NQ63" s="34" t="e">
        <f>627.5095*(NK61-NK62+NK111)</f>
        <v>#VALUE!</v>
      </c>
      <c r="NR63" s="34" t="e">
        <f>627.5095*(NJ61-NJ62+NJ111)</f>
        <v>#VALUE!</v>
      </c>
      <c r="NS63" s="34" t="e">
        <f>627.5095*(NI61-NI62+NI111)</f>
        <v>#VALUE!</v>
      </c>
      <c r="NT63" s="34" t="e">
        <f>627.5095*(NH61-NH62+NH111)</f>
        <v>#VALUE!</v>
      </c>
      <c r="NU63" s="34" t="e">
        <f>627.5095*(NG61-NG62+NG111)</f>
        <v>#VALUE!</v>
      </c>
      <c r="NV63" s="33" t="e">
        <f t="shared" si="122"/>
        <v>#VALUE!</v>
      </c>
      <c r="NW63" s="39" t="e">
        <f t="shared" si="84"/>
        <v>#VALUE!</v>
      </c>
      <c r="NX63" s="33" t="e">
        <f t="shared" si="85"/>
        <v>#VALUE!</v>
      </c>
      <c r="NZ63" s="5" t="s">
        <v>59</v>
      </c>
      <c r="OA63" s="4" t="s">
        <v>139</v>
      </c>
      <c r="OB63" s="4" t="s">
        <v>139</v>
      </c>
      <c r="OC63" s="4" t="s">
        <v>139</v>
      </c>
      <c r="OD63" s="4" t="s">
        <v>139</v>
      </c>
      <c r="OE63" s="4" t="s">
        <v>139</v>
      </c>
      <c r="OF63" s="4" t="s">
        <v>139</v>
      </c>
      <c r="OG63" s="4" t="s">
        <v>139</v>
      </c>
      <c r="OH63" s="28" t="e">
        <f t="shared" si="86"/>
        <v>#VALUE!</v>
      </c>
      <c r="OI63" s="18" t="s">
        <v>120</v>
      </c>
      <c r="OJ63" s="34" t="e">
        <f>627.5095*(OA61-OA62+OA111)</f>
        <v>#VALUE!</v>
      </c>
      <c r="OK63" s="34" t="e">
        <f>627.5095*(OH61-OH62+OH111)</f>
        <v>#VALUE!</v>
      </c>
      <c r="OL63" s="34" t="e">
        <f>627.5095*(OF61-OF62+OF111)</f>
        <v>#VALUE!</v>
      </c>
      <c r="OM63" s="34" t="e">
        <f>627.5095*(OE61-OE62+OE111)</f>
        <v>#VALUE!</v>
      </c>
      <c r="ON63" s="34" t="e">
        <f>627.5095*(OD61-OD62+OD111)</f>
        <v>#VALUE!</v>
      </c>
      <c r="OO63" s="34" t="e">
        <f>627.5095*(OC61-OC62+OC111)</f>
        <v>#VALUE!</v>
      </c>
      <c r="OP63" s="34" t="e">
        <f>627.5095*(OB61-OB62+OB111)</f>
        <v>#VALUE!</v>
      </c>
      <c r="OQ63" s="33" t="e">
        <f t="shared" si="32"/>
        <v>#VALUE!</v>
      </c>
      <c r="OR63" s="39" t="e">
        <f t="shared" si="87"/>
        <v>#VALUE!</v>
      </c>
      <c r="OS63" s="39"/>
      <c r="OT63" s="39" t="s">
        <v>59</v>
      </c>
      <c r="OU63" s="39" t="s">
        <v>139</v>
      </c>
      <c r="OV63" s="39" t="s">
        <v>139</v>
      </c>
      <c r="OW63" s="39" t="s">
        <v>139</v>
      </c>
      <c r="OX63" s="39" t="s">
        <v>139</v>
      </c>
      <c r="OY63" s="39" t="s">
        <v>139</v>
      </c>
      <c r="OZ63" s="39" t="s">
        <v>139</v>
      </c>
      <c r="PA63" s="39" t="s">
        <v>139</v>
      </c>
      <c r="PB63" s="39" t="e">
        <v>#VALUE!</v>
      </c>
      <c r="PC63" s="39" t="s">
        <v>120</v>
      </c>
      <c r="PD63" s="39" t="e">
        <v>#VALUE!</v>
      </c>
      <c r="PE63" s="39" t="e">
        <v>#VALUE!</v>
      </c>
      <c r="PF63" s="39" t="e">
        <v>#VALUE!</v>
      </c>
      <c r="PG63" s="39" t="e">
        <v>#VALUE!</v>
      </c>
      <c r="PH63" s="39" t="e">
        <v>#VALUE!</v>
      </c>
      <c r="PI63" s="39" t="e">
        <v>#VALUE!</v>
      </c>
      <c r="PJ63" s="39" t="e">
        <v>#VALUE!</v>
      </c>
      <c r="PK63" s="39" t="e">
        <v>#VALUE!</v>
      </c>
      <c r="PL63" s="39" t="e">
        <v>#VALUE!</v>
      </c>
      <c r="PM63" s="39"/>
      <c r="PO63" s="33" t="e">
        <f t="shared" si="123"/>
        <v>#VALUE!</v>
      </c>
      <c r="PP63" s="33" t="e">
        <f t="shared" si="124"/>
        <v>#VALUE!</v>
      </c>
      <c r="PQ63" s="33" t="e">
        <f t="shared" si="88"/>
        <v>#VALUE!</v>
      </c>
      <c r="PR63" s="33" t="e">
        <f>'LNO-CCSD(T)-def2nZVP'!LB63</f>
        <v>#VALUE!</v>
      </c>
      <c r="PS63" s="33" t="e">
        <f t="shared" si="89"/>
        <v>#VALUE!</v>
      </c>
      <c r="PT63" s="33" t="e">
        <f t="shared" si="90"/>
        <v>#VALUE!</v>
      </c>
      <c r="PU63" s="33" t="e">
        <f>-'LNO-CCSD(T)-def2nZVP'!FA63+'CCSD(T)'!CI63</f>
        <v>#VALUE!</v>
      </c>
      <c r="PV63" s="360" t="e">
        <f>'LNO-CCSD(T)-def2nZVP'!KV63+PS63+PT63+PU63</f>
        <v>#VALUE!</v>
      </c>
      <c r="PW63" s="360"/>
      <c r="PX63" s="399" t="e">
        <v>#VALUE!</v>
      </c>
      <c r="PY63" s="399" t="e">
        <v>#VALUE!</v>
      </c>
      <c r="PZ63" s="399" t="e">
        <v>#VALUE!</v>
      </c>
      <c r="QA63" s="399" t="e">
        <v>#VALUE!</v>
      </c>
      <c r="QB63" s="399" t="e">
        <v>#VALUE!</v>
      </c>
      <c r="QC63" s="399" t="e">
        <v>#VALUE!</v>
      </c>
      <c r="QD63" s="399" t="e">
        <v>#VALUE!</v>
      </c>
      <c r="QE63" s="360" t="e">
        <v>#VALUE!</v>
      </c>
      <c r="QF63" s="399" t="e">
        <f t="shared" si="91"/>
        <v>#VALUE!</v>
      </c>
      <c r="QH63" s="5" t="s">
        <v>59</v>
      </c>
      <c r="QI63" s="420" t="s">
        <v>139</v>
      </c>
      <c r="QJ63" s="420" t="s">
        <v>139</v>
      </c>
      <c r="QK63" s="420" t="s">
        <v>139</v>
      </c>
      <c r="QL63" s="420" t="s">
        <v>139</v>
      </c>
      <c r="QM63" s="420" t="s">
        <v>139</v>
      </c>
      <c r="QN63" s="420" t="s">
        <v>139</v>
      </c>
      <c r="QO63" s="420" t="s">
        <v>139</v>
      </c>
      <c r="QP63" s="213" t="e">
        <f t="shared" si="92"/>
        <v>#VALUE!</v>
      </c>
      <c r="QQ63" s="421" t="s">
        <v>120</v>
      </c>
      <c r="QR63" s="212" t="e">
        <f>627.5095*(QI61-QI62+QI111)</f>
        <v>#VALUE!</v>
      </c>
      <c r="QS63" s="212" t="e">
        <f>627.5095*(QP61-QP62+QP111)</f>
        <v>#VALUE!</v>
      </c>
      <c r="QT63" s="212" t="e">
        <f>627.5095*(QN61-QN62+QN111)</f>
        <v>#VALUE!</v>
      </c>
      <c r="QU63" s="212" t="e">
        <f>627.5095*(QM61-QM62+QM111)</f>
        <v>#VALUE!</v>
      </c>
      <c r="QV63" s="212" t="e">
        <f>627.5095*(QL61-QL62+QL111)</f>
        <v>#VALUE!</v>
      </c>
      <c r="QW63" s="212" t="e">
        <f>627.5095*(QK61-QK62+QK111)</f>
        <v>#VALUE!</v>
      </c>
      <c r="QX63" s="212" t="e">
        <f>627.5095*(QJ61-QJ62+QJ111)</f>
        <v>#VALUE!</v>
      </c>
      <c r="QY63" s="213" t="e">
        <f t="shared" si="35"/>
        <v>#VALUE!</v>
      </c>
      <c r="QZ63" s="249" t="e">
        <f t="shared" si="93"/>
        <v>#VALUE!</v>
      </c>
      <c r="RA63" s="5"/>
      <c r="RB63" s="5" t="s">
        <v>59</v>
      </c>
      <c r="RC63" s="213" t="s">
        <v>139</v>
      </c>
      <c r="RD63" s="213" t="s">
        <v>139</v>
      </c>
      <c r="RE63" s="213" t="s">
        <v>139</v>
      </c>
      <c r="RF63" s="213" t="s">
        <v>139</v>
      </c>
      <c r="RG63" s="213" t="s">
        <v>139</v>
      </c>
      <c r="RH63" s="213" t="s">
        <v>139</v>
      </c>
      <c r="RI63" s="213" t="s">
        <v>139</v>
      </c>
      <c r="RJ63" s="418" t="e">
        <f t="shared" si="94"/>
        <v>#VALUE!</v>
      </c>
      <c r="RK63" s="421" t="s">
        <v>120</v>
      </c>
      <c r="RL63" s="212" t="e">
        <f>627.5095*(RC61-RC62+RC111)</f>
        <v>#VALUE!</v>
      </c>
      <c r="RM63" s="212" t="e">
        <f>627.5095*(RJ61-RJ62+RJ111)</f>
        <v>#VALUE!</v>
      </c>
      <c r="RN63" s="212" t="e">
        <f>627.5095*(RH61-RH62+RH111)</f>
        <v>#VALUE!</v>
      </c>
      <c r="RO63" s="212" t="e">
        <f>627.5095*(RG61-RG62+RG111)</f>
        <v>#VALUE!</v>
      </c>
      <c r="RP63" s="212" t="e">
        <f>627.5095*(RF61-RF62+RF111)</f>
        <v>#VALUE!</v>
      </c>
      <c r="RQ63" s="212" t="e">
        <f>627.5095*(RE61-RE62+RE111)</f>
        <v>#VALUE!</v>
      </c>
      <c r="RR63" s="212" t="e">
        <f>627.5095*(RD61-RD62+RD111)</f>
        <v>#VALUE!</v>
      </c>
      <c r="RS63" s="213" t="e">
        <f t="shared" si="36"/>
        <v>#VALUE!</v>
      </c>
      <c r="RT63" s="249" t="e">
        <f t="shared" si="95"/>
        <v>#VALUE!</v>
      </c>
    </row>
    <row r="64" spans="1:488" ht="17">
      <c r="A64" s="96">
        <v>9.18</v>
      </c>
      <c r="C64" s="286" t="s">
        <v>60</v>
      </c>
      <c r="D64" s="282">
        <v>-707.00926416141499</v>
      </c>
      <c r="E64" s="282">
        <v>-709.592534724443</v>
      </c>
      <c r="F64" s="282">
        <v>-709.58489164651803</v>
      </c>
      <c r="G64" s="282">
        <v>-709.49945259859601</v>
      </c>
      <c r="H64" s="282">
        <v>-709.49563105963398</v>
      </c>
      <c r="I64" s="282">
        <v>-709.35768411281799</v>
      </c>
      <c r="J64" s="282">
        <v>-709.35004103489405</v>
      </c>
      <c r="K64" s="94" t="s">
        <v>118</v>
      </c>
      <c r="L64" s="34">
        <f>627.5095*(D66-D65)</f>
        <v>19.536208863434695</v>
      </c>
      <c r="M64" s="34">
        <f>627.5095*(J66-J65)</f>
        <v>9.3837853160538938</v>
      </c>
      <c r="N64" s="34">
        <f>627.5095*(I66-I65)</f>
        <v>9.3767931031493426</v>
      </c>
      <c r="O64" s="34">
        <f>627.5095*(H66-H65)</f>
        <v>13.265375193797739</v>
      </c>
      <c r="P64" s="34">
        <f>627.5095*(G66-G65)</f>
        <v>13.26187908805886</v>
      </c>
      <c r="Q64" s="34">
        <f>627.5095*(F66-F65)</f>
        <v>11.196870566958648</v>
      </c>
      <c r="R64" s="34">
        <f>627.5095*(E66-E65)</f>
        <v>11.189878354054098</v>
      </c>
      <c r="S64" s="93">
        <f t="shared" si="37"/>
        <v>1.8130852509047557</v>
      </c>
      <c r="T64" s="93">
        <f t="shared" si="38"/>
        <v>-2.0720007340047619</v>
      </c>
      <c r="U64" s="288"/>
      <c r="V64" s="93">
        <f>L64-'CCSD(T)'!BV64</f>
        <v>-6.2350583253380165E-2</v>
      </c>
      <c r="W64" s="93">
        <f>N64-'CCSD(T)'!BW64</f>
        <v>-9.0074174563980591E-2</v>
      </c>
      <c r="X64" s="93">
        <f>P64-'CCSD(T)'!CF64</f>
        <v>-4.3199046036018984E-2</v>
      </c>
      <c r="Y64" s="93">
        <f>R64-'CCSD(T)'!CG64</f>
        <v>-8.6222114472622735E-3</v>
      </c>
      <c r="Z64" s="93">
        <f>R64-'DLPNO-CCSD(T1 or T0)'!CT63</f>
        <v>-0.26596582584096495</v>
      </c>
      <c r="AA64" s="93">
        <f t="shared" si="39"/>
        <v>1.9151537217361181E-2</v>
      </c>
      <c r="AB64" s="93">
        <f t="shared" si="40"/>
        <v>3.4576834588756711E-2</v>
      </c>
      <c r="AD64" s="209" t="s">
        <v>60</v>
      </c>
      <c r="AE64" s="28">
        <v>-707.00926416141397</v>
      </c>
      <c r="AF64" s="28">
        <v>-709.59262025910095</v>
      </c>
      <c r="AG64" s="28">
        <v>-709.58499048175395</v>
      </c>
      <c r="AH64" s="28">
        <v>-709.49952628291703</v>
      </c>
      <c r="AI64" s="28">
        <v>-709.49571139424404</v>
      </c>
      <c r="AJ64" s="28">
        <v>-709.35780715213104</v>
      </c>
      <c r="AK64" s="28">
        <v>-709.35017737478302</v>
      </c>
      <c r="AL64" s="18" t="s">
        <v>118</v>
      </c>
      <c r="AM64" s="34">
        <f>627.5095*(AE66-AE65)</f>
        <v>19.536208863434695</v>
      </c>
      <c r="AN64" s="34">
        <f>627.5095*(AK66-AK65)</f>
        <v>9.3475946279946864</v>
      </c>
      <c r="AO64" s="34">
        <f>627.5095*(AJ66-AJ65)</f>
        <v>9.3846099374995351</v>
      </c>
      <c r="AP64" s="34">
        <f>627.5095*(AI66-AI65)</f>
        <v>13.247203406635894</v>
      </c>
      <c r="AQ64" s="34">
        <f>627.5095*(AH66-AH65)</f>
        <v>13.265711062066044</v>
      </c>
      <c r="AR64" s="34">
        <f>627.5095*(AG66-AG65)</f>
        <v>11.170398542095016</v>
      </c>
      <c r="AS64" s="34">
        <f>627.5095*(AF66-AF65)</f>
        <v>11.207413852313261</v>
      </c>
      <c r="AT64" s="52">
        <f t="shared" si="41"/>
        <v>1.8228039148137256</v>
      </c>
      <c r="AU64" s="52">
        <f t="shared" si="42"/>
        <v>-2.0582972097527836</v>
      </c>
      <c r="AV64" s="71"/>
      <c r="AW64" s="52">
        <f>AM64-'CCSD(T)'!BV64</f>
        <v>-6.2350583253380165E-2</v>
      </c>
      <c r="AX64" s="52">
        <f>AO64-'CCSD(T)'!BW64</f>
        <v>-8.2257340213788055E-2</v>
      </c>
      <c r="AY64" s="52">
        <f>AQ64-'CCSD(T)'!CF64</f>
        <v>-3.9367072028834826E-2</v>
      </c>
      <c r="AZ64" s="52">
        <f>AS64-'CCSD(T)'!CG64</f>
        <v>8.9132868119001785E-3</v>
      </c>
      <c r="BA64" s="52">
        <f>AS64-'DLPNO-CCSD(T1 or T0)'!CT63</f>
        <v>-0.2484303275818025</v>
      </c>
      <c r="BB64" s="52">
        <f t="shared" si="43"/>
        <v>2.2983511224545339E-2</v>
      </c>
      <c r="BC64" s="52">
        <f t="shared" si="44"/>
        <v>4.8280358840735005E-2</v>
      </c>
      <c r="BD64" s="33"/>
      <c r="BE64" s="211" t="s">
        <v>60</v>
      </c>
      <c r="BF64" s="28">
        <v>-707.00926416141601</v>
      </c>
      <c r="BG64" s="28">
        <v>-709.593239884441</v>
      </c>
      <c r="BH64" s="28">
        <v>-709.57309251649099</v>
      </c>
      <c r="BI64" s="28">
        <v>-709.49769585254603</v>
      </c>
      <c r="BJ64" s="28">
        <v>-709.48762216857097</v>
      </c>
      <c r="BK64" s="28">
        <v>-709.35728734237796</v>
      </c>
      <c r="BL64" s="28">
        <v>-2.0147367951E-2</v>
      </c>
      <c r="BM64" s="28">
        <f t="shared" si="45"/>
        <v>-709.33713997442692</v>
      </c>
      <c r="BN64" s="18" t="s">
        <v>118</v>
      </c>
      <c r="BO64" s="212">
        <f>627.5095*(BF66-BF65)</f>
        <v>19.536208864076752</v>
      </c>
      <c r="BP64" s="212">
        <f>627.5095*(BM66-BM65)</f>
        <v>9.3495901993188291</v>
      </c>
      <c r="BQ64" s="212">
        <f>627.5095*(BK66-BK65)</f>
        <v>9.4350326451928002</v>
      </c>
      <c r="BR64" s="212">
        <f>627.5095*(BJ66-BJ65)</f>
        <v>13.115736485488949</v>
      </c>
      <c r="BS64" s="212">
        <f>627.5095*(BI66-BI65)</f>
        <v>13.158457708069237</v>
      </c>
      <c r="BT64" s="212">
        <f>627.5095*(BH66-BH65)</f>
        <v>11.122661801769272</v>
      </c>
      <c r="BU64" s="212">
        <f>627.5095*(BG66-BG65)</f>
        <v>11.208104247643245</v>
      </c>
      <c r="BV64" s="213">
        <f t="shared" si="46"/>
        <v>1.7730716024504449</v>
      </c>
      <c r="BW64" s="213">
        <f t="shared" si="47"/>
        <v>-1.9503534604259922</v>
      </c>
      <c r="BX64" s="214">
        <f t="shared" si="96"/>
        <v>-0.1079437493267914</v>
      </c>
      <c r="BY64" s="33">
        <f>BO64-'CCSD(T)'!BV64</f>
        <v>-6.2350582611323091E-2</v>
      </c>
      <c r="BZ64" s="33">
        <f>BQ64-'CCSD(T)'!BW64</f>
        <v>-3.1834632520522987E-2</v>
      </c>
      <c r="CA64" s="39">
        <f>BS64-'CCSD(T)'!CF64</f>
        <v>-0.14662042602564185</v>
      </c>
      <c r="CB64" s="39">
        <f>BU64-'CCSD(T)'!CG64</f>
        <v>9.6036821418845619E-3</v>
      </c>
      <c r="CC64" s="33">
        <f>BU64-'DLPNO-CCSD(T1 or T0)'!CT63</f>
        <v>-0.24773993225181812</v>
      </c>
      <c r="CD64" s="33">
        <f t="shared" si="49"/>
        <v>-8.4269843414318757E-2</v>
      </c>
      <c r="CE64" s="33">
        <f t="shared" si="50"/>
        <v>0.15622410816752641</v>
      </c>
      <c r="CF64" s="39"/>
      <c r="CG64" s="211" t="s">
        <v>60</v>
      </c>
      <c r="CH64" s="74">
        <v>-707.00926416141601</v>
      </c>
      <c r="CI64" s="74">
        <v>-709.59357124749602</v>
      </c>
      <c r="CJ64" s="74">
        <v>-709.57377002094097</v>
      </c>
      <c r="CK64" s="74">
        <v>-709.49806082099894</v>
      </c>
      <c r="CL64" s="74">
        <v>-709.48816020772199</v>
      </c>
      <c r="CM64" s="74">
        <v>-709.35789258554098</v>
      </c>
      <c r="CN64" s="33">
        <v>-1.9801226554999999E-2</v>
      </c>
      <c r="CO64" s="33">
        <f t="shared" si="51"/>
        <v>-709.33809135898593</v>
      </c>
      <c r="CP64" s="18" t="s">
        <v>118</v>
      </c>
      <c r="CQ64" s="34">
        <f>627.5095*(CH66-CH65)</f>
        <v>19.536208865289524</v>
      </c>
      <c r="CR64" s="34">
        <f>627.5095*(CO66-CO65)</f>
        <v>9.4402867532813559</v>
      </c>
      <c r="CS64" s="34">
        <f>627.5095*(CM66-CM65)</f>
        <v>9.4719710583451135</v>
      </c>
      <c r="CT64" s="34">
        <f>627.5095*(CL66-CL65)</f>
        <v>13.158827358905885</v>
      </c>
      <c r="CU64" s="34">
        <f>627.5095*(CK66-CK65)</f>
        <v>13.174669511366425</v>
      </c>
      <c r="CV64" s="34">
        <f>627.5095*(CJ66-CJ65)</f>
        <v>11.1928193128747</v>
      </c>
      <c r="CW64" s="34">
        <f>627.5095*(CI66-CI65)</f>
        <v>11.224503617938458</v>
      </c>
      <c r="CX64" s="33">
        <f t="shared" si="97"/>
        <v>1.7525325595933445</v>
      </c>
      <c r="CY64" s="33">
        <f t="shared" si="98"/>
        <v>-1.9501658934279664</v>
      </c>
      <c r="CZ64" s="33">
        <f t="shared" si="99"/>
        <v>1.8756699802580101E-4</v>
      </c>
      <c r="DA64" s="33">
        <f>CQ64-'CCSD(T)'!BV64</f>
        <v>-6.2350581398550986E-2</v>
      </c>
      <c r="DB64" s="33">
        <f>CS64-'CCSD(T)'!BW64</f>
        <v>5.1037806317904E-3</v>
      </c>
      <c r="DC64" s="33">
        <f>CU64-'CCSD(T)'!CF64</f>
        <v>-0.13040862272845466</v>
      </c>
      <c r="DD64" s="39">
        <f>CW64-'CCSD(T)'!CG64</f>
        <v>2.6003052437097551E-2</v>
      </c>
      <c r="DE64" s="39">
        <f>CW64-'DLPNO-CCSD(T1 or T0)'!CT63</f>
        <v>-0.23134056195660513</v>
      </c>
      <c r="DF64" s="33">
        <f t="shared" si="52"/>
        <v>-6.8058041329903673E-2</v>
      </c>
      <c r="DG64" s="33">
        <f t="shared" si="53"/>
        <v>0.15641167516555221</v>
      </c>
      <c r="DH64" s="33"/>
      <c r="DI64" s="211" t="s">
        <v>60</v>
      </c>
      <c r="DJ64" s="74">
        <v>-707.00926416146899</v>
      </c>
      <c r="DK64" s="74">
        <v>-709.59178259702003</v>
      </c>
      <c r="DL64" s="74">
        <v>-709.59001946366595</v>
      </c>
      <c r="DM64" s="74">
        <v>-709.49979252758897</v>
      </c>
      <c r="DN64" s="74">
        <v>-709.49891096091199</v>
      </c>
      <c r="DO64" s="74">
        <v>-709.35786408151</v>
      </c>
      <c r="DP64" s="28">
        <v>-1.7631333539999999E-3</v>
      </c>
      <c r="DQ64" s="33">
        <f t="shared" ref="DQ64:DQ108" si="125">DO64-DP64</f>
        <v>-709.35610094815604</v>
      </c>
      <c r="DR64" s="18" t="s">
        <v>118</v>
      </c>
      <c r="DS64" s="34">
        <f>627.5095*(DJ66-DJ65)</f>
        <v>19.536208906095759</v>
      </c>
      <c r="DT64" s="34">
        <f>627.5095*(DQ66-DQ65)</f>
        <v>9.4043569185050764</v>
      </c>
      <c r="DU64" s="34">
        <f>627.5095*(DO66-DO65)</f>
        <v>9.4326816757508212</v>
      </c>
      <c r="DV64" s="34">
        <f>627.5095*(DN66-DN65)</f>
        <v>13.284834964402565</v>
      </c>
      <c r="DW64" s="34">
        <f>627.5095*(DM66-DM65)</f>
        <v>13.298997342989768</v>
      </c>
      <c r="DX64" s="34">
        <f>627.5095*(DL66-DL65)</f>
        <v>11.159710329118424</v>
      </c>
      <c r="DY64" s="34">
        <f>627.5095*(DK66-DK65)</f>
        <v>11.188035086364168</v>
      </c>
      <c r="DZ64" s="33">
        <f t="shared" si="3"/>
        <v>1.7553534106133473</v>
      </c>
      <c r="EA64" s="33">
        <f t="shared" si="4"/>
        <v>-2.1109622566255997</v>
      </c>
      <c r="EB64" s="33">
        <f t="shared" si="55"/>
        <v>-3.8961522620837741E-2</v>
      </c>
      <c r="EC64" s="33">
        <f>DS64-'CCSD(T)'!BV64</f>
        <v>-6.235054059231615E-2</v>
      </c>
      <c r="ED64" s="33">
        <f>DU64-'CCSD(T)'!BW64</f>
        <v>-3.4185601962501977E-2</v>
      </c>
      <c r="EE64" s="33">
        <f>DW64-'CCSD(T)'!CF64</f>
        <v>-6.0807911051110608E-3</v>
      </c>
      <c r="EF64" s="39">
        <f>DY64-'CCSD(T)'!CG64</f>
        <v>-1.0465479137192091E-2</v>
      </c>
      <c r="EG64" s="39">
        <f>DY64-'DLPNO-CCSD(T1 or T0)'!CT63</f>
        <v>-0.26780909353089477</v>
      </c>
      <c r="EH64" s="33">
        <f t="shared" si="56"/>
        <v>5.626974948720509E-2</v>
      </c>
      <c r="EI64" s="33">
        <f t="shared" si="57"/>
        <v>-4.38468803208103E-3</v>
      </c>
      <c r="EJ64" s="33"/>
      <c r="EK64" s="289" t="s">
        <v>60</v>
      </c>
      <c r="EL64" s="33">
        <v>-707.11667091069603</v>
      </c>
      <c r="EM64" s="33">
        <v>-709.98789755412099</v>
      </c>
      <c r="EN64" s="33">
        <v>-709.98047653496599</v>
      </c>
      <c r="EO64" s="33">
        <v>-709.88152168241299</v>
      </c>
      <c r="EP64" s="33">
        <v>-709.877811172836</v>
      </c>
      <c r="EQ64" s="33">
        <v>-709.73280069964198</v>
      </c>
      <c r="ER64" s="33">
        <v>-7.4210191549999999E-3</v>
      </c>
      <c r="ES64" s="33">
        <f t="shared" si="58"/>
        <v>-709.72537968048698</v>
      </c>
      <c r="ET64" s="18" t="s">
        <v>118</v>
      </c>
      <c r="EU64" s="34">
        <f>627.5095*(EL66-EL65)</f>
        <v>18.636075676150369</v>
      </c>
      <c r="EV64" s="34">
        <f>627.5095*(ES66-ES65)</f>
        <v>9.5861386841259222</v>
      </c>
      <c r="EW64" s="34">
        <f>627.5095*(EQ66-EQ65)</f>
        <v>9.5649518449366884</v>
      </c>
      <c r="EX64" s="34">
        <f>627.5095*(EP66-EP65)</f>
        <v>13.233457838051226</v>
      </c>
      <c r="EY64" s="34">
        <f>627.5095*(EO66-EO65)</f>
        <v>13.222864418456609</v>
      </c>
      <c r="EZ64" s="34">
        <f>627.5095*(EN66-EN65)</f>
        <v>11.230916124992161</v>
      </c>
      <c r="FA64" s="34">
        <f>627.5095*(EM66-EM65)</f>
        <v>11.209729285802927</v>
      </c>
      <c r="FB64" s="92">
        <f t="shared" si="5"/>
        <v>1.644777440866239</v>
      </c>
      <c r="FC64" s="92">
        <f t="shared" si="6"/>
        <v>-2.0131351326536819</v>
      </c>
      <c r="FD64" s="92">
        <f>EU64-'CCSD(T)'!BB64</f>
        <v>-4.470682905051504E-2</v>
      </c>
      <c r="FE64" s="92">
        <f>EW64-'CCSD(T)'!BC64</f>
        <v>-1.519883076029771E-2</v>
      </c>
      <c r="FF64" s="92">
        <f>EY64-'CCSD(T)'!CH64</f>
        <v>4.3329368450370609E-2</v>
      </c>
      <c r="FG64" s="96">
        <f>FA64-'CCSD(T)'!CI64</f>
        <v>9.9130397910441204E-2</v>
      </c>
      <c r="FH64" s="96">
        <f>FA64-'DLPNO-CCSD(T1 or T0)'!AF63</f>
        <v>-0.38121141436488948</v>
      </c>
      <c r="FI64" s="92">
        <f t="shared" si="59"/>
        <v>8.8036197500885649E-2</v>
      </c>
      <c r="FJ64" s="92">
        <f t="shared" si="60"/>
        <v>5.5801029460070595E-2</v>
      </c>
      <c r="FK64" s="39"/>
      <c r="FL64" s="218" t="s">
        <v>60</v>
      </c>
      <c r="FM64" s="28">
        <v>-707.11667091074401</v>
      </c>
      <c r="FN64" s="28">
        <v>-709.98796192721602</v>
      </c>
      <c r="FO64" s="28">
        <v>-709.98056118385603</v>
      </c>
      <c r="FP64" s="28">
        <v>-709.88157911856104</v>
      </c>
      <c r="FQ64" s="28">
        <v>-709.87787874688104</v>
      </c>
      <c r="FR64" s="28">
        <v>-709.73289219083699</v>
      </c>
      <c r="FS64" s="28">
        <v>-7.4007433599999999E-3</v>
      </c>
      <c r="FT64" s="28">
        <f t="shared" si="61"/>
        <v>-709.725491447477</v>
      </c>
      <c r="FU64" s="18" t="s">
        <v>118</v>
      </c>
      <c r="FV64" s="34">
        <f>627.5095*(FM66-FM65)</f>
        <v>18.63607562913759</v>
      </c>
      <c r="FW64" s="34">
        <f>627.5095*(FT66-FT65)</f>
        <v>9.5943010924216718</v>
      </c>
      <c r="FX64" s="34">
        <f>627.5095*(FR66-FR65)</f>
        <v>9.564294983699325</v>
      </c>
      <c r="FY64" s="34">
        <f>627.5095*(FQ66-FQ65)</f>
        <v>13.23962875015313</v>
      </c>
      <c r="FZ64" s="34">
        <f>627.5095*(FP66-FP65)</f>
        <v>13.224625697076069</v>
      </c>
      <c r="GA64" s="34">
        <f>627.5095*(FO66-FO65)</f>
        <v>11.240005425001915</v>
      </c>
      <c r="GB64" s="34">
        <f>627.5095*(FN66-FN65)</f>
        <v>11.209999316279568</v>
      </c>
      <c r="GC64" s="33">
        <f t="shared" si="62"/>
        <v>1.6457043325802427</v>
      </c>
      <c r="GD64" s="33">
        <f t="shared" si="63"/>
        <v>-2.0146263807965017</v>
      </c>
      <c r="GE64" s="169">
        <f t="shared" si="100"/>
        <v>-6.8859823982704071E-2</v>
      </c>
      <c r="GF64" s="33">
        <f>FV64-'CCSD(T)'!BB64</f>
        <v>-4.4706876063294487E-2</v>
      </c>
      <c r="GG64" s="33">
        <f>FX64-'CCSD(T)'!BC64</f>
        <v>-1.5855691997661125E-2</v>
      </c>
      <c r="GH64" s="33">
        <f>FZ64-'CCSD(T)'!CH64</f>
        <v>4.509064706983068E-2</v>
      </c>
      <c r="GI64" s="33">
        <f>GB64-'CCSD(T)'!CI64</f>
        <v>9.9400428387081519E-2</v>
      </c>
      <c r="GJ64" s="33">
        <f>GB64-'DLPNO-CCSD(T1 or T0)'!O63</f>
        <v>-0.72547045485151607</v>
      </c>
      <c r="GK64" s="33">
        <f t="shared" si="64"/>
        <v>8.9797523133125168E-2</v>
      </c>
      <c r="GL64" s="33">
        <f t="shared" si="65"/>
        <v>5.4309781317250838E-2</v>
      </c>
      <c r="GM64" s="33"/>
      <c r="GN64" s="218" t="s">
        <v>60</v>
      </c>
      <c r="GO64" s="28">
        <v>-707.11667091074503</v>
      </c>
      <c r="GP64" s="28">
        <v>-709.98830021169101</v>
      </c>
      <c r="GQ64" s="28">
        <v>-709.96667292777704</v>
      </c>
      <c r="GR64" s="28">
        <v>-709.87939027840605</v>
      </c>
      <c r="GS64" s="28">
        <v>-709.86857663644901</v>
      </c>
      <c r="GT64" s="28">
        <v>-709.73225553663804</v>
      </c>
      <c r="GU64" s="28">
        <v>-2.1627283914000001E-2</v>
      </c>
      <c r="GV64" s="28">
        <f t="shared" si="66"/>
        <v>-709.71062825272406</v>
      </c>
      <c r="GW64" s="18" t="s">
        <v>118</v>
      </c>
      <c r="GX64" s="34">
        <f>627.5095*(GO66-GO65)</f>
        <v>18.636075632918587</v>
      </c>
      <c r="GY64" s="34">
        <f>627.5095*(GV66-GV65)</f>
        <v>9.4726805588401675</v>
      </c>
      <c r="GZ64" s="34">
        <f>627.5095*(GT66-GT65)</f>
        <v>9.583113853012863</v>
      </c>
      <c r="HA64" s="34">
        <f>627.5095*(GS66-GS65)</f>
        <v>13.084401596506007</v>
      </c>
      <c r="HB64" s="34">
        <f>627.5095*(GR66-GR65)</f>
        <v>13.139618243235658</v>
      </c>
      <c r="HC64" s="34">
        <f>627.5095*(GQ66-GQ65)</f>
        <v>11.188492883304274</v>
      </c>
      <c r="HD64" s="34">
        <f>627.5095*(GP66-GP65)</f>
        <v>11.29892617747697</v>
      </c>
      <c r="HE64" s="33">
        <f t="shared" si="101"/>
        <v>1.7158123244641068</v>
      </c>
      <c r="HF64" s="33">
        <f t="shared" si="102"/>
        <v>-1.840692065758688</v>
      </c>
      <c r="HG64" s="52">
        <f t="shared" si="67"/>
        <v>-0.17393431503781365</v>
      </c>
      <c r="HH64" s="33">
        <f>GX64-'CCSD(T)'!BB64</f>
        <v>-4.4706872282297638E-2</v>
      </c>
      <c r="HI64" s="33">
        <f>GZ64-'CCSD(T)'!BC64</f>
        <v>2.9631773158769192E-3</v>
      </c>
      <c r="HJ64" s="33">
        <f>HB64-'CCSD(T)'!CH64</f>
        <v>-3.9916806770580848E-2</v>
      </c>
      <c r="HK64" s="33">
        <f>HD64-'CCSD(T)'!CI64</f>
        <v>0.18832728958448364</v>
      </c>
      <c r="HL64" s="33">
        <f>HD64-'DLPNO-CCSD(T1 or T0)'!CT63</f>
        <v>-0.15691800241809339</v>
      </c>
      <c r="HM64" s="33">
        <f t="shared" si="103"/>
        <v>4.7900655117167901E-3</v>
      </c>
      <c r="HN64" s="33">
        <f t="shared" si="104"/>
        <v>0.22824409635506449</v>
      </c>
      <c r="HO64" s="39"/>
      <c r="HP64" s="218" t="s">
        <v>60</v>
      </c>
      <c r="HQ64" s="28">
        <v>-707.11667091074401</v>
      </c>
      <c r="HR64" s="28">
        <v>-709.98871971390895</v>
      </c>
      <c r="HS64" s="28">
        <v>-709.96745765508899</v>
      </c>
      <c r="HT64" s="28">
        <v>-709.879862768777</v>
      </c>
      <c r="HU64" s="28">
        <v>-709.86923173936702</v>
      </c>
      <c r="HV64" s="28">
        <v>-709.73286190451597</v>
      </c>
      <c r="HW64" s="28">
        <v>-2.1262058819999999E-2</v>
      </c>
      <c r="HX64" s="28">
        <f t="shared" si="68"/>
        <v>-709.71159984569601</v>
      </c>
      <c r="HY64" s="18" t="s">
        <v>118</v>
      </c>
      <c r="HZ64" s="34">
        <f>627.5095*(HQ66-HQ65)</f>
        <v>18.636075629708309</v>
      </c>
      <c r="IA64" s="34">
        <f>627.5095*(HX66-HX65)</f>
        <v>9.5355599651382761</v>
      </c>
      <c r="IB64" s="34">
        <f>627.5095*(HV66-HV65)</f>
        <v>9.6013014208444449</v>
      </c>
      <c r="IC64" s="34">
        <f>627.5095*(HU66-HU65)</f>
        <v>13.137107252644707</v>
      </c>
      <c r="ID64" s="34">
        <f>627.5095*(HT66-HT65)</f>
        <v>13.169977980569131</v>
      </c>
      <c r="IE64" s="34">
        <f>627.5095*(HS66-HS65)</f>
        <v>11.239226592859724</v>
      </c>
      <c r="IF64" s="34">
        <f>627.5095*(HR66-HR65)</f>
        <v>11.304968047923838</v>
      </c>
      <c r="IG64" s="33">
        <f t="shared" si="69"/>
        <v>1.703666627079393</v>
      </c>
      <c r="IH64" s="33">
        <f t="shared" si="70"/>
        <v>-1.8650099326452931</v>
      </c>
      <c r="II64" s="33">
        <f t="shared" si="71"/>
        <v>-2.4317866886605088E-2</v>
      </c>
      <c r="IJ64" s="33">
        <f>HZ64-'CCSD(T)'!BB64</f>
        <v>-4.4706875492575904E-2</v>
      </c>
      <c r="IK64" s="33">
        <f>IB64-'CCSD(T)'!BC64</f>
        <v>2.1150745147458849E-2</v>
      </c>
      <c r="IL64" s="33">
        <f>ID64-'CCSD(T)'!CH64</f>
        <v>-9.557069437107657E-3</v>
      </c>
      <c r="IM64" s="33">
        <f>IF64-'CCSD(T)'!CI64</f>
        <v>0.19436916003135174</v>
      </c>
      <c r="IN64" s="33">
        <f>IF64-'DLPNO-CCSD(T1 or T0)'!CT63</f>
        <v>-0.15087613197122529</v>
      </c>
      <c r="IO64" s="33">
        <f t="shared" si="72"/>
        <v>3.5149806055468247E-2</v>
      </c>
      <c r="IP64" s="33">
        <f t="shared" si="73"/>
        <v>0.2039262294684594</v>
      </c>
      <c r="IQ64" s="33"/>
      <c r="IR64" s="218" t="s">
        <v>60</v>
      </c>
      <c r="IS64">
        <v>-707.11667091069899</v>
      </c>
      <c r="IT64">
        <v>-709.98821437999902</v>
      </c>
      <c r="IU64">
        <v>-709.986066302008</v>
      </c>
      <c r="IV64">
        <v>-709.88231340313405</v>
      </c>
      <c r="IW64">
        <v>-709.88123936413899</v>
      </c>
      <c r="IX64">
        <v>-709.73310316431002</v>
      </c>
      <c r="IY64">
        <v>-2.1480779909999999E-3</v>
      </c>
      <c r="IZ64" s="28">
        <f t="shared" si="74"/>
        <v>-709.730955086319</v>
      </c>
      <c r="JA64" s="18" t="s">
        <v>118</v>
      </c>
      <c r="JB64" s="34">
        <f>627.5095*(IS66-IS65)</f>
        <v>18.636075676150369</v>
      </c>
      <c r="JC64" s="34">
        <f>627.5095*(IZ66-IZ65)</f>
        <v>9.480371882558714</v>
      </c>
      <c r="JD64" s="34">
        <f>627.5095*(IX66-IX65)</f>
        <v>9.516084425278045</v>
      </c>
      <c r="JE64" s="34">
        <f>627.5095*(IW66-IW65)</f>
        <v>13.153842674408242</v>
      </c>
      <c r="JF64" s="34">
        <f>627.5095*(IV66-IV65)</f>
        <v>13.17169894541121</v>
      </c>
      <c r="JG64" s="34">
        <f>627.5095*(IU66-IU65)</f>
        <v>11.080038736017698</v>
      </c>
      <c r="JH64" s="34">
        <f>627.5095*(IT66-IT65)</f>
        <v>11.115751278737031</v>
      </c>
      <c r="JI64" s="33">
        <f t="shared" si="75"/>
        <v>1.5996668534589862</v>
      </c>
      <c r="JJ64" s="33">
        <f t="shared" si="76"/>
        <v>-2.0559476666741787</v>
      </c>
      <c r="JK64" s="33">
        <f t="shared" si="77"/>
        <v>-4.2812534020496784E-2</v>
      </c>
      <c r="JL64" s="33">
        <f>JB64-'CCSD(T)'!BB64</f>
        <v>-4.470682905051504E-2</v>
      </c>
      <c r="JM64" s="33">
        <f>JD64-'CCSD(T)'!BC64</f>
        <v>-6.4066250418941095E-2</v>
      </c>
      <c r="JN64" s="33">
        <f>JF64-'CCSD(T)'!CH64</f>
        <v>-7.8361045950288144E-3</v>
      </c>
      <c r="JO64" s="33">
        <f>JH64-'CCSD(T)'!CI64</f>
        <v>5.1523908445449962E-3</v>
      </c>
      <c r="JP64" s="33">
        <f>JH64-'DLPNO-CCSD(T1 or T0)'!CT63</f>
        <v>-0.34009290115803203</v>
      </c>
      <c r="JQ64" s="33">
        <f t="shared" si="78"/>
        <v>3.6870724455486226E-2</v>
      </c>
      <c r="JR64" s="33">
        <f t="shared" si="79"/>
        <v>1.2988495439573811E-2</v>
      </c>
      <c r="JS64" s="33"/>
      <c r="JT64" s="344">
        <v>-711.89267447843497</v>
      </c>
      <c r="JU64" s="345">
        <v>-711.58422248563795</v>
      </c>
      <c r="JV64" s="346">
        <v>-711.57895922672401</v>
      </c>
      <c r="JW64" s="328"/>
      <c r="JX64" s="218" t="s">
        <v>60</v>
      </c>
      <c r="JY64" s="28">
        <v>-707.854726549627</v>
      </c>
      <c r="JZ64" s="28">
        <v>-711.36522351267604</v>
      </c>
      <c r="KA64" s="28">
        <v>-711.35302880634197</v>
      </c>
      <c r="KB64" s="28">
        <v>-711.20645431690798</v>
      </c>
      <c r="KC64" s="28">
        <v>-711.200356963741</v>
      </c>
      <c r="KD64" s="28">
        <v>-711.10495073225297</v>
      </c>
      <c r="KE64" s="28">
        <v>-1.2194706333999999E-2</v>
      </c>
      <c r="KF64" s="28">
        <f t="shared" si="80"/>
        <v>-711.09275602591902</v>
      </c>
      <c r="KG64" s="216">
        <v>-711.07600822200004</v>
      </c>
      <c r="KH64" s="125">
        <v>-711.07600822200004</v>
      </c>
      <c r="KI64" s="215">
        <v>-711.22392502100001</v>
      </c>
      <c r="KJ64" s="10">
        <v>-0.795452312923</v>
      </c>
      <c r="KK64" s="10">
        <v>-2.4559662621420002</v>
      </c>
      <c r="KL64" s="10">
        <f t="shared" si="105"/>
        <v>-711.06703683517173</v>
      </c>
      <c r="KM64" s="10">
        <f t="shared" si="106"/>
        <v>-711.04748269041158</v>
      </c>
      <c r="KN64" s="34">
        <f>627.5095*(JY66-JY65)</f>
        <v>16.376458825398391</v>
      </c>
      <c r="KO64" s="34">
        <f>627.5095*(KF66-KF65)</f>
        <v>6.5699971727261817</v>
      </c>
      <c r="KP64" s="34">
        <f>627.5095*(KL66-KL65)</f>
        <v>-19.216756858208313</v>
      </c>
      <c r="KQ64" s="34">
        <f>627.5095*(KM66-KM65)</f>
        <v>-15.469041026210483</v>
      </c>
      <c r="KR64" s="34">
        <f>627.5095*(KD66-KD65)</f>
        <v>6.3887522634851006</v>
      </c>
      <c r="KS64" s="34">
        <f>627.5095*(KC66-KC65)</f>
        <v>10.360621652621939</v>
      </c>
      <c r="KT64" s="34">
        <f>627.5095*(KB66-KB65)</f>
        <v>10.269999197359343</v>
      </c>
      <c r="KU64" s="34">
        <f>627.5095*(KA66-KA65)</f>
        <v>8.3677579018212178</v>
      </c>
      <c r="KV64" s="34">
        <f>627.5095*(JZ66-JZ65)</f>
        <v>8.1865129925801376</v>
      </c>
      <c r="KW64" s="33">
        <f t="shared" ref="KW64:KW72" si="126">KV64-KR64</f>
        <v>1.797760729095037</v>
      </c>
      <c r="KX64" s="109">
        <f>627.5095*(JT66-JT65)</f>
        <v>9.0916137853835242</v>
      </c>
      <c r="KY64" s="109">
        <f>627.5095*(JU66-JU65)</f>
        <v>9.0816601242916111</v>
      </c>
      <c r="KZ64" s="331">
        <f>627.5095*(JV66-JV65)</f>
        <v>9.0630467755778188</v>
      </c>
      <c r="LA64" s="33">
        <f t="shared" si="107"/>
        <v>-2.0834862047792058</v>
      </c>
      <c r="LB64" s="155">
        <f t="shared" si="108"/>
        <v>-6.8859823982704071E-2</v>
      </c>
      <c r="LC64" s="149">
        <f>KN64-'PNO-LCCSD(T)'!AB63</f>
        <v>-1.6621863220883881E-2</v>
      </c>
      <c r="LD64" s="179">
        <f t="shared" si="109"/>
        <v>-3.02348632369943</v>
      </c>
      <c r="LE64" s="324">
        <f t="shared" si="110"/>
        <v>0.90510079280338651</v>
      </c>
      <c r="LF64" s="326">
        <f t="shared" si="111"/>
        <v>-9.9536610919130908E-3</v>
      </c>
      <c r="LG64" t="str">
        <f t="shared" si="112"/>
        <v>21_end</v>
      </c>
      <c r="LH64" s="175">
        <f>627.5095*(KG66-KG65)</f>
        <v>10.130704130901933</v>
      </c>
      <c r="LI64" s="128">
        <f t="shared" ref="LI64:LI108" si="127">KS64-LH64</f>
        <v>0.22991752172000623</v>
      </c>
      <c r="LJ64" s="129">
        <f t="shared" ref="LJ64:LJ108" si="128">KT64-LH64</f>
        <v>0.13929506645741085</v>
      </c>
      <c r="LK64" s="123">
        <f>627.5095*(KI66-KI65)</f>
        <v>8.2337096543317276</v>
      </c>
      <c r="LL64" s="128">
        <f t="shared" si="113"/>
        <v>0.13404824748949018</v>
      </c>
      <c r="LM64" s="128">
        <f t="shared" si="114"/>
        <v>-4.7196661751589986E-2</v>
      </c>
      <c r="LN64" s="226">
        <f t="shared" si="115"/>
        <v>2.8865817540139549</v>
      </c>
      <c r="LO64" s="226"/>
      <c r="LP64" s="5" t="s">
        <v>60</v>
      </c>
      <c r="LQ64" s="4">
        <v>-707.85472654978798</v>
      </c>
      <c r="LR64" s="4">
        <v>-711.36517726662601</v>
      </c>
      <c r="LS64" s="4">
        <v>-711.35293624275096</v>
      </c>
      <c r="LT64" s="4">
        <v>-711.206410678814</v>
      </c>
      <c r="LU64" s="4">
        <v>-711.20029016687704</v>
      </c>
      <c r="LV64" s="4">
        <v>-711.10488694486298</v>
      </c>
      <c r="LW64" s="4">
        <v>-1.2241023875E-2</v>
      </c>
      <c r="LX64" s="28">
        <f t="shared" si="116"/>
        <v>-711.09264592098793</v>
      </c>
      <c r="LY64" s="18" t="s">
        <v>118</v>
      </c>
      <c r="LZ64" s="34">
        <f>627.5095*(LQ66-LQ65)</f>
        <v>16.376459612345194</v>
      </c>
      <c r="MA64" s="34">
        <f>627.5095*(LX66-LX65)</f>
        <v>6.5337561371216548</v>
      </c>
      <c r="MB64" s="34">
        <f>627.5095*(LV66-LV65)</f>
        <v>6.3681411240731212</v>
      </c>
      <c r="MC64" s="34">
        <f>627.5095*(LU66-LU65)</f>
        <v>10.337965668714432</v>
      </c>
      <c r="MD64" s="34">
        <f>627.5095*(LT66-LT65)</f>
        <v>10.255158162154496</v>
      </c>
      <c r="ME64" s="34">
        <f>627.5095*(LS66-LS65)</f>
        <v>8.3372524116096098</v>
      </c>
      <c r="MF64" s="34">
        <f>627.5095*(LR66-LR65)</f>
        <v>8.1716373985610762</v>
      </c>
      <c r="MG64" s="33">
        <f t="shared" si="117"/>
        <v>1.803496274487955</v>
      </c>
      <c r="MH64" s="39">
        <f t="shared" si="118"/>
        <v>-2.0835207635934196</v>
      </c>
      <c r="MI64" s="33"/>
      <c r="MJ64" s="5" t="s">
        <v>60</v>
      </c>
      <c r="MK64" s="28">
        <v>-707.85472654962496</v>
      </c>
      <c r="ML64" s="28">
        <v>-711.36505232924003</v>
      </c>
      <c r="MM64" s="28">
        <v>-711.33220124267405</v>
      </c>
      <c r="MN64" s="28">
        <v>-711.20347426066701</v>
      </c>
      <c r="MO64" s="28">
        <v>-711.18704871738396</v>
      </c>
      <c r="MP64" s="28">
        <v>-711.10393043565296</v>
      </c>
      <c r="MQ64" s="28">
        <v>-3.2851086565999998E-2</v>
      </c>
      <c r="MR64" s="28">
        <f t="shared" si="82"/>
        <v>-711.07107934908697</v>
      </c>
      <c r="MS64" s="18" t="s">
        <v>118</v>
      </c>
      <c r="MT64" s="34">
        <f>627.5095*(MK66-MK65)</f>
        <v>16.376458840522378</v>
      </c>
      <c r="MU64" s="34">
        <f>627.5095*(MR66-MR65)</f>
        <v>6.3337065164755568</v>
      </c>
      <c r="MV64" s="34">
        <f>627.5095*(MP66-MP65)</f>
        <v>6.3682133899881421</v>
      </c>
      <c r="MW64" s="34">
        <f>627.5095*(MO66-MO65)</f>
        <v>10.236366322833577</v>
      </c>
      <c r="MX64" s="34">
        <f>627.5095*(MN66-MN65)</f>
        <v>10.253619759268842</v>
      </c>
      <c r="MY64" s="34">
        <f>627.5095*(MM66-MM65)</f>
        <v>8.3761486557410176</v>
      </c>
      <c r="MZ64" s="34">
        <f>627.5095*(ML66-ML65)</f>
        <v>8.4106555292536029</v>
      </c>
      <c r="NA64" s="52">
        <f t="shared" si="119"/>
        <v>2.0424421392654608</v>
      </c>
      <c r="NB64" s="52">
        <f t="shared" si="120"/>
        <v>-1.8429642300152391</v>
      </c>
      <c r="NC64" s="33">
        <f t="shared" si="121"/>
        <v>-0.24052197476396664</v>
      </c>
      <c r="ND64" s="33"/>
      <c r="NE64" s="5" t="s">
        <v>60</v>
      </c>
      <c r="NF64">
        <v>-707.854726549627</v>
      </c>
      <c r="NG64">
        <v>-711.36552449753901</v>
      </c>
      <c r="NH64">
        <v>-711.33292010325204</v>
      </c>
      <c r="NI64">
        <v>-711.20392797491104</v>
      </c>
      <c r="NJ64">
        <v>-711.18762577776704</v>
      </c>
      <c r="NK64">
        <v>-711.10459946912295</v>
      </c>
      <c r="NL64">
        <v>-3.2604394287000002E-2</v>
      </c>
      <c r="NM64" s="28">
        <f t="shared" si="83"/>
        <v>-711.07199507483597</v>
      </c>
      <c r="NN64" s="18" t="s">
        <v>118</v>
      </c>
      <c r="NO64" s="34">
        <f>627.5095*(NF66-NF65)</f>
        <v>16.376458833602442</v>
      </c>
      <c r="NP64" s="34">
        <f>627.5095*(NM66-NM65)</f>
        <v>6.449989555141828</v>
      </c>
      <c r="NQ64" s="34">
        <f>627.5095*(NK66-NK65)</f>
        <v>6.4103895158261945</v>
      </c>
      <c r="NR64" s="34">
        <f>627.5095*(NJ66-NJ65)</f>
        <v>10.309089734098142</v>
      </c>
      <c r="NS64" s="34">
        <f>627.5095*(NI66-NI65)</f>
        <v>10.289289714119299</v>
      </c>
      <c r="NT64" s="34">
        <f>627.5095*(NH66-NH65)</f>
        <v>8.4760869689391161</v>
      </c>
      <c r="NU64" s="34">
        <f>627.5095*(NG66-NG65)</f>
        <v>8.4364869289814255</v>
      </c>
      <c r="NV64" s="33">
        <f t="shared" si="122"/>
        <v>2.026097413155231</v>
      </c>
      <c r="NW64" s="39">
        <f t="shared" si="84"/>
        <v>-1.8528027851378734</v>
      </c>
      <c r="NX64" s="33">
        <f t="shared" si="85"/>
        <v>-9.8385551226343182E-3</v>
      </c>
      <c r="NZ64" s="5" t="s">
        <v>60</v>
      </c>
      <c r="OA64" s="4">
        <v>-707.88554328959901</v>
      </c>
      <c r="OB64" s="4">
        <v>-711.60059204128197</v>
      </c>
      <c r="OC64" s="4">
        <v>-711.55383817562404</v>
      </c>
      <c r="OD64" s="4">
        <v>-711.42056127380499</v>
      </c>
      <c r="OE64" s="4">
        <v>-711.39718434097597</v>
      </c>
      <c r="OF64" s="4">
        <v>-711.35665744075004</v>
      </c>
      <c r="OG64" s="4">
        <v>-4.6753865657000002E-2</v>
      </c>
      <c r="OH64" s="28">
        <f t="shared" si="86"/>
        <v>-711.30990357509302</v>
      </c>
      <c r="OI64" s="18" t="s">
        <v>118</v>
      </c>
      <c r="OJ64" s="34">
        <f>627.5095*(OA66-OA65)</f>
        <v>16.319410464707644</v>
      </c>
      <c r="OK64" s="34">
        <f>627.5095*(OH66-OH65)</f>
        <v>6.8165294491782289</v>
      </c>
      <c r="OL64" s="34">
        <f>627.5095*(OF66-OF65)</f>
        <v>6.6241440305867085</v>
      </c>
      <c r="OM64" s="34">
        <f>627.5095*(OE66-OE65)</f>
        <v>10.790529490402925</v>
      </c>
      <c r="ON64" s="34">
        <f>627.5095*(OD66-OD65)</f>
        <v>10.694336780750467</v>
      </c>
      <c r="OO64" s="34">
        <f>627.5095*(OC66-OC65)</f>
        <v>8.9700410963271615</v>
      </c>
      <c r="OP64" s="34">
        <f>627.5095*(OB66-OB65)</f>
        <v>8.7776556777356411</v>
      </c>
      <c r="OQ64" s="33">
        <f t="shared" si="32"/>
        <v>2.1535116471489326</v>
      </c>
      <c r="OR64" s="39">
        <f t="shared" si="87"/>
        <v>-1.9166811030148256</v>
      </c>
      <c r="OS64" s="39"/>
      <c r="OT64" s="39" t="s">
        <v>60</v>
      </c>
      <c r="OU64" s="39">
        <v>-707.88554328959196</v>
      </c>
      <c r="OV64" s="39">
        <v>-711.59923105534904</v>
      </c>
      <c r="OW64" s="39">
        <v>-711.58144637976102</v>
      </c>
      <c r="OX64" s="39">
        <v>-711.42468246691794</v>
      </c>
      <c r="OY64" s="39">
        <v>-711.41579012912405</v>
      </c>
      <c r="OZ64" s="39">
        <v>-711.35773831199799</v>
      </c>
      <c r="PA64" s="39">
        <v>-1.7784675587999999E-2</v>
      </c>
      <c r="PB64" s="39">
        <v>-711.33995363640997</v>
      </c>
      <c r="PC64" s="39" t="s">
        <v>118</v>
      </c>
      <c r="PD64" s="39">
        <v>16.31941051864036</v>
      </c>
      <c r="PE64" s="39">
        <v>6.7631763457005754</v>
      </c>
      <c r="PF64" s="39">
        <v>6.6771907564331512</v>
      </c>
      <c r="PG64" s="39">
        <v>10.65315435699045</v>
      </c>
      <c r="PH64" s="39">
        <v>10.610161562071379</v>
      </c>
      <c r="PI64" s="39">
        <v>8.65081252142841</v>
      </c>
      <c r="PJ64" s="39">
        <v>8.5648269321609867</v>
      </c>
      <c r="PK64" s="39">
        <v>1.8876361757278355</v>
      </c>
      <c r="PL64" s="39">
        <v>-2.0453346299103927</v>
      </c>
      <c r="PM64" s="39"/>
      <c r="PO64" s="33">
        <f t="shared" si="123"/>
        <v>-5.7048375814733987E-2</v>
      </c>
      <c r="PP64" s="33">
        <f t="shared" si="124"/>
        <v>0.44071702148162473</v>
      </c>
      <c r="PQ64" s="33">
        <f t="shared" si="88"/>
        <v>0.49776539729635871</v>
      </c>
      <c r="PR64" s="33">
        <f>'LNO-CCSD(T)-def2nZVP'!LB64</f>
        <v>-6.8859823982704071E-2</v>
      </c>
      <c r="PS64" s="33">
        <f t="shared" si="89"/>
        <v>0.36085706656178373</v>
      </c>
      <c r="PT64" s="33">
        <f t="shared" si="90"/>
        <v>-4.1830125490841891E-2</v>
      </c>
      <c r="PU64" s="33">
        <f>-'LNO-CCSD(T)-def2nZVP'!FA64+'CCSD(T)'!CI64</f>
        <v>-9.9130397910441204E-2</v>
      </c>
      <c r="PV64" s="360">
        <f>'LNO-CCSD(T)-def2nZVP'!KV64+PS64+PT64+PU64</f>
        <v>8.4064095357406377</v>
      </c>
      <c r="PW64" s="360"/>
      <c r="PX64" s="399">
        <v>-5.7049093704833354E-2</v>
      </c>
      <c r="PY64" s="399">
        <v>0.35500339991688357</v>
      </c>
      <c r="PZ64" s="399">
        <v>0.41205249362171692</v>
      </c>
      <c r="QA64" s="399">
        <v>-6.8859823982704071E-2</v>
      </c>
      <c r="QB64" s="399">
        <v>0.29736597511702156</v>
      </c>
      <c r="QC64" s="399">
        <v>-4.1830125490841891E-2</v>
      </c>
      <c r="QD64" s="399">
        <v>-9.9130397910441204E-2</v>
      </c>
      <c r="QE64" s="360">
        <v>8.3429184442958757</v>
      </c>
      <c r="QF64" s="399">
        <f t="shared" si="91"/>
        <v>-6.3491091444761949E-2</v>
      </c>
      <c r="QH64" s="5" t="s">
        <v>60</v>
      </c>
      <c r="QI64" s="420">
        <v>-707.854726549784</v>
      </c>
      <c r="QJ64" s="420">
        <v>-711.12881496062005</v>
      </c>
      <c r="QK64" s="420">
        <v>-711.11803323123797</v>
      </c>
      <c r="QL64" s="420">
        <v>-710.98057866243198</v>
      </c>
      <c r="QM64" s="420">
        <v>-710.975187797741</v>
      </c>
      <c r="QN64" s="420">
        <v>-710.86887406611197</v>
      </c>
      <c r="QO64" s="420">
        <v>-1.0781729382E-2</v>
      </c>
      <c r="QP64" s="213">
        <f t="shared" si="92"/>
        <v>-710.85809233673001</v>
      </c>
      <c r="QQ64" s="421" t="s">
        <v>118</v>
      </c>
      <c r="QR64" s="212">
        <f>627.5095*(QI66-QI65)</f>
        <v>16.3764596280399</v>
      </c>
      <c r="QS64" s="212">
        <f>627.5095*(QP66-QP65)</f>
        <v>7.1559047080700235</v>
      </c>
      <c r="QT64" s="212">
        <f>627.5095*(QN66-QN65)</f>
        <v>6.9797830242021597</v>
      </c>
      <c r="QU64" s="212">
        <f>627.5095*(QM66-QM65)</f>
        <v>10.663311579626157</v>
      </c>
      <c r="QV64" s="212">
        <f>627.5095*(QL66-QL65)</f>
        <v>10.575250738013255</v>
      </c>
      <c r="QW64" s="212">
        <f>627.5095*(QK66-QK65)</f>
        <v>8.7449645625897894</v>
      </c>
      <c r="QX64" s="212">
        <f>627.5095*(QJ66-QJ65)</f>
        <v>8.568842878650587</v>
      </c>
      <c r="QY64" s="213">
        <f t="shared" si="35"/>
        <v>1.5890598544484273</v>
      </c>
      <c r="QZ64" s="249">
        <f t="shared" si="93"/>
        <v>-2.0064078593626675</v>
      </c>
      <c r="RA64" s="5"/>
      <c r="RB64" s="5" t="s">
        <v>60</v>
      </c>
      <c r="RC64" s="213">
        <v>-707.88554328959003</v>
      </c>
      <c r="RD64" s="213">
        <v>-711.32016470906899</v>
      </c>
      <c r="RE64" s="213">
        <v>-711.304293840014</v>
      </c>
      <c r="RF64" s="213">
        <v>-711.15833955180199</v>
      </c>
      <c r="RG64" s="213">
        <v>-711.15040411727398</v>
      </c>
      <c r="RH64" s="213">
        <v>-711.08257951289295</v>
      </c>
      <c r="RI64" s="213">
        <v>-1.5870869055E-2</v>
      </c>
      <c r="RJ64" s="418">
        <f t="shared" si="94"/>
        <v>-711.06670864383796</v>
      </c>
      <c r="RK64" s="421" t="s">
        <v>118</v>
      </c>
      <c r="RL64" s="212">
        <f>627.5095*(RC66-RC65)</f>
        <v>16.319410509223538</v>
      </c>
      <c r="RM64" s="212">
        <f>627.5095*(RJ66-RJ65)</f>
        <v>7.1077557170537071</v>
      </c>
      <c r="RN64" s="212">
        <f>627.5095*(RH66-RH65)</f>
        <v>6.9597195091647466</v>
      </c>
      <c r="RO64" s="212">
        <f>627.5095*(RG66-RG65)</f>
        <v>10.694721445998523</v>
      </c>
      <c r="RP64" s="212">
        <f>627.5095*(RF66-RF65)</f>
        <v>10.620703342589088</v>
      </c>
      <c r="RQ64" s="212">
        <f>627.5095*(RE66-RE65)</f>
        <v>8.7790144303894486</v>
      </c>
      <c r="RR64" s="212">
        <f>627.5095*(RD66-RD65)</f>
        <v>8.6309782224291478</v>
      </c>
      <c r="RS64" s="213">
        <f t="shared" si="36"/>
        <v>1.6712587132644012</v>
      </c>
      <c r="RT64" s="249">
        <f t="shared" si="95"/>
        <v>-1.9897251201599406</v>
      </c>
    </row>
    <row r="65" spans="1:488" ht="17">
      <c r="A65" s="96">
        <v>9.1999999999999993</v>
      </c>
      <c r="C65" s="286" t="s">
        <v>61</v>
      </c>
      <c r="D65" s="282">
        <v>-707.00926669745104</v>
      </c>
      <c r="E65" s="282">
        <v>-709.59253556021804</v>
      </c>
      <c r="F65" s="282">
        <v>-709.58489303351701</v>
      </c>
      <c r="G65" s="282">
        <v>-709.49945458491197</v>
      </c>
      <c r="H65" s="282">
        <v>-709.49563332156094</v>
      </c>
      <c r="I65" s="282">
        <v>-709.35768136313698</v>
      </c>
      <c r="J65" s="282">
        <v>-709.35003883643503</v>
      </c>
      <c r="K65" s="94" t="s">
        <v>119</v>
      </c>
      <c r="L65" s="34">
        <f>627.5095*(D66-D64)</f>
        <v>19.534617476721223</v>
      </c>
      <c r="M65" s="34">
        <f>627.5095*(J66-J64)</f>
        <v>9.3851648699710619</v>
      </c>
      <c r="N65" s="34">
        <f>627.5095*(I66-I64)</f>
        <v>9.3785185541089859</v>
      </c>
      <c r="O65" s="34">
        <f>627.5095*(H66-H64)</f>
        <v>13.263955813138438</v>
      </c>
      <c r="P65" s="34">
        <f>627.5095*(G66-G64)</f>
        <v>13.260632655920794</v>
      </c>
      <c r="Q65" s="34">
        <f>627.5095*(F66-F64)</f>
        <v>11.196000211925758</v>
      </c>
      <c r="R65" s="34">
        <f>627.5095*(E66-E64)</f>
        <v>11.189353897276455</v>
      </c>
      <c r="S65" s="93">
        <f t="shared" si="37"/>
        <v>1.8108353431674686</v>
      </c>
      <c r="T65" s="93">
        <f t="shared" si="38"/>
        <v>-2.0712787586443397</v>
      </c>
      <c r="U65" s="288"/>
      <c r="V65" s="93">
        <f>L65-'CCSD(T)'!BV65</f>
        <v>-6.2323906605655566E-2</v>
      </c>
      <c r="W65" s="93">
        <f>N65-'CCSD(T)'!BW65</f>
        <v>-9.0035675308579144E-2</v>
      </c>
      <c r="X65" s="93">
        <f>P65-'CCSD(T)'!CF65</f>
        <v>-4.3339246055989378E-2</v>
      </c>
      <c r="Y65" s="93">
        <f>R65-'CCSD(T)'!CG65</f>
        <v>-8.7017383037899521E-3</v>
      </c>
      <c r="Z65" s="93">
        <f>R65-'DLPNO-CCSD(T1 or T0)'!CT64</f>
        <v>-0.21164908991432618</v>
      </c>
      <c r="AA65" s="93">
        <f t="shared" si="39"/>
        <v>1.8984660549666188E-2</v>
      </c>
      <c r="AB65" s="93">
        <f t="shared" si="40"/>
        <v>3.4637507752199426E-2</v>
      </c>
      <c r="AD65" s="209" t="s">
        <v>61</v>
      </c>
      <c r="AE65" s="28">
        <v>-707.00926669745104</v>
      </c>
      <c r="AF65" s="28">
        <v>-709.59262117519404</v>
      </c>
      <c r="AG65" s="28">
        <v>-709.58499161396696</v>
      </c>
      <c r="AH65" s="28">
        <v>-709.49952820383101</v>
      </c>
      <c r="AI65" s="28">
        <v>-709.49571342321701</v>
      </c>
      <c r="AJ65" s="28">
        <v>-709.35780438969095</v>
      </c>
      <c r="AK65" s="28">
        <v>-709.35017482846399</v>
      </c>
      <c r="AL65" s="18" t="s">
        <v>119</v>
      </c>
      <c r="AM65" s="34">
        <f>627.5095*(AE66-AE64)</f>
        <v>19.53461747607917</v>
      </c>
      <c r="AN65" s="34">
        <f>627.5095*(AK66-AK64)</f>
        <v>9.3491924673723261</v>
      </c>
      <c r="AO65" s="34">
        <f>627.5095*(AJ66-AJ64)</f>
        <v>9.3863433948991979</v>
      </c>
      <c r="AP65" s="34">
        <f>627.5095*(AI66-AI64)</f>
        <v>13.245930206820809</v>
      </c>
      <c r="AQ65" s="34">
        <f>627.5095*(AH66-AH64)</f>
        <v>13.264505670298886</v>
      </c>
      <c r="AR65" s="34">
        <f>627.5095*(AG66-AG64)</f>
        <v>11.169688067672144</v>
      </c>
      <c r="AS65" s="34">
        <f>627.5095*(AF66-AF64)</f>
        <v>11.206838995199016</v>
      </c>
      <c r="AT65" s="52">
        <f t="shared" si="41"/>
        <v>1.8204956002998181</v>
      </c>
      <c r="AU65" s="52">
        <f t="shared" si="42"/>
        <v>-2.0576666750998704</v>
      </c>
      <c r="AV65" s="71"/>
      <c r="AW65" s="52">
        <f>AM65-'CCSD(T)'!BV65</f>
        <v>-6.2323907247709087E-2</v>
      </c>
      <c r="AX65" s="52">
        <f>AO65-'CCSD(T)'!BW65</f>
        <v>-8.2210834518367193E-2</v>
      </c>
      <c r="AY65" s="52">
        <f>AQ65-'CCSD(T)'!CF65</f>
        <v>-3.9466231677897312E-2</v>
      </c>
      <c r="AZ65" s="52">
        <f>AS65-'CCSD(T)'!CG65</f>
        <v>8.7833596187714136E-3</v>
      </c>
      <c r="BA65" s="52">
        <f>AS65-'DLPNO-CCSD(T1 or T0)'!CT64</f>
        <v>-0.19416399199176482</v>
      </c>
      <c r="BB65" s="52">
        <f t="shared" si="43"/>
        <v>2.2857675569811775E-2</v>
      </c>
      <c r="BC65" s="52">
        <f t="shared" si="44"/>
        <v>4.8249591296668726E-2</v>
      </c>
      <c r="BD65" s="33"/>
      <c r="BE65" s="211" t="s">
        <v>61</v>
      </c>
      <c r="BF65" s="28">
        <v>-707.00926669745502</v>
      </c>
      <c r="BG65" s="28">
        <v>-709.59324927278101</v>
      </c>
      <c r="BH65" s="28">
        <v>-709.57308715944305</v>
      </c>
      <c r="BI65" s="28">
        <v>-709.49770177428195</v>
      </c>
      <c r="BJ65" s="28">
        <v>-709.48762071761303</v>
      </c>
      <c r="BK65" s="28">
        <v>-709.35728669673904</v>
      </c>
      <c r="BL65" s="28">
        <v>-2.0162113337999998E-2</v>
      </c>
      <c r="BM65" s="28">
        <f t="shared" si="45"/>
        <v>-709.33712458340108</v>
      </c>
      <c r="BN65" s="18" t="s">
        <v>119</v>
      </c>
      <c r="BO65" s="212">
        <f>627.5095*(BF66-BF64)</f>
        <v>19.534617475508451</v>
      </c>
      <c r="BP65" s="212">
        <f>627.5095*(BM66-BM64)</f>
        <v>9.3592482142484705</v>
      </c>
      <c r="BQ65" s="212">
        <f>627.5095*(BK66-BK64)</f>
        <v>9.435437789748736</v>
      </c>
      <c r="BR65" s="212">
        <f>627.5095*(BJ66-BJ64)</f>
        <v>13.116646975379576</v>
      </c>
      <c r="BS65" s="212">
        <f>627.5095*(BI66-BI64)</f>
        <v>13.154741762523322</v>
      </c>
      <c r="BT65" s="212">
        <f>627.5095*(BH66-BH64)</f>
        <v>11.126023400243245</v>
      </c>
      <c r="BU65" s="212">
        <f>627.5095*(BG66-BG64)</f>
        <v>11.202212975101455</v>
      </c>
      <c r="BV65" s="213">
        <f t="shared" si="46"/>
        <v>1.7667751853527189</v>
      </c>
      <c r="BW65" s="213">
        <f t="shared" si="47"/>
        <v>-1.9525287874218673</v>
      </c>
      <c r="BX65" s="214">
        <f t="shared" si="96"/>
        <v>-0.10513788767800314</v>
      </c>
      <c r="BY65" s="33">
        <f>BO65-'CCSD(T)'!BV65</f>
        <v>-6.2323907818427671E-2</v>
      </c>
      <c r="BZ65" s="33">
        <f>BQ65-'CCSD(T)'!BW65</f>
        <v>-3.3116439668829045E-2</v>
      </c>
      <c r="CA65" s="39">
        <f>BS65-'CCSD(T)'!CF65</f>
        <v>-0.14923013945346142</v>
      </c>
      <c r="CB65" s="39">
        <f>BU65-'CCSD(T)'!CG65</f>
        <v>4.1573395212104458E-3</v>
      </c>
      <c r="CC65" s="33">
        <f>BU65-'DLPNO-CCSD(T1 or T0)'!CT64</f>
        <v>-0.19879001208932578</v>
      </c>
      <c r="CD65" s="33">
        <f t="shared" si="49"/>
        <v>-8.6906231635033748E-2</v>
      </c>
      <c r="CE65" s="33">
        <f t="shared" si="50"/>
        <v>0.15338747897467186</v>
      </c>
      <c r="CF65" s="39"/>
      <c r="CG65" s="211" t="s">
        <v>61</v>
      </c>
      <c r="CH65" s="74">
        <v>-707.009266697454</v>
      </c>
      <c r="CI65" s="74">
        <v>-709.59357496678399</v>
      </c>
      <c r="CJ65" s="74">
        <v>-709.57377364950503</v>
      </c>
      <c r="CK65" s="74">
        <v>-709.49806506738196</v>
      </c>
      <c r="CL65" s="74">
        <v>-709.48816440874305</v>
      </c>
      <c r="CM65" s="74">
        <v>-709.35789190365097</v>
      </c>
      <c r="CN65" s="33">
        <v>-1.9801317278999999E-2</v>
      </c>
      <c r="CO65" s="33">
        <f t="shared" si="51"/>
        <v>-709.338090586372</v>
      </c>
      <c r="CP65" s="18" t="s">
        <v>119</v>
      </c>
      <c r="CQ65" s="34">
        <f>627.5095*(CH66-CH64)</f>
        <v>19.53461747736328</v>
      </c>
      <c r="CR65" s="34">
        <f>627.5095*(CO66-CO64)</f>
        <v>9.4407715758623691</v>
      </c>
      <c r="CS65" s="34">
        <f>627.5095*(CM66-CM64)</f>
        <v>9.4723989508072783</v>
      </c>
      <c r="CT65" s="34">
        <f>627.5095*(CL66-CL64)</f>
        <v>13.156191178283319</v>
      </c>
      <c r="CU65" s="34">
        <f>627.5095*(CK66-CK64)</f>
        <v>13.172004865684434</v>
      </c>
      <c r="CV65" s="34">
        <f>627.5095*(CJ66-CJ64)</f>
        <v>11.190542354456319</v>
      </c>
      <c r="CW65" s="34">
        <f>627.5095*(CI66-CI64)</f>
        <v>11.222169729401228</v>
      </c>
      <c r="CX65" s="33">
        <f t="shared" si="97"/>
        <v>1.74977077859395</v>
      </c>
      <c r="CY65" s="33">
        <f t="shared" si="98"/>
        <v>-1.9498351362832054</v>
      </c>
      <c r="CZ65" s="33">
        <f t="shared" si="99"/>
        <v>2.6936511386619344E-3</v>
      </c>
      <c r="DA65" s="33">
        <f>CQ65-'CCSD(T)'!BV65</f>
        <v>-6.2323905963598492E-2</v>
      </c>
      <c r="DB65" s="33">
        <f>CS65-'CCSD(T)'!BW65</f>
        <v>3.8447213897132571E-3</v>
      </c>
      <c r="DC65" s="33">
        <f>CU65-'CCSD(T)'!CF65</f>
        <v>-0.13196703629234996</v>
      </c>
      <c r="DD65" s="39">
        <f>CW65-'CCSD(T)'!CG65</f>
        <v>2.411409382098384E-2</v>
      </c>
      <c r="DE65" s="39">
        <f>CW65-'DLPNO-CCSD(T1 or T0)'!CT64</f>
        <v>-0.17883325778955239</v>
      </c>
      <c r="DF65" s="33">
        <f t="shared" si="52"/>
        <v>-6.9643130328751468E-2</v>
      </c>
      <c r="DG65" s="33">
        <f t="shared" si="53"/>
        <v>0.1560811301133338</v>
      </c>
      <c r="DH65" s="33"/>
      <c r="DI65" s="211" t="s">
        <v>61</v>
      </c>
      <c r="DJ65" s="74">
        <v>-707.00926669750402</v>
      </c>
      <c r="DK65" s="74">
        <v>-709.59177940326504</v>
      </c>
      <c r="DL65" s="74">
        <v>-709.59001752102404</v>
      </c>
      <c r="DM65" s="74">
        <v>-709.49979095195397</v>
      </c>
      <c r="DN65" s="74">
        <v>-709.49891001083301</v>
      </c>
      <c r="DO65" s="74">
        <v>-709.357858014675</v>
      </c>
      <c r="DP65" s="28">
        <v>-1.7618822409999999E-3</v>
      </c>
      <c r="DQ65" s="33">
        <f t="shared" si="125"/>
        <v>-709.356096132434</v>
      </c>
      <c r="DR65" s="18" t="s">
        <v>119</v>
      </c>
      <c r="DS65" s="34">
        <f>627.5095*(DJ66-DJ64)</f>
        <v>19.534617520024344</v>
      </c>
      <c r="DT65" s="34">
        <f>627.5095*(DQ66-DQ64)</f>
        <v>9.4073788298321865</v>
      </c>
      <c r="DU65" s="34">
        <f>627.5095*(DO66-DO64)</f>
        <v>9.4364886723475134</v>
      </c>
      <c r="DV65" s="34">
        <f>627.5095*(DN66-DN64)</f>
        <v>13.285431147982093</v>
      </c>
      <c r="DW65" s="34">
        <f>627.5095*(DM66-DM64)</f>
        <v>13.299986068918727</v>
      </c>
      <c r="DX65" s="34">
        <f>627.5095*(DL66-DL64)</f>
        <v>11.160929355375671</v>
      </c>
      <c r="DY65" s="34">
        <f>627.5095*(DK66-DK64)</f>
        <v>11.190039197962337</v>
      </c>
      <c r="DZ65" s="33">
        <f t="shared" si="3"/>
        <v>1.7535505256148234</v>
      </c>
      <c r="EA65" s="33">
        <f t="shared" si="4"/>
        <v>-2.1099468709563904</v>
      </c>
      <c r="EB65" s="33">
        <f t="shared" si="55"/>
        <v>-3.8668112312050695E-2</v>
      </c>
      <c r="EC65" s="33">
        <f>DS65-'CCSD(T)'!BV65</f>
        <v>-6.2323863302534477E-2</v>
      </c>
      <c r="ED65" s="33">
        <f>DU65-'CCSD(T)'!BW65</f>
        <v>-3.2065557070051653E-2</v>
      </c>
      <c r="EE65" s="33">
        <f>DW65-'CCSD(T)'!CF65</f>
        <v>-3.9858330580564427E-3</v>
      </c>
      <c r="EF65" s="39">
        <f>DY65-'CCSD(T)'!CG65</f>
        <v>-8.0164376179077124E-3</v>
      </c>
      <c r="EG65" s="39">
        <f>DY65-'DLPNO-CCSD(T1 or T0)'!CT64</f>
        <v>-0.21096378922844394</v>
      </c>
      <c r="EH65" s="33">
        <f t="shared" si="56"/>
        <v>5.8338030244478034E-2</v>
      </c>
      <c r="EI65" s="33">
        <f t="shared" si="57"/>
        <v>-4.0306045598512696E-3</v>
      </c>
      <c r="EJ65" s="33"/>
      <c r="EK65" s="289" t="s">
        <v>61</v>
      </c>
      <c r="EL65" s="33">
        <v>-707.11667426546398</v>
      </c>
      <c r="EM65" s="33">
        <v>-709.98790510995104</v>
      </c>
      <c r="EN65" s="33">
        <v>-709.98047443958501</v>
      </c>
      <c r="EO65" s="33">
        <v>-709.881527573315</v>
      </c>
      <c r="EP65" s="33">
        <v>-709.87781223813204</v>
      </c>
      <c r="EQ65" s="33">
        <v>-709.73280551059702</v>
      </c>
      <c r="ER65" s="33">
        <v>-7.4306703659999997E-3</v>
      </c>
      <c r="ES65" s="33">
        <f t="shared" si="58"/>
        <v>-709.72537484023098</v>
      </c>
      <c r="ET65" s="18" t="s">
        <v>119</v>
      </c>
      <c r="EU65" s="34">
        <f>627.5095*(EL66-EL64)</f>
        <v>18.633970527388318</v>
      </c>
      <c r="EV65" s="34">
        <f>627.5095*(ES66-ES64)</f>
        <v>9.5891759907464067</v>
      </c>
      <c r="EW65" s="34">
        <f>627.5095*(EQ66-EQ64)</f>
        <v>9.561932924949117</v>
      </c>
      <c r="EX65" s="34">
        <f>627.5095*(EP66-EP64)</f>
        <v>13.232789354670382</v>
      </c>
      <c r="EY65" s="34">
        <f>627.5095*(EO66-EO64)</f>
        <v>13.219167821486378</v>
      </c>
      <c r="EZ65" s="34">
        <f>627.5095*(EN66-EN64)</f>
        <v>11.232230996462015</v>
      </c>
      <c r="FA65" s="34">
        <f>627.5095*(EM66-EM64)</f>
        <v>11.204987930664725</v>
      </c>
      <c r="FB65" s="92">
        <f t="shared" si="5"/>
        <v>1.6430550057156079</v>
      </c>
      <c r="FC65" s="92">
        <f t="shared" si="6"/>
        <v>-2.0141798908216533</v>
      </c>
      <c r="FD65" s="92">
        <f>EU65-'CCSD(T)'!BB65</f>
        <v>-4.4665789892381014E-2</v>
      </c>
      <c r="FE65" s="92">
        <f>EW65-'CCSD(T)'!BC65</f>
        <v>-2.0200020166997845E-2</v>
      </c>
      <c r="FF65" s="92">
        <f>EY65-'CCSD(T)'!CH65</f>
        <v>4.0137381375195957E-2</v>
      </c>
      <c r="FG65" s="96">
        <f>FA65-'CCSD(T)'!CI65</f>
        <v>9.415372919830034E-2</v>
      </c>
      <c r="FH65" s="96">
        <f>FA65-'DLPNO-CCSD(T1 or T0)'!AF64</f>
        <v>-0.34737285794060924</v>
      </c>
      <c r="FI65" s="92">
        <f t="shared" si="59"/>
        <v>8.4803171267576971E-2</v>
      </c>
      <c r="FJ65" s="92">
        <f t="shared" si="60"/>
        <v>5.4016347823104383E-2</v>
      </c>
      <c r="FK65" s="39"/>
      <c r="FL65" s="218" t="s">
        <v>61</v>
      </c>
      <c r="FM65" s="28">
        <v>-707.116674265391</v>
      </c>
      <c r="FN65" s="28">
        <v>-709.98796876193899</v>
      </c>
      <c r="FO65" s="28">
        <v>-709.98056789467296</v>
      </c>
      <c r="FP65" s="28">
        <v>-709.88158605628701</v>
      </c>
      <c r="FQ65" s="28">
        <v>-709.87788562265303</v>
      </c>
      <c r="FR65" s="28">
        <v>-709.73289690076501</v>
      </c>
      <c r="FS65" s="28">
        <v>-7.400867266E-3</v>
      </c>
      <c r="FT65" s="28">
        <f t="shared" si="61"/>
        <v>-709.72549603349898</v>
      </c>
      <c r="FU65" s="18" t="s">
        <v>119</v>
      </c>
      <c r="FV65" s="34">
        <f>627.5095*(FM66-FM64)</f>
        <v>18.633970556280843</v>
      </c>
      <c r="FW65" s="34">
        <f>627.5095*(FT66-FT64)</f>
        <v>9.5914233200575882</v>
      </c>
      <c r="FX65" s="34">
        <f>627.5095*(FR66-FR64)</f>
        <v>9.561339459121875</v>
      </c>
      <c r="FY65" s="34">
        <f>627.5095*(FQ66-FQ64)</f>
        <v>13.235314137911251</v>
      </c>
      <c r="FZ65" s="34">
        <f>627.5095*(FP66-FP64)</f>
        <v>13.22027220812112</v>
      </c>
      <c r="GA65" s="34">
        <f>627.5095*(FO66-FO64)</f>
        <v>11.235794323623532</v>
      </c>
      <c r="GB65" s="34">
        <f>627.5095*(FN66-FN64)</f>
        <v>11.205710462687819</v>
      </c>
      <c r="GC65" s="33">
        <f t="shared" si="62"/>
        <v>1.6443710035659436</v>
      </c>
      <c r="GD65" s="33">
        <f t="shared" si="63"/>
        <v>-2.0145617454333014</v>
      </c>
      <c r="GE65" s="169">
        <f t="shared" si="100"/>
        <v>-6.8256449731148194E-2</v>
      </c>
      <c r="GF65" s="33">
        <f>FV65-'CCSD(T)'!BB65</f>
        <v>-4.4665760999855308E-2</v>
      </c>
      <c r="GG65" s="33">
        <f>FX65-'CCSD(T)'!BC65</f>
        <v>-2.0793485994239802E-2</v>
      </c>
      <c r="GH65" s="33">
        <f>FZ65-'CCSD(T)'!CH65</f>
        <v>4.1241768009937729E-2</v>
      </c>
      <c r="GI65" s="33">
        <f>GB65-'CCSD(T)'!CI65</f>
        <v>9.4876261221394032E-2</v>
      </c>
      <c r="GJ65" s="33">
        <f>GB65-'DLPNO-CCSD(T1 or T0)'!O64</f>
        <v>-1.0473035883233877</v>
      </c>
      <c r="GK65" s="33">
        <f t="shared" si="64"/>
        <v>8.5907529009793038E-2</v>
      </c>
      <c r="GL65" s="33">
        <f t="shared" si="65"/>
        <v>5.3634493211456302E-2</v>
      </c>
      <c r="GM65" s="33"/>
      <c r="GN65" s="218" t="s">
        <v>61</v>
      </c>
      <c r="GO65" s="28">
        <v>-707.11667426539304</v>
      </c>
      <c r="GP65" s="28">
        <v>-709.988303703155</v>
      </c>
      <c r="GQ65" s="28">
        <v>-709.96666731033895</v>
      </c>
      <c r="GR65" s="28">
        <v>-709.87939135062902</v>
      </c>
      <c r="GS65" s="28">
        <v>-709.86857315422105</v>
      </c>
      <c r="GT65" s="28">
        <v>-709.73225459588798</v>
      </c>
      <c r="GU65" s="28">
        <v>-2.1636392816000001E-2</v>
      </c>
      <c r="GV65" s="28">
        <f t="shared" si="66"/>
        <v>-709.71061820307193</v>
      </c>
      <c r="GW65" s="18" t="s">
        <v>119</v>
      </c>
      <c r="GX65" s="34">
        <f>627.5095*(GO66-GO64)</f>
        <v>18.633970559419783</v>
      </c>
      <c r="GY65" s="34">
        <f>627.5095*(GV66-GV64)</f>
        <v>9.478986811025127</v>
      </c>
      <c r="GZ65" s="34">
        <f>627.5095*(GT66-GT64)</f>
        <v>9.5837041826098979</v>
      </c>
      <c r="HA65" s="34">
        <f>627.5095*(GS66-GS64)</f>
        <v>13.086586727627743</v>
      </c>
      <c r="HB65" s="34">
        <f>627.5095*(GR66-GR64)</f>
        <v>13.13894541313477</v>
      </c>
      <c r="HC65" s="34">
        <f>627.5095*(GQ66-GQ64)</f>
        <v>11.192017879072401</v>
      </c>
      <c r="HD65" s="34">
        <f>627.5095*(GP66-GP64)</f>
        <v>11.296735250657171</v>
      </c>
      <c r="HE65" s="33">
        <f t="shared" si="101"/>
        <v>1.7130310680472736</v>
      </c>
      <c r="HF65" s="33">
        <f t="shared" si="102"/>
        <v>-1.8422101624775991</v>
      </c>
      <c r="HG65" s="52">
        <f t="shared" si="67"/>
        <v>-0.1723515829557023</v>
      </c>
      <c r="HH65" s="33">
        <f>GX65-'CCSD(T)'!BB65</f>
        <v>-4.4665757860915534E-2</v>
      </c>
      <c r="HI65" s="33">
        <f>GZ65-'CCSD(T)'!BC65</f>
        <v>1.5712374937830731E-3</v>
      </c>
      <c r="HJ65" s="33">
        <f>HB65-'CCSD(T)'!CH65</f>
        <v>-4.0085026976411697E-2</v>
      </c>
      <c r="HK65" s="33">
        <f>HD65-'CCSD(T)'!CI65</f>
        <v>0.1859010491907469</v>
      </c>
      <c r="HL65" s="33">
        <f>HD65-'DLPNO-CCSD(T1 or T0)'!CT64</f>
        <v>-0.10426773653360932</v>
      </c>
      <c r="HM65" s="33">
        <f t="shared" si="103"/>
        <v>4.5807308845038364E-3</v>
      </c>
      <c r="HN65" s="33">
        <f t="shared" si="104"/>
        <v>0.2259860761671586</v>
      </c>
      <c r="HO65" s="39"/>
      <c r="HP65" s="218" t="s">
        <v>61</v>
      </c>
      <c r="HQ65" s="28">
        <v>-707.11667426538997</v>
      </c>
      <c r="HR65" s="28">
        <v>-709.98872078428997</v>
      </c>
      <c r="HS65" s="28">
        <v>-709.96743533998404</v>
      </c>
      <c r="HT65" s="28">
        <v>-709.87985793748703</v>
      </c>
      <c r="HU65" s="28">
        <v>-709.86921521533395</v>
      </c>
      <c r="HV65" s="28">
        <v>-709.73286067117704</v>
      </c>
      <c r="HW65" s="28">
        <v>-2.1285444306E-2</v>
      </c>
      <c r="HX65" s="28">
        <f t="shared" si="68"/>
        <v>-709.71157522687099</v>
      </c>
      <c r="HY65" s="18" t="s">
        <v>119</v>
      </c>
      <c r="HZ65" s="34">
        <f>627.5095*(HQ66-HQ64)</f>
        <v>18.633970557493615</v>
      </c>
      <c r="IA65" s="34">
        <f>627.5095*(HX66-HX64)</f>
        <v>9.5510085117190631</v>
      </c>
      <c r="IB65" s="34">
        <f>627.5095*(HV66-HV64)</f>
        <v>9.6020753527428653</v>
      </c>
      <c r="IC65" s="34">
        <f>627.5095*(HU66-HU64)</f>
        <v>13.147476240375463</v>
      </c>
      <c r="ID65" s="34">
        <f>627.5095*(HT66-HT64)</f>
        <v>13.173009660923034</v>
      </c>
      <c r="IE65" s="34">
        <f>627.5095*(HS66-HS64)</f>
        <v>11.253229533213588</v>
      </c>
      <c r="IF65" s="34">
        <f>627.5095*(HR66-HR64)</f>
        <v>11.304296373666675</v>
      </c>
      <c r="IG65" s="33">
        <f t="shared" si="69"/>
        <v>1.70222102092381</v>
      </c>
      <c r="IH65" s="33">
        <f t="shared" si="70"/>
        <v>-1.8687132872563588</v>
      </c>
      <c r="II65" s="33">
        <f t="shared" si="71"/>
        <v>-2.6503124778759712E-2</v>
      </c>
      <c r="IJ65" s="33">
        <f>HZ65-'CCSD(T)'!BB65</f>
        <v>-4.4665759787083203E-2</v>
      </c>
      <c r="IK65" s="33">
        <f>IB65-'CCSD(T)'!BC65</f>
        <v>1.994240762675048E-2</v>
      </c>
      <c r="IL65" s="33">
        <f>ID65-'CCSD(T)'!CH65</f>
        <v>-6.0207791881481398E-3</v>
      </c>
      <c r="IM65" s="33">
        <f>IF65-'CCSD(T)'!CI65</f>
        <v>0.19346217220025075</v>
      </c>
      <c r="IN65" s="33">
        <f>IF65-'DLPNO-CCSD(T1 or T0)'!CT64</f>
        <v>-9.6706613524105478E-2</v>
      </c>
      <c r="IO65" s="33">
        <f t="shared" si="72"/>
        <v>3.8644980598935064E-2</v>
      </c>
      <c r="IP65" s="33">
        <f t="shared" si="73"/>
        <v>0.19948295138839889</v>
      </c>
      <c r="IQ65" s="33"/>
      <c r="IR65" s="218" t="s">
        <v>61</v>
      </c>
      <c r="IS65">
        <v>-707.11667426546296</v>
      </c>
      <c r="IT65">
        <v>-709.98821669094002</v>
      </c>
      <c r="IU65">
        <v>-709.98606752036699</v>
      </c>
      <c r="IV65">
        <v>-709.88231658654001</v>
      </c>
      <c r="IW65">
        <v>-709.88124200125401</v>
      </c>
      <c r="IX65">
        <v>-709.73310185354001</v>
      </c>
      <c r="IY65">
        <v>-2.149170573E-3</v>
      </c>
      <c r="IZ65" s="28">
        <f t="shared" si="74"/>
        <v>-709.73095268296697</v>
      </c>
      <c r="JA65" s="18" t="s">
        <v>119</v>
      </c>
      <c r="JB65" s="34">
        <f>627.5095*(IS66-IS64)</f>
        <v>18.633970529885204</v>
      </c>
      <c r="JC65" s="34">
        <f>627.5095*(IZ66-IZ64)</f>
        <v>9.4818800087878845</v>
      </c>
      <c r="JD65" s="34">
        <f>627.5095*(IX66-IX64)</f>
        <v>9.5169069459160109</v>
      </c>
      <c r="JE65" s="34">
        <f>627.5095*(IW66-IW64)</f>
        <v>13.152187859682467</v>
      </c>
      <c r="JF65" s="34">
        <f>627.5095*(IV66-IV64)</f>
        <v>13.169701327925502</v>
      </c>
      <c r="JG65" s="34">
        <f>627.5095*(IU66-IU64)</f>
        <v>11.079274204177811</v>
      </c>
      <c r="JH65" s="34">
        <f>627.5095*(IT66-IT64)</f>
        <v>11.114301141305937</v>
      </c>
      <c r="JI65" s="33">
        <f t="shared" si="75"/>
        <v>1.597394195389926</v>
      </c>
      <c r="JJ65" s="33">
        <f t="shared" si="76"/>
        <v>-2.0554001866195648</v>
      </c>
      <c r="JK65" s="33">
        <f t="shared" si="77"/>
        <v>-4.1220295797911533E-2</v>
      </c>
      <c r="JL65" s="33">
        <f>JB65-'CCSD(T)'!BB65</f>
        <v>-4.466578739549476E-2</v>
      </c>
      <c r="JM65" s="33">
        <f>JD65-'CCSD(T)'!BC65</f>
        <v>-6.5225999200103857E-2</v>
      </c>
      <c r="JN65" s="33">
        <f>JF65-'CCSD(T)'!CH65</f>
        <v>-9.3291121856804438E-3</v>
      </c>
      <c r="JO65" s="33">
        <f>JH65-'CCSD(T)'!CI65</f>
        <v>3.4669398395124063E-3</v>
      </c>
      <c r="JP65" s="33">
        <f>JH65-'DLPNO-CCSD(T1 or T0)'!CT64</f>
        <v>-0.28670184588484382</v>
      </c>
      <c r="JQ65" s="33">
        <f t="shared" si="78"/>
        <v>3.5336675209814317E-2</v>
      </c>
      <c r="JR65" s="33">
        <f t="shared" si="79"/>
        <v>1.279605202519285E-2</v>
      </c>
      <c r="JS65" s="33"/>
      <c r="JT65" s="344">
        <v>-711.89267147138298</v>
      </c>
      <c r="JU65" s="345">
        <v>-711.58423480958004</v>
      </c>
      <c r="JV65" s="346">
        <v>-711.57895127848803</v>
      </c>
      <c r="JW65" s="328"/>
      <c r="JX65" s="218" t="s">
        <v>61</v>
      </c>
      <c r="JY65" s="28">
        <v>-707.85472581456997</v>
      </c>
      <c r="JZ65" s="28">
        <v>-711.36521834453299</v>
      </c>
      <c r="KA65" s="28">
        <v>-711.35300953435001</v>
      </c>
      <c r="KB65" s="28">
        <v>-711.20645021330597</v>
      </c>
      <c r="KC65" s="28">
        <v>-711.20034580821505</v>
      </c>
      <c r="KD65" s="28">
        <v>-711.10494265772695</v>
      </c>
      <c r="KE65" s="28">
        <v>-1.2208810182999999E-2</v>
      </c>
      <c r="KF65" s="28">
        <f t="shared" si="80"/>
        <v>-711.09273384754397</v>
      </c>
      <c r="KG65" s="216">
        <v>-711.07600723799999</v>
      </c>
      <c r="KH65" s="125">
        <v>-711.07600723799999</v>
      </c>
      <c r="KI65" s="215">
        <v>-711.22392382099997</v>
      </c>
      <c r="KJ65" s="10">
        <v>-0.79544754618199998</v>
      </c>
      <c r="KK65" s="10">
        <v>-2.4559633856679999</v>
      </c>
      <c r="KL65" s="10">
        <f t="shared" si="105"/>
        <v>-711.06703105943222</v>
      </c>
      <c r="KM65" s="10">
        <f t="shared" si="106"/>
        <v>-711.04747821593833</v>
      </c>
      <c r="KN65" s="34">
        <f>627.5095*(JY66-JY64)</f>
        <v>16.376920080666864</v>
      </c>
      <c r="KO65" s="34">
        <f>627.5095*(KF66-KF64)</f>
        <v>6.5839143137631062</v>
      </c>
      <c r="KP65" s="34">
        <f>627.5095*(KL66-KL64)</f>
        <v>-19.213132526796407</v>
      </c>
      <c r="KQ65" s="34">
        <f>627.5095*(KM66-KM64)</f>
        <v>-15.466233251733788</v>
      </c>
      <c r="KR65" s="34">
        <f>627.5095*(KD66-KD64)</f>
        <v>6.3938191052719207</v>
      </c>
      <c r="KS65" s="34">
        <f>627.5095*(KC66-KC64)</f>
        <v>10.367621851135354</v>
      </c>
      <c r="KT65" s="34">
        <f>627.5095*(KB66-KB64)</f>
        <v>10.272574246604403</v>
      </c>
      <c r="KU65" s="34">
        <f>627.5095*(KA66-KA64)</f>
        <v>8.3798512598597981</v>
      </c>
      <c r="KV65" s="34">
        <f>627.5095*(JZ66-JZ64)</f>
        <v>8.1897560514399537</v>
      </c>
      <c r="KW65" s="33">
        <f t="shared" si="126"/>
        <v>1.795936946168033</v>
      </c>
      <c r="KX65" s="109">
        <f>627.5095*(JT66-JT64)</f>
        <v>9.0935007390723417</v>
      </c>
      <c r="KY65" s="109">
        <f>627.5095*(JU66-JU64)</f>
        <v>9.0739267335543943</v>
      </c>
      <c r="KZ65" s="331">
        <f>627.5095*(JV66-JV64)</f>
        <v>9.0680343691604754</v>
      </c>
      <c r="LA65" s="33">
        <f t="shared" si="107"/>
        <v>-2.0828181951644495</v>
      </c>
      <c r="LB65" s="155">
        <f t="shared" si="108"/>
        <v>-6.8256449731148194E-2</v>
      </c>
      <c r="LC65" s="149">
        <f>KN65-'PNO-LCCSD(T)'!AB64</f>
        <v>-1.6616946069635929E-2</v>
      </c>
      <c r="LD65" s="179">
        <f t="shared" si="109"/>
        <v>-3.0159544112478649</v>
      </c>
      <c r="LE65" s="324">
        <f t="shared" si="110"/>
        <v>0.90374468763238802</v>
      </c>
      <c r="LF65" s="326">
        <f t="shared" si="111"/>
        <v>-1.9574005517947413E-2</v>
      </c>
      <c r="LG65" t="str">
        <f t="shared" si="112"/>
        <v>21_start</v>
      </c>
      <c r="LH65" s="175">
        <f>627.5095*(KG66-KG64)</f>
        <v>10.131321600283187</v>
      </c>
      <c r="LI65" s="128">
        <f t="shared" si="127"/>
        <v>0.23630025085216744</v>
      </c>
      <c r="LJ65" s="129">
        <f t="shared" si="128"/>
        <v>0.1412526463212167</v>
      </c>
      <c r="LK65" s="123">
        <f>627.5095*(KI66-KI64)</f>
        <v>8.2344626657583611</v>
      </c>
      <c r="LL65" s="128">
        <f t="shared" si="113"/>
        <v>0.14538859410143701</v>
      </c>
      <c r="LM65" s="128">
        <f t="shared" si="114"/>
        <v>-4.4706614318407389E-2</v>
      </c>
      <c r="LN65" s="226">
        <f t="shared" si="115"/>
        <v>2.878308355685455</v>
      </c>
      <c r="LO65" s="226"/>
      <c r="LP65" s="5" t="s">
        <v>61</v>
      </c>
      <c r="LQ65" s="4">
        <v>-707.85472581488398</v>
      </c>
      <c r="LR65" s="4">
        <v>-711.365171968092</v>
      </c>
      <c r="LS65" s="4">
        <v>-711.35293172411195</v>
      </c>
      <c r="LT65" s="4">
        <v>-711.20640654174497</v>
      </c>
      <c r="LU65" s="4">
        <v>-711.200286419755</v>
      </c>
      <c r="LV65" s="4">
        <v>-711.10487878949596</v>
      </c>
      <c r="LW65" s="4">
        <v>-1.2240243979999999E-2</v>
      </c>
      <c r="LX65" s="28">
        <f t="shared" si="116"/>
        <v>-711.09263854551591</v>
      </c>
      <c r="LY65" s="18" t="s">
        <v>119</v>
      </c>
      <c r="LZ65" s="34">
        <f>627.5095*(LQ66-LQ64)</f>
        <v>16.376920771590608</v>
      </c>
      <c r="MA65" s="34">
        <f>627.5095*(LX66-LX64)</f>
        <v>6.5383843158832855</v>
      </c>
      <c r="MB65" s="34">
        <f>627.5095*(LV66-LV64)</f>
        <v>6.3732586943585696</v>
      </c>
      <c r="MC65" s="34">
        <f>627.5095*(LU66-LU64)</f>
        <v>10.340317023390094</v>
      </c>
      <c r="MD65" s="34">
        <f>627.5095*(LT66-LT64)</f>
        <v>10.257754212271038</v>
      </c>
      <c r="ME65" s="34">
        <f>627.5095*(LS66-LS64)</f>
        <v>8.3400879005107669</v>
      </c>
      <c r="MF65" s="34">
        <f>627.5095*(LR66-LR64)</f>
        <v>8.1749622789860492</v>
      </c>
      <c r="MG65" s="33">
        <f t="shared" si="117"/>
        <v>1.8017035846274796</v>
      </c>
      <c r="MH65" s="39">
        <f t="shared" si="118"/>
        <v>-2.0827919332849891</v>
      </c>
      <c r="MI65" s="33"/>
      <c r="MJ65" s="5" t="s">
        <v>61</v>
      </c>
      <c r="MK65" s="28">
        <v>-707.85472581456702</v>
      </c>
      <c r="ML65" s="28">
        <v>-711.36504726308397</v>
      </c>
      <c r="MM65" s="28">
        <v>-711.33218555134499</v>
      </c>
      <c r="MN65" s="28">
        <v>-711.20346740209197</v>
      </c>
      <c r="MO65" s="28">
        <v>-711.187036546223</v>
      </c>
      <c r="MP65" s="28">
        <v>-711.103920835954</v>
      </c>
      <c r="MQ65" s="28">
        <v>-3.2861711739000002E-2</v>
      </c>
      <c r="MR65" s="28">
        <f t="shared" si="82"/>
        <v>-711.07105912421503</v>
      </c>
      <c r="MS65" s="18" t="s">
        <v>119</v>
      </c>
      <c r="MT65" s="34">
        <f>627.5095*(MK66-MK64)</f>
        <v>16.37692009636157</v>
      </c>
      <c r="MU65" s="34">
        <f>627.5095*(MR66-MR64)</f>
        <v>6.3463978157580074</v>
      </c>
      <c r="MV65" s="34">
        <f>627.5095*(MP66-MP64)</f>
        <v>6.3742372922800179</v>
      </c>
      <c r="MW65" s="34">
        <f>627.5095*(MO66-MO64)</f>
        <v>10.244003841962547</v>
      </c>
      <c r="MX65" s="34">
        <f>627.5095*(MN66-MN64)</f>
        <v>10.257923580259222</v>
      </c>
      <c r="MY65" s="34">
        <f>627.5095*(MM66-MM64)</f>
        <v>8.3859951137899529</v>
      </c>
      <c r="MZ65" s="34">
        <f>627.5095*(ML66-ML64)</f>
        <v>8.4138345903119625</v>
      </c>
      <c r="NA65" s="52">
        <f t="shared" si="119"/>
        <v>2.0395972980319446</v>
      </c>
      <c r="NB65" s="52">
        <f t="shared" si="120"/>
        <v>-1.8440889899472594</v>
      </c>
      <c r="NC65" s="33">
        <f t="shared" si="121"/>
        <v>-0.2387292052171901</v>
      </c>
      <c r="ND65" s="33"/>
      <c r="NE65" s="5" t="s">
        <v>61</v>
      </c>
      <c r="NF65">
        <v>-707.85472581456202</v>
      </c>
      <c r="NG65">
        <v>-711.365519275564</v>
      </c>
      <c r="NH65">
        <v>-711.33290394014898</v>
      </c>
      <c r="NI65">
        <v>-711.20392073498397</v>
      </c>
      <c r="NJ65">
        <v>-711.18761306727697</v>
      </c>
      <c r="NK65">
        <v>-711.10459035953397</v>
      </c>
      <c r="NL65">
        <v>-3.2615335415000002E-2</v>
      </c>
      <c r="NM65" s="28">
        <f t="shared" si="83"/>
        <v>-711.07197502411896</v>
      </c>
      <c r="NN65" s="18" t="s">
        <v>119</v>
      </c>
      <c r="NO65" s="34">
        <f>627.5095*(NF66-NF64)</f>
        <v>16.376920093864687</v>
      </c>
      <c r="NP65" s="34">
        <f>627.5095*(NM66-NM64)</f>
        <v>6.4625715705487039</v>
      </c>
      <c r="NQ65" s="34">
        <f>627.5095*(NK66-NK64)</f>
        <v>6.4161058694478053</v>
      </c>
      <c r="NR65" s="34">
        <f>627.5095*(NJ66-NJ64)</f>
        <v>10.317065687365755</v>
      </c>
      <c r="NS65" s="34">
        <f>627.5095*(NI66-NI64)</f>
        <v>10.293832837136334</v>
      </c>
      <c r="NT65" s="34">
        <f>627.5095*(NH66-NH64)</f>
        <v>8.4862294696556564</v>
      </c>
      <c r="NU65" s="34">
        <f>627.5095*(NG66-NG64)</f>
        <v>8.4397637679127016</v>
      </c>
      <c r="NV65" s="33">
        <f t="shared" si="122"/>
        <v>2.0236578984648963</v>
      </c>
      <c r="NW65" s="39">
        <f t="shared" si="84"/>
        <v>-1.8540690692236321</v>
      </c>
      <c r="NX65" s="33">
        <f t="shared" si="85"/>
        <v>-9.9800792763726776E-3</v>
      </c>
      <c r="NZ65" s="5" t="s">
        <v>61</v>
      </c>
      <c r="OA65" s="4">
        <v>-707.88554233367404</v>
      </c>
      <c r="OB65" s="4">
        <v>-711.60058537195198</v>
      </c>
      <c r="OC65" s="4">
        <v>-711.55383768586898</v>
      </c>
      <c r="OD65" s="4">
        <v>-711.42055736739201</v>
      </c>
      <c r="OE65" s="4">
        <v>-711.39718352435102</v>
      </c>
      <c r="OF65" s="4">
        <v>-711.35664894351498</v>
      </c>
      <c r="OG65" s="4">
        <v>-4.6747686082999999E-2</v>
      </c>
      <c r="OH65" s="28">
        <f t="shared" si="86"/>
        <v>-711.30990125743199</v>
      </c>
      <c r="OI65" s="18" t="s">
        <v>119</v>
      </c>
      <c r="OJ65" s="34">
        <f>627.5095*(OA66-OA64)</f>
        <v>16.320010316710576</v>
      </c>
      <c r="OK65" s="34">
        <f>627.5095*(OH66-OH64)</f>
        <v>6.8179838034913471</v>
      </c>
      <c r="OL65" s="34">
        <f>627.5095*(OF66-OF64)</f>
        <v>6.6294761263092132</v>
      </c>
      <c r="OM65" s="34">
        <f>627.5095*(OE66-OE64)</f>
        <v>10.791041930315243</v>
      </c>
      <c r="ON65" s="34">
        <f>627.5095*(OD66-OD64)</f>
        <v>10.696788092009534</v>
      </c>
      <c r="OO65" s="34">
        <f>627.5095*(OC66-OC64)</f>
        <v>8.9703484222752863</v>
      </c>
      <c r="OP65" s="34">
        <f>627.5095*(OB66-OB64)</f>
        <v>8.7818407456638692</v>
      </c>
      <c r="OQ65" s="33">
        <f t="shared" si="32"/>
        <v>2.152364619354656</v>
      </c>
      <c r="OR65" s="39">
        <f t="shared" si="87"/>
        <v>-1.9149473463456648</v>
      </c>
      <c r="OS65" s="39"/>
      <c r="OT65" s="39" t="s">
        <v>61</v>
      </c>
      <c r="OU65" s="39">
        <v>-707.88554233370996</v>
      </c>
      <c r="OV65" s="39">
        <v>-711.59922927816604</v>
      </c>
      <c r="OW65" s="39">
        <v>-711.58143856969605</v>
      </c>
      <c r="OX65" s="39">
        <v>-711.42467882977405</v>
      </c>
      <c r="OY65" s="39">
        <v>-711.415783475539</v>
      </c>
      <c r="OZ65" s="39">
        <v>-711.35773224548802</v>
      </c>
      <c r="PA65" s="39">
        <v>-1.779070847E-2</v>
      </c>
      <c r="PB65" s="39">
        <v>-711.33994153701803</v>
      </c>
      <c r="PC65" s="39" t="s">
        <v>119</v>
      </c>
      <c r="PD65" s="39">
        <v>16.320010343676934</v>
      </c>
      <c r="PE65" s="39">
        <v>6.7707688290859789</v>
      </c>
      <c r="PF65" s="39">
        <v>6.6809975490700104</v>
      </c>
      <c r="PG65" s="39">
        <v>10.657329544816173</v>
      </c>
      <c r="PH65" s="39">
        <v>10.612443904415821</v>
      </c>
      <c r="PI65" s="39">
        <v>8.6557134113937284</v>
      </c>
      <c r="PJ65" s="39">
        <v>8.5659421313777599</v>
      </c>
      <c r="PK65" s="39">
        <v>1.8849445823077495</v>
      </c>
      <c r="PL65" s="39">
        <v>-2.0465017730380612</v>
      </c>
      <c r="PM65" s="39"/>
      <c r="PO65" s="33">
        <f t="shared" si="123"/>
        <v>-5.6909779650993642E-2</v>
      </c>
      <c r="PP65" s="33">
        <f t="shared" si="124"/>
        <v>0.43886451175031205</v>
      </c>
      <c r="PQ65" s="33">
        <f t="shared" si="88"/>
        <v>0.49577429140130569</v>
      </c>
      <c r="PR65" s="33">
        <f>'LNO-CCSD(T)-def2nZVP'!LB65</f>
        <v>-6.8256449731148194E-2</v>
      </c>
      <c r="PS65" s="33">
        <f t="shared" si="89"/>
        <v>0.35940126445636161</v>
      </c>
      <c r="PT65" s="33">
        <f t="shared" si="90"/>
        <v>-4.1463595064233992E-2</v>
      </c>
      <c r="PU65" s="33">
        <f>-'LNO-CCSD(T)-def2nZVP'!FA65+'CCSD(T)'!CI65</f>
        <v>-9.415372919830034E-2</v>
      </c>
      <c r="PV65" s="360">
        <f>'LNO-CCSD(T)-def2nZVP'!KV65+PS65+PT65+PU65</f>
        <v>8.4135399916337796</v>
      </c>
      <c r="PW65" s="360"/>
      <c r="PX65" s="399">
        <v>-5.6910427913674511E-2</v>
      </c>
      <c r="PY65" s="399">
        <v>0.35468969214478285</v>
      </c>
      <c r="PZ65" s="399">
        <v>0.41160012005845736</v>
      </c>
      <c r="QA65" s="399">
        <v>-6.8256449731148194E-2</v>
      </c>
      <c r="QB65" s="399">
        <v>0.29704998348198214</v>
      </c>
      <c r="QC65" s="399">
        <v>-4.1463595064233992E-2</v>
      </c>
      <c r="QD65" s="399">
        <v>-9.415372919830034E-2</v>
      </c>
      <c r="QE65" s="360">
        <v>8.3511887106594003</v>
      </c>
      <c r="QF65" s="399">
        <f t="shared" si="91"/>
        <v>-6.2351280974379364E-2</v>
      </c>
      <c r="QH65" s="5" t="s">
        <v>61</v>
      </c>
      <c r="QI65" s="420">
        <v>-707.85472581487602</v>
      </c>
      <c r="QJ65" s="420">
        <v>-711.12880870294896</v>
      </c>
      <c r="QK65" s="420">
        <v>-711.11802881201299</v>
      </c>
      <c r="QL65" s="420">
        <v>-710.98057406978296</v>
      </c>
      <c r="QM65" s="420">
        <v>-710.97518412431498</v>
      </c>
      <c r="QN65" s="420">
        <v>-710.86886529412402</v>
      </c>
      <c r="QO65" s="420">
        <v>-1.0779890936E-2</v>
      </c>
      <c r="QP65" s="213">
        <f t="shared" si="92"/>
        <v>-710.85808540318806</v>
      </c>
      <c r="QQ65" s="421" t="s">
        <v>119</v>
      </c>
      <c r="QR65" s="212">
        <f>627.5095*(QI66-QI64)</f>
        <v>16.376920789782197</v>
      </c>
      <c r="QS65" s="212">
        <f>627.5095*(QP66-QP64)</f>
        <v>7.1602555715147531</v>
      </c>
      <c r="QT65" s="212">
        <f>627.5095*(QN66-QN64)</f>
        <v>6.9852875299748209</v>
      </c>
      <c r="QU65" s="212">
        <f>627.5095*(QM66-QM64)</f>
        <v>10.665616689352531</v>
      </c>
      <c r="QV65" s="212">
        <f>627.5095*(QL66-QL64)</f>
        <v>10.578132668903592</v>
      </c>
      <c r="QW65" s="212">
        <f>627.5095*(QK66-QK64)</f>
        <v>8.7477376682466534</v>
      </c>
      <c r="QX65" s="212">
        <f>627.5095*(QJ66-QJ64)</f>
        <v>8.5727696267067213</v>
      </c>
      <c r="QY65" s="213">
        <f t="shared" si="35"/>
        <v>1.5874820967319003</v>
      </c>
      <c r="QZ65" s="249">
        <f t="shared" si="93"/>
        <v>-2.0053630421968709</v>
      </c>
      <c r="RA65" s="5"/>
      <c r="RB65" s="5" t="s">
        <v>61</v>
      </c>
      <c r="RC65" s="213">
        <v>-707.885542333682</v>
      </c>
      <c r="RD65" s="213">
        <v>-711.32015981825305</v>
      </c>
      <c r="RE65" s="213">
        <v>-711.30429337732403</v>
      </c>
      <c r="RF65" s="213">
        <v>-711.15833569176596</v>
      </c>
      <c r="RG65" s="213">
        <v>-711.15040247130105</v>
      </c>
      <c r="RH65" s="213">
        <v>-711.08257221605197</v>
      </c>
      <c r="RI65" s="213">
        <v>-1.5866440929000001E-2</v>
      </c>
      <c r="RJ65" s="418">
        <f t="shared" si="94"/>
        <v>-711.06670577512295</v>
      </c>
      <c r="RK65" s="421" t="s">
        <v>119</v>
      </c>
      <c r="RL65" s="212">
        <f>627.5095*(RC66-RC64)</f>
        <v>16.320010350596871</v>
      </c>
      <c r="RM65" s="212">
        <f>627.5095*(RJ66-RJ64)</f>
        <v>7.1095558629694136</v>
      </c>
      <c r="RN65" s="212">
        <f>627.5095*(RH66-RH64)</f>
        <v>6.9642983461976637</v>
      </c>
      <c r="RO65" s="212">
        <f>627.5095*(RG66-RG64)</f>
        <v>10.695754309648532</v>
      </c>
      <c r="RP65" s="212">
        <f>627.5095*(RF66-RF64)</f>
        <v>10.623125551869045</v>
      </c>
      <c r="RQ65" s="212">
        <f>627.5095*(RE66-RE64)</f>
        <v>8.7793047727399962</v>
      </c>
      <c r="RR65" s="212">
        <f>627.5095*(RD66-RD64)</f>
        <v>8.6340472558969079</v>
      </c>
      <c r="RS65" s="213">
        <f t="shared" si="36"/>
        <v>1.6697489096992442</v>
      </c>
      <c r="RT65" s="249">
        <f t="shared" si="95"/>
        <v>-1.9890782959721367</v>
      </c>
    </row>
    <row r="66" spans="1:488" ht="17">
      <c r="A66" s="96">
        <v>-0.02</v>
      </c>
      <c r="C66" s="286" t="s">
        <v>62</v>
      </c>
      <c r="D66" s="282">
        <v>-706.97813376820704</v>
      </c>
      <c r="E66" s="282">
        <v>-709.57470335472306</v>
      </c>
      <c r="F66" s="282">
        <v>-709.56704968522195</v>
      </c>
      <c r="G66" s="282">
        <v>-709.47832043620497</v>
      </c>
      <c r="H66" s="282">
        <v>-709.47449360145504</v>
      </c>
      <c r="I66" s="282">
        <v>-709.34273849278497</v>
      </c>
      <c r="J66" s="282">
        <v>-709.33508482328295</v>
      </c>
      <c r="K66" s="94" t="s">
        <v>120</v>
      </c>
      <c r="L66" s="34">
        <f>627.5095*(D64-D65)</f>
        <v>1.5913867134697171E-3</v>
      </c>
      <c r="M66" s="34">
        <f>627.5095*(J64-J65)</f>
        <v>-1.3795539171695737E-3</v>
      </c>
      <c r="N66" s="34">
        <f>627.5095*(I64-I65)</f>
        <v>-1.7254509596426714E-3</v>
      </c>
      <c r="O66" s="34">
        <f>627.5095*(H64-H65)</f>
        <v>1.4193806593016233E-3</v>
      </c>
      <c r="P66" s="34">
        <f>627.5095*(G64-G65)</f>
        <v>1.2464321380650746E-3</v>
      </c>
      <c r="Q66" s="34">
        <f>627.5095*(F64-F65)</f>
        <v>8.7035503288848302E-4</v>
      </c>
      <c r="R66" s="34">
        <f>627.5095*(E64-E65)</f>
        <v>5.244567776426834E-4</v>
      </c>
      <c r="S66" s="93">
        <f t="shared" si="37"/>
        <v>2.2499077372853549E-3</v>
      </c>
      <c r="T66" s="93">
        <f t="shared" si="38"/>
        <v>-7.2197536042239118E-4</v>
      </c>
      <c r="U66" s="288"/>
      <c r="V66" s="93">
        <f>L66-'CCSD(T)'!BV66</f>
        <v>-2.6676647726219449E-5</v>
      </c>
      <c r="W66" s="93">
        <f>N66-'CCSD(T)'!BW66</f>
        <v>-3.8499255400552051E-5</v>
      </c>
      <c r="X66" s="93">
        <f>P66-'CCSD(T)'!CF66</f>
        <v>1.4020001996931358E-4</v>
      </c>
      <c r="Y66" s="93">
        <f>R66-'CCSD(T)'!CG66</f>
        <v>7.9526856526115344E-5</v>
      </c>
      <c r="Z66" s="93">
        <f>R66-'DLPNO-CCSD(T1 or T0)'!CT65</f>
        <v>-5.4316735926641171E-2</v>
      </c>
      <c r="AA66" s="93">
        <f t="shared" si="39"/>
        <v>1.6687666769553302E-4</v>
      </c>
      <c r="AB66" s="93">
        <f t="shared" si="40"/>
        <v>-6.0673163443198232E-5</v>
      </c>
      <c r="AD66" s="209" t="s">
        <v>62</v>
      </c>
      <c r="AE66" s="28">
        <v>-706.97813376820704</v>
      </c>
      <c r="AF66" s="28">
        <v>-709.57476102510498</v>
      </c>
      <c r="AG66" s="28">
        <v>-709.56719045152704</v>
      </c>
      <c r="AH66" s="28">
        <v>-709.47838794848496</v>
      </c>
      <c r="AI66" s="28">
        <v>-709.47460266169605</v>
      </c>
      <c r="AJ66" s="28">
        <v>-709.34284906242101</v>
      </c>
      <c r="AK66" s="28">
        <v>-709.33527848884205</v>
      </c>
      <c r="AL66" s="18" t="s">
        <v>120</v>
      </c>
      <c r="AM66" s="34">
        <f>627.5095*(AE64-AE65)</f>
        <v>1.5913873555258532E-3</v>
      </c>
      <c r="AN66" s="34">
        <f>627.5095*(AK64-AK65)</f>
        <v>-1.5978393776391044E-3</v>
      </c>
      <c r="AO66" s="34">
        <f>627.5095*(AJ64-AJ65)</f>
        <v>-1.733457399661802E-3</v>
      </c>
      <c r="AP66" s="34">
        <f>627.5095*(AI64-AI65)</f>
        <v>1.2731998150835012E-3</v>
      </c>
      <c r="AQ66" s="34">
        <f>627.5095*(AH64-AH65)</f>
        <v>1.2053917671563568E-3</v>
      </c>
      <c r="AR66" s="34">
        <f>627.5095*(AG64-AG65)</f>
        <v>7.1047442287232342E-4</v>
      </c>
      <c r="AS66" s="34">
        <f>627.5095*(AF64-AF65)</f>
        <v>5.7485711424533294E-4</v>
      </c>
      <c r="AT66" s="52">
        <f t="shared" si="41"/>
        <v>2.3083145139071348E-3</v>
      </c>
      <c r="AU66" s="52">
        <f t="shared" si="42"/>
        <v>-6.3053465291102383E-4</v>
      </c>
      <c r="AV66" s="71"/>
      <c r="AW66" s="52">
        <f>AM66-'CCSD(T)'!BV66</f>
        <v>-2.6676005670083327E-5</v>
      </c>
      <c r="AX66" s="52">
        <f>AO66-'CCSD(T)'!BW66</f>
        <v>-4.650569541968263E-5</v>
      </c>
      <c r="AY66" s="52">
        <f>AQ66-'CCSD(T)'!CF66</f>
        <v>9.9159649060595774E-5</v>
      </c>
      <c r="AZ66" s="52">
        <f>AS66-'CCSD(T)'!CG66</f>
        <v>1.2992719312876488E-4</v>
      </c>
      <c r="BA66" s="52">
        <f>AS66-'DLPNO-CCSD(T1 or T0)'!CT65</f>
        <v>-5.4266335590038524E-2</v>
      </c>
      <c r="BB66" s="52">
        <f t="shared" si="43"/>
        <v>1.258356547306791E-4</v>
      </c>
      <c r="BC66" s="52">
        <f t="shared" si="44"/>
        <v>3.076754406816911E-5</v>
      </c>
      <c r="BD66" s="33"/>
      <c r="BE66" s="211" t="s">
        <v>62</v>
      </c>
      <c r="BF66" s="28">
        <v>-706.97813376821</v>
      </c>
      <c r="BG66" s="28">
        <v>-709.575388022477</v>
      </c>
      <c r="BH66" s="28">
        <v>-709.55536207033799</v>
      </c>
      <c r="BI66" s="28">
        <v>-709.47673243802797</v>
      </c>
      <c r="BJ66" s="28">
        <v>-709.46671946195795</v>
      </c>
      <c r="BK66" s="28">
        <v>-709.34225101577294</v>
      </c>
      <c r="BL66" s="28">
        <v>-2.0025952138999999E-2</v>
      </c>
      <c r="BM66" s="28">
        <f t="shared" si="45"/>
        <v>-709.32222506363394</v>
      </c>
      <c r="BN66" s="18" t="s">
        <v>120</v>
      </c>
      <c r="BO66" s="212">
        <f>627.5095*(BF64-BF65)</f>
        <v>1.5913885682985551E-3</v>
      </c>
      <c r="BP66" s="212">
        <f>627.5095*(BM64-BM65)</f>
        <v>-9.658014929641752E-3</v>
      </c>
      <c r="BQ66" s="212">
        <f>627.5095*(BK64-BK65)</f>
        <v>-4.0514455593552154E-4</v>
      </c>
      <c r="BR66" s="212">
        <f>627.5095*(BJ64-BJ65)</f>
        <v>-9.1048989062636563E-4</v>
      </c>
      <c r="BS66" s="212">
        <f>627.5095*(BI64-BI65)</f>
        <v>3.715945545915247E-3</v>
      </c>
      <c r="BT66" s="212">
        <f>627.5095*(BH64-BH65)</f>
        <v>-3.3615984739724354E-3</v>
      </c>
      <c r="BU66" s="212">
        <f>627.5095*(BG64-BG65)</f>
        <v>5.891272541789931E-3</v>
      </c>
      <c r="BV66" s="213">
        <f t="shared" si="46"/>
        <v>6.2964170977254522E-3</v>
      </c>
      <c r="BW66" s="213">
        <f t="shared" si="47"/>
        <v>2.1753269958746839E-3</v>
      </c>
      <c r="BX66" s="214">
        <f t="shared" si="96"/>
        <v>-2.8058616487857077E-3</v>
      </c>
      <c r="BY66" s="33">
        <f>BO66-'CCSD(T)'!BV66</f>
        <v>-2.6674792897381401E-5</v>
      </c>
      <c r="BZ66" s="33">
        <f>BQ66-'CCSD(T)'!BW66</f>
        <v>1.2818071483065977E-3</v>
      </c>
      <c r="CA66" s="39">
        <f>BS66-'CCSD(T)'!CF66</f>
        <v>2.6097134278194861E-3</v>
      </c>
      <c r="CB66" s="39">
        <f>BU66-'CCSD(T)'!CG66</f>
        <v>5.4463426206733632E-3</v>
      </c>
      <c r="CC66" s="33">
        <f>BU66-'DLPNO-CCSD(T1 or T0)'!CT65</f>
        <v>-4.8949920162493929E-2</v>
      </c>
      <c r="CD66" s="33">
        <f t="shared" si="49"/>
        <v>2.6363882207168675E-3</v>
      </c>
      <c r="CE66" s="33">
        <f t="shared" si="50"/>
        <v>2.8366291928538772E-3</v>
      </c>
      <c r="CF66" s="39"/>
      <c r="CG66" s="211" t="s">
        <v>62</v>
      </c>
      <c r="CH66" s="74">
        <v>-706.97813376820704</v>
      </c>
      <c r="CI66" s="74">
        <v>-709.57568758242098</v>
      </c>
      <c r="CJ66" s="74">
        <v>-709.55593675729403</v>
      </c>
      <c r="CK66" s="74">
        <v>-709.477069895976</v>
      </c>
      <c r="CL66" s="74">
        <v>-709.46719448341298</v>
      </c>
      <c r="CM66" s="74">
        <v>-709.342797357579</v>
      </c>
      <c r="CN66" s="33">
        <v>-1.9750825127E-2</v>
      </c>
      <c r="CO66" s="33">
        <f t="shared" si="51"/>
        <v>-709.32304653245205</v>
      </c>
      <c r="CP66" s="18" t="s">
        <v>120</v>
      </c>
      <c r="CQ66" s="34">
        <f>627.5095*(CH64-CH65)</f>
        <v>1.5913879262424188E-3</v>
      </c>
      <c r="CR66" s="34">
        <f>627.5095*(CO64-CO65)</f>
        <v>-4.8482258101194021E-4</v>
      </c>
      <c r="CS66" s="34">
        <f>627.5095*(CM64-CM65)</f>
        <v>-4.278924621639817E-4</v>
      </c>
      <c r="CT66" s="34">
        <f>627.5095*(CL64-CL65)</f>
        <v>2.6361806225661442E-3</v>
      </c>
      <c r="CU66" s="34">
        <f>627.5095*(CK64-CK65)</f>
        <v>2.664645681990123E-3</v>
      </c>
      <c r="CV66" s="34">
        <f>627.5095*(CJ64-CJ65)</f>
        <v>2.2769584183807297E-3</v>
      </c>
      <c r="CW66" s="34">
        <f>627.5095*(CI64-CI65)</f>
        <v>2.3338885372286883E-3</v>
      </c>
      <c r="CX66" s="33">
        <f t="shared" si="97"/>
        <v>2.7617809993926699E-3</v>
      </c>
      <c r="CY66" s="33">
        <f t="shared" si="98"/>
        <v>-3.3075714476143471E-4</v>
      </c>
      <c r="CZ66" s="33">
        <f t="shared" si="99"/>
        <v>-2.5060841406361186E-3</v>
      </c>
      <c r="DA66" s="33">
        <f>CQ66-'CCSD(T)'!BV66</f>
        <v>-2.667543495351774E-5</v>
      </c>
      <c r="DB66" s="33">
        <f>CS66-'CCSD(T)'!BW66</f>
        <v>1.2590592420781378E-3</v>
      </c>
      <c r="DC66" s="33">
        <f>CU66-'CCSD(T)'!CF66</f>
        <v>1.558413563894362E-3</v>
      </c>
      <c r="DD66" s="39">
        <f>CW66-'CCSD(T)'!CG66</f>
        <v>1.8889586161121201E-3</v>
      </c>
      <c r="DE66" s="39">
        <f>CW66-'DLPNO-CCSD(T1 or T0)'!CT65</f>
        <v>-5.2507304167055166E-2</v>
      </c>
      <c r="DF66" s="33">
        <f t="shared" si="52"/>
        <v>1.5850889988478797E-3</v>
      </c>
      <c r="DG66" s="33">
        <f t="shared" si="53"/>
        <v>3.3054505221775813E-4</v>
      </c>
      <c r="DH66" s="33"/>
      <c r="DI66" s="211" t="s">
        <v>62</v>
      </c>
      <c r="DJ66" s="74">
        <v>-706.97813376819204</v>
      </c>
      <c r="DK66" s="74">
        <v>-709.57395013520397</v>
      </c>
      <c r="DL66" s="74">
        <v>-709.57223339133498</v>
      </c>
      <c r="DM66" s="74">
        <v>-709.47859765154499</v>
      </c>
      <c r="DN66" s="74">
        <v>-709.47773927960998</v>
      </c>
      <c r="DO66" s="74">
        <v>-709.34282608021704</v>
      </c>
      <c r="DP66" s="28">
        <v>-1.716743869E-3</v>
      </c>
      <c r="DQ66" s="33">
        <f t="shared" si="125"/>
        <v>-709.34110933634804</v>
      </c>
      <c r="DR66" s="18" t="s">
        <v>120</v>
      </c>
      <c r="DS66" s="34">
        <f>627.5095*(DJ64-DJ65)</f>
        <v>1.5913860714135808E-3</v>
      </c>
      <c r="DT66" s="34">
        <f>627.5095*(DQ64-DQ65)</f>
        <v>-3.0219113271096488E-3</v>
      </c>
      <c r="DU66" s="34">
        <f>627.5095*(DO64-DO65)</f>
        <v>-3.8069965966914766E-3</v>
      </c>
      <c r="DV66" s="34">
        <f>627.5095*(DN64-DN65)</f>
        <v>-5.9618357952768975E-4</v>
      </c>
      <c r="DW66" s="34">
        <f>627.5095*(DM64-DM65)</f>
        <v>-9.8872592896032075E-4</v>
      </c>
      <c r="DX66" s="34">
        <f>627.5095*(DL64-DL65)</f>
        <v>-1.2190262572472079E-3</v>
      </c>
      <c r="DY66" s="34">
        <f>627.5095*(DK64-DK65)</f>
        <v>-2.0041115981686061E-3</v>
      </c>
      <c r="DZ66" s="33">
        <f t="shared" si="3"/>
        <v>1.8028849985228705E-3</v>
      </c>
      <c r="EA66" s="33">
        <f t="shared" si="4"/>
        <v>-1.0153856692082853E-3</v>
      </c>
      <c r="EB66" s="33">
        <f t="shared" si="55"/>
        <v>-2.9341030878589412E-4</v>
      </c>
      <c r="EC66" s="33">
        <f>DS66-'CCSD(T)'!BV66</f>
        <v>-2.6677289782355788E-5</v>
      </c>
      <c r="ED66" s="33">
        <f>DU66-'CCSD(T)'!BW66</f>
        <v>-2.1200448924493572E-3</v>
      </c>
      <c r="EE66" s="33">
        <f>DW66-'CCSD(T)'!CF66</f>
        <v>-2.0949580470560818E-3</v>
      </c>
      <c r="EF66" s="39">
        <f>DY66-'CCSD(T)'!CG66</f>
        <v>-2.4490415192851742E-3</v>
      </c>
      <c r="EG66" s="39">
        <f>DY66-'DLPNO-CCSD(T1 or T0)'!CT65</f>
        <v>-5.6845304302452465E-2</v>
      </c>
      <c r="EH66" s="33">
        <f t="shared" si="56"/>
        <v>-2.068280757273726E-3</v>
      </c>
      <c r="EI66" s="33">
        <f t="shared" si="57"/>
        <v>-3.5408347222909246E-4</v>
      </c>
      <c r="EJ66" s="33"/>
      <c r="EK66" s="289" t="s">
        <v>62</v>
      </c>
      <c r="EL66" s="33">
        <v>-707.08697578970202</v>
      </c>
      <c r="EM66" s="33">
        <v>-709.97004126998399</v>
      </c>
      <c r="EN66" s="33">
        <v>-709.96257683624196</v>
      </c>
      <c r="EO66" s="33">
        <v>-709.86045559843899</v>
      </c>
      <c r="EP66" s="33">
        <v>-709.85672338156803</v>
      </c>
      <c r="EQ66" s="33">
        <v>-709.71756279021599</v>
      </c>
      <c r="ER66" s="33">
        <v>-7.464433742E-3</v>
      </c>
      <c r="ES66" s="33">
        <f t="shared" si="58"/>
        <v>-709.71009835647396</v>
      </c>
      <c r="ET66" s="18" t="s">
        <v>120</v>
      </c>
      <c r="EU66" s="34">
        <f>627.5095*(EL64-EL65)</f>
        <v>2.10514876205076E-3</v>
      </c>
      <c r="EV66" s="34">
        <f>627.5095*(ES64-ES65)</f>
        <v>-3.0373066204844009E-3</v>
      </c>
      <c r="EW66" s="34">
        <f>627.5095*(EQ64-EQ65)</f>
        <v>3.0189199875708256E-3</v>
      </c>
      <c r="EX66" s="34">
        <f>627.5095*(EP64-EP65)</f>
        <v>6.6848338084452051E-4</v>
      </c>
      <c r="EY66" s="34">
        <f>627.5095*(EO64-EO65)</f>
        <v>3.6965969702304163E-3</v>
      </c>
      <c r="EZ66" s="34">
        <f>627.5095*(EN64-EN65)</f>
        <v>-1.3148714698533012E-3</v>
      </c>
      <c r="FA66" s="34">
        <f>627.5095*(EM64-EM65)</f>
        <v>4.7413551382019248E-3</v>
      </c>
      <c r="FB66" s="92">
        <f t="shared" si="5"/>
        <v>1.7224351506310992E-3</v>
      </c>
      <c r="FC66" s="92">
        <f t="shared" si="6"/>
        <v>1.0447581679715085E-3</v>
      </c>
      <c r="FD66" s="92">
        <f>EU66-'CCSD(T)'!BB66</f>
        <v>-4.1039158136016093E-5</v>
      </c>
      <c r="FE66" s="92">
        <f>EW66-'CCSD(T)'!BC66</f>
        <v>5.0011894067005184E-3</v>
      </c>
      <c r="FF66" s="92">
        <f>EY66-'CCSD(T)'!CH66</f>
        <v>3.19198707517387E-3</v>
      </c>
      <c r="FG66" s="96">
        <f>FA66-'CCSD(T)'!CI66</f>
        <v>4.9766687121402808E-3</v>
      </c>
      <c r="FH66" s="96">
        <f>FA66-'DLPNO-CCSD(T1 or T0)'!AF65</f>
        <v>-3.3838556424280401E-2</v>
      </c>
      <c r="FI66" s="92">
        <f t="shared" si="59"/>
        <v>3.2330262333098861E-3</v>
      </c>
      <c r="FJ66" s="92">
        <f t="shared" si="60"/>
        <v>1.7846816369664108E-3</v>
      </c>
      <c r="FK66" s="39"/>
      <c r="FL66" s="218" t="s">
        <v>62</v>
      </c>
      <c r="FM66" s="28">
        <v>-707.08697578970396</v>
      </c>
      <c r="FN66" s="28">
        <v>-709.970104491651</v>
      </c>
      <c r="FO66" s="28">
        <v>-709.96265580660895</v>
      </c>
      <c r="FP66" s="28">
        <v>-709.86051127463497</v>
      </c>
      <c r="FQ66" s="28">
        <v>-709.85678693211503</v>
      </c>
      <c r="FR66" s="28">
        <v>-709.71765522715896</v>
      </c>
      <c r="FS66" s="28">
        <v>-7.4486850419999999E-3</v>
      </c>
      <c r="FT66" s="28">
        <f t="shared" si="61"/>
        <v>-709.71020654211691</v>
      </c>
      <c r="FU66" s="18" t="s">
        <v>120</v>
      </c>
      <c r="FV66" s="34">
        <f>627.5095*(FM64-FM65)</f>
        <v>2.1050728567475405E-3</v>
      </c>
      <c r="FW66" s="34">
        <f>627.5095*(FT64-FT65)</f>
        <v>2.8777723640839668E-3</v>
      </c>
      <c r="FX66" s="34">
        <f>627.5095*(FR64-FR65)</f>
        <v>2.9555245774494665E-3</v>
      </c>
      <c r="FY66" s="34">
        <f>627.5095*(FQ64-FQ65)</f>
        <v>4.3146122418801268E-3</v>
      </c>
      <c r="FZ66" s="34">
        <f>627.5095*(FP64-FP65)</f>
        <v>4.3534889549492273E-3</v>
      </c>
      <c r="GA66" s="34">
        <f>627.5095*(FO64-FO65)</f>
        <v>4.2111013783841149E-3</v>
      </c>
      <c r="GB66" s="34">
        <f>627.5095*(FN64-FN65)</f>
        <v>4.2888535917496142E-3</v>
      </c>
      <c r="GC66" s="33">
        <f t="shared" si="62"/>
        <v>1.3333290143001477E-3</v>
      </c>
      <c r="GD66" s="33">
        <f t="shared" si="63"/>
        <v>-6.4635363199613133E-5</v>
      </c>
      <c r="GE66" s="169">
        <f t="shared" si="100"/>
        <v>-6.0337425155592003E-4</v>
      </c>
      <c r="GF66" s="33">
        <f>FV66-'CCSD(T)'!BB66</f>
        <v>-4.1115063439235624E-5</v>
      </c>
      <c r="GG66" s="33">
        <f>FX66-'CCSD(T)'!BC66</f>
        <v>4.9377939965791597E-3</v>
      </c>
      <c r="GH66" s="33">
        <f>FZ66-'CCSD(T)'!CH66</f>
        <v>3.8488790598926806E-3</v>
      </c>
      <c r="GI66" s="33">
        <f>GB66-'CCSD(T)'!CI66</f>
        <v>4.5241671656879702E-3</v>
      </c>
      <c r="GJ66" s="33">
        <f>GB66-'DLPNO-CCSD(T1 or T0)'!O65</f>
        <v>0.32183313347187231</v>
      </c>
      <c r="GK66" s="33">
        <f t="shared" si="64"/>
        <v>3.8899941233319162E-3</v>
      </c>
      <c r="GL66" s="33">
        <f t="shared" si="65"/>
        <v>6.7528810579528965E-4</v>
      </c>
      <c r="GM66" s="33"/>
      <c r="GN66" s="218" t="s">
        <v>62</v>
      </c>
      <c r="GO66" s="28">
        <v>-707.08697578969998</v>
      </c>
      <c r="GP66" s="28">
        <v>-709.97029771889902</v>
      </c>
      <c r="GQ66" s="28">
        <v>-709.94883731273205</v>
      </c>
      <c r="GR66" s="28">
        <v>-709.85845203697204</v>
      </c>
      <c r="GS66" s="28">
        <v>-709.84772183388804</v>
      </c>
      <c r="GT66" s="28">
        <v>-709.71698293250597</v>
      </c>
      <c r="GU66" s="28">
        <v>-2.1460406166999998E-2</v>
      </c>
      <c r="GV66" s="28">
        <f t="shared" si="66"/>
        <v>-709.695522526339</v>
      </c>
      <c r="GW66" s="18" t="s">
        <v>120</v>
      </c>
      <c r="GX66" s="34">
        <f>627.5095*(GO64-GO65)</f>
        <v>2.1050734988036766E-3</v>
      </c>
      <c r="GY66" s="34">
        <f>627.5095*(GV64-GV65)</f>
        <v>-6.3062521849602147E-3</v>
      </c>
      <c r="GZ66" s="34">
        <f>627.5095*(GT64-GT65)</f>
        <v>-5.9032959703557712E-4</v>
      </c>
      <c r="HA66" s="34">
        <f>627.5095*(GS64-GS65)</f>
        <v>-2.1851311217357646E-3</v>
      </c>
      <c r="HB66" s="34">
        <f>627.5095*(GR64-GR65)</f>
        <v>6.7283010088698347E-4</v>
      </c>
      <c r="HC66" s="34">
        <f>627.5095*(GQ64-GQ65)</f>
        <v>-3.5249957681260185E-3</v>
      </c>
      <c r="HD66" s="34">
        <f>627.5095*(GP64-GP65)</f>
        <v>2.1909268197986193E-3</v>
      </c>
      <c r="HE66" s="33">
        <f t="shared" si="101"/>
        <v>2.7812564168341967E-3</v>
      </c>
      <c r="HF66" s="33">
        <f t="shared" si="102"/>
        <v>1.518096718911636E-3</v>
      </c>
      <c r="HG66" s="52">
        <f t="shared" si="67"/>
        <v>-1.5827320821112491E-3</v>
      </c>
      <c r="HH66" s="33">
        <f>GX66-'CCSD(T)'!BB66</f>
        <v>-4.1114421383099502E-5</v>
      </c>
      <c r="HI66" s="33">
        <f>GZ66-'CCSD(T)'!BC66</f>
        <v>1.3919398220941161E-3</v>
      </c>
      <c r="HJ66" s="33">
        <f>HB66-'CCSD(T)'!CH66</f>
        <v>1.6822020583043696E-4</v>
      </c>
      <c r="HK66" s="33">
        <f>HD66-'CCSD(T)'!CI66</f>
        <v>2.4262403937369754E-3</v>
      </c>
      <c r="HL66" s="33">
        <f>HD66-'DLPNO-CCSD(T1 or T0)'!CT65</f>
        <v>-5.2650265884485237E-2</v>
      </c>
      <c r="HM66" s="33">
        <f t="shared" si="103"/>
        <v>2.0933462721353646E-4</v>
      </c>
      <c r="HN66" s="33">
        <f t="shared" si="104"/>
        <v>2.2580201879065383E-3</v>
      </c>
      <c r="HO66" s="39"/>
      <c r="HP66" s="218" t="s">
        <v>62</v>
      </c>
      <c r="HQ66" s="28">
        <v>-707.08697578970202</v>
      </c>
      <c r="HR66" s="28">
        <v>-709.97070517170096</v>
      </c>
      <c r="HS66" s="28">
        <v>-709.949524493068</v>
      </c>
      <c r="HT66" s="28">
        <v>-709.85887024251099</v>
      </c>
      <c r="HU66" s="28">
        <v>-709.84827990319502</v>
      </c>
      <c r="HV66" s="28">
        <v>-709.71756002406198</v>
      </c>
      <c r="HW66" s="28">
        <v>-2.1180678631999999E-2</v>
      </c>
      <c r="HX66" s="28">
        <f t="shared" si="68"/>
        <v>-709.69637934542993</v>
      </c>
      <c r="HY66" s="18" t="s">
        <v>120</v>
      </c>
      <c r="HZ66" s="34">
        <f>627.5095*(HQ64-HQ65)</f>
        <v>2.1050722146914039E-3</v>
      </c>
      <c r="IA66" s="34">
        <f>627.5095*(HX64-HX65)</f>
        <v>-1.5448546580786626E-2</v>
      </c>
      <c r="IB66" s="34">
        <f>627.5095*(HV64-HV65)</f>
        <v>-7.7393189842018726E-4</v>
      </c>
      <c r="IC66" s="34">
        <f>627.5095*(HU64-HU65)</f>
        <v>-1.0368987730754953E-2</v>
      </c>
      <c r="ID66" s="34">
        <f>627.5095*(HT64-HT65)</f>
        <v>-3.0316803539019474E-3</v>
      </c>
      <c r="IE66" s="34">
        <f>627.5095*(HS64-HS65)</f>
        <v>-1.400294035386429E-2</v>
      </c>
      <c r="IF66" s="34">
        <f>627.5095*(HR64-HR65)</f>
        <v>6.716742571625787E-4</v>
      </c>
      <c r="IG66" s="33">
        <f t="shared" si="69"/>
        <v>1.445606155582766E-3</v>
      </c>
      <c r="IH66" s="33">
        <f t="shared" si="70"/>
        <v>3.7033546110645261E-3</v>
      </c>
      <c r="II66" s="33">
        <f t="shared" si="71"/>
        <v>2.1852578921528901E-3</v>
      </c>
      <c r="IJ66" s="33">
        <f>HZ66-'CCSD(T)'!BB66</f>
        <v>-4.111570549537218E-5</v>
      </c>
      <c r="IK66" s="33">
        <f>IB66-'CCSD(T)'!BC66</f>
        <v>1.208337520709506E-3</v>
      </c>
      <c r="IL66" s="33">
        <f>ID66-'CCSD(T)'!CH66</f>
        <v>-3.5362902489584937E-3</v>
      </c>
      <c r="IM66" s="33">
        <f>IF66-'CCSD(T)'!CI66</f>
        <v>9.0698783110093476E-4</v>
      </c>
      <c r="IN66" s="33">
        <f>IF66-'DLPNO-CCSD(T1 or T0)'!CT65</f>
        <v>-5.4169518447121277E-2</v>
      </c>
      <c r="IO66" s="33">
        <f t="shared" si="72"/>
        <v>-3.4951745434631215E-3</v>
      </c>
      <c r="IP66" s="33">
        <f t="shared" si="73"/>
        <v>4.443278080059428E-3</v>
      </c>
      <c r="IQ66" s="33"/>
      <c r="IR66" s="218" t="s">
        <v>62</v>
      </c>
      <c r="IS66">
        <v>-707.086975789701</v>
      </c>
      <c r="IT66">
        <v>-709.97050261445395</v>
      </c>
      <c r="IU66">
        <v>-709.96841035543798</v>
      </c>
      <c r="IV66">
        <v>-709.86132614903204</v>
      </c>
      <c r="IW66">
        <v>-709.860280019524</v>
      </c>
      <c r="IX66">
        <v>-709.71793700834598</v>
      </c>
      <c r="IY66">
        <v>-2.0922590159999999E-3</v>
      </c>
      <c r="IZ66" s="28">
        <f t="shared" si="74"/>
        <v>-709.71584474933002</v>
      </c>
      <c r="JA66" s="18" t="s">
        <v>120</v>
      </c>
      <c r="JB66" s="34">
        <f>627.5095*(IS64-IS65)</f>
        <v>2.1051462651657856E-3</v>
      </c>
      <c r="JC66" s="34">
        <f>627.5095*(IZ64-IZ65)</f>
        <v>-1.508126229171694E-3</v>
      </c>
      <c r="JD66" s="34">
        <f>627.5095*(IX64-IX65)</f>
        <v>-8.2252063796460105E-4</v>
      </c>
      <c r="JE66" s="34">
        <f>627.5095*(IW64-IW65)</f>
        <v>1.6548147257748837E-3</v>
      </c>
      <c r="JF66" s="34">
        <f>627.5095*(IV64-IV65)</f>
        <v>1.9976174857086449E-3</v>
      </c>
      <c r="JG66" s="34">
        <f>627.5095*(IU64-IU65)</f>
        <v>7.645318398875247E-4</v>
      </c>
      <c r="JH66" s="34">
        <f>627.5095*(IT64-IT65)</f>
        <v>1.4501374310946177E-3</v>
      </c>
      <c r="JI66" s="33">
        <f t="shared" si="75"/>
        <v>2.2726580690592187E-3</v>
      </c>
      <c r="JJ66" s="33">
        <f t="shared" si="76"/>
        <v>-5.474800546140272E-4</v>
      </c>
      <c r="JK66" s="33">
        <f t="shared" si="77"/>
        <v>-1.5922382225855357E-3</v>
      </c>
      <c r="JL66" s="33">
        <f>JB66-'CCSD(T)'!BB66</f>
        <v>-4.104165502099048E-5</v>
      </c>
      <c r="JM66" s="33">
        <f>JD66-'CCSD(T)'!BC66</f>
        <v>1.1597487811650922E-3</v>
      </c>
      <c r="JN66" s="33">
        <f>JF66-'CCSD(T)'!CH66</f>
        <v>1.4930075906520984E-3</v>
      </c>
      <c r="JO66" s="33">
        <f>JH66-'CCSD(T)'!CI66</f>
        <v>1.6854510050329737E-3</v>
      </c>
      <c r="JP66" s="33">
        <f>JH66-'DLPNO-CCSD(T1 or T0)'!CT65</f>
        <v>-5.3391055273189242E-2</v>
      </c>
      <c r="JQ66" s="33">
        <f t="shared" si="78"/>
        <v>1.5340492456730889E-3</v>
      </c>
      <c r="JR66" s="33">
        <f t="shared" si="79"/>
        <v>1.9244341438087536E-4</v>
      </c>
      <c r="JS66" s="33"/>
      <c r="JT66" s="344">
        <v>-711.87818306318297</v>
      </c>
      <c r="JU66" s="345">
        <v>-711.569762263548</v>
      </c>
      <c r="JV66" s="346">
        <v>-711.56450839471404</v>
      </c>
      <c r="JW66" s="328"/>
      <c r="JX66" s="218" t="s">
        <v>62</v>
      </c>
      <c r="JY66" s="28">
        <v>-707.82862826732105</v>
      </c>
      <c r="JZ66" s="28">
        <v>-711.35217230619799</v>
      </c>
      <c r="KA66" s="28">
        <v>-711.33967466387901</v>
      </c>
      <c r="KB66" s="28">
        <v>-711.19008392849696</v>
      </c>
      <c r="KC66" s="28">
        <v>-711.18383510733702</v>
      </c>
      <c r="KD66" s="28">
        <v>-711.09476153335595</v>
      </c>
      <c r="KE66" s="28">
        <v>-1.2497642319E-2</v>
      </c>
      <c r="KF66" s="28">
        <f t="shared" si="80"/>
        <v>-711.08226389103697</v>
      </c>
      <c r="KG66" s="216">
        <v>-711.05986293399997</v>
      </c>
      <c r="KH66" s="125">
        <v>-711.05986293399997</v>
      </c>
      <c r="KI66" s="215">
        <v>-711.21080257000006</v>
      </c>
      <c r="KJ66" s="10">
        <v>-0.82507595658900001</v>
      </c>
      <c r="KK66" s="10">
        <v>-2.495001102782</v>
      </c>
      <c r="KL66" s="10">
        <f t="shared" si="105"/>
        <v>-711.09765490952248</v>
      </c>
      <c r="KM66" s="10">
        <f t="shared" si="106"/>
        <v>-711.07212970093769</v>
      </c>
      <c r="KN66" s="34">
        <f>627.5095*(JY64-JY65)</f>
        <v>-4.6125526847447419E-4</v>
      </c>
      <c r="KO66" s="34">
        <f>627.5095*(KF64-KF65)</f>
        <v>-1.3917141036924364E-2</v>
      </c>
      <c r="KP66" s="34">
        <f>627.5095*(KL64-KL65)</f>
        <v>-3.6243314119075195E-3</v>
      </c>
      <c r="KQ66" s="34">
        <f>627.5095*(KM64-KM65)</f>
        <v>-2.8077744766947603E-3</v>
      </c>
      <c r="KR66" s="34">
        <f>627.5095*(KD64-KD65)</f>
        <v>-5.0668417868199641E-3</v>
      </c>
      <c r="KS66" s="34">
        <f>627.5095*(KC64-KC65)</f>
        <v>-7.0001985134147161E-3</v>
      </c>
      <c r="KT66" s="34">
        <f>627.5095*(KB64-KB65)</f>
        <v>-2.5750492450603703E-3</v>
      </c>
      <c r="KU66" s="34">
        <f>627.5095*(KA64-KA65)</f>
        <v>-1.2093358038580733E-2</v>
      </c>
      <c r="KV66" s="34">
        <f>627.5095*(JZ64-JZ65)</f>
        <v>-3.2430588598159034E-3</v>
      </c>
      <c r="KW66" s="33">
        <f t="shared" si="126"/>
        <v>1.8237829270040607E-3</v>
      </c>
      <c r="KX66" s="109">
        <f>627.5095*(JT64-JT65)</f>
        <v>-1.8869536888173001E-3</v>
      </c>
      <c r="KY66" s="109">
        <f>627.5095*(JU64-JU65)</f>
        <v>7.7333907372166668E-3</v>
      </c>
      <c r="KZ66" s="331">
        <f>627.5095*(JV64-JV65)</f>
        <v>-4.9875935826569845E-3</v>
      </c>
      <c r="LA66" s="33">
        <f t="shared" si="107"/>
        <v>-6.6800961475553316E-4</v>
      </c>
      <c r="LB66" s="155">
        <f t="shared" si="108"/>
        <v>-6.0337425155592003E-4</v>
      </c>
      <c r="LC66" s="149">
        <f>KN66-'PNO-LCCSD(T)'!AB65</f>
        <v>-4.9171512497423386E-6</v>
      </c>
      <c r="LD66" s="179">
        <f t="shared" si="109"/>
        <v>-7.5319124515655176E-3</v>
      </c>
      <c r="LE66" s="324">
        <f t="shared" si="110"/>
        <v>1.3561051709986033E-3</v>
      </c>
      <c r="LF66" s="326">
        <f t="shared" si="111"/>
        <v>9.6203444260339662E-3</v>
      </c>
      <c r="LG66" t="str">
        <f t="shared" si="112"/>
        <v>21_ts</v>
      </c>
      <c r="LH66" s="175">
        <f>627.5095*(KG64-KG65)</f>
        <v>-6.1746938125475026E-4</v>
      </c>
      <c r="LI66" s="128">
        <f t="shared" si="127"/>
        <v>-6.3827291321599654E-3</v>
      </c>
      <c r="LJ66" s="129">
        <f t="shared" si="128"/>
        <v>-1.95757986380562E-3</v>
      </c>
      <c r="LK66" s="123">
        <f>627.5095*(KI64-KI65)</f>
        <v>-7.5301142663465723E-4</v>
      </c>
      <c r="LL66" s="128">
        <f t="shared" si="113"/>
        <v>-1.1340346611946075E-2</v>
      </c>
      <c r="LM66" s="128">
        <f t="shared" si="114"/>
        <v>-2.4900474331812461E-3</v>
      </c>
      <c r="LN66" s="226">
        <f t="shared" si="115"/>
        <v>8.2733983284982177E-3</v>
      </c>
      <c r="LO66" s="226"/>
      <c r="LP66" s="5" t="s">
        <v>62</v>
      </c>
      <c r="LQ66" s="4">
        <v>-707.82862826638097</v>
      </c>
      <c r="LR66" s="4">
        <v>-711.35214963552403</v>
      </c>
      <c r="LS66" s="4">
        <v>-711.339645467232</v>
      </c>
      <c r="LT66" s="4">
        <v>-711.19006390763002</v>
      </c>
      <c r="LU66" s="4">
        <v>-711.18381182348401</v>
      </c>
      <c r="LV66" s="4">
        <v>-711.09473051106499</v>
      </c>
      <c r="LW66" s="4">
        <v>-1.2504168292E-2</v>
      </c>
      <c r="LX66" s="28">
        <f t="shared" si="116"/>
        <v>-711.08222634277297</v>
      </c>
      <c r="LY66" s="18" t="s">
        <v>120</v>
      </c>
      <c r="LZ66" s="34">
        <f>627.5095*(LQ64-LQ65)</f>
        <v>-4.6115924541231834E-4</v>
      </c>
      <c r="MA66" s="34">
        <f>627.5095*(LX64-LX65)</f>
        <v>-4.6281787616306927E-3</v>
      </c>
      <c r="MB66" s="34">
        <f>627.5095*(LV64-LV65)</f>
        <v>-5.1175702854478122E-3</v>
      </c>
      <c r="MC66" s="34">
        <f>627.5095*(LU64-LU65)</f>
        <v>-2.3513546756615826E-3</v>
      </c>
      <c r="MD66" s="34">
        <f>627.5095*(LT64-LT65)</f>
        <v>-2.5960501165420737E-3</v>
      </c>
      <c r="ME66" s="34">
        <f>627.5095*(LS64-LS65)</f>
        <v>-2.835488901155884E-3</v>
      </c>
      <c r="MF66" s="34">
        <f>627.5095*(LR64-LR65)</f>
        <v>-3.3248804249730026E-3</v>
      </c>
      <c r="MG66" s="33">
        <f t="shared" si="117"/>
        <v>1.7926898604748095E-3</v>
      </c>
      <c r="MH66" s="39">
        <f t="shared" si="118"/>
        <v>-7.2883030843092899E-4</v>
      </c>
      <c r="MI66" s="33"/>
      <c r="MJ66" s="5" t="s">
        <v>62</v>
      </c>
      <c r="MK66" s="28">
        <v>-707.82862826729399</v>
      </c>
      <c r="ML66" s="28">
        <v>-711.35164403089505</v>
      </c>
      <c r="MM66" s="28">
        <v>-711.31883730935704</v>
      </c>
      <c r="MN66" s="28">
        <v>-711.18712721957797</v>
      </c>
      <c r="MO66" s="28">
        <v>-711.17072385880897</v>
      </c>
      <c r="MP66" s="28">
        <v>-711.09377244235998</v>
      </c>
      <c r="MQ66" s="28">
        <v>-3.2806721538000003E-2</v>
      </c>
      <c r="MR66" s="28">
        <f t="shared" si="82"/>
        <v>-711.06096572082197</v>
      </c>
      <c r="MS66" s="18" t="s">
        <v>120</v>
      </c>
      <c r="MT66" s="34">
        <f>627.5095*(MK64-MK65)</f>
        <v>-4.6125583919103973E-4</v>
      </c>
      <c r="MU66" s="34">
        <f>627.5095*(MR64-MR65)</f>
        <v>-1.2691299282451211E-2</v>
      </c>
      <c r="MV66" s="34">
        <f>627.5095*(MP64-MP65)</f>
        <v>-6.0239022918753453E-3</v>
      </c>
      <c r="MW66" s="34">
        <f>627.5095*(MO64-MO65)</f>
        <v>-7.6375191289694156E-3</v>
      </c>
      <c r="MX66" s="34">
        <f>627.5095*(MN64-MN65)</f>
        <v>-4.3038209903793357E-3</v>
      </c>
      <c r="MY66" s="34">
        <f>627.5095*(MM64-MM65)</f>
        <v>-9.8464580489354605E-3</v>
      </c>
      <c r="MZ66" s="34">
        <f>627.5095*(ML64-ML65)</f>
        <v>-3.1790610583595936E-3</v>
      </c>
      <c r="NA66" s="52">
        <f t="shared" si="119"/>
        <v>2.8448412335157517E-3</v>
      </c>
      <c r="NB66" s="52">
        <f t="shared" si="120"/>
        <v>1.1247599320197421E-3</v>
      </c>
      <c r="NC66" s="33">
        <f t="shared" si="121"/>
        <v>-1.7927695467752753E-3</v>
      </c>
      <c r="ND66" s="33"/>
      <c r="NE66" s="5" t="s">
        <v>62</v>
      </c>
      <c r="NF66">
        <v>-707.82862826730002</v>
      </c>
      <c r="NG66">
        <v>-711.35207487842104</v>
      </c>
      <c r="NH66">
        <v>-711.31939643632802</v>
      </c>
      <c r="NI66">
        <v>-711.18752370878099</v>
      </c>
      <c r="NJ66">
        <v>-711.17118448773499</v>
      </c>
      <c r="NK66">
        <v>-711.09437475400796</v>
      </c>
      <c r="NL66">
        <v>-3.2678442092E-2</v>
      </c>
      <c r="NM66" s="28">
        <f t="shared" si="83"/>
        <v>-711.06169631191597</v>
      </c>
      <c r="NN66" s="18" t="s">
        <v>120</v>
      </c>
      <c r="NO66" s="34">
        <f>627.5095*(NF64-NF65)</f>
        <v>-4.6126026224442286E-4</v>
      </c>
      <c r="NP66" s="34">
        <f>627.5095*(NM64-NM65)</f>
        <v>-1.2582015406875825E-2</v>
      </c>
      <c r="NQ66" s="34">
        <f>627.5095*(NK64-NK65)</f>
        <v>-5.7163536216107789E-3</v>
      </c>
      <c r="NR66" s="34">
        <f>627.5095*(NJ64-NJ65)</f>
        <v>-7.9759532676125112E-3</v>
      </c>
      <c r="NS66" s="34">
        <f>627.5095*(NI64-NI65)</f>
        <v>-4.543123017036123E-3</v>
      </c>
      <c r="NT66" s="34">
        <f>627.5095*(NH64-NH65)</f>
        <v>-1.014250071654044E-2</v>
      </c>
      <c r="NU66" s="34">
        <f>627.5095*(NG64-NG65)</f>
        <v>-3.2768389312753925E-3</v>
      </c>
      <c r="NV66" s="33">
        <f t="shared" si="122"/>
        <v>2.4395146903353863E-3</v>
      </c>
      <c r="NW66" s="39">
        <f t="shared" si="84"/>
        <v>1.2662840857607304E-3</v>
      </c>
      <c r="NX66" s="33">
        <f t="shared" si="85"/>
        <v>1.4152415374098833E-4</v>
      </c>
      <c r="NZ66" s="5" t="s">
        <v>62</v>
      </c>
      <c r="OA66" s="4">
        <v>-707.85953569877097</v>
      </c>
      <c r="OB66" s="4">
        <v>-711.586597287823</v>
      </c>
      <c r="OC66" s="4">
        <v>-711.53954301607303</v>
      </c>
      <c r="OD66" s="4">
        <v>-711.40351485762801</v>
      </c>
      <c r="OE66" s="4">
        <v>-711.37998772175297</v>
      </c>
      <c r="OF66" s="4">
        <v>-711.34609269850102</v>
      </c>
      <c r="OG66" s="4">
        <v>-4.7054271750000001E-2</v>
      </c>
      <c r="OH66" s="28">
        <f t="shared" si="86"/>
        <v>-711.29903842675105</v>
      </c>
      <c r="OI66" s="18" t="s">
        <v>120</v>
      </c>
      <c r="OJ66" s="34">
        <f>627.5095*(OA64-OA65)</f>
        <v>-5.9985200293198203E-4</v>
      </c>
      <c r="OK66" s="34">
        <f>627.5095*(OH64-OH65)</f>
        <v>-1.454354313118415E-3</v>
      </c>
      <c r="OL66" s="34">
        <f>627.5095*(OF64-OF65)</f>
        <v>-5.332095722504278E-3</v>
      </c>
      <c r="OM66" s="34">
        <f>627.5095*(OE64-OE65)</f>
        <v>-5.1243991231734749E-4</v>
      </c>
      <c r="ON66" s="34">
        <f>627.5095*(OD64-OD65)</f>
        <v>-2.4513112590664149E-3</v>
      </c>
      <c r="OO66" s="34">
        <f>627.5095*(OC64-OC65)</f>
        <v>-3.0732594812485559E-4</v>
      </c>
      <c r="OP66" s="34">
        <f>627.5095*(OB64-OB65)</f>
        <v>-4.1850679282272839E-3</v>
      </c>
      <c r="OQ66" s="33">
        <f t="shared" si="32"/>
        <v>1.1470277942769941E-3</v>
      </c>
      <c r="OR66" s="39">
        <f t="shared" si="87"/>
        <v>-1.733756669160869E-3</v>
      </c>
      <c r="OS66" s="39"/>
      <c r="OT66" s="39" t="s">
        <v>62</v>
      </c>
      <c r="OU66" s="39">
        <v>-707.85953569872095</v>
      </c>
      <c r="OV66" s="39">
        <v>-711.58558035821795</v>
      </c>
      <c r="OW66" s="39">
        <v>-711.56765262299496</v>
      </c>
      <c r="OX66" s="39">
        <v>-711.40777046175401</v>
      </c>
      <c r="OY66" s="39">
        <v>-711.398806594142</v>
      </c>
      <c r="OZ66" s="39">
        <v>-711.34709146513899</v>
      </c>
      <c r="PA66" s="39">
        <v>-1.7927735223000001E-2</v>
      </c>
      <c r="PB66" s="39">
        <v>-711.32916372991599</v>
      </c>
      <c r="PC66" s="39" t="s">
        <v>120</v>
      </c>
      <c r="PD66" s="39">
        <v>-5.9982503657425926E-4</v>
      </c>
      <c r="PE66" s="39">
        <v>-7.592483385403909E-3</v>
      </c>
      <c r="PF66" s="39">
        <v>-3.8067926368588589E-3</v>
      </c>
      <c r="PG66" s="39">
        <v>-4.1751878257234127E-3</v>
      </c>
      <c r="PH66" s="39">
        <v>-2.282342344441531E-3</v>
      </c>
      <c r="PI66" s="39">
        <v>-4.9008899653189249E-3</v>
      </c>
      <c r="PJ66" s="39">
        <v>-1.1151992167738741E-3</v>
      </c>
      <c r="PK66" s="39">
        <v>2.691593420084985E-3</v>
      </c>
      <c r="PL66" s="39">
        <v>1.1671431276676569E-3</v>
      </c>
      <c r="PM66" s="39"/>
      <c r="PO66" s="33">
        <f t="shared" si="123"/>
        <v>-1.385961637409423E-4</v>
      </c>
      <c r="PP66" s="33">
        <f t="shared" si="124"/>
        <v>1.8525097313129208E-3</v>
      </c>
      <c r="PQ66" s="33">
        <f t="shared" si="88"/>
        <v>1.991105895053863E-3</v>
      </c>
      <c r="PR66" s="33">
        <f>'LNO-CCSD(T)-def2nZVP'!LB66</f>
        <v>-6.0337425155592003E-4</v>
      </c>
      <c r="PS66" s="33">
        <f t="shared" si="89"/>
        <v>1.4558021054227016E-3</v>
      </c>
      <c r="PT66" s="33">
        <f t="shared" si="90"/>
        <v>-3.665304266079219E-4</v>
      </c>
      <c r="PU66" s="33">
        <f>-'LNO-CCSD(T)-def2nZVP'!FA66+'CCSD(T)'!CI66</f>
        <v>-4.9766687121402808E-3</v>
      </c>
      <c r="PV66" s="360">
        <f>'LNO-CCSD(T)-def2nZVP'!KV66+PS66+PT66+PU66</f>
        <v>-7.1304558931414045E-3</v>
      </c>
      <c r="PW66" s="360"/>
      <c r="PX66" s="399">
        <v>-1.3866579116194092E-4</v>
      </c>
      <c r="PY66" s="399">
        <v>3.1370777210054266E-4</v>
      </c>
      <c r="PZ66" s="399">
        <v>4.5237356326248358E-4</v>
      </c>
      <c r="QA66" s="399">
        <v>-6.0337425155592003E-4</v>
      </c>
      <c r="QB66" s="399">
        <v>3.159916350411637E-4</v>
      </c>
      <c r="QC66" s="399">
        <v>-3.665304266079219E-4</v>
      </c>
      <c r="QD66" s="399">
        <v>-4.9766687121402808E-3</v>
      </c>
      <c r="QE66" s="360">
        <v>-8.2702663635229427E-3</v>
      </c>
      <c r="QF66" s="399">
        <f t="shared" si="91"/>
        <v>-1.1398104703815382E-3</v>
      </c>
      <c r="QH66" s="5" t="s">
        <v>62</v>
      </c>
      <c r="QI66" s="420">
        <v>-707.82862826634801</v>
      </c>
      <c r="QJ66" s="420">
        <v>-711.11515338318304</v>
      </c>
      <c r="QK66" s="420">
        <v>-711.10409282448995</v>
      </c>
      <c r="QL66" s="420">
        <v>-710.96372133570003</v>
      </c>
      <c r="QM66" s="420">
        <v>-710.95819105635405</v>
      </c>
      <c r="QN66" s="420">
        <v>-710.85774230232198</v>
      </c>
      <c r="QO66" s="420">
        <v>-1.1060558692999999E-2</v>
      </c>
      <c r="QP66" s="213">
        <f t="shared" si="92"/>
        <v>-710.84668174362901</v>
      </c>
      <c r="QQ66" s="421" t="s">
        <v>120</v>
      </c>
      <c r="QR66" s="212">
        <f>627.5095*(QI64-QI65)</f>
        <v>-4.6116174229729267E-4</v>
      </c>
      <c r="QS66" s="212">
        <f>627.5095*(QP64-QP65)</f>
        <v>-4.3508634447289299E-3</v>
      </c>
      <c r="QT66" s="212">
        <f>627.5095*(QN64-QN65)</f>
        <v>-5.5045057726612187E-3</v>
      </c>
      <c r="QU66" s="212">
        <f>627.5095*(QM64-QM65)</f>
        <v>-2.305109726372791E-3</v>
      </c>
      <c r="QV66" s="212">
        <f>627.5095*(QL64-QL65)</f>
        <v>-2.8819308903389354E-3</v>
      </c>
      <c r="QW66" s="212">
        <f>627.5095*(QK64-QK65)</f>
        <v>-2.7731056568635493E-3</v>
      </c>
      <c r="QX66" s="212">
        <f>627.5095*(QJ64-QJ65)</f>
        <v>-3.9267480561354096E-3</v>
      </c>
      <c r="QY66" s="213">
        <f t="shared" si="35"/>
        <v>1.5777577165258091E-3</v>
      </c>
      <c r="QZ66" s="249">
        <f t="shared" si="93"/>
        <v>-1.0448171657964742E-3</v>
      </c>
      <c r="RA66" s="5"/>
      <c r="RB66" s="5" t="s">
        <v>62</v>
      </c>
      <c r="RC66" s="213">
        <v>-707.85953569870799</v>
      </c>
      <c r="RD66" s="213">
        <v>-711.30640547951805</v>
      </c>
      <c r="RE66" s="213">
        <v>-711.29030312788495</v>
      </c>
      <c r="RF66" s="213">
        <v>-711.14141052435002</v>
      </c>
      <c r="RG66" s="213">
        <v>-711.13335934853399</v>
      </c>
      <c r="RH66" s="213">
        <v>-711.07148119749502</v>
      </c>
      <c r="RI66" s="213">
        <v>-1.6102351633E-2</v>
      </c>
      <c r="RJ66" s="418">
        <f t="shared" si="94"/>
        <v>-711.05537884586204</v>
      </c>
      <c r="RK66" s="421" t="s">
        <v>120</v>
      </c>
      <c r="RL66" s="212">
        <f>627.5095*(RC64-RC65)</f>
        <v>-5.9984137333594846E-4</v>
      </c>
      <c r="RM66" s="212">
        <f>627.5095*(RJ64-RJ65)</f>
        <v>-1.8001459157060253E-3</v>
      </c>
      <c r="RN66" s="212">
        <f>627.5095*(RH64-RH65)</f>
        <v>-4.5788370329175902E-3</v>
      </c>
      <c r="RO66" s="212">
        <f>627.5095*(RG64-RG65)</f>
        <v>-1.032863650009915E-3</v>
      </c>
      <c r="RP66" s="212">
        <f>627.5095*(RF64-RF65)</f>
        <v>-2.4222092799552684E-3</v>
      </c>
      <c r="RQ66" s="212">
        <f>627.5095*(RE64-RE65)</f>
        <v>-2.9034235054814419E-4</v>
      </c>
      <c r="RR66" s="212">
        <f>627.5095*(RD64-RD65)</f>
        <v>-3.0690334677597095E-3</v>
      </c>
      <c r="RS66" s="213">
        <f t="shared" si="36"/>
        <v>1.5098035651578807E-3</v>
      </c>
      <c r="RT66" s="249">
        <f t="shared" si="95"/>
        <v>-6.4682418780444111E-4</v>
      </c>
    </row>
    <row r="67" spans="1:488" ht="17">
      <c r="A67" s="96">
        <v>14.3</v>
      </c>
      <c r="C67" s="286" t="s">
        <v>63</v>
      </c>
      <c r="D67" s="282">
        <v>-955.88044825750103</v>
      </c>
      <c r="E67" s="282">
        <v>-959.36050134694506</v>
      </c>
      <c r="F67" s="282">
        <v>-959.34879372523005</v>
      </c>
      <c r="G67" s="282">
        <v>-959.23623371968301</v>
      </c>
      <c r="H67" s="282">
        <v>-959.23037990882597</v>
      </c>
      <c r="I67" s="282">
        <v>-959.04133206438905</v>
      </c>
      <c r="J67" s="282">
        <v>-959.02962444267303</v>
      </c>
      <c r="K67" s="94" t="s">
        <v>118</v>
      </c>
      <c r="L67" s="34">
        <f>627.5095*(D69-D68)</f>
        <v>27.992638844381872</v>
      </c>
      <c r="M67" s="34">
        <f>627.5095*(J69-J68)</f>
        <v>12.744987951075334</v>
      </c>
      <c r="N67" s="34">
        <f>627.5095*(I69-I68)</f>
        <v>12.69542715287988</v>
      </c>
      <c r="O67" s="34">
        <f>627.5095*(H69-H68)</f>
        <v>18.924617726974692</v>
      </c>
      <c r="P67" s="34">
        <f>627.5095*(G69-G68)</f>
        <v>18.899837327912635</v>
      </c>
      <c r="Q67" s="34">
        <f>627.5095*(F69-F68)</f>
        <v>15.900347554748476</v>
      </c>
      <c r="R67" s="34">
        <f>627.5095*(E69-E68)</f>
        <v>15.850786756624363</v>
      </c>
      <c r="S67" s="93">
        <f t="shared" si="37"/>
        <v>3.1553596037444827</v>
      </c>
      <c r="T67" s="93">
        <f t="shared" si="38"/>
        <v>-3.0490505712882729</v>
      </c>
      <c r="U67" s="288"/>
      <c r="V67" s="93">
        <f>L67-'CCSD(T)'!BV67</f>
        <v>-0.28266666189527001</v>
      </c>
      <c r="W67" s="93">
        <f>N67-'CCSD(T)'!BW67</f>
        <v>-3.8398330596493224E-2</v>
      </c>
      <c r="X67" s="93">
        <f>P67-'CCSD(T)'!CF67</f>
        <v>8.3234316515454765E-2</v>
      </c>
      <c r="Y67" s="93">
        <f>R67-'CCSD(T)'!CG67</f>
        <v>0.19640564602607924</v>
      </c>
      <c r="Z67" s="93">
        <f>R67-'DLPNO-CCSD(T1 or T0)'!CT66</f>
        <v>0.27398164102111799</v>
      </c>
      <c r="AA67" s="93">
        <f t="shared" si="39"/>
        <v>0.36590097841072478</v>
      </c>
      <c r="AB67" s="93">
        <f t="shared" si="40"/>
        <v>0.11317132951062447</v>
      </c>
      <c r="AD67" s="209" t="s">
        <v>63</v>
      </c>
      <c r="AE67" s="28">
        <v>-955.88044825748705</v>
      </c>
      <c r="AF67" s="28">
        <v>-959.36066365214106</v>
      </c>
      <c r="AG67" s="28">
        <v>-959.34911081923894</v>
      </c>
      <c r="AH67" s="28">
        <v>-959.23642820463999</v>
      </c>
      <c r="AI67" s="28">
        <v>-959.23065178818899</v>
      </c>
      <c r="AJ67" s="28">
        <v>-959.04159495662702</v>
      </c>
      <c r="AK67" s="28">
        <v>-959.03004212372502</v>
      </c>
      <c r="AL67" s="18" t="s">
        <v>118</v>
      </c>
      <c r="AM67" s="34">
        <f>627.5095*(AE69-AE68)</f>
        <v>27.992638840672214</v>
      </c>
      <c r="AN67" s="34">
        <f>627.5095*(AK69-AK68)</f>
        <v>12.750748435569395</v>
      </c>
      <c r="AO67" s="34">
        <f>627.5095*(AJ69-AJ68)</f>
        <v>12.693405001002414</v>
      </c>
      <c r="AP67" s="34">
        <f>627.5095*(AI69-AI68)</f>
        <v>18.944449310076497</v>
      </c>
      <c r="AQ67" s="34">
        <f>627.5095*(AH69-AH68)</f>
        <v>18.915777592828675</v>
      </c>
      <c r="AR67" s="34">
        <f>627.5095*(AG69-AG68)</f>
        <v>15.913650414212864</v>
      </c>
      <c r="AS67" s="34">
        <f>627.5095*(AF69-AF68)</f>
        <v>15.856306979645881</v>
      </c>
      <c r="AT67" s="52">
        <f t="shared" si="41"/>
        <v>3.1629019786434664</v>
      </c>
      <c r="AU67" s="52">
        <f t="shared" si="42"/>
        <v>-3.0594706131827945</v>
      </c>
      <c r="AV67" s="71"/>
      <c r="AW67" s="52">
        <f>AM67-'CCSD(T)'!BV67</f>
        <v>-0.28266666560492837</v>
      </c>
      <c r="AX67" s="52">
        <f>AO67-'CCSD(T)'!BW67</f>
        <v>-4.0420482473958685E-2</v>
      </c>
      <c r="AY67" s="52">
        <f>AQ67-'CCSD(T)'!CF67</f>
        <v>9.9174581431494602E-2</v>
      </c>
      <c r="AZ67" s="52">
        <f>AS67-'CCSD(T)'!CG67</f>
        <v>0.20192586904759757</v>
      </c>
      <c r="BA67" s="52">
        <f>AS67-'DLPNO-CCSD(T1 or T0)'!CT66</f>
        <v>0.27950186404263633</v>
      </c>
      <c r="BB67" s="52">
        <f t="shared" si="43"/>
        <v>0.38184124703642297</v>
      </c>
      <c r="BC67" s="52">
        <f t="shared" si="44"/>
        <v>0.10275128761610297</v>
      </c>
      <c r="BD67" s="33"/>
      <c r="BE67" s="211" t="s">
        <v>63</v>
      </c>
      <c r="BF67" s="28">
        <v>-955.88044825750296</v>
      </c>
      <c r="BG67" s="28">
        <v>-959.360885959244</v>
      </c>
      <c r="BH67" s="28">
        <v>-959.33008214977303</v>
      </c>
      <c r="BI67" s="28">
        <v>-959.23261091446898</v>
      </c>
      <c r="BJ67" s="28">
        <v>-959.21720900973401</v>
      </c>
      <c r="BK67" s="28">
        <v>-959.04031901700205</v>
      </c>
      <c r="BL67" s="28">
        <v>-3.0803809471000001E-2</v>
      </c>
      <c r="BM67" s="28">
        <f t="shared" si="45"/>
        <v>-959.00951520753108</v>
      </c>
      <c r="BN67" s="18" t="s">
        <v>118</v>
      </c>
      <c r="BO67" s="212">
        <f>627.5095*(BF69-BF68)</f>
        <v>27.99263884003016</v>
      </c>
      <c r="BP67" s="212">
        <f>627.5095*(BM69-BM68)</f>
        <v>12.628951130735759</v>
      </c>
      <c r="BQ67" s="212">
        <f>627.5095*(BK69-BK68)</f>
        <v>12.693258651939487</v>
      </c>
      <c r="BR67" s="212">
        <f>627.5095*(BJ69-BJ68)</f>
        <v>18.678092328584675</v>
      </c>
      <c r="BS67" s="212">
        <f>627.5095*(BI69-BI68)</f>
        <v>18.710246088615822</v>
      </c>
      <c r="BT67" s="212">
        <f>627.5095*(BH69-BH68)</f>
        <v>15.80846694618501</v>
      </c>
      <c r="BU67" s="212">
        <f>627.5095*(BG69-BG68)</f>
        <v>15.872774467388741</v>
      </c>
      <c r="BV67" s="213">
        <f t="shared" si="46"/>
        <v>3.1795158154492533</v>
      </c>
      <c r="BW67" s="213">
        <f t="shared" si="47"/>
        <v>-2.8374716212270812</v>
      </c>
      <c r="BX67" s="214">
        <f t="shared" si="96"/>
        <v>-0.22199899195571327</v>
      </c>
      <c r="BY67" s="33">
        <f>BO67-'CCSD(T)'!BV67</f>
        <v>-0.28266666624698189</v>
      </c>
      <c r="BZ67" s="33">
        <f>BQ67-'CCSD(T)'!BW67</f>
        <v>-4.0566831536885672E-2</v>
      </c>
      <c r="CA67" s="39">
        <f>BS67-'CCSD(T)'!CF67</f>
        <v>-0.10635692278135878</v>
      </c>
      <c r="CB67" s="39">
        <f>BU67-'CCSD(T)'!CG67</f>
        <v>0.21839335679045746</v>
      </c>
      <c r="CC67" s="33">
        <f>BU67-'DLPNO-CCSD(T1 or T0)'!CT66</f>
        <v>0.29596935178549622</v>
      </c>
      <c r="CD67" s="33">
        <f t="shared" si="49"/>
        <v>0.17630974346562311</v>
      </c>
      <c r="CE67" s="33">
        <f t="shared" si="50"/>
        <v>0.32475027957181624</v>
      </c>
      <c r="CF67" s="39"/>
      <c r="CG67" s="211" t="s">
        <v>63</v>
      </c>
      <c r="CH67" s="74">
        <v>-955.88044825750296</v>
      </c>
      <c r="CI67" s="74">
        <v>-959.36191077989895</v>
      </c>
      <c r="CJ67" s="74">
        <v>-959.33224189291104</v>
      </c>
      <c r="CK67" s="74">
        <v>-959.23391503708297</v>
      </c>
      <c r="CL67" s="74">
        <v>-959.21908059358896</v>
      </c>
      <c r="CM67" s="74">
        <v>-959.04173916239301</v>
      </c>
      <c r="CN67" s="33">
        <v>-2.9668886988E-2</v>
      </c>
      <c r="CO67" s="33">
        <f t="shared" si="51"/>
        <v>-959.01207027540499</v>
      </c>
      <c r="CP67" s="18" t="s">
        <v>118</v>
      </c>
      <c r="CQ67" s="34">
        <f>627.5095*(CH69-CH68)</f>
        <v>27.992638840672214</v>
      </c>
      <c r="CR67" s="34">
        <f>627.5095*(CO69-CO68)</f>
        <v>12.673126737092408</v>
      </c>
      <c r="CS67" s="34">
        <f>627.5095*(CM69-CM68)</f>
        <v>12.738925567291611</v>
      </c>
      <c r="CT67" s="34">
        <f>627.5095*(CL69-CL68)</f>
        <v>18.790627517293565</v>
      </c>
      <c r="CU67" s="34">
        <f>627.5095*(CK69-CK68)</f>
        <v>18.823526932357495</v>
      </c>
      <c r="CV67" s="34">
        <f>627.5095*(CJ69-CJ68)</f>
        <v>15.90307215085272</v>
      </c>
      <c r="CW67" s="34">
        <f>627.5095*(CI69-CI68)</f>
        <v>15.96887098162264</v>
      </c>
      <c r="CX67" s="33">
        <f t="shared" si="97"/>
        <v>3.2299454143310289</v>
      </c>
      <c r="CY67" s="33">
        <f t="shared" si="98"/>
        <v>-2.8546559507348555</v>
      </c>
      <c r="CZ67" s="33">
        <f t="shared" si="99"/>
        <v>-1.7184329507774265E-2</v>
      </c>
      <c r="DA67" s="33">
        <f>CQ67-'CCSD(T)'!BV67</f>
        <v>-0.28266666560492837</v>
      </c>
      <c r="DB67" s="33">
        <f>CS67-'CCSD(T)'!BW67</f>
        <v>5.1000838152379657E-3</v>
      </c>
      <c r="DC67" s="33">
        <f>CU67-'CCSD(T)'!CF67</f>
        <v>6.923920960314689E-3</v>
      </c>
      <c r="DD67" s="39">
        <f>CW67-'CCSD(T)'!CG67</f>
        <v>0.31448987102435666</v>
      </c>
      <c r="DE67" s="39">
        <f>CW67-'DLPNO-CCSD(T1 or T0)'!CT66</f>
        <v>0.39206586601939541</v>
      </c>
      <c r="DF67" s="33">
        <f t="shared" si="52"/>
        <v>0.28959058656524306</v>
      </c>
      <c r="DG67" s="33">
        <f t="shared" si="53"/>
        <v>0.30756595006404197</v>
      </c>
      <c r="DH67" s="33"/>
      <c r="DI67" s="211" t="s">
        <v>63</v>
      </c>
      <c r="DJ67" s="74">
        <v>-955.88044825750501</v>
      </c>
      <c r="DK67" s="74">
        <v>-959.35926901574601</v>
      </c>
      <c r="DL67" s="74">
        <v>-959.35618879525202</v>
      </c>
      <c r="DM67" s="74">
        <v>-959.23679075953396</v>
      </c>
      <c r="DN67" s="74">
        <v>-959.23525064928697</v>
      </c>
      <c r="DO67" s="74">
        <v>-959.041398488911</v>
      </c>
      <c r="DP67" s="28">
        <v>-3.080220495E-3</v>
      </c>
      <c r="DQ67" s="33">
        <f t="shared" si="125"/>
        <v>-959.03831826841599</v>
      </c>
      <c r="DR67" s="18" t="s">
        <v>118</v>
      </c>
      <c r="DS67" s="34">
        <f>627.5095*(DJ69-DJ68)</f>
        <v>27.992638853870037</v>
      </c>
      <c r="DT67" s="34">
        <f>627.5095*(DQ69-DQ68)</f>
        <v>12.528261245672223</v>
      </c>
      <c r="DU67" s="34">
        <f>627.5095*(DO69-DO68)</f>
        <v>12.541809426154185</v>
      </c>
      <c r="DV67" s="34">
        <f>627.5095*(DN69-DN68)</f>
        <v>18.814014679009414</v>
      </c>
      <c r="DW67" s="34">
        <f>627.5095*(DM69-DM68)</f>
        <v>18.820788769607095</v>
      </c>
      <c r="DX67" s="34">
        <f>627.5095*(DL69-DL68)</f>
        <v>15.636189895031773</v>
      </c>
      <c r="DY67" s="34">
        <f>627.5095*(DK69-DK68)</f>
        <v>15.649738075442396</v>
      </c>
      <c r="DZ67" s="33">
        <f t="shared" si="3"/>
        <v>3.1079286492882119</v>
      </c>
      <c r="EA67" s="33">
        <f t="shared" si="4"/>
        <v>-3.1710506941646983</v>
      </c>
      <c r="EB67" s="33">
        <f t="shared" si="55"/>
        <v>-0.12200012287642537</v>
      </c>
      <c r="EC67" s="33">
        <f>DS67-'CCSD(T)'!BV67</f>
        <v>-0.28266665240710509</v>
      </c>
      <c r="ED67" s="33">
        <f>DU67-'CCSD(T)'!BW67</f>
        <v>-0.19201605732218852</v>
      </c>
      <c r="EE67" s="33">
        <f>DW67-'CCSD(T)'!CF67</f>
        <v>4.18575820991407E-3</v>
      </c>
      <c r="EF67" s="39">
        <f>DY67-'CCSD(T)'!CG67</f>
        <v>-4.643035155886821E-3</v>
      </c>
      <c r="EG67" s="39">
        <f>DY67-'DLPNO-CCSD(T1 or T0)'!CT66</f>
        <v>7.2932959839151934E-2</v>
      </c>
      <c r="EH67" s="33">
        <f t="shared" si="56"/>
        <v>0.28685241061701916</v>
      </c>
      <c r="EI67" s="33">
        <f t="shared" si="57"/>
        <v>-8.828793365800891E-3</v>
      </c>
      <c r="EJ67" s="33"/>
      <c r="EK67" s="289" t="s">
        <v>63</v>
      </c>
      <c r="EL67" s="33">
        <v>-956.01441466346</v>
      </c>
      <c r="EM67" s="33">
        <v>-959.85018006430698</v>
      </c>
      <c r="EN67" s="33">
        <v>-959.83842112235698</v>
      </c>
      <c r="EO67" s="33">
        <v>-959.71001131836795</v>
      </c>
      <c r="EP67" s="33">
        <v>-959.70413184739402</v>
      </c>
      <c r="EQ67" s="33">
        <v>-959.50465151704395</v>
      </c>
      <c r="ER67" s="33">
        <v>-1.1758941949E-2</v>
      </c>
      <c r="ES67" s="33">
        <f t="shared" si="58"/>
        <v>-959.49289257509497</v>
      </c>
      <c r="ET67" s="18" t="s">
        <v>118</v>
      </c>
      <c r="EU67" s="34">
        <f>627.5095*(EL69-EL68)</f>
        <v>27.644924637581781</v>
      </c>
      <c r="EV67" s="34">
        <f>627.5095*(ES69-ES68)</f>
        <v>12.178049232903939</v>
      </c>
      <c r="EW67" s="34">
        <f>627.5095*(EQ69-EQ68)</f>
        <v>12.024168206946797</v>
      </c>
      <c r="EX67" s="34">
        <f>627.5095*(EP69-EP68)</f>
        <v>18.300719288099856</v>
      </c>
      <c r="EY67" s="34">
        <f>627.5095*(EO69-EO68)</f>
        <v>18.223778775228293</v>
      </c>
      <c r="EZ67" s="34">
        <f>627.5095*(EN69-EN68)</f>
        <v>15.193585798726739</v>
      </c>
      <c r="FA67" s="34">
        <f>627.5095*(EM69-EM68)</f>
        <v>15.039704772840937</v>
      </c>
      <c r="FB67" s="92">
        <f t="shared" si="5"/>
        <v>3.0155365658941395</v>
      </c>
      <c r="FC67" s="92">
        <f t="shared" si="6"/>
        <v>-3.1840740023873568</v>
      </c>
      <c r="FD67" s="92">
        <f>EU67-'CCSD(T)'!BB67</f>
        <v>-0.22529870163995724</v>
      </c>
      <c r="FE67" s="92">
        <f>EW67-'CCSD(T)'!BC67</f>
        <v>8.0695826731531639E-3</v>
      </c>
      <c r="FF67" s="92">
        <f>EY67-'CCSD(T)'!CH67</f>
        <v>8.2522446619240242E-2</v>
      </c>
      <c r="FG67" s="96">
        <f>FA67-'CCSD(T)'!CI67</f>
        <v>0.18438917742009586</v>
      </c>
      <c r="FH67" s="96">
        <f>FA67-'DLPNO-CCSD(T1 or T0)'!AF66</f>
        <v>0.14003072596026556</v>
      </c>
      <c r="FI67" s="92">
        <f t="shared" si="59"/>
        <v>0.30782114825919749</v>
      </c>
      <c r="FJ67" s="92">
        <f t="shared" si="60"/>
        <v>0.10186673080085562</v>
      </c>
      <c r="FK67" s="39"/>
      <c r="FL67" s="218" t="s">
        <v>63</v>
      </c>
      <c r="FM67" s="28">
        <v>-956.01441466335302</v>
      </c>
      <c r="FN67" s="28">
        <v>-959.850367751156</v>
      </c>
      <c r="FO67" s="28">
        <v>-959.838734208392</v>
      </c>
      <c r="FP67" s="28">
        <v>-959.71020666986703</v>
      </c>
      <c r="FQ67" s="28">
        <v>-959.70438989848503</v>
      </c>
      <c r="FR67" s="28">
        <v>-959.50491366735196</v>
      </c>
      <c r="FS67" s="28">
        <v>-1.1633542764000001E-2</v>
      </c>
      <c r="FT67" s="28">
        <f t="shared" si="61"/>
        <v>-959.49328012458795</v>
      </c>
      <c r="FU67" s="18" t="s">
        <v>118</v>
      </c>
      <c r="FV67" s="34">
        <f>627.5095*(FM69-FM68)</f>
        <v>27.644924657628202</v>
      </c>
      <c r="FW67" s="34">
        <f>627.5095*(FT69-FT68)</f>
        <v>12.189914933031931</v>
      </c>
      <c r="FX67" s="34">
        <f>627.5095*(FR69-FR68)</f>
        <v>12.031741497990176</v>
      </c>
      <c r="FY67" s="34">
        <f>627.5095*(FQ69-FQ68)</f>
        <v>18.321385697344855</v>
      </c>
      <c r="FZ67" s="34">
        <f>627.5095*(FP69-FP68)</f>
        <v>18.242298979502948</v>
      </c>
      <c r="GA67" s="34">
        <f>627.5095*(FO69-FO68)</f>
        <v>15.209264703420866</v>
      </c>
      <c r="GB67" s="34">
        <f>627.5095*(FN69-FN68)</f>
        <v>15.051091267808392</v>
      </c>
      <c r="GC67" s="33">
        <f t="shared" si="62"/>
        <v>3.0193497698182163</v>
      </c>
      <c r="GD67" s="33">
        <f t="shared" si="63"/>
        <v>-3.1912077116945561</v>
      </c>
      <c r="GE67" s="169">
        <f t="shared" si="100"/>
        <v>-0.5857707564843242</v>
      </c>
      <c r="GF67" s="33">
        <f>FV67-'CCSD(T)'!BB67</f>
        <v>-0.22529868159353583</v>
      </c>
      <c r="GG67" s="33">
        <f>FX67-'CCSD(T)'!BC67</f>
        <v>1.5642873716531724E-2</v>
      </c>
      <c r="GH67" s="33">
        <f>FZ67-'CCSD(T)'!CH67</f>
        <v>0.10104265089389486</v>
      </c>
      <c r="GI67" s="33">
        <f>GB67-'CCSD(T)'!CI67</f>
        <v>0.19577567238755123</v>
      </c>
      <c r="GJ67" s="33">
        <f>GB67-'DLPNO-CCSD(T1 or T0)'!O66</f>
        <v>0.17577525727175747</v>
      </c>
      <c r="GK67" s="33">
        <f t="shared" si="64"/>
        <v>0.32634133248743069</v>
      </c>
      <c r="GL67" s="33">
        <f t="shared" si="65"/>
        <v>9.4733021493656366E-2</v>
      </c>
      <c r="GM67" s="33"/>
      <c r="GN67" s="218" t="s">
        <v>63</v>
      </c>
      <c r="GO67" s="28">
        <v>-956.01441466336098</v>
      </c>
      <c r="GP67" s="28">
        <v>-959.85039275463896</v>
      </c>
      <c r="GQ67" s="28">
        <v>-959.81724009923198</v>
      </c>
      <c r="GR67" s="28">
        <v>-959.70599062706106</v>
      </c>
      <c r="GS67" s="28">
        <v>-959.68941429935796</v>
      </c>
      <c r="GT67" s="28">
        <v>-959.50336413233094</v>
      </c>
      <c r="GU67" s="28">
        <v>-3.3152655406999999E-2</v>
      </c>
      <c r="GV67" s="28">
        <f t="shared" si="66"/>
        <v>-959.47021147692396</v>
      </c>
      <c r="GW67" s="18" t="s">
        <v>118</v>
      </c>
      <c r="GX67" s="34">
        <f>627.5095*(GO69-GO68)</f>
        <v>27.644924655131316</v>
      </c>
      <c r="GY67" s="34">
        <f>627.5095*(GV69-GV68)</f>
        <v>12.217222266436933</v>
      </c>
      <c r="GZ67" s="34">
        <f>627.5095*(GT69-GT68)</f>
        <v>12.105400949555291</v>
      </c>
      <c r="HA67" s="34">
        <f>627.5095*(GS69-GS68)</f>
        <v>18.181159744942217</v>
      </c>
      <c r="HB67" s="34">
        <f>627.5095*(GR69-GR68)</f>
        <v>18.125249086537064</v>
      </c>
      <c r="HC67" s="34">
        <f>627.5095*(GQ69-GQ68)</f>
        <v>15.27715444792624</v>
      </c>
      <c r="HD67" s="34">
        <f>627.5095*(GP69-GP68)</f>
        <v>15.165333131686653</v>
      </c>
      <c r="HE67" s="33">
        <f t="shared" si="101"/>
        <v>3.0599321821313623</v>
      </c>
      <c r="HF67" s="33">
        <f t="shared" si="102"/>
        <v>-2.9599159548504108</v>
      </c>
      <c r="HG67" s="52">
        <f t="shared" si="67"/>
        <v>-0.23129175684414527</v>
      </c>
      <c r="HH67" s="33">
        <f>GX67-'CCSD(T)'!BB67</f>
        <v>-0.22529868409042209</v>
      </c>
      <c r="HI67" s="33">
        <f>GZ67-'CCSD(T)'!BC67</f>
        <v>8.9302325281646944E-2</v>
      </c>
      <c r="HJ67" s="33">
        <f>HB67-'CCSD(T)'!CH67</f>
        <v>-1.6007242071989225E-2</v>
      </c>
      <c r="HK67" s="33">
        <f>HD67-'CCSD(T)'!CI67</f>
        <v>0.31001753626581241</v>
      </c>
      <c r="HL67" s="33">
        <f>HD67-'DLPNO-CCSD(T1 or T0)'!CT66</f>
        <v>-0.41147198391659145</v>
      </c>
      <c r="HM67" s="33">
        <f t="shared" si="103"/>
        <v>0.20929144201843286</v>
      </c>
      <c r="HN67" s="33">
        <f t="shared" si="104"/>
        <v>0.32602477833780164</v>
      </c>
      <c r="HO67" s="39"/>
      <c r="HP67" s="218" t="s">
        <v>63</v>
      </c>
      <c r="HQ67" s="28">
        <v>-956.01441466336303</v>
      </c>
      <c r="HR67" s="28">
        <v>-959.85153437957501</v>
      </c>
      <c r="HS67" s="28">
        <v>-959.81957319321396</v>
      </c>
      <c r="HT67" s="28">
        <v>-959.70738163818203</v>
      </c>
      <c r="HU67" s="28">
        <v>-959.69140104500104</v>
      </c>
      <c r="HV67" s="28">
        <v>-959.50490354609201</v>
      </c>
      <c r="HW67" s="28">
        <v>-3.1961186361000003E-2</v>
      </c>
      <c r="HX67" s="28">
        <f t="shared" si="68"/>
        <v>-959.47294235973106</v>
      </c>
      <c r="HY67" s="18" t="s">
        <v>118</v>
      </c>
      <c r="HZ67" s="34">
        <f>627.5095*(HQ69-HQ68)</f>
        <v>27.644924656986145</v>
      </c>
      <c r="IA67" s="34">
        <f>627.5095*(HX69-HX68)</f>
        <v>12.19383815441639</v>
      </c>
      <c r="IB67" s="34">
        <f>627.5095*(HV69-HV68)</f>
        <v>12.170410524615665</v>
      </c>
      <c r="IC67" s="34">
        <f>627.5095*(HU69-HU68)</f>
        <v>18.214907196454345</v>
      </c>
      <c r="ID67" s="34">
        <f>627.5095*(HT69-HT68)</f>
        <v>18.203193381268623</v>
      </c>
      <c r="IE67" s="34">
        <f>627.5095*(HS69-HS68)</f>
        <v>15.28791542576681</v>
      </c>
      <c r="IF67" s="34">
        <f>627.5095*(HR69-HR68)</f>
        <v>15.264487795894746</v>
      </c>
      <c r="IG67" s="33">
        <f t="shared" si="69"/>
        <v>3.0940772712790814</v>
      </c>
      <c r="IH67" s="33">
        <f t="shared" si="70"/>
        <v>-2.9387055853738762</v>
      </c>
      <c r="II67" s="33">
        <f t="shared" si="71"/>
        <v>2.1210369476534652E-2</v>
      </c>
      <c r="IJ67" s="33">
        <f>HZ67-'CCSD(T)'!BB67</f>
        <v>-0.22529868223559291</v>
      </c>
      <c r="IK67" s="33">
        <f>IB67-'CCSD(T)'!BC67</f>
        <v>0.15431190034202125</v>
      </c>
      <c r="IL67" s="33">
        <f>ID67-'CCSD(T)'!CH67</f>
        <v>6.1937052659569503E-2</v>
      </c>
      <c r="IM67" s="33">
        <f>IF67-'CCSD(T)'!CI67</f>
        <v>0.40917220047390579</v>
      </c>
      <c r="IN67" s="33">
        <f>IF67-'DLPNO-CCSD(T1 or T0)'!CT66</f>
        <v>-0.31231731970849808</v>
      </c>
      <c r="IO67" s="33">
        <f t="shared" si="72"/>
        <v>0.28723573489516241</v>
      </c>
      <c r="IP67" s="33">
        <f t="shared" si="73"/>
        <v>0.34723514781433629</v>
      </c>
      <c r="IQ67" s="33"/>
      <c r="IR67" s="218" t="s">
        <v>63</v>
      </c>
      <c r="IS67">
        <v>-956.01441466346</v>
      </c>
      <c r="IT67">
        <v>-959.85031830858497</v>
      </c>
      <c r="IU67">
        <v>-959.84672341722001</v>
      </c>
      <c r="IV67">
        <v>-959.71124829761595</v>
      </c>
      <c r="IW67">
        <v>-959.70945085193398</v>
      </c>
      <c r="IX67">
        <v>-959.50504406444304</v>
      </c>
      <c r="IY67">
        <v>-3.5948913650000001E-3</v>
      </c>
      <c r="IZ67" s="28">
        <f t="shared" si="74"/>
        <v>-959.50144917307807</v>
      </c>
      <c r="JA67" s="18" t="s">
        <v>118</v>
      </c>
      <c r="JB67" s="34">
        <f>627.5095*(IS69-IS68)</f>
        <v>27.644924640078667</v>
      </c>
      <c r="JC67" s="34">
        <f>627.5095*(IZ69-IZ68)</f>
        <v>11.913994658438853</v>
      </c>
      <c r="JD67" s="34">
        <f>627.5095*(IX69-IX68)</f>
        <v>11.894229469006646</v>
      </c>
      <c r="JE67" s="34">
        <f>627.5095*(IW69-IW68)</f>
        <v>18.145029757868887</v>
      </c>
      <c r="JF67" s="34">
        <f>627.5095*(IV69-IV68)</f>
        <v>18.135147162831753</v>
      </c>
      <c r="JG67" s="34">
        <f>627.5095*(IU69-IU68)</f>
        <v>14.872469821983987</v>
      </c>
      <c r="JH67" s="34">
        <f>627.5095*(IT69-IT68)</f>
        <v>14.852704632551779</v>
      </c>
      <c r="JI67" s="33">
        <f t="shared" si="75"/>
        <v>2.958475163545133</v>
      </c>
      <c r="JJ67" s="33">
        <f t="shared" si="76"/>
        <v>-3.2824425302799742</v>
      </c>
      <c r="JK67" s="33">
        <f t="shared" si="77"/>
        <v>-9.8368527892617408E-2</v>
      </c>
      <c r="JL67" s="33">
        <f>JB67-'CCSD(T)'!BB67</f>
        <v>-0.22529869914307099</v>
      </c>
      <c r="JM67" s="33">
        <f>JD67-'CCSD(T)'!BC67</f>
        <v>-0.12186915526699771</v>
      </c>
      <c r="JN67" s="33">
        <f>JF67-'CCSD(T)'!CH67</f>
        <v>-6.1091657772998076E-3</v>
      </c>
      <c r="JO67" s="33">
        <f>JH67-'CCSD(T)'!CI67</f>
        <v>-2.6109628690615949E-3</v>
      </c>
      <c r="JP67" s="33">
        <f>JH67-'DLPNO-CCSD(T1 or T0)'!CT66</f>
        <v>-0.72410048305146546</v>
      </c>
      <c r="JQ67" s="33">
        <f t="shared" si="78"/>
        <v>0.21918953336577118</v>
      </c>
      <c r="JR67" s="33">
        <f t="shared" si="79"/>
        <v>3.4982029082382127E-3</v>
      </c>
      <c r="JS67" s="33"/>
      <c r="JT67" s="344">
        <v>-962.20281675507897</v>
      </c>
      <c r="JU67" s="345">
        <v>-961.89416099620598</v>
      </c>
      <c r="JV67" s="346">
        <v>-961.88875118592</v>
      </c>
      <c r="JW67" s="328"/>
      <c r="JX67" s="219" t="s">
        <v>63</v>
      </c>
      <c r="JY67" s="28">
        <v>-957.01590922056005</v>
      </c>
      <c r="JZ67" s="28">
        <v>-961.67962074614002</v>
      </c>
      <c r="KA67" s="28">
        <v>-961.66113608910098</v>
      </c>
      <c r="KB67" s="28">
        <v>-961.47084549876604</v>
      </c>
      <c r="KC67" s="28">
        <v>-961.46160317024703</v>
      </c>
      <c r="KD67" s="28">
        <v>-961.32749186096703</v>
      </c>
      <c r="KE67" s="28">
        <v>-1.8484657038000001E-2</v>
      </c>
      <c r="KF67" s="28">
        <f t="shared" si="80"/>
        <v>-961.30900720392901</v>
      </c>
      <c r="KG67" s="216">
        <v>-961.31847918899996</v>
      </c>
      <c r="KH67" s="125">
        <v>-961.31847918899996</v>
      </c>
      <c r="KI67" s="215">
        <v>-961.514054816</v>
      </c>
      <c r="KJ67" s="10">
        <v>-1.050920643475</v>
      </c>
      <c r="KK67" s="10">
        <v>-3.2618601112149999</v>
      </c>
      <c r="KL67" s="10">
        <f t="shared" si="105"/>
        <v>-961.28044823517644</v>
      </c>
      <c r="KM67" s="10">
        <f t="shared" si="106"/>
        <v>-961.25632736513955</v>
      </c>
      <c r="KN67" s="34">
        <f>627.5095*(JY69-JY68)</f>
        <v>29.011758913470238</v>
      </c>
      <c r="KO67" s="34">
        <f>627.5095*(KF69-KF68)</f>
        <v>10.939532364099419</v>
      </c>
      <c r="KP67" s="34">
        <f>627.5095*(KL69-KL68)</f>
        <v>80.258338088934778</v>
      </c>
      <c r="KQ67" s="34">
        <f>627.5095*(KM69-KM68)</f>
        <v>79.415807543339767</v>
      </c>
      <c r="KR67" s="34">
        <f>627.5095*(KD69-KD68)</f>
        <v>10.574143251531487</v>
      </c>
      <c r="KS67" s="34">
        <f>627.5095*(KC69-KC68)</f>
        <v>18.415776802044707</v>
      </c>
      <c r="KT67" s="34">
        <f>627.5095*(KB69-KB68)</f>
        <v>18.233082246117437</v>
      </c>
      <c r="KU67" s="34">
        <f>627.5095*(KA69-KA68)</f>
        <v>14.821492890506489</v>
      </c>
      <c r="KV67" s="34">
        <f>627.5095*(JZ69-JZ68)</f>
        <v>14.456103777938557</v>
      </c>
      <c r="KW67" s="33">
        <f t="shared" si="126"/>
        <v>3.8819605264070702</v>
      </c>
      <c r="KX67" s="109">
        <f>627.5095*(JT69-JT68)</f>
        <v>14.26702447532473</v>
      </c>
      <c r="KY67" s="109">
        <f>627.5095*(JU69-JU68)</f>
        <v>14.34120055479166</v>
      </c>
      <c r="KZ67" s="331">
        <f>627.5095*(JV69-JV68)</f>
        <v>14.497862516494267</v>
      </c>
      <c r="LA67" s="33">
        <f t="shared" si="107"/>
        <v>-3.7769784681788803</v>
      </c>
      <c r="LB67" s="155">
        <f t="shared" si="108"/>
        <v>-0.5857707564843242</v>
      </c>
      <c r="LC67" s="149">
        <f>KN67-'PNO-LCCSD(T)'!AB66</f>
        <v>1.5494960961554227E-2</v>
      </c>
      <c r="LD67" s="179">
        <f t="shared" si="109"/>
        <v>-0.59498748986983507</v>
      </c>
      <c r="LE67" s="324">
        <f t="shared" si="110"/>
        <v>-0.18907930261382688</v>
      </c>
      <c r="LF67" s="326">
        <f t="shared" si="111"/>
        <v>7.4176079466930389E-2</v>
      </c>
      <c r="LG67" t="str">
        <f t="shared" si="112"/>
        <v>22_end</v>
      </c>
      <c r="LH67" s="175">
        <f>627.5095*(KG69-KG68)</f>
        <v>18.39678386282322</v>
      </c>
      <c r="LI67" s="128">
        <f t="shared" si="127"/>
        <v>1.8992939221487148E-2</v>
      </c>
      <c r="LJ67" s="129">
        <f t="shared" si="128"/>
        <v>-0.16370161670578298</v>
      </c>
      <c r="LK67" s="123">
        <f>627.5095*(KI69-KI68)</f>
        <v>14.808422242914187</v>
      </c>
      <c r="LL67" s="128">
        <f t="shared" si="113"/>
        <v>1.3070647592302365E-2</v>
      </c>
      <c r="LM67" s="128">
        <f t="shared" si="114"/>
        <v>-0.35231846497562991</v>
      </c>
      <c r="LN67" s="226">
        <f t="shared" si="115"/>
        <v>0.52867250803178933</v>
      </c>
      <c r="LO67" s="226"/>
      <c r="LP67" s="5" t="s">
        <v>63</v>
      </c>
      <c r="LQ67" s="4">
        <v>-957.01590922020205</v>
      </c>
      <c r="LR67" s="4">
        <v>-961.679425643032</v>
      </c>
      <c r="LS67" s="4">
        <v>-961.66080520094397</v>
      </c>
      <c r="LT67" s="4">
        <v>-961.47064842316604</v>
      </c>
      <c r="LU67" s="4">
        <v>-961.46133820212196</v>
      </c>
      <c r="LV67" s="4">
        <v>-961.32723293289803</v>
      </c>
      <c r="LW67" s="4">
        <v>-1.8620442088000001E-2</v>
      </c>
      <c r="LX67" s="28">
        <f t="shared" si="116"/>
        <v>-961.30861249080999</v>
      </c>
      <c r="LY67" s="18" t="s">
        <v>118</v>
      </c>
      <c r="LZ67" s="34">
        <f>627.5095*(LQ69-LQ68)</f>
        <v>29.011759012632243</v>
      </c>
      <c r="MA67" s="34">
        <f>627.5095*(LX69-LX68)</f>
        <v>10.894299596833735</v>
      </c>
      <c r="MB67" s="34">
        <f>627.5095*(LV69-LV68)</f>
        <v>10.550515916233444</v>
      </c>
      <c r="MC67" s="34">
        <f>627.5095*(LU69-LU68)</f>
        <v>18.377927359817292</v>
      </c>
      <c r="MD67" s="34">
        <f>627.5095*(LT69-LT68)</f>
        <v>18.206035519873843</v>
      </c>
      <c r="ME67" s="34">
        <f>627.5095*(LS69-LS68)</f>
        <v>14.772228180136588</v>
      </c>
      <c r="MF67" s="34">
        <f>627.5095*(LR69-LR68)</f>
        <v>14.428444499536297</v>
      </c>
      <c r="MG67" s="33">
        <f t="shared" si="117"/>
        <v>3.8779285833028538</v>
      </c>
      <c r="MH67" s="39">
        <f t="shared" si="118"/>
        <v>-3.777591020337546</v>
      </c>
      <c r="MI67" s="33"/>
      <c r="MJ67" s="5" t="s">
        <v>63</v>
      </c>
      <c r="MK67" s="28">
        <v>-957.01590922055698</v>
      </c>
      <c r="ML67" s="28">
        <v>-961.67911643918899</v>
      </c>
      <c r="MM67" s="28">
        <v>-961.63069432086195</v>
      </c>
      <c r="MN67" s="28">
        <v>-961.46561059958901</v>
      </c>
      <c r="MO67" s="28">
        <v>-961.441399540426</v>
      </c>
      <c r="MP67" s="28">
        <v>-961.32534653674497</v>
      </c>
      <c r="MQ67" s="28">
        <v>-4.8422118325999998E-2</v>
      </c>
      <c r="MR67" s="28">
        <f t="shared" si="82"/>
        <v>-961.27692441841896</v>
      </c>
      <c r="MS67" s="18" t="s">
        <v>118</v>
      </c>
      <c r="MT67" s="34">
        <f>627.5095*(MK69-MK68)</f>
        <v>29.011758897775533</v>
      </c>
      <c r="MU67" s="34">
        <f>627.5095*(MR69-MR68)</f>
        <v>10.82640431395213</v>
      </c>
      <c r="MV67" s="34">
        <f>627.5095*(MP69-MP68)</f>
        <v>10.537453128192984</v>
      </c>
      <c r="MW67" s="34">
        <f>627.5095*(MO69-MO68)</f>
        <v>18.200733148068828</v>
      </c>
      <c r="MX67" s="34">
        <f>627.5095*(MN69-MN68)</f>
        <v>18.056257555224924</v>
      </c>
      <c r="MY67" s="34">
        <f>627.5095*(MM69-MM68)</f>
        <v>14.844295995228398</v>
      </c>
      <c r="MZ67" s="34">
        <f>627.5095*(ML69-ML68)</f>
        <v>14.555344809469252</v>
      </c>
      <c r="NA67" s="52">
        <f t="shared" si="119"/>
        <v>4.0178916812762679</v>
      </c>
      <c r="NB67" s="52">
        <f t="shared" si="120"/>
        <v>-3.5009127457556719</v>
      </c>
      <c r="NC67" s="33">
        <f t="shared" si="121"/>
        <v>-0.27606572242320837</v>
      </c>
      <c r="ND67" s="33"/>
      <c r="NE67" s="5" t="s">
        <v>63</v>
      </c>
      <c r="NF67">
        <v>-957.01590922054197</v>
      </c>
      <c r="NG67">
        <v>-961.68049945952896</v>
      </c>
      <c r="NH67">
        <v>-961.63267274118004</v>
      </c>
      <c r="NI67">
        <v>-961.46695715413398</v>
      </c>
      <c r="NJ67">
        <v>-961.44304379495998</v>
      </c>
      <c r="NK67">
        <v>-961.32709779505797</v>
      </c>
      <c r="NL67">
        <v>-4.7826718349E-2</v>
      </c>
      <c r="NM67" s="28">
        <f t="shared" si="83"/>
        <v>-961.27927107670894</v>
      </c>
      <c r="NN67" s="18" t="s">
        <v>118</v>
      </c>
      <c r="NO67" s="34">
        <f>627.5095*(NF69-NF68)</f>
        <v>29.011758897775533</v>
      </c>
      <c r="NP67" s="34">
        <f>627.5095*(NM69-NM68)</f>
        <v>10.933515240707569</v>
      </c>
      <c r="NQ67" s="34">
        <f>627.5095*(NK69-NK68)</f>
        <v>10.576033408652386</v>
      </c>
      <c r="NR67" s="34">
        <f>627.5095*(NJ69-NJ68)</f>
        <v>18.28216206208365</v>
      </c>
      <c r="NS67" s="34">
        <f>627.5095*(NI69-NI68)</f>
        <v>18.103421145949049</v>
      </c>
      <c r="NT67" s="34">
        <f>627.5095*(NH69-NH68)</f>
        <v>14.948779957078354</v>
      </c>
      <c r="NU67" s="34">
        <f>627.5095*(NG69-NG68)</f>
        <v>14.591298125665226</v>
      </c>
      <c r="NV67" s="33">
        <f t="shared" si="122"/>
        <v>4.0152647170128404</v>
      </c>
      <c r="NW67" s="39">
        <f t="shared" si="84"/>
        <v>-3.5121230202838234</v>
      </c>
      <c r="NX67" s="33">
        <f t="shared" si="85"/>
        <v>-1.1210274528151487E-2</v>
      </c>
      <c r="NZ67" s="5" t="s">
        <v>63</v>
      </c>
      <c r="OA67" s="4">
        <v>-957.05747396937102</v>
      </c>
      <c r="OB67" s="4">
        <v>-961.98428434865696</v>
      </c>
      <c r="OC67" s="4">
        <v>-961.91736303950699</v>
      </c>
      <c r="OD67" s="4">
        <v>-961.74670866895997</v>
      </c>
      <c r="OE67" s="4">
        <v>-961.71324801438504</v>
      </c>
      <c r="OF67" s="4">
        <v>-961.65487072957001</v>
      </c>
      <c r="OG67" s="4">
        <v>-6.6921309149999997E-2</v>
      </c>
      <c r="OH67" s="28">
        <f t="shared" si="86"/>
        <v>-961.58794942042005</v>
      </c>
      <c r="OI67" s="18" t="s">
        <v>118</v>
      </c>
      <c r="OJ67" s="34">
        <f>627.5095*(OA69-OA68)</f>
        <v>29.016903895200993</v>
      </c>
      <c r="OK67" s="34">
        <f>627.5095*(OH69-OH68)</f>
        <v>10.861060923159741</v>
      </c>
      <c r="OL67" s="34">
        <f>627.5095*(OF69-OF68)</f>
        <v>10.240073540411055</v>
      </c>
      <c r="OM67" s="34">
        <f>627.5095*(OE69-OE68)</f>
        <v>18.266677948874534</v>
      </c>
      <c r="ON67" s="34">
        <f>627.5095*(OD69-OD68)</f>
        <v>17.956184258427605</v>
      </c>
      <c r="OO67" s="34">
        <f>627.5095*(OC69-OC68)</f>
        <v>14.883544698287331</v>
      </c>
      <c r="OP67" s="34">
        <f>627.5095*(OB69-OB68)</f>
        <v>14.262557315538645</v>
      </c>
      <c r="OQ67" s="33">
        <f t="shared" si="32"/>
        <v>4.0224837751275899</v>
      </c>
      <c r="OR67" s="39">
        <f t="shared" si="87"/>
        <v>-3.6936269428889599</v>
      </c>
      <c r="OS67" s="39"/>
      <c r="OT67" s="39" t="s">
        <v>63</v>
      </c>
      <c r="OU67" s="39">
        <v>-957.05747396863501</v>
      </c>
      <c r="OV67" s="39">
        <v>-961.98254552691503</v>
      </c>
      <c r="OW67" s="39">
        <v>-961.95663505661003</v>
      </c>
      <c r="OX67" s="39">
        <v>-961.75325206607795</v>
      </c>
      <c r="OY67" s="39">
        <v>-961.74029683092499</v>
      </c>
      <c r="OZ67" s="39">
        <v>-961.65689110172195</v>
      </c>
      <c r="PA67" s="39">
        <v>-2.5910470304999999E-2</v>
      </c>
      <c r="PB67" s="39">
        <v>-961.63098063141695</v>
      </c>
      <c r="PC67" s="39" t="s">
        <v>118</v>
      </c>
      <c r="PD67" s="39">
        <v>29.016904001282935</v>
      </c>
      <c r="PE67" s="39">
        <v>10.85278573071238</v>
      </c>
      <c r="PF67" s="39">
        <v>10.331249315942221</v>
      </c>
      <c r="PG67" s="39">
        <v>18.41014192991252</v>
      </c>
      <c r="PH67" s="39">
        <v>18.149373722563109</v>
      </c>
      <c r="PI67" s="39">
        <v>14.792441767163766</v>
      </c>
      <c r="PJ67" s="39">
        <v>14.270905352393605</v>
      </c>
      <c r="PK67" s="39">
        <v>3.9396560364513835</v>
      </c>
      <c r="PL67" s="39">
        <v>-3.8784683701695037</v>
      </c>
      <c r="PM67" s="39"/>
      <c r="PO67" s="33">
        <f t="shared" si="123"/>
        <v>5.1449974254609288E-3</v>
      </c>
      <c r="PP67" s="33">
        <f t="shared" si="124"/>
        <v>-0.10007329679731924</v>
      </c>
      <c r="PQ67" s="33">
        <f t="shared" si="88"/>
        <v>-0.10521829422278017</v>
      </c>
      <c r="PR67" s="33">
        <f>'LNO-CCSD(T)-def2nZVP'!LB67</f>
        <v>-0.5857707564843242</v>
      </c>
      <c r="PS67" s="33">
        <f t="shared" si="89"/>
        <v>-7.7230754068764465E-2</v>
      </c>
      <c r="PT67" s="33">
        <f t="shared" si="90"/>
        <v>-0.3558368702591978</v>
      </c>
      <c r="PU67" s="33">
        <f>-'LNO-CCSD(T)-def2nZVP'!FA67+'CCSD(T)'!CI67</f>
        <v>-0.18438917742009586</v>
      </c>
      <c r="PV67" s="360">
        <f>'LNO-CCSD(T)-def2nZVP'!KV67+PS67+PT67+PU67</f>
        <v>13.838646976190498</v>
      </c>
      <c r="PW67" s="360"/>
      <c r="PX67" s="399">
        <v>5.1449886506915732E-3</v>
      </c>
      <c r="PY67" s="399">
        <v>-5.666179731073484E-2</v>
      </c>
      <c r="PZ67" s="399">
        <v>-6.1806785961426414E-2</v>
      </c>
      <c r="QA67" s="399">
        <v>-0.5857707564843242</v>
      </c>
      <c r="QB67" s="399">
        <v>-4.5074106394564641E-2</v>
      </c>
      <c r="QC67" s="399">
        <v>-0.3558368702591978</v>
      </c>
      <c r="QD67" s="399">
        <v>-0.18438917742009586</v>
      </c>
      <c r="QE67" s="360">
        <v>13.870803623864699</v>
      </c>
      <c r="QF67" s="399">
        <f t="shared" si="91"/>
        <v>3.2156647674201011E-2</v>
      </c>
      <c r="QH67" s="5" t="s">
        <v>63</v>
      </c>
      <c r="QI67" s="420">
        <v>-957.01590922018897</v>
      </c>
      <c r="QJ67" s="420">
        <v>-961.44264070076997</v>
      </c>
      <c r="QK67" s="420">
        <v>-961.42580659279895</v>
      </c>
      <c r="QL67" s="420">
        <v>-961.24449656567901</v>
      </c>
      <c r="QM67" s="420">
        <v>-961.23607951169402</v>
      </c>
      <c r="QN67" s="420">
        <v>-961.09162301839797</v>
      </c>
      <c r="QO67" s="420">
        <v>-1.6834107971E-2</v>
      </c>
      <c r="QP67" s="213">
        <f t="shared" si="92"/>
        <v>-961.07478891042695</v>
      </c>
      <c r="QQ67" s="421" t="s">
        <v>118</v>
      </c>
      <c r="QR67" s="212">
        <f>627.5095*(QI69-QI68)</f>
        <v>29.011759005640965</v>
      </c>
      <c r="QS67" s="212">
        <f>627.5095*(QP69-QP68)</f>
        <v>10.835017635347452</v>
      </c>
      <c r="QT67" s="212">
        <f>627.5095*(QN69-QN68)</f>
        <v>10.543843940883239</v>
      </c>
      <c r="QU67" s="212">
        <f>627.5095*(QM69-QM68)</f>
        <v>18.265782318374427</v>
      </c>
      <c r="QV67" s="212">
        <f>627.5095*(QL69-QL68)</f>
        <v>18.120195471463351</v>
      </c>
      <c r="QW67" s="212">
        <f>627.5095*(QK69-QK68)</f>
        <v>14.715950156257936</v>
      </c>
      <c r="QX67" s="212">
        <f>627.5095*(QJ69-QJ68)</f>
        <v>14.424776461151668</v>
      </c>
      <c r="QY67" s="213">
        <f t="shared" si="35"/>
        <v>3.8809325202684288</v>
      </c>
      <c r="QZ67" s="249">
        <f t="shared" si="93"/>
        <v>-3.6954190103116833</v>
      </c>
      <c r="RA67" s="5"/>
      <c r="RB67" s="5" t="s">
        <v>63</v>
      </c>
      <c r="RC67" s="213">
        <v>-957.05747396863296</v>
      </c>
      <c r="RD67" s="213">
        <v>-961.70276253131306</v>
      </c>
      <c r="RE67" s="213">
        <v>-961.67900937250499</v>
      </c>
      <c r="RF67" s="213">
        <v>-961.48628982593095</v>
      </c>
      <c r="RG67" s="213">
        <v>-961.47441324652698</v>
      </c>
      <c r="RH67" s="213">
        <v>-961.38185466696905</v>
      </c>
      <c r="RI67" s="213">
        <v>-2.3753158807000001E-2</v>
      </c>
      <c r="RJ67" s="418">
        <f t="shared" si="94"/>
        <v>-961.35810150816201</v>
      </c>
      <c r="RK67" s="421" t="s">
        <v>118</v>
      </c>
      <c r="RL67" s="212">
        <f>627.5095*(RC69-RC68)</f>
        <v>29.016904013838698</v>
      </c>
      <c r="RM67" s="212">
        <f>627.5095*(RJ69-RJ68)</f>
        <v>11.140048450228198</v>
      </c>
      <c r="RN67" s="212">
        <f>627.5095*(RH69-RH68)</f>
        <v>10.648349265082281</v>
      </c>
      <c r="RO67" s="212">
        <f>627.5095*(RG69-RG68)</f>
        <v>18.628987497612016</v>
      </c>
      <c r="RP67" s="212">
        <f>627.5095*(RF69-RF68)</f>
        <v>18.383137905039057</v>
      </c>
      <c r="RQ67" s="212">
        <f>627.5095*(RE69-RE68)</f>
        <v>15.084993104857425</v>
      </c>
      <c r="RR67" s="212">
        <f>627.5095*(RD69-RD68)</f>
        <v>14.593293920282225</v>
      </c>
      <c r="RS67" s="213">
        <f t="shared" si="36"/>
        <v>3.9449446551999436</v>
      </c>
      <c r="RT67" s="249">
        <f t="shared" si="95"/>
        <v>-3.7898439847568319</v>
      </c>
    </row>
    <row r="68" spans="1:488" ht="17">
      <c r="A68" s="96">
        <v>29.05</v>
      </c>
      <c r="C68" s="286" t="s">
        <v>64</v>
      </c>
      <c r="D68" s="282">
        <v>-955.84977253084696</v>
      </c>
      <c r="E68" s="282">
        <v>-959.33621958557899</v>
      </c>
      <c r="F68" s="282">
        <v>-959.32464108522095</v>
      </c>
      <c r="G68" s="282">
        <v>-959.20897212485897</v>
      </c>
      <c r="H68" s="282">
        <v>-959.20318287468001</v>
      </c>
      <c r="I68" s="282">
        <v>-959.01575277688505</v>
      </c>
      <c r="J68" s="282">
        <v>-959.00417427652701</v>
      </c>
      <c r="K68" s="94" t="s">
        <v>119</v>
      </c>
      <c r="L68" s="34">
        <f>627.5095*(D69-D67)</f>
        <v>47.241948739212219</v>
      </c>
      <c r="M68" s="34">
        <f>627.5095*(J69-J67)</f>
        <v>28.715208984278362</v>
      </c>
      <c r="N68" s="34">
        <f>627.5095*(I69-I67)</f>
        <v>28.746673064872116</v>
      </c>
      <c r="O68" s="34">
        <f>627.5095*(H69-H67)</f>
        <v>35.991015025386737</v>
      </c>
      <c r="P68" s="34">
        <f>627.5095*(G69-G67)</f>
        <v>36.006747065148566</v>
      </c>
      <c r="Q68" s="34">
        <f>627.5095*(F69-F67)</f>
        <v>31.056358610542645</v>
      </c>
      <c r="R68" s="34">
        <f>627.5095*(E69-E67)</f>
        <v>31.087822690565687</v>
      </c>
      <c r="S68" s="93">
        <f t="shared" si="37"/>
        <v>2.3411496256935713</v>
      </c>
      <c r="T68" s="93">
        <f t="shared" si="38"/>
        <v>-4.918924374582879</v>
      </c>
      <c r="U68" s="288"/>
      <c r="V68" s="93">
        <f>L68-'CCSD(T)'!BV68</f>
        <v>1.4916289534454563E-3</v>
      </c>
      <c r="W68" s="93">
        <f>N68-'CCSD(T)'!BW68</f>
        <v>0.27744054995113743</v>
      </c>
      <c r="X68" s="93">
        <f>P68-'CCSD(T)'!CF68</f>
        <v>0.16067743257129052</v>
      </c>
      <c r="Y68" s="93">
        <f>R68-'CCSD(T)'!CG68</f>
        <v>0.46523445018765841</v>
      </c>
      <c r="Z68" s="93">
        <f>R68-'DLPNO-CCSD(T1 or T0)'!CT67</f>
        <v>-9.6832945559569339E-2</v>
      </c>
      <c r="AA68" s="93">
        <f t="shared" si="39"/>
        <v>0.15918580361784507</v>
      </c>
      <c r="AB68" s="93">
        <f t="shared" si="40"/>
        <v>0.30455701761636789</v>
      </c>
      <c r="AD68" s="209" t="s">
        <v>64</v>
      </c>
      <c r="AE68" s="28">
        <v>-955.84977253084503</v>
      </c>
      <c r="AF68" s="28">
        <v>-959.33639212244498</v>
      </c>
      <c r="AG68" s="28">
        <v>-959.32490011912398</v>
      </c>
      <c r="AH68" s="28">
        <v>-959.20914687617403</v>
      </c>
      <c r="AI68" s="28">
        <v>-959.20340087451405</v>
      </c>
      <c r="AJ68" s="28">
        <v>-959.01599491900504</v>
      </c>
      <c r="AK68" s="28">
        <v>-959.00450291568302</v>
      </c>
      <c r="AL68" s="18" t="s">
        <v>119</v>
      </c>
      <c r="AM68" s="34">
        <f>627.5095*(AE69-AE67)</f>
        <v>47.241948727940567</v>
      </c>
      <c r="AN68" s="34">
        <f>627.5095*(AK69-AK67)</f>
        <v>28.776844104404031</v>
      </c>
      <c r="AO68" s="34">
        <f>627.5095*(AJ69-AJ67)</f>
        <v>28.757671809155084</v>
      </c>
      <c r="AP68" s="34">
        <f>627.5095*(AI69-AI67)</f>
        <v>36.044656524786092</v>
      </c>
      <c r="AQ68" s="34">
        <f>627.5095*(AH69-AH67)</f>
        <v>36.03507037783934</v>
      </c>
      <c r="AR68" s="34">
        <f>627.5095*(AG69-AG67)</f>
        <v>31.106094738003492</v>
      </c>
      <c r="AS68" s="34">
        <f>627.5095*(AF69-AF67)</f>
        <v>31.086922443467941</v>
      </c>
      <c r="AT68" s="52">
        <f t="shared" si="41"/>
        <v>2.3292506343128565</v>
      </c>
      <c r="AU68" s="52">
        <f t="shared" si="42"/>
        <v>-4.9481479343713985</v>
      </c>
      <c r="AV68" s="71"/>
      <c r="AW68" s="52">
        <f>AM68-'CCSD(T)'!BV68</f>
        <v>1.4916176817934002E-3</v>
      </c>
      <c r="AX68" s="52">
        <f>AO68-'CCSD(T)'!BW68</f>
        <v>0.28843929423410586</v>
      </c>
      <c r="AY68" s="52">
        <f>AQ68-'CCSD(T)'!CF68</f>
        <v>0.18900074526206367</v>
      </c>
      <c r="AZ68" s="52">
        <f>AS68-'CCSD(T)'!CG68</f>
        <v>0.46433420308991202</v>
      </c>
      <c r="BA68" s="52">
        <f>AS68-'DLPNO-CCSD(T1 or T0)'!CT67</f>
        <v>-9.7733192657315726E-2</v>
      </c>
      <c r="BB68" s="52">
        <f t="shared" si="43"/>
        <v>0.18750912758027027</v>
      </c>
      <c r="BC68" s="52">
        <f t="shared" si="44"/>
        <v>0.27533345782784835</v>
      </c>
      <c r="BD68" s="33"/>
      <c r="BE68" s="211" t="s">
        <v>64</v>
      </c>
      <c r="BF68" s="28">
        <v>-955.84977253084401</v>
      </c>
      <c r="BG68" s="28">
        <v>-959.33663833668402</v>
      </c>
      <c r="BH68" s="28">
        <v>-959.30560555891304</v>
      </c>
      <c r="BI68" s="28">
        <v>-959.20537494647203</v>
      </c>
      <c r="BJ68" s="28">
        <v>-959.18985855758694</v>
      </c>
      <c r="BK68" s="28">
        <v>-959.01454603695299</v>
      </c>
      <c r="BL68" s="28">
        <v>-3.1032777772E-2</v>
      </c>
      <c r="BM68" s="28">
        <f t="shared" si="45"/>
        <v>-958.983513259181</v>
      </c>
      <c r="BN68" s="18" t="s">
        <v>119</v>
      </c>
      <c r="BO68" s="212">
        <f>627.5095*(BF69-BF67)</f>
        <v>47.241948737928112</v>
      </c>
      <c r="BP68" s="212">
        <f>627.5095*(BM69-BM67)</f>
        <v>28.945420738923744</v>
      </c>
      <c r="BQ68" s="212">
        <f>627.5095*(BK69-BK67)</f>
        <v>28.866048476032059</v>
      </c>
      <c r="BR68" s="212">
        <f>627.5095*(BJ69-BJ67)</f>
        <v>35.840760880161056</v>
      </c>
      <c r="BS68" s="212">
        <f>627.5095*(BI69-BI67)</f>
        <v>35.801074748394186</v>
      </c>
      <c r="BT68" s="212">
        <f>627.5095*(BH69-BH67)</f>
        <v>31.167760238442039</v>
      </c>
      <c r="BU68" s="212">
        <f>627.5095*(BG69-BG67)</f>
        <v>31.088387976192411</v>
      </c>
      <c r="BV68" s="213">
        <f t="shared" si="46"/>
        <v>2.2223395001603521</v>
      </c>
      <c r="BW68" s="213">
        <f t="shared" si="47"/>
        <v>-4.7126867722017742</v>
      </c>
      <c r="BX68" s="214">
        <f t="shared" ref="BX68:BX99" si="129">AU68-BW68</f>
        <v>-0.23546116216962432</v>
      </c>
      <c r="BY68" s="33">
        <f>BO68-'CCSD(T)'!BV68</f>
        <v>1.4916276693384134E-3</v>
      </c>
      <c r="BZ68" s="33">
        <f>BQ68-'CCSD(T)'!BW68</f>
        <v>0.39681596111108064</v>
      </c>
      <c r="CA68" s="39">
        <f>BS68-'CCSD(T)'!CF68</f>
        <v>-4.4994884183090278E-2</v>
      </c>
      <c r="CB68" s="39">
        <f>BU68-'CCSD(T)'!CG68</f>
        <v>0.46579973581438239</v>
      </c>
      <c r="CC68" s="33">
        <f>BU68-'DLPNO-CCSD(T1 or T0)'!CT67</f>
        <v>-9.6267659932845362E-2</v>
      </c>
      <c r="CD68" s="33">
        <f t="shared" si="49"/>
        <v>-4.6486511852428691E-2</v>
      </c>
      <c r="CE68" s="33">
        <f t="shared" si="50"/>
        <v>0.51079461999747267</v>
      </c>
      <c r="CF68" s="39"/>
      <c r="CG68" s="211" t="s">
        <v>64</v>
      </c>
      <c r="CH68" s="74">
        <v>-955.84977253084401</v>
      </c>
      <c r="CI68" s="74">
        <v>-959.33764640815696</v>
      </c>
      <c r="CJ68" s="74">
        <v>-959.30767569153602</v>
      </c>
      <c r="CK68" s="74">
        <v>-959.20663851651898</v>
      </c>
      <c r="CL68" s="74">
        <v>-959.19165315820896</v>
      </c>
      <c r="CM68" s="74">
        <v>-959.01593465351198</v>
      </c>
      <c r="CN68" s="33">
        <v>-2.9970716620999999E-2</v>
      </c>
      <c r="CO68" s="33">
        <f t="shared" si="51"/>
        <v>-958.98596393689093</v>
      </c>
      <c r="CP68" s="18" t="s">
        <v>119</v>
      </c>
      <c r="CQ68" s="34">
        <f>627.5095*(CH69-CH67)</f>
        <v>47.241948738570166</v>
      </c>
      <c r="CR68" s="34">
        <f>627.5095*(CO69-CO67)</f>
        <v>29.055102164886424</v>
      </c>
      <c r="CS68" s="34">
        <f>627.5095*(CM69-CM67)</f>
        <v>28.931500032977134</v>
      </c>
      <c r="CT68" s="34">
        <f>627.5095*(CL69-CL67)</f>
        <v>36.001603778874049</v>
      </c>
      <c r="CU68" s="34">
        <f>627.5095*(CK69-CK67)</f>
        <v>35.939802713204763</v>
      </c>
      <c r="CV68" s="34">
        <f>627.5095*(CJ69-CJ67)</f>
        <v>31.318596892592971</v>
      </c>
      <c r="CW68" s="34">
        <f>627.5095*(CI69-CI67)</f>
        <v>31.194994761254396</v>
      </c>
      <c r="CX68" s="33">
        <f t="shared" ref="CX68:CX99" si="130">CW68-CS68</f>
        <v>2.2634947282772622</v>
      </c>
      <c r="CY68" s="33">
        <f t="shared" ref="CY68:CY99" si="131">CW68-CU68</f>
        <v>-4.7448079519503672</v>
      </c>
      <c r="CZ68" s="33">
        <f t="shared" ref="CZ68:CZ99" si="132">CY68-BW68</f>
        <v>-3.2121179748592965E-2</v>
      </c>
      <c r="DA68" s="33">
        <f>CQ68-'CCSD(T)'!BV68</f>
        <v>1.4916283113919349E-3</v>
      </c>
      <c r="DB68" s="33">
        <f>CS68-'CCSD(T)'!BW68</f>
        <v>0.46226751805615507</v>
      </c>
      <c r="DC68" s="33">
        <f>CU68-'CCSD(T)'!CF68</f>
        <v>9.3733080627487197E-2</v>
      </c>
      <c r="DD68" s="39">
        <f>CW68-'CCSD(T)'!CG68</f>
        <v>0.5724065208763669</v>
      </c>
      <c r="DE68" s="39">
        <f>CW68-'DLPNO-CCSD(T1 or T0)'!CT67</f>
        <v>1.0339125129139148E-2</v>
      </c>
      <c r="DF68" s="33">
        <f t="shared" si="52"/>
        <v>9.2241452316095263E-2</v>
      </c>
      <c r="DG68" s="33">
        <f t="shared" si="53"/>
        <v>0.4786734402488797</v>
      </c>
      <c r="DH68" s="33"/>
      <c r="DI68" s="211" t="s">
        <v>64</v>
      </c>
      <c r="DJ68" s="74">
        <v>-955.849772530922</v>
      </c>
      <c r="DK68" s="74">
        <v>-959.33517893110195</v>
      </c>
      <c r="DL68" s="74">
        <v>-959.33206364398904</v>
      </c>
      <c r="DM68" s="74">
        <v>-959.20960605936602</v>
      </c>
      <c r="DN68" s="74">
        <v>-959.208048415809</v>
      </c>
      <c r="DO68" s="74">
        <v>-959.01595886234497</v>
      </c>
      <c r="DP68" s="28">
        <v>-3.115287113E-3</v>
      </c>
      <c r="DQ68" s="33">
        <f t="shared" si="125"/>
        <v>-959.01284357523195</v>
      </c>
      <c r="DR68" s="18" t="s">
        <v>119</v>
      </c>
      <c r="DS68" s="34">
        <f>627.5095*(DJ69-DJ67)</f>
        <v>47.241948704113156</v>
      </c>
      <c r="DT68" s="34">
        <f>627.5095*(DQ69-DQ67)</f>
        <v>28.513873228240861</v>
      </c>
      <c r="DU68" s="34">
        <f>627.5095*(DO69-DO67)</f>
        <v>28.505416772787978</v>
      </c>
      <c r="DV68" s="34">
        <f>627.5095*(DN69-DN67)</f>
        <v>35.883674607650434</v>
      </c>
      <c r="DW68" s="34">
        <f>627.5095*(DM69-DM67)</f>
        <v>35.879446379638637</v>
      </c>
      <c r="DX68" s="34">
        <f>627.5095*(DL69-DL67)</f>
        <v>30.774951501487944</v>
      </c>
      <c r="DY68" s="34">
        <f>627.5095*(DK69-DK67)</f>
        <v>30.766495045393004</v>
      </c>
      <c r="DZ68" s="33">
        <f t="shared" ref="DZ68:DZ108" si="133">DY68-DU68</f>
        <v>2.261078272605026</v>
      </c>
      <c r="EA68" s="33">
        <f t="shared" ref="EA68:EA108" si="134">DY68-DW68</f>
        <v>-5.1129513342456328</v>
      </c>
      <c r="EB68" s="33">
        <f t="shared" si="55"/>
        <v>-0.19402695966275374</v>
      </c>
      <c r="EC68" s="33">
        <f>DS68-'CCSD(T)'!BV68</f>
        <v>1.4915938543822449E-3</v>
      </c>
      <c r="ED68" s="33">
        <f>DU68-'CCSD(T)'!BW68</f>
        <v>3.6184257866999303E-2</v>
      </c>
      <c r="EE68" s="33">
        <f>DW68-'CCSD(T)'!CF68</f>
        <v>3.3376747061360845E-2</v>
      </c>
      <c r="EF68" s="39">
        <f>DY68-'CCSD(T)'!CG68</f>
        <v>0.14390680501497499</v>
      </c>
      <c r="EG68" s="39">
        <f>DY68-'DLPNO-CCSD(T1 or T0)'!CT67</f>
        <v>-0.41816059073225276</v>
      </c>
      <c r="EH68" s="33">
        <f t="shared" si="56"/>
        <v>3.18851532069786E-2</v>
      </c>
      <c r="EI68" s="33">
        <f t="shared" si="57"/>
        <v>0.11053005795361415</v>
      </c>
      <c r="EJ68" s="33"/>
      <c r="EK68" s="289" t="s">
        <v>64</v>
      </c>
      <c r="EL68" s="33">
        <v>-955.98130786650097</v>
      </c>
      <c r="EM68" s="33">
        <v>-959.82441390194003</v>
      </c>
      <c r="EN68" s="33">
        <v>-959.81266911004195</v>
      </c>
      <c r="EO68" s="33">
        <v>-959.68091053294802</v>
      </c>
      <c r="EP68" s="33">
        <v>-959.67503813699898</v>
      </c>
      <c r="EQ68" s="33">
        <v>-959.47797630985997</v>
      </c>
      <c r="ER68" s="33">
        <v>-1.1744791898E-2</v>
      </c>
      <c r="ES68" s="33">
        <f t="shared" si="58"/>
        <v>-959.466231517962</v>
      </c>
      <c r="ET68" s="18" t="s">
        <v>119</v>
      </c>
      <c r="EU68" s="34">
        <f>627.5095*(EL69-EL67)</f>
        <v>48.419754243945583</v>
      </c>
      <c r="EV68" s="34">
        <f>627.5095*(ES69-ES67)</f>
        <v>28.90811586388493</v>
      </c>
      <c r="EW68" s="34">
        <f>627.5095*(EQ69-EQ67)</f>
        <v>28.763114129365405</v>
      </c>
      <c r="EX68" s="34">
        <f>627.5095*(EP69-EP67)</f>
        <v>36.557298951239652</v>
      </c>
      <c r="EY68" s="34">
        <f>627.5095*(EO69-EO67)</f>
        <v>36.484798083694535</v>
      </c>
      <c r="EZ68" s="34">
        <f>627.5095*(EN69-EN67)</f>
        <v>31.353218170521501</v>
      </c>
      <c r="FA68" s="34">
        <f>627.5095*(EM69-EM67)</f>
        <v>31.20821643664403</v>
      </c>
      <c r="FB68" s="92">
        <f t="shared" ref="FB68:FB108" si="135">FA68-EW68</f>
        <v>2.4451023072786242</v>
      </c>
      <c r="FC68" s="92">
        <f t="shared" ref="FC68:FC108" si="136">FA68-EY68</f>
        <v>-5.2765816470505058</v>
      </c>
      <c r="FD68" s="92">
        <f>EU68-'CCSD(T)'!BB68</f>
        <v>-2.3221795378212562E-2</v>
      </c>
      <c r="FE68" s="92">
        <f>EW68-'CCSD(T)'!BC68</f>
        <v>0.16978589303428038</v>
      </c>
      <c r="FF68" s="92">
        <f>EY68-'CCSD(T)'!CH68</f>
        <v>2.9788093139480054E-2</v>
      </c>
      <c r="FG68" s="96">
        <f>FA68-'CCSD(T)'!CI68</f>
        <v>0.33053621524245713</v>
      </c>
      <c r="FH68" s="96">
        <f>FA68-'DLPNO-CCSD(T1 or T0)'!AF67</f>
        <v>-0.35621547905539686</v>
      </c>
      <c r="FI68" s="92">
        <f t="shared" si="59"/>
        <v>5.3009888517692616E-2</v>
      </c>
      <c r="FJ68" s="92">
        <f t="shared" si="60"/>
        <v>0.30074812210297708</v>
      </c>
      <c r="FK68" s="39"/>
      <c r="FL68" s="218" t="s">
        <v>64</v>
      </c>
      <c r="FM68" s="28">
        <v>-955.98130786649995</v>
      </c>
      <c r="FN68" s="28">
        <v>-959.82459521925</v>
      </c>
      <c r="FO68" s="28">
        <v>-959.81297512850006</v>
      </c>
      <c r="FP68" s="28">
        <v>-959.68110013170804</v>
      </c>
      <c r="FQ68" s="28">
        <v>-959.67529008633301</v>
      </c>
      <c r="FR68" s="28">
        <v>-959.47821217972296</v>
      </c>
      <c r="FS68" s="28">
        <v>-1.1620090749999999E-2</v>
      </c>
      <c r="FT68" s="28">
        <f t="shared" si="61"/>
        <v>-959.46659208897302</v>
      </c>
      <c r="FU68" s="18" t="s">
        <v>119</v>
      </c>
      <c r="FV68" s="34">
        <f>627.5095*(FM69-FM67)</f>
        <v>48.419754197503529</v>
      </c>
      <c r="FW68" s="34">
        <f>627.5095*(FT69-FT67)</f>
        <v>28.936910817744245</v>
      </c>
      <c r="FX68" s="34">
        <f>627.5095*(FR69-FR67)</f>
        <v>28.787178649318715</v>
      </c>
      <c r="FY68" s="34">
        <f>627.5095*(FQ69-FQ67)</f>
        <v>36.581794270956649</v>
      </c>
      <c r="FZ68" s="34">
        <f>627.5095*(FP69-FP67)</f>
        <v>36.506928186387192</v>
      </c>
      <c r="GA68" s="34">
        <f>627.5095*(FO69-FO67)</f>
        <v>31.373332046872772</v>
      </c>
      <c r="GB68" s="34">
        <f>627.5095*(FN69-FN67)</f>
        <v>31.223599877876524</v>
      </c>
      <c r="GC68" s="33">
        <f t="shared" si="62"/>
        <v>2.4364212285578084</v>
      </c>
      <c r="GD68" s="33">
        <f t="shared" si="63"/>
        <v>-5.2833283085106686</v>
      </c>
      <c r="GE68" s="169">
        <f t="shared" ref="GE68:GE99" si="137">LA68-GD68</f>
        <v>-0.6791585682855974</v>
      </c>
      <c r="GF68" s="33">
        <f>FV68-'CCSD(T)'!BB68</f>
        <v>-2.322184182026632E-2</v>
      </c>
      <c r="GG68" s="33">
        <f>FX68-'CCSD(T)'!BC68</f>
        <v>0.1938504129875902</v>
      </c>
      <c r="GH68" s="33">
        <f>FZ68-'CCSD(T)'!CH68</f>
        <v>5.191819583213686E-2</v>
      </c>
      <c r="GI68" s="33">
        <f>GB68-'CCSD(T)'!CI68</f>
        <v>0.34591965647495115</v>
      </c>
      <c r="GJ68" s="33">
        <f>GB68-'DLPNO-CCSD(T1 or T0)'!O67</f>
        <v>-0.34993218051998909</v>
      </c>
      <c r="GK68" s="33">
        <f t="shared" si="64"/>
        <v>7.514003765240318E-2</v>
      </c>
      <c r="GL68" s="33">
        <f t="shared" si="65"/>
        <v>0.29400146064281429</v>
      </c>
      <c r="GM68" s="33"/>
      <c r="GN68" s="218" t="s">
        <v>64</v>
      </c>
      <c r="GO68" s="28">
        <v>-955.98130786650097</v>
      </c>
      <c r="GP68" s="28">
        <v>-959.82459993724103</v>
      </c>
      <c r="GQ68" s="28">
        <v>-959.79105225894205</v>
      </c>
      <c r="GR68" s="28">
        <v>-959.676872447096</v>
      </c>
      <c r="GS68" s="28">
        <v>-959.660098607946</v>
      </c>
      <c r="GT68" s="28">
        <v>-959.47658055529303</v>
      </c>
      <c r="GU68" s="28">
        <v>-3.3547678299000003E-2</v>
      </c>
      <c r="GV68" s="28">
        <f t="shared" si="66"/>
        <v>-959.44303287699404</v>
      </c>
      <c r="GW68" s="18" t="s">
        <v>119</v>
      </c>
      <c r="GX68" s="34">
        <f>627.5095*(GO69-GO67)</f>
        <v>48.419754199358351</v>
      </c>
      <c r="GY68" s="34">
        <f>627.5095*(GV69-GV67)</f>
        <v>29.272051919164483</v>
      </c>
      <c r="GZ68" s="34">
        <f>627.5095*(GT69-GT67)</f>
        <v>28.91234998483063</v>
      </c>
      <c r="HA68" s="34">
        <f>627.5095*(GS69-GS67)</f>
        <v>36.577034605019499</v>
      </c>
      <c r="HB68" s="34">
        <f>627.5095*(GR69-GR67)</f>
        <v>36.397183637317525</v>
      </c>
      <c r="HC68" s="34">
        <f>627.5095*(GQ69-GQ67)</f>
        <v>31.710273014343578</v>
      </c>
      <c r="HD68" s="34">
        <f>627.5095*(GP69-GP67)</f>
        <v>31.350571080651783</v>
      </c>
      <c r="HE68" s="33">
        <f t="shared" ref="HE68:HE99" si="138">HD68-GZ68</f>
        <v>2.4382210958211523</v>
      </c>
      <c r="HF68" s="33">
        <f t="shared" ref="HF68:HF99" si="139">HD68-HB68</f>
        <v>-5.0466125566657425</v>
      </c>
      <c r="HG68" s="52">
        <f t="shared" si="67"/>
        <v>-0.2367157518449261</v>
      </c>
      <c r="HH68" s="33">
        <f>GX68-'CCSD(T)'!BB68</f>
        <v>-2.3221839965444246E-2</v>
      </c>
      <c r="HI68" s="33">
        <f>GZ68-'CCSD(T)'!BC68</f>
        <v>0.31902174849950526</v>
      </c>
      <c r="HJ68" s="33">
        <f>HB68-'CCSD(T)'!CH68</f>
        <v>-5.782635323753027E-2</v>
      </c>
      <c r="HK68" s="33">
        <f>HD68-'CCSD(T)'!CI68</f>
        <v>0.47289085925021013</v>
      </c>
      <c r="HL68" s="33">
        <f>HD68-'DLPNO-CCSD(T1 or T0)'!CT67</f>
        <v>0.16591544452652585</v>
      </c>
      <c r="HM68" s="33">
        <f t="shared" ref="HM68:HM99" si="140">HJ68-HH68</f>
        <v>-3.4604513272086024E-2</v>
      </c>
      <c r="HN68" s="33">
        <f t="shared" ref="HN68:HN99" si="141">HK68-HJ68</f>
        <v>0.5307172124877404</v>
      </c>
      <c r="HO68" s="39"/>
      <c r="HP68" s="218" t="s">
        <v>64</v>
      </c>
      <c r="HQ68" s="28">
        <v>-955.98130786649995</v>
      </c>
      <c r="HR68" s="28">
        <v>-959.82577489187395</v>
      </c>
      <c r="HS68" s="28">
        <v>-959.79332182337998</v>
      </c>
      <c r="HT68" s="28">
        <v>-959.67825861167205</v>
      </c>
      <c r="HU68" s="28">
        <v>-959.66203207742501</v>
      </c>
      <c r="HV68" s="28">
        <v>-959.478111581608</v>
      </c>
      <c r="HW68" s="28">
        <v>-3.2453068494000002E-2</v>
      </c>
      <c r="HX68" s="28">
        <f t="shared" si="68"/>
        <v>-959.44565851311404</v>
      </c>
      <c r="HY68" s="18" t="s">
        <v>119</v>
      </c>
      <c r="HZ68" s="34">
        <f>627.5095*(HQ69-HQ67)</f>
        <v>48.419754203139355</v>
      </c>
      <c r="IA68" s="34">
        <f>627.5095*(HX69-HX67)</f>
        <v>29.314711103141942</v>
      </c>
      <c r="IB68" s="34">
        <f>627.5095*(HV69-HV67)</f>
        <v>28.982622761991333</v>
      </c>
      <c r="IC68" s="34">
        <f>627.5095*(HU69-HU67)</f>
        <v>36.644213355607249</v>
      </c>
      <c r="ID68" s="34">
        <f>627.5095*(HT69-HT67)</f>
        <v>36.478169185031945</v>
      </c>
      <c r="IE68" s="34">
        <f>627.5095*(HS69-HS67)</f>
        <v>31.760899384597469</v>
      </c>
      <c r="IF68" s="34">
        <f>627.5095*(HR69-HR67)</f>
        <v>31.42881104344686</v>
      </c>
      <c r="IG68" s="33">
        <f t="shared" si="69"/>
        <v>2.4461882814555267</v>
      </c>
      <c r="IH68" s="33">
        <f t="shared" si="70"/>
        <v>-5.0493581415850848</v>
      </c>
      <c r="II68" s="33">
        <f t="shared" si="71"/>
        <v>-2.7455849193422921E-3</v>
      </c>
      <c r="IJ68" s="33">
        <f>HZ68-'CCSD(T)'!BB68</f>
        <v>-2.3221836184440292E-2</v>
      </c>
      <c r="IK68" s="33">
        <f>IB68-'CCSD(T)'!BC68</f>
        <v>0.38929452566020828</v>
      </c>
      <c r="IL68" s="33">
        <f>ID68-'CCSD(T)'!CH68</f>
        <v>2.3159194476889411E-2</v>
      </c>
      <c r="IM68" s="33">
        <f>IF68-'CCSD(T)'!CI68</f>
        <v>0.55113082204528752</v>
      </c>
      <c r="IN68" s="33">
        <f>IF68-'DLPNO-CCSD(T1 or T0)'!CT67</f>
        <v>0.24415540732160324</v>
      </c>
      <c r="IO68" s="33">
        <f t="shared" si="72"/>
        <v>4.6381030661329703E-2</v>
      </c>
      <c r="IP68" s="33">
        <f t="shared" si="73"/>
        <v>0.52797162756839811</v>
      </c>
      <c r="IQ68" s="33"/>
      <c r="IR68" s="218" t="s">
        <v>64</v>
      </c>
      <c r="IS68">
        <v>-955.98130786650302</v>
      </c>
      <c r="IT68">
        <v>-959.82457489098397</v>
      </c>
      <c r="IU68">
        <v>-959.82094413372295</v>
      </c>
      <c r="IV68">
        <v>-959.68205861714102</v>
      </c>
      <c r="IW68">
        <v>-959.68024323851103</v>
      </c>
      <c r="IX68">
        <v>-959.47833942863599</v>
      </c>
      <c r="IY68">
        <v>-3.6307572609999999E-3</v>
      </c>
      <c r="IZ68" s="28">
        <f t="shared" si="74"/>
        <v>-959.47470867137497</v>
      </c>
      <c r="JA68" s="18" t="s">
        <v>119</v>
      </c>
      <c r="JB68" s="34">
        <f>627.5095*(IS69-IS67)</f>
        <v>48.419754245158359</v>
      </c>
      <c r="JC68" s="34">
        <f>627.5095*(IZ69-IZ67)</f>
        <v>28.693913511901776</v>
      </c>
      <c r="JD68" s="34">
        <f>627.5095*(IX69-IX67)</f>
        <v>28.651642131970799</v>
      </c>
      <c r="JE68" s="34">
        <f>627.5095*(IW69-IW67)</f>
        <v>36.473084653100436</v>
      </c>
      <c r="JF68" s="34">
        <f>627.5095*(IV69-IV67)</f>
        <v>36.451948962813923</v>
      </c>
      <c r="JG68" s="34">
        <f>627.5095*(IU69-IU67)</f>
        <v>31.04921511958155</v>
      </c>
      <c r="JH68" s="34">
        <f>627.5095*(IT69-IT67)</f>
        <v>31.006943739650577</v>
      </c>
      <c r="JI68" s="33">
        <f t="shared" si="75"/>
        <v>2.3553016076797775</v>
      </c>
      <c r="JJ68" s="33">
        <f t="shared" si="76"/>
        <v>-5.4450052231633457</v>
      </c>
      <c r="JK68" s="33">
        <f t="shared" si="77"/>
        <v>-0.16842357611283987</v>
      </c>
      <c r="JL68" s="33">
        <f>JB68-'CCSD(T)'!BB68</f>
        <v>-2.3221794165436904E-2</v>
      </c>
      <c r="JM68" s="33">
        <f>JD68-'CCSD(T)'!BC68</f>
        <v>5.8313895639674485E-2</v>
      </c>
      <c r="JN68" s="33">
        <f>JF68-'CCSD(T)'!CH68</f>
        <v>-3.0610277411327047E-3</v>
      </c>
      <c r="JO68" s="33">
        <f>JH68-'CCSD(T)'!CI68</f>
        <v>0.12926351824900451</v>
      </c>
      <c r="JP68" s="33">
        <f>JH68-'DLPNO-CCSD(T1 or T0)'!CT67</f>
        <v>-0.17771189647467978</v>
      </c>
      <c r="JQ68" s="33">
        <f t="shared" si="78"/>
        <v>2.01607664243042E-2</v>
      </c>
      <c r="JR68" s="33">
        <f t="shared" si="79"/>
        <v>0.13232454599013721</v>
      </c>
      <c r="JS68" s="33"/>
      <c r="JT68" s="344">
        <v>-962.18000903504003</v>
      </c>
      <c r="JU68" s="345">
        <v>-961.87161299860395</v>
      </c>
      <c r="JV68" s="346">
        <v>-961.86639961710705</v>
      </c>
      <c r="JW68" s="328"/>
      <c r="JX68" s="219" t="s">
        <v>64</v>
      </c>
      <c r="JY68" s="28">
        <v>-956.98752299913201</v>
      </c>
      <c r="JZ68" s="28">
        <v>-961.65909423134201</v>
      </c>
      <c r="KA68" s="28">
        <v>-961.64065182692605</v>
      </c>
      <c r="KB68" s="28">
        <v>-961.44683615477004</v>
      </c>
      <c r="KC68" s="28">
        <v>-961.43761495256194</v>
      </c>
      <c r="KD68" s="28">
        <v>-961.30642476087598</v>
      </c>
      <c r="KE68" s="28">
        <v>-1.8442404416000001E-2</v>
      </c>
      <c r="KF68" s="28">
        <f t="shared" si="80"/>
        <v>-961.28798235646002</v>
      </c>
      <c r="KG68" s="216">
        <v>-961.29393206199995</v>
      </c>
      <c r="KH68" s="125">
        <v>-961.29393206199995</v>
      </c>
      <c r="KI68" s="215">
        <v>-961.49275965000004</v>
      </c>
      <c r="KJ68" s="10">
        <v>-1.0935967106860001</v>
      </c>
      <c r="KK68" s="10">
        <v>-3.3434007196020001</v>
      </c>
      <c r="KL68" s="10">
        <f t="shared" ref="KL68:KL99" si="142">1.2*KK68+(1/3)*KJ68+JY68</f>
        <v>-961.3641360995498</v>
      </c>
      <c r="KM68" s="10">
        <f t="shared" ref="KM68:KM99" si="143">1.3*KK68+JY68</f>
        <v>-961.33394393461458</v>
      </c>
      <c r="KN68" s="34">
        <f>627.5095*(JY69-JY67)</f>
        <v>46.82438252866649</v>
      </c>
      <c r="KO68" s="34">
        <f>627.5095*(KF69-KF67)</f>
        <v>24.132823886943708</v>
      </c>
      <c r="KP68" s="34">
        <f>627.5095*(KL69-KL67)</f>
        <v>27.743408159939928</v>
      </c>
      <c r="KQ68" s="34">
        <f>627.5095*(KM69-KM67)</f>
        <v>30.710672840350842</v>
      </c>
      <c r="KR68" s="34">
        <f>627.5095*(KD69-KD67)</f>
        <v>23.793948696113201</v>
      </c>
      <c r="KS68" s="34">
        <f>627.5095*(KC69-KC67)</f>
        <v>33.468611287504785</v>
      </c>
      <c r="KT68" s="34">
        <f>627.5095*(KB69-KB67)</f>
        <v>33.299173692374893</v>
      </c>
      <c r="KU68" s="34">
        <f>627.5095*(KA69-KA67)</f>
        <v>27.67556200576708</v>
      </c>
      <c r="KV68" s="34">
        <f>627.5095*(JZ69-JZ67)</f>
        <v>27.336686815578627</v>
      </c>
      <c r="KW68" s="33">
        <f t="shared" si="126"/>
        <v>3.5427381194654259</v>
      </c>
      <c r="KX68" s="109">
        <f>627.5095*(JT69-JT67)</f>
        <v>28.579085473100399</v>
      </c>
      <c r="KY68" s="109">
        <f>627.5095*(JU69-JU67)</f>
        <v>28.490283256044219</v>
      </c>
      <c r="KZ68" s="331">
        <f>627.5095*(JV69-JV67)</f>
        <v>28.523684286524727</v>
      </c>
      <c r="LA68" s="33">
        <f t="shared" ref="LA68:LA99" si="144">KV68-KT68</f>
        <v>-5.962486876796266</v>
      </c>
      <c r="LB68" s="155">
        <f t="shared" ref="LB68:LB99" si="145">LA68-GD68</f>
        <v>-0.6791585682855974</v>
      </c>
      <c r="LC68" s="149">
        <f>KN68-'PNO-LCCSD(T)'!AB67</f>
        <v>-3.0791183290993729E-2</v>
      </c>
      <c r="LD68" s="179">
        <f t="shared" ref="LD68:LD99" si="146">KV68-GB68</f>
        <v>-3.8869130622978965</v>
      </c>
      <c r="LE68" s="324">
        <f t="shared" ref="LE68:LE99" si="147">KX68-KV68</f>
        <v>1.2423986575217718</v>
      </c>
      <c r="LF68" s="326">
        <f t="shared" ref="LF68:LF99" si="148">KY68-KX68</f>
        <v>-8.880221705618041E-2</v>
      </c>
      <c r="LG68" t="str">
        <f t="shared" ref="LG68:LG99" si="149">AD68</f>
        <v>22_start</v>
      </c>
      <c r="LH68" s="175">
        <f>627.5095*(KG69-KG67)</f>
        <v>33.80033925303303</v>
      </c>
      <c r="LI68" s="128">
        <f t="shared" si="127"/>
        <v>-0.33172796552824479</v>
      </c>
      <c r="LJ68" s="129">
        <f t="shared" si="128"/>
        <v>-0.50116556065813711</v>
      </c>
      <c r="LK68" s="123">
        <f>627.5095*(KI69-KI67)</f>
        <v>28.17134121196543</v>
      </c>
      <c r="LL68" s="128">
        <f t="shared" ref="LL68:LL99" si="150">KU68-LK68</f>
        <v>-0.4957792061983497</v>
      </c>
      <c r="LM68" s="128">
        <f t="shared" ref="LM68:LM99" si="151">KV68-LK68</f>
        <v>-0.83465439638680294</v>
      </c>
      <c r="LN68" s="226">
        <f t="shared" ref="LN68:LN99" si="152">AP68-KS68</f>
        <v>2.5760452372813063</v>
      </c>
      <c r="LO68" s="226"/>
      <c r="LP68" s="5" t="s">
        <v>64</v>
      </c>
      <c r="LQ68" s="4">
        <v>-956.98752299891703</v>
      </c>
      <c r="LR68" s="4">
        <v>-961.65888072789096</v>
      </c>
      <c r="LS68" s="4">
        <v>-961.64032930768894</v>
      </c>
      <c r="LT68" s="4">
        <v>-961.44663919711002</v>
      </c>
      <c r="LU68" s="4">
        <v>-961.43736348700895</v>
      </c>
      <c r="LV68" s="4">
        <v>-961.30616773674706</v>
      </c>
      <c r="LW68" s="4">
        <v>-1.8551420201999999E-2</v>
      </c>
      <c r="LX68" s="28">
        <f t="shared" ref="LX68:LX99" si="153">LV68-LW68</f>
        <v>-961.28761631654504</v>
      </c>
      <c r="LY68" s="18" t="s">
        <v>119</v>
      </c>
      <c r="LZ68" s="34">
        <f>627.5095*(LQ69-LQ67)</f>
        <v>46.824382538083313</v>
      </c>
      <c r="MA68" s="34">
        <f>627.5095*(LX69-LX67)</f>
        <v>24.069598411746099</v>
      </c>
      <c r="MB68" s="34">
        <f>627.5095*(LV69-LV67)</f>
        <v>23.769126620331264</v>
      </c>
      <c r="MC68" s="34">
        <f>627.5095*(LU69-LU67)</f>
        <v>33.422288853026643</v>
      </c>
      <c r="MD68" s="34">
        <f>627.5095*(LT69-LT67)</f>
        <v>33.272052957675925</v>
      </c>
      <c r="ME68" s="34">
        <f>627.5095*(LS69-LS67)</f>
        <v>27.62104571865061</v>
      </c>
      <c r="MF68" s="34">
        <f>627.5095*(LR69-LR67)</f>
        <v>27.320573927235774</v>
      </c>
      <c r="MG68" s="33">
        <f t="shared" ref="MG68:MG99" si="154">MF68-MB68</f>
        <v>3.5514473069045103</v>
      </c>
      <c r="MH68" s="39">
        <f t="shared" ref="MH68:MH99" si="155">MF68-MD68</f>
        <v>-5.9514790304401508</v>
      </c>
      <c r="MI68" s="33"/>
      <c r="MJ68" s="5" t="s">
        <v>64</v>
      </c>
      <c r="MK68" s="28">
        <v>-956.98752299913099</v>
      </c>
      <c r="ML68" s="28">
        <v>-961.65842549299498</v>
      </c>
      <c r="MM68" s="28">
        <v>-961.60979880193304</v>
      </c>
      <c r="MN68" s="28">
        <v>-961.44157838406704</v>
      </c>
      <c r="MO68" s="28">
        <v>-961.41726503853602</v>
      </c>
      <c r="MP68" s="28">
        <v>-961.30415259145002</v>
      </c>
      <c r="MQ68" s="28">
        <v>-4.8626691062000002E-2</v>
      </c>
      <c r="MR68" s="28">
        <f t="shared" si="82"/>
        <v>-961.25552590038797</v>
      </c>
      <c r="MS68" s="18" t="s">
        <v>119</v>
      </c>
      <c r="MT68" s="34">
        <f>627.5095*(MK69-MK67)</f>
        <v>46.824382511687674</v>
      </c>
      <c r="MU68" s="34">
        <f>627.5095*(MR69-MR67)</f>
        <v>24.254177664320846</v>
      </c>
      <c r="MV68" s="34">
        <f>627.5095*(MP69-MP67)</f>
        <v>23.83685514325671</v>
      </c>
      <c r="MW68" s="34">
        <f>627.5095*(MO69-MO67)</f>
        <v>33.345362361805023</v>
      </c>
      <c r="MX68" s="34">
        <f>627.5095*(MN69-MN67)</f>
        <v>33.136701101308624</v>
      </c>
      <c r="MY68" s="34">
        <f>627.5095*(MM69-MM67)</f>
        <v>27.956432630549216</v>
      </c>
      <c r="MZ68" s="34">
        <f>627.5095*(ML69-ML67)</f>
        <v>27.539110110198475</v>
      </c>
      <c r="NA68" s="52">
        <f t="shared" ref="NA68:NA99" si="156">MZ68-MV68</f>
        <v>3.7022549669417657</v>
      </c>
      <c r="NB68" s="52">
        <f t="shared" ref="NB68:NB99" si="157">MZ68-MX68</f>
        <v>-5.5975909911101489</v>
      </c>
      <c r="NC68" s="33">
        <f t="shared" ref="NC68:NC99" si="158">LA68-NB68</f>
        <v>-0.36489588568611708</v>
      </c>
      <c r="ND68" s="33"/>
      <c r="NE68" s="5" t="s">
        <v>64</v>
      </c>
      <c r="NF68">
        <v>-956.98752299914497</v>
      </c>
      <c r="NG68">
        <v>-961.65979231587198</v>
      </c>
      <c r="NH68">
        <v>-961.61178965116096</v>
      </c>
      <c r="NI68">
        <v>-961.44291565793799</v>
      </c>
      <c r="NJ68">
        <v>-961.41891432558305</v>
      </c>
      <c r="NK68">
        <v>-961.30591016650999</v>
      </c>
      <c r="NL68">
        <v>-4.8002664709999997E-2</v>
      </c>
      <c r="NM68" s="28">
        <f t="shared" si="83"/>
        <v>-961.25790750179999</v>
      </c>
      <c r="NN68" s="18" t="s">
        <v>119</v>
      </c>
      <c r="NO68" s="34">
        <f>627.5095*(NF69-NF67)</f>
        <v>46.824382493496081</v>
      </c>
      <c r="NP68" s="34">
        <f>627.5095*(NM69-NM67)</f>
        <v>24.339361450032975</v>
      </c>
      <c r="NQ68" s="34">
        <f>627.5095*(NK69-NK67)</f>
        <v>23.87147160497948</v>
      </c>
      <c r="NR68" s="34">
        <f>627.5095*(NJ69-NJ67)</f>
        <v>33.423633326066621</v>
      </c>
      <c r="NS68" s="34">
        <f>627.5095*(NI69-NI67)</f>
        <v>33.189688403147507</v>
      </c>
      <c r="NT68" s="34">
        <f>627.5095*(NH69-NH67)</f>
        <v>28.053117333408295</v>
      </c>
      <c r="NU68" s="34">
        <f>627.5095*(NG69-NG67)</f>
        <v>27.585227488283461</v>
      </c>
      <c r="NV68" s="33">
        <f t="shared" ref="NV68:NV99" si="159">NU68-NQ68</f>
        <v>3.7137558833039819</v>
      </c>
      <c r="NW68" s="39">
        <f t="shared" si="84"/>
        <v>-5.6044609148640454</v>
      </c>
      <c r="NX68" s="33">
        <f t="shared" si="85"/>
        <v>-6.8699237538965008E-3</v>
      </c>
      <c r="NZ68" s="5" t="s">
        <v>64</v>
      </c>
      <c r="OA68" s="4">
        <v>-957.02919359598195</v>
      </c>
      <c r="OB68" s="4">
        <v>-961.96280517200398</v>
      </c>
      <c r="OC68" s="4">
        <v>-961.89532922004105</v>
      </c>
      <c r="OD68" s="4">
        <v>-961.72170220208704</v>
      </c>
      <c r="OE68" s="4">
        <v>-961.68796422610501</v>
      </c>
      <c r="OF68" s="4">
        <v>-961.632966239692</v>
      </c>
      <c r="OG68" s="4">
        <v>-6.7475951963000005E-2</v>
      </c>
      <c r="OH68" s="28">
        <f t="shared" si="86"/>
        <v>-961.56549028772895</v>
      </c>
      <c r="OI68" s="18" t="s">
        <v>119</v>
      </c>
      <c r="OJ68" s="34">
        <f>627.5095*(OA69-OA67)</f>
        <v>46.763106860387083</v>
      </c>
      <c r="OK68" s="34">
        <f>627.5095*(OH69-OH67)</f>
        <v>24.954380048583538</v>
      </c>
      <c r="OL68" s="34">
        <f>627.5095*(OF69-OF67)</f>
        <v>23.985349031516918</v>
      </c>
      <c r="OM68" s="34">
        <f>627.5095*(OE69-OE67)</f>
        <v>34.13249529058514</v>
      </c>
      <c r="ON68" s="34">
        <f>627.5095*(OD69-OD67)</f>
        <v>33.647979782622542</v>
      </c>
      <c r="OO68" s="34">
        <f>627.5095*(OC69-OC67)</f>
        <v>28.709975734453486</v>
      </c>
      <c r="OP68" s="34">
        <f>627.5095*(OB69-OB67)</f>
        <v>27.740944717458206</v>
      </c>
      <c r="OQ68" s="33">
        <f t="shared" ref="OQ68:OQ108" si="160">OP68-OL68</f>
        <v>3.7555956859412873</v>
      </c>
      <c r="OR68" s="39">
        <f t="shared" si="87"/>
        <v>-5.9070350651643366</v>
      </c>
      <c r="OS68" s="39"/>
      <c r="OT68" s="39" t="s">
        <v>64</v>
      </c>
      <c r="OU68" s="39">
        <v>-957.02919359602299</v>
      </c>
      <c r="OV68" s="39">
        <v>-961.96113397496902</v>
      </c>
      <c r="OW68" s="39">
        <v>-961.93512651470598</v>
      </c>
      <c r="OX68" s="39">
        <v>-961.72830594082905</v>
      </c>
      <c r="OY68" s="39">
        <v>-961.71530221069702</v>
      </c>
      <c r="OZ68" s="39">
        <v>-961.63505119512104</v>
      </c>
      <c r="PA68" s="39">
        <v>-2.6007460263E-2</v>
      </c>
      <c r="PB68" s="39">
        <v>-961.60904373485801</v>
      </c>
      <c r="PC68" s="39" t="s">
        <v>119</v>
      </c>
      <c r="PD68" s="39">
        <v>46.763106478863058</v>
      </c>
      <c r="PE68" s="39">
        <v>24.618396721965194</v>
      </c>
      <c r="PF68" s="39">
        <v>24.035998187130314</v>
      </c>
      <c r="PG68" s="39">
        <v>34.094503571856869</v>
      </c>
      <c r="PH68" s="39">
        <v>33.803304304439429</v>
      </c>
      <c r="PI68" s="39">
        <v>28.289256143097337</v>
      </c>
      <c r="PJ68" s="39">
        <v>27.706857608262457</v>
      </c>
      <c r="PK68" s="39">
        <v>3.6708594211321426</v>
      </c>
      <c r="PL68" s="39">
        <v>-6.0964466961769723</v>
      </c>
      <c r="PM68" s="39"/>
      <c r="PO68" s="33">
        <f t="shared" ref="PO68:PO99" si="161">OJ68-MT68</f>
        <v>-6.1275651300590539E-2</v>
      </c>
      <c r="PP68" s="33">
        <f t="shared" ref="PP68:PP99" si="162">ON68-MX68</f>
        <v>0.51127868131391807</v>
      </c>
      <c r="PQ68" s="33">
        <f t="shared" si="88"/>
        <v>0.57255433261450861</v>
      </c>
      <c r="PR68" s="33">
        <f>'LNO-CCSD(T)-def2nZVP'!LB68</f>
        <v>-0.6791585682855974</v>
      </c>
      <c r="PS68" s="33">
        <f t="shared" si="89"/>
        <v>0.41567397734673045</v>
      </c>
      <c r="PT68" s="33">
        <f t="shared" si="90"/>
        <v>-0.41256695844448826</v>
      </c>
      <c r="PU68" s="33">
        <f>-'LNO-CCSD(T)-def2nZVP'!FA68+'CCSD(T)'!CI68</f>
        <v>-0.33053621524245713</v>
      </c>
      <c r="PV68" s="360">
        <f>'LNO-CCSD(T)-def2nZVP'!KV68+PS68+PT68+PU68</f>
        <v>27.009257619238412</v>
      </c>
      <c r="PW68" s="360"/>
      <c r="PX68" s="399">
        <v>-6.1276059220254808E-2</v>
      </c>
      <c r="PY68" s="399">
        <v>0.53125134676350427</v>
      </c>
      <c r="PZ68" s="399">
        <v>0.59252740598375908</v>
      </c>
      <c r="QA68" s="399">
        <v>-0.6791585682855974</v>
      </c>
      <c r="QB68" s="399">
        <v>0.43046877932519056</v>
      </c>
      <c r="QC68" s="399">
        <v>-0.41256695844448826</v>
      </c>
      <c r="QD68" s="399">
        <v>-0.33053621524245713</v>
      </c>
      <c r="QE68" s="360">
        <v>27.024052421216872</v>
      </c>
      <c r="QF68" s="399">
        <f t="shared" si="91"/>
        <v>1.4794801978460725E-2</v>
      </c>
      <c r="QH68" s="5" t="s">
        <v>64</v>
      </c>
      <c r="QI68" s="420">
        <v>-956.98752299891896</v>
      </c>
      <c r="QJ68" s="420">
        <v>-961.42159339306397</v>
      </c>
      <c r="QK68" s="420">
        <v>-961.40481786913995</v>
      </c>
      <c r="QL68" s="420">
        <v>-961.22003047009105</v>
      </c>
      <c r="QM68" s="420">
        <v>-961.21164270812801</v>
      </c>
      <c r="QN68" s="420">
        <v>-961.06970807409596</v>
      </c>
      <c r="QO68" s="420">
        <v>-1.6775523925000001E-2</v>
      </c>
      <c r="QP68" s="213">
        <f t="shared" si="92"/>
        <v>-961.05293255017091</v>
      </c>
      <c r="QQ68" s="421" t="s">
        <v>119</v>
      </c>
      <c r="QR68" s="212">
        <f>627.5095*(QI69-QI67)</f>
        <v>46.824382521675211</v>
      </c>
      <c r="QS68" s="212">
        <f>627.5095*(QP69-QP67)</f>
        <v>24.55009133143372</v>
      </c>
      <c r="QT68" s="212">
        <f>627.5095*(QN69-QN67)</f>
        <v>24.295679682366302</v>
      </c>
      <c r="QU68" s="212">
        <f>627.5095*(QM69-QM67)</f>
        <v>33.600108705676149</v>
      </c>
      <c r="QV68" s="212">
        <f>627.5095*(QL69-QL67)</f>
        <v>33.472902880821408</v>
      </c>
      <c r="QW68" s="212">
        <f>627.5095*(QK69-QK67)</f>
        <v>27.886573645156492</v>
      </c>
      <c r="QX68" s="212">
        <f>627.5095*(QJ69-QJ67)</f>
        <v>27.632161996089071</v>
      </c>
      <c r="QY68" s="213">
        <f t="shared" ref="QY68:QY108" si="163">QX68-QT68</f>
        <v>3.3364823137227688</v>
      </c>
      <c r="QZ68" s="249">
        <f t="shared" si="93"/>
        <v>-5.8407408847323374</v>
      </c>
      <c r="RA68" s="5"/>
      <c r="RB68" s="5" t="s">
        <v>64</v>
      </c>
      <c r="RC68" s="213">
        <v>-957.02919359603402</v>
      </c>
      <c r="RD68" s="213">
        <v>-961.68185547891403</v>
      </c>
      <c r="RE68" s="213">
        <v>-961.65810546044702</v>
      </c>
      <c r="RF68" s="213">
        <v>-961.46188588370399</v>
      </c>
      <c r="RG68" s="213">
        <v>-961.45001087446997</v>
      </c>
      <c r="RH68" s="213">
        <v>-961.36020217738599</v>
      </c>
      <c r="RI68" s="213">
        <v>-2.3750018466999999E-2</v>
      </c>
      <c r="RJ68" s="418">
        <f t="shared" si="94"/>
        <v>-961.33645215891897</v>
      </c>
      <c r="RK68" s="421" t="s">
        <v>119</v>
      </c>
      <c r="RL68" s="212">
        <f>627.5095*(RC69-RC67)</f>
        <v>46.763106483214777</v>
      </c>
      <c r="RM68" s="212">
        <f>627.5095*(RJ69-RJ67)</f>
        <v>24.725220769050168</v>
      </c>
      <c r="RN68" s="212">
        <f>627.5095*(RH69-RH67)</f>
        <v>24.235492177104508</v>
      </c>
      <c r="RO68" s="212">
        <f>627.5095*(RG69-RG67)</f>
        <v>33.94170778592111</v>
      </c>
      <c r="RP68" s="212">
        <f>627.5095*(RF69-RF67)</f>
        <v>33.696843489912609</v>
      </c>
      <c r="RQ68" s="212">
        <f>627.5095*(RE69-RE67)</f>
        <v>28.202396508401034</v>
      </c>
      <c r="RR68" s="212">
        <f>627.5095*(RD69-RD67)</f>
        <v>27.712667917668142</v>
      </c>
      <c r="RS68" s="213">
        <f t="shared" ref="RS68:RS108" si="164">RR68-RN68</f>
        <v>3.4771757405636343</v>
      </c>
      <c r="RT68" s="249">
        <f t="shared" si="95"/>
        <v>-5.9841755722444674</v>
      </c>
    </row>
    <row r="69" spans="1:488" ht="17">
      <c r="A69" s="96">
        <v>-14.75</v>
      </c>
      <c r="C69" s="286" t="s">
        <v>65</v>
      </c>
      <c r="D69" s="282">
        <v>-955.80516342318504</v>
      </c>
      <c r="E69" s="282">
        <v>-959.31095975005996</v>
      </c>
      <c r="F69" s="282">
        <v>-959.29930226954605</v>
      </c>
      <c r="G69" s="282">
        <v>-959.17885331816694</v>
      </c>
      <c r="H69" s="282">
        <v>-959.17302457791004</v>
      </c>
      <c r="I69" s="282">
        <v>-958.99552132675899</v>
      </c>
      <c r="J69" s="282">
        <v>-958.98386384624496</v>
      </c>
      <c r="K69" s="94" t="s">
        <v>120</v>
      </c>
      <c r="L69" s="34">
        <f>627.5095*(D67-D68)</f>
        <v>-19.24930989483035</v>
      </c>
      <c r="M69" s="34">
        <f>627.5095*(J67-J68)</f>
        <v>-15.970221033203027</v>
      </c>
      <c r="N69" s="34">
        <f>627.5095*(I67-I68)</f>
        <v>-16.051245911992236</v>
      </c>
      <c r="O69" s="34">
        <f>627.5095*(H67-H68)</f>
        <v>-17.066397298412042</v>
      </c>
      <c r="P69" s="34">
        <f>627.5095*(G67-G68)</f>
        <v>-17.106909737235931</v>
      </c>
      <c r="Q69" s="34">
        <f>627.5095*(F67-F68)</f>
        <v>-15.156011055794169</v>
      </c>
      <c r="R69" s="34">
        <f>627.5095*(E67-E68)</f>
        <v>-15.237035933941323</v>
      </c>
      <c r="S69" s="93">
        <f t="shared" ref="S69:S108" si="165">R69-N69</f>
        <v>0.81420997805091311</v>
      </c>
      <c r="T69" s="93">
        <f t="shared" ref="T69:T108" si="166">R69-P69</f>
        <v>1.8698738032946078</v>
      </c>
      <c r="U69" s="288"/>
      <c r="V69" s="93">
        <f>L69-'CCSD(T)'!BV69</f>
        <v>-0.28415829084871902</v>
      </c>
      <c r="W69" s="93">
        <f>N69-'CCSD(T)'!BW69</f>
        <v>-0.31583888054763243</v>
      </c>
      <c r="X69" s="93">
        <f>P69-'CCSD(T)'!CF69</f>
        <v>-7.7443116055835759E-2</v>
      </c>
      <c r="Y69" s="93">
        <f>R69-'CCSD(T)'!CG69</f>
        <v>-0.26882880416157739</v>
      </c>
      <c r="Z69" s="93">
        <f>R69-'DLPNO-CCSD(T1 or T0)'!CT68</f>
        <v>0.37081458658068911</v>
      </c>
      <c r="AA69" s="93">
        <f t="shared" ref="AA69:AA108" si="167">X69-V69</f>
        <v>0.20671517479288326</v>
      </c>
      <c r="AB69" s="93">
        <f t="shared" ref="AB69:AB108" si="168">Y69-X69</f>
        <v>-0.19138568810574164</v>
      </c>
      <c r="AD69" s="209" t="s">
        <v>65</v>
      </c>
      <c r="AE69" s="28">
        <v>-955.80516342318901</v>
      </c>
      <c r="AF69" s="28">
        <v>-959.31112348989097</v>
      </c>
      <c r="AG69" s="28">
        <v>-959.29954010399399</v>
      </c>
      <c r="AH69" s="28">
        <v>-959.17900266705396</v>
      </c>
      <c r="AI69" s="28">
        <v>-959.17321097410604</v>
      </c>
      <c r="AJ69" s="28">
        <v>-958.99576669138298</v>
      </c>
      <c r="AK69" s="28">
        <v>-958.98418330548498</v>
      </c>
      <c r="AL69" s="18" t="s">
        <v>120</v>
      </c>
      <c r="AM69" s="34">
        <f>627.5095*(AE67-AE68)</f>
        <v>-19.249309887268353</v>
      </c>
      <c r="AN69" s="34">
        <f>627.5095*(AK67-AK68)</f>
        <v>-16.026095668834635</v>
      </c>
      <c r="AO69" s="34">
        <f>627.5095*(AJ67-AJ68)</f>
        <v>-16.064266808152674</v>
      </c>
      <c r="AP69" s="34">
        <f>627.5095*(AI67-AI68)</f>
        <v>-17.100207214709592</v>
      </c>
      <c r="AQ69" s="34">
        <f>627.5095*(AH67-AH68)</f>
        <v>-17.119292785010668</v>
      </c>
      <c r="AR69" s="34">
        <f>627.5095*(AG67-AG68)</f>
        <v>-15.192444323790626</v>
      </c>
      <c r="AS69" s="34">
        <f>627.5095*(AF67-AF68)</f>
        <v>-15.23061546382206</v>
      </c>
      <c r="AT69" s="52">
        <f t="shared" ref="AT69:AT108" si="169">AS69-AO69</f>
        <v>0.8336513443306135</v>
      </c>
      <c r="AU69" s="52">
        <f t="shared" ref="AU69:AU108" si="170">AS69-AQ69</f>
        <v>1.8886773211886076</v>
      </c>
      <c r="AV69" s="71"/>
      <c r="AW69" s="52">
        <f>AM69-'CCSD(T)'!BV69</f>
        <v>-0.28415828328672177</v>
      </c>
      <c r="AX69" s="52">
        <f>AO69-'CCSD(T)'!BW69</f>
        <v>-0.32885977670806987</v>
      </c>
      <c r="AY69" s="52">
        <f>AQ69-'CCSD(T)'!CF69</f>
        <v>-8.9826163830572625E-2</v>
      </c>
      <c r="AZ69" s="52">
        <f>AS69-'CCSD(T)'!CG69</f>
        <v>-0.26240833404231445</v>
      </c>
      <c r="BA69" s="52">
        <f>AS69-'DLPNO-CCSD(T1 or T0)'!CT68</f>
        <v>0.37723505669995205</v>
      </c>
      <c r="BB69" s="52">
        <f t="shared" ref="BB69:BB108" si="171">AY69-AW69</f>
        <v>0.19433211945614914</v>
      </c>
      <c r="BC69" s="52">
        <f t="shared" ref="BC69:BC108" si="172">AZ69-AY69</f>
        <v>-0.17258217021174183</v>
      </c>
      <c r="BD69" s="33"/>
      <c r="BE69" s="211" t="s">
        <v>65</v>
      </c>
      <c r="BF69" s="28">
        <v>-955.80516342318901</v>
      </c>
      <c r="BG69" s="28">
        <v>-959.31134346151896</v>
      </c>
      <c r="BH69" s="28">
        <v>-959.28041316430199</v>
      </c>
      <c r="BI69" s="28">
        <v>-959.17555827263902</v>
      </c>
      <c r="BJ69" s="28">
        <v>-959.16009312403003</v>
      </c>
      <c r="BK69" s="28">
        <v>-958.994318042553</v>
      </c>
      <c r="BL69" s="28">
        <v>-3.0930297217999999E-2</v>
      </c>
      <c r="BM69" s="28">
        <f t="shared" ref="BM69:BM111" si="173">BK69-BL69</f>
        <v>-958.96338774533501</v>
      </c>
      <c r="BN69" s="18" t="s">
        <v>120</v>
      </c>
      <c r="BO69" s="212">
        <f>627.5095*(BF67-BF68)</f>
        <v>-19.249309897897952</v>
      </c>
      <c r="BP69" s="212">
        <f>627.5095*(BM67-BM68)</f>
        <v>-16.316469608187987</v>
      </c>
      <c r="BQ69" s="212">
        <f>627.5095*(BK67-BK68)</f>
        <v>-16.172789824092572</v>
      </c>
      <c r="BR69" s="212">
        <f>627.5095*(BJ67-BJ68)</f>
        <v>-17.162668551576385</v>
      </c>
      <c r="BS69" s="212">
        <f>627.5095*(BI67-BI68)</f>
        <v>-17.090828659778367</v>
      </c>
      <c r="BT69" s="212">
        <f>627.5095*(BH67-BH68)</f>
        <v>-15.359293292257027</v>
      </c>
      <c r="BU69" s="212">
        <f>627.5095*(BG67-BG68)</f>
        <v>-15.215613508803671</v>
      </c>
      <c r="BV69" s="213">
        <f t="shared" ref="BV69:BV108" si="174">BU69-BQ69</f>
        <v>0.95717631528890124</v>
      </c>
      <c r="BW69" s="213">
        <f t="shared" ref="BW69:BW108" si="175">BU69-BS69</f>
        <v>1.8752151509746966</v>
      </c>
      <c r="BX69" s="214">
        <f t="shared" si="129"/>
        <v>1.3462170213911051E-2</v>
      </c>
      <c r="BY69" s="33">
        <f>BO69-'CCSD(T)'!BV69</f>
        <v>-0.2841582939163203</v>
      </c>
      <c r="BZ69" s="33">
        <f>BQ69-'CCSD(T)'!BW69</f>
        <v>-0.43738279264796809</v>
      </c>
      <c r="CA69" s="39">
        <f>BS69-'CCSD(T)'!CF69</f>
        <v>-6.1362038598272051E-2</v>
      </c>
      <c r="CB69" s="39">
        <f>BU69-'CCSD(T)'!CG69</f>
        <v>-0.24740637902392493</v>
      </c>
      <c r="CC69" s="33">
        <f>BU69-'DLPNO-CCSD(T1 or T0)'!CT68</f>
        <v>0.39223701171834158</v>
      </c>
      <c r="CD69" s="33">
        <f t="shared" ref="CD69:CD108" si="176">CA69-BY69</f>
        <v>0.22279625531804825</v>
      </c>
      <c r="CE69" s="33">
        <f t="shared" ref="CE69:CE108" si="177">CB69-CA69</f>
        <v>-0.18604434042565288</v>
      </c>
      <c r="CF69" s="39"/>
      <c r="CG69" s="211" t="s">
        <v>65</v>
      </c>
      <c r="CH69" s="74">
        <v>-955.80516342318799</v>
      </c>
      <c r="CI69" s="74">
        <v>-959.31219839345499</v>
      </c>
      <c r="CJ69" s="74">
        <v>-959.28233253394103</v>
      </c>
      <c r="CK69" s="74">
        <v>-959.17664131817799</v>
      </c>
      <c r="CL69" s="74">
        <v>-959.16170838842095</v>
      </c>
      <c r="CM69" s="74">
        <v>-958.99563388425304</v>
      </c>
      <c r="CN69" s="33">
        <v>-2.9865859514999999E-2</v>
      </c>
      <c r="CO69" s="33">
        <f t="shared" ref="CO69:CO111" si="178">CM69-CN69</f>
        <v>-958.96576802473805</v>
      </c>
      <c r="CP69" s="18" t="s">
        <v>120</v>
      </c>
      <c r="CQ69" s="34">
        <f>627.5095*(CH67-CH68)</f>
        <v>-19.249309897897952</v>
      </c>
      <c r="CR69" s="34">
        <f>627.5095*(CO67-CO68)</f>
        <v>-16.381975427794018</v>
      </c>
      <c r="CS69" s="34">
        <f>627.5095*(CM67-CM68)</f>
        <v>-16.192574465685521</v>
      </c>
      <c r="CT69" s="34">
        <f>627.5095*(CL67-CL68)</f>
        <v>-17.210976261580488</v>
      </c>
      <c r="CU69" s="34">
        <f>627.5095*(CK67-CK68)</f>
        <v>-17.116275780847268</v>
      </c>
      <c r="CV69" s="34">
        <f>627.5095*(CJ67-CJ68)</f>
        <v>-15.415524741740253</v>
      </c>
      <c r="CW69" s="34">
        <f>627.5095*(CI67-CI68)</f>
        <v>-15.226123779631758</v>
      </c>
      <c r="CX69" s="33">
        <f t="shared" si="130"/>
        <v>0.96645068605376316</v>
      </c>
      <c r="CY69" s="33">
        <f t="shared" si="131"/>
        <v>1.89015200121551</v>
      </c>
      <c r="CZ69" s="33">
        <f t="shared" si="132"/>
        <v>1.4936850240813371E-2</v>
      </c>
      <c r="DA69" s="33">
        <f>CQ69-'CCSD(T)'!BV69</f>
        <v>-0.2841582939163203</v>
      </c>
      <c r="DB69" s="33">
        <f>CS69-'CCSD(T)'!BW69</f>
        <v>-0.4571674342409171</v>
      </c>
      <c r="DC69" s="33">
        <f>CU69-'CCSD(T)'!CF69</f>
        <v>-8.6809159667172509E-2</v>
      </c>
      <c r="DD69" s="39">
        <f>CW69-'CCSD(T)'!CG69</f>
        <v>-0.25791664985201201</v>
      </c>
      <c r="DE69" s="39">
        <f>CW69-'DLPNO-CCSD(T1 or T0)'!CT68</f>
        <v>0.38172674089025449</v>
      </c>
      <c r="DF69" s="33">
        <f t="shared" ref="DF69:DF108" si="179">DC69-DA69</f>
        <v>0.1973491342491478</v>
      </c>
      <c r="DG69" s="33">
        <f t="shared" ref="DG69:DG108" si="180">DD69-DC69</f>
        <v>-0.17110749018483951</v>
      </c>
      <c r="DH69" s="33"/>
      <c r="DI69" s="211" t="s">
        <v>65</v>
      </c>
      <c r="DJ69" s="74">
        <v>-955.80516342324495</v>
      </c>
      <c r="DK69" s="74">
        <v>-959.31023948703705</v>
      </c>
      <c r="DL69" s="74">
        <v>-959.30714579032303</v>
      </c>
      <c r="DM69" s="74">
        <v>-959.17961322456495</v>
      </c>
      <c r="DN69" s="74">
        <v>-959.17806637620799</v>
      </c>
      <c r="DO69" s="74">
        <v>-958.99597221763895</v>
      </c>
      <c r="DP69" s="28">
        <v>-3.0936967140000001E-3</v>
      </c>
      <c r="DQ69" s="33">
        <f t="shared" si="125"/>
        <v>-958.99287852092493</v>
      </c>
      <c r="DR69" s="18" t="s">
        <v>120</v>
      </c>
      <c r="DS69" s="34">
        <f>627.5095*(DJ67-DJ68)</f>
        <v>-19.249309850243119</v>
      </c>
      <c r="DT69" s="34">
        <f>627.5095*(DQ67-DQ68)</f>
        <v>-15.98561198256864</v>
      </c>
      <c r="DU69" s="34">
        <f>627.5095*(DO67-DO68)</f>
        <v>-15.963607346633795</v>
      </c>
      <c r="DV69" s="34">
        <f>627.5095*(DN67-DN68)</f>
        <v>-17.069659928641023</v>
      </c>
      <c r="DW69" s="34">
        <f>627.5095*(DM67-DM68)</f>
        <v>-17.058657610031542</v>
      </c>
      <c r="DX69" s="34">
        <f>627.5095*(DL67-DL68)</f>
        <v>-15.138761606456171</v>
      </c>
      <c r="DY69" s="34">
        <f>627.5095*(DK67-DK68)</f>
        <v>-15.116756969950609</v>
      </c>
      <c r="DZ69" s="33">
        <f t="shared" si="133"/>
        <v>0.84685037668318586</v>
      </c>
      <c r="EA69" s="33">
        <f t="shared" si="134"/>
        <v>1.9419006400809327</v>
      </c>
      <c r="EB69" s="33">
        <f t="shared" ref="EB69:EB108" si="181">EA69-T69</f>
        <v>7.2026836786324822E-2</v>
      </c>
      <c r="EC69" s="33">
        <f>DS69-'CCSD(T)'!BV69</f>
        <v>-0.28415824626148734</v>
      </c>
      <c r="ED69" s="33">
        <f>DU69-'CCSD(T)'!BW69</f>
        <v>-0.22820031518919137</v>
      </c>
      <c r="EE69" s="33">
        <f>DW69-'CCSD(T)'!CF69</f>
        <v>-2.9190988851446775E-2</v>
      </c>
      <c r="EF69" s="39">
        <f>DY69-'CCSD(T)'!CG69</f>
        <v>-0.14854984017086359</v>
      </c>
      <c r="EG69" s="39">
        <f>DY69-'DLPNO-CCSD(T1 or T0)'!CT68</f>
        <v>0.49109355057140291</v>
      </c>
      <c r="EH69" s="33">
        <f t="shared" ref="EH69:EH108" si="182">EE69-EC69</f>
        <v>0.25496725741004056</v>
      </c>
      <c r="EI69" s="33">
        <f t="shared" ref="EI69:EI108" si="183">EF69-EE69</f>
        <v>-0.11935885131941681</v>
      </c>
      <c r="EJ69" s="33"/>
      <c r="EK69" s="289" t="s">
        <v>65</v>
      </c>
      <c r="EL69" s="33">
        <v>-955.93725287667598</v>
      </c>
      <c r="EM69" s="33">
        <v>-959.80044660778299</v>
      </c>
      <c r="EN69" s="33">
        <v>-959.78845659087096</v>
      </c>
      <c r="EO69" s="33">
        <v>-959.65186909409294</v>
      </c>
      <c r="EP69" s="33">
        <v>-959.64587408563705</v>
      </c>
      <c r="EQ69" s="33">
        <v>-959.45881457891096</v>
      </c>
      <c r="ER69" s="33">
        <v>-1.1990016912000001E-2</v>
      </c>
      <c r="ES69" s="33">
        <f t="shared" ref="ES69:ES111" si="184">EQ69-ER69</f>
        <v>-959.44682456199894</v>
      </c>
      <c r="ET69" s="18" t="s">
        <v>120</v>
      </c>
      <c r="EU69" s="34">
        <f>627.5095*(EL67-EL68)</f>
        <v>-20.774829606363806</v>
      </c>
      <c r="EV69" s="34">
        <f>627.5095*(ES67-ES68)</f>
        <v>-16.730066630980993</v>
      </c>
      <c r="EW69" s="34">
        <f>627.5095*(EQ67-EQ68)</f>
        <v>-16.738945922418608</v>
      </c>
      <c r="EX69" s="34">
        <f>627.5095*(EP67-EP68)</f>
        <v>-18.256579663139799</v>
      </c>
      <c r="EY69" s="34">
        <f>627.5095*(EO67-EO68)</f>
        <v>-18.261019308466238</v>
      </c>
      <c r="EZ69" s="34">
        <f>627.5095*(EN67-EN68)</f>
        <v>-16.159632371794761</v>
      </c>
      <c r="FA69" s="34">
        <f>627.5095*(EM67-EM68)</f>
        <v>-16.168511663803095</v>
      </c>
      <c r="FB69" s="92">
        <f t="shared" si="135"/>
        <v>0.57043425861551356</v>
      </c>
      <c r="FC69" s="92">
        <f t="shared" si="136"/>
        <v>2.0925076446631437</v>
      </c>
      <c r="FD69" s="92">
        <f>EU69-'CCSD(T)'!BB69</f>
        <v>-0.20207690626175179</v>
      </c>
      <c r="FE69" s="92">
        <f>EW69-'CCSD(T)'!BC69</f>
        <v>-0.16171631036112544</v>
      </c>
      <c r="FF69" s="92">
        <f>EY69-'CCSD(T)'!CH69</f>
        <v>5.2734353479767293E-2</v>
      </c>
      <c r="FG69" s="96">
        <f>FA69-'CCSD(T)'!CI69</f>
        <v>-0.14614703782236305</v>
      </c>
      <c r="FH69" s="96">
        <f>FA69-'DLPNO-CCSD(T1 or T0)'!AF68</f>
        <v>0.49624620501566241</v>
      </c>
      <c r="FI69" s="92">
        <f t="shared" ref="FI69:FI108" si="185">FF69-FD69</f>
        <v>0.25481125974151908</v>
      </c>
      <c r="FJ69" s="92">
        <f t="shared" ref="FJ69:FJ108" si="186">FG69-FF69</f>
        <v>-0.19888139130213034</v>
      </c>
      <c r="FK69" s="39"/>
      <c r="FL69" s="218" t="s">
        <v>65</v>
      </c>
      <c r="FM69" s="28">
        <v>-955.93725287664302</v>
      </c>
      <c r="FN69" s="28">
        <v>-959.80060977955895</v>
      </c>
      <c r="FO69" s="28">
        <v>-959.78873762340504</v>
      </c>
      <c r="FP69" s="28">
        <v>-959.65202917903002</v>
      </c>
      <c r="FQ69" s="28">
        <v>-959.64609310095295</v>
      </c>
      <c r="FR69" s="28">
        <v>-959.45903837996696</v>
      </c>
      <c r="FS69" s="28">
        <v>-1.1872156153E-2</v>
      </c>
      <c r="FT69" s="28">
        <f t="shared" ref="FT69:FT111" si="187">FR69-FS69</f>
        <v>-959.44716622381395</v>
      </c>
      <c r="FU69" s="18" t="s">
        <v>120</v>
      </c>
      <c r="FV69" s="34">
        <f>627.5095*(FM67-FM68)</f>
        <v>-20.774829539875324</v>
      </c>
      <c r="FW69" s="34">
        <f>627.5095*(FT67-FT68)</f>
        <v>-16.746995884712312</v>
      </c>
      <c r="FX69" s="34">
        <f>627.5095*(FR67-FR68)</f>
        <v>-16.75543715132854</v>
      </c>
      <c r="FY69" s="34">
        <f>627.5095*(FQ67-FQ68)</f>
        <v>-18.260408573611798</v>
      </c>
      <c r="FZ69" s="34">
        <f>627.5095*(FP67-FP68)</f>
        <v>-18.264629206884241</v>
      </c>
      <c r="GA69" s="34">
        <f>627.5095*(FO67-FO68)</f>
        <v>-16.164067343451904</v>
      </c>
      <c r="GB69" s="34">
        <f>627.5095*(FN67-FN68)</f>
        <v>-16.172508610068132</v>
      </c>
      <c r="GC69" s="33">
        <f t="shared" ref="GC69:GC108" si="188">GB69-FX69</f>
        <v>0.58292854126040794</v>
      </c>
      <c r="GD69" s="33">
        <f t="shared" ref="GD69:GD108" si="189">GB69-FZ69</f>
        <v>2.092120596816109</v>
      </c>
      <c r="GE69" s="169">
        <f t="shared" si="137"/>
        <v>9.3387811801271425E-2</v>
      </c>
      <c r="GF69" s="33">
        <f>FV69-'CCSD(T)'!BB69</f>
        <v>-0.20207683977326951</v>
      </c>
      <c r="GG69" s="33">
        <f>FX69-'CCSD(T)'!BC69</f>
        <v>-0.1782075392710567</v>
      </c>
      <c r="GH69" s="33">
        <f>FZ69-'CCSD(T)'!CH69</f>
        <v>4.9124455061765104E-2</v>
      </c>
      <c r="GI69" s="33">
        <f>GB69-'CCSD(T)'!CI69</f>
        <v>-0.15014398408739993</v>
      </c>
      <c r="GJ69" s="33">
        <f>GB69-'DLPNO-CCSD(T1 or T0)'!O68</f>
        <v>0.52570743779174478</v>
      </c>
      <c r="GK69" s="33">
        <f t="shared" ref="GK69:GK108" si="190">GH69-GF69</f>
        <v>0.25120129483503462</v>
      </c>
      <c r="GL69" s="33">
        <f t="shared" ref="GL69:GL108" si="191">GI69-GH69</f>
        <v>-0.19926843914916503</v>
      </c>
      <c r="GM69" s="33"/>
      <c r="GN69" s="218" t="s">
        <v>65</v>
      </c>
      <c r="GO69" s="28">
        <v>-955.93725287664802</v>
      </c>
      <c r="GP69" s="28">
        <v>-959.800432441559</v>
      </c>
      <c r="GQ69" s="28">
        <v>-959.76670656465706</v>
      </c>
      <c r="GR69" s="28">
        <v>-959.64798802528799</v>
      </c>
      <c r="GS69" s="28">
        <v>-959.63112508683605</v>
      </c>
      <c r="GT69" s="28">
        <v>-959.45728937173396</v>
      </c>
      <c r="GU69" s="28">
        <v>-3.3725876903000003E-2</v>
      </c>
      <c r="GV69" s="28">
        <f t="shared" ref="GV69:GV111" si="192">GT69-GU69</f>
        <v>-959.423563494831</v>
      </c>
      <c r="GW69" s="18" t="s">
        <v>120</v>
      </c>
      <c r="GX69" s="34">
        <f>627.5095*(GO67-GO68)</f>
        <v>-20.774829544227039</v>
      </c>
      <c r="GY69" s="34">
        <f>627.5095*(GV67-GV68)</f>
        <v>-17.054829652727548</v>
      </c>
      <c r="GZ69" s="34">
        <f>627.5095*(GT67-GT68)</f>
        <v>-16.806949035275338</v>
      </c>
      <c r="HA69" s="34">
        <f>627.5095*(GS67-GS68)</f>
        <v>-18.395874860077285</v>
      </c>
      <c r="HB69" s="34">
        <f>627.5095*(GR67-GR68)</f>
        <v>-18.271934550780461</v>
      </c>
      <c r="HC69" s="34">
        <f>627.5095*(GQ67-GQ68)</f>
        <v>-16.433118566417338</v>
      </c>
      <c r="HD69" s="34">
        <f>627.5095*(GP67-GP68)</f>
        <v>-16.185237948965131</v>
      </c>
      <c r="HE69" s="33">
        <f t="shared" si="138"/>
        <v>0.62171108631020644</v>
      </c>
      <c r="HF69" s="33">
        <f t="shared" si="139"/>
        <v>2.0866966018153299</v>
      </c>
      <c r="HG69" s="52">
        <f t="shared" ref="HG69:HG108" si="193">GD69-HF69</f>
        <v>5.4239950007790583E-3</v>
      </c>
      <c r="HH69" s="33">
        <f>GX69-'CCSD(T)'!BB69</f>
        <v>-0.20207684412498494</v>
      </c>
      <c r="HI69" s="33">
        <f>GZ69-'CCSD(T)'!BC69</f>
        <v>-0.22971942321785477</v>
      </c>
      <c r="HJ69" s="33">
        <f>HB69-'CCSD(T)'!CH69</f>
        <v>4.1819111165544598E-2</v>
      </c>
      <c r="HK69" s="33">
        <f>HD69-'CCSD(T)'!CI69</f>
        <v>-0.16287332298439949</v>
      </c>
      <c r="HL69" s="33">
        <f>HD69-'DLPNO-CCSD(T1 or T0)'!CT68</f>
        <v>-0.57738742844311908</v>
      </c>
      <c r="HM69" s="33">
        <f t="shared" si="140"/>
        <v>0.24389595529052954</v>
      </c>
      <c r="HN69" s="33">
        <f t="shared" si="141"/>
        <v>-0.20469243414994409</v>
      </c>
      <c r="HO69" s="39"/>
      <c r="HP69" s="218" t="s">
        <v>65</v>
      </c>
      <c r="HQ69" s="28">
        <v>-955.93725287664404</v>
      </c>
      <c r="HR69" s="28">
        <v>-959.80144938318301</v>
      </c>
      <c r="HS69" s="28">
        <v>-959.76895898038595</v>
      </c>
      <c r="HT69" s="28">
        <v>-959.64924997772903</v>
      </c>
      <c r="HU69" s="28">
        <v>-959.63300477633004</v>
      </c>
      <c r="HV69" s="28">
        <v>-959.45871679870095</v>
      </c>
      <c r="HW69" s="28">
        <v>-3.2490402797000002E-2</v>
      </c>
      <c r="HX69" s="28">
        <f t="shared" ref="HX69:HX111" si="194">HV69-HW69</f>
        <v>-959.426226395904</v>
      </c>
      <c r="HY69" s="18" t="s">
        <v>120</v>
      </c>
      <c r="HZ69" s="34">
        <f>627.5095*(HQ67-HQ68)</f>
        <v>-20.774829546153207</v>
      </c>
      <c r="IA69" s="34">
        <f>627.5095*(HX67-HX68)</f>
        <v>-17.120872948725555</v>
      </c>
      <c r="IB69" s="34">
        <f>627.5095*(HV67-HV68)</f>
        <v>-16.812212237375668</v>
      </c>
      <c r="IC69" s="34">
        <f>627.5095*(HU67-HU68)</f>
        <v>-18.429306159152905</v>
      </c>
      <c r="ID69" s="34">
        <f>627.5095*(HT67-HT68)</f>
        <v>-18.274975803763319</v>
      </c>
      <c r="IE69" s="34">
        <f>627.5095*(HS67-HS68)</f>
        <v>-16.47298395883066</v>
      </c>
      <c r="IF69" s="34">
        <f>627.5095*(HR67-HR68)</f>
        <v>-16.164323247552115</v>
      </c>
      <c r="IG69" s="33">
        <f t="shared" ref="IG69:IG108" si="195">IF69-IB69</f>
        <v>0.64788898982355292</v>
      </c>
      <c r="IH69" s="33">
        <f t="shared" ref="IH69:IH108" si="196">IF69-ID69</f>
        <v>2.1106525562112033</v>
      </c>
      <c r="II69" s="33">
        <f t="shared" ref="II69:II108" si="197">IH69-HF69</f>
        <v>2.3955954395873391E-2</v>
      </c>
      <c r="IJ69" s="33">
        <f>HZ69-'CCSD(T)'!BB69</f>
        <v>-0.20207684605115261</v>
      </c>
      <c r="IK69" s="33">
        <f>IB69-'CCSD(T)'!BC69</f>
        <v>-0.23498262531818526</v>
      </c>
      <c r="IL69" s="33">
        <f>ID69-'CCSD(T)'!CH69</f>
        <v>3.8777858182687197E-2</v>
      </c>
      <c r="IM69" s="33">
        <f>IF69-'CCSD(T)'!CI69</f>
        <v>-0.1419586215713835</v>
      </c>
      <c r="IN69" s="33">
        <f>IF69-'DLPNO-CCSD(T1 or T0)'!CT68</f>
        <v>-0.55647272703010309</v>
      </c>
      <c r="IO69" s="33">
        <f t="shared" ref="IO69:IO108" si="198">IL69-IJ69</f>
        <v>0.24085470423383981</v>
      </c>
      <c r="IP69" s="33">
        <f t="shared" ref="IP69:IP108" si="199">IM69-IL69</f>
        <v>-0.1807364797540707</v>
      </c>
      <c r="IQ69" s="33"/>
      <c r="IR69" s="218" t="s">
        <v>65</v>
      </c>
      <c r="IS69">
        <v>-955.93725287667405</v>
      </c>
      <c r="IT69">
        <v>-959.80090560050701</v>
      </c>
      <c r="IU69">
        <v>-959.79724334541299</v>
      </c>
      <c r="IV69">
        <v>-959.65315842174505</v>
      </c>
      <c r="IW69">
        <v>-959.65132729419804</v>
      </c>
      <c r="IX69">
        <v>-959.45938476823801</v>
      </c>
      <c r="IY69">
        <v>-3.6622550940000002E-3</v>
      </c>
      <c r="IZ69" s="28">
        <f t="shared" ref="IZ69:IZ111" si="200">IX69-IY69</f>
        <v>-959.455722513144</v>
      </c>
      <c r="JA69" s="18" t="s">
        <v>120</v>
      </c>
      <c r="JB69" s="34">
        <f>627.5095*(IS67-IS68)</f>
        <v>-20.774829605079692</v>
      </c>
      <c r="JC69" s="34">
        <f>627.5095*(IZ67-IZ68)</f>
        <v>-16.779918853462924</v>
      </c>
      <c r="JD69" s="34">
        <f>627.5095*(IX67-IX68)</f>
        <v>-16.757412662964157</v>
      </c>
      <c r="JE69" s="34">
        <f>627.5095*(IW67-IW68)</f>
        <v>-18.328054895231553</v>
      </c>
      <c r="JF69" s="34">
        <f>627.5095*(IV67-IV68)</f>
        <v>-18.316801799982169</v>
      </c>
      <c r="JG69" s="34">
        <f>627.5095*(IU67-IU68)</f>
        <v>-16.176745297597567</v>
      </c>
      <c r="JH69" s="34">
        <f>627.5095*(IT67-IT68)</f>
        <v>-16.154239107098796</v>
      </c>
      <c r="JI69" s="33">
        <f t="shared" ref="JI69:JI108" si="201">JH69-JD69</f>
        <v>0.60317355586536081</v>
      </c>
      <c r="JJ69" s="33">
        <f t="shared" ref="JJ69:JJ108" si="202">JH69-JF69</f>
        <v>2.1625626928833732</v>
      </c>
      <c r="JK69" s="33">
        <f t="shared" ref="JK69:JK108" si="203">JJ69-FC69</f>
        <v>7.0055048220229565E-2</v>
      </c>
      <c r="JL69" s="33">
        <f>JB69-'CCSD(T)'!BB69</f>
        <v>-0.20207690497763764</v>
      </c>
      <c r="JM69" s="33">
        <f>JD69-'CCSD(T)'!BC69</f>
        <v>-0.18018305090667397</v>
      </c>
      <c r="JN69" s="33">
        <f>JF69-'CCSD(T)'!CH69</f>
        <v>-3.0481380361635502E-3</v>
      </c>
      <c r="JO69" s="33">
        <f>JH69-'CCSD(T)'!CI69</f>
        <v>-0.13187448111806432</v>
      </c>
      <c r="JP69" s="33">
        <f>JH69-'DLPNO-CCSD(T1 or T0)'!CT68</f>
        <v>-0.54638858657678391</v>
      </c>
      <c r="JQ69" s="33">
        <f t="shared" ref="JQ69:JQ108" si="204">JN69-JL69</f>
        <v>0.19902876694147409</v>
      </c>
      <c r="JR69" s="33">
        <f t="shared" ref="JR69:JR108" si="205">JO69-JN69</f>
        <v>-0.12882634308190077</v>
      </c>
      <c r="JS69" s="33"/>
      <c r="JT69" s="344">
        <v>-962.15727308526505</v>
      </c>
      <c r="JU69" s="345">
        <v>-961.84875884172698</v>
      </c>
      <c r="JV69" s="346">
        <v>-961.843295803513</v>
      </c>
      <c r="JW69" s="328"/>
      <c r="JX69" s="219" t="s">
        <v>65</v>
      </c>
      <c r="JY69" s="28">
        <v>-956.94128982032998</v>
      </c>
      <c r="JZ69" s="28">
        <v>-961.63605696453101</v>
      </c>
      <c r="KA69" s="28">
        <v>-961.61703227552402</v>
      </c>
      <c r="KB69" s="28">
        <v>-961.41777988989099</v>
      </c>
      <c r="KC69" s="28">
        <v>-961.40826754538796</v>
      </c>
      <c r="KD69" s="28">
        <v>-961.28957379168503</v>
      </c>
      <c r="KE69" s="28">
        <v>-1.9024689006999999E-2</v>
      </c>
      <c r="KF69" s="28">
        <f t="shared" ref="KF69:KF111" si="206">KD69-KE69</f>
        <v>-961.27054910267805</v>
      </c>
      <c r="KG69" s="216">
        <v>-961.26461492199996</v>
      </c>
      <c r="KH69" s="125">
        <v>-961.26461492199996</v>
      </c>
      <c r="KI69" s="215">
        <v>-961.46916092799995</v>
      </c>
      <c r="KJ69" s="10">
        <v>-1.0710324384850001</v>
      </c>
      <c r="KK69" s="10">
        <v>-3.2816130572639999</v>
      </c>
      <c r="KL69" s="10">
        <f t="shared" si="142"/>
        <v>-961.23623630187512</v>
      </c>
      <c r="KM69" s="10">
        <f t="shared" si="143"/>
        <v>-961.20738679477313</v>
      </c>
      <c r="KN69" s="34">
        <f>627.5095*(JY67-JY68)</f>
        <v>-17.812623615196252</v>
      </c>
      <c r="KO69" s="34">
        <f>627.5095*(KF67-KF68)</f>
        <v>-13.193291522844287</v>
      </c>
      <c r="KP69" s="34">
        <f>627.5095*(KL67-KL68)</f>
        <v>52.514929928994846</v>
      </c>
      <c r="KQ69" s="34">
        <f>627.5095*(KM67-KM68)</f>
        <v>48.705134702988921</v>
      </c>
      <c r="KR69" s="34">
        <f>627.5095*(KD67-KD68)</f>
        <v>-13.219805444581713</v>
      </c>
      <c r="KS69" s="34">
        <f>627.5095*(KC67-KC68)</f>
        <v>-15.05283448546008</v>
      </c>
      <c r="KT69" s="34">
        <f>627.5095*(KB67-KB68)</f>
        <v>-15.066091446257452</v>
      </c>
      <c r="KU69" s="34">
        <f>627.5095*(KA67-KA68)</f>
        <v>-12.854069115260589</v>
      </c>
      <c r="KV69" s="34">
        <f>627.5095*(JZ67-JZ68)</f>
        <v>-12.880583037640072</v>
      </c>
      <c r="KW69" s="33">
        <f t="shared" si="126"/>
        <v>0.33922240694164074</v>
      </c>
      <c r="KX69" s="109">
        <f>627.5095*(JT67-JT68)</f>
        <v>-14.312060997775669</v>
      </c>
      <c r="KY69" s="109">
        <f>627.5095*(JU67-JU68)</f>
        <v>-14.149082701252556</v>
      </c>
      <c r="KZ69" s="331">
        <f>627.5095*(JV67-JV68)</f>
        <v>-14.025821770030458</v>
      </c>
      <c r="LA69" s="33">
        <f t="shared" si="144"/>
        <v>2.1855084086173804</v>
      </c>
      <c r="LB69" s="155">
        <f t="shared" si="145"/>
        <v>9.3387811801271425E-2</v>
      </c>
      <c r="LC69" s="149">
        <f>KN69-'PNO-LCCSD(T)'!AB68</f>
        <v>4.6286144252547956E-2</v>
      </c>
      <c r="LD69" s="179">
        <f t="shared" si="146"/>
        <v>3.2919255724280596</v>
      </c>
      <c r="LE69" s="324">
        <f t="shared" si="147"/>
        <v>-1.4314779601355969</v>
      </c>
      <c r="LF69" s="326">
        <f t="shared" si="148"/>
        <v>0.16297829652311258</v>
      </c>
      <c r="LG69" t="str">
        <f t="shared" si="149"/>
        <v>22_ts</v>
      </c>
      <c r="LH69" s="175">
        <f>627.5095*(KG67-KG68)</f>
        <v>-15.40355539020981</v>
      </c>
      <c r="LI69" s="128">
        <f t="shared" si="127"/>
        <v>0.35072090474973017</v>
      </c>
      <c r="LJ69" s="129">
        <f t="shared" si="128"/>
        <v>0.33746394395235768</v>
      </c>
      <c r="LK69" s="123">
        <f>627.5095*(KI67-KI68)</f>
        <v>-13.362918969051243</v>
      </c>
      <c r="LL69" s="128">
        <f t="shared" si="150"/>
        <v>0.50884985379065384</v>
      </c>
      <c r="LM69" s="128">
        <f t="shared" si="151"/>
        <v>0.48233593141117126</v>
      </c>
      <c r="LN69" s="226">
        <f t="shared" si="152"/>
        <v>-2.0473727292495116</v>
      </c>
      <c r="LO69" s="226"/>
      <c r="LP69" s="5" t="s">
        <v>65</v>
      </c>
      <c r="LQ69" s="4">
        <v>-956.94128981995698</v>
      </c>
      <c r="LR69" s="4">
        <v>-961.63588753894396</v>
      </c>
      <c r="LS69" s="4">
        <v>-961.61678826459695</v>
      </c>
      <c r="LT69" s="4">
        <v>-961.41762603393101</v>
      </c>
      <c r="LU69" s="4">
        <v>-961.40807639675802</v>
      </c>
      <c r="LV69" s="4">
        <v>-961.28935442011004</v>
      </c>
      <c r="LW69" s="4">
        <v>-1.9099274347000001E-2</v>
      </c>
      <c r="LX69" s="28">
        <f t="shared" si="153"/>
        <v>-961.27025514576303</v>
      </c>
      <c r="LY69" s="18" t="s">
        <v>120</v>
      </c>
      <c r="LZ69" s="34">
        <f>627.5095*(LQ67-LQ68)</f>
        <v>-17.812623525451073</v>
      </c>
      <c r="MA69" s="34">
        <f>627.5095*(LX67-LX68)</f>
        <v>-13.175298814912365</v>
      </c>
      <c r="MB69" s="34">
        <f>627.5095*(LV67-LV68)</f>
        <v>-13.21861070409782</v>
      </c>
      <c r="MC69" s="34">
        <f>627.5095*(LU67-LU68)</f>
        <v>-15.044361493209351</v>
      </c>
      <c r="MD69" s="34">
        <f>627.5095*(LT67-LT68)</f>
        <v>-15.066017437802078</v>
      </c>
      <c r="ME69" s="34">
        <f>627.5095*(LS67-LS68)</f>
        <v>-12.848817538514021</v>
      </c>
      <c r="MF69" s="34">
        <f>627.5095*(LR67-LR68)</f>
        <v>-12.892129427699476</v>
      </c>
      <c r="MG69" s="33">
        <f t="shared" si="154"/>
        <v>0.32648127639834357</v>
      </c>
      <c r="MH69" s="39">
        <f t="shared" si="155"/>
        <v>2.1738880101026012</v>
      </c>
      <c r="MI69" s="33"/>
      <c r="MJ69" s="5" t="s">
        <v>65</v>
      </c>
      <c r="MK69" s="28">
        <v>-956.94128982035397</v>
      </c>
      <c r="ML69" s="28">
        <v>-961.63523007553999</v>
      </c>
      <c r="MM69" s="28">
        <v>-961.58614291147205</v>
      </c>
      <c r="MN69" s="28">
        <v>-961.41280390725797</v>
      </c>
      <c r="MO69" s="28">
        <v>-961.388260325224</v>
      </c>
      <c r="MP69" s="28">
        <v>-961.28736009168995</v>
      </c>
      <c r="MQ69" s="28">
        <v>-4.9087164067999997E-2</v>
      </c>
      <c r="MR69" s="28">
        <f t="shared" ref="MR69:MR111" si="207">MP69-MQ69</f>
        <v>-961.23827292762189</v>
      </c>
      <c r="MS69" s="18" t="s">
        <v>120</v>
      </c>
      <c r="MT69" s="34">
        <f>627.5095*(MK67-MK68)</f>
        <v>-17.812623613912137</v>
      </c>
      <c r="MU69" s="34">
        <f>627.5095*(MR67-MR68)</f>
        <v>-13.427773350368717</v>
      </c>
      <c r="MV69" s="34">
        <f>627.5095*(MP67-MP68)</f>
        <v>-13.299402015063727</v>
      </c>
      <c r="MW69" s="34">
        <f>627.5095*(MO67-MO68)</f>
        <v>-15.144629213736193</v>
      </c>
      <c r="MX69" s="34">
        <f>627.5095*(MN67-MN68)</f>
        <v>-15.080443546083698</v>
      </c>
      <c r="MY69" s="34">
        <f>627.5095*(MM67-MM68)</f>
        <v>-13.11213663532082</v>
      </c>
      <c r="MZ69" s="34">
        <f>627.5095*(ML67-ML68)</f>
        <v>-12.983765300729225</v>
      </c>
      <c r="NA69" s="52">
        <f t="shared" si="156"/>
        <v>0.31563671433450224</v>
      </c>
      <c r="NB69" s="52">
        <f t="shared" si="157"/>
        <v>2.0966782453544734</v>
      </c>
      <c r="NC69" s="33">
        <f t="shared" si="158"/>
        <v>8.8830163262906936E-2</v>
      </c>
      <c r="ND69" s="33"/>
      <c r="NE69" s="5" t="s">
        <v>65</v>
      </c>
      <c r="NF69">
        <v>-956.94128982036796</v>
      </c>
      <c r="NG69">
        <v>-961.63653960316299</v>
      </c>
      <c r="NH69">
        <v>-961.58796725491504</v>
      </c>
      <c r="NI69">
        <v>-961.41406602116604</v>
      </c>
      <c r="NJ69">
        <v>-961.38977984704195</v>
      </c>
      <c r="NK69">
        <v>-961.28905618516205</v>
      </c>
      <c r="NL69">
        <v>-4.8572348247999997E-2</v>
      </c>
      <c r="NM69" s="28">
        <f t="shared" ref="NM69:NM111" si="208">NK69-NL69</f>
        <v>-961.24048383691411</v>
      </c>
      <c r="NN69" s="18" t="s">
        <v>120</v>
      </c>
      <c r="NO69" s="34">
        <f>627.5095*(NF67-NF68)</f>
        <v>-17.812623595720549</v>
      </c>
      <c r="NP69" s="34">
        <f>627.5095*(NM67-NM68)</f>
        <v>-13.405846209325405</v>
      </c>
      <c r="NQ69" s="34">
        <f>627.5095*(NK67-NK68)</f>
        <v>-13.295438196327094</v>
      </c>
      <c r="NR69" s="34">
        <f>627.5095*(NJ67-NJ68)</f>
        <v>-15.14147126398297</v>
      </c>
      <c r="NS69" s="34">
        <f>627.5095*(NI67-NI68)</f>
        <v>-15.086267257198456</v>
      </c>
      <c r="NT69" s="34">
        <f>627.5095*(NH67-NH68)</f>
        <v>-13.104337376329942</v>
      </c>
      <c r="NU69" s="34">
        <f>627.5095*(NG67-NG68)</f>
        <v>-12.993929362618234</v>
      </c>
      <c r="NV69" s="33">
        <f t="shared" si="159"/>
        <v>0.30150883370886028</v>
      </c>
      <c r="NW69" s="39">
        <f t="shared" ref="NW69:NW108" si="209">NU69-NS69</f>
        <v>2.092337894580222</v>
      </c>
      <c r="NX69" s="33">
        <f t="shared" ref="NX69:NX108" si="210">NW69-NB69</f>
        <v>-4.3403507742514336E-3</v>
      </c>
      <c r="NZ69" s="5" t="s">
        <v>65</v>
      </c>
      <c r="OA69" s="4">
        <v>-956.98295221812998</v>
      </c>
      <c r="OB69" s="4">
        <v>-961.94007634110096</v>
      </c>
      <c r="OC69" s="4">
        <v>-961.87161078279303</v>
      </c>
      <c r="OD69" s="4">
        <v>-961.69308720222102</v>
      </c>
      <c r="OE69" s="4">
        <v>-961.65885442306796</v>
      </c>
      <c r="OF69" s="4">
        <v>-961.61664764445095</v>
      </c>
      <c r="OG69" s="4">
        <v>-6.8465558307999996E-2</v>
      </c>
      <c r="OH69" s="28">
        <f t="shared" ref="OH69:OH111" si="211">OF69-OG69</f>
        <v>-961.5481820861429</v>
      </c>
      <c r="OI69" s="18" t="s">
        <v>120</v>
      </c>
      <c r="OJ69" s="34">
        <f>627.5095*(OA67-OA68)</f>
        <v>-17.746202965186093</v>
      </c>
      <c r="OK69" s="34">
        <f>627.5095*(OH67-OH68)</f>
        <v>-14.093319125423797</v>
      </c>
      <c r="OL69" s="34">
        <f>627.5095*(OF67-OF68)</f>
        <v>-13.745275491105863</v>
      </c>
      <c r="OM69" s="34">
        <f>627.5095*(OE67-OE68)</f>
        <v>-15.865817341710603</v>
      </c>
      <c r="ON69" s="34">
        <f>627.5095*(OD67-OD68)</f>
        <v>-15.691795524194939</v>
      </c>
      <c r="OO69" s="34">
        <f>627.5095*(OC67-OC68)</f>
        <v>-13.826431036166154</v>
      </c>
      <c r="OP69" s="34">
        <f>627.5095*(OB67-OB68)</f>
        <v>-13.47838740191956</v>
      </c>
      <c r="OQ69" s="33">
        <f t="shared" si="160"/>
        <v>0.26688808918630258</v>
      </c>
      <c r="OR69" s="39">
        <f t="shared" ref="OR69:OR108" si="212">OP69-ON69</f>
        <v>2.2134081222753785</v>
      </c>
      <c r="OS69" s="39"/>
      <c r="OT69" s="39" t="s">
        <v>65</v>
      </c>
      <c r="OU69" s="39">
        <v>-956.98295221800197</v>
      </c>
      <c r="OV69" s="39">
        <v>-961.93839184062301</v>
      </c>
      <c r="OW69" s="39">
        <v>-961.91155325921397</v>
      </c>
      <c r="OX69" s="39">
        <v>-961.69938307396797</v>
      </c>
      <c r="OY69" s="39">
        <v>-961.68596378326299</v>
      </c>
      <c r="OZ69" s="39">
        <v>-961.61858730203903</v>
      </c>
      <c r="PA69" s="39">
        <v>-2.6838581409000001E-2</v>
      </c>
      <c r="PB69" s="39">
        <v>-961.59174872062999</v>
      </c>
      <c r="PC69" s="39" t="s">
        <v>120</v>
      </c>
      <c r="PD69" s="39">
        <v>-17.746202477580127</v>
      </c>
      <c r="PE69" s="39">
        <v>-13.765610991252816</v>
      </c>
      <c r="PF69" s="39">
        <v>-13.704748871188093</v>
      </c>
      <c r="PG69" s="39">
        <v>-15.684361641944351</v>
      </c>
      <c r="PH69" s="39">
        <v>-15.65393058187632</v>
      </c>
      <c r="PI69" s="39">
        <v>-13.496814375933573</v>
      </c>
      <c r="PJ69" s="39">
        <v>-13.435952255868852</v>
      </c>
      <c r="PK69" s="39">
        <v>0.26879661531924093</v>
      </c>
      <c r="PL69" s="39">
        <v>2.2179783260074686</v>
      </c>
      <c r="PM69" s="39"/>
      <c r="PO69" s="33">
        <f t="shared" si="161"/>
        <v>6.6420648726044362E-2</v>
      </c>
      <c r="PP69" s="33">
        <f t="shared" si="162"/>
        <v>-0.61135197811124087</v>
      </c>
      <c r="PQ69" s="33">
        <f t="shared" ref="PQ69:PQ108" si="213">PP69-PO69</f>
        <v>-0.67777262683728523</v>
      </c>
      <c r="PR69" s="33">
        <f>'LNO-CCSD(T)-def2nZVP'!LB69</f>
        <v>9.3387811801271425E-2</v>
      </c>
      <c r="PS69" s="33">
        <f t="shared" ref="PS69:PS108" si="214">PO$2*PO69+PQ$2*PQ69</f>
        <v>-0.49290473141549318</v>
      </c>
      <c r="PT69" s="33">
        <f t="shared" ref="PT69:PT108" si="215">PR69*PR$2</f>
        <v>5.6730088185289414E-2</v>
      </c>
      <c r="PU69" s="33">
        <f>-'LNO-CCSD(T)-def2nZVP'!FA69+'CCSD(T)'!CI69</f>
        <v>0.14614703782236305</v>
      </c>
      <c r="PV69" s="360">
        <f>'LNO-CCSD(T)-def2nZVP'!KV69+PS69+PT69+PU69</f>
        <v>-13.170610643047912</v>
      </c>
      <c r="PW69" s="360"/>
      <c r="PX69" s="399">
        <v>6.6421047870946381E-2</v>
      </c>
      <c r="PY69" s="399">
        <v>-0.58791314407424267</v>
      </c>
      <c r="PZ69" s="399">
        <v>-0.65433419194518905</v>
      </c>
      <c r="QA69" s="399">
        <v>9.3387811801271425E-2</v>
      </c>
      <c r="QB69" s="399">
        <v>-0.47554288571975784</v>
      </c>
      <c r="QC69" s="399">
        <v>5.6730088185289414E-2</v>
      </c>
      <c r="QD69" s="399">
        <v>0.14614703782236305</v>
      </c>
      <c r="QE69" s="360">
        <v>-13.153248797352177</v>
      </c>
      <c r="QF69" s="399">
        <f t="shared" ref="QF69:QF108" si="216">QE69-PV69</f>
        <v>1.7361845695734957E-2</v>
      </c>
      <c r="QH69" s="5" t="s">
        <v>65</v>
      </c>
      <c r="QI69" s="211">
        <v>-956.94128981997005</v>
      </c>
      <c r="QJ69" s="420">
        <v>-961.39860604950798</v>
      </c>
      <c r="QK69" s="420">
        <v>-961.38136651078401</v>
      </c>
      <c r="QL69" s="420">
        <v>-961.19115410173094</v>
      </c>
      <c r="QM69" s="420">
        <v>-961.18253433236896</v>
      </c>
      <c r="QN69" s="420">
        <v>-961.05290538992801</v>
      </c>
      <c r="QO69" s="420">
        <v>-1.7239538724000001E-2</v>
      </c>
      <c r="QP69" s="213">
        <f t="shared" ref="QP69:QP111" si="217">QN69-QO69</f>
        <v>-961.03566585120404</v>
      </c>
      <c r="QQ69" s="421" t="s">
        <v>120</v>
      </c>
      <c r="QR69" s="212">
        <f>627.5095*(QI67-QI68)</f>
        <v>-17.812623516034247</v>
      </c>
      <c r="QS69" s="212">
        <f>627.5095*(QP67-QP68)</f>
        <v>-13.71507369608627</v>
      </c>
      <c r="QT69" s="212">
        <f>627.5095*(QN67-QN68)</f>
        <v>-13.751835741483061</v>
      </c>
      <c r="QU69" s="212">
        <f>627.5095*(QM67-QM68)</f>
        <v>-15.334326387301719</v>
      </c>
      <c r="QV69" s="212">
        <f>627.5095*(QL67-QL68)</f>
        <v>-15.352707409358059</v>
      </c>
      <c r="QW69" s="212">
        <f>627.5095*(QK67-QK68)</f>
        <v>-13.170623488898554</v>
      </c>
      <c r="QX69" s="212">
        <f>627.5095*(QJ67-QJ68)</f>
        <v>-13.207385534937403</v>
      </c>
      <c r="QY69" s="213">
        <f t="shared" si="163"/>
        <v>0.54445020654565823</v>
      </c>
      <c r="QZ69" s="249">
        <f t="shared" ref="QZ69:QZ108" si="218">QX69-QV69</f>
        <v>2.1453218744206559</v>
      </c>
      <c r="RA69" s="5"/>
      <c r="RB69" s="5" t="s">
        <v>65</v>
      </c>
      <c r="RC69" s="213">
        <v>-956.98295221799299</v>
      </c>
      <c r="RD69" s="213">
        <v>-961.658599585704</v>
      </c>
      <c r="RE69" s="213">
        <v>-961.63406599474195</v>
      </c>
      <c r="RF69" s="213">
        <v>-961.43259048992104</v>
      </c>
      <c r="RG69" s="213">
        <v>-961.42032369443905</v>
      </c>
      <c r="RH69" s="213">
        <v>-961.34323295339004</v>
      </c>
      <c r="RI69" s="213">
        <v>-2.4533590963E-2</v>
      </c>
      <c r="RJ69" s="418">
        <f t="shared" ref="RJ69:RJ111" si="219">RH69-RI69</f>
        <v>-961.31869936242708</v>
      </c>
      <c r="RK69" s="421" t="s">
        <v>120</v>
      </c>
      <c r="RL69" s="212">
        <f>627.5095*(RC67-RC68)</f>
        <v>-17.746202469376076</v>
      </c>
      <c r="RM69" s="212">
        <f>627.5095*(RJ67-RJ68)</f>
        <v>-13.585172318821972</v>
      </c>
      <c r="RN69" s="212">
        <f>627.5095*(RH67-RH68)</f>
        <v>-13.587142912022225</v>
      </c>
      <c r="RO69" s="212">
        <f>627.5095*(RG67-RG68)</f>
        <v>-15.312720288309091</v>
      </c>
      <c r="RP69" s="212">
        <f>627.5095*(RF67-RF68)</f>
        <v>-15.313705584873549</v>
      </c>
      <c r="RQ69" s="212">
        <f>627.5095*(RE67-RE68)</f>
        <v>-13.117403403543609</v>
      </c>
      <c r="RR69" s="212">
        <f>627.5095*(RD67-RD68)</f>
        <v>-13.119373997385919</v>
      </c>
      <c r="RS69" s="213">
        <f t="shared" si="164"/>
        <v>0.46776891463630577</v>
      </c>
      <c r="RT69" s="249">
        <f t="shared" ref="RT69:RT108" si="220">RR69-RP69</f>
        <v>2.1943315874876301</v>
      </c>
    </row>
    <row r="70" spans="1:488" ht="17">
      <c r="A70" s="96">
        <v>30.71</v>
      </c>
      <c r="C70" s="286" t="s">
        <v>66</v>
      </c>
      <c r="D70" s="282">
        <v>-1006.87956730078</v>
      </c>
      <c r="E70" s="282">
        <v>-1010.5758367380701</v>
      </c>
      <c r="F70" s="282">
        <v>-1010.56521354092</v>
      </c>
      <c r="G70" s="282">
        <v>-1010.4080774361601</v>
      </c>
      <c r="H70" s="282">
        <v>-1010.40276583759</v>
      </c>
      <c r="I70" s="282">
        <v>-1010.35308400747</v>
      </c>
      <c r="J70" s="282">
        <v>-1010.3424608103199</v>
      </c>
      <c r="K70" s="94" t="s">
        <v>118</v>
      </c>
      <c r="L70" s="34">
        <f>627.5095*(D72-D71)</f>
        <v>40.436617237797719</v>
      </c>
      <c r="M70" s="34">
        <f>627.5095*(J72-J71)</f>
        <v>29.316058549900585</v>
      </c>
      <c r="N70" s="34">
        <f>627.5095*(I72-I71)</f>
        <v>29.379093460482746</v>
      </c>
      <c r="O70" s="34">
        <f>627.5095*(H72-H71)</f>
        <v>32.972486702617282</v>
      </c>
      <c r="P70" s="34">
        <f>627.5095*(G72-G71)</f>
        <v>33.004004157837024</v>
      </c>
      <c r="Q70" s="34">
        <f>627.5095*(F72-F71)</f>
        <v>30.912224557962293</v>
      </c>
      <c r="R70" s="34">
        <f>627.5095*(E72-E71)</f>
        <v>30.975259462266571</v>
      </c>
      <c r="S70" s="93">
        <f t="shared" si="165"/>
        <v>1.5961660017838248</v>
      </c>
      <c r="T70" s="93">
        <f t="shared" si="166"/>
        <v>-2.0287446955704524</v>
      </c>
      <c r="U70" s="288"/>
      <c r="V70" s="93">
        <f>L70-'CCSD(T)'!BV70</f>
        <v>0.87822996062055836</v>
      </c>
      <c r="W70" s="93">
        <f>N70-'CCSD(T)'!BW70</f>
        <v>1.3863262436110091</v>
      </c>
      <c r="X70" s="93">
        <f>P70-'CCSD(T)'!CF70</f>
        <v>6.3583163030308754E-2</v>
      </c>
      <c r="Y70" s="93">
        <f>R70-'CCSD(T)'!CG70</f>
        <v>8.8578305329129137E-2</v>
      </c>
      <c r="Z70" s="93">
        <f>R70-'DLPNO-CCSD(T1 or T0)'!CT69</f>
        <v>-0.76575879739288411</v>
      </c>
      <c r="AA70" s="93">
        <f t="shared" si="167"/>
        <v>-0.81464679759024961</v>
      </c>
      <c r="AB70" s="93">
        <f t="shared" si="168"/>
        <v>2.4995142298820383E-2</v>
      </c>
      <c r="AD70" s="209" t="s">
        <v>66</v>
      </c>
      <c r="AE70" s="28">
        <v>-1006.87956730077</v>
      </c>
      <c r="AF70" s="28">
        <v>-1010.57595685097</v>
      </c>
      <c r="AG70" s="28">
        <v>-1010.56540036912</v>
      </c>
      <c r="AH70" s="28">
        <v>-1010.4081916499</v>
      </c>
      <c r="AI70" s="28">
        <v>-1010.40291340897</v>
      </c>
      <c r="AJ70" s="28">
        <v>-1010.35328570234</v>
      </c>
      <c r="AK70" s="28">
        <v>-1010.34272922049</v>
      </c>
      <c r="AL70" s="18" t="s">
        <v>118</v>
      </c>
      <c r="AM70" s="34">
        <f>627.5095*(AE72-AE71)</f>
        <v>40.43661723151984</v>
      </c>
      <c r="AN70" s="34">
        <f>627.5095*(AK72-AK71)</f>
        <v>29.316937922825925</v>
      </c>
      <c r="AO70" s="34">
        <f>627.5095*(AJ72-AJ71)</f>
        <v>29.390830680540802</v>
      </c>
      <c r="AP70" s="34">
        <f>627.5095*(AI72-AI71)</f>
        <v>32.963615079969493</v>
      </c>
      <c r="AQ70" s="34">
        <f>627.5095*(AH72-AH71)</f>
        <v>33.000561465104816</v>
      </c>
      <c r="AR70" s="34">
        <f>627.5095*(AG72-AG71)</f>
        <v>30.902531004440775</v>
      </c>
      <c r="AS70" s="34">
        <f>627.5095*(AF72-AF71)</f>
        <v>30.976423768433531</v>
      </c>
      <c r="AT70" s="52">
        <f t="shared" si="169"/>
        <v>1.5855930878927289</v>
      </c>
      <c r="AU70" s="52">
        <f t="shared" si="170"/>
        <v>-2.0241376966712856</v>
      </c>
      <c r="AV70" s="71"/>
      <c r="AW70" s="52">
        <f>AM70-'CCSD(T)'!BV70</f>
        <v>0.87822995434267881</v>
      </c>
      <c r="AX70" s="52">
        <f>AO70-'CCSD(T)'!BW70</f>
        <v>1.3980634636690645</v>
      </c>
      <c r="AY70" s="52">
        <f>AQ70-'CCSD(T)'!CF70</f>
        <v>6.0140470298101434E-2</v>
      </c>
      <c r="AZ70" s="52">
        <f>AS70-'CCSD(T)'!CG70</f>
        <v>8.9742611496088642E-2</v>
      </c>
      <c r="BA70" s="52">
        <f>AS70-'DLPNO-CCSD(T1 or T0)'!CT69</f>
        <v>-0.7645944912259246</v>
      </c>
      <c r="BB70" s="52">
        <f t="shared" si="171"/>
        <v>-0.81808948404457738</v>
      </c>
      <c r="BC70" s="52">
        <f t="shared" si="172"/>
        <v>2.9602141197987208E-2</v>
      </c>
      <c r="BD70" s="33"/>
      <c r="BE70" s="211" t="s">
        <v>66</v>
      </c>
      <c r="BF70" s="28">
        <v>-1006.87956730078</v>
      </c>
      <c r="BG70" s="28">
        <v>-1010.57652805455</v>
      </c>
      <c r="BH70" s="28">
        <v>-1010.54674903334</v>
      </c>
      <c r="BI70" s="28">
        <v>-1010.4059820195</v>
      </c>
      <c r="BJ70" s="28">
        <v>-1010.3910925089</v>
      </c>
      <c r="BK70" s="28">
        <v>-1010.35173541343</v>
      </c>
      <c r="BL70" s="28">
        <v>-2.9779021209999999E-2</v>
      </c>
      <c r="BM70" s="28">
        <f t="shared" si="173"/>
        <v>-1010.32195639222</v>
      </c>
      <c r="BN70" s="18" t="s">
        <v>118</v>
      </c>
      <c r="BO70" s="212">
        <f>627.5095*(BF72-BF71)</f>
        <v>40.436617237797719</v>
      </c>
      <c r="BP70" s="212">
        <f>627.5095*(BM72-BM71)</f>
        <v>29.608033779825988</v>
      </c>
      <c r="BQ70" s="212">
        <f>627.5095*(BK72-BK71)</f>
        <v>29.29463388206085</v>
      </c>
      <c r="BR70" s="212">
        <f>627.5095*(BJ72-BJ71)</f>
        <v>33.328545563991945</v>
      </c>
      <c r="BS70" s="212">
        <f>627.5095*(BI72-BI71)</f>
        <v>33.171845611114364</v>
      </c>
      <c r="BT70" s="212">
        <f>627.5095*(BH72-BH71)</f>
        <v>31.598922241142514</v>
      </c>
      <c r="BU70" s="212">
        <f>627.5095*(BG72-BG71)</f>
        <v>31.285522341451209</v>
      </c>
      <c r="BV70" s="213">
        <f t="shared" si="174"/>
        <v>1.9908884593903586</v>
      </c>
      <c r="BW70" s="213">
        <f t="shared" si="175"/>
        <v>-1.8863232696631549</v>
      </c>
      <c r="BX70" s="214">
        <f t="shared" si="129"/>
        <v>-0.13781442700813074</v>
      </c>
      <c r="BY70" s="33">
        <f>BO70-'CCSD(T)'!BV70</f>
        <v>0.87822996062055836</v>
      </c>
      <c r="BZ70" s="33">
        <f>BQ70-'CCSD(T)'!BW70</f>
        <v>1.3018666651891131</v>
      </c>
      <c r="CA70" s="39">
        <f>BS70-'CCSD(T)'!CF70</f>
        <v>0.23142461630764899</v>
      </c>
      <c r="CB70" s="39">
        <f>BU70-'CCSD(T)'!CG70</f>
        <v>0.39884118451376693</v>
      </c>
      <c r="CC70" s="33">
        <f>BU70-'DLPNO-CCSD(T1 or T0)'!CT69</f>
        <v>-0.45549591820824631</v>
      </c>
      <c r="CD70" s="33">
        <f t="shared" si="176"/>
        <v>-0.64680534431290937</v>
      </c>
      <c r="CE70" s="33">
        <f t="shared" si="177"/>
        <v>0.16741656820611794</v>
      </c>
      <c r="CF70" s="39"/>
      <c r="CG70" s="211" t="s">
        <v>66</v>
      </c>
      <c r="CH70" s="74">
        <v>-1006.87956730078</v>
      </c>
      <c r="CI70" s="74">
        <v>-1010.57718351165</v>
      </c>
      <c r="CJ70" s="74">
        <v>-1010.5480830158</v>
      </c>
      <c r="CK70" s="74">
        <v>-1010.40668881477</v>
      </c>
      <c r="CL70" s="74">
        <v>-1010.39213856685</v>
      </c>
      <c r="CM70" s="74">
        <v>-1010.3530123079599</v>
      </c>
      <c r="CN70" s="33">
        <v>-2.9100495846E-2</v>
      </c>
      <c r="CO70" s="33">
        <f t="shared" si="178"/>
        <v>-1010.3239118121139</v>
      </c>
      <c r="CP70" s="18" t="s">
        <v>118</v>
      </c>
      <c r="CQ70" s="34">
        <f>627.5095*(CH72-CH71)</f>
        <v>40.436617237797719</v>
      </c>
      <c r="CR70" s="34">
        <f>627.5095*(CO72-CO71)</f>
        <v>29.827574867176832</v>
      </c>
      <c r="CS70" s="34">
        <f>627.5095*(CM72-CM71)</f>
        <v>29.416530808966645</v>
      </c>
      <c r="CT70" s="34">
        <f>627.5095*(CL72-CL71)</f>
        <v>33.40006080745264</v>
      </c>
      <c r="CU70" s="34">
        <f>627.5095*(CK72-CK71)</f>
        <v>33.194538783055961</v>
      </c>
      <c r="CV70" s="34">
        <f>627.5095*(CJ72-CJ71)</f>
        <v>31.693961635987009</v>
      </c>
      <c r="CW70" s="34">
        <f>627.5095*(CI72-CI71)</f>
        <v>31.282917574637882</v>
      </c>
      <c r="CX70" s="33">
        <f t="shared" si="130"/>
        <v>1.866386765671237</v>
      </c>
      <c r="CY70" s="33">
        <f t="shared" si="131"/>
        <v>-1.9116212084180795</v>
      </c>
      <c r="CZ70" s="33">
        <f t="shared" si="132"/>
        <v>-2.5297938754924587E-2</v>
      </c>
      <c r="DA70" s="33">
        <f>CQ70-'CCSD(T)'!BV70</f>
        <v>0.87822996062055836</v>
      </c>
      <c r="DB70" s="33">
        <f>CS70-'CCSD(T)'!BW70</f>
        <v>1.4237635920949074</v>
      </c>
      <c r="DC70" s="33">
        <f>CU70-'CCSD(T)'!CF70</f>
        <v>0.25411778824924625</v>
      </c>
      <c r="DD70" s="39">
        <f>CW70-'CCSD(T)'!CG70</f>
        <v>0.3962364177004396</v>
      </c>
      <c r="DE70" s="39">
        <f>CW70-'DLPNO-CCSD(T1 or T0)'!CT69</f>
        <v>-0.45810068502157364</v>
      </c>
      <c r="DF70" s="33">
        <f t="shared" si="179"/>
        <v>-0.62411217237131211</v>
      </c>
      <c r="DG70" s="33">
        <f t="shared" si="180"/>
        <v>0.14211862945119336</v>
      </c>
      <c r="DH70" s="33"/>
      <c r="DI70" s="211" t="s">
        <v>66</v>
      </c>
      <c r="DJ70" s="74">
        <v>-1006.87956730086</v>
      </c>
      <c r="DK70" s="74">
        <v>-1010.57528931207</v>
      </c>
      <c r="DL70" s="74">
        <v>-1010.5723466961</v>
      </c>
      <c r="DM70" s="74">
        <v>-1010.40835963744</v>
      </c>
      <c r="DN70" s="74">
        <v>-1010.40688832946</v>
      </c>
      <c r="DO70" s="74">
        <v>-1010.35339095596</v>
      </c>
      <c r="DP70" s="28">
        <v>-2.942615973E-3</v>
      </c>
      <c r="DQ70" s="33">
        <f t="shared" si="125"/>
        <v>-1010.350448339987</v>
      </c>
      <c r="DR70" s="18" t="s">
        <v>118</v>
      </c>
      <c r="DS70" s="34">
        <f>627.5095*(DJ72-DJ71)</f>
        <v>40.436617043326052</v>
      </c>
      <c r="DT70" s="34">
        <f>627.5095*(DQ72-DQ71)</f>
        <v>29.359223485063556</v>
      </c>
      <c r="DU70" s="34">
        <f>627.5095*(DO72-DO71)</f>
        <v>29.377549391737048</v>
      </c>
      <c r="DV70" s="34">
        <f>627.5095*(DN72-DN71)</f>
        <v>32.989977274924478</v>
      </c>
      <c r="DW70" s="34">
        <f>627.5095*(DM72-DM71)</f>
        <v>32.999140225122282</v>
      </c>
      <c r="DX70" s="34">
        <f>627.5095*(DL72-DL71)</f>
        <v>30.884551282236888</v>
      </c>
      <c r="DY70" s="34">
        <f>627.5095*(DK72-DK71)</f>
        <v>30.902877188981719</v>
      </c>
      <c r="DZ70" s="33">
        <f t="shared" si="133"/>
        <v>1.525327797244671</v>
      </c>
      <c r="EA70" s="33">
        <f t="shared" si="134"/>
        <v>-2.096263036140563</v>
      </c>
      <c r="EB70" s="33">
        <f t="shared" si="181"/>
        <v>-6.7518340570110524E-2</v>
      </c>
      <c r="EC70" s="33">
        <f>DS70-'CCSD(T)'!BV70</f>
        <v>0.87822976614889114</v>
      </c>
      <c r="ED70" s="33">
        <f>DU70-'CCSD(T)'!BW70</f>
        <v>1.3847821748653111</v>
      </c>
      <c r="EE70" s="33">
        <f>DW70-'CCSD(T)'!CF70</f>
        <v>5.8719230315567472E-2</v>
      </c>
      <c r="EF70" s="39">
        <f>DY70-'CCSD(T)'!CG70</f>
        <v>1.6196032044277331E-2</v>
      </c>
      <c r="EG70" s="39">
        <f>DY70-'DLPNO-CCSD(T1 or T0)'!CT69</f>
        <v>-0.83814107067773591</v>
      </c>
      <c r="EH70" s="33">
        <f t="shared" si="182"/>
        <v>-0.81951053583332367</v>
      </c>
      <c r="EI70" s="33">
        <f t="shared" si="183"/>
        <v>-4.2523198271290141E-2</v>
      </c>
      <c r="EJ70" s="33"/>
      <c r="EK70" s="289" t="s">
        <v>66</v>
      </c>
      <c r="EL70" s="33">
        <v>-1006.98663048834</v>
      </c>
      <c r="EM70" s="33">
        <v>-1010.99838952281</v>
      </c>
      <c r="EN70" s="33">
        <v>-1010.98716200143</v>
      </c>
      <c r="EO70" s="33">
        <v>-1010.8131064261499</v>
      </c>
      <c r="EP70" s="33">
        <v>-1010.80749266547</v>
      </c>
      <c r="EQ70" s="33">
        <v>-1010.77178725515</v>
      </c>
      <c r="ER70" s="33">
        <v>-1.1227521371999999E-2</v>
      </c>
      <c r="ES70" s="33">
        <f t="shared" si="184"/>
        <v>-1010.760559733778</v>
      </c>
      <c r="ET70" s="18" t="s">
        <v>118</v>
      </c>
      <c r="EU70" s="34">
        <f>627.5095*(EL72-EL71)</f>
        <v>41.556881095247299</v>
      </c>
      <c r="EV70" s="34">
        <f>627.5095*(ES72-ES71)</f>
        <v>24.991678420021728</v>
      </c>
      <c r="EW70" s="34">
        <f>627.5095*(EQ72-EQ71)</f>
        <v>24.995966090161339</v>
      </c>
      <c r="EX70" s="34">
        <f>627.5095*(EP72-EP71)</f>
        <v>31.703444484234144</v>
      </c>
      <c r="EY70" s="34">
        <f>627.5095*(EO72-EO71)</f>
        <v>31.705588314024819</v>
      </c>
      <c r="EZ70" s="34">
        <f>627.5095*(EN72-EN71)</f>
        <v>29.4646272723717</v>
      </c>
      <c r="FA70" s="34">
        <f>627.5095*(EM72-EM71)</f>
        <v>29.468914944366141</v>
      </c>
      <c r="FB70" s="92">
        <f t="shared" si="135"/>
        <v>4.4729488542048017</v>
      </c>
      <c r="FC70" s="92">
        <f t="shared" si="136"/>
        <v>-2.2366733696586785</v>
      </c>
      <c r="FD70" s="92">
        <f>EU70-'CCSD(T)'!BB70</f>
        <v>1.0279040474352286</v>
      </c>
      <c r="FE70" s="92">
        <f>EW70-'CCSD(T)'!BC70</f>
        <v>1.2551167798407477</v>
      </c>
      <c r="FF70" s="92">
        <f>EY70-'CCSD(T)'!CH70</f>
        <v>1.5379819821603746E-4</v>
      </c>
      <c r="FG70" s="96">
        <f>FA70-'CCSD(T)'!CI70</f>
        <v>-1.0977241466267884E-2</v>
      </c>
      <c r="FH70" s="96">
        <f>FA70-'DLPNO-CCSD(T1 or T0)'!AF69</f>
        <v>-0.70841098657127688</v>
      </c>
      <c r="FI70" s="92">
        <f t="shared" si="185"/>
        <v>-1.0277502492370125</v>
      </c>
      <c r="FJ70" s="92">
        <f t="shared" si="186"/>
        <v>-1.1131039664483922E-2</v>
      </c>
      <c r="FK70" s="39"/>
      <c r="FL70" s="218" t="s">
        <v>66</v>
      </c>
      <c r="FM70" s="28">
        <v>-1006.9866304883</v>
      </c>
      <c r="FN70" s="28">
        <v>-1010.99852668223</v>
      </c>
      <c r="FO70" s="28">
        <v>-1010.98734241302</v>
      </c>
      <c r="FP70" s="28">
        <v>-1010.81322754512</v>
      </c>
      <c r="FQ70" s="28">
        <v>-1010.80763541052</v>
      </c>
      <c r="FR70" s="28">
        <v>-1010.77198566346</v>
      </c>
      <c r="FS70" s="28">
        <v>-1.1184269211999999E-2</v>
      </c>
      <c r="FT70" s="28">
        <f t="shared" si="187"/>
        <v>-1010.760801394248</v>
      </c>
      <c r="FU70" s="18" t="s">
        <v>118</v>
      </c>
      <c r="FV70" s="34">
        <f>627.5095*(FM72-FM71)</f>
        <v>41.556881534556375</v>
      </c>
      <c r="FW70" s="34">
        <f>627.5095*(FT72-FT71)</f>
        <v>24.998228666664946</v>
      </c>
      <c r="FX70" s="34">
        <f>627.5095*(FR72-FR71)</f>
        <v>25.00512075719293</v>
      </c>
      <c r="FY70" s="34">
        <f>627.5095*(FQ72-FQ71)</f>
        <v>31.705240761547611</v>
      </c>
      <c r="FZ70" s="34">
        <f>627.5095*(FP72-FP71)</f>
        <v>31.708686805313469</v>
      </c>
      <c r="GA70" s="34">
        <f>627.5095*(FO72-FO71)</f>
        <v>29.465614658614861</v>
      </c>
      <c r="GB70" s="34">
        <f>627.5095*(FN72-FN71)</f>
        <v>29.472506746003905</v>
      </c>
      <c r="GC70" s="33">
        <f t="shared" si="188"/>
        <v>4.4673859888109746</v>
      </c>
      <c r="GD70" s="33">
        <f t="shared" si="189"/>
        <v>-2.2361800593095644</v>
      </c>
      <c r="GE70" s="169">
        <f t="shared" si="137"/>
        <v>-0.85731454181682665</v>
      </c>
      <c r="GF70" s="33">
        <f>FV70-'CCSD(T)'!BB70</f>
        <v>1.0279044867443048</v>
      </c>
      <c r="GG70" s="33">
        <f>FX70-'CCSD(T)'!BC70</f>
        <v>1.2642714468723391</v>
      </c>
      <c r="GH70" s="33">
        <f>FZ70-'CCSD(T)'!CH70</f>
        <v>3.2522894868662888E-3</v>
      </c>
      <c r="GI70" s="33">
        <f>GB70-'CCSD(T)'!CI70</f>
        <v>-7.3854398285035927E-3</v>
      </c>
      <c r="GJ70" s="33">
        <f>GB70-'DLPNO-CCSD(T1 or T0)'!O69</f>
        <v>-0.36765142796870975</v>
      </c>
      <c r="GK70" s="33">
        <f t="shared" si="190"/>
        <v>-1.0246521972574385</v>
      </c>
      <c r="GL70" s="33">
        <f t="shared" si="191"/>
        <v>-1.0637729315369882E-2</v>
      </c>
      <c r="GM70" s="33"/>
      <c r="GN70" s="218" t="s">
        <v>66</v>
      </c>
      <c r="GO70" s="28">
        <v>-1006.9866304883</v>
      </c>
      <c r="GP70" s="28">
        <v>-1010.99901368246</v>
      </c>
      <c r="GQ70" s="28">
        <v>-1010.96717353642</v>
      </c>
      <c r="GR70" s="28">
        <v>-1010.81077660431</v>
      </c>
      <c r="GS70" s="28">
        <v>-1010.7948565312799</v>
      </c>
      <c r="GT70" s="28">
        <v>-1010.7702155432499</v>
      </c>
      <c r="GU70" s="28">
        <v>-3.1840146042999999E-2</v>
      </c>
      <c r="GV70" s="28">
        <f t="shared" si="192"/>
        <v>-1010.7383753972069</v>
      </c>
      <c r="GW70" s="18" t="s">
        <v>118</v>
      </c>
      <c r="GX70" s="34">
        <f>627.5095*(GO72-GO71)</f>
        <v>41.556881540834262</v>
      </c>
      <c r="GY70" s="34">
        <f>627.5095*(GV72-GV71)</f>
        <v>25.43159287318786</v>
      </c>
      <c r="GZ70" s="34">
        <f>627.5095*(GT72-GT71)</f>
        <v>24.897066878117275</v>
      </c>
      <c r="HA70" s="34">
        <f>627.5095*(GS72-GS71)</f>
        <v>32.042850404445389</v>
      </c>
      <c r="HB70" s="34">
        <f>627.5095*(GR72-GR71)</f>
        <v>31.775587406624734</v>
      </c>
      <c r="HC70" s="34">
        <f>627.5095*(GQ72-GQ71)</f>
        <v>30.186101946290066</v>
      </c>
      <c r="HD70" s="34">
        <f>627.5095*(GP72-GP71)</f>
        <v>29.651575950506082</v>
      </c>
      <c r="HE70" s="33">
        <f t="shared" si="138"/>
        <v>4.7545090723888066</v>
      </c>
      <c r="HF70" s="33">
        <f t="shared" si="139"/>
        <v>-2.1240114561186516</v>
      </c>
      <c r="HG70" s="52">
        <f t="shared" si="193"/>
        <v>-0.11216860319091282</v>
      </c>
      <c r="HH70" s="33">
        <f>GX70-'CCSD(T)'!BB70</f>
        <v>1.0279044930221914</v>
      </c>
      <c r="HI70" s="33">
        <f>GZ70-'CCSD(T)'!BC70</f>
        <v>1.1562175677966842</v>
      </c>
      <c r="HJ70" s="33">
        <f>HB70-'CCSD(T)'!CH70</f>
        <v>7.0152890798130585E-2</v>
      </c>
      <c r="HK70" s="33">
        <f>HD70-'CCSD(T)'!CI70</f>
        <v>0.17168376467367352</v>
      </c>
      <c r="HL70" s="33">
        <f>HD70-'DLPNO-CCSD(T1 or T0)'!CT69</f>
        <v>-2.0894423091533731</v>
      </c>
      <c r="HM70" s="33">
        <f t="shared" si="140"/>
        <v>-0.95775160222406086</v>
      </c>
      <c r="HN70" s="33">
        <f t="shared" si="141"/>
        <v>0.10153087387554294</v>
      </c>
      <c r="HO70" s="39"/>
      <c r="HP70" s="218" t="s">
        <v>66</v>
      </c>
      <c r="HQ70" s="28">
        <v>-1006.9866304883</v>
      </c>
      <c r="HR70" s="28">
        <v>-1010.99977452281</v>
      </c>
      <c r="HS70" s="28">
        <v>-1010.96874086097</v>
      </c>
      <c r="HT70" s="28">
        <v>-1010.81161104124</v>
      </c>
      <c r="HU70" s="28">
        <v>-1010.79609421032</v>
      </c>
      <c r="HV70" s="28">
        <v>-1010.77160438025</v>
      </c>
      <c r="HW70" s="28">
        <v>-3.1033661835999999E-2</v>
      </c>
      <c r="HX70" s="28">
        <f t="shared" si="194"/>
        <v>-1010.740570718414</v>
      </c>
      <c r="HY70" s="18" t="s">
        <v>118</v>
      </c>
      <c r="HZ70" s="34">
        <f>627.5095*(HQ72-HQ71)</f>
        <v>41.556881578501553</v>
      </c>
      <c r="IA70" s="34">
        <f>627.5095*(HX72-HX71)</f>
        <v>25.519955455787919</v>
      </c>
      <c r="IB70" s="34">
        <f>627.5095*(HV72-HV71)</f>
        <v>25.020258369612783</v>
      </c>
      <c r="IC70" s="34">
        <f>627.5095*(HU72-HU71)</f>
        <v>32.068695173850813</v>
      </c>
      <c r="ID70" s="34">
        <f>627.5095*(HT72-HT71)</f>
        <v>31.818846631369631</v>
      </c>
      <c r="IE70" s="34">
        <f>627.5095*(HS72-HS71)</f>
        <v>30.217629435420424</v>
      </c>
      <c r="IF70" s="34">
        <f>627.5095*(HR72-HR71)</f>
        <v>29.717932350458064</v>
      </c>
      <c r="IG70" s="33">
        <f t="shared" si="195"/>
        <v>4.6976739808452805</v>
      </c>
      <c r="IH70" s="33">
        <f t="shared" si="196"/>
        <v>-2.1009142809115673</v>
      </c>
      <c r="II70" s="33">
        <f t="shared" si="197"/>
        <v>2.3097175207084319E-2</v>
      </c>
      <c r="IJ70" s="33">
        <f>HZ70-'CCSD(T)'!BB70</f>
        <v>1.027904530689483</v>
      </c>
      <c r="IK70" s="33">
        <f>IB70-'CCSD(T)'!BC70</f>
        <v>1.2794090592921918</v>
      </c>
      <c r="IL70" s="33">
        <f>ID70-'CCSD(T)'!CH70</f>
        <v>0.11341211554302788</v>
      </c>
      <c r="IM70" s="33">
        <f>IF70-'CCSD(T)'!CI70</f>
        <v>0.23804016462565514</v>
      </c>
      <c r="IN70" s="33">
        <f>IF70-'DLPNO-CCSD(T1 or T0)'!CT69</f>
        <v>-2.0230859092013915</v>
      </c>
      <c r="IO70" s="33">
        <f t="shared" si="198"/>
        <v>-0.91449241514645507</v>
      </c>
      <c r="IP70" s="33">
        <f t="shared" si="199"/>
        <v>0.12462804908262726</v>
      </c>
      <c r="IQ70" s="33"/>
      <c r="IR70" s="218" t="s">
        <v>66</v>
      </c>
      <c r="IS70">
        <v>-1006.98663048835</v>
      </c>
      <c r="IT70">
        <v>-1010.99858802012</v>
      </c>
      <c r="IU70">
        <v>-1010.99510613749</v>
      </c>
      <c r="IV70">
        <v>-1010.8136574013701</v>
      </c>
      <c r="IW70">
        <v>-1010.81191646006</v>
      </c>
      <c r="IX70">
        <v>-1010.7721729549399</v>
      </c>
      <c r="IY70">
        <v>-3.481882629E-3</v>
      </c>
      <c r="IZ70" s="28">
        <f t="shared" si="200"/>
        <v>-1010.768691072311</v>
      </c>
      <c r="JA70" s="18" t="s">
        <v>118</v>
      </c>
      <c r="JB70" s="34">
        <f>627.5095*(IS72-IS71)</f>
        <v>41.556881101525185</v>
      </c>
      <c r="JC70" s="34">
        <f>627.5095*(IZ72-IZ71)</f>
        <v>25.001365152338856</v>
      </c>
      <c r="JD70" s="34">
        <f>627.5095*(IX72-IX71)</f>
        <v>25.012917857662416</v>
      </c>
      <c r="JE70" s="34">
        <f>627.5095*(IW72-IW71)</f>
        <v>31.695236823179854</v>
      </c>
      <c r="JF70" s="34">
        <f>627.5095*(IV72-IV71)</f>
        <v>31.701013173594436</v>
      </c>
      <c r="JG70" s="34">
        <f>627.5095*(IU72-IU71)</f>
        <v>29.393792318277402</v>
      </c>
      <c r="JH70" s="34">
        <f>627.5095*(IT72-IT71)</f>
        <v>29.405345031733678</v>
      </c>
      <c r="JI70" s="33">
        <f t="shared" si="201"/>
        <v>4.3924271740712619</v>
      </c>
      <c r="JJ70" s="33">
        <f t="shared" si="202"/>
        <v>-2.2956681418607587</v>
      </c>
      <c r="JK70" s="33">
        <f t="shared" si="203"/>
        <v>-5.899477220208027E-2</v>
      </c>
      <c r="JL70" s="33">
        <f>JB70-'CCSD(T)'!BB70</f>
        <v>1.0279040537131152</v>
      </c>
      <c r="JM70" s="33">
        <f>JD70-'CCSD(T)'!BC70</f>
        <v>1.2720685473418243</v>
      </c>
      <c r="JN70" s="33">
        <f>JF70-'CCSD(T)'!CH70</f>
        <v>-4.4213422321668361E-3</v>
      </c>
      <c r="JO70" s="33">
        <f>JH70-'CCSD(T)'!CI70</f>
        <v>-7.4547154098731028E-2</v>
      </c>
      <c r="JP70" s="33">
        <f>JH70-'DLPNO-CCSD(T1 or T0)'!CT69</f>
        <v>-2.3356732279257777</v>
      </c>
      <c r="JQ70" s="33">
        <f t="shared" si="204"/>
        <v>-1.0323253959452821</v>
      </c>
      <c r="JR70" s="33">
        <f t="shared" si="205"/>
        <v>-7.0125811866564192E-2</v>
      </c>
      <c r="JS70" s="33"/>
      <c r="JT70" s="344">
        <v>-1013.32597508146</v>
      </c>
      <c r="JU70" s="345">
        <v>-1013.0004544460199</v>
      </c>
      <c r="JV70" s="348">
        <v>-1012.99372261783</v>
      </c>
      <c r="JW70" s="334"/>
      <c r="JX70" s="219" t="s">
        <v>66</v>
      </c>
      <c r="JY70" s="28">
        <v>-1008.03236067424</v>
      </c>
      <c r="JZ70" s="28">
        <v>-1012.8913371637</v>
      </c>
      <c r="KA70" s="28">
        <v>-1012.87226123656</v>
      </c>
      <c r="KB70" s="28">
        <v>-1012.62917348957</v>
      </c>
      <c r="KC70" s="28">
        <v>-1012.619635526</v>
      </c>
      <c r="KD70" s="28">
        <v>-1012.6611144659</v>
      </c>
      <c r="KE70" s="28">
        <v>-1.9075927134000002E-2</v>
      </c>
      <c r="KF70" s="28">
        <f t="shared" si="206"/>
        <v>-1012.642038538766</v>
      </c>
      <c r="KG70" s="216">
        <v>-1012.477609749</v>
      </c>
      <c r="KH70" s="125">
        <v>-1012.477609749</v>
      </c>
      <c r="KI70" s="215">
        <v>-1012.724813983</v>
      </c>
      <c r="KJ70" s="10">
        <v>-1.1937211800300001</v>
      </c>
      <c r="KK70" s="10">
        <v>-3.3526391306310002</v>
      </c>
      <c r="KL70" s="10">
        <f t="shared" si="142"/>
        <v>-1012.4534346910071</v>
      </c>
      <c r="KM70" s="10">
        <f t="shared" si="143"/>
        <v>-1012.3907915440602</v>
      </c>
      <c r="KN70" s="34">
        <f>627.5095*(JY72-JY71)</f>
        <v>44.894607131559901</v>
      </c>
      <c r="KO70" s="34">
        <f>627.5095*(KF72-KF71)</f>
        <v>24.659532764660021</v>
      </c>
      <c r="KP70" s="34"/>
      <c r="KQ70" s="34"/>
      <c r="KR70" s="34">
        <f>627.5095*(KD72-KD71)</f>
        <v>24.402684560139001</v>
      </c>
      <c r="KS70" s="34">
        <f>627.5095*(KC72-KC71)</f>
        <v>33.177880075015658</v>
      </c>
      <c r="KT70" s="34">
        <f>627.5095*(KB72-KB71)</f>
        <v>33.049455969901565</v>
      </c>
      <c r="KU70" s="34">
        <f>627.5095*(KA72-KA71)</f>
        <v>30.212809572654141</v>
      </c>
      <c r="KV70" s="34">
        <f>627.5095*(JZ72-JZ71)</f>
        <v>29.955961368775174</v>
      </c>
      <c r="KW70" s="33">
        <f t="shared" si="126"/>
        <v>5.5532768086361735</v>
      </c>
      <c r="KX70" s="109">
        <f>627.5095*(JT72-JT71)</f>
        <v>30.387508782150881</v>
      </c>
      <c r="KY70" s="109">
        <f>627.5095*(JU72-JU71)</f>
        <v>30.768081088843967</v>
      </c>
      <c r="KZ70" s="331">
        <f>627.5095*(JV72-JV71)</f>
        <v>30.785321837108548</v>
      </c>
      <c r="LA70" s="33">
        <f t="shared" si="144"/>
        <v>-3.0934946011263911</v>
      </c>
      <c r="LB70" s="155">
        <f t="shared" si="145"/>
        <v>-0.85731454181682665</v>
      </c>
      <c r="LC70" s="149">
        <f>KN70-'PNO-LCCSD(T)'!AB69</f>
        <v>-4.5310828950135829E-3</v>
      </c>
      <c r="LD70" s="179">
        <f t="shared" si="146"/>
        <v>0.48345462277126927</v>
      </c>
      <c r="LE70" s="324">
        <f t="shared" si="147"/>
        <v>0.43154741337570712</v>
      </c>
      <c r="LF70" s="326">
        <f t="shared" si="148"/>
        <v>0.38057230669308595</v>
      </c>
      <c r="LG70" t="str">
        <f t="shared" si="149"/>
        <v>23_end</v>
      </c>
      <c r="LH70" s="175">
        <f>627.5095*(KG72-KG71)</f>
        <v>34.724117323366301</v>
      </c>
      <c r="LI70" s="128">
        <f t="shared" si="127"/>
        <v>-1.5462372483506428</v>
      </c>
      <c r="LJ70" s="129">
        <f t="shared" si="128"/>
        <v>-1.6746613534647352</v>
      </c>
      <c r="LK70" s="123">
        <f>627.5095*(KI72-KI71)</f>
        <v>32.263400942512533</v>
      </c>
      <c r="LL70" s="128">
        <f t="shared" si="150"/>
        <v>-2.0505913698583917</v>
      </c>
      <c r="LM70" s="128">
        <f t="shared" si="151"/>
        <v>-2.3074395737373585</v>
      </c>
      <c r="LN70" s="226">
        <f t="shared" si="152"/>
        <v>-0.21426499504616459</v>
      </c>
      <c r="LO70" s="226"/>
      <c r="LP70" s="5" t="s">
        <v>66</v>
      </c>
      <c r="LQ70" s="364">
        <v>-1008.03236067443</v>
      </c>
      <c r="LR70" s="4">
        <v>-1012.89118729578</v>
      </c>
      <c r="LS70" s="4">
        <v>-1012.87202303888</v>
      </c>
      <c r="LT70" s="4">
        <v>-1012.62904099849</v>
      </c>
      <c r="LU70" s="4">
        <v>-1012.61945887004</v>
      </c>
      <c r="LV70" s="4">
        <v>-1012.6609170298</v>
      </c>
      <c r="LW70" s="4">
        <v>-1.9164256905E-2</v>
      </c>
      <c r="LX70" s="28">
        <f t="shared" si="153"/>
        <v>-1012.641752772895</v>
      </c>
      <c r="LY70" s="18" t="s">
        <v>118</v>
      </c>
      <c r="LZ70" s="34">
        <f>627.5095*(LQ72-LQ71)</f>
        <v>44.894606993517833</v>
      </c>
      <c r="MA70" s="34">
        <f>627.5095*(LX72-LX71)</f>
        <v>24.669224343216865</v>
      </c>
      <c r="MB70" s="34">
        <f>627.5095*(LV72-LV71)</f>
        <v>24.398947433589186</v>
      </c>
      <c r="MC70" s="34">
        <f>627.5095*(LU72-LU71)</f>
        <v>33.189279770229241</v>
      </c>
      <c r="MD70" s="34">
        <f>627.5095*(LT72-LT71)</f>
        <v>33.054141319767112</v>
      </c>
      <c r="ME70" s="34">
        <f>627.5095*(LS72-LS71)</f>
        <v>30.228493739569021</v>
      </c>
      <c r="MF70" s="34">
        <f>627.5095*(LR72-LR71)</f>
        <v>29.958216832438225</v>
      </c>
      <c r="MG70" s="33">
        <f t="shared" si="154"/>
        <v>5.5592693988490396</v>
      </c>
      <c r="MH70" s="39">
        <f t="shared" si="155"/>
        <v>-3.0959244873288867</v>
      </c>
      <c r="MI70" s="33"/>
      <c r="MJ70" s="5" t="s">
        <v>66</v>
      </c>
      <c r="MK70" s="28">
        <v>-1008.03236067425</v>
      </c>
      <c r="ML70" s="28">
        <v>-1012.89167448137</v>
      </c>
      <c r="MM70" s="28">
        <v>-1012.84187703493</v>
      </c>
      <c r="MN70" s="28">
        <v>-1012.62581796505</v>
      </c>
      <c r="MO70" s="28">
        <v>-1012.60091924183</v>
      </c>
      <c r="MP70" s="28">
        <v>-1012.65887369489</v>
      </c>
      <c r="MQ70" s="28">
        <v>-4.9797446441000003E-2</v>
      </c>
      <c r="MR70" s="28">
        <f t="shared" si="207"/>
        <v>-1012.609076248449</v>
      </c>
      <c r="MS70" s="18" t="s">
        <v>118</v>
      </c>
      <c r="MT70" s="34">
        <f>627.5095*(MK72-MK71)</f>
        <v>44.894607834397355</v>
      </c>
      <c r="MU70" s="34">
        <f>627.5095*(MR72-MR71)</f>
        <v>25.263976608687226</v>
      </c>
      <c r="MV70" s="34">
        <f>627.5095*(MP72-MP71)</f>
        <v>24.308536787295473</v>
      </c>
      <c r="MW70" s="34">
        <f>627.5095*(MO72-MO71)</f>
        <v>33.61135254318944</v>
      </c>
      <c r="MX70" s="34">
        <f>627.5095*(MN72-MN71)</f>
        <v>33.133632635703847</v>
      </c>
      <c r="MY70" s="34">
        <f>627.5095*(MM72-MM71)</f>
        <v>31.185299548731162</v>
      </c>
      <c r="MZ70" s="34">
        <f>627.5095*(ML72-ML71)</f>
        <v>30.229859727339409</v>
      </c>
      <c r="NA70" s="52">
        <f t="shared" si="156"/>
        <v>5.921322940043936</v>
      </c>
      <c r="NB70" s="52">
        <f t="shared" si="157"/>
        <v>-2.9037729083644379</v>
      </c>
      <c r="NC70" s="33">
        <f t="shared" si="158"/>
        <v>-0.18972169276195316</v>
      </c>
      <c r="ND70" s="33"/>
      <c r="NE70" s="5" t="s">
        <v>66</v>
      </c>
      <c r="NF70">
        <v>-1008.0323606742299</v>
      </c>
      <c r="NG70">
        <v>-1012.89268757503</v>
      </c>
      <c r="NH70">
        <v>-1012.84343353062</v>
      </c>
      <c r="NI70">
        <v>-1012.62678503738</v>
      </c>
      <c r="NJ70">
        <v>-1012.60215801518</v>
      </c>
      <c r="NK70">
        <v>-1012.66049782832</v>
      </c>
      <c r="NL70">
        <v>-4.9254044407E-2</v>
      </c>
      <c r="NM70" s="28">
        <f t="shared" si="208"/>
        <v>-1012.611243783913</v>
      </c>
      <c r="NN70" s="18" t="s">
        <v>118</v>
      </c>
      <c r="NO70" s="34">
        <f>627.5095*(NF72-NF71)</f>
        <v>44.894607840675235</v>
      </c>
      <c r="NP70" s="34">
        <f>627.5095*(NM72-NM71)</f>
        <v>25.354185585362561</v>
      </c>
      <c r="NQ70" s="34">
        <f>627.5095*(NK72-NK71)</f>
        <v>24.416958838766515</v>
      </c>
      <c r="NR70" s="34">
        <f>627.5095*(NJ72-NJ71)</f>
        <v>33.644194263231647</v>
      </c>
      <c r="NS70" s="34">
        <f>627.5095*(NI72-NI71)</f>
        <v>33.17558089275154</v>
      </c>
      <c r="NT70" s="34">
        <f>627.5095*(NH72-NH71)</f>
        <v>31.234848709159767</v>
      </c>
      <c r="NU70" s="34">
        <f>627.5095*(NG72-NG71)</f>
        <v>30.297621968199547</v>
      </c>
      <c r="NV70" s="33">
        <f t="shared" si="159"/>
        <v>5.8806631294330316</v>
      </c>
      <c r="NW70" s="39">
        <f t="shared" si="209"/>
        <v>-2.8779589245519936</v>
      </c>
      <c r="NX70" s="33">
        <f t="shared" si="210"/>
        <v>2.5813983812444263E-2</v>
      </c>
      <c r="NZ70" s="5" t="s">
        <v>66</v>
      </c>
      <c r="OA70" s="4">
        <v>-1008.07306212914</v>
      </c>
      <c r="OB70" s="4">
        <v>-1013.2056684604599</v>
      </c>
      <c r="OC70" s="4">
        <v>-1013.13369139617</v>
      </c>
      <c r="OD70" s="4">
        <v>-1012.91290609253</v>
      </c>
      <c r="OE70" s="4">
        <v>-1012.87691756039</v>
      </c>
      <c r="OF70" s="4">
        <v>-1012.99758204307</v>
      </c>
      <c r="OG70" s="4">
        <v>-7.1977064292000001E-2</v>
      </c>
      <c r="OH70" s="28">
        <f t="shared" si="211"/>
        <v>-1012.925604978778</v>
      </c>
      <c r="OI70" s="18" t="s">
        <v>118</v>
      </c>
      <c r="OJ70" s="34">
        <f>627.5095*(OA72-OA71)</f>
        <v>44.902712138396261</v>
      </c>
      <c r="OK70" s="34">
        <f>627.5095*(OH72-OH71)</f>
        <v>25.269222604967219</v>
      </c>
      <c r="OL70" s="34">
        <f>627.5095*(OF72-OF71)</f>
        <v>24.040438022077332</v>
      </c>
      <c r="OM70" s="34">
        <f>627.5095*(OE72-OE71)</f>
        <v>33.756450140399771</v>
      </c>
      <c r="ON70" s="34">
        <f>627.5095*(OD72-OD71)</f>
        <v>33.142057848063082</v>
      </c>
      <c r="OO70" s="34">
        <f>627.5095*(OC72-OC71)</f>
        <v>31.236733954765246</v>
      </c>
      <c r="OP70" s="34">
        <f>627.5095*(OB72-OB71)</f>
        <v>30.007949369949191</v>
      </c>
      <c r="OQ70" s="33">
        <f t="shared" si="160"/>
        <v>5.9675113478718593</v>
      </c>
      <c r="OR70" s="39">
        <f t="shared" si="212"/>
        <v>-3.134108478113891</v>
      </c>
      <c r="OS70" s="39"/>
      <c r="OT70" s="39" t="s">
        <v>66</v>
      </c>
      <c r="OU70" s="39">
        <v>-1008.0730621226</v>
      </c>
      <c r="OV70" s="39">
        <v>-1013.20285279291</v>
      </c>
      <c r="OW70" s="39">
        <v>-1013.17480312034</v>
      </c>
      <c r="OX70" s="39">
        <v>-1012.91814314701</v>
      </c>
      <c r="OY70" s="39">
        <v>-1012.90411831072</v>
      </c>
      <c r="OZ70" s="39">
        <v>-1012.99968875216</v>
      </c>
      <c r="PA70" s="39">
        <v>-2.804967257E-2</v>
      </c>
      <c r="PB70" s="39">
        <v>-1012.97163907959</v>
      </c>
      <c r="PC70" s="39" t="s">
        <v>118</v>
      </c>
      <c r="PD70" s="39">
        <v>44.902720070072412</v>
      </c>
      <c r="PE70" s="39">
        <v>24.626714507275203</v>
      </c>
      <c r="PF70" s="39">
        <v>24.220498754441451</v>
      </c>
      <c r="PG70" s="39">
        <v>33.240843782071686</v>
      </c>
      <c r="PH70" s="39">
        <v>33.037735906011513</v>
      </c>
      <c r="PI70" s="39">
        <v>30.297858426345559</v>
      </c>
      <c r="PJ70" s="39">
        <v>29.891642674082526</v>
      </c>
      <c r="PK70" s="39">
        <v>5.6711439196410751</v>
      </c>
      <c r="PL70" s="39">
        <v>-3.1460932319289867</v>
      </c>
      <c r="PM70" s="39"/>
      <c r="PO70" s="33">
        <f t="shared" si="161"/>
        <v>8.1043039989054932E-3</v>
      </c>
      <c r="PP70" s="33">
        <f t="shared" si="162"/>
        <v>8.4252123592349903E-3</v>
      </c>
      <c r="PQ70" s="33">
        <f t="shared" si="213"/>
        <v>3.209083603294971E-4</v>
      </c>
      <c r="PR70" s="33">
        <f>'LNO-CCSD(T)-def2nZVP'!LB70</f>
        <v>-0.85731454181682665</v>
      </c>
      <c r="PS70" s="33">
        <f t="shared" si="214"/>
        <v>1.3539859238433554E-3</v>
      </c>
      <c r="PT70" s="33">
        <f t="shared" si="215"/>
        <v>-0.52079097498606786</v>
      </c>
      <c r="PU70" s="33">
        <f>-'LNO-CCSD(T)-def2nZVP'!FA70+'CCSD(T)'!CI70</f>
        <v>1.0977241466267884E-2</v>
      </c>
      <c r="PV70" s="360">
        <f>'LNO-CCSD(T)-def2nZVP'!KV70+PS70+PT70+PU70</f>
        <v>29.447501621179217</v>
      </c>
      <c r="PW70" s="360"/>
      <c r="PX70" s="399">
        <v>8.1130765545793793E-3</v>
      </c>
      <c r="PY70" s="399">
        <v>-1.6405413755599341E-2</v>
      </c>
      <c r="PZ70" s="399">
        <v>-2.451849031017872E-2</v>
      </c>
      <c r="QA70" s="399">
        <v>-0.85731454181682665</v>
      </c>
      <c r="QB70" s="399">
        <v>-1.7044346649452816E-2</v>
      </c>
      <c r="QC70" s="399">
        <v>-0.52079097498606786</v>
      </c>
      <c r="QD70" s="399">
        <v>1.0977241466267884E-2</v>
      </c>
      <c r="QE70" s="360">
        <v>29.429103288605923</v>
      </c>
      <c r="QF70" s="399">
        <f t="shared" si="216"/>
        <v>-1.8398332573294596E-2</v>
      </c>
      <c r="QH70" s="5" t="s">
        <v>66</v>
      </c>
      <c r="QI70" s="420">
        <v>-1008.03236067441</v>
      </c>
      <c r="QJ70" s="420">
        <v>-1012.64298493536</v>
      </c>
      <c r="QK70" s="420">
        <v>-1012.62570334882</v>
      </c>
      <c r="QL70" s="420">
        <v>-1012.39342782279</v>
      </c>
      <c r="QM70" s="420">
        <v>-1012.38478702952</v>
      </c>
      <c r="QN70" s="420">
        <v>-1012.4007341256601</v>
      </c>
      <c r="QO70" s="420">
        <v>-1.7281586545000002E-2</v>
      </c>
      <c r="QP70" s="213">
        <f t="shared" si="217"/>
        <v>-1012.3834525391151</v>
      </c>
      <c r="QQ70" s="421" t="s">
        <v>118</v>
      </c>
      <c r="QR70" s="212">
        <f>627.5095*(QI72-QI71)</f>
        <v>44.894607426477684</v>
      </c>
      <c r="QS70" s="212">
        <f>627.5095*(QP72-QP71)</f>
        <v>25.517600601549617</v>
      </c>
      <c r="QT70" s="212">
        <f>627.5095*(QN72-QN71)</f>
        <v>25.236266391548625</v>
      </c>
      <c r="QU70" s="212">
        <f>627.5095*(QM72-QM71)</f>
        <v>33.291933767007677</v>
      </c>
      <c r="QV70" s="212">
        <f>627.5095*(QL72-QL71)</f>
        <v>33.151266662970265</v>
      </c>
      <c r="QW70" s="212">
        <f>627.5095*(QK72-QK71)</f>
        <v>30.498207456958337</v>
      </c>
      <c r="QX70" s="212">
        <f>627.5095*(QJ72-QJ71)</f>
        <v>30.216873248812174</v>
      </c>
      <c r="QY70" s="213">
        <f t="shared" si="163"/>
        <v>4.9806068572635489</v>
      </c>
      <c r="QZ70" s="249">
        <f t="shared" si="218"/>
        <v>-2.934393414158091</v>
      </c>
      <c r="RA70" s="5"/>
      <c r="RB70" s="5" t="s">
        <v>66</v>
      </c>
      <c r="RC70" s="213">
        <v>-1008.0730621226</v>
      </c>
      <c r="RD70" s="213">
        <v>-1012.90816813247</v>
      </c>
      <c r="RE70" s="213">
        <v>-1012.88247878995</v>
      </c>
      <c r="RF70" s="213">
        <v>-1012.63833098431</v>
      </c>
      <c r="RG70" s="213">
        <v>-1012.62548631305</v>
      </c>
      <c r="RH70" s="213">
        <v>-1012.69624070599</v>
      </c>
      <c r="RI70" s="213">
        <v>-2.5689342519999998E-2</v>
      </c>
      <c r="RJ70" s="418">
        <f t="shared" si="219"/>
        <v>-1012.6705513634701</v>
      </c>
      <c r="RK70" s="421" t="s">
        <v>118</v>
      </c>
      <c r="RL70" s="212">
        <f>627.5095*(RC72-RC71)</f>
        <v>44.902720063794526</v>
      </c>
      <c r="RM70" s="212">
        <f>627.5095*(RJ72-RJ71)</f>
        <v>25.705158812323994</v>
      </c>
      <c r="RN70" s="212">
        <f>627.5095*(RH72-RH71)</f>
        <v>25.269372054590566</v>
      </c>
      <c r="RO70" s="212">
        <f>627.5095*(RG72-RG71)</f>
        <v>33.550053769378536</v>
      </c>
      <c r="RP70" s="212">
        <f>627.5095*(RF72-RF71)</f>
        <v>33.332160382700138</v>
      </c>
      <c r="RQ70" s="212">
        <f>627.5095*(RE72-RE71)</f>
        <v>30.767272091049666</v>
      </c>
      <c r="RR70" s="212">
        <f>627.5095*(RD72-RD71)</f>
        <v>30.331485330105956</v>
      </c>
      <c r="RS70" s="213">
        <f t="shared" si="164"/>
        <v>5.0621132755153901</v>
      </c>
      <c r="RT70" s="249">
        <f t="shared" si="220"/>
        <v>-3.0006750525941825</v>
      </c>
    </row>
    <row r="71" spans="1:488" ht="17">
      <c r="A71" s="96">
        <v>21.19</v>
      </c>
      <c r="C71" s="286" t="s">
        <v>67</v>
      </c>
      <c r="D71" s="282">
        <v>-1006.89103882513</v>
      </c>
      <c r="E71" s="282">
        <v>-1010.59409061471</v>
      </c>
      <c r="F71" s="282">
        <v>-1010.58327659555</v>
      </c>
      <c r="G71" s="282">
        <v>-1010.42398471063</v>
      </c>
      <c r="H71" s="282">
        <v>-1010.41857770105</v>
      </c>
      <c r="I71" s="282">
        <v>-1010.37460088051</v>
      </c>
      <c r="J71" s="282">
        <v>-1010.36378686135</v>
      </c>
      <c r="K71" s="94" t="s">
        <v>119</v>
      </c>
      <c r="L71" s="34">
        <f>627.5095*(D72-D70)</f>
        <v>33.238126728700252</v>
      </c>
      <c r="M71" s="34">
        <f>627.5095*(J72-J70)</f>
        <v>15.933758931036207</v>
      </c>
      <c r="N71" s="34">
        <f>627.5095*(I72-I70)</f>
        <v>15.877051217580265</v>
      </c>
      <c r="O71" s="34">
        <f>627.5095*(H72-H70)</f>
        <v>23.050392168736707</v>
      </c>
      <c r="P71" s="34">
        <f>627.5095*(G72-G70)</f>
        <v>23.022038308869796</v>
      </c>
      <c r="Q71" s="34">
        <f>627.5095*(F72-F70)</f>
        <v>19.577486178597258</v>
      </c>
      <c r="R71" s="34">
        <f>627.5095*(E72-E70)</f>
        <v>19.520778458863433</v>
      </c>
      <c r="S71" s="93">
        <f t="shared" si="165"/>
        <v>3.6437272412831678</v>
      </c>
      <c r="T71" s="93">
        <f t="shared" si="166"/>
        <v>-3.5012598500063632</v>
      </c>
      <c r="U71" s="288"/>
      <c r="V71" s="93">
        <f>L71-'CCSD(T)'!BV71</f>
        <v>0.42954476702097821</v>
      </c>
      <c r="W71" s="93">
        <f>N71-'CCSD(T)'!BW71</f>
        <v>1.6043977885968115</v>
      </c>
      <c r="X71" s="93">
        <f>P71-'CCSD(T)'!CF71</f>
        <v>3.4744524527557274E-2</v>
      </c>
      <c r="Y71" s="93">
        <f>R71-'CCSD(T)'!CG71</f>
        <v>4.3681661727411836E-2</v>
      </c>
      <c r="Z71" s="93">
        <f>R71-'DLPNO-CCSD(T1 or T0)'!CT70</f>
        <v>-0.49175466578736859</v>
      </c>
      <c r="AA71" s="93">
        <f t="shared" si="167"/>
        <v>-0.39480024249342094</v>
      </c>
      <c r="AB71" s="93">
        <f t="shared" si="168"/>
        <v>8.9371371998545612E-3</v>
      </c>
      <c r="AD71" s="209" t="s">
        <v>67</v>
      </c>
      <c r="AE71" s="28">
        <v>-1006.8910388251099</v>
      </c>
      <c r="AF71" s="28">
        <v>-1010.59420335267</v>
      </c>
      <c r="AG71" s="28">
        <v>-1010.5834501225399</v>
      </c>
      <c r="AH71" s="28">
        <v>-1010.42408601954</v>
      </c>
      <c r="AI71" s="28">
        <v>-1010.41870940447</v>
      </c>
      <c r="AJ71" s="28">
        <v>-1010.37481162497</v>
      </c>
      <c r="AK71" s="28">
        <v>-1010.36405839484</v>
      </c>
      <c r="AL71" s="18" t="s">
        <v>119</v>
      </c>
      <c r="AM71" s="34">
        <f>627.5095*(AE72-AE70)</f>
        <v>33.238126728700252</v>
      </c>
      <c r="AN71" s="34">
        <f>627.5095*(AK72-AK70)</f>
        <v>15.932678391079762</v>
      </c>
      <c r="AO71" s="34">
        <f>627.5095*(AJ72-AJ70)</f>
        <v>15.883109733974521</v>
      </c>
      <c r="AP71" s="34">
        <f>627.5095*(AI72-AI70)</f>
        <v>23.051477841789282</v>
      </c>
      <c r="AQ71" s="34">
        <f>627.5095*(AH72-AH70)</f>
        <v>23.026693519478876</v>
      </c>
      <c r="AR71" s="34">
        <f>627.5095*(AG72-AG70)</f>
        <v>19.576139260750193</v>
      </c>
      <c r="AS71" s="34">
        <f>627.5095*(AF72-AF70)</f>
        <v>19.526570609922832</v>
      </c>
      <c r="AT71" s="52">
        <f t="shared" si="169"/>
        <v>3.6434608759483105</v>
      </c>
      <c r="AU71" s="52">
        <f t="shared" si="170"/>
        <v>-3.500122909556044</v>
      </c>
      <c r="AV71" s="71"/>
      <c r="AW71" s="52">
        <f>AM71-'CCSD(T)'!BV71</f>
        <v>0.42954476702097821</v>
      </c>
      <c r="AX71" s="52">
        <f>AO71-'CCSD(T)'!BW71</f>
        <v>1.6104563049910681</v>
      </c>
      <c r="AY71" s="52">
        <f>AQ71-'CCSD(T)'!CF71</f>
        <v>3.9399735136637304E-2</v>
      </c>
      <c r="AZ71" s="52">
        <f>AS71-'CCSD(T)'!CG71</f>
        <v>4.9473812786811067E-2</v>
      </c>
      <c r="BA71" s="52">
        <f>AS71-'DLPNO-CCSD(T1 or T0)'!CT70</f>
        <v>-0.48596251472796936</v>
      </c>
      <c r="BB71" s="52">
        <f t="shared" si="171"/>
        <v>-0.39014503188434091</v>
      </c>
      <c r="BC71" s="52">
        <f t="shared" si="172"/>
        <v>1.0074077650173763E-2</v>
      </c>
      <c r="BD71" s="33"/>
      <c r="BE71" s="211" t="s">
        <v>67</v>
      </c>
      <c r="BF71" s="28">
        <v>-1006.8910388251199</v>
      </c>
      <c r="BG71" s="28">
        <v>-1010.59538711877</v>
      </c>
      <c r="BH71" s="28">
        <v>-1010.56573822153</v>
      </c>
      <c r="BI71" s="28">
        <v>-1010.42232860187</v>
      </c>
      <c r="BJ71" s="28">
        <v>-1010.40750415325</v>
      </c>
      <c r="BK71" s="28">
        <v>-1010.37332092673</v>
      </c>
      <c r="BL71" s="28">
        <v>-2.9648897241000002E-2</v>
      </c>
      <c r="BM71" s="28">
        <f t="shared" si="173"/>
        <v>-1010.343672029489</v>
      </c>
      <c r="BN71" s="18" t="s">
        <v>119</v>
      </c>
      <c r="BO71" s="212">
        <f>627.5095*(BF72-BF70)</f>
        <v>33.238126734978138</v>
      </c>
      <c r="BP71" s="212">
        <f>627.5095*(BM72-BM70)</f>
        <v>15.981265095020866</v>
      </c>
      <c r="BQ71" s="212">
        <f>627.5095*(BK72-BK70)</f>
        <v>15.749519223927935</v>
      </c>
      <c r="BR71" s="212">
        <f>627.5095*(BJ72-BJ70)</f>
        <v>23.030082823745218</v>
      </c>
      <c r="BS71" s="212">
        <f>627.5095*(BI72-BI70)</f>
        <v>22.914209881385826</v>
      </c>
      <c r="BT71" s="212">
        <f>627.5095*(BH72-BH70)</f>
        <v>19.683026254662067</v>
      </c>
      <c r="BU71" s="212">
        <f>627.5095*(BG72-BG70)</f>
        <v>19.451280382285024</v>
      </c>
      <c r="BV71" s="213">
        <f t="shared" si="174"/>
        <v>3.7017611583570886</v>
      </c>
      <c r="BW71" s="213">
        <f t="shared" si="175"/>
        <v>-3.4629294991008024</v>
      </c>
      <c r="BX71" s="214">
        <f t="shared" si="129"/>
        <v>-3.7193410455241604E-2</v>
      </c>
      <c r="BY71" s="33">
        <f>BO71-'CCSD(T)'!BV71</f>
        <v>0.42954477329886487</v>
      </c>
      <c r="BZ71" s="33">
        <f>BQ71-'CCSD(T)'!BW71</f>
        <v>1.4768657949444819</v>
      </c>
      <c r="CA71" s="39">
        <f>BS71-'CCSD(T)'!CF71</f>
        <v>-7.3083902956412317E-2</v>
      </c>
      <c r="CB71" s="39">
        <f>BU71-'CCSD(T)'!CG71</f>
        <v>-2.5816414850996949E-2</v>
      </c>
      <c r="CC71" s="33">
        <f>BU71-'DLPNO-CCSD(T1 or T0)'!CT70</f>
        <v>-0.56125274236577738</v>
      </c>
      <c r="CD71" s="33">
        <f t="shared" si="176"/>
        <v>-0.50262867625527718</v>
      </c>
      <c r="CE71" s="33">
        <f t="shared" si="177"/>
        <v>4.7267488105415367E-2</v>
      </c>
      <c r="CF71" s="39"/>
      <c r="CG71" s="211" t="s">
        <v>67</v>
      </c>
      <c r="CH71" s="74">
        <v>-1006.8910388251199</v>
      </c>
      <c r="CI71" s="74">
        <v>-1010.5959451527</v>
      </c>
      <c r="CJ71" s="74">
        <v>-1010.56708528257</v>
      </c>
      <c r="CK71" s="74">
        <v>-1010.42300229734</v>
      </c>
      <c r="CL71" s="74">
        <v>-1010.40857236227</v>
      </c>
      <c r="CM71" s="74">
        <v>-1010.37461517077</v>
      </c>
      <c r="CN71" s="33">
        <v>-2.8859870130999998E-2</v>
      </c>
      <c r="CO71" s="33">
        <f t="shared" si="178"/>
        <v>-1010.345755300639</v>
      </c>
      <c r="CP71" s="18" t="s">
        <v>119</v>
      </c>
      <c r="CQ71" s="34">
        <f>627.5095*(CH72-CH70)</f>
        <v>33.238126734978138</v>
      </c>
      <c r="CR71" s="34">
        <f>627.5095*(CO72-CO70)</f>
        <v>16.120578304557895</v>
      </c>
      <c r="CS71" s="34">
        <f>627.5095*(CM72-CM70)</f>
        <v>15.860529168477663</v>
      </c>
      <c r="CT71" s="34">
        <f>627.5095*(CL72-CL70)</f>
        <v>23.087698060364399</v>
      </c>
      <c r="CU71" s="34">
        <f>627.5095*(CK72-CK70)</f>
        <v>22.957673492288617</v>
      </c>
      <c r="CV71" s="34">
        <f>627.5095*(CJ72-CJ70)</f>
        <v>19.769858716258572</v>
      </c>
      <c r="CW71" s="34">
        <f>627.5095*(CI72-CI70)</f>
        <v>19.509809580178342</v>
      </c>
      <c r="CX71" s="33">
        <f t="shared" si="130"/>
        <v>3.6492804117006781</v>
      </c>
      <c r="CY71" s="33">
        <f t="shared" si="131"/>
        <v>-3.4478639121102752</v>
      </c>
      <c r="CZ71" s="33">
        <f t="shared" si="132"/>
        <v>1.506558699052718E-2</v>
      </c>
      <c r="DA71" s="33">
        <f>CQ71-'CCSD(T)'!BV71</f>
        <v>0.42954477329886487</v>
      </c>
      <c r="DB71" s="33">
        <f>CS71-'CCSD(T)'!BW71</f>
        <v>1.5878757394942102</v>
      </c>
      <c r="DC71" s="33">
        <f>CU71-'CCSD(T)'!CF71</f>
        <v>-2.9620292053621711E-2</v>
      </c>
      <c r="DD71" s="39">
        <f>CW71-'CCSD(T)'!CG71</f>
        <v>3.2712783042320837E-2</v>
      </c>
      <c r="DE71" s="39">
        <f>CW71-'DLPNO-CCSD(T1 or T0)'!CT70</f>
        <v>-0.50272354447245959</v>
      </c>
      <c r="DF71" s="33">
        <f t="shared" si="179"/>
        <v>-0.45916506535248658</v>
      </c>
      <c r="DG71" s="33">
        <f t="shared" si="180"/>
        <v>6.2333075095942547E-2</v>
      </c>
      <c r="DH71" s="33"/>
      <c r="DI71" s="211" t="s">
        <v>67</v>
      </c>
      <c r="DJ71" s="74">
        <v>-1006.8910388248</v>
      </c>
      <c r="DK71" s="74">
        <v>-1010.59349941633</v>
      </c>
      <c r="DL71" s="74">
        <v>-1010.59050488368</v>
      </c>
      <c r="DM71" s="74">
        <v>-1010.4242709418101</v>
      </c>
      <c r="DN71" s="74">
        <v>-1010.42277367549</v>
      </c>
      <c r="DO71" s="74">
        <v>-1010.37491584447</v>
      </c>
      <c r="DP71" s="28">
        <v>-2.9945326479999998E-3</v>
      </c>
      <c r="DQ71" s="33">
        <f t="shared" si="125"/>
        <v>-1010.371921311822</v>
      </c>
      <c r="DR71" s="18" t="s">
        <v>119</v>
      </c>
      <c r="DS71" s="34">
        <f>627.5095*(DJ72-DJ70)</f>
        <v>33.238126791479075</v>
      </c>
      <c r="DT71" s="34">
        <f>627.5095*(DQ72-DQ70)</f>
        <v>15.884729665362375</v>
      </c>
      <c r="DU71" s="34">
        <f>627.5095*(DO72-DO70)</f>
        <v>15.87047736524382</v>
      </c>
      <c r="DV71" s="34">
        <f>627.5095*(DN72-DN70)</f>
        <v>23.021771730300962</v>
      </c>
      <c r="DW71" s="34">
        <f>627.5095*(DM72-DM70)</f>
        <v>23.014645575497603</v>
      </c>
      <c r="DX71" s="34">
        <f>627.5095*(DL72-DL70)</f>
        <v>19.490116073032127</v>
      </c>
      <c r="DY71" s="34">
        <f>627.5095*(DK72-DK70)</f>
        <v>19.475863769845969</v>
      </c>
      <c r="DZ71" s="33">
        <f t="shared" si="133"/>
        <v>3.6053864046021484</v>
      </c>
      <c r="EA71" s="33">
        <f t="shared" si="134"/>
        <v>-3.5387818056516345</v>
      </c>
      <c r="EB71" s="33">
        <f t="shared" si="181"/>
        <v>-3.7521955645271277E-2</v>
      </c>
      <c r="EC71" s="33">
        <f>DS71-'CCSD(T)'!BV71</f>
        <v>0.42954482979980213</v>
      </c>
      <c r="ED71" s="33">
        <f>DU71-'CCSD(T)'!BW71</f>
        <v>1.597823936260367</v>
      </c>
      <c r="EE71" s="33">
        <f>DW71-'CCSD(T)'!CF71</f>
        <v>2.735179115536468E-2</v>
      </c>
      <c r="EF71" s="39">
        <f>DY71-'CCSD(T)'!CG71</f>
        <v>-1.2330272900520356E-3</v>
      </c>
      <c r="EG71" s="39">
        <f>DY71-'DLPNO-CCSD(T1 or T0)'!CT70</f>
        <v>-0.53666935480483247</v>
      </c>
      <c r="EH71" s="33">
        <f t="shared" si="182"/>
        <v>-0.40219303864443745</v>
      </c>
      <c r="EI71" s="33">
        <f t="shared" si="183"/>
        <v>-2.8584818445416715E-2</v>
      </c>
      <c r="EJ71" s="33"/>
      <c r="EK71" s="289" t="s">
        <v>67</v>
      </c>
      <c r="EL71" s="33">
        <v>-1006.99995073911</v>
      </c>
      <c r="EM71" s="33">
        <v>-1011.01230558742</v>
      </c>
      <c r="EN71" s="33">
        <v>-1011.00094383677</v>
      </c>
      <c r="EO71" s="33">
        <v>-1010.82497807869</v>
      </c>
      <c r="EP71" s="33">
        <v>-1010.81929720337</v>
      </c>
      <c r="EQ71" s="33">
        <v>-1010.7870476135</v>
      </c>
      <c r="ER71" s="33">
        <v>-1.1361750651000001E-2</v>
      </c>
      <c r="ES71" s="33">
        <f t="shared" si="184"/>
        <v>-1010.7756858628491</v>
      </c>
      <c r="ET71" s="18" t="s">
        <v>119</v>
      </c>
      <c r="EU71" s="34">
        <f>627.5095*(EL72-EL70)</f>
        <v>33.198297194694106</v>
      </c>
      <c r="EV71" s="34">
        <f>627.5095*(ES72-ES70)</f>
        <v>15.499888729703152</v>
      </c>
      <c r="EW71" s="34">
        <f>627.5095*(EQ72-EQ70)</f>
        <v>15.419946252119786</v>
      </c>
      <c r="EX71" s="34">
        <f>627.5095*(EP72-EP70)</f>
        <v>24.295984808915463</v>
      </c>
      <c r="EY71" s="34">
        <f>627.5095*(EO72-EO70)</f>
        <v>24.256013564416612</v>
      </c>
      <c r="EZ71" s="34">
        <f>627.5095*(EN72-EN70)</f>
        <v>20.816394669042712</v>
      </c>
      <c r="FA71" s="34">
        <f>627.5095*(EM72-EM70)</f>
        <v>20.73645219902134</v>
      </c>
      <c r="FB71" s="92">
        <f t="shared" si="135"/>
        <v>5.3165059469015539</v>
      </c>
      <c r="FC71" s="92">
        <f t="shared" si="136"/>
        <v>-3.5195613653952726</v>
      </c>
      <c r="FD71" s="92">
        <f>EU71-'CCSD(T)'!BB71</f>
        <v>0.29155631904384904</v>
      </c>
      <c r="FE71" s="92">
        <f>EW71-'CCSD(T)'!BC71</f>
        <v>1.3196687416604096</v>
      </c>
      <c r="FF71" s="92">
        <f>EY71-'CCSD(T)'!CH71</f>
        <v>-4.2662371643501729E-2</v>
      </c>
      <c r="FG71" s="96">
        <f>FA71-'CCSD(T)'!CI71</f>
        <v>-6.5588796372857416E-2</v>
      </c>
      <c r="FH71" s="96">
        <f>FA71-'DLPNO-CCSD(T1 or T0)'!AF70</f>
        <v>-0.50019367707440665</v>
      </c>
      <c r="FI71" s="92">
        <f t="shared" si="185"/>
        <v>-0.33421869068735077</v>
      </c>
      <c r="FJ71" s="92">
        <f t="shared" si="186"/>
        <v>-2.2926424729355688E-2</v>
      </c>
      <c r="FK71" s="39"/>
      <c r="FL71" s="218" t="s">
        <v>67</v>
      </c>
      <c r="FM71" s="28">
        <v>-1006.9999507395</v>
      </c>
      <c r="FN71" s="28">
        <v>-1011.01243533816</v>
      </c>
      <c r="FO71" s="28">
        <v>-1011.00112044488</v>
      </c>
      <c r="FP71" s="28">
        <v>-1010.82509128662</v>
      </c>
      <c r="FQ71" s="28">
        <v>-1010.81943383998</v>
      </c>
      <c r="FR71" s="28">
        <v>-1010.78725353658</v>
      </c>
      <c r="FS71" s="28">
        <v>-1.1314893285000001E-2</v>
      </c>
      <c r="FT71" s="28">
        <f t="shared" si="187"/>
        <v>-1010.775938643295</v>
      </c>
      <c r="FU71" s="18" t="s">
        <v>119</v>
      </c>
      <c r="FV71" s="34">
        <f>627.5095*(FM72-FM70)</f>
        <v>33.198297364125587</v>
      </c>
      <c r="FW71" s="34">
        <f>627.5095*(FT72-FT70)</f>
        <v>15.499461085788052</v>
      </c>
      <c r="FX71" s="34">
        <f>627.5095*(FR72-FR70)</f>
        <v>15.424385329583243</v>
      </c>
      <c r="FY71" s="34">
        <f>627.5095*(FQ72-FQ70)</f>
        <v>24.301614190326251</v>
      </c>
      <c r="FZ71" s="34">
        <f>627.5095*(FP72-FP70)</f>
        <v>24.264076308478518</v>
      </c>
      <c r="GA71" s="34">
        <f>627.5095*(FO72-FO70)</f>
        <v>20.819768775126914</v>
      </c>
      <c r="GB71" s="34">
        <f>627.5095*(FN72-FN70)</f>
        <v>20.744693017709334</v>
      </c>
      <c r="GC71" s="33">
        <f t="shared" si="188"/>
        <v>5.3203076881260909</v>
      </c>
      <c r="GD71" s="33">
        <f t="shared" si="189"/>
        <v>-3.5193832907691842</v>
      </c>
      <c r="GE71" s="169">
        <f t="shared" si="137"/>
        <v>-0.5927179950686785</v>
      </c>
      <c r="GF71" s="33">
        <f>FV71-'CCSD(T)'!BB71</f>
        <v>0.29155648847532945</v>
      </c>
      <c r="GG71" s="33">
        <f>FX71-'CCSD(T)'!BC71</f>
        <v>1.3241078191238671</v>
      </c>
      <c r="GH71" s="33">
        <f>FZ71-'CCSD(T)'!CH71</f>
        <v>-3.4599627581595627E-2</v>
      </c>
      <c r="GI71" s="33">
        <f>GB71-'CCSD(T)'!CI71</f>
        <v>-5.7347977684862883E-2</v>
      </c>
      <c r="GJ71" s="33">
        <f>GB71-'DLPNO-CCSD(T1 or T0)'!O70</f>
        <v>-0.98580471743226283</v>
      </c>
      <c r="GK71" s="33">
        <f t="shared" si="190"/>
        <v>-0.32615611605692507</v>
      </c>
      <c r="GL71" s="33">
        <f t="shared" si="191"/>
        <v>-2.2748350103267256E-2</v>
      </c>
      <c r="GM71" s="33"/>
      <c r="GN71" s="218" t="s">
        <v>67</v>
      </c>
      <c r="GO71" s="28">
        <v>-1006.99995073951</v>
      </c>
      <c r="GP71" s="28">
        <v>-1011.01347410804</v>
      </c>
      <c r="GQ71" s="28">
        <v>-1010.98194859287</v>
      </c>
      <c r="GR71" s="28">
        <v>-1010.8230664394</v>
      </c>
      <c r="GS71" s="28">
        <v>-1010.80730368181</v>
      </c>
      <c r="GT71" s="28">
        <v>-1010.78560706377</v>
      </c>
      <c r="GU71" s="28">
        <v>-3.1525515176000003E-2</v>
      </c>
      <c r="GV71" s="28">
        <f t="shared" si="192"/>
        <v>-1010.7540815485941</v>
      </c>
      <c r="GW71" s="18" t="s">
        <v>119</v>
      </c>
      <c r="GX71" s="34">
        <f>627.5095*(GO72-GO70)</f>
        <v>33.198297364125587</v>
      </c>
      <c r="GY71" s="34">
        <f>627.5095*(GV72-GV70)</f>
        <v>15.575833669331079</v>
      </c>
      <c r="GZ71" s="34">
        <f>627.5095*(GT72-GT70)</f>
        <v>15.238741532311215</v>
      </c>
      <c r="HA71" s="34">
        <f>627.5095*(GS72-GS70)</f>
        <v>24.232145198890812</v>
      </c>
      <c r="HB71" s="34">
        <f>627.5095*(GR72-GR70)</f>
        <v>24.063599134233218</v>
      </c>
      <c r="HC71" s="34">
        <f>627.5095*(GQ72-GQ70)</f>
        <v>20.914613660848421</v>
      </c>
      <c r="HD71" s="34">
        <f>627.5095*(GP72-GP70)</f>
        <v>20.577521525041327</v>
      </c>
      <c r="HE71" s="33">
        <f t="shared" si="138"/>
        <v>5.3387799927301121</v>
      </c>
      <c r="HF71" s="33">
        <f t="shared" si="139"/>
        <v>-3.4860776091918915</v>
      </c>
      <c r="HG71" s="52">
        <f t="shared" si="193"/>
        <v>-3.3305681577292745E-2</v>
      </c>
      <c r="HH71" s="33">
        <f>GX71-'CCSD(T)'!BB71</f>
        <v>0.29155648847532945</v>
      </c>
      <c r="HI71" s="33">
        <f>GZ71-'CCSD(T)'!BC71</f>
        <v>1.1384640218518385</v>
      </c>
      <c r="HJ71" s="33">
        <f>HB71-'CCSD(T)'!CH71</f>
        <v>-0.23507680182689583</v>
      </c>
      <c r="HK71" s="33">
        <f>HD71-'CCSD(T)'!CI71</f>
        <v>-0.22451947035287034</v>
      </c>
      <c r="HL71" s="33">
        <f>HD71-'DLPNO-CCSD(T1 or T0)'!CT70</f>
        <v>0.56498840039052567</v>
      </c>
      <c r="HM71" s="33">
        <f t="shared" si="140"/>
        <v>-0.52663329030222528</v>
      </c>
      <c r="HN71" s="33">
        <f t="shared" si="141"/>
        <v>1.0557331474025489E-2</v>
      </c>
      <c r="HO71" s="39"/>
      <c r="HP71" s="218" t="s">
        <v>67</v>
      </c>
      <c r="HQ71" s="28">
        <v>-1006.99995073952</v>
      </c>
      <c r="HR71" s="28">
        <v>-1011.0142019339499</v>
      </c>
      <c r="HS71" s="28">
        <v>-1010.98337713157</v>
      </c>
      <c r="HT71" s="28">
        <v>-1010.82387362053</v>
      </c>
      <c r="HU71" s="28">
        <v>-1010.80846121934</v>
      </c>
      <c r="HV71" s="28">
        <v>-1010.78695881555</v>
      </c>
      <c r="HW71" s="28">
        <v>-3.0824802381999999E-2</v>
      </c>
      <c r="HX71" s="28">
        <f t="shared" si="194"/>
        <v>-1010.756134013168</v>
      </c>
      <c r="HY71" s="18" t="s">
        <v>119</v>
      </c>
      <c r="HZ71" s="34">
        <f>627.5095*(HQ72-HQ70)</f>
        <v>33.198297395514999</v>
      </c>
      <c r="IA71" s="34">
        <f>627.5095*(HX72-HX70)</f>
        <v>15.75384014636886</v>
      </c>
      <c r="IB71" s="34">
        <f>627.5095*(HV72-HV70)</f>
        <v>15.385204351746996</v>
      </c>
      <c r="IC71" s="34">
        <f>627.5095*(HU72-HU70)</f>
        <v>24.308279527244043</v>
      </c>
      <c r="ID71" s="34">
        <f>627.5095*(HT72-HT70)</f>
        <v>24.123961632394327</v>
      </c>
      <c r="IE71" s="34">
        <f>627.5095*(HS72-HS70)</f>
        <v>21.033230589336032</v>
      </c>
      <c r="IF71" s="34">
        <f>627.5095*(HR72-HR70)</f>
        <v>20.664594799707938</v>
      </c>
      <c r="IG71" s="33">
        <f t="shared" si="195"/>
        <v>5.2793904479609424</v>
      </c>
      <c r="IH71" s="33">
        <f t="shared" si="196"/>
        <v>-3.4593668326863884</v>
      </c>
      <c r="II71" s="33">
        <f t="shared" si="197"/>
        <v>2.671077650550302E-2</v>
      </c>
      <c r="IJ71" s="33">
        <f>HZ71-'CCSD(T)'!BB71</f>
        <v>0.2915565198647414</v>
      </c>
      <c r="IK71" s="33">
        <f>IB71-'CCSD(T)'!BC71</f>
        <v>1.2849268412876196</v>
      </c>
      <c r="IL71" s="33">
        <f>ID71-'CCSD(T)'!CH71</f>
        <v>-0.17471430366578744</v>
      </c>
      <c r="IM71" s="33">
        <f>IF71-'CCSD(T)'!CI71</f>
        <v>-0.13744619568625893</v>
      </c>
      <c r="IN71" s="33">
        <f>IF71-'DLPNO-CCSD(T1 or T0)'!CT70</f>
        <v>0.65206167505713708</v>
      </c>
      <c r="IO71" s="33">
        <f t="shared" si="198"/>
        <v>-0.46627082353052884</v>
      </c>
      <c r="IP71" s="33">
        <f t="shared" si="199"/>
        <v>3.7268107979528509E-2</v>
      </c>
      <c r="IQ71" s="33"/>
      <c r="IR71" s="218" t="s">
        <v>67</v>
      </c>
      <c r="IS71">
        <v>-1006.99995073912</v>
      </c>
      <c r="IT71">
        <v>-1011.01238621226</v>
      </c>
      <c r="IU71">
        <v>-1011.00887905356</v>
      </c>
      <c r="IV71">
        <v>-1010.82545033026</v>
      </c>
      <c r="IW71">
        <v>-1010.82369675091</v>
      </c>
      <c r="IX71">
        <v>-1010.78738072723</v>
      </c>
      <c r="IY71">
        <v>-3.5071586950000001E-3</v>
      </c>
      <c r="IZ71" s="28">
        <f t="shared" si="200"/>
        <v>-1010.783873568535</v>
      </c>
      <c r="JA71" s="18" t="s">
        <v>119</v>
      </c>
      <c r="JB71" s="34">
        <f>627.5095*(IS72-IS70)</f>
        <v>33.198297200971986</v>
      </c>
      <c r="JC71" s="34">
        <f>627.5095*(IZ72-IZ70)</f>
        <v>15.474204538038025</v>
      </c>
      <c r="JD71" s="34">
        <f>627.5095*(IX72-IX70)</f>
        <v>15.469896271807656</v>
      </c>
      <c r="JE71" s="34">
        <f>627.5095*(IW72-IW70)</f>
        <v>24.302992402060738</v>
      </c>
      <c r="JF71" s="34">
        <f>627.5095*(IV72-IV70)</f>
        <v>24.300838262346641</v>
      </c>
      <c r="JG71" s="34">
        <f>627.5095*(IU72-IU70)</f>
        <v>20.751156641634289</v>
      </c>
      <c r="JH71" s="34">
        <f>627.5095*(IT72-IT70)</f>
        <v>20.746848381039747</v>
      </c>
      <c r="JI71" s="33">
        <f t="shared" si="201"/>
        <v>5.2769521092320915</v>
      </c>
      <c r="JJ71" s="33">
        <f t="shared" si="202"/>
        <v>-3.5539898813068937</v>
      </c>
      <c r="JK71" s="33">
        <f t="shared" si="203"/>
        <v>-3.4428515911621105E-2</v>
      </c>
      <c r="JL71" s="33">
        <f>JB71-'CCSD(T)'!BB71</f>
        <v>0.29155632532172859</v>
      </c>
      <c r="JM71" s="33">
        <f>JD71-'CCSD(T)'!BC71</f>
        <v>1.3696187613482795</v>
      </c>
      <c r="JN71" s="33">
        <f>JF71-'CCSD(T)'!CH71</f>
        <v>2.1623262865269055E-3</v>
      </c>
      <c r="JO71" s="33">
        <f>JH71-'CCSD(T)'!CI71</f>
        <v>-5.5192614354449887E-2</v>
      </c>
      <c r="JP71" s="33">
        <f>JH71-'DLPNO-CCSD(T1 or T0)'!CT70</f>
        <v>0.73431525638894612</v>
      </c>
      <c r="JQ71" s="33">
        <f t="shared" si="204"/>
        <v>-0.28939399903520169</v>
      </c>
      <c r="JR71" s="33">
        <f t="shared" si="205"/>
        <v>-5.7354940640976793E-2</v>
      </c>
      <c r="JS71" s="33"/>
      <c r="JT71" s="344">
        <v>-1013.34138326014</v>
      </c>
      <c r="JU71" s="345">
        <v>-1013.01600453242</v>
      </c>
      <c r="JV71" s="346">
        <v>-1013.00925883125</v>
      </c>
      <c r="JW71" s="328"/>
      <c r="JX71" s="219" t="s">
        <v>67</v>
      </c>
      <c r="JY71" s="28">
        <v>-1008.05032528255</v>
      </c>
      <c r="JZ71" s="28">
        <v>-1012.90666797446</v>
      </c>
      <c r="KA71" s="28">
        <v>-1012.88745031525</v>
      </c>
      <c r="KB71" s="28">
        <v>-1012.64288104732</v>
      </c>
      <c r="KC71" s="28">
        <v>-1012.63327221772</v>
      </c>
      <c r="KD71" s="28">
        <v>-1012.67876419143</v>
      </c>
      <c r="KE71" s="28">
        <v>-1.9217659210000002E-2</v>
      </c>
      <c r="KF71" s="28">
        <f t="shared" si="206"/>
        <v>-1012.65954653222</v>
      </c>
      <c r="KG71" s="216">
        <v>-1012.494580484</v>
      </c>
      <c r="KH71" s="125">
        <v>-1012.494580484</v>
      </c>
      <c r="KI71" s="215">
        <v>-1012.743803051</v>
      </c>
      <c r="KJ71" s="10" t="s">
        <v>139</v>
      </c>
      <c r="KK71" s="10" t="s">
        <v>139</v>
      </c>
      <c r="KL71" s="10" t="e">
        <f t="shared" si="142"/>
        <v>#VALUE!</v>
      </c>
      <c r="KM71" s="10" t="e">
        <f t="shared" si="143"/>
        <v>#VALUE!</v>
      </c>
      <c r="KN71" s="34">
        <f>627.5095*(JY72-JY70)</f>
        <v>33.621644753205366</v>
      </c>
      <c r="KO71" s="34">
        <f>627.5095*(KF72-KF70)</f>
        <v>13.673100546308156</v>
      </c>
      <c r="KP71" s="34">
        <f>627.5095*(KL72-KL70)</f>
        <v>49.128075476990198</v>
      </c>
      <c r="KQ71" s="34">
        <f>627.5095*(KM72-KM70)</f>
        <v>49.12354877891056</v>
      </c>
      <c r="KR71" s="34">
        <f>627.5095*(KD72-KD70)</f>
        <v>13.32731411769425</v>
      </c>
      <c r="KS71" s="34">
        <f>627.5095*(KC72-KC70)</f>
        <v>24.620726472165266</v>
      </c>
      <c r="KT71" s="34">
        <f>627.5095*(KB72-KB70)</f>
        <v>24.4478332599985</v>
      </c>
      <c r="KU71" s="34">
        <f>627.5095*(KA72-KA70)</f>
        <v>20.681518398422828</v>
      </c>
      <c r="KV71" s="34">
        <f>627.5095*(JZ72-JZ70)</f>
        <v>20.335731974160637</v>
      </c>
      <c r="KW71" s="33">
        <f t="shared" si="126"/>
        <v>7.0084178564663873</v>
      </c>
      <c r="KX71" s="109">
        <f>627.5095*(JT72-JT70)</f>
        <v>20.718730282759275</v>
      </c>
      <c r="KY71" s="109">
        <f>627.5095*(JU72-JU70)</f>
        <v>21.010254147006869</v>
      </c>
      <c r="KZ71" s="331">
        <f>627.5095*(JV72-JV70)</f>
        <v>21.036200322045062</v>
      </c>
      <c r="LA71" s="33">
        <f t="shared" si="144"/>
        <v>-4.1121012858378627</v>
      </c>
      <c r="LB71" s="155">
        <f t="shared" si="145"/>
        <v>-0.5927179950686785</v>
      </c>
      <c r="LC71" s="149">
        <f>KN71-'PNO-LCCSD(T)'!AB70</f>
        <v>3.0021246551186209E-3</v>
      </c>
      <c r="LD71" s="179">
        <f t="shared" si="146"/>
        <v>-0.40896104354869678</v>
      </c>
      <c r="LE71" s="324">
        <f t="shared" si="147"/>
        <v>0.38299830859863704</v>
      </c>
      <c r="LF71" s="326">
        <f t="shared" si="148"/>
        <v>0.29152386424759413</v>
      </c>
      <c r="LG71" t="str">
        <f t="shared" si="149"/>
        <v>23_start</v>
      </c>
      <c r="LH71" s="175">
        <f>627.5095*(KG72-KG70)</f>
        <v>24.074819888829662</v>
      </c>
      <c r="LI71" s="128">
        <f t="shared" si="127"/>
        <v>0.54590658333560427</v>
      </c>
      <c r="LJ71" s="129">
        <f t="shared" si="128"/>
        <v>0.37301337116883815</v>
      </c>
      <c r="LK71" s="123">
        <f>627.5095*(KI72-KI70)</f>
        <v>20.347580376368903</v>
      </c>
      <c r="LL71" s="128">
        <f t="shared" si="150"/>
        <v>0.33393802205392475</v>
      </c>
      <c r="LM71" s="128">
        <f t="shared" si="151"/>
        <v>-1.1848402208265441E-2</v>
      </c>
      <c r="LN71" s="226">
        <f t="shared" si="152"/>
        <v>-1.5692486303759843</v>
      </c>
      <c r="LO71" s="226"/>
      <c r="LP71" s="5" t="s">
        <v>67</v>
      </c>
      <c r="LQ71" s="4">
        <v>-1008.05032528273</v>
      </c>
      <c r="LR71" s="4">
        <v>-1012.90652355112</v>
      </c>
      <c r="LS71" s="4">
        <v>-1012.88722532882</v>
      </c>
      <c r="LT71" s="4">
        <v>-1012.64275379395</v>
      </c>
      <c r="LU71" s="4">
        <v>-1012.6331046828</v>
      </c>
      <c r="LV71" s="4">
        <v>-1012.67854972917</v>
      </c>
      <c r="LW71" s="4">
        <v>-1.9298222295999999E-2</v>
      </c>
      <c r="LX71" s="28">
        <f t="shared" si="153"/>
        <v>-1012.6592515068739</v>
      </c>
      <c r="LY71" s="18" t="s">
        <v>119</v>
      </c>
      <c r="LZ71" s="34">
        <f>627.5095*(LQ72-LQ70)</f>
        <v>33.621644621512516</v>
      </c>
      <c r="MA71" s="34">
        <f>627.5095*(LX72-LX70)</f>
        <v>13.68860253343269</v>
      </c>
      <c r="MB71" s="34">
        <f>627.5095*(LV72-LV70)</f>
        <v>13.334261068280759</v>
      </c>
      <c r="MC71" s="34">
        <f>627.5095*(LU72-LU70)</f>
        <v>24.626402628150316</v>
      </c>
      <c r="MD71" s="34">
        <f>627.5095*(LT72-LT70)</f>
        <v>24.449231897108152</v>
      </c>
      <c r="ME71" s="34">
        <f>627.5095*(LS72-LS70)</f>
        <v>20.688912380451526</v>
      </c>
      <c r="MF71" s="34">
        <f>627.5095*(LR72-LR70)</f>
        <v>20.334570912160654</v>
      </c>
      <c r="MG71" s="33">
        <f t="shared" si="154"/>
        <v>7.0003098438798954</v>
      </c>
      <c r="MH71" s="39">
        <f t="shared" si="155"/>
        <v>-4.1146609849474984</v>
      </c>
      <c r="MI71" s="33"/>
      <c r="MJ71" s="5" t="s">
        <v>67</v>
      </c>
      <c r="MK71" s="28">
        <v>-1008.05032528256</v>
      </c>
      <c r="ML71" s="28">
        <v>-1012.90756742572</v>
      </c>
      <c r="MM71" s="28">
        <v>-1012.85784776381</v>
      </c>
      <c r="MN71" s="28">
        <v>-1012.63984452952</v>
      </c>
      <c r="MO71" s="28">
        <v>-1012.61498469856</v>
      </c>
      <c r="MP71" s="28">
        <v>-1012.6766593988</v>
      </c>
      <c r="MQ71" s="28">
        <v>-4.9719661908999999E-2</v>
      </c>
      <c r="MR71" s="28">
        <f t="shared" si="207"/>
        <v>-1012.626939736891</v>
      </c>
      <c r="MS71" s="18" t="s">
        <v>119</v>
      </c>
      <c r="MT71" s="34">
        <f>627.5095*(MK72-MK70)</f>
        <v>33.62164545604282</v>
      </c>
      <c r="MU71" s="34">
        <f>627.5095*(MR72-MR70)</f>
        <v>14.054467908189849</v>
      </c>
      <c r="MV71" s="34">
        <f>627.5095*(MP72-MP70)</f>
        <v>13.14783861956967</v>
      </c>
      <c r="MW71" s="34">
        <f>627.5095*(MO72-MO70)</f>
        <v>24.78514482326991</v>
      </c>
      <c r="MX71" s="34">
        <f>627.5095*(MN72-MN70)</f>
        <v>24.331830178424774</v>
      </c>
      <c r="MY71" s="34">
        <f>627.5095*(MM72-MM70)</f>
        <v>21.163515454602791</v>
      </c>
      <c r="MZ71" s="34">
        <f>627.5095*(ML72-ML70)</f>
        <v>20.256886164769838</v>
      </c>
      <c r="NA71" s="52">
        <f t="shared" si="156"/>
        <v>7.109047545200168</v>
      </c>
      <c r="NB71" s="52">
        <f t="shared" si="157"/>
        <v>-4.0749440136549353</v>
      </c>
      <c r="NC71" s="33">
        <f t="shared" si="158"/>
        <v>-3.7157272182927414E-2</v>
      </c>
      <c r="ND71" s="33"/>
      <c r="NE71" s="5" t="s">
        <v>67</v>
      </c>
      <c r="NF71">
        <v>-1008.05032528257</v>
      </c>
      <c r="NG71">
        <v>-1012.90852169978</v>
      </c>
      <c r="NH71">
        <v>-1012.85940639994</v>
      </c>
      <c r="NI71">
        <v>-1012.64078775402</v>
      </c>
      <c r="NJ71">
        <v>-1012.6162301041001</v>
      </c>
      <c r="NK71">
        <v>-1012.6782199855299</v>
      </c>
      <c r="NL71">
        <v>-4.9115299836E-2</v>
      </c>
      <c r="NM71" s="28">
        <f t="shared" si="208"/>
        <v>-1012.629104685694</v>
      </c>
      <c r="NN71" s="18" t="s">
        <v>119</v>
      </c>
      <c r="NO71" s="34">
        <f>627.5095*(NF72-NF70)</f>
        <v>33.621645443487054</v>
      </c>
      <c r="NP71" s="34">
        <f>627.5095*(NM72-NM70)</f>
        <v>14.146300039232161</v>
      </c>
      <c r="NQ71" s="34">
        <f>627.5095*(NK72-NK70)</f>
        <v>13.296136829023286</v>
      </c>
      <c r="NR71" s="34">
        <f>627.5095*(NJ72-NJ70)</f>
        <v>24.81382478102288</v>
      </c>
      <c r="NS71" s="34">
        <f>627.5095*(NI72-NI70)</f>
        <v>24.388743175347727</v>
      </c>
      <c r="NT71" s="34">
        <f>627.5095*(NH72-NH70)</f>
        <v>21.211721468622077</v>
      </c>
      <c r="NU71" s="34">
        <f>627.5095*(NG72-NG70)</f>
        <v>20.361558263406973</v>
      </c>
      <c r="NV71" s="33">
        <f t="shared" si="159"/>
        <v>7.065421434383687</v>
      </c>
      <c r="NW71" s="39">
        <f t="shared" si="209"/>
        <v>-4.0271849119407541</v>
      </c>
      <c r="NX71" s="33">
        <f t="shared" si="210"/>
        <v>4.7759101714181185E-2</v>
      </c>
      <c r="NZ71" s="5" t="s">
        <v>67</v>
      </c>
      <c r="OA71" s="4">
        <v>-1008.09105099079</v>
      </c>
      <c r="OB71" s="4">
        <v>-1013.22075100995</v>
      </c>
      <c r="OC71" s="4">
        <v>-1013.14922174</v>
      </c>
      <c r="OD71" s="4">
        <v>-1012.92629044593</v>
      </c>
      <c r="OE71" s="4">
        <v>-1012.89052581095</v>
      </c>
      <c r="OF71" s="4">
        <v>-1013.01471016405</v>
      </c>
      <c r="OG71" s="4">
        <v>-7.1529269955999994E-2</v>
      </c>
      <c r="OH71" s="28">
        <f t="shared" si="211"/>
        <v>-1012.943180894094</v>
      </c>
      <c r="OI71" s="18" t="s">
        <v>119</v>
      </c>
      <c r="OJ71" s="34">
        <f>627.5095*(OA72-OA70)</f>
        <v>33.614530558837735</v>
      </c>
      <c r="OK71" s="34">
        <f>627.5095*(OH72-OH70)</f>
        <v>14.240168772980738</v>
      </c>
      <c r="OL71" s="34">
        <f>627.5095*(OF72-OF70)</f>
        <v>13.29237938995751</v>
      </c>
      <c r="OM71" s="34">
        <f>627.5095*(OE72-OE70)</f>
        <v>25.217143635639005</v>
      </c>
      <c r="ON71" s="34">
        <f>627.5095*(OD72-OD70)</f>
        <v>24.743248938170535</v>
      </c>
      <c r="OO71" s="34">
        <f>627.5095*(OC72-OC70)</f>
        <v>21.491295663142047</v>
      </c>
      <c r="OP71" s="34">
        <f>627.5095*(OB72-OB70)</f>
        <v>20.543506280689535</v>
      </c>
      <c r="OQ71" s="33">
        <f t="shared" si="160"/>
        <v>7.2511268907320243</v>
      </c>
      <c r="OR71" s="39">
        <f t="shared" si="212"/>
        <v>-4.199742657481</v>
      </c>
      <c r="OS71" s="39"/>
      <c r="OT71" s="39" t="s">
        <v>67</v>
      </c>
      <c r="OU71" s="39">
        <v>-1008.09105101042</v>
      </c>
      <c r="OV71" s="39">
        <v>-1013.21758100381</v>
      </c>
      <c r="OW71" s="39">
        <v>-1013.18936559265</v>
      </c>
      <c r="OX71" s="39">
        <v>-1012.93120036479</v>
      </c>
      <c r="OY71" s="39">
        <v>-1012.91709265922</v>
      </c>
      <c r="OZ71" s="39">
        <v>-1013.01679093045</v>
      </c>
      <c r="PA71" s="39">
        <v>-2.8215411156E-2</v>
      </c>
      <c r="PB71" s="39">
        <v>-1012.988575519294</v>
      </c>
      <c r="PC71" s="39" t="s">
        <v>119</v>
      </c>
      <c r="PD71" s="39">
        <v>33.614522068644085</v>
      </c>
      <c r="PE71" s="39">
        <v>13.998937696795277</v>
      </c>
      <c r="PF71" s="39">
        <v>13.48871940671749</v>
      </c>
      <c r="PG71" s="39">
        <v>25.099316842049806</v>
      </c>
      <c r="PH71" s="39">
        <v>24.84420770550032</v>
      </c>
      <c r="PI71" s="39">
        <v>21.159768708339907</v>
      </c>
      <c r="PJ71" s="39">
        <v>20.649550416335952</v>
      </c>
      <c r="PK71" s="39">
        <v>7.1608310096184624</v>
      </c>
      <c r="PL71" s="39">
        <v>-4.1946572891643683</v>
      </c>
      <c r="PM71" s="39"/>
      <c r="PO71" s="33">
        <f t="shared" si="161"/>
        <v>-7.1148972050849579E-3</v>
      </c>
      <c r="PP71" s="33">
        <f t="shared" si="162"/>
        <v>0.41141875974576081</v>
      </c>
      <c r="PQ71" s="33">
        <f t="shared" si="213"/>
        <v>0.41853365695084577</v>
      </c>
      <c r="PR71" s="33">
        <f>'LNO-CCSD(T)-def2nZVP'!LB71</f>
        <v>-0.5927179950686785</v>
      </c>
      <c r="PS71" s="33">
        <f t="shared" si="214"/>
        <v>0.30904470401072831</v>
      </c>
      <c r="PT71" s="33">
        <f t="shared" si="215"/>
        <v>-0.36005709396861874</v>
      </c>
      <c r="PU71" s="33">
        <f>-'LNO-CCSD(T)-def2nZVP'!FA71+'CCSD(T)'!CI71</f>
        <v>6.5588796372857416E-2</v>
      </c>
      <c r="PV71" s="360">
        <f>'LNO-CCSD(T)-def2nZVP'!KV71+PS71+PT71+PU71</f>
        <v>20.350308380575605</v>
      </c>
      <c r="PW71" s="360"/>
      <c r="PX71" s="399">
        <v>-7.122552868430887E-3</v>
      </c>
      <c r="PY71" s="399">
        <v>0.39497580839216795</v>
      </c>
      <c r="PZ71" s="399">
        <v>0.40209836126059884</v>
      </c>
      <c r="QA71" s="399">
        <v>-0.5927179950686785</v>
      </c>
      <c r="QB71" s="399">
        <v>0.29686936547546011</v>
      </c>
      <c r="QC71" s="399">
        <v>-0.36005709396861874</v>
      </c>
      <c r="QD71" s="399">
        <v>6.5588796372857416E-2</v>
      </c>
      <c r="QE71" s="360">
        <v>20.338133042040337</v>
      </c>
      <c r="QF71" s="399">
        <f t="shared" si="216"/>
        <v>-1.217533853526831E-2</v>
      </c>
      <c r="QH71" s="5" t="s">
        <v>67</v>
      </c>
      <c r="QI71" s="420">
        <v>-1008.05032528272</v>
      </c>
      <c r="QJ71" s="420">
        <v>-1012.65789276046</v>
      </c>
      <c r="QK71" s="420">
        <v>-1012.64053821448</v>
      </c>
      <c r="QL71" s="420">
        <v>-1012.40672318552</v>
      </c>
      <c r="QM71" s="420">
        <v>-1012.3980459125301</v>
      </c>
      <c r="QN71" s="420">
        <v>-1012.41791199966</v>
      </c>
      <c r="QO71" s="420">
        <v>-1.7354545980999999E-2</v>
      </c>
      <c r="QP71" s="213">
        <f t="shared" si="217"/>
        <v>-1012.400557453679</v>
      </c>
      <c r="QQ71" s="421" t="s">
        <v>119</v>
      </c>
      <c r="QR71" s="212">
        <f>627.5095*(QI72-QI70)</f>
        <v>33.621645048194495</v>
      </c>
      <c r="QS71" s="212">
        <f>627.5095*(QP72-QP70)</f>
        <v>14.784104216012922</v>
      </c>
      <c r="QT71" s="212">
        <f>627.5095*(QN72-QN70)</f>
        <v>14.456987266800429</v>
      </c>
      <c r="QU71" s="212">
        <f>627.5095*(QM72-QM70)</f>
        <v>24.971858718810779</v>
      </c>
      <c r="QV71" s="212">
        <f>627.5095*(QL72-QL70)</f>
        <v>24.808300243954843</v>
      </c>
      <c r="QW71" s="212">
        <f>627.5095*(QK72-QK70)</f>
        <v>21.189188324107331</v>
      </c>
      <c r="QX71" s="212">
        <f>627.5095*(QJ72-QJ70)</f>
        <v>20.862071374252782</v>
      </c>
      <c r="QY71" s="213">
        <f t="shared" si="163"/>
        <v>6.4050841074523532</v>
      </c>
      <c r="QZ71" s="249">
        <f t="shared" si="218"/>
        <v>-3.9462288697020611</v>
      </c>
      <c r="RA71" s="5"/>
      <c r="RB71" s="5" t="s">
        <v>67</v>
      </c>
      <c r="RC71" s="213">
        <v>-1008.09105101042</v>
      </c>
      <c r="RD71" s="213">
        <v>-1012.92298948818</v>
      </c>
      <c r="RE71" s="213">
        <v>-1012.89725380671</v>
      </c>
      <c r="RF71" s="213">
        <v>-1012.65150472209</v>
      </c>
      <c r="RG71" s="213">
        <v>-1012.63863688136</v>
      </c>
      <c r="RH71" s="213">
        <v>-1012.71340470165</v>
      </c>
      <c r="RI71" s="213">
        <v>-2.5735681470999999E-2</v>
      </c>
      <c r="RJ71" s="418">
        <f t="shared" si="219"/>
        <v>-1012.687669020179</v>
      </c>
      <c r="RK71" s="421" t="s">
        <v>119</v>
      </c>
      <c r="RL71" s="212">
        <f>627.5095*(RC72-RC70)</f>
        <v>33.614522062366198</v>
      </c>
      <c r="RM71" s="212">
        <f>627.5095*(RJ72-RJ70)</f>
        <v>14.963666609729627</v>
      </c>
      <c r="RN71" s="212">
        <f>627.5095*(RH72-RH70)</f>
        <v>14.498801719991382</v>
      </c>
      <c r="RO71" s="212">
        <f>627.5095*(RG72-RG70)</f>
        <v>25.297947224501726</v>
      </c>
      <c r="RP71" s="212">
        <f>627.5095*(RF72-RF70)</f>
        <v>25.065514775245219</v>
      </c>
      <c r="RQ71" s="212">
        <f>627.5095*(RE72-RE70)</f>
        <v>21.495808711536267</v>
      </c>
      <c r="RR71" s="212">
        <f>627.5095*(RD72-RD70)</f>
        <v>21.030943819229797</v>
      </c>
      <c r="RS71" s="213">
        <f t="shared" si="164"/>
        <v>6.5321420992384152</v>
      </c>
      <c r="RT71" s="249">
        <f t="shared" si="220"/>
        <v>-4.0345709560154219</v>
      </c>
    </row>
    <row r="72" spans="1:488" ht="17">
      <c r="A72" s="96">
        <v>9.52</v>
      </c>
      <c r="C72" s="286" t="s">
        <v>68</v>
      </c>
      <c r="D72" s="282">
        <v>-1006.82659897643</v>
      </c>
      <c r="E72" s="282">
        <v>-1010.5447283987399</v>
      </c>
      <c r="F72" s="282">
        <v>-1010.53401483209</v>
      </c>
      <c r="G72" s="282">
        <v>-1010.3713894843301</v>
      </c>
      <c r="H72" s="282">
        <v>-1010.36603270101</v>
      </c>
      <c r="I72" s="282">
        <v>-1010.32778231687</v>
      </c>
      <c r="J72" s="282">
        <v>-1010.31706875023</v>
      </c>
      <c r="K72" s="94" t="s">
        <v>120</v>
      </c>
      <c r="L72" s="34">
        <f>627.5095*(D70-D71)</f>
        <v>7.1984905090974669</v>
      </c>
      <c r="M72" s="34">
        <f>627.5095*(J70-J71)</f>
        <v>13.382299618864378</v>
      </c>
      <c r="N72" s="34">
        <f>627.5095*(I70-I71)</f>
        <v>13.502042242902482</v>
      </c>
      <c r="O72" s="34">
        <f>627.5095*(H70-H71)</f>
        <v>9.9220945338805748</v>
      </c>
      <c r="P72" s="34">
        <f>627.5095*(G70-G71)</f>
        <v>9.9819658489672278</v>
      </c>
      <c r="Q72" s="34">
        <f>627.5095*(F70-F71)</f>
        <v>11.334738379365037</v>
      </c>
      <c r="R72" s="34">
        <f>627.5095*(E70-E71)</f>
        <v>11.454481003403139</v>
      </c>
      <c r="S72" s="93">
        <f t="shared" si="165"/>
        <v>-2.047561239499343</v>
      </c>
      <c r="T72" s="93">
        <f t="shared" si="166"/>
        <v>1.4725151544359107</v>
      </c>
      <c r="U72" s="288"/>
      <c r="V72" s="93">
        <f>L72-'CCSD(T)'!BV72</f>
        <v>0.44868519359958281</v>
      </c>
      <c r="W72" s="93">
        <f>N72-'CCSD(T)'!BW72</f>
        <v>-0.21807154498580239</v>
      </c>
      <c r="X72" s="93">
        <f>P72-'CCSD(T)'!CF72</f>
        <v>2.8838638502747926E-2</v>
      </c>
      <c r="Y72" s="93">
        <f>R72-'CCSD(T)'!CG72</f>
        <v>4.4896643601717301E-2</v>
      </c>
      <c r="Z72" s="93">
        <f>R72-'DLPNO-CCSD(T1 or T0)'!CT71</f>
        <v>-0.27400413160551729</v>
      </c>
      <c r="AA72" s="93">
        <f t="shared" si="167"/>
        <v>-0.41984655509683488</v>
      </c>
      <c r="AB72" s="93">
        <f t="shared" si="168"/>
        <v>1.6058005098969375E-2</v>
      </c>
      <c r="AD72" s="209" t="s">
        <v>68</v>
      </c>
      <c r="AE72" s="28">
        <v>-1006.82659897642</v>
      </c>
      <c r="AF72" s="28">
        <v>-1010.54483928126</v>
      </c>
      <c r="AG72" s="28">
        <v>-1010.53420380674</v>
      </c>
      <c r="AH72" s="28">
        <v>-1010.37149627952</v>
      </c>
      <c r="AI72" s="28">
        <v>-1010.3661785422599</v>
      </c>
      <c r="AJ72" s="28">
        <v>-1010.32797435688</v>
      </c>
      <c r="AK72" s="28">
        <v>-1010.31733888235</v>
      </c>
      <c r="AL72" s="18" t="s">
        <v>120</v>
      </c>
      <c r="AM72" s="34">
        <f>627.5095*(AE70-AE71)</f>
        <v>7.1984905028195847</v>
      </c>
      <c r="AN72" s="34">
        <f>627.5095*(AK70-AK71)</f>
        <v>13.384259531746165</v>
      </c>
      <c r="AO72" s="34">
        <f>627.5095*(AJ70-AJ71)</f>
        <v>13.50772094656628</v>
      </c>
      <c r="AP72" s="34">
        <f>627.5095*(AI70-AI71)</f>
        <v>9.9121372381802146</v>
      </c>
      <c r="AQ72" s="34">
        <f>627.5095*(AH70-AH71)</f>
        <v>9.9738679456259423</v>
      </c>
      <c r="AR72" s="34">
        <f>627.5095*(AG70-AG71)</f>
        <v>11.326391743690584</v>
      </c>
      <c r="AS72" s="34">
        <f>627.5095*(AF70-AF71)</f>
        <v>11.449853158510699</v>
      </c>
      <c r="AT72" s="52">
        <f t="shared" si="169"/>
        <v>-2.0578677880555816</v>
      </c>
      <c r="AU72" s="52">
        <f t="shared" si="170"/>
        <v>1.4759852128847566</v>
      </c>
      <c r="AV72" s="71"/>
      <c r="AW72" s="52">
        <f>AM72-'CCSD(T)'!BV72</f>
        <v>0.4486851873217006</v>
      </c>
      <c r="AX72" s="52">
        <f>AO72-'CCSD(T)'!BW72</f>
        <v>-0.21239284132200353</v>
      </c>
      <c r="AY72" s="52">
        <f>AQ72-'CCSD(T)'!CF72</f>
        <v>2.0740735161462354E-2</v>
      </c>
      <c r="AZ72" s="52">
        <f>AS72-'CCSD(T)'!CG72</f>
        <v>4.0268798709277576E-2</v>
      </c>
      <c r="BA72" s="52">
        <f>AS72-'DLPNO-CCSD(T1 or T0)'!CT71</f>
        <v>-0.27863197649795701</v>
      </c>
      <c r="BB72" s="52">
        <f t="shared" si="171"/>
        <v>-0.42794445216023824</v>
      </c>
      <c r="BC72" s="52">
        <f t="shared" si="172"/>
        <v>1.9528063547815222E-2</v>
      </c>
      <c r="BD72" s="33"/>
      <c r="BE72" s="211" t="s">
        <v>68</v>
      </c>
      <c r="BF72" s="28">
        <v>-1006.82659897642</v>
      </c>
      <c r="BG72" s="28">
        <v>-1010.54553046745</v>
      </c>
      <c r="BH72" s="28">
        <v>-1010.5153821357</v>
      </c>
      <c r="BI72" s="28">
        <v>-1010.3694659032</v>
      </c>
      <c r="BJ72" s="28">
        <v>-1010.35439173732</v>
      </c>
      <c r="BK72" s="28">
        <v>-1010.32663695799</v>
      </c>
      <c r="BL72" s="28">
        <v>-3.0148331747999999E-2</v>
      </c>
      <c r="BM72" s="28">
        <f t="shared" si="173"/>
        <v>-1010.296488626242</v>
      </c>
      <c r="BN72" s="18" t="s">
        <v>120</v>
      </c>
      <c r="BO72" s="212">
        <f>627.5095*(BF70-BF71)</f>
        <v>7.1984905028195847</v>
      </c>
      <c r="BP72" s="212">
        <f>627.5095*(BM70-BM71)</f>
        <v>13.626768684805121</v>
      </c>
      <c r="BQ72" s="212">
        <f>627.5095*(BK70-BK71)</f>
        <v>13.545114658132915</v>
      </c>
      <c r="BR72" s="212">
        <f>627.5095*(BJ70-BJ71)</f>
        <v>10.298462740246729</v>
      </c>
      <c r="BS72" s="212">
        <f>627.5095*(BI70-BI71)</f>
        <v>10.257635729728538</v>
      </c>
      <c r="BT72" s="212">
        <f>627.5095*(BH70-BH71)</f>
        <v>11.915895986480448</v>
      </c>
      <c r="BU72" s="212">
        <f>627.5095*(BG70-BG71)</f>
        <v>11.834241959166185</v>
      </c>
      <c r="BV72" s="213">
        <f t="shared" si="174"/>
        <v>-1.71087269896673</v>
      </c>
      <c r="BW72" s="213">
        <f t="shared" si="175"/>
        <v>1.5766062294376475</v>
      </c>
      <c r="BX72" s="214">
        <f t="shared" si="129"/>
        <v>-0.10062101655289091</v>
      </c>
      <c r="BY72" s="33">
        <f>BO72-'CCSD(T)'!BV72</f>
        <v>0.4486851873217006</v>
      </c>
      <c r="BZ72" s="33">
        <f>BQ72-'CCSD(T)'!BW72</f>
        <v>-0.1749991297553688</v>
      </c>
      <c r="CA72" s="39">
        <f>BS72-'CCSD(T)'!CF72</f>
        <v>0.30450851926405775</v>
      </c>
      <c r="CB72" s="39">
        <f>BU72-'CCSD(T)'!CG72</f>
        <v>0.42465759936476388</v>
      </c>
      <c r="CC72" s="33">
        <f>BU72-'DLPNO-CCSD(T1 or T0)'!CT71</f>
        <v>0.10575682415752929</v>
      </c>
      <c r="CD72" s="33">
        <f t="shared" si="176"/>
        <v>-0.14417666805764284</v>
      </c>
      <c r="CE72" s="33">
        <f t="shared" si="177"/>
        <v>0.12014908010070613</v>
      </c>
      <c r="CF72" s="39"/>
      <c r="CG72" s="211" t="s">
        <v>68</v>
      </c>
      <c r="CH72" s="74">
        <v>-1006.82659897642</v>
      </c>
      <c r="CI72" s="74">
        <v>-1010.54609265234</v>
      </c>
      <c r="CJ72" s="74">
        <v>-1010.51657774183</v>
      </c>
      <c r="CK72" s="74">
        <v>-1010.3701034347999</v>
      </c>
      <c r="CL72" s="74">
        <v>-1010.35534597955</v>
      </c>
      <c r="CM72" s="74">
        <v>-1010.32773694692</v>
      </c>
      <c r="CN72" s="33">
        <v>-2.9514910506000001E-2</v>
      </c>
      <c r="CO72" s="33">
        <f t="shared" si="178"/>
        <v>-1010.298222036414</v>
      </c>
      <c r="CP72" s="18" t="s">
        <v>120</v>
      </c>
      <c r="CQ72" s="34">
        <f>627.5095*(CH70-CH71)</f>
        <v>7.1984905028195847</v>
      </c>
      <c r="CR72" s="34">
        <f>627.5095*(CO70-CO71)</f>
        <v>13.706996562618937</v>
      </c>
      <c r="CS72" s="34">
        <f>627.5095*(CM70-CM71)</f>
        <v>13.556001640488979</v>
      </c>
      <c r="CT72" s="34">
        <f>627.5095*(CL70-CL71)</f>
        <v>10.312362747088242</v>
      </c>
      <c r="CU72" s="34">
        <f>627.5095*(CK70-CK71)</f>
        <v>10.236865290767346</v>
      </c>
      <c r="CV72" s="34">
        <f>627.5095*(CJ70-CJ71)</f>
        <v>11.924102919728437</v>
      </c>
      <c r="CW72" s="34">
        <f>627.5095*(CI70-CI71)</f>
        <v>11.77310799445954</v>
      </c>
      <c r="CX72" s="33">
        <f t="shared" si="130"/>
        <v>-1.7828936460294393</v>
      </c>
      <c r="CY72" s="33">
        <f t="shared" si="131"/>
        <v>1.536242703692194</v>
      </c>
      <c r="CZ72" s="33">
        <f t="shared" si="132"/>
        <v>-4.0363525745453543E-2</v>
      </c>
      <c r="DA72" s="33">
        <f>CQ72-'CCSD(T)'!BV72</f>
        <v>0.4486851873217006</v>
      </c>
      <c r="DB72" s="33">
        <f>CS72-'CCSD(T)'!BW72</f>
        <v>-0.16411214739930458</v>
      </c>
      <c r="DC72" s="33">
        <f>CU72-'CCSD(T)'!CF72</f>
        <v>0.28373808030286618</v>
      </c>
      <c r="DD72" s="39">
        <f>CW72-'CCSD(T)'!CG72</f>
        <v>0.36352363465811877</v>
      </c>
      <c r="DE72" s="39">
        <f>CW72-'DLPNO-CCSD(T1 or T0)'!CT71</f>
        <v>4.4622859450884178E-2</v>
      </c>
      <c r="DF72" s="33">
        <f t="shared" si="179"/>
        <v>-0.16494710701883442</v>
      </c>
      <c r="DG72" s="33">
        <f t="shared" si="180"/>
        <v>7.9785554355252586E-2</v>
      </c>
      <c r="DH72" s="33"/>
      <c r="DI72" s="211" t="s">
        <v>68</v>
      </c>
      <c r="DJ72" s="74">
        <v>-1006.82659897641</v>
      </c>
      <c r="DK72" s="74">
        <v>-1010.54425254885</v>
      </c>
      <c r="DL72" s="74">
        <v>-1010.54128722039</v>
      </c>
      <c r="DM72" s="74">
        <v>-1010.37168346668</v>
      </c>
      <c r="DN72" s="74">
        <v>-1010.37020080245</v>
      </c>
      <c r="DO72" s="74">
        <v>-1010.3280997414601</v>
      </c>
      <c r="DP72" s="28">
        <v>-2.9653284580000001E-3</v>
      </c>
      <c r="DQ72" s="33">
        <f t="shared" si="125"/>
        <v>-1010.325134413002</v>
      </c>
      <c r="DR72" s="18" t="s">
        <v>120</v>
      </c>
      <c r="DS72" s="34">
        <f>627.5095*(DJ70-DJ71)</f>
        <v>7.1984902518469758</v>
      </c>
      <c r="DT72" s="34">
        <f>627.5095*(DQ70-DQ71)</f>
        <v>13.474493819701181</v>
      </c>
      <c r="DU72" s="34">
        <f>627.5095*(DO70-DO71)</f>
        <v>13.507072026493228</v>
      </c>
      <c r="DV72" s="34">
        <f>627.5095*(DN70-DN71)</f>
        <v>9.9682055446235172</v>
      </c>
      <c r="DW72" s="34">
        <f>627.5095*(DM70-DM71)</f>
        <v>9.9844946496246809</v>
      </c>
      <c r="DX72" s="34">
        <f>627.5095*(DL70-DL71)</f>
        <v>11.39443520920476</v>
      </c>
      <c r="DY72" s="34">
        <f>627.5095*(DK70-DK71)</f>
        <v>11.427013419135749</v>
      </c>
      <c r="DZ72" s="33">
        <f t="shared" si="133"/>
        <v>-2.0800586073574792</v>
      </c>
      <c r="EA72" s="33">
        <f t="shared" si="134"/>
        <v>1.4425187695110679</v>
      </c>
      <c r="EB72" s="33">
        <f t="shared" si="181"/>
        <v>-2.9996384924842801E-2</v>
      </c>
      <c r="EC72" s="33">
        <f>DS72-'CCSD(T)'!BV72</f>
        <v>0.44868493634909168</v>
      </c>
      <c r="ED72" s="33">
        <f>DU72-'CCSD(T)'!BW72</f>
        <v>-0.21304176139505593</v>
      </c>
      <c r="EE72" s="33">
        <f>DW72-'CCSD(T)'!CF72</f>
        <v>3.1367439160201016E-2</v>
      </c>
      <c r="EF72" s="39">
        <f>DY72-'CCSD(T)'!CG72</f>
        <v>1.742905933432759E-2</v>
      </c>
      <c r="EG72" s="39">
        <f>DY72-'DLPNO-CCSD(T1 or T0)'!CT71</f>
        <v>-0.301471715872907</v>
      </c>
      <c r="EH72" s="33">
        <f t="shared" si="182"/>
        <v>-0.41731749718889066</v>
      </c>
      <c r="EI72" s="33">
        <f t="shared" si="183"/>
        <v>-1.3938379825873426E-2</v>
      </c>
      <c r="EJ72" s="33"/>
      <c r="EK72" s="289" t="s">
        <v>68</v>
      </c>
      <c r="EL72" s="33">
        <v>-1006.93372563639</v>
      </c>
      <c r="EM72" s="33">
        <v>-1010.96534388414</v>
      </c>
      <c r="EN72" s="33">
        <v>-1010.95398896633</v>
      </c>
      <c r="EO72" s="33">
        <v>-1010.77445200966</v>
      </c>
      <c r="EP72" s="33">
        <v>-1010.76877455075</v>
      </c>
      <c r="EQ72" s="33">
        <v>-1010.74721400765</v>
      </c>
      <c r="ER72" s="33">
        <v>-1.1354917814E-2</v>
      </c>
      <c r="ES72" s="33">
        <f t="shared" si="184"/>
        <v>-1010.735859089836</v>
      </c>
      <c r="ET72" s="18" t="s">
        <v>120</v>
      </c>
      <c r="EU72" s="34">
        <f>627.5095*(EL70-EL71)</f>
        <v>8.3585839005531959</v>
      </c>
      <c r="EV72" s="34">
        <f>627.5095*(ES70-ES71)</f>
        <v>9.4917896903185763</v>
      </c>
      <c r="EW72" s="34">
        <f>627.5095*(EQ70-EQ71)</f>
        <v>9.5760198380415531</v>
      </c>
      <c r="EX72" s="34">
        <f>627.5095*(EP70-EP71)</f>
        <v>7.4074596753186821</v>
      </c>
      <c r="EY72" s="34">
        <f>627.5095*(EO70-EO71)</f>
        <v>7.4495747496082076</v>
      </c>
      <c r="EZ72" s="34">
        <f>627.5095*(EN70-EN71)</f>
        <v>8.6482326033289887</v>
      </c>
      <c r="FA72" s="34">
        <f>627.5095*(EM70-EM71)</f>
        <v>8.7324627453448009</v>
      </c>
      <c r="FB72" s="92">
        <f t="shared" si="135"/>
        <v>-0.84355709269675216</v>
      </c>
      <c r="FC72" s="92">
        <f t="shared" si="136"/>
        <v>1.2828879957365933</v>
      </c>
      <c r="FD72" s="92">
        <f>EU72-'CCSD(T)'!BB72</f>
        <v>0.73634772839138662</v>
      </c>
      <c r="FE72" s="92">
        <f>EW72-'CCSD(T)'!BC72</f>
        <v>-6.4551961819663717E-2</v>
      </c>
      <c r="FF72" s="92">
        <f>EY72-'CCSD(T)'!CH72</f>
        <v>4.2816169841717766E-2</v>
      </c>
      <c r="FG72" s="96">
        <f>FA72-'CCSD(T)'!CI72</f>
        <v>5.4611554906591309E-2</v>
      </c>
      <c r="FH72" s="96">
        <f>FA72-'DLPNO-CCSD(T1 or T0)'!AF71</f>
        <v>-0.20821730949687023</v>
      </c>
      <c r="FI72" s="92">
        <f t="shared" si="185"/>
        <v>-0.69353155854966886</v>
      </c>
      <c r="FJ72" s="92">
        <f t="shared" si="186"/>
        <v>1.1795385064873543E-2</v>
      </c>
      <c r="FK72" s="39"/>
      <c r="FL72" s="218" t="s">
        <v>68</v>
      </c>
      <c r="FM72" s="28">
        <v>-1006.93372563608</v>
      </c>
      <c r="FN72" s="28">
        <v>-1010.96546791098</v>
      </c>
      <c r="FO72" s="28">
        <v>-1010.95416400094</v>
      </c>
      <c r="FP72" s="28">
        <v>-1010.77456027983</v>
      </c>
      <c r="FQ72" s="28">
        <v>-1010.76890832481</v>
      </c>
      <c r="FR72" s="28">
        <v>-1010.74740534184</v>
      </c>
      <c r="FS72" s="28">
        <v>-1.130391004E-2</v>
      </c>
      <c r="FT72" s="28">
        <f t="shared" si="187"/>
        <v>-1010.7361014318</v>
      </c>
      <c r="FU72" s="18" t="s">
        <v>120</v>
      </c>
      <c r="FV72" s="34">
        <f>627.5095*(FM70-FM71)</f>
        <v>8.3585841704307917</v>
      </c>
      <c r="FW72" s="34">
        <f>627.5095*(FT70-FT71)</f>
        <v>9.4987675808768959</v>
      </c>
      <c r="FX72" s="34">
        <f>627.5095*(FR70-FR71)</f>
        <v>9.580735427609687</v>
      </c>
      <c r="FY72" s="34">
        <f>627.5095*(FQ70-FQ71)</f>
        <v>7.4036265712213591</v>
      </c>
      <c r="FZ72" s="34">
        <f>627.5095*(FP70-FP71)</f>
        <v>7.4446104968349509</v>
      </c>
      <c r="GA72" s="34">
        <f>627.5095*(FO70-FO71)</f>
        <v>8.6458458834879472</v>
      </c>
      <c r="GB72" s="34">
        <f>627.5095*(FN70-FN71)</f>
        <v>8.7278137282945689</v>
      </c>
      <c r="GC72" s="33">
        <f t="shared" si="188"/>
        <v>-0.85292169931511808</v>
      </c>
      <c r="GD72" s="33">
        <f t="shared" si="189"/>
        <v>1.283203231459618</v>
      </c>
      <c r="GE72" s="169">
        <f t="shared" si="137"/>
        <v>-0.26459654674814459</v>
      </c>
      <c r="GF72" s="33">
        <f>FV72-'CCSD(T)'!BB72</f>
        <v>0.73634799826898245</v>
      </c>
      <c r="GG72" s="33">
        <f>FX72-'CCSD(T)'!BC72</f>
        <v>-5.9836372251529824E-2</v>
      </c>
      <c r="GH72" s="33">
        <f>FZ72-'CCSD(T)'!CH72</f>
        <v>3.7851917068461027E-2</v>
      </c>
      <c r="GI72" s="33">
        <f>GB72-'CCSD(T)'!CI72</f>
        <v>4.996253785635929E-2</v>
      </c>
      <c r="GJ72" s="33">
        <f>GB72-'DLPNO-CCSD(T1 or T0)'!O71</f>
        <v>0.6181532894635513</v>
      </c>
      <c r="GK72" s="33">
        <f t="shared" si="190"/>
        <v>-0.69849608120052142</v>
      </c>
      <c r="GL72" s="33">
        <f t="shared" si="191"/>
        <v>1.2110620787898263E-2</v>
      </c>
      <c r="GM72" s="33"/>
      <c r="GN72" s="218" t="s">
        <v>68</v>
      </c>
      <c r="GO72" s="28">
        <v>-1006.93372563608</v>
      </c>
      <c r="GP72" s="28">
        <v>-1010.9662213159301</v>
      </c>
      <c r="GQ72" s="28">
        <v>-1010.9338439794</v>
      </c>
      <c r="GR72" s="28">
        <v>-1010.7724288197199</v>
      </c>
      <c r="GS72" s="28">
        <v>-1010.75624015145</v>
      </c>
      <c r="GT72" s="28">
        <v>-1010.74593106384</v>
      </c>
      <c r="GU72" s="28">
        <v>-3.2377336535000002E-2</v>
      </c>
      <c r="GV72" s="28">
        <f t="shared" si="192"/>
        <v>-1010.713553727305</v>
      </c>
      <c r="GW72" s="18" t="s">
        <v>120</v>
      </c>
      <c r="GX72" s="34">
        <f>627.5095*(GO70-GO71)</f>
        <v>8.3585841767086748</v>
      </c>
      <c r="GY72" s="34">
        <f>627.5095*(GV70-GV71)</f>
        <v>9.8557592038567812</v>
      </c>
      <c r="GZ72" s="34">
        <f>627.5095*(GT70-GT71)</f>
        <v>9.6583253458060607</v>
      </c>
      <c r="HA72" s="34">
        <f>627.5095*(GS70-GS71)</f>
        <v>7.8107052055545729</v>
      </c>
      <c r="HB72" s="34">
        <f>627.5095*(GR70-GR71)</f>
        <v>7.7119882723915172</v>
      </c>
      <c r="HC72" s="34">
        <f>627.5095*(GQ70-GQ71)</f>
        <v>9.2714882854416434</v>
      </c>
      <c r="HD72" s="34">
        <f>627.5095*(GP70-GP71)</f>
        <v>9.0740544254647553</v>
      </c>
      <c r="HE72" s="33">
        <f t="shared" si="138"/>
        <v>-0.58427092034130546</v>
      </c>
      <c r="HF72" s="33">
        <f t="shared" si="139"/>
        <v>1.3620661530732381</v>
      </c>
      <c r="HG72" s="52">
        <f t="shared" si="193"/>
        <v>-7.8862921613620074E-2</v>
      </c>
      <c r="HH72" s="33">
        <f>GX72-'CCSD(T)'!BB72</f>
        <v>0.73634800454686555</v>
      </c>
      <c r="HI72" s="33">
        <f>GZ72-'CCSD(T)'!BC72</f>
        <v>1.7753545944843907E-2</v>
      </c>
      <c r="HJ72" s="33">
        <f>HB72-'CCSD(T)'!CH72</f>
        <v>0.3052296926250273</v>
      </c>
      <c r="HK72" s="33">
        <f>HD72-'CCSD(T)'!CI72</f>
        <v>0.39620323502654564</v>
      </c>
      <c r="HL72" s="33">
        <f>HD72-'DLPNO-CCSD(T1 or T0)'!CT71</f>
        <v>-2.6544307095439006</v>
      </c>
      <c r="HM72" s="33">
        <f t="shared" si="140"/>
        <v>-0.43111831192183825</v>
      </c>
      <c r="HN72" s="33">
        <f t="shared" si="141"/>
        <v>9.0973542401518337E-2</v>
      </c>
      <c r="HO72" s="39"/>
      <c r="HP72" s="218" t="s">
        <v>68</v>
      </c>
      <c r="HQ72" s="28">
        <v>-1006.93372563603</v>
      </c>
      <c r="HR72" s="28">
        <v>-1010.96684339619</v>
      </c>
      <c r="HS72" s="28">
        <v>-1010.93522227585</v>
      </c>
      <c r="HT72" s="28">
        <v>-1010.77316706289</v>
      </c>
      <c r="HU72" s="28">
        <v>-1010.75735650272</v>
      </c>
      <c r="HV72" s="28">
        <v>-1010.74708649749</v>
      </c>
      <c r="HW72" s="28">
        <v>-3.1621120343999998E-2</v>
      </c>
      <c r="HX72" s="28">
        <f t="shared" si="194"/>
        <v>-1010.7154653771461</v>
      </c>
      <c r="HY72" s="18" t="s">
        <v>120</v>
      </c>
      <c r="HZ72" s="34">
        <f>627.5095*(HQ70-HQ71)</f>
        <v>8.3585841829865561</v>
      </c>
      <c r="IA72" s="34">
        <f>627.5095*(HX70-HX71)</f>
        <v>9.7661153094190567</v>
      </c>
      <c r="IB72" s="34">
        <f>627.5095*(HV70-HV71)</f>
        <v>9.6350540178657891</v>
      </c>
      <c r="IC72" s="34">
        <f>627.5095*(HU70-HU71)</f>
        <v>7.7604156466067691</v>
      </c>
      <c r="ID72" s="34">
        <f>627.5095*(HT70-HT71)</f>
        <v>7.6948849989753061</v>
      </c>
      <c r="IE72" s="34">
        <f>627.5095*(HS70-HS71)</f>
        <v>9.1843988460843899</v>
      </c>
      <c r="IF72" s="34">
        <f>627.5095*(HR70-HR71)</f>
        <v>9.0533375507501255</v>
      </c>
      <c r="IG72" s="33">
        <f t="shared" si="195"/>
        <v>-0.5817164671156636</v>
      </c>
      <c r="IH72" s="33">
        <f t="shared" si="196"/>
        <v>1.3584525517748194</v>
      </c>
      <c r="II72" s="33">
        <f t="shared" si="197"/>
        <v>-3.6136012984187005E-3</v>
      </c>
      <c r="IJ72" s="33">
        <f>HZ72-'CCSD(T)'!BB72</f>
        <v>0.73634801082474688</v>
      </c>
      <c r="IK72" s="33">
        <f>IB72-'CCSD(T)'!BC72</f>
        <v>-5.5177819954277396E-3</v>
      </c>
      <c r="IL72" s="33">
        <f>ID72-'CCSD(T)'!CH72</f>
        <v>0.28812641920881621</v>
      </c>
      <c r="IM72" s="33">
        <f>IF72-'CCSD(T)'!CI72</f>
        <v>0.37548636031191585</v>
      </c>
      <c r="IN72" s="33">
        <f>IF72-'DLPNO-CCSD(T1 or T0)'!CT71</f>
        <v>-2.6751475842585304</v>
      </c>
      <c r="IO72" s="33">
        <f t="shared" si="198"/>
        <v>-0.44822159161593067</v>
      </c>
      <c r="IP72" s="33">
        <f t="shared" si="199"/>
        <v>8.7359941103099636E-2</v>
      </c>
      <c r="IQ72" s="33"/>
      <c r="IR72" s="218" t="s">
        <v>68</v>
      </c>
      <c r="IS72">
        <v>-1006.93372563639</v>
      </c>
      <c r="IT72">
        <v>-1010.96552581408</v>
      </c>
      <c r="IU72">
        <v>-1010.9620370658</v>
      </c>
      <c r="IV72">
        <v>-1010.77493155218</v>
      </c>
      <c r="IW72">
        <v>-1010.77318717803</v>
      </c>
      <c r="IX72">
        <v>-1010.74752010702</v>
      </c>
      <c r="IY72">
        <v>-3.488748288E-3</v>
      </c>
      <c r="IZ72" s="28">
        <f t="shared" si="200"/>
        <v>-1010.7440313587321</v>
      </c>
      <c r="JA72" s="18" t="s">
        <v>120</v>
      </c>
      <c r="JB72" s="34">
        <f>627.5095*(IS70-IS71)</f>
        <v>8.3585839005531959</v>
      </c>
      <c r="JC72" s="34">
        <f>627.5095*(IZ70-IZ71)</f>
        <v>9.5271606143008292</v>
      </c>
      <c r="JD72" s="34">
        <f>627.5095*(IX70-IX71)</f>
        <v>9.5430215858547598</v>
      </c>
      <c r="JE72" s="34">
        <f>627.5095*(IW70-IW71)</f>
        <v>7.3922444211191163</v>
      </c>
      <c r="JF72" s="34">
        <f>627.5095*(IV70-IV71)</f>
        <v>7.4001749112477953</v>
      </c>
      <c r="JG72" s="34">
        <f>627.5095*(IU70-IU71)</f>
        <v>8.6426356766431152</v>
      </c>
      <c r="JH72" s="34">
        <f>627.5095*(IT70-IT71)</f>
        <v>8.6584966506939303</v>
      </c>
      <c r="JI72" s="33">
        <f t="shared" si="201"/>
        <v>-0.88452493516082953</v>
      </c>
      <c r="JJ72" s="33">
        <f t="shared" si="202"/>
        <v>1.258321739446135</v>
      </c>
      <c r="JK72" s="33">
        <f t="shared" si="203"/>
        <v>-2.4566256290458277E-2</v>
      </c>
      <c r="JL72" s="33">
        <f>JB72-'CCSD(T)'!BB72</f>
        <v>0.73634772839138662</v>
      </c>
      <c r="JM72" s="33">
        <f>JD72-'CCSD(T)'!BC72</f>
        <v>-9.7550214006457026E-2</v>
      </c>
      <c r="JN72" s="33">
        <f>JF72-'CCSD(T)'!CH72</f>
        <v>-6.5836685186946298E-3</v>
      </c>
      <c r="JO72" s="33">
        <f>JH72-'CCSD(T)'!CI72</f>
        <v>-1.9354539744279364E-2</v>
      </c>
      <c r="JP72" s="33">
        <f>JH72-'DLPNO-CCSD(T1 or T0)'!CT71</f>
        <v>-3.0699884843147256</v>
      </c>
      <c r="JQ72" s="33">
        <f t="shared" si="204"/>
        <v>-0.74293139691008125</v>
      </c>
      <c r="JR72" s="33">
        <f t="shared" si="205"/>
        <v>-1.2770871225584735E-2</v>
      </c>
      <c r="JS72" s="33"/>
      <c r="JT72" s="344">
        <v>-1013.29295768446</v>
      </c>
      <c r="JU72" s="345">
        <v>-1012.96697247619</v>
      </c>
      <c r="JV72" s="346">
        <v>-1012.9601993001399</v>
      </c>
      <c r="JW72" s="328"/>
      <c r="JX72" s="219" t="s">
        <v>68</v>
      </c>
      <c r="JY72" s="28">
        <v>-1007.97878117504</v>
      </c>
      <c r="JZ72" s="28">
        <v>-1012.85893011333</v>
      </c>
      <c r="KA72" s="28">
        <v>-1012.83930314047</v>
      </c>
      <c r="KB72" s="28">
        <v>-1012.59021338895</v>
      </c>
      <c r="KC72" s="28">
        <v>-1012.58039990252</v>
      </c>
      <c r="KD72" s="28">
        <v>-1012.63987603984</v>
      </c>
      <c r="KE72" s="28">
        <v>-1.9626972861E-2</v>
      </c>
      <c r="KF72" s="28">
        <f t="shared" si="206"/>
        <v>-1012.620249066979</v>
      </c>
      <c r="KG72" s="216">
        <v>-1012.4392440829999</v>
      </c>
      <c r="KH72" s="125">
        <v>-1012.4392440829999</v>
      </c>
      <c r="KI72" s="215">
        <v>-1012.692388051</v>
      </c>
      <c r="KJ72" s="10">
        <v>-1.1879986490379999</v>
      </c>
      <c r="KK72" s="10">
        <v>-3.3336361648459998</v>
      </c>
      <c r="KL72" s="10">
        <f t="shared" si="142"/>
        <v>-1012.3751441225345</v>
      </c>
      <c r="KM72" s="10">
        <f t="shared" si="143"/>
        <v>-1012.3125081893398</v>
      </c>
      <c r="KN72" s="34">
        <f>627.5095*(JY70-JY71)</f>
        <v>11.272962378354535</v>
      </c>
      <c r="KO72" s="34">
        <f>627.5095*(KF70-KF71)</f>
        <v>10.986432218351867</v>
      </c>
      <c r="KP72" s="34"/>
      <c r="KQ72" s="34"/>
      <c r="KR72" s="34">
        <f>627.5095*(KD70-KD71)</f>
        <v>11.075370442444749</v>
      </c>
      <c r="KS72" s="34">
        <f>627.5095*(KC70-KC71)</f>
        <v>8.5571536028503932</v>
      </c>
      <c r="KT72" s="34">
        <f>627.5095*(KB70-KB71)</f>
        <v>8.6016227099030651</v>
      </c>
      <c r="KU72" s="34">
        <f>627.5095*(KA70-KA71)</f>
        <v>9.5312911742313133</v>
      </c>
      <c r="KV72" s="34">
        <f>627.5095*(JZ70-JZ71)</f>
        <v>9.6202293946145385</v>
      </c>
      <c r="KW72" s="33">
        <f t="shared" si="126"/>
        <v>-1.4551410478302103</v>
      </c>
      <c r="KX72" s="109">
        <f>627.5095*(JT70-JT71)</f>
        <v>9.6687784993916051</v>
      </c>
      <c r="KY72" s="109">
        <f>627.5095*(JU70-JU71)</f>
        <v>9.7578269418371004</v>
      </c>
      <c r="KZ72" s="331">
        <f>627.5095*(JV70-JV71)</f>
        <v>9.7491215150634876</v>
      </c>
      <c r="LA72" s="33">
        <f t="shared" si="144"/>
        <v>1.0186066847114734</v>
      </c>
      <c r="LB72" s="155">
        <f t="shared" si="145"/>
        <v>-0.26459654674814459</v>
      </c>
      <c r="LC72" s="149">
        <f>KN72-'PNO-LCCSD(T)'!AB71</f>
        <v>-7.5332075501322038E-3</v>
      </c>
      <c r="LD72" s="179">
        <f t="shared" si="146"/>
        <v>0.8924156663199696</v>
      </c>
      <c r="LE72" s="324">
        <f t="shared" si="147"/>
        <v>4.8549104777066532E-2</v>
      </c>
      <c r="LF72" s="326">
        <f t="shared" si="148"/>
        <v>8.9048442445495368E-2</v>
      </c>
      <c r="LG72" t="str">
        <f t="shared" si="149"/>
        <v>23_ts</v>
      </c>
      <c r="LH72" s="175">
        <f>627.5095*(KG70-KG71)</f>
        <v>10.64929743453664</v>
      </c>
      <c r="LI72" s="128">
        <f t="shared" si="127"/>
        <v>-2.0921438316862471</v>
      </c>
      <c r="LJ72" s="129">
        <f t="shared" si="128"/>
        <v>-2.0476747246335751</v>
      </c>
      <c r="LK72" s="123">
        <f>627.5095*(KI70-KI71)</f>
        <v>11.91582056614363</v>
      </c>
      <c r="LL72" s="128">
        <f t="shared" si="150"/>
        <v>-2.3845293919123165</v>
      </c>
      <c r="LM72" s="128">
        <f t="shared" si="151"/>
        <v>-2.2955911715290913</v>
      </c>
      <c r="LN72" s="226">
        <f t="shared" si="152"/>
        <v>1.3549836353298215</v>
      </c>
      <c r="LO72" s="226"/>
      <c r="LP72" s="5" t="s">
        <v>68</v>
      </c>
      <c r="LQ72" s="370">
        <v>-1007.97878117544</v>
      </c>
      <c r="LR72" s="4">
        <v>-1012.85878209568</v>
      </c>
      <c r="LS72" s="4">
        <v>-1012.83905315973</v>
      </c>
      <c r="LT72" s="4">
        <v>-1012.590078669</v>
      </c>
      <c r="LU72" s="4">
        <v>-1012.58021420103</v>
      </c>
      <c r="LV72" s="4">
        <v>-1012.63966753307</v>
      </c>
      <c r="LW72" s="4">
        <v>-1.9728935949999998E-2</v>
      </c>
      <c r="LX72" s="28">
        <f t="shared" si="153"/>
        <v>-1012.61993859712</v>
      </c>
      <c r="LY72" s="18" t="s">
        <v>120</v>
      </c>
      <c r="LZ72" s="34">
        <f>627.5095*(LQ70-LQ71)</f>
        <v>11.272962372005313</v>
      </c>
      <c r="MA72" s="34">
        <f>627.5095*(LX70-LX71)</f>
        <v>10.980621809784177</v>
      </c>
      <c r="MB72" s="34">
        <f>627.5095*(LV70-LV71)</f>
        <v>11.064686365308429</v>
      </c>
      <c r="MC72" s="34">
        <f>627.5095*(LU70-LU71)</f>
        <v>8.5628771420789231</v>
      </c>
      <c r="MD72" s="34">
        <f>627.5095*(LT70-LT71)</f>
        <v>8.6049094226589631</v>
      </c>
      <c r="ME72" s="34">
        <f>627.5095*(LS70-LS71)</f>
        <v>9.5395813591174949</v>
      </c>
      <c r="MF72" s="34">
        <f>627.5095*(LR70-LR71)</f>
        <v>9.6236459202775713</v>
      </c>
      <c r="MG72" s="33">
        <f t="shared" si="154"/>
        <v>-1.4410404450308576</v>
      </c>
      <c r="MH72" s="39">
        <f t="shared" si="155"/>
        <v>1.0187364976186082</v>
      </c>
      <c r="MI72" s="33"/>
      <c r="MJ72" s="5" t="s">
        <v>68</v>
      </c>
      <c r="MK72" s="28">
        <v>-1007.97878117393</v>
      </c>
      <c r="ML72" s="28">
        <v>-1012.85939307979</v>
      </c>
      <c r="MM72" s="28">
        <v>-1012.80815082767</v>
      </c>
      <c r="MN72" s="28">
        <v>-1012.5870427271</v>
      </c>
      <c r="MO72" s="28">
        <v>-1012.56142160104</v>
      </c>
      <c r="MP72" s="28">
        <v>-1012.63792128123</v>
      </c>
      <c r="MQ72" s="28">
        <v>-5.1242252118999999E-2</v>
      </c>
      <c r="MR72" s="28">
        <f t="shared" si="207"/>
        <v>-1012.586679029111</v>
      </c>
      <c r="MS72" s="18" t="s">
        <v>120</v>
      </c>
      <c r="MT72" s="34">
        <f>627.5095*(MK70-MK71)</f>
        <v>11.272962378354535</v>
      </c>
      <c r="MU72" s="34">
        <f>627.5095*(MR70-MR71)</f>
        <v>11.209508700497379</v>
      </c>
      <c r="MV72" s="34">
        <f>627.5095*(MP70-MP71)</f>
        <v>11.160698167725803</v>
      </c>
      <c r="MW72" s="34">
        <f>627.5095*(MO70-MO71)</f>
        <v>8.8262077199195321</v>
      </c>
      <c r="MX72" s="34">
        <f>627.5095*(MN70-MN71)</f>
        <v>8.8018024572790718</v>
      </c>
      <c r="MY72" s="34">
        <f>627.5095*(MM70-MM71)</f>
        <v>10.021784094128371</v>
      </c>
      <c r="MZ72" s="34">
        <f>627.5095*(ML70-ML71)</f>
        <v>9.9729735625695692</v>
      </c>
      <c r="NA72" s="52">
        <f t="shared" si="156"/>
        <v>-1.1877246051562338</v>
      </c>
      <c r="NB72" s="52">
        <f t="shared" si="157"/>
        <v>1.1711711052904974</v>
      </c>
      <c r="NC72" s="33">
        <f t="shared" si="158"/>
        <v>-0.15256442057902397</v>
      </c>
      <c r="ND72" s="33"/>
      <c r="NE72" s="5" t="s">
        <v>68</v>
      </c>
      <c r="NF72">
        <v>-1007.97878117393</v>
      </c>
      <c r="NG72">
        <v>-1012.86023936785</v>
      </c>
      <c r="NH72">
        <v>-1012.80963050219</v>
      </c>
      <c r="NI72">
        <v>-1012.5879191028</v>
      </c>
      <c r="NJ72">
        <v>-1012.56261466997</v>
      </c>
      <c r="NK72">
        <v>-1012.63930908643</v>
      </c>
      <c r="NL72">
        <v>-5.0608865665000002E-2</v>
      </c>
      <c r="NM72" s="28">
        <f t="shared" si="208"/>
        <v>-1012.588700220765</v>
      </c>
      <c r="NN72" s="18" t="s">
        <v>120</v>
      </c>
      <c r="NO72" s="34">
        <f>627.5095*(NF70-NF71)</f>
        <v>11.272962397188182</v>
      </c>
      <c r="NP72" s="34">
        <f>627.5095*(NM70-NM71)</f>
        <v>11.207885546130399</v>
      </c>
      <c r="NQ72" s="34">
        <f>627.5095*(NK70-NK71)</f>
        <v>11.120822009743227</v>
      </c>
      <c r="NR72" s="34">
        <f>627.5095*(NJ70-NJ71)</f>
        <v>8.8303694822087664</v>
      </c>
      <c r="NS72" s="34">
        <f>627.5095*(NI70-NI71)</f>
        <v>8.7868377174038095</v>
      </c>
      <c r="NT72" s="34">
        <f>627.5095*(NH70-NH71)</f>
        <v>10.023127240537692</v>
      </c>
      <c r="NU72" s="34">
        <f>627.5095*(NG70-NG71)</f>
        <v>9.9360637047925753</v>
      </c>
      <c r="NV72" s="33">
        <f t="shared" si="159"/>
        <v>-1.1847583049506518</v>
      </c>
      <c r="NW72" s="39">
        <f t="shared" si="209"/>
        <v>1.1492259873887658</v>
      </c>
      <c r="NX72" s="33">
        <f t="shared" si="210"/>
        <v>-2.1945117901731592E-2</v>
      </c>
      <c r="NZ72" s="5" t="s">
        <v>68</v>
      </c>
      <c r="OA72" s="4">
        <v>-1008.01949396713</v>
      </c>
      <c r="OB72" s="4">
        <v>-1013.17293030067</v>
      </c>
      <c r="OC72" s="4">
        <v>-1013.09944283792</v>
      </c>
      <c r="OD72" s="4">
        <v>-1012.87347521708</v>
      </c>
      <c r="OE72" s="4">
        <v>-1012.8367314857001</v>
      </c>
      <c r="OF72" s="4">
        <v>-1012.97639928904</v>
      </c>
      <c r="OG72" s="4">
        <v>-7.3487462752999999E-2</v>
      </c>
      <c r="OH72" s="28">
        <f t="shared" si="211"/>
        <v>-1012.9029118262871</v>
      </c>
      <c r="OI72" s="18" t="s">
        <v>120</v>
      </c>
      <c r="OJ72" s="34">
        <f>627.5095*(OA70-OA71)</f>
        <v>11.288181579558529</v>
      </c>
      <c r="OK72" s="34">
        <f>627.5095*(OH70-OH71)</f>
        <v>11.029053831986479</v>
      </c>
      <c r="OL72" s="34">
        <f>627.5095*(OF70-OF71)</f>
        <v>10.748058632119823</v>
      </c>
      <c r="OM72" s="34">
        <f>627.5095*(OE70-OE71)</f>
        <v>8.5393065047607646</v>
      </c>
      <c r="ON72" s="34">
        <f>627.5095*(OD70-OD71)</f>
        <v>8.3988089098925478</v>
      </c>
      <c r="OO72" s="34">
        <f>627.5095*(OC70-OC71)</f>
        <v>9.7454382916231985</v>
      </c>
      <c r="OP72" s="34">
        <f>627.5095*(OB70-OB71)</f>
        <v>9.4644430892596585</v>
      </c>
      <c r="OQ72" s="33">
        <f t="shared" si="160"/>
        <v>-1.283615542860165</v>
      </c>
      <c r="OR72" s="39">
        <f t="shared" si="212"/>
        <v>1.0656341793671107</v>
      </c>
      <c r="OS72" s="39"/>
      <c r="OT72" s="39" t="s">
        <v>68</v>
      </c>
      <c r="OU72" s="39">
        <v>-1008.01949397412</v>
      </c>
      <c r="OV72" s="39">
        <v>-1013.16994564104</v>
      </c>
      <c r="OW72" s="39">
        <v>-1013.1410828839</v>
      </c>
      <c r="OX72" s="39">
        <v>-1012.87855138353</v>
      </c>
      <c r="OY72" s="39">
        <v>-1012.86412000497</v>
      </c>
      <c r="OZ72" s="39">
        <v>-1012.97819311041</v>
      </c>
      <c r="PA72" s="39">
        <v>-2.8862757137000001E-2</v>
      </c>
      <c r="PB72" s="39">
        <v>-1012.949330353273</v>
      </c>
      <c r="PC72" s="39" t="s">
        <v>120</v>
      </c>
      <c r="PD72" s="39">
        <v>11.288198001428325</v>
      </c>
      <c r="PE72" s="39">
        <v>10.627776810479926</v>
      </c>
      <c r="PF72" s="39">
        <v>10.731779347723961</v>
      </c>
      <c r="PG72" s="39">
        <v>8.1415269400218815</v>
      </c>
      <c r="PH72" s="39">
        <v>8.1935282005111887</v>
      </c>
      <c r="PI72" s="39">
        <v>9.1380897180056522</v>
      </c>
      <c r="PJ72" s="39">
        <v>9.2420922577465721</v>
      </c>
      <c r="PK72" s="39">
        <v>-1.4896870899773891</v>
      </c>
      <c r="PL72" s="39">
        <v>1.0485640572353834</v>
      </c>
      <c r="PM72" s="39"/>
      <c r="PO72" s="33">
        <f t="shared" si="161"/>
        <v>1.5219201203994004E-2</v>
      </c>
      <c r="PP72" s="33">
        <f t="shared" si="162"/>
        <v>-0.40299354738652404</v>
      </c>
      <c r="PQ72" s="33">
        <f t="shared" si="213"/>
        <v>-0.41821274859051805</v>
      </c>
      <c r="PR72" s="33">
        <f>'LNO-CCSD(T)-def2nZVP'!LB72</f>
        <v>-0.26459654674814459</v>
      </c>
      <c r="PS72" s="33">
        <f t="shared" si="214"/>
        <v>-0.30769071808688575</v>
      </c>
      <c r="PT72" s="33">
        <f t="shared" si="215"/>
        <v>-0.16073388101744701</v>
      </c>
      <c r="PU72" s="33">
        <f>-'LNO-CCSD(T)-def2nZVP'!FA72+'CCSD(T)'!CI72</f>
        <v>-5.4611554906591309E-2</v>
      </c>
      <c r="PV72" s="360">
        <f>'LNO-CCSD(T)-def2nZVP'!KV72+PS72+PT72+PU72</f>
        <v>9.0971932406036142</v>
      </c>
      <c r="PW72" s="360"/>
      <c r="PX72" s="399">
        <v>1.5235629423012043E-2</v>
      </c>
      <c r="PY72" s="399">
        <v>-0.41138122214777439</v>
      </c>
      <c r="PZ72" s="399">
        <v>-0.42661685157078644</v>
      </c>
      <c r="QA72" s="399">
        <v>-0.26459654674814459</v>
      </c>
      <c r="QB72" s="399">
        <v>-0.31391371212491931</v>
      </c>
      <c r="QC72" s="399">
        <v>-0.16073388101744701</v>
      </c>
      <c r="QD72" s="399">
        <v>-5.4611554906591309E-2</v>
      </c>
      <c r="QE72" s="360">
        <v>9.0909702465655808</v>
      </c>
      <c r="QF72" s="399">
        <f t="shared" si="216"/>
        <v>-6.2229940380333915E-3</v>
      </c>
      <c r="QH72" s="5" t="s">
        <v>68</v>
      </c>
      <c r="QI72" s="420">
        <v>-1007.97878117474</v>
      </c>
      <c r="QJ72" s="420">
        <v>-1012.6097391098</v>
      </c>
      <c r="QK72" s="420">
        <v>-1012.59193622924</v>
      </c>
      <c r="QL72" s="420">
        <v>-1012.3538932814899</v>
      </c>
      <c r="QM72" s="420">
        <v>-1012.34499184121</v>
      </c>
      <c r="QN72" s="420">
        <v>-1012.37769545092</v>
      </c>
      <c r="QO72" s="420">
        <v>-1.7802880564E-2</v>
      </c>
      <c r="QP72" s="213">
        <f t="shared" si="217"/>
        <v>-1012.359892570356</v>
      </c>
      <c r="QQ72" s="421" t="s">
        <v>120</v>
      </c>
      <c r="QR72" s="212">
        <f>627.5095*(QI70-QI71)</f>
        <v>11.272962378283196</v>
      </c>
      <c r="QS72" s="212">
        <f>627.5095*(QP70-QP71)</f>
        <v>10.733496385536693</v>
      </c>
      <c r="QT72" s="212">
        <f>627.5095*(QN70-QN71)</f>
        <v>10.779279124748195</v>
      </c>
      <c r="QU72" s="212">
        <f>627.5095*(QM70-QM71)</f>
        <v>8.3200750481968964</v>
      </c>
      <c r="QV72" s="212">
        <f>627.5095*(QL70-QL71)</f>
        <v>8.3429664190154202</v>
      </c>
      <c r="QW72" s="212">
        <f>627.5095*(QK70-QK71)</f>
        <v>9.3090191328510077</v>
      </c>
      <c r="QX72" s="212">
        <f>627.5095*(QJ70-QJ71)</f>
        <v>9.3548018745593957</v>
      </c>
      <c r="QY72" s="213">
        <f t="shared" si="163"/>
        <v>-1.424477250188799</v>
      </c>
      <c r="QZ72" s="249">
        <f t="shared" si="218"/>
        <v>1.0118354555439755</v>
      </c>
      <c r="RA72" s="5"/>
      <c r="RB72" s="5" t="s">
        <v>68</v>
      </c>
      <c r="RC72" s="213">
        <v>-1008.01949397413</v>
      </c>
      <c r="RD72" s="213">
        <v>-1012.87465319155</v>
      </c>
      <c r="RE72" s="213">
        <v>-1012.8482230397</v>
      </c>
      <c r="RF72" s="213">
        <v>-1012.59838654558</v>
      </c>
      <c r="RG72" s="213">
        <v>-1012.58517146965</v>
      </c>
      <c r="RH72" s="213">
        <v>-1012.67313539568</v>
      </c>
      <c r="RI72" s="213">
        <v>-2.6430151846000002E-2</v>
      </c>
      <c r="RJ72" s="418">
        <f t="shared" si="219"/>
        <v>-1012.646705243834</v>
      </c>
      <c r="RK72" s="421" t="s">
        <v>120</v>
      </c>
      <c r="RL72" s="212">
        <f>627.5095*(RC70-RC71)</f>
        <v>11.288198001428325</v>
      </c>
      <c r="RM72" s="212">
        <f>627.5095*(RJ70-RJ71)</f>
        <v>10.741492202594369</v>
      </c>
      <c r="RN72" s="212">
        <f>627.5095*(RH70-RH71)</f>
        <v>10.770570334599181</v>
      </c>
      <c r="RO72" s="212">
        <f>627.5095*(RG70-RG71)</f>
        <v>8.2521065448768152</v>
      </c>
      <c r="RP72" s="212">
        <f>627.5095*(RF70-RF71)</f>
        <v>8.2666456074549224</v>
      </c>
      <c r="RQ72" s="212">
        <f>627.5095*(RE70-RE71)</f>
        <v>9.2714633795134027</v>
      </c>
      <c r="RR72" s="212">
        <f>627.5095*(RD70-RD71)</f>
        <v>9.3005415108761582</v>
      </c>
      <c r="RS72" s="213">
        <f t="shared" si="164"/>
        <v>-1.4700288237230232</v>
      </c>
      <c r="RT72" s="249">
        <f t="shared" si="220"/>
        <v>1.0338959034212358</v>
      </c>
    </row>
    <row r="73" spans="1:488" ht="17">
      <c r="A73" s="96">
        <v>2.87</v>
      </c>
      <c r="C73" s="286" t="s">
        <v>69</v>
      </c>
      <c r="D73" s="282" t="s">
        <v>139</v>
      </c>
      <c r="E73" s="282" t="s">
        <v>139</v>
      </c>
      <c r="F73" s="282" t="s">
        <v>139</v>
      </c>
      <c r="G73" s="282" t="s">
        <v>139</v>
      </c>
      <c r="H73" s="282" t="s">
        <v>139</v>
      </c>
      <c r="I73" s="282" t="s">
        <v>139</v>
      </c>
      <c r="J73" s="282" t="s">
        <v>139</v>
      </c>
      <c r="K73" s="94" t="s">
        <v>118</v>
      </c>
      <c r="L73" s="34" t="e">
        <f>627.5095*(D75-D74)</f>
        <v>#VALUE!</v>
      </c>
      <c r="M73" s="34" t="e">
        <f>627.5095*(J75-J74)</f>
        <v>#VALUE!</v>
      </c>
      <c r="N73" s="34" t="e">
        <f>627.5095*(I75-I74)</f>
        <v>#VALUE!</v>
      </c>
      <c r="O73" s="34" t="e">
        <f>627.5095*(H75-H74)</f>
        <v>#VALUE!</v>
      </c>
      <c r="P73" s="34" t="e">
        <f>627.5095*(G75-G74)</f>
        <v>#VALUE!</v>
      </c>
      <c r="Q73" s="34" t="e">
        <f>627.5095*(F75-F74)</f>
        <v>#VALUE!</v>
      </c>
      <c r="R73" s="34" t="e">
        <f>627.5095*(E75-E74)</f>
        <v>#VALUE!</v>
      </c>
      <c r="S73" s="93" t="e">
        <f t="shared" si="165"/>
        <v>#VALUE!</v>
      </c>
      <c r="T73" s="93" t="e">
        <f t="shared" si="166"/>
        <v>#VALUE!</v>
      </c>
      <c r="U73" s="288"/>
      <c r="V73" s="93" t="e">
        <f>L73-'CCSD(T)'!BV73</f>
        <v>#VALUE!</v>
      </c>
      <c r="W73" s="93" t="e">
        <f>N73-'CCSD(T)'!BW73</f>
        <v>#VALUE!</v>
      </c>
      <c r="X73" s="93" t="e">
        <f>P73-'CCSD(T)'!CF73</f>
        <v>#VALUE!</v>
      </c>
      <c r="Y73" s="93" t="e">
        <f>R73-'CCSD(T)'!CG73</f>
        <v>#VALUE!</v>
      </c>
      <c r="Z73" s="93" t="e">
        <f>R73-'DLPNO-CCSD(T1 or T0)'!CT72</f>
        <v>#VALUE!</v>
      </c>
      <c r="AA73" s="93" t="e">
        <f t="shared" si="167"/>
        <v>#VALUE!</v>
      </c>
      <c r="AB73" s="93" t="e">
        <f t="shared" si="168"/>
        <v>#VALUE!</v>
      </c>
      <c r="AD73" s="209" t="s">
        <v>69</v>
      </c>
      <c r="AE73" s="28" t="s">
        <v>139</v>
      </c>
      <c r="AF73" s="28" t="s">
        <v>139</v>
      </c>
      <c r="AG73" s="28" t="s">
        <v>139</v>
      </c>
      <c r="AH73" s="28" t="s">
        <v>139</v>
      </c>
      <c r="AI73" s="28" t="s">
        <v>139</v>
      </c>
      <c r="AJ73" s="28" t="s">
        <v>139</v>
      </c>
      <c r="AK73" s="28" t="s">
        <v>139</v>
      </c>
      <c r="AL73" s="18" t="s">
        <v>118</v>
      </c>
      <c r="AM73" s="34" t="e">
        <f>627.5095*(AE75-AE74)</f>
        <v>#VALUE!</v>
      </c>
      <c r="AN73" s="34" t="e">
        <f>627.5095*(AK75-AK74)</f>
        <v>#VALUE!</v>
      </c>
      <c r="AO73" s="34" t="e">
        <f>627.5095*(AJ75-AJ74)</f>
        <v>#VALUE!</v>
      </c>
      <c r="AP73" s="34" t="e">
        <f>627.5095*(AI75-AI74)</f>
        <v>#VALUE!</v>
      </c>
      <c r="AQ73" s="34" t="e">
        <f>627.5095*(AH75-AH74)</f>
        <v>#VALUE!</v>
      </c>
      <c r="AR73" s="34" t="e">
        <f>627.5095*(AG75-AG74)</f>
        <v>#VALUE!</v>
      </c>
      <c r="AS73" s="34" t="e">
        <f>627.5095*(AF75-AF74)</f>
        <v>#VALUE!</v>
      </c>
      <c r="AT73" s="52" t="e">
        <f t="shared" si="169"/>
        <v>#VALUE!</v>
      </c>
      <c r="AU73" s="52" t="e">
        <f t="shared" si="170"/>
        <v>#VALUE!</v>
      </c>
      <c r="AV73" s="71"/>
      <c r="AW73" s="52" t="e">
        <f>AM73-'CCSD(T)'!BV73</f>
        <v>#VALUE!</v>
      </c>
      <c r="AX73" s="52" t="e">
        <f>AO73-'CCSD(T)'!BW73</f>
        <v>#VALUE!</v>
      </c>
      <c r="AY73" s="52" t="e">
        <f>AQ73-'CCSD(T)'!CF73</f>
        <v>#VALUE!</v>
      </c>
      <c r="AZ73" s="52" t="e">
        <f>AS73-'CCSD(T)'!CG73</f>
        <v>#VALUE!</v>
      </c>
      <c r="BA73" s="52" t="e">
        <f>AS73-'DLPNO-CCSD(T1 or T0)'!CT72</f>
        <v>#VALUE!</v>
      </c>
      <c r="BB73" s="52" t="e">
        <f t="shared" si="171"/>
        <v>#VALUE!</v>
      </c>
      <c r="BC73" s="52" t="e">
        <f t="shared" si="172"/>
        <v>#VALUE!</v>
      </c>
      <c r="BD73" s="33"/>
      <c r="BE73" s="211" t="s">
        <v>69</v>
      </c>
      <c r="BF73" s="28">
        <v>-2255.32993745157</v>
      </c>
      <c r="BG73" s="28">
        <v>-2261.20091578243</v>
      </c>
      <c r="BH73" s="28">
        <v>-2261.1452295752501</v>
      </c>
      <c r="BI73" s="28">
        <v>-2260.9416954108001</v>
      </c>
      <c r="BJ73" s="28">
        <v>-2260.9138523072102</v>
      </c>
      <c r="BK73" s="28">
        <v>-2260.74506056891</v>
      </c>
      <c r="BL73" s="28">
        <v>-5.5686207182E-2</v>
      </c>
      <c r="BM73" s="28">
        <f t="shared" si="173"/>
        <v>-2260.6893743617279</v>
      </c>
      <c r="BN73" s="18" t="s">
        <v>118</v>
      </c>
      <c r="BO73" s="212">
        <f>627.5095*(BF75-BF74)</f>
        <v>11.213829045658498</v>
      </c>
      <c r="BP73" s="212">
        <f>627.5095*(BM75-BM74)</f>
        <v>-0.39090812680259773</v>
      </c>
      <c r="BQ73" s="212">
        <f>627.5095*(BK75-BK74)</f>
        <v>-1.343374998142024</v>
      </c>
      <c r="BR73" s="212">
        <f>627.5095*(BJ75-BJ74)</f>
        <v>3.7083275684068404</v>
      </c>
      <c r="BS73" s="212">
        <f>627.5095*(BI75-BI74)</f>
        <v>3.2320941367321434</v>
      </c>
      <c r="BT73" s="212">
        <f>627.5095*(BH75-BH74)</f>
        <v>1.6724708808639825</v>
      </c>
      <c r="BU73" s="212">
        <f>627.5095*(BG75-BG74)</f>
        <v>0.72000400495882377</v>
      </c>
      <c r="BV73" s="213">
        <f t="shared" si="174"/>
        <v>2.0633790031008479</v>
      </c>
      <c r="BW73" s="213">
        <f t="shared" si="175"/>
        <v>-2.5120901317733195</v>
      </c>
      <c r="BX73" s="214" t="e">
        <f t="shared" si="129"/>
        <v>#VALUE!</v>
      </c>
      <c r="BY73" s="33" t="e">
        <f>BO73-'CCSD(T)'!BV73</f>
        <v>#VALUE!</v>
      </c>
      <c r="BZ73" s="33" t="e">
        <f>BQ73-'CCSD(T)'!BW73</f>
        <v>#VALUE!</v>
      </c>
      <c r="CA73" s="39" t="e">
        <f>BS73-'CCSD(T)'!CF73</f>
        <v>#VALUE!</v>
      </c>
      <c r="CB73" s="39" t="e">
        <f>BU73-'CCSD(T)'!CG73</f>
        <v>#VALUE!</v>
      </c>
      <c r="CC73" s="33" t="e">
        <f>BU73-'DLPNO-CCSD(T1 or T0)'!CT72</f>
        <v>#VALUE!</v>
      </c>
      <c r="CD73" s="33" t="e">
        <f t="shared" si="176"/>
        <v>#VALUE!</v>
      </c>
      <c r="CE73" s="33" t="e">
        <f t="shared" si="177"/>
        <v>#VALUE!</v>
      </c>
      <c r="CF73" s="39"/>
      <c r="CG73" s="211" t="s">
        <v>69</v>
      </c>
      <c r="CH73" s="74">
        <v>-2255.32993745156</v>
      </c>
      <c r="CI73" s="74">
        <v>-2261.2035932711901</v>
      </c>
      <c r="CJ73" s="74">
        <v>-2261.1496456926702</v>
      </c>
      <c r="CK73" s="74">
        <v>-2260.94459306002</v>
      </c>
      <c r="CL73" s="74">
        <v>-2260.91761927076</v>
      </c>
      <c r="CM73" s="74">
        <v>-2260.7489870720501</v>
      </c>
      <c r="CN73" s="33">
        <v>-5.3947578521000003E-2</v>
      </c>
      <c r="CO73" s="33">
        <f t="shared" si="178"/>
        <v>-2260.6950394935293</v>
      </c>
      <c r="CP73" s="18" t="s">
        <v>118</v>
      </c>
      <c r="CQ73" s="34">
        <f>627.5095*(CH75-CH74)</f>
        <v>11.213829033102733</v>
      </c>
      <c r="CR73" s="34">
        <f>627.5095*(CO75-CO74)</f>
        <v>-0.49620959183583202</v>
      </c>
      <c r="CS73" s="34">
        <f>627.5095*(CM75-CM74)</f>
        <v>-1.352310451157293</v>
      </c>
      <c r="CT73" s="34">
        <f>627.5095*(CL75-CL74)</f>
        <v>3.6527927896389341</v>
      </c>
      <c r="CU73" s="34">
        <f>627.5095*(CK75-CK74)</f>
        <v>3.2247423611196369</v>
      </c>
      <c r="CV73" s="34">
        <f>627.5095*(CJ75-CJ74)</f>
        <v>1.6186599394973089</v>
      </c>
      <c r="CW73" s="34">
        <f>627.5095*(CI75-CI74)</f>
        <v>0.76255908245871407</v>
      </c>
      <c r="CX73" s="33">
        <f t="shared" si="130"/>
        <v>2.114869533616007</v>
      </c>
      <c r="CY73" s="33">
        <f t="shared" si="131"/>
        <v>-2.4621832786609228</v>
      </c>
      <c r="CZ73" s="33">
        <f t="shared" si="132"/>
        <v>4.9906853112396732E-2</v>
      </c>
      <c r="DA73" s="33" t="e">
        <f>CQ73-'CCSD(T)'!BV73</f>
        <v>#VALUE!</v>
      </c>
      <c r="DB73" s="33" t="e">
        <f>CS73-'CCSD(T)'!BW73</f>
        <v>#VALUE!</v>
      </c>
      <c r="DC73" s="33" t="e">
        <f>CU73-'CCSD(T)'!CF73</f>
        <v>#VALUE!</v>
      </c>
      <c r="DD73" s="39" t="e">
        <f>CW73-'CCSD(T)'!CG73</f>
        <v>#VALUE!</v>
      </c>
      <c r="DE73" s="39" t="e">
        <f>CW73-'DLPNO-CCSD(T1 or T0)'!CT72</f>
        <v>#VALUE!</v>
      </c>
      <c r="DF73" s="33" t="e">
        <f t="shared" si="179"/>
        <v>#VALUE!</v>
      </c>
      <c r="DG73" s="33" t="e">
        <f t="shared" si="180"/>
        <v>#VALUE!</v>
      </c>
      <c r="DH73" s="33"/>
      <c r="DI73" s="211" t="s">
        <v>69</v>
      </c>
      <c r="DJ73" s="74" t="s">
        <v>139</v>
      </c>
      <c r="DK73" s="74" t="s">
        <v>139</v>
      </c>
      <c r="DL73" s="74" t="s">
        <v>139</v>
      </c>
      <c r="DM73" s="74" t="s">
        <v>139</v>
      </c>
      <c r="DN73" s="74" t="s">
        <v>139</v>
      </c>
      <c r="DO73" s="74" t="s">
        <v>139</v>
      </c>
      <c r="DP73" s="28" t="s">
        <v>139</v>
      </c>
      <c r="DQ73" s="33" t="e">
        <f t="shared" si="125"/>
        <v>#VALUE!</v>
      </c>
      <c r="DR73" s="18" t="s">
        <v>118</v>
      </c>
      <c r="DS73" s="34" t="e">
        <f>627.5095*(DJ75-DJ74)</f>
        <v>#VALUE!</v>
      </c>
      <c r="DT73" s="34" t="e">
        <f>627.5095*(DQ75-DQ74)</f>
        <v>#VALUE!</v>
      </c>
      <c r="DU73" s="34" t="e">
        <f>627.5095*(DO75-DO74)</f>
        <v>#VALUE!</v>
      </c>
      <c r="DV73" s="34" t="e">
        <f>627.5095*(DN75-DN74)</f>
        <v>#VALUE!</v>
      </c>
      <c r="DW73" s="34" t="e">
        <f>627.5095*(DM75-DM74)</f>
        <v>#VALUE!</v>
      </c>
      <c r="DX73" s="34" t="e">
        <f>627.5095*(DL75-DL74)</f>
        <v>#VALUE!</v>
      </c>
      <c r="DY73" s="34" t="e">
        <f>627.5095*(DK75-DK74)</f>
        <v>#VALUE!</v>
      </c>
      <c r="DZ73" s="33" t="e">
        <f t="shared" si="133"/>
        <v>#VALUE!</v>
      </c>
      <c r="EA73" s="33" t="e">
        <f t="shared" si="134"/>
        <v>#VALUE!</v>
      </c>
      <c r="EB73" s="33" t="e">
        <f t="shared" si="181"/>
        <v>#VALUE!</v>
      </c>
      <c r="EC73" s="33" t="e">
        <f>DS73-'CCSD(T)'!BV73</f>
        <v>#VALUE!</v>
      </c>
      <c r="ED73" s="33" t="e">
        <f>DU73-'CCSD(T)'!BW73</f>
        <v>#VALUE!</v>
      </c>
      <c r="EE73" s="33" t="e">
        <f>DW73-'CCSD(T)'!CF73</f>
        <v>#VALUE!</v>
      </c>
      <c r="EF73" s="39" t="e">
        <f>DY73-'CCSD(T)'!CG73</f>
        <v>#VALUE!</v>
      </c>
      <c r="EG73" s="39" t="e">
        <f>DY73-'DLPNO-CCSD(T1 or T0)'!CT72</f>
        <v>#VALUE!</v>
      </c>
      <c r="EH73" s="33" t="e">
        <f t="shared" si="182"/>
        <v>#VALUE!</v>
      </c>
      <c r="EI73" s="33" t="e">
        <f t="shared" si="183"/>
        <v>#VALUE!</v>
      </c>
      <c r="EJ73" s="33"/>
      <c r="EK73" s="289" t="s">
        <v>69</v>
      </c>
      <c r="EL73" s="33" t="s">
        <v>139</v>
      </c>
      <c r="EM73" s="33" t="s">
        <v>139</v>
      </c>
      <c r="EN73" s="33" t="s">
        <v>139</v>
      </c>
      <c r="EO73" s="33" t="s">
        <v>139</v>
      </c>
      <c r="EP73" s="33" t="s">
        <v>139</v>
      </c>
      <c r="EQ73" s="33" t="s">
        <v>139</v>
      </c>
      <c r="ER73" s="33" t="s">
        <v>139</v>
      </c>
      <c r="ES73" s="33" t="e">
        <f t="shared" si="184"/>
        <v>#VALUE!</v>
      </c>
      <c r="ET73" s="18" t="s">
        <v>118</v>
      </c>
      <c r="EU73" s="34" t="e">
        <f>627.5095*(EL75-EL74)</f>
        <v>#VALUE!</v>
      </c>
      <c r="EV73" s="34" t="e">
        <f>627.5095*(ES75-ES74)</f>
        <v>#VALUE!</v>
      </c>
      <c r="EW73" s="34" t="e">
        <f>627.5095*(EQ75-EQ74)</f>
        <v>#VALUE!</v>
      </c>
      <c r="EX73" s="34" t="e">
        <f>627.5095*(EP75-EP74)</f>
        <v>#VALUE!</v>
      </c>
      <c r="EY73" s="34" t="e">
        <f>627.5095*(EO75-EO74)</f>
        <v>#VALUE!</v>
      </c>
      <c r="EZ73" s="34" t="e">
        <f>627.5095*(EN75-EN74)</f>
        <v>#VALUE!</v>
      </c>
      <c r="FA73" s="34" t="e">
        <f>627.5095*(EM75-EM74)</f>
        <v>#VALUE!</v>
      </c>
      <c r="FB73" s="92" t="e">
        <f t="shared" si="135"/>
        <v>#VALUE!</v>
      </c>
      <c r="FC73" s="92" t="e">
        <f t="shared" si="136"/>
        <v>#VALUE!</v>
      </c>
      <c r="FD73" s="92" t="e">
        <f>EU73-'CCSD(T)'!BB73</f>
        <v>#VALUE!</v>
      </c>
      <c r="FE73" s="92" t="e">
        <f>EW73-'CCSD(T)'!BC73</f>
        <v>#VALUE!</v>
      </c>
      <c r="FF73" s="92" t="e">
        <f>EY73-'CCSD(T)'!CH73</f>
        <v>#VALUE!</v>
      </c>
      <c r="FG73" s="96" t="e">
        <f>FA73-'CCSD(T)'!CI73</f>
        <v>#VALUE!</v>
      </c>
      <c r="FH73" s="96" t="e">
        <f>FA73-'DLPNO-CCSD(T1 or T0)'!AF72</f>
        <v>#VALUE!</v>
      </c>
      <c r="FI73" s="92" t="e">
        <f t="shared" si="185"/>
        <v>#VALUE!</v>
      </c>
      <c r="FJ73" s="92" t="e">
        <f t="shared" si="186"/>
        <v>#VALUE!</v>
      </c>
      <c r="FK73" s="39"/>
      <c r="FL73" s="218" t="s">
        <v>69</v>
      </c>
      <c r="FM73" s="28" t="s">
        <v>139</v>
      </c>
      <c r="FN73" s="28" t="s">
        <v>139</v>
      </c>
      <c r="FO73" s="28" t="s">
        <v>139</v>
      </c>
      <c r="FP73" s="28" t="s">
        <v>139</v>
      </c>
      <c r="FQ73" s="28" t="s">
        <v>139</v>
      </c>
      <c r="FR73" s="28" t="s">
        <v>139</v>
      </c>
      <c r="FS73" s="28" t="s">
        <v>139</v>
      </c>
      <c r="FT73" s="28" t="e">
        <f t="shared" si="187"/>
        <v>#VALUE!</v>
      </c>
      <c r="FU73" s="18" t="s">
        <v>118</v>
      </c>
      <c r="FV73" s="34" t="e">
        <f>627.5095*(FM75-FM74)</f>
        <v>#VALUE!</v>
      </c>
      <c r="FW73" s="34" t="e">
        <f>627.5095*(FT75-FT74)</f>
        <v>#VALUE!</v>
      </c>
      <c r="FX73" s="34" t="e">
        <f>627.5095*(FR75-FR74)</f>
        <v>#VALUE!</v>
      </c>
      <c r="FY73" s="34" t="e">
        <f>627.5095*(FQ75-FQ74)</f>
        <v>#VALUE!</v>
      </c>
      <c r="FZ73" s="34" t="e">
        <f>627.5095*(FP75-FP74)</f>
        <v>#VALUE!</v>
      </c>
      <c r="GA73" s="34" t="e">
        <f>627.5095*(FO75-FO74)</f>
        <v>#VALUE!</v>
      </c>
      <c r="GB73" s="34" t="e">
        <f>627.5095*(FN75-FN74)</f>
        <v>#VALUE!</v>
      </c>
      <c r="GC73" s="33" t="e">
        <f t="shared" si="188"/>
        <v>#VALUE!</v>
      </c>
      <c r="GD73" s="33" t="e">
        <f t="shared" si="189"/>
        <v>#VALUE!</v>
      </c>
      <c r="GE73" s="169" t="e">
        <f t="shared" si="137"/>
        <v>#VALUE!</v>
      </c>
      <c r="GF73" s="33" t="e">
        <f>FV73-'CCSD(T)'!BB73</f>
        <v>#VALUE!</v>
      </c>
      <c r="GG73" s="33" t="e">
        <f>FX73-'CCSD(T)'!BC73</f>
        <v>#VALUE!</v>
      </c>
      <c r="GH73" s="33" t="e">
        <f>FZ73-'CCSD(T)'!CH73</f>
        <v>#VALUE!</v>
      </c>
      <c r="GI73" s="33" t="e">
        <f>GB73-'CCSD(T)'!CI73</f>
        <v>#VALUE!</v>
      </c>
      <c r="GJ73" s="33" t="e">
        <f>GB73-'DLPNO-CCSD(T1 or T0)'!O72</f>
        <v>#VALUE!</v>
      </c>
      <c r="GK73" s="33" t="e">
        <f t="shared" si="190"/>
        <v>#VALUE!</v>
      </c>
      <c r="GL73" s="33" t="e">
        <f t="shared" si="191"/>
        <v>#VALUE!</v>
      </c>
      <c r="GM73" s="33"/>
      <c r="GN73" s="218" t="s">
        <v>69</v>
      </c>
      <c r="GO73" s="28" t="s">
        <v>139</v>
      </c>
      <c r="GP73" s="28" t="s">
        <v>139</v>
      </c>
      <c r="GQ73" s="28" t="s">
        <v>139</v>
      </c>
      <c r="GR73" s="28" t="s">
        <v>139</v>
      </c>
      <c r="GS73" s="28" t="s">
        <v>139</v>
      </c>
      <c r="GT73" s="28" t="s">
        <v>139</v>
      </c>
      <c r="GU73" s="28" t="s">
        <v>139</v>
      </c>
      <c r="GV73" s="28" t="e">
        <f t="shared" si="192"/>
        <v>#VALUE!</v>
      </c>
      <c r="GW73" s="18" t="s">
        <v>118</v>
      </c>
      <c r="GX73" s="34" t="e">
        <f>627.5095*(GO75-GO74)</f>
        <v>#VALUE!</v>
      </c>
      <c r="GY73" s="34" t="e">
        <f>627.5095*(GV75-GV74)</f>
        <v>#VALUE!</v>
      </c>
      <c r="GZ73" s="34" t="e">
        <f>627.5095*(GT75-GT74)</f>
        <v>#VALUE!</v>
      </c>
      <c r="HA73" s="34" t="e">
        <f>627.5095*(GS75-GS74)</f>
        <v>#VALUE!</v>
      </c>
      <c r="HB73" s="34" t="e">
        <f>627.5095*(GR75-GR74)</f>
        <v>#VALUE!</v>
      </c>
      <c r="HC73" s="34" t="e">
        <f>627.5095*(GQ75-GQ74)</f>
        <v>#VALUE!</v>
      </c>
      <c r="HD73" s="34" t="e">
        <f>627.5095*(GP75-GP74)</f>
        <v>#VALUE!</v>
      </c>
      <c r="HE73" s="33" t="e">
        <f t="shared" si="138"/>
        <v>#VALUE!</v>
      </c>
      <c r="HF73" s="33" t="e">
        <f t="shared" si="139"/>
        <v>#VALUE!</v>
      </c>
      <c r="HG73" s="52" t="e">
        <f t="shared" si="193"/>
        <v>#VALUE!</v>
      </c>
      <c r="HH73" s="33" t="e">
        <f>GX73-'CCSD(T)'!BB73</f>
        <v>#VALUE!</v>
      </c>
      <c r="HI73" s="33" t="e">
        <f>GZ73-'CCSD(T)'!BC73</f>
        <v>#VALUE!</v>
      </c>
      <c r="HJ73" s="33" t="e">
        <f>HB73-'CCSD(T)'!CH73</f>
        <v>#VALUE!</v>
      </c>
      <c r="HK73" s="33" t="e">
        <f>HD73-'CCSD(T)'!CI73</f>
        <v>#VALUE!</v>
      </c>
      <c r="HL73" s="33" t="e">
        <f>HD73-'DLPNO-CCSD(T1 or T0)'!CT72</f>
        <v>#VALUE!</v>
      </c>
      <c r="HM73" s="33" t="e">
        <f t="shared" si="140"/>
        <v>#VALUE!</v>
      </c>
      <c r="HN73" s="33" t="e">
        <f t="shared" si="141"/>
        <v>#VALUE!</v>
      </c>
      <c r="HO73" s="39"/>
      <c r="HP73" s="218" t="s">
        <v>69</v>
      </c>
      <c r="HQ73" s="28" t="s">
        <v>139</v>
      </c>
      <c r="HR73" s="28" t="s">
        <v>139</v>
      </c>
      <c r="HS73" s="28" t="s">
        <v>139</v>
      </c>
      <c r="HT73" s="28" t="s">
        <v>139</v>
      </c>
      <c r="HU73" s="28" t="s">
        <v>139</v>
      </c>
      <c r="HV73" s="28" t="s">
        <v>139</v>
      </c>
      <c r="HW73" s="28" t="s">
        <v>139</v>
      </c>
      <c r="HX73" s="28" t="e">
        <f t="shared" si="194"/>
        <v>#VALUE!</v>
      </c>
      <c r="HY73" s="18" t="s">
        <v>118</v>
      </c>
      <c r="HZ73" s="34" t="e">
        <f>627.5095*(HQ75-HQ74)</f>
        <v>#VALUE!</v>
      </c>
      <c r="IA73" s="34" t="e">
        <f>627.5095*(HX75-HX74)</f>
        <v>#VALUE!</v>
      </c>
      <c r="IB73" s="34" t="e">
        <f>627.5095*(HV75-HV74)</f>
        <v>#VALUE!</v>
      </c>
      <c r="IC73" s="34" t="e">
        <f>627.5095*(HU75-HU74)</f>
        <v>#VALUE!</v>
      </c>
      <c r="ID73" s="34" t="e">
        <f>627.5095*(HT75-HT74)</f>
        <v>#VALUE!</v>
      </c>
      <c r="IE73" s="34" t="e">
        <f>627.5095*(HS75-HS74)</f>
        <v>#VALUE!</v>
      </c>
      <c r="IF73" s="34" t="e">
        <f>627.5095*(HR75-HR74)</f>
        <v>#VALUE!</v>
      </c>
      <c r="IG73" s="33" t="e">
        <f t="shared" si="195"/>
        <v>#VALUE!</v>
      </c>
      <c r="IH73" s="33" t="e">
        <f t="shared" si="196"/>
        <v>#VALUE!</v>
      </c>
      <c r="II73" s="33" t="e">
        <f t="shared" si="197"/>
        <v>#VALUE!</v>
      </c>
      <c r="IJ73" s="33" t="e">
        <f>HZ73-'CCSD(T)'!BB73</f>
        <v>#VALUE!</v>
      </c>
      <c r="IK73" s="33" t="e">
        <f>IB73-'CCSD(T)'!BC73</f>
        <v>#VALUE!</v>
      </c>
      <c r="IL73" s="33" t="e">
        <f>ID73-'CCSD(T)'!CH73</f>
        <v>#VALUE!</v>
      </c>
      <c r="IM73" s="33" t="e">
        <f>IF73-'CCSD(T)'!CI73</f>
        <v>#VALUE!</v>
      </c>
      <c r="IN73" s="33" t="e">
        <f>IF73-'DLPNO-CCSD(T1 or T0)'!CT72</f>
        <v>#VALUE!</v>
      </c>
      <c r="IO73" s="33" t="e">
        <f t="shared" si="198"/>
        <v>#VALUE!</v>
      </c>
      <c r="IP73" s="33" t="e">
        <f t="shared" si="199"/>
        <v>#VALUE!</v>
      </c>
      <c r="IQ73" s="33"/>
      <c r="IR73" s="218" t="s">
        <v>69</v>
      </c>
      <c r="IS73" t="s">
        <v>139</v>
      </c>
      <c r="IT73" t="s">
        <v>139</v>
      </c>
      <c r="IU73" t="s">
        <v>139</v>
      </c>
      <c r="IV73" t="s">
        <v>139</v>
      </c>
      <c r="IW73" t="s">
        <v>139</v>
      </c>
      <c r="IX73" t="s">
        <v>139</v>
      </c>
      <c r="IY73" t="s">
        <v>139</v>
      </c>
      <c r="IZ73" s="28" t="e">
        <f t="shared" si="200"/>
        <v>#VALUE!</v>
      </c>
      <c r="JA73" s="18" t="s">
        <v>118</v>
      </c>
      <c r="JB73" s="34" t="e">
        <f>627.5095*(IS75-IS74)</f>
        <v>#VALUE!</v>
      </c>
      <c r="JC73" s="34" t="e">
        <f>627.5095*(IZ75-IZ74)</f>
        <v>#VALUE!</v>
      </c>
      <c r="JD73" s="34" t="e">
        <f>627.5095*(IX75-IX74)</f>
        <v>#VALUE!</v>
      </c>
      <c r="JE73" s="34" t="e">
        <f>627.5095*(IW75-IW74)</f>
        <v>#VALUE!</v>
      </c>
      <c r="JF73" s="34" t="e">
        <f>627.5095*(IV75-IV74)</f>
        <v>#VALUE!</v>
      </c>
      <c r="JG73" s="34" t="e">
        <f>627.5095*(IU75-IU74)</f>
        <v>#VALUE!</v>
      </c>
      <c r="JH73" s="34" t="e">
        <f>627.5095*(IT75-IT74)</f>
        <v>#VALUE!</v>
      </c>
      <c r="JI73" s="33" t="e">
        <f t="shared" si="201"/>
        <v>#VALUE!</v>
      </c>
      <c r="JJ73" s="33" t="e">
        <f t="shared" si="202"/>
        <v>#VALUE!</v>
      </c>
      <c r="JK73" s="33" t="e">
        <f t="shared" si="203"/>
        <v>#VALUE!</v>
      </c>
      <c r="JL73" s="33" t="e">
        <f>JB73-'CCSD(T)'!BB73</f>
        <v>#VALUE!</v>
      </c>
      <c r="JM73" s="33" t="e">
        <f>JD73-'CCSD(T)'!BC73</f>
        <v>#VALUE!</v>
      </c>
      <c r="JN73" s="33" t="e">
        <f>JF73-'CCSD(T)'!CH73</f>
        <v>#VALUE!</v>
      </c>
      <c r="JO73" s="33" t="e">
        <f>JH73-'CCSD(T)'!CI73</f>
        <v>#VALUE!</v>
      </c>
      <c r="JP73" s="33" t="e">
        <f>JH73-'DLPNO-CCSD(T1 or T0)'!CT72</f>
        <v>#VALUE!</v>
      </c>
      <c r="JQ73" s="33" t="e">
        <f t="shared" si="204"/>
        <v>#VALUE!</v>
      </c>
      <c r="JR73" s="33" t="e">
        <f t="shared" si="205"/>
        <v>#VALUE!</v>
      </c>
      <c r="JS73" s="33"/>
      <c r="JT73" s="344"/>
      <c r="JU73" s="267"/>
      <c r="JV73" s="348"/>
      <c r="JW73" s="334"/>
      <c r="JX73" s="218" t="s">
        <v>69</v>
      </c>
      <c r="JY73" s="28" t="s">
        <v>139</v>
      </c>
      <c r="JZ73" s="28" t="s">
        <v>139</v>
      </c>
      <c r="KA73" s="28" t="s">
        <v>139</v>
      </c>
      <c r="KB73" s="28" t="s">
        <v>139</v>
      </c>
      <c r="KC73" s="28" t="s">
        <v>139</v>
      </c>
      <c r="KD73" s="28" t="s">
        <v>139</v>
      </c>
      <c r="KE73" s="28" t="s">
        <v>139</v>
      </c>
      <c r="KF73" s="28" t="e">
        <f t="shared" si="206"/>
        <v>#VALUE!</v>
      </c>
      <c r="KG73" s="216">
        <v>-2264.4831508900002</v>
      </c>
      <c r="KH73" s="125">
        <v>-2264.4831508900002</v>
      </c>
      <c r="KI73" s="215">
        <v>-2264.8615342100002</v>
      </c>
      <c r="KJ73" s="10" t="s">
        <v>139</v>
      </c>
      <c r="KK73" s="10" t="s">
        <v>139</v>
      </c>
      <c r="KL73" s="10" t="e">
        <f t="shared" si="142"/>
        <v>#VALUE!</v>
      </c>
      <c r="KM73" s="10" t="e">
        <f t="shared" si="143"/>
        <v>#VALUE!</v>
      </c>
      <c r="KN73" s="34" t="e">
        <f>627.5095*(JY75-JY74)</f>
        <v>#VALUE!</v>
      </c>
      <c r="KO73" s="34" t="e">
        <f>627.5095*(KF75-KF74)</f>
        <v>#VALUE!</v>
      </c>
      <c r="KP73" s="34"/>
      <c r="KQ73" s="34"/>
      <c r="KR73" s="34" t="e">
        <f>627.5095*(KD75-KD74)</f>
        <v>#VALUE!</v>
      </c>
      <c r="KS73" s="34" t="e">
        <f>627.5095*(KC75-KC74)</f>
        <v>#VALUE!</v>
      </c>
      <c r="KT73" s="34" t="e">
        <f>627.5095*(KB75-KB74)</f>
        <v>#VALUE!</v>
      </c>
      <c r="KU73" s="34" t="e">
        <f>627.5095*(KA75-KA74)</f>
        <v>#VALUE!</v>
      </c>
      <c r="KV73" s="34"/>
      <c r="KW73" s="33"/>
      <c r="KX73" s="109"/>
      <c r="KY73" s="109"/>
      <c r="KZ73" s="331"/>
      <c r="LA73" s="33" t="e">
        <f t="shared" si="144"/>
        <v>#VALUE!</v>
      </c>
      <c r="LB73" s="155" t="e">
        <f t="shared" si="145"/>
        <v>#VALUE!</v>
      </c>
      <c r="LC73" s="149" t="e">
        <f>KN73-'PNO-LCCSD(T)'!AB72</f>
        <v>#VALUE!</v>
      </c>
      <c r="LD73" s="179" t="e">
        <f t="shared" si="146"/>
        <v>#VALUE!</v>
      </c>
      <c r="LE73" s="324">
        <f t="shared" si="147"/>
        <v>0</v>
      </c>
      <c r="LF73" s="326">
        <f t="shared" si="148"/>
        <v>0</v>
      </c>
      <c r="LG73" t="str">
        <f t="shared" si="149"/>
        <v>24_end</v>
      </c>
      <c r="LH73" s="175">
        <f>627.5095*(KG75-KG74)</f>
        <v>5.0886502382220016</v>
      </c>
      <c r="LI73" s="128" t="e">
        <f t="shared" si="127"/>
        <v>#VALUE!</v>
      </c>
      <c r="LJ73" s="129" t="e">
        <f t="shared" si="128"/>
        <v>#VALUE!</v>
      </c>
      <c r="LK73" s="123">
        <f>627.5095*(KI75-KI74)</f>
        <v>2.6284935957726199</v>
      </c>
      <c r="LL73" s="128" t="e">
        <f t="shared" si="150"/>
        <v>#VALUE!</v>
      </c>
      <c r="LM73" s="128">
        <f t="shared" si="151"/>
        <v>-2.6284935957726199</v>
      </c>
      <c r="LN73" s="226" t="e">
        <f t="shared" si="152"/>
        <v>#VALUE!</v>
      </c>
      <c r="LO73" s="226"/>
      <c r="LP73" s="5" t="s">
        <v>69</v>
      </c>
      <c r="LQ73" s="4" t="s">
        <v>139</v>
      </c>
      <c r="LR73" s="4" t="s">
        <v>139</v>
      </c>
      <c r="LS73" s="4" t="s">
        <v>139</v>
      </c>
      <c r="LT73" s="4" t="s">
        <v>139</v>
      </c>
      <c r="LU73" s="4" t="s">
        <v>139</v>
      </c>
      <c r="LV73" s="4" t="s">
        <v>139</v>
      </c>
      <c r="LW73" s="4" t="s">
        <v>139</v>
      </c>
      <c r="LX73" s="28" t="e">
        <f t="shared" si="153"/>
        <v>#VALUE!</v>
      </c>
      <c r="LY73" s="18" t="s">
        <v>118</v>
      </c>
      <c r="LZ73" s="34" t="e">
        <f>627.5095*(LQ75-LQ74)</f>
        <v>#VALUE!</v>
      </c>
      <c r="MA73" s="34" t="e">
        <f>627.5095*(LX75-LX74)</f>
        <v>#VALUE!</v>
      </c>
      <c r="MB73" s="34" t="e">
        <f>627.5095*(LV75-LV74)</f>
        <v>#VALUE!</v>
      </c>
      <c r="MC73" s="34" t="e">
        <f>627.5095*(LU75-LU74)</f>
        <v>#VALUE!</v>
      </c>
      <c r="MD73" s="34" t="e">
        <f>627.5095*(LT75-LT74)</f>
        <v>#VALUE!</v>
      </c>
      <c r="ME73" s="34" t="e">
        <f>627.5095*(LS75-LS74)</f>
        <v>#VALUE!</v>
      </c>
      <c r="MF73" s="34" t="e">
        <f>627.5095*(LR75-LR74)</f>
        <v>#VALUE!</v>
      </c>
      <c r="MG73" s="33" t="e">
        <f t="shared" si="154"/>
        <v>#VALUE!</v>
      </c>
      <c r="MH73" s="39" t="e">
        <f t="shared" si="155"/>
        <v>#VALUE!</v>
      </c>
      <c r="MI73" s="33"/>
      <c r="MJ73" s="5" t="s">
        <v>69</v>
      </c>
      <c r="MK73" s="28" t="s">
        <v>139</v>
      </c>
      <c r="ML73" s="28" t="s">
        <v>139</v>
      </c>
      <c r="MM73" s="28" t="s">
        <v>139</v>
      </c>
      <c r="MN73" s="28" t="s">
        <v>139</v>
      </c>
      <c r="MO73" s="28" t="s">
        <v>139</v>
      </c>
      <c r="MP73" s="28" t="s">
        <v>139</v>
      </c>
      <c r="MQ73" s="28" t="s">
        <v>139</v>
      </c>
      <c r="MR73" s="28" t="e">
        <f t="shared" si="207"/>
        <v>#VALUE!</v>
      </c>
      <c r="MS73" s="18" t="s">
        <v>118</v>
      </c>
      <c r="MT73" s="34" t="e">
        <f>627.5095*(MK75-MK74)</f>
        <v>#VALUE!</v>
      </c>
      <c r="MU73" s="34" t="e">
        <f>627.5095*(MR75-MR74)</f>
        <v>#VALUE!</v>
      </c>
      <c r="MV73" s="34" t="e">
        <f>627.5095*(MP75-MP74)</f>
        <v>#VALUE!</v>
      </c>
      <c r="MW73" s="34" t="e">
        <f>627.5095*(MO75-MO74)</f>
        <v>#VALUE!</v>
      </c>
      <c r="MX73" s="34" t="e">
        <f>627.5095*(MN75-MN74)</f>
        <v>#VALUE!</v>
      </c>
      <c r="MY73" s="34" t="e">
        <f>627.5095*(MM75-MM74)</f>
        <v>#VALUE!</v>
      </c>
      <c r="MZ73" s="34" t="e">
        <f>627.5095*(ML75-ML74)</f>
        <v>#VALUE!</v>
      </c>
      <c r="NA73" s="52" t="e">
        <f t="shared" si="156"/>
        <v>#VALUE!</v>
      </c>
      <c r="NB73" s="52" t="e">
        <f t="shared" si="157"/>
        <v>#VALUE!</v>
      </c>
      <c r="NC73" s="33" t="e">
        <f t="shared" si="158"/>
        <v>#VALUE!</v>
      </c>
      <c r="ND73" s="33"/>
      <c r="NE73" s="5" t="s">
        <v>69</v>
      </c>
      <c r="NF73">
        <v>-2257.3717100510498</v>
      </c>
      <c r="NG73">
        <v>-2265.1123340590898</v>
      </c>
      <c r="NH73">
        <v>-2265.0243219450499</v>
      </c>
      <c r="NI73">
        <v>-2264.70231983242</v>
      </c>
      <c r="NJ73">
        <v>-2264.6583137753901</v>
      </c>
      <c r="NK73">
        <v>-2264.64493751483</v>
      </c>
      <c r="NL73">
        <v>-8.8012114044E-2</v>
      </c>
      <c r="NM73" s="28">
        <f t="shared" si="208"/>
        <v>-2264.556925400786</v>
      </c>
      <c r="NN73" s="18" t="s">
        <v>118</v>
      </c>
      <c r="NO73" s="34">
        <f>627.5095*(NF75-NF74)</f>
        <v>13.099147126716661</v>
      </c>
      <c r="NP73" s="34">
        <f>627.5095*(NM75-NM74)</f>
        <v>1.1710727537760932</v>
      </c>
      <c r="NQ73" s="34">
        <f>627.5095*(NK75-NK74)</f>
        <v>-0.15328659618962115</v>
      </c>
      <c r="NR73" s="34">
        <f>627.5095*(NJ75-NJ74)</f>
        <v>5.6028110595938845</v>
      </c>
      <c r="NS73" s="34">
        <f>627.5095*(NI75-NI74)</f>
        <v>4.9406313836122733</v>
      </c>
      <c r="NT73" s="34">
        <f>627.5095*(NH75-NH74)</f>
        <v>3.5001514675709253</v>
      </c>
      <c r="NU73" s="34">
        <f>627.5095*(NG75-NG74)</f>
        <v>2.1757921218855856</v>
      </c>
      <c r="NV73" s="33">
        <f t="shared" si="159"/>
        <v>2.3290787180752068</v>
      </c>
      <c r="NW73" s="39">
        <f t="shared" si="209"/>
        <v>-2.7648392617266877</v>
      </c>
      <c r="NX73" s="33" t="e">
        <f t="shared" si="210"/>
        <v>#VALUE!</v>
      </c>
      <c r="NZ73" s="5" t="s">
        <v>69</v>
      </c>
      <c r="OA73" s="4">
        <v>-2257.4545745621399</v>
      </c>
      <c r="OB73" s="4">
        <v>-2265.62129226461</v>
      </c>
      <c r="OC73" s="4">
        <v>-2265.4983391394999</v>
      </c>
      <c r="OD73" s="4">
        <v>-2265.1687999433302</v>
      </c>
      <c r="OE73" s="4">
        <v>-2265.1073233807701</v>
      </c>
      <c r="OF73" s="4">
        <v>-2265.19392151906</v>
      </c>
      <c r="OG73" s="4">
        <v>-0.122953125109</v>
      </c>
      <c r="OH73" s="28">
        <f t="shared" si="211"/>
        <v>-2265.0709683939513</v>
      </c>
      <c r="OI73" s="18" t="s">
        <v>118</v>
      </c>
      <c r="OJ73" s="34">
        <f>627.5095*(OA75-OA74)</f>
        <v>13.141500252735527</v>
      </c>
      <c r="OK73" s="34">
        <f>627.5095*(OH75-OH74)</f>
        <v>1.4843223169505091</v>
      </c>
      <c r="OL73" s="34">
        <f>627.5095*(OF75-OF74)</f>
        <v>-0.14167548665766252</v>
      </c>
      <c r="OM73" s="34">
        <f>627.5095*(OE75-OE74)</f>
        <v>5.9270167226101131</v>
      </c>
      <c r="ON73" s="34">
        <f>627.5095*(OD75-OD74)</f>
        <v>5.114017817952444</v>
      </c>
      <c r="OO73" s="34">
        <f>627.5095*(OC75-OC74)</f>
        <v>3.8556602225246821</v>
      </c>
      <c r="OP73" s="34">
        <f>627.5095*(OB75-OB74)</f>
        <v>2.229662419201869</v>
      </c>
      <c r="OQ73" s="33">
        <f t="shared" si="160"/>
        <v>2.3713379058595314</v>
      </c>
      <c r="OR73" s="39">
        <f t="shared" si="212"/>
        <v>-2.884355398750575</v>
      </c>
      <c r="OS73" s="39"/>
      <c r="OT73" s="39" t="s">
        <v>69</v>
      </c>
      <c r="OU73" s="39" t="s">
        <v>139</v>
      </c>
      <c r="OV73" s="39" t="s">
        <v>139</v>
      </c>
      <c r="OW73" s="39" t="s">
        <v>139</v>
      </c>
      <c r="OX73" s="39" t="s">
        <v>139</v>
      </c>
      <c r="OY73" s="39" t="s">
        <v>139</v>
      </c>
      <c r="OZ73" s="39" t="s">
        <v>139</v>
      </c>
      <c r="PA73" s="39" t="s">
        <v>139</v>
      </c>
      <c r="PB73" s="39" t="e">
        <v>#VALUE!</v>
      </c>
      <c r="PC73" s="39" t="s">
        <v>118</v>
      </c>
      <c r="PD73" s="39" t="e">
        <v>#VALUE!</v>
      </c>
      <c r="PE73" s="39" t="e">
        <v>#VALUE!</v>
      </c>
      <c r="PF73" s="39" t="e">
        <v>#VALUE!</v>
      </c>
      <c r="PG73" s="39" t="e">
        <v>#VALUE!</v>
      </c>
      <c r="PH73" s="39" t="e">
        <v>#VALUE!</v>
      </c>
      <c r="PI73" s="39" t="e">
        <v>#VALUE!</v>
      </c>
      <c r="PJ73" s="39" t="e">
        <v>#VALUE!</v>
      </c>
      <c r="PK73" s="39" t="e">
        <v>#VALUE!</v>
      </c>
      <c r="PL73" s="39" t="e">
        <v>#VALUE!</v>
      </c>
      <c r="PM73" s="39"/>
      <c r="PO73" s="33" t="e">
        <f t="shared" si="161"/>
        <v>#VALUE!</v>
      </c>
      <c r="PP73" s="33" t="e">
        <f t="shared" si="162"/>
        <v>#VALUE!</v>
      </c>
      <c r="PQ73" s="33" t="e">
        <f t="shared" si="213"/>
        <v>#VALUE!</v>
      </c>
      <c r="PR73" s="33" t="e">
        <f>'LNO-CCSD(T)-def2nZVP'!LB73</f>
        <v>#VALUE!</v>
      </c>
      <c r="PS73" s="33" t="e">
        <f t="shared" si="214"/>
        <v>#VALUE!</v>
      </c>
      <c r="PT73" s="33" t="e">
        <f t="shared" si="215"/>
        <v>#VALUE!</v>
      </c>
      <c r="PU73" s="33" t="e">
        <f>-'LNO-CCSD(T)-def2nZVP'!FA73+'CCSD(T)'!CI73</f>
        <v>#VALUE!</v>
      </c>
      <c r="PV73" s="360" t="e">
        <f>'LNO-CCSD(T)-def2nZVP'!KV73+PS73+PT73+PU73</f>
        <v>#VALUE!</v>
      </c>
      <c r="PW73" s="360"/>
      <c r="PX73" s="399" t="e">
        <v>#VALUE!</v>
      </c>
      <c r="PY73" s="399" t="e">
        <v>#VALUE!</v>
      </c>
      <c r="PZ73" s="399" t="e">
        <v>#VALUE!</v>
      </c>
      <c r="QA73" s="399" t="e">
        <v>#VALUE!</v>
      </c>
      <c r="QB73" s="399" t="e">
        <v>#VALUE!</v>
      </c>
      <c r="QC73" s="399" t="e">
        <v>#VALUE!</v>
      </c>
      <c r="QD73" s="399" t="e">
        <v>#VALUE!</v>
      </c>
      <c r="QE73" s="360" t="e">
        <v>#VALUE!</v>
      </c>
      <c r="QF73" s="399" t="e">
        <f t="shared" si="216"/>
        <v>#VALUE!</v>
      </c>
      <c r="QH73" s="5" t="s">
        <v>69</v>
      </c>
      <c r="QI73" s="420" t="s">
        <v>139</v>
      </c>
      <c r="QJ73" s="420" t="s">
        <v>139</v>
      </c>
      <c r="QK73" s="420" t="s">
        <v>139</v>
      </c>
      <c r="QL73" s="420" t="s">
        <v>139</v>
      </c>
      <c r="QM73" s="420" t="s">
        <v>139</v>
      </c>
      <c r="QN73" s="420" t="s">
        <v>139</v>
      </c>
      <c r="QO73" s="420" t="s">
        <v>139</v>
      </c>
      <c r="QP73" s="213" t="e">
        <f t="shared" si="217"/>
        <v>#VALUE!</v>
      </c>
      <c r="QQ73" s="421" t="s">
        <v>118</v>
      </c>
      <c r="QR73" s="212" t="e">
        <f>627.5095*(QI75-QI74)</f>
        <v>#VALUE!</v>
      </c>
      <c r="QS73" s="212" t="e">
        <f>627.5095*(QP75-QP74)</f>
        <v>#VALUE!</v>
      </c>
      <c r="QT73" s="212" t="e">
        <f>627.5095*(QN75-QN74)</f>
        <v>#VALUE!</v>
      </c>
      <c r="QU73" s="212" t="e">
        <f>627.5095*(QM75-QM74)</f>
        <v>#VALUE!</v>
      </c>
      <c r="QV73" s="212" t="e">
        <f>627.5095*(QL75-QL74)</f>
        <v>#VALUE!</v>
      </c>
      <c r="QW73" s="212" t="e">
        <f>627.5095*(QK75-QK74)</f>
        <v>#VALUE!</v>
      </c>
      <c r="QX73" s="212" t="e">
        <f>627.5095*(QJ75-QJ74)</f>
        <v>#VALUE!</v>
      </c>
      <c r="QY73" s="213" t="e">
        <f t="shared" si="163"/>
        <v>#VALUE!</v>
      </c>
      <c r="QZ73" s="249" t="e">
        <f t="shared" si="218"/>
        <v>#VALUE!</v>
      </c>
      <c r="RA73" s="5"/>
      <c r="RB73" s="5" t="s">
        <v>69</v>
      </c>
      <c r="RC73" s="213" t="s">
        <v>139</v>
      </c>
      <c r="RD73" s="213" t="s">
        <v>139</v>
      </c>
      <c r="RE73" s="213" t="s">
        <v>139</v>
      </c>
      <c r="RF73" s="213" t="s">
        <v>139</v>
      </c>
      <c r="RG73" s="213" t="s">
        <v>139</v>
      </c>
      <c r="RH73" s="213" t="s">
        <v>139</v>
      </c>
      <c r="RI73" s="213" t="s">
        <v>139</v>
      </c>
      <c r="RJ73" s="418" t="e">
        <f t="shared" si="219"/>
        <v>#VALUE!</v>
      </c>
      <c r="RK73" s="421" t="s">
        <v>118</v>
      </c>
      <c r="RL73" s="212" t="e">
        <f>627.5095*(RC75-RC74)</f>
        <v>#VALUE!</v>
      </c>
      <c r="RM73" s="212" t="e">
        <f>627.5095*(RJ75-RJ74)</f>
        <v>#VALUE!</v>
      </c>
      <c r="RN73" s="212" t="e">
        <f>627.5095*(RH75-RH74)</f>
        <v>#VALUE!</v>
      </c>
      <c r="RO73" s="212" t="e">
        <f>627.5095*(RG75-RG74)</f>
        <v>#VALUE!</v>
      </c>
      <c r="RP73" s="212" t="e">
        <f>627.5095*(RF75-RF74)</f>
        <v>#VALUE!</v>
      </c>
      <c r="RQ73" s="212" t="e">
        <f>627.5095*(RE75-RE74)</f>
        <v>#VALUE!</v>
      </c>
      <c r="RR73" s="212" t="e">
        <f>627.5095*(RD75-RD74)</f>
        <v>#VALUE!</v>
      </c>
      <c r="RS73" s="213" t="e">
        <f t="shared" si="164"/>
        <v>#VALUE!</v>
      </c>
      <c r="RT73" s="249" t="e">
        <f t="shared" si="220"/>
        <v>#VALUE!</v>
      </c>
    </row>
    <row r="74" spans="1:488" ht="17">
      <c r="A74" s="96">
        <v>16.96</v>
      </c>
      <c r="C74" s="286" t="s">
        <v>70</v>
      </c>
      <c r="D74" s="282" t="s">
        <v>139</v>
      </c>
      <c r="E74" s="282" t="s">
        <v>139</v>
      </c>
      <c r="F74" s="282" t="s">
        <v>139</v>
      </c>
      <c r="G74" s="282" t="s">
        <v>139</v>
      </c>
      <c r="H74" s="282" t="s">
        <v>139</v>
      </c>
      <c r="I74" s="282" t="s">
        <v>139</v>
      </c>
      <c r="J74" s="282" t="s">
        <v>139</v>
      </c>
      <c r="K74" s="94" t="s">
        <v>119</v>
      </c>
      <c r="L74" s="34" t="e">
        <f>627.5095*(D75-D73)</f>
        <v>#VALUE!</v>
      </c>
      <c r="M74" s="34" t="e">
        <f>627.5095*(J75-J73)</f>
        <v>#VALUE!</v>
      </c>
      <c r="N74" s="34" t="e">
        <f>627.5095*(I75-I73)</f>
        <v>#VALUE!</v>
      </c>
      <c r="O74" s="34" t="e">
        <f>627.5095*(H75-H73)</f>
        <v>#VALUE!</v>
      </c>
      <c r="P74" s="34" t="e">
        <f>627.5095*(G75-G73)</f>
        <v>#VALUE!</v>
      </c>
      <c r="Q74" s="34" t="e">
        <f>627.5095*(F75-F73)</f>
        <v>#VALUE!</v>
      </c>
      <c r="R74" s="34" t="e">
        <f>627.5095*(E75-E73)</f>
        <v>#VALUE!</v>
      </c>
      <c r="S74" s="93" t="e">
        <f t="shared" si="165"/>
        <v>#VALUE!</v>
      </c>
      <c r="T74" s="93" t="e">
        <f t="shared" si="166"/>
        <v>#VALUE!</v>
      </c>
      <c r="U74" s="288"/>
      <c r="V74" s="93" t="e">
        <f>L74-'CCSD(T)'!BV74</f>
        <v>#VALUE!</v>
      </c>
      <c r="W74" s="93" t="e">
        <f>N74-'CCSD(T)'!BW74</f>
        <v>#VALUE!</v>
      </c>
      <c r="X74" s="93" t="e">
        <f>P74-'CCSD(T)'!CF74</f>
        <v>#VALUE!</v>
      </c>
      <c r="Y74" s="93" t="e">
        <f>R74-'CCSD(T)'!CG74</f>
        <v>#VALUE!</v>
      </c>
      <c r="Z74" s="93" t="e">
        <f>R74-'DLPNO-CCSD(T1 or T0)'!CT73</f>
        <v>#VALUE!</v>
      </c>
      <c r="AA74" s="93" t="e">
        <f t="shared" si="167"/>
        <v>#VALUE!</v>
      </c>
      <c r="AB74" s="93" t="e">
        <f t="shared" si="168"/>
        <v>#VALUE!</v>
      </c>
      <c r="AD74" s="209" t="s">
        <v>70</v>
      </c>
      <c r="AE74" s="28" t="s">
        <v>139</v>
      </c>
      <c r="AF74" s="28" t="s">
        <v>139</v>
      </c>
      <c r="AG74" s="28" t="s">
        <v>139</v>
      </c>
      <c r="AH74" s="28" t="s">
        <v>139</v>
      </c>
      <c r="AI74" s="28" t="s">
        <v>139</v>
      </c>
      <c r="AJ74" s="28" t="s">
        <v>139</v>
      </c>
      <c r="AK74" s="28" t="s">
        <v>139</v>
      </c>
      <c r="AL74" s="18" t="s">
        <v>119</v>
      </c>
      <c r="AM74" s="34" t="e">
        <f>627.5095*(AE75-AE73)</f>
        <v>#VALUE!</v>
      </c>
      <c r="AN74" s="34" t="e">
        <f>627.5095*(AK75-AK73)</f>
        <v>#VALUE!</v>
      </c>
      <c r="AO74" s="34" t="e">
        <f>627.5095*(AJ75-AJ73)</f>
        <v>#VALUE!</v>
      </c>
      <c r="AP74" s="34" t="e">
        <f>627.5095*(AI75-AI73)</f>
        <v>#VALUE!</v>
      </c>
      <c r="AQ74" s="34" t="e">
        <f>627.5095*(AH75-AH73)</f>
        <v>#VALUE!</v>
      </c>
      <c r="AR74" s="34" t="e">
        <f>627.5095*(AG75-AG73)</f>
        <v>#VALUE!</v>
      </c>
      <c r="AS74" s="34" t="e">
        <f>627.5095*(AF75-AF73)</f>
        <v>#VALUE!</v>
      </c>
      <c r="AT74" s="52" t="e">
        <f t="shared" si="169"/>
        <v>#VALUE!</v>
      </c>
      <c r="AU74" s="52" t="e">
        <f t="shared" si="170"/>
        <v>#VALUE!</v>
      </c>
      <c r="AV74" s="71"/>
      <c r="AW74" s="52" t="e">
        <f>AM74-'CCSD(T)'!BV74</f>
        <v>#VALUE!</v>
      </c>
      <c r="AX74" s="52" t="e">
        <f>AO74-'CCSD(T)'!BW74</f>
        <v>#VALUE!</v>
      </c>
      <c r="AY74" s="52" t="e">
        <f>AQ74-'CCSD(T)'!CF74</f>
        <v>#VALUE!</v>
      </c>
      <c r="AZ74" s="52" t="e">
        <f>AS74-'CCSD(T)'!CG74</f>
        <v>#VALUE!</v>
      </c>
      <c r="BA74" s="52" t="e">
        <f>AS74-'DLPNO-CCSD(T1 or T0)'!CT73</f>
        <v>#VALUE!</v>
      </c>
      <c r="BB74" s="52" t="e">
        <f t="shared" si="171"/>
        <v>#VALUE!</v>
      </c>
      <c r="BC74" s="52" t="e">
        <f t="shared" si="172"/>
        <v>#VALUE!</v>
      </c>
      <c r="BD74" s="33"/>
      <c r="BE74" s="211" t="s">
        <v>70</v>
      </c>
      <c r="BF74" s="28">
        <v>-2255.3183969496699</v>
      </c>
      <c r="BG74" s="28">
        <v>-2261.17193537907</v>
      </c>
      <c r="BH74" s="28">
        <v>-2261.11855281728</v>
      </c>
      <c r="BI74" s="28">
        <v>-2260.9163076043201</v>
      </c>
      <c r="BJ74" s="28">
        <v>-2260.8896163234199</v>
      </c>
      <c r="BK74" s="28">
        <v>-2260.7146771560301</v>
      </c>
      <c r="BL74" s="28">
        <v>-5.3382561797000003E-2</v>
      </c>
      <c r="BM74" s="28">
        <f t="shared" si="173"/>
        <v>-2260.6612945942329</v>
      </c>
      <c r="BN74" s="18" t="s">
        <v>119</v>
      </c>
      <c r="BO74" s="212">
        <f>627.5095*(BF75-BF73)</f>
        <v>18.455603622721622</v>
      </c>
      <c r="BP74" s="212">
        <f>627.5095*(BM75-BM73)</f>
        <v>17.22941273410164</v>
      </c>
      <c r="BQ74" s="212">
        <f>627.5095*(BK75-BK73)</f>
        <v>17.722505226435203</v>
      </c>
      <c r="BR74" s="212">
        <f>627.5095*(BJ75-BJ73)</f>
        <v>18.916637638651544</v>
      </c>
      <c r="BS74" s="212">
        <f>627.5095*(BI75-BI73)</f>
        <v>19.163183887101191</v>
      </c>
      <c r="BT74" s="212">
        <f>627.5095*(BH75-BH73)</f>
        <v>18.412389936307566</v>
      </c>
      <c r="BU74" s="212">
        <f>627.5095*(BG75-BG73)</f>
        <v>18.905482427214338</v>
      </c>
      <c r="BV74" s="213">
        <f t="shared" si="174"/>
        <v>1.1829772007791348</v>
      </c>
      <c r="BW74" s="213">
        <f t="shared" si="175"/>
        <v>-0.257701459886853</v>
      </c>
      <c r="BX74" s="214" t="e">
        <f t="shared" si="129"/>
        <v>#VALUE!</v>
      </c>
      <c r="BY74" s="33" t="e">
        <f>BO74-'CCSD(T)'!BV74</f>
        <v>#VALUE!</v>
      </c>
      <c r="BZ74" s="33" t="e">
        <f>BQ74-'CCSD(T)'!BW74</f>
        <v>#VALUE!</v>
      </c>
      <c r="CA74" s="39" t="e">
        <f>BS74-'CCSD(T)'!CF74</f>
        <v>#VALUE!</v>
      </c>
      <c r="CB74" s="39" t="e">
        <f>BU74-'CCSD(T)'!CG74</f>
        <v>#VALUE!</v>
      </c>
      <c r="CC74" s="33" t="e">
        <f>BU74-'DLPNO-CCSD(T1 or T0)'!CT73</f>
        <v>#VALUE!</v>
      </c>
      <c r="CD74" s="33" t="e">
        <f t="shared" si="176"/>
        <v>#VALUE!</v>
      </c>
      <c r="CE74" s="33" t="e">
        <f t="shared" si="177"/>
        <v>#VALUE!</v>
      </c>
      <c r="CF74" s="39"/>
      <c r="CG74" s="211" t="s">
        <v>70</v>
      </c>
      <c r="CH74" s="74">
        <v>-2255.3183969496599</v>
      </c>
      <c r="CI74" s="74">
        <v>-2261.1747438584998</v>
      </c>
      <c r="CJ74" s="74">
        <v>-2261.12298421165</v>
      </c>
      <c r="CK74" s="74">
        <v>-2260.9192441400801</v>
      </c>
      <c r="CL74" s="74">
        <v>-2260.8933643166602</v>
      </c>
      <c r="CM74" s="74">
        <v>-2260.7186196039502</v>
      </c>
      <c r="CN74" s="33">
        <v>-5.1759646840999998E-2</v>
      </c>
      <c r="CO74" s="33">
        <f t="shared" si="178"/>
        <v>-2260.666859957109</v>
      </c>
      <c r="CP74" s="18" t="s">
        <v>119</v>
      </c>
      <c r="CQ74" s="34">
        <f>627.5095*(CH75-CH73)</f>
        <v>18.455603610165859</v>
      </c>
      <c r="CR74" s="34">
        <f>627.5095*(CO75-CO73)</f>
        <v>17.18671721752288</v>
      </c>
      <c r="CS74" s="34">
        <f>627.5095*(CM75-CM73)</f>
        <v>17.703564272501559</v>
      </c>
      <c r="CT74" s="34">
        <f>627.5095*(CL75-CL73)</f>
        <v>18.873006909382593</v>
      </c>
      <c r="CU74" s="34">
        <f>627.5095*(CK75-CK73)</f>
        <v>19.131430438156045</v>
      </c>
      <c r="CV74" s="34">
        <f>627.5095*(CJ75-CJ73)</f>
        <v>18.348992563777298</v>
      </c>
      <c r="CW74" s="34">
        <f>627.5095*(CI75-CI73)</f>
        <v>18.865839615046319</v>
      </c>
      <c r="CX74" s="33">
        <f t="shared" si="130"/>
        <v>1.1622753425447598</v>
      </c>
      <c r="CY74" s="33">
        <f t="shared" si="131"/>
        <v>-0.2655908231097257</v>
      </c>
      <c r="CZ74" s="33">
        <f t="shared" si="132"/>
        <v>-7.8893632228727029E-3</v>
      </c>
      <c r="DA74" s="33" t="e">
        <f>CQ74-'CCSD(T)'!BV74</f>
        <v>#VALUE!</v>
      </c>
      <c r="DB74" s="33" t="e">
        <f>CS74-'CCSD(T)'!BW74</f>
        <v>#VALUE!</v>
      </c>
      <c r="DC74" s="33" t="e">
        <f>CU74-'CCSD(T)'!CF74</f>
        <v>#VALUE!</v>
      </c>
      <c r="DD74" s="39" t="e">
        <f>CW74-'CCSD(T)'!CG74</f>
        <v>#VALUE!</v>
      </c>
      <c r="DE74" s="39" t="e">
        <f>CW74-'DLPNO-CCSD(T1 or T0)'!CT73</f>
        <v>#VALUE!</v>
      </c>
      <c r="DF74" s="33" t="e">
        <f t="shared" si="179"/>
        <v>#VALUE!</v>
      </c>
      <c r="DG74" s="33" t="e">
        <f t="shared" si="180"/>
        <v>#VALUE!</v>
      </c>
      <c r="DH74" s="33"/>
      <c r="DI74" s="211" t="s">
        <v>70</v>
      </c>
      <c r="DJ74" s="74" t="s">
        <v>139</v>
      </c>
      <c r="DK74" s="74" t="s">
        <v>139</v>
      </c>
      <c r="DL74" s="74" t="s">
        <v>139</v>
      </c>
      <c r="DM74" s="74" t="s">
        <v>139</v>
      </c>
      <c r="DN74" s="74" t="s">
        <v>139</v>
      </c>
      <c r="DO74" s="74" t="s">
        <v>139</v>
      </c>
      <c r="DP74" s="28" t="s">
        <v>139</v>
      </c>
      <c r="DQ74" s="33" t="e">
        <f t="shared" si="125"/>
        <v>#VALUE!</v>
      </c>
      <c r="DR74" s="18" t="s">
        <v>119</v>
      </c>
      <c r="DS74" s="34" t="e">
        <f>627.5095*(DJ75-DJ73)</f>
        <v>#VALUE!</v>
      </c>
      <c r="DT74" s="34" t="e">
        <f>627.5095*(DQ75-DQ73)</f>
        <v>#VALUE!</v>
      </c>
      <c r="DU74" s="34" t="e">
        <f>627.5095*(DO75-DO73)</f>
        <v>#VALUE!</v>
      </c>
      <c r="DV74" s="34" t="e">
        <f>627.5095*(DN75-DN73)</f>
        <v>#VALUE!</v>
      </c>
      <c r="DW74" s="34" t="e">
        <f>627.5095*(DM75-DM73)</f>
        <v>#VALUE!</v>
      </c>
      <c r="DX74" s="34" t="e">
        <f>627.5095*(DL75-DL73)</f>
        <v>#VALUE!</v>
      </c>
      <c r="DY74" s="34" t="e">
        <f>627.5095*(DK75-DK73)</f>
        <v>#VALUE!</v>
      </c>
      <c r="DZ74" s="33" t="e">
        <f t="shared" si="133"/>
        <v>#VALUE!</v>
      </c>
      <c r="EA74" s="33" t="e">
        <f t="shared" si="134"/>
        <v>#VALUE!</v>
      </c>
      <c r="EB74" s="33" t="e">
        <f t="shared" si="181"/>
        <v>#VALUE!</v>
      </c>
      <c r="EC74" s="33" t="e">
        <f>DS74-'CCSD(T)'!BV74</f>
        <v>#VALUE!</v>
      </c>
      <c r="ED74" s="33" t="e">
        <f>DU74-'CCSD(T)'!BW74</f>
        <v>#VALUE!</v>
      </c>
      <c r="EE74" s="33" t="e">
        <f>DW74-'CCSD(T)'!CF74</f>
        <v>#VALUE!</v>
      </c>
      <c r="EF74" s="39" t="e">
        <f>DY74-'CCSD(T)'!CG74</f>
        <v>#VALUE!</v>
      </c>
      <c r="EG74" s="39" t="e">
        <f>DY74-'DLPNO-CCSD(T1 or T0)'!CT73</f>
        <v>#VALUE!</v>
      </c>
      <c r="EH74" s="33" t="e">
        <f t="shared" si="182"/>
        <v>#VALUE!</v>
      </c>
      <c r="EI74" s="33" t="e">
        <f t="shared" si="183"/>
        <v>#VALUE!</v>
      </c>
      <c r="EJ74" s="33"/>
      <c r="EK74" s="289" t="s">
        <v>70</v>
      </c>
      <c r="EL74" s="33" t="s">
        <v>139</v>
      </c>
      <c r="EM74" s="33" t="s">
        <v>139</v>
      </c>
      <c r="EN74" s="33" t="s">
        <v>139</v>
      </c>
      <c r="EO74" s="33" t="s">
        <v>139</v>
      </c>
      <c r="EP74" s="33" t="s">
        <v>139</v>
      </c>
      <c r="EQ74" s="33" t="s">
        <v>139</v>
      </c>
      <c r="ER74" s="33" t="s">
        <v>139</v>
      </c>
      <c r="ES74" s="33" t="e">
        <f t="shared" si="184"/>
        <v>#VALUE!</v>
      </c>
      <c r="ET74" s="18" t="s">
        <v>119</v>
      </c>
      <c r="EU74" s="34" t="e">
        <f>627.5095*(EL75-EL73)</f>
        <v>#VALUE!</v>
      </c>
      <c r="EV74" s="34" t="e">
        <f>627.5095*(ES75-ES73)</f>
        <v>#VALUE!</v>
      </c>
      <c r="EW74" s="34" t="e">
        <f>627.5095*(EQ75-EQ73)</f>
        <v>#VALUE!</v>
      </c>
      <c r="EX74" s="34" t="e">
        <f>627.5095*(EP75-EP73)</f>
        <v>#VALUE!</v>
      </c>
      <c r="EY74" s="34" t="e">
        <f>627.5095*(EO75-EO73)</f>
        <v>#VALUE!</v>
      </c>
      <c r="EZ74" s="34" t="e">
        <f>627.5095*(EN75-EN73)</f>
        <v>#VALUE!</v>
      </c>
      <c r="FA74" s="34" t="e">
        <f>627.5095*(EM75-EM73)</f>
        <v>#VALUE!</v>
      </c>
      <c r="FB74" s="92" t="e">
        <f t="shared" si="135"/>
        <v>#VALUE!</v>
      </c>
      <c r="FC74" s="92" t="e">
        <f t="shared" si="136"/>
        <v>#VALUE!</v>
      </c>
      <c r="FD74" s="92" t="e">
        <f>EU74-'CCSD(T)'!BB74</f>
        <v>#VALUE!</v>
      </c>
      <c r="FE74" s="92" t="e">
        <f>EW74-'CCSD(T)'!BC74</f>
        <v>#VALUE!</v>
      </c>
      <c r="FF74" s="92" t="e">
        <f>EY74-'CCSD(T)'!CH74</f>
        <v>#VALUE!</v>
      </c>
      <c r="FG74" s="96" t="e">
        <f>FA74-'CCSD(T)'!CI74</f>
        <v>#VALUE!</v>
      </c>
      <c r="FH74" s="96" t="e">
        <f>FA74-'DLPNO-CCSD(T1 or T0)'!AF73</f>
        <v>#VALUE!</v>
      </c>
      <c r="FI74" s="92" t="e">
        <f t="shared" si="185"/>
        <v>#VALUE!</v>
      </c>
      <c r="FJ74" s="92" t="e">
        <f t="shared" si="186"/>
        <v>#VALUE!</v>
      </c>
      <c r="FK74" s="39"/>
      <c r="FL74" s="218" t="s">
        <v>70</v>
      </c>
      <c r="FM74" s="28" t="s">
        <v>139</v>
      </c>
      <c r="FN74" s="28" t="s">
        <v>139</v>
      </c>
      <c r="FO74" s="28" t="s">
        <v>139</v>
      </c>
      <c r="FP74" s="28" t="s">
        <v>139</v>
      </c>
      <c r="FQ74" s="28" t="s">
        <v>139</v>
      </c>
      <c r="FR74" s="28" t="s">
        <v>139</v>
      </c>
      <c r="FS74" s="28" t="s">
        <v>139</v>
      </c>
      <c r="FT74" s="28" t="e">
        <f t="shared" si="187"/>
        <v>#VALUE!</v>
      </c>
      <c r="FU74" s="18" t="s">
        <v>119</v>
      </c>
      <c r="FV74" s="34" t="e">
        <f>627.5095*(FM75-FM73)</f>
        <v>#VALUE!</v>
      </c>
      <c r="FW74" s="34" t="e">
        <f>627.5095*(FT75-FT73)</f>
        <v>#VALUE!</v>
      </c>
      <c r="FX74" s="34" t="e">
        <f>627.5095*(FR75-FR73)</f>
        <v>#VALUE!</v>
      </c>
      <c r="FY74" s="34" t="e">
        <f>627.5095*(FQ75-FQ73)</f>
        <v>#VALUE!</v>
      </c>
      <c r="FZ74" s="34" t="e">
        <f>627.5095*(FP75-FP73)</f>
        <v>#VALUE!</v>
      </c>
      <c r="GA74" s="34" t="e">
        <f>627.5095*(FO75-FO73)</f>
        <v>#VALUE!</v>
      </c>
      <c r="GB74" s="34" t="e">
        <f>627.5095*(FN75-FN73)</f>
        <v>#VALUE!</v>
      </c>
      <c r="GC74" s="33" t="e">
        <f t="shared" si="188"/>
        <v>#VALUE!</v>
      </c>
      <c r="GD74" s="33" t="e">
        <f t="shared" si="189"/>
        <v>#VALUE!</v>
      </c>
      <c r="GE74" s="169" t="e">
        <f t="shared" si="137"/>
        <v>#VALUE!</v>
      </c>
      <c r="GF74" s="33" t="e">
        <f>FV74-'CCSD(T)'!BB74</f>
        <v>#VALUE!</v>
      </c>
      <c r="GG74" s="33" t="e">
        <f>FX74-'CCSD(T)'!BC74</f>
        <v>#VALUE!</v>
      </c>
      <c r="GH74" s="33" t="e">
        <f>FZ74-'CCSD(T)'!CH74</f>
        <v>#VALUE!</v>
      </c>
      <c r="GI74" s="33" t="e">
        <f>GB74-'CCSD(T)'!CI74</f>
        <v>#VALUE!</v>
      </c>
      <c r="GJ74" s="33" t="e">
        <f>GB74-'DLPNO-CCSD(T1 or T0)'!O73</f>
        <v>#VALUE!</v>
      </c>
      <c r="GK74" s="33" t="e">
        <f t="shared" si="190"/>
        <v>#VALUE!</v>
      </c>
      <c r="GL74" s="33" t="e">
        <f t="shared" si="191"/>
        <v>#VALUE!</v>
      </c>
      <c r="GM74" s="33"/>
      <c r="GN74" s="218" t="s">
        <v>70</v>
      </c>
      <c r="GO74" s="28" t="s">
        <v>139</v>
      </c>
      <c r="GP74" s="28" t="s">
        <v>139</v>
      </c>
      <c r="GQ74" s="28" t="s">
        <v>139</v>
      </c>
      <c r="GR74" s="28" t="s">
        <v>139</v>
      </c>
      <c r="GS74" s="28" t="s">
        <v>139</v>
      </c>
      <c r="GT74" s="28" t="s">
        <v>139</v>
      </c>
      <c r="GU74" s="28" t="s">
        <v>139</v>
      </c>
      <c r="GV74" s="28" t="e">
        <f t="shared" si="192"/>
        <v>#VALUE!</v>
      </c>
      <c r="GW74" s="18" t="s">
        <v>119</v>
      </c>
      <c r="GX74" s="34" t="e">
        <f>627.5095*(GO75-GO73)</f>
        <v>#VALUE!</v>
      </c>
      <c r="GY74" s="34" t="e">
        <f>627.5095*(GV75-GV73)</f>
        <v>#VALUE!</v>
      </c>
      <c r="GZ74" s="34" t="e">
        <f>627.5095*(GT75-GT73)</f>
        <v>#VALUE!</v>
      </c>
      <c r="HA74" s="34" t="e">
        <f>627.5095*(GS75-GS73)</f>
        <v>#VALUE!</v>
      </c>
      <c r="HB74" s="34" t="e">
        <f>627.5095*(GR75-GR73)</f>
        <v>#VALUE!</v>
      </c>
      <c r="HC74" s="34" t="e">
        <f>627.5095*(GQ75-GQ73)</f>
        <v>#VALUE!</v>
      </c>
      <c r="HD74" s="34" t="e">
        <f>627.5095*(GP75-GP73)</f>
        <v>#VALUE!</v>
      </c>
      <c r="HE74" s="33" t="e">
        <f t="shared" si="138"/>
        <v>#VALUE!</v>
      </c>
      <c r="HF74" s="33" t="e">
        <f t="shared" si="139"/>
        <v>#VALUE!</v>
      </c>
      <c r="HG74" s="52" t="e">
        <f t="shared" si="193"/>
        <v>#VALUE!</v>
      </c>
      <c r="HH74" s="33" t="e">
        <f>GX74-'CCSD(T)'!BB74</f>
        <v>#VALUE!</v>
      </c>
      <c r="HI74" s="33" t="e">
        <f>GZ74-'CCSD(T)'!BC74</f>
        <v>#VALUE!</v>
      </c>
      <c r="HJ74" s="33" t="e">
        <f>HB74-'CCSD(T)'!CH74</f>
        <v>#VALUE!</v>
      </c>
      <c r="HK74" s="33" t="e">
        <f>HD74-'CCSD(T)'!CI74</f>
        <v>#VALUE!</v>
      </c>
      <c r="HL74" s="33" t="e">
        <f>HD74-'DLPNO-CCSD(T1 or T0)'!CT73</f>
        <v>#VALUE!</v>
      </c>
      <c r="HM74" s="33" t="e">
        <f t="shared" si="140"/>
        <v>#VALUE!</v>
      </c>
      <c r="HN74" s="33" t="e">
        <f t="shared" si="141"/>
        <v>#VALUE!</v>
      </c>
      <c r="HO74" s="39"/>
      <c r="HP74" s="218" t="s">
        <v>70</v>
      </c>
      <c r="HQ74" s="28" t="s">
        <v>139</v>
      </c>
      <c r="HR74" s="28" t="s">
        <v>139</v>
      </c>
      <c r="HS74" s="28" t="s">
        <v>139</v>
      </c>
      <c r="HT74" s="28" t="s">
        <v>139</v>
      </c>
      <c r="HU74" s="28" t="s">
        <v>139</v>
      </c>
      <c r="HV74" s="28" t="s">
        <v>139</v>
      </c>
      <c r="HW74" s="28" t="s">
        <v>139</v>
      </c>
      <c r="HX74" s="28" t="e">
        <f t="shared" si="194"/>
        <v>#VALUE!</v>
      </c>
      <c r="HY74" s="18" t="s">
        <v>119</v>
      </c>
      <c r="HZ74" s="34" t="e">
        <f>627.5095*(HQ75-HQ73)</f>
        <v>#VALUE!</v>
      </c>
      <c r="IA74" s="34" t="e">
        <f>627.5095*(HX75-HX73)</f>
        <v>#VALUE!</v>
      </c>
      <c r="IB74" s="34" t="e">
        <f>627.5095*(HV75-HV73)</f>
        <v>#VALUE!</v>
      </c>
      <c r="IC74" s="34" t="e">
        <f>627.5095*(HU75-HU73)</f>
        <v>#VALUE!</v>
      </c>
      <c r="ID74" s="34" t="e">
        <f>627.5095*(HT75-HT73)</f>
        <v>#VALUE!</v>
      </c>
      <c r="IE74" s="34" t="e">
        <f>627.5095*(HS75-HS73)</f>
        <v>#VALUE!</v>
      </c>
      <c r="IF74" s="34" t="e">
        <f>627.5095*(HR75-HR73)</f>
        <v>#VALUE!</v>
      </c>
      <c r="IG74" s="33" t="e">
        <f t="shared" si="195"/>
        <v>#VALUE!</v>
      </c>
      <c r="IH74" s="33" t="e">
        <f t="shared" si="196"/>
        <v>#VALUE!</v>
      </c>
      <c r="II74" s="33" t="e">
        <f t="shared" si="197"/>
        <v>#VALUE!</v>
      </c>
      <c r="IJ74" s="33" t="e">
        <f>HZ74-'CCSD(T)'!BB74</f>
        <v>#VALUE!</v>
      </c>
      <c r="IK74" s="33" t="e">
        <f>IB74-'CCSD(T)'!BC74</f>
        <v>#VALUE!</v>
      </c>
      <c r="IL74" s="33" t="e">
        <f>ID74-'CCSD(T)'!CH74</f>
        <v>#VALUE!</v>
      </c>
      <c r="IM74" s="33" t="e">
        <f>IF74-'CCSD(T)'!CI74</f>
        <v>#VALUE!</v>
      </c>
      <c r="IN74" s="33" t="e">
        <f>IF74-'DLPNO-CCSD(T1 or T0)'!CT73</f>
        <v>#VALUE!</v>
      </c>
      <c r="IO74" s="33" t="e">
        <f t="shared" si="198"/>
        <v>#VALUE!</v>
      </c>
      <c r="IP74" s="33" t="e">
        <f t="shared" si="199"/>
        <v>#VALUE!</v>
      </c>
      <c r="IQ74" s="33"/>
      <c r="IR74" s="218" t="s">
        <v>70</v>
      </c>
      <c r="IS74" t="s">
        <v>139</v>
      </c>
      <c r="IT74" t="s">
        <v>139</v>
      </c>
      <c r="IU74" t="s">
        <v>139</v>
      </c>
      <c r="IV74" t="s">
        <v>139</v>
      </c>
      <c r="IW74" t="s">
        <v>139</v>
      </c>
      <c r="IX74" t="s">
        <v>139</v>
      </c>
      <c r="IY74" t="s">
        <v>139</v>
      </c>
      <c r="IZ74" s="28" t="e">
        <f t="shared" si="200"/>
        <v>#VALUE!</v>
      </c>
      <c r="JA74" s="18" t="s">
        <v>119</v>
      </c>
      <c r="JB74" s="34" t="e">
        <f>627.5095*(IS75-IS73)</f>
        <v>#VALUE!</v>
      </c>
      <c r="JC74" s="34" t="e">
        <f>627.5095*(IZ75-IZ73)</f>
        <v>#VALUE!</v>
      </c>
      <c r="JD74" s="34" t="e">
        <f>627.5095*(IX75-IX73)</f>
        <v>#VALUE!</v>
      </c>
      <c r="JE74" s="34" t="e">
        <f>627.5095*(IW75-IW73)</f>
        <v>#VALUE!</v>
      </c>
      <c r="JF74" s="34" t="e">
        <f>627.5095*(IV75-IV73)</f>
        <v>#VALUE!</v>
      </c>
      <c r="JG74" s="34" t="e">
        <f>627.5095*(IU75-IU73)</f>
        <v>#VALUE!</v>
      </c>
      <c r="JH74" s="34" t="e">
        <f>627.5095*(IT75-IT73)</f>
        <v>#VALUE!</v>
      </c>
      <c r="JI74" s="33" t="e">
        <f t="shared" si="201"/>
        <v>#VALUE!</v>
      </c>
      <c r="JJ74" s="33" t="e">
        <f t="shared" si="202"/>
        <v>#VALUE!</v>
      </c>
      <c r="JK74" s="33" t="e">
        <f t="shared" si="203"/>
        <v>#VALUE!</v>
      </c>
      <c r="JL74" s="33" t="e">
        <f>JB74-'CCSD(T)'!BB74</f>
        <v>#VALUE!</v>
      </c>
      <c r="JM74" s="33" t="e">
        <f>JD74-'CCSD(T)'!BC74</f>
        <v>#VALUE!</v>
      </c>
      <c r="JN74" s="33" t="e">
        <f>JF74-'CCSD(T)'!CH74</f>
        <v>#VALUE!</v>
      </c>
      <c r="JO74" s="33" t="e">
        <f>JH74-'CCSD(T)'!CI74</f>
        <v>#VALUE!</v>
      </c>
      <c r="JP74" s="33" t="e">
        <f>JH74-'DLPNO-CCSD(T1 or T0)'!CT73</f>
        <v>#VALUE!</v>
      </c>
      <c r="JQ74" s="33" t="e">
        <f t="shared" si="204"/>
        <v>#VALUE!</v>
      </c>
      <c r="JR74" s="33" t="e">
        <f t="shared" si="205"/>
        <v>#VALUE!</v>
      </c>
      <c r="JS74" s="33"/>
      <c r="JT74" s="344"/>
      <c r="JU74" s="267"/>
      <c r="JV74" s="348"/>
      <c r="JW74" s="334"/>
      <c r="JX74" s="218" t="s">
        <v>70</v>
      </c>
      <c r="JY74" s="28" t="s">
        <v>139</v>
      </c>
      <c r="JZ74" s="28" t="s">
        <v>139</v>
      </c>
      <c r="KA74" s="28" t="s">
        <v>139</v>
      </c>
      <c r="KB74" s="28" t="s">
        <v>139</v>
      </c>
      <c r="KC74" s="28" t="s">
        <v>139</v>
      </c>
      <c r="KD74" s="28" t="s">
        <v>139</v>
      </c>
      <c r="KE74" s="28" t="s">
        <v>139</v>
      </c>
      <c r="KF74" s="28" t="e">
        <f t="shared" si="206"/>
        <v>#VALUE!</v>
      </c>
      <c r="KG74" s="216">
        <v>-2264.4642898239999</v>
      </c>
      <c r="KH74" s="125">
        <v>-2264.4642898239999</v>
      </c>
      <c r="KI74" s="215">
        <v>-2264.8397200310001</v>
      </c>
      <c r="KJ74" s="10" t="s">
        <v>139</v>
      </c>
      <c r="KK74" s="10" t="s">
        <v>139</v>
      </c>
      <c r="KL74" s="10" t="e">
        <f t="shared" si="142"/>
        <v>#VALUE!</v>
      </c>
      <c r="KM74" s="10" t="e">
        <f t="shared" si="143"/>
        <v>#VALUE!</v>
      </c>
      <c r="KN74" s="34" t="e">
        <f>627.5095*(JY75-JY73)</f>
        <v>#VALUE!</v>
      </c>
      <c r="KO74" s="34" t="e">
        <f>627.5095*(KF75-KF73)</f>
        <v>#VALUE!</v>
      </c>
      <c r="KP74" s="34"/>
      <c r="KQ74" s="34"/>
      <c r="KR74" s="34" t="e">
        <f>627.5095*(KD75-KD73)</f>
        <v>#VALUE!</v>
      </c>
      <c r="KS74" s="34" t="e">
        <f>627.5095*(KC75-KC73)</f>
        <v>#VALUE!</v>
      </c>
      <c r="KT74" s="34" t="e">
        <f>627.5095*(KB75-KB73)</f>
        <v>#VALUE!</v>
      </c>
      <c r="KU74" s="34" t="e">
        <f>627.5095*(KA75-KA73)</f>
        <v>#VALUE!</v>
      </c>
      <c r="KV74" s="34"/>
      <c r="KW74" s="33"/>
      <c r="KX74" s="109"/>
      <c r="KY74" s="109"/>
      <c r="KZ74" s="331"/>
      <c r="LA74" s="33" t="e">
        <f t="shared" si="144"/>
        <v>#VALUE!</v>
      </c>
      <c r="LB74" s="155" t="e">
        <f t="shared" si="145"/>
        <v>#VALUE!</v>
      </c>
      <c r="LC74" s="149" t="e">
        <f>KN74-'PNO-LCCSD(T)'!AB73</f>
        <v>#VALUE!</v>
      </c>
      <c r="LD74" s="179" t="e">
        <f t="shared" si="146"/>
        <v>#VALUE!</v>
      </c>
      <c r="LE74" s="324">
        <f t="shared" si="147"/>
        <v>0</v>
      </c>
      <c r="LF74" s="326">
        <f t="shared" si="148"/>
        <v>0</v>
      </c>
      <c r="LG74" t="str">
        <f t="shared" si="149"/>
        <v>24_start</v>
      </c>
      <c r="LH74" s="175">
        <f>627.5095*(KG75-KG73)</f>
        <v>16.924148333491356</v>
      </c>
      <c r="LI74" s="128" t="e">
        <f t="shared" si="127"/>
        <v>#VALUE!</v>
      </c>
      <c r="LJ74" s="129" t="e">
        <f t="shared" si="128"/>
        <v>#VALUE!</v>
      </c>
      <c r="LK74" s="123">
        <f>627.5095*(KI75-KI73)</f>
        <v>16.317098153037591</v>
      </c>
      <c r="LL74" s="128" t="e">
        <f t="shared" si="150"/>
        <v>#VALUE!</v>
      </c>
      <c r="LM74" s="128">
        <f t="shared" si="151"/>
        <v>-16.317098153037591</v>
      </c>
      <c r="LN74" s="226" t="e">
        <f t="shared" si="152"/>
        <v>#VALUE!</v>
      </c>
      <c r="LO74" s="226"/>
      <c r="LP74" s="5" t="s">
        <v>70</v>
      </c>
      <c r="LQ74" s="4" t="s">
        <v>139</v>
      </c>
      <c r="LR74" s="4" t="s">
        <v>139</v>
      </c>
      <c r="LS74" s="4" t="s">
        <v>139</v>
      </c>
      <c r="LT74" s="4" t="s">
        <v>139</v>
      </c>
      <c r="LU74" s="4" t="s">
        <v>139</v>
      </c>
      <c r="LV74" s="4" t="s">
        <v>139</v>
      </c>
      <c r="LW74" s="4" t="s">
        <v>139</v>
      </c>
      <c r="LX74" s="28" t="e">
        <f t="shared" si="153"/>
        <v>#VALUE!</v>
      </c>
      <c r="LY74" s="18" t="s">
        <v>119</v>
      </c>
      <c r="LZ74" s="34" t="e">
        <f>627.5095*(LQ75-LQ73)</f>
        <v>#VALUE!</v>
      </c>
      <c r="MA74" s="34" t="e">
        <f>627.5095*(LX75-LX73)</f>
        <v>#VALUE!</v>
      </c>
      <c r="MB74" s="34" t="e">
        <f>627.5095*(LV75-LV73)</f>
        <v>#VALUE!</v>
      </c>
      <c r="MC74" s="34" t="e">
        <f>627.5095*(LU75-LU73)</f>
        <v>#VALUE!</v>
      </c>
      <c r="MD74" s="34" t="e">
        <f>627.5095*(LT75-LT73)</f>
        <v>#VALUE!</v>
      </c>
      <c r="ME74" s="34" t="e">
        <f>627.5095*(LS75-LS73)</f>
        <v>#VALUE!</v>
      </c>
      <c r="MF74" s="34" t="e">
        <f>627.5095*(LR75-LR73)</f>
        <v>#VALUE!</v>
      </c>
      <c r="MG74" s="33" t="e">
        <f t="shared" si="154"/>
        <v>#VALUE!</v>
      </c>
      <c r="MH74" s="39" t="e">
        <f t="shared" si="155"/>
        <v>#VALUE!</v>
      </c>
      <c r="MI74" s="33"/>
      <c r="MJ74" s="5" t="s">
        <v>70</v>
      </c>
      <c r="MK74" s="28">
        <v>-2257.3658397281001</v>
      </c>
      <c r="ML74" s="28">
        <v>-2265.0843945103202</v>
      </c>
      <c r="MM74" s="28">
        <v>-2264.9985731387201</v>
      </c>
      <c r="MN74" s="28">
        <v>-2264.6786983576098</v>
      </c>
      <c r="MO74" s="28">
        <v>-2264.6357876718098</v>
      </c>
      <c r="MP74" s="28">
        <v>-2264.6140106317698</v>
      </c>
      <c r="MQ74" s="28">
        <v>-8.5821371600000002E-2</v>
      </c>
      <c r="MR74" s="28">
        <f t="shared" si="207"/>
        <v>-2264.5281892601697</v>
      </c>
      <c r="MS74" s="18" t="s">
        <v>119</v>
      </c>
      <c r="MT74" s="34" t="e">
        <f>627.5095*(MK75-MK73)</f>
        <v>#VALUE!</v>
      </c>
      <c r="MU74" s="34" t="e">
        <f>627.5095*(MR75-MR73)</f>
        <v>#VALUE!</v>
      </c>
      <c r="MV74" s="34" t="e">
        <f>627.5095*(MP75-MP73)</f>
        <v>#VALUE!</v>
      </c>
      <c r="MW74" s="34" t="e">
        <f>627.5095*(MO75-MO73)</f>
        <v>#VALUE!</v>
      </c>
      <c r="MX74" s="34" t="e">
        <f>627.5095*(MN75-MN73)</f>
        <v>#VALUE!</v>
      </c>
      <c r="MY74" s="34" t="e">
        <f>627.5095*(MM75-MM73)</f>
        <v>#VALUE!</v>
      </c>
      <c r="MZ74" s="34" t="e">
        <f>627.5095*(ML75-ML73)</f>
        <v>#VALUE!</v>
      </c>
      <c r="NA74" s="52" t="e">
        <f t="shared" si="156"/>
        <v>#VALUE!</v>
      </c>
      <c r="NB74" s="52" t="e">
        <f t="shared" si="157"/>
        <v>#VALUE!</v>
      </c>
      <c r="NC74" s="33" t="e">
        <f t="shared" si="158"/>
        <v>#VALUE!</v>
      </c>
      <c r="ND74" s="33"/>
      <c r="NE74" s="5" t="s">
        <v>70</v>
      </c>
      <c r="NF74">
        <v>-2257.3658397280801</v>
      </c>
      <c r="NG74">
        <v>-2265.0882461012102</v>
      </c>
      <c r="NH74">
        <v>-2265.0037920658901</v>
      </c>
      <c r="NI74">
        <v>-2264.6822753656702</v>
      </c>
      <c r="NJ74">
        <v>-2264.6400483480102</v>
      </c>
      <c r="NK74">
        <v>-2264.6191676571402</v>
      </c>
      <c r="NL74">
        <v>-8.4454035319000004E-2</v>
      </c>
      <c r="NM74" s="28">
        <f t="shared" si="208"/>
        <v>-2264.5347136218211</v>
      </c>
      <c r="NN74" s="18" t="s">
        <v>119</v>
      </c>
      <c r="NO74" s="34">
        <f>627.5095*(NF75-NF73)</f>
        <v>16.782830558279791</v>
      </c>
      <c r="NP74" s="34">
        <f>627.5095*(NM75-NM73)</f>
        <v>15.109175066152199</v>
      </c>
      <c r="NQ74" s="34">
        <f>627.5095*(NK75-NK73)</f>
        <v>16.017543917769199</v>
      </c>
      <c r="NR74" s="34">
        <f>627.5095*(NJ75-NJ73)</f>
        <v>17.064540262042289</v>
      </c>
      <c r="NS74" s="34">
        <f>627.5095*(NI75-NI73)</f>
        <v>17.518724691560447</v>
      </c>
      <c r="NT74" s="34">
        <f>627.5095*(NH75-NH73)</f>
        <v>16.382845674176739</v>
      </c>
      <c r="NU74" s="34">
        <f>627.5095*(NG75-NG73)</f>
        <v>17.291214526935171</v>
      </c>
      <c r="NV74" s="33">
        <f t="shared" si="159"/>
        <v>1.273670609165972</v>
      </c>
      <c r="NW74" s="39">
        <f t="shared" si="209"/>
        <v>-0.22751016462527573</v>
      </c>
      <c r="NX74" s="33" t="e">
        <f t="shared" si="210"/>
        <v>#VALUE!</v>
      </c>
      <c r="NZ74" s="5" t="s">
        <v>70</v>
      </c>
      <c r="OA74" s="4">
        <v>-2257.4488361551598</v>
      </c>
      <c r="OB74" s="4">
        <v>-2265.5965812305699</v>
      </c>
      <c r="OC74" s="4">
        <v>-2265.4779966228698</v>
      </c>
      <c r="OD74" s="4">
        <v>-2265.1484498423201</v>
      </c>
      <c r="OE74" s="4">
        <v>-2265.0891575384699</v>
      </c>
      <c r="OF74" s="4">
        <v>-2265.1677047262801</v>
      </c>
      <c r="OG74" s="4">
        <v>-0.118584607703</v>
      </c>
      <c r="OH74" s="28">
        <f t="shared" si="211"/>
        <v>-2265.0491201185773</v>
      </c>
      <c r="OI74" s="18" t="s">
        <v>119</v>
      </c>
      <c r="OJ74" s="34">
        <f>627.5095*(OA75-OA73)</f>
        <v>16.742405147596948</v>
      </c>
      <c r="OK74" s="34">
        <f>627.5095*(OH75-OH73)</f>
        <v>15.194322672714446</v>
      </c>
      <c r="OL74" s="34">
        <f>627.5095*(OF75-OF73)</f>
        <v>16.309611042264461</v>
      </c>
      <c r="OM74" s="34">
        <f>627.5095*(OE75-OE73)</f>
        <v>17.326255341535965</v>
      </c>
      <c r="ON74" s="34">
        <f>627.5095*(OD75-OD73)</f>
        <v>17.883899527737764</v>
      </c>
      <c r="OO74" s="34">
        <f>627.5095*(OC75-OC73)</f>
        <v>16.620782661808089</v>
      </c>
      <c r="OP74" s="34">
        <f>627.5095*(OB75-OB73)</f>
        <v>17.736071034211687</v>
      </c>
      <c r="OQ74" s="33">
        <f t="shared" si="160"/>
        <v>1.4264599919472261</v>
      </c>
      <c r="OR74" s="39">
        <f t="shared" si="212"/>
        <v>-0.14782849352607741</v>
      </c>
      <c r="OS74" s="39"/>
      <c r="OT74" s="39" t="s">
        <v>70</v>
      </c>
      <c r="OU74" s="39" t="s">
        <v>139</v>
      </c>
      <c r="OV74" s="39" t="s">
        <v>139</v>
      </c>
      <c r="OW74" s="39" t="s">
        <v>139</v>
      </c>
      <c r="OX74" s="39" t="s">
        <v>139</v>
      </c>
      <c r="OY74" s="39" t="s">
        <v>139</v>
      </c>
      <c r="OZ74" s="39" t="s">
        <v>139</v>
      </c>
      <c r="PA74" s="39" t="s">
        <v>139</v>
      </c>
      <c r="PB74" s="39" t="e">
        <v>#VALUE!</v>
      </c>
      <c r="PC74" s="39" t="s">
        <v>119</v>
      </c>
      <c r="PD74" s="39" t="e">
        <v>#VALUE!</v>
      </c>
      <c r="PE74" s="39" t="e">
        <v>#VALUE!</v>
      </c>
      <c r="PF74" s="39" t="e">
        <v>#VALUE!</v>
      </c>
      <c r="PG74" s="39" t="e">
        <v>#VALUE!</v>
      </c>
      <c r="PH74" s="39" t="e">
        <v>#VALUE!</v>
      </c>
      <c r="PI74" s="39" t="e">
        <v>#VALUE!</v>
      </c>
      <c r="PJ74" s="39" t="e">
        <v>#VALUE!</v>
      </c>
      <c r="PK74" s="39" t="e">
        <v>#VALUE!</v>
      </c>
      <c r="PL74" s="39" t="e">
        <v>#VALUE!</v>
      </c>
      <c r="PM74" s="39"/>
      <c r="PO74" s="33" t="e">
        <f t="shared" si="161"/>
        <v>#VALUE!</v>
      </c>
      <c r="PP74" s="33" t="e">
        <f t="shared" si="162"/>
        <v>#VALUE!</v>
      </c>
      <c r="PQ74" s="33" t="e">
        <f t="shared" si="213"/>
        <v>#VALUE!</v>
      </c>
      <c r="PR74" s="33" t="e">
        <f>'LNO-CCSD(T)-def2nZVP'!LB74</f>
        <v>#VALUE!</v>
      </c>
      <c r="PS74" s="33" t="e">
        <f t="shared" si="214"/>
        <v>#VALUE!</v>
      </c>
      <c r="PT74" s="33" t="e">
        <f t="shared" si="215"/>
        <v>#VALUE!</v>
      </c>
      <c r="PU74" s="33" t="e">
        <f>-'LNO-CCSD(T)-def2nZVP'!FA74+'CCSD(T)'!CI74</f>
        <v>#VALUE!</v>
      </c>
      <c r="PV74" s="360" t="e">
        <f>'LNO-CCSD(T)-def2nZVP'!KV74+PS74+PT74+PU74</f>
        <v>#VALUE!</v>
      </c>
      <c r="PW74" s="360"/>
      <c r="PX74" s="399" t="e">
        <v>#VALUE!</v>
      </c>
      <c r="PY74" s="399" t="e">
        <v>#VALUE!</v>
      </c>
      <c r="PZ74" s="399" t="e">
        <v>#VALUE!</v>
      </c>
      <c r="QA74" s="399" t="e">
        <v>#VALUE!</v>
      </c>
      <c r="QB74" s="399" t="e">
        <v>#VALUE!</v>
      </c>
      <c r="QC74" s="399" t="e">
        <v>#VALUE!</v>
      </c>
      <c r="QD74" s="399" t="e">
        <v>#VALUE!</v>
      </c>
      <c r="QE74" s="360" t="e">
        <v>#VALUE!</v>
      </c>
      <c r="QF74" s="399" t="e">
        <f t="shared" si="216"/>
        <v>#VALUE!</v>
      </c>
      <c r="QH74" s="5" t="s">
        <v>70</v>
      </c>
      <c r="QI74" s="420" t="s">
        <v>139</v>
      </c>
      <c r="QJ74" s="420" t="s">
        <v>139</v>
      </c>
      <c r="QK74" s="420" t="s">
        <v>139</v>
      </c>
      <c r="QL74" s="420" t="s">
        <v>139</v>
      </c>
      <c r="QM74" s="420" t="s">
        <v>139</v>
      </c>
      <c r="QN74" s="420" t="s">
        <v>139</v>
      </c>
      <c r="QO74" s="420" t="s">
        <v>139</v>
      </c>
      <c r="QP74" s="213" t="e">
        <f t="shared" si="217"/>
        <v>#VALUE!</v>
      </c>
      <c r="QQ74" s="421" t="s">
        <v>119</v>
      </c>
      <c r="QR74" s="212" t="e">
        <f>627.5095*(QI75-QI73)</f>
        <v>#VALUE!</v>
      </c>
      <c r="QS74" s="212" t="e">
        <f>627.5095*(QP75-QP73)</f>
        <v>#VALUE!</v>
      </c>
      <c r="QT74" s="212" t="e">
        <f>627.5095*(QN75-QN73)</f>
        <v>#VALUE!</v>
      </c>
      <c r="QU74" s="212" t="e">
        <f>627.5095*(QM75-QM73)</f>
        <v>#VALUE!</v>
      </c>
      <c r="QV74" s="212" t="e">
        <f>627.5095*(QL75-QL73)</f>
        <v>#VALUE!</v>
      </c>
      <c r="QW74" s="212" t="e">
        <f>627.5095*(QK75-QK73)</f>
        <v>#VALUE!</v>
      </c>
      <c r="QX74" s="212" t="e">
        <f>627.5095*(QJ75-QJ73)</f>
        <v>#VALUE!</v>
      </c>
      <c r="QY74" s="213" t="e">
        <f t="shared" si="163"/>
        <v>#VALUE!</v>
      </c>
      <c r="QZ74" s="249" t="e">
        <f t="shared" si="218"/>
        <v>#VALUE!</v>
      </c>
      <c r="RA74" s="5"/>
      <c r="RB74" s="5" t="s">
        <v>70</v>
      </c>
      <c r="RC74" s="213" t="s">
        <v>139</v>
      </c>
      <c r="RD74" s="213" t="s">
        <v>139</v>
      </c>
      <c r="RE74" s="213" t="s">
        <v>139</v>
      </c>
      <c r="RF74" s="213" t="s">
        <v>139</v>
      </c>
      <c r="RG74" s="213" t="s">
        <v>139</v>
      </c>
      <c r="RH74" s="213" t="s">
        <v>139</v>
      </c>
      <c r="RI74" s="213" t="s">
        <v>139</v>
      </c>
      <c r="RJ74" s="418" t="e">
        <f t="shared" si="219"/>
        <v>#VALUE!</v>
      </c>
      <c r="RK74" s="421" t="s">
        <v>119</v>
      </c>
      <c r="RL74" s="212" t="e">
        <f>627.5095*(RC75-RC73)</f>
        <v>#VALUE!</v>
      </c>
      <c r="RM74" s="212" t="e">
        <f>627.5095*(RJ75-RJ73)</f>
        <v>#VALUE!</v>
      </c>
      <c r="RN74" s="212" t="e">
        <f>627.5095*(RH75-RH73)</f>
        <v>#VALUE!</v>
      </c>
      <c r="RO74" s="212" t="e">
        <f>627.5095*(RG75-RG73)</f>
        <v>#VALUE!</v>
      </c>
      <c r="RP74" s="212" t="e">
        <f>627.5095*(RF75-RF73)</f>
        <v>#VALUE!</v>
      </c>
      <c r="RQ74" s="212" t="e">
        <f>627.5095*(RE75-RE73)</f>
        <v>#VALUE!</v>
      </c>
      <c r="RR74" s="212" t="e">
        <f>627.5095*(RD75-RD73)</f>
        <v>#VALUE!</v>
      </c>
      <c r="RS74" s="213" t="e">
        <f t="shared" si="164"/>
        <v>#VALUE!</v>
      </c>
      <c r="RT74" s="249" t="e">
        <f t="shared" si="220"/>
        <v>#VALUE!</v>
      </c>
    </row>
    <row r="75" spans="1:488" ht="17">
      <c r="A75" s="96">
        <v>-14.1</v>
      </c>
      <c r="C75" s="286" t="s">
        <v>71</v>
      </c>
      <c r="D75" s="282" t="s">
        <v>139</v>
      </c>
      <c r="E75" s="282" t="s">
        <v>139</v>
      </c>
      <c r="F75" s="282" t="s">
        <v>139</v>
      </c>
      <c r="G75" s="282" t="s">
        <v>139</v>
      </c>
      <c r="H75" s="282" t="s">
        <v>139</v>
      </c>
      <c r="I75" s="282" t="s">
        <v>139</v>
      </c>
      <c r="J75" s="282" t="s">
        <v>139</v>
      </c>
      <c r="K75" s="94" t="s">
        <v>120</v>
      </c>
      <c r="L75" s="34" t="e">
        <f>627.5095*(D73-D74)</f>
        <v>#VALUE!</v>
      </c>
      <c r="M75" s="34" t="e">
        <f>627.5095*(J73-J74)</f>
        <v>#VALUE!</v>
      </c>
      <c r="N75" s="34" t="e">
        <f>627.5095*(I73-I74)</f>
        <v>#VALUE!</v>
      </c>
      <c r="O75" s="34" t="e">
        <f>627.5095*(H73-H74)</f>
        <v>#VALUE!</v>
      </c>
      <c r="P75" s="34" t="e">
        <f>627.5095*(G73-G74)</f>
        <v>#VALUE!</v>
      </c>
      <c r="Q75" s="34" t="e">
        <f>627.5095*(F73-F74)</f>
        <v>#VALUE!</v>
      </c>
      <c r="R75" s="34" t="e">
        <f>627.5095*(E73-E74)</f>
        <v>#VALUE!</v>
      </c>
      <c r="S75" s="93" t="e">
        <f t="shared" si="165"/>
        <v>#VALUE!</v>
      </c>
      <c r="T75" s="93" t="e">
        <f t="shared" si="166"/>
        <v>#VALUE!</v>
      </c>
      <c r="U75" s="288"/>
      <c r="V75" s="93" t="e">
        <f>L75-'CCSD(T)'!BV75</f>
        <v>#VALUE!</v>
      </c>
      <c r="W75" s="93" t="e">
        <f>N75-'CCSD(T)'!BW75</f>
        <v>#VALUE!</v>
      </c>
      <c r="X75" s="93" t="e">
        <f>P75-'CCSD(T)'!CF75</f>
        <v>#VALUE!</v>
      </c>
      <c r="Y75" s="93" t="e">
        <f>R75-'CCSD(T)'!CG75</f>
        <v>#VALUE!</v>
      </c>
      <c r="Z75" s="93" t="e">
        <f>R75-'DLPNO-CCSD(T1 or T0)'!CT74</f>
        <v>#VALUE!</v>
      </c>
      <c r="AA75" s="93" t="e">
        <f t="shared" si="167"/>
        <v>#VALUE!</v>
      </c>
      <c r="AB75" s="93" t="e">
        <f t="shared" si="168"/>
        <v>#VALUE!</v>
      </c>
      <c r="AD75" s="209" t="s">
        <v>71</v>
      </c>
      <c r="AE75" s="28" t="s">
        <v>139</v>
      </c>
      <c r="AF75" s="28" t="s">
        <v>139</v>
      </c>
      <c r="AG75" s="28" t="s">
        <v>139</v>
      </c>
      <c r="AH75" s="28" t="s">
        <v>139</v>
      </c>
      <c r="AI75" s="28" t="s">
        <v>139</v>
      </c>
      <c r="AJ75" s="28" t="s">
        <v>139</v>
      </c>
      <c r="AK75" s="28" t="s">
        <v>139</v>
      </c>
      <c r="AL75" s="18" t="s">
        <v>120</v>
      </c>
      <c r="AM75" s="34" t="e">
        <f>627.5095*(AE73-AE74)</f>
        <v>#VALUE!</v>
      </c>
      <c r="AN75" s="34" t="e">
        <f>627.5095*(AK73-AK74)</f>
        <v>#VALUE!</v>
      </c>
      <c r="AO75" s="34" t="e">
        <f>627.5095*(AJ73-AJ74)</f>
        <v>#VALUE!</v>
      </c>
      <c r="AP75" s="34" t="e">
        <f>627.5095*(AI73-AI74)</f>
        <v>#VALUE!</v>
      </c>
      <c r="AQ75" s="34" t="e">
        <f>627.5095*(AH73-AH74)</f>
        <v>#VALUE!</v>
      </c>
      <c r="AR75" s="34" t="e">
        <f>627.5095*(AG73-AG74)</f>
        <v>#VALUE!</v>
      </c>
      <c r="AS75" s="34" t="e">
        <f>627.5095*(AF73-AF74)</f>
        <v>#VALUE!</v>
      </c>
      <c r="AT75" s="52" t="e">
        <f t="shared" si="169"/>
        <v>#VALUE!</v>
      </c>
      <c r="AU75" s="52" t="e">
        <f t="shared" si="170"/>
        <v>#VALUE!</v>
      </c>
      <c r="AV75" s="71"/>
      <c r="AW75" s="52" t="e">
        <f>AM75-'CCSD(T)'!BV75</f>
        <v>#VALUE!</v>
      </c>
      <c r="AX75" s="52" t="e">
        <f>AO75-'CCSD(T)'!BW75</f>
        <v>#VALUE!</v>
      </c>
      <c r="AY75" s="52" t="e">
        <f>AQ75-'CCSD(T)'!CF75</f>
        <v>#VALUE!</v>
      </c>
      <c r="AZ75" s="52" t="e">
        <f>AS75-'CCSD(T)'!CG75</f>
        <v>#VALUE!</v>
      </c>
      <c r="BA75" s="52" t="e">
        <f>AS75-'DLPNO-CCSD(T1 or T0)'!CT74</f>
        <v>#VALUE!</v>
      </c>
      <c r="BB75" s="52" t="e">
        <f t="shared" si="171"/>
        <v>#VALUE!</v>
      </c>
      <c r="BC75" s="52" t="e">
        <f t="shared" si="172"/>
        <v>#VALUE!</v>
      </c>
      <c r="BD75" s="33"/>
      <c r="BE75" s="211" t="s">
        <v>71</v>
      </c>
      <c r="BF75" s="28">
        <v>-2255.30052657632</v>
      </c>
      <c r="BG75" s="28">
        <v>-2261.1707879797</v>
      </c>
      <c r="BH75" s="28">
        <v>-2261.11588756539</v>
      </c>
      <c r="BI75" s="28">
        <v>-2260.9111569346701</v>
      </c>
      <c r="BJ75" s="28">
        <v>-2260.8837067275199</v>
      </c>
      <c r="BK75" s="28">
        <v>-2260.71681796027</v>
      </c>
      <c r="BL75" s="28">
        <v>-5.4900414309999999E-2</v>
      </c>
      <c r="BM75" s="28">
        <f t="shared" si="173"/>
        <v>-2260.66191754596</v>
      </c>
      <c r="BN75" s="18" t="s">
        <v>120</v>
      </c>
      <c r="BO75" s="212">
        <f>627.5095*(BF73-BF74)</f>
        <v>-7.2417745770631248</v>
      </c>
      <c r="BP75" s="212">
        <f>627.5095*(BM73-BM74)</f>
        <v>-17.620320860904236</v>
      </c>
      <c r="BQ75" s="212">
        <f>627.5095*(BK73-BK74)</f>
        <v>-19.065880224577224</v>
      </c>
      <c r="BR75" s="212">
        <f>627.5095*(BJ73-BJ74)</f>
        <v>-15.208310070244703</v>
      </c>
      <c r="BS75" s="212">
        <f>627.5095*(BI73-BI74)</f>
        <v>-15.931089750369047</v>
      </c>
      <c r="BT75" s="212">
        <f>627.5095*(BH73-BH74)</f>
        <v>-16.739919055443583</v>
      </c>
      <c r="BU75" s="212">
        <f>627.5095*(BG73-BG74)</f>
        <v>-18.185478422255514</v>
      </c>
      <c r="BV75" s="213">
        <f t="shared" si="174"/>
        <v>0.88040180232171039</v>
      </c>
      <c r="BW75" s="213">
        <f t="shared" si="175"/>
        <v>-2.254388671886467</v>
      </c>
      <c r="BX75" s="214" t="e">
        <f t="shared" si="129"/>
        <v>#VALUE!</v>
      </c>
      <c r="BY75" s="33" t="e">
        <f>BO75-'CCSD(T)'!BV75</f>
        <v>#VALUE!</v>
      </c>
      <c r="BZ75" s="33" t="e">
        <f>BQ75-'CCSD(T)'!BW75</f>
        <v>#VALUE!</v>
      </c>
      <c r="CA75" s="39" t="e">
        <f>BS75-'CCSD(T)'!CF75</f>
        <v>#VALUE!</v>
      </c>
      <c r="CB75" s="39" t="e">
        <f>BU75-'CCSD(T)'!CG75</f>
        <v>#VALUE!</v>
      </c>
      <c r="CC75" s="33" t="e">
        <f>BU75-'DLPNO-CCSD(T1 or T0)'!CT74</f>
        <v>#VALUE!</v>
      </c>
      <c r="CD75" s="33" t="e">
        <f t="shared" si="176"/>
        <v>#VALUE!</v>
      </c>
      <c r="CE75" s="33" t="e">
        <f t="shared" si="177"/>
        <v>#VALUE!</v>
      </c>
      <c r="CF75" s="39"/>
      <c r="CG75" s="211" t="s">
        <v>71</v>
      </c>
      <c r="CH75" s="74">
        <v>-2255.30052657633</v>
      </c>
      <c r="CI75" s="74">
        <v>-2261.1735286433</v>
      </c>
      <c r="CJ75" s="74">
        <v>-2261.1204047129499</v>
      </c>
      <c r="CK75" s="74">
        <v>-2260.9141051862298</v>
      </c>
      <c r="CL75" s="74">
        <v>-2260.8875432210598</v>
      </c>
      <c r="CM75" s="74">
        <v>-2260.7207746477402</v>
      </c>
      <c r="CN75" s="33">
        <v>-5.3123930345000001E-2</v>
      </c>
      <c r="CO75" s="33">
        <f t="shared" si="178"/>
        <v>-2260.6676507173952</v>
      </c>
      <c r="CP75" s="18" t="s">
        <v>120</v>
      </c>
      <c r="CQ75" s="34">
        <f>627.5095*(CH73-CH74)</f>
        <v>-7.2417745770631248</v>
      </c>
      <c r="CR75" s="34">
        <f>627.5095*(CO73-CO74)</f>
        <v>-17.682926809358712</v>
      </c>
      <c r="CS75" s="34">
        <f>627.5095*(CM73-CM74)</f>
        <v>-19.055874723658853</v>
      </c>
      <c r="CT75" s="34">
        <f>627.5095*(CL73-CL74)</f>
        <v>-15.220214119743657</v>
      </c>
      <c r="CU75" s="34">
        <f>627.5095*(CK73-CK74)</f>
        <v>-15.906688077036408</v>
      </c>
      <c r="CV75" s="34">
        <f>627.5095*(CJ73-CJ74)</f>
        <v>-16.730332624279988</v>
      </c>
      <c r="CW75" s="34">
        <f>627.5095*(CI73-CI74)</f>
        <v>-18.103280532587608</v>
      </c>
      <c r="CX75" s="33">
        <f t="shared" si="130"/>
        <v>0.95259419107124543</v>
      </c>
      <c r="CY75" s="33">
        <f t="shared" si="131"/>
        <v>-2.1965924555511993</v>
      </c>
      <c r="CZ75" s="33">
        <f t="shared" si="132"/>
        <v>5.7796216335267658E-2</v>
      </c>
      <c r="DA75" s="33" t="e">
        <f>CQ75-'CCSD(T)'!BV75</f>
        <v>#VALUE!</v>
      </c>
      <c r="DB75" s="33" t="e">
        <f>CS75-'CCSD(T)'!BW75</f>
        <v>#VALUE!</v>
      </c>
      <c r="DC75" s="33" t="e">
        <f>CU75-'CCSD(T)'!CF75</f>
        <v>#VALUE!</v>
      </c>
      <c r="DD75" s="39" t="e">
        <f>CW75-'CCSD(T)'!CG75</f>
        <v>#VALUE!</v>
      </c>
      <c r="DE75" s="39" t="e">
        <f>CW75-'DLPNO-CCSD(T1 or T0)'!CT74</f>
        <v>#VALUE!</v>
      </c>
      <c r="DF75" s="33" t="e">
        <f t="shared" si="179"/>
        <v>#VALUE!</v>
      </c>
      <c r="DG75" s="33" t="e">
        <f t="shared" si="180"/>
        <v>#VALUE!</v>
      </c>
      <c r="DH75" s="33"/>
      <c r="DI75" s="211" t="s">
        <v>71</v>
      </c>
      <c r="DJ75" s="74" t="s">
        <v>139</v>
      </c>
      <c r="DK75" s="74" t="s">
        <v>139</v>
      </c>
      <c r="DL75" s="74" t="s">
        <v>139</v>
      </c>
      <c r="DM75" s="74" t="s">
        <v>139</v>
      </c>
      <c r="DN75" s="74" t="s">
        <v>139</v>
      </c>
      <c r="DO75" s="74" t="s">
        <v>139</v>
      </c>
      <c r="DP75" s="28" t="s">
        <v>139</v>
      </c>
      <c r="DQ75" s="33" t="e">
        <f t="shared" si="125"/>
        <v>#VALUE!</v>
      </c>
      <c r="DR75" s="18" t="s">
        <v>120</v>
      </c>
      <c r="DS75" s="34" t="e">
        <f>627.5095*(DJ73-DJ74)</f>
        <v>#VALUE!</v>
      </c>
      <c r="DT75" s="34" t="e">
        <f>627.5095*(DQ73-DQ74)</f>
        <v>#VALUE!</v>
      </c>
      <c r="DU75" s="34" t="e">
        <f>627.5095*(DO73-DO74)</f>
        <v>#VALUE!</v>
      </c>
      <c r="DV75" s="34" t="e">
        <f>627.5095*(DN73-DN74)</f>
        <v>#VALUE!</v>
      </c>
      <c r="DW75" s="34" t="e">
        <f>627.5095*(DM73-DM74)</f>
        <v>#VALUE!</v>
      </c>
      <c r="DX75" s="34" t="e">
        <f>627.5095*(DL73-DL74)</f>
        <v>#VALUE!</v>
      </c>
      <c r="DY75" s="34" t="e">
        <f>627.5095*(DK73-DK74)</f>
        <v>#VALUE!</v>
      </c>
      <c r="DZ75" s="33" t="e">
        <f t="shared" si="133"/>
        <v>#VALUE!</v>
      </c>
      <c r="EA75" s="33" t="e">
        <f t="shared" si="134"/>
        <v>#VALUE!</v>
      </c>
      <c r="EB75" s="33" t="e">
        <f t="shared" si="181"/>
        <v>#VALUE!</v>
      </c>
      <c r="EC75" s="33" t="e">
        <f>DS75-'CCSD(T)'!BV75</f>
        <v>#VALUE!</v>
      </c>
      <c r="ED75" s="33" t="e">
        <f>DU75-'CCSD(T)'!BW75</f>
        <v>#VALUE!</v>
      </c>
      <c r="EE75" s="33" t="e">
        <f>DW75-'CCSD(T)'!CF75</f>
        <v>#VALUE!</v>
      </c>
      <c r="EF75" s="39" t="e">
        <f>DY75-'CCSD(T)'!CG75</f>
        <v>#VALUE!</v>
      </c>
      <c r="EG75" s="39" t="e">
        <f>DY75-'DLPNO-CCSD(T1 or T0)'!CT74</f>
        <v>#VALUE!</v>
      </c>
      <c r="EH75" s="33" t="e">
        <f t="shared" si="182"/>
        <v>#VALUE!</v>
      </c>
      <c r="EI75" s="33" t="e">
        <f t="shared" si="183"/>
        <v>#VALUE!</v>
      </c>
      <c r="EJ75" s="33"/>
      <c r="EK75" s="289" t="s">
        <v>71</v>
      </c>
      <c r="EL75" s="33" t="s">
        <v>139</v>
      </c>
      <c r="EM75" s="33" t="s">
        <v>139</v>
      </c>
      <c r="EN75" s="33" t="s">
        <v>139</v>
      </c>
      <c r="EO75" s="33" t="s">
        <v>139</v>
      </c>
      <c r="EP75" s="33" t="s">
        <v>139</v>
      </c>
      <c r="EQ75" s="33" t="s">
        <v>139</v>
      </c>
      <c r="ER75" s="33" t="s">
        <v>139</v>
      </c>
      <c r="ES75" s="33" t="e">
        <f t="shared" si="184"/>
        <v>#VALUE!</v>
      </c>
      <c r="ET75" s="18" t="s">
        <v>120</v>
      </c>
      <c r="EU75" s="34" t="e">
        <f>627.5095*(EL73-EL74)</f>
        <v>#VALUE!</v>
      </c>
      <c r="EV75" s="34" t="e">
        <f>627.5095*(ES73-ES74)</f>
        <v>#VALUE!</v>
      </c>
      <c r="EW75" s="34" t="e">
        <f>627.5095*(EQ73-EQ74)</f>
        <v>#VALUE!</v>
      </c>
      <c r="EX75" s="34" t="e">
        <f>627.5095*(EP73-EP74)</f>
        <v>#VALUE!</v>
      </c>
      <c r="EY75" s="34" t="e">
        <f>627.5095*(EO73-EO74)</f>
        <v>#VALUE!</v>
      </c>
      <c r="EZ75" s="34" t="e">
        <f>627.5095*(EN73-EN74)</f>
        <v>#VALUE!</v>
      </c>
      <c r="FA75" s="34" t="e">
        <f>627.5095*(EM73-EM74)</f>
        <v>#VALUE!</v>
      </c>
      <c r="FB75" s="92" t="e">
        <f t="shared" si="135"/>
        <v>#VALUE!</v>
      </c>
      <c r="FC75" s="92" t="e">
        <f t="shared" si="136"/>
        <v>#VALUE!</v>
      </c>
      <c r="FD75" s="92" t="e">
        <f>EU75-'CCSD(T)'!BB75</f>
        <v>#VALUE!</v>
      </c>
      <c r="FE75" s="92" t="e">
        <f>EW75-'CCSD(T)'!BC75</f>
        <v>#VALUE!</v>
      </c>
      <c r="FF75" s="92" t="e">
        <f>EY75-'CCSD(T)'!CH75</f>
        <v>#VALUE!</v>
      </c>
      <c r="FG75" s="96" t="e">
        <f>FA75-'CCSD(T)'!CI75</f>
        <v>#VALUE!</v>
      </c>
      <c r="FH75" s="96" t="e">
        <f>FA75-'DLPNO-CCSD(T1 or T0)'!AF74</f>
        <v>#VALUE!</v>
      </c>
      <c r="FI75" s="92" t="e">
        <f t="shared" si="185"/>
        <v>#VALUE!</v>
      </c>
      <c r="FJ75" s="92" t="e">
        <f t="shared" si="186"/>
        <v>#VALUE!</v>
      </c>
      <c r="FK75" s="39"/>
      <c r="FL75" s="218" t="s">
        <v>71</v>
      </c>
      <c r="FM75" s="28" t="s">
        <v>139</v>
      </c>
      <c r="FN75" s="28" t="s">
        <v>139</v>
      </c>
      <c r="FO75" s="28" t="s">
        <v>139</v>
      </c>
      <c r="FP75" s="28" t="s">
        <v>139</v>
      </c>
      <c r="FQ75" s="28" t="s">
        <v>139</v>
      </c>
      <c r="FR75" s="28" t="s">
        <v>139</v>
      </c>
      <c r="FS75" s="28" t="s">
        <v>139</v>
      </c>
      <c r="FT75" s="28" t="e">
        <f t="shared" si="187"/>
        <v>#VALUE!</v>
      </c>
      <c r="FU75" s="18" t="s">
        <v>120</v>
      </c>
      <c r="FV75" s="34" t="e">
        <f>627.5095*(FM73-FM74)</f>
        <v>#VALUE!</v>
      </c>
      <c r="FW75" s="34" t="e">
        <f>627.5095*(FT73-FT74)</f>
        <v>#VALUE!</v>
      </c>
      <c r="FX75" s="34" t="e">
        <f>627.5095*(FR73-FR74)</f>
        <v>#VALUE!</v>
      </c>
      <c r="FY75" s="34" t="e">
        <f>627.5095*(FQ73-FQ74)</f>
        <v>#VALUE!</v>
      </c>
      <c r="FZ75" s="34" t="e">
        <f>627.5095*(FP73-FP74)</f>
        <v>#VALUE!</v>
      </c>
      <c r="GA75" s="34" t="e">
        <f>627.5095*(FO73-FO74)</f>
        <v>#VALUE!</v>
      </c>
      <c r="GB75" s="34" t="e">
        <f>627.5095*(FN73-FN74)</f>
        <v>#VALUE!</v>
      </c>
      <c r="GC75" s="33" t="e">
        <f t="shared" si="188"/>
        <v>#VALUE!</v>
      </c>
      <c r="GD75" s="33" t="e">
        <f t="shared" si="189"/>
        <v>#VALUE!</v>
      </c>
      <c r="GE75" s="169" t="e">
        <f t="shared" si="137"/>
        <v>#VALUE!</v>
      </c>
      <c r="GF75" s="33" t="e">
        <f>FV75-'CCSD(T)'!BB75</f>
        <v>#VALUE!</v>
      </c>
      <c r="GG75" s="33" t="e">
        <f>FX75-'CCSD(T)'!BC75</f>
        <v>#VALUE!</v>
      </c>
      <c r="GH75" s="33" t="e">
        <f>FZ75-'CCSD(T)'!CH75</f>
        <v>#VALUE!</v>
      </c>
      <c r="GI75" s="33" t="e">
        <f>GB75-'CCSD(T)'!CI75</f>
        <v>#VALUE!</v>
      </c>
      <c r="GJ75" s="33" t="e">
        <f>GB75-'DLPNO-CCSD(T1 or T0)'!O74</f>
        <v>#VALUE!</v>
      </c>
      <c r="GK75" s="33" t="e">
        <f t="shared" si="190"/>
        <v>#VALUE!</v>
      </c>
      <c r="GL75" s="33" t="e">
        <f t="shared" si="191"/>
        <v>#VALUE!</v>
      </c>
      <c r="GM75" s="33"/>
      <c r="GN75" s="218" t="s">
        <v>71</v>
      </c>
      <c r="GO75" s="28" t="s">
        <v>139</v>
      </c>
      <c r="GP75" s="28" t="s">
        <v>139</v>
      </c>
      <c r="GQ75" s="28" t="s">
        <v>139</v>
      </c>
      <c r="GR75" s="28" t="s">
        <v>139</v>
      </c>
      <c r="GS75" s="28" t="s">
        <v>139</v>
      </c>
      <c r="GT75" s="28" t="s">
        <v>139</v>
      </c>
      <c r="GU75" s="28" t="s">
        <v>139</v>
      </c>
      <c r="GV75" s="28" t="e">
        <f t="shared" si="192"/>
        <v>#VALUE!</v>
      </c>
      <c r="GW75" s="18" t="s">
        <v>120</v>
      </c>
      <c r="GX75" s="34" t="e">
        <f>627.5095*(GO73-GO74)</f>
        <v>#VALUE!</v>
      </c>
      <c r="GY75" s="34" t="e">
        <f>627.5095*(GV73-GV74)</f>
        <v>#VALUE!</v>
      </c>
      <c r="GZ75" s="34" t="e">
        <f>627.5095*(GT73-GT74)</f>
        <v>#VALUE!</v>
      </c>
      <c r="HA75" s="34" t="e">
        <f>627.5095*(GS73-GS74)</f>
        <v>#VALUE!</v>
      </c>
      <c r="HB75" s="34" t="e">
        <f>627.5095*(GR73-GR74)</f>
        <v>#VALUE!</v>
      </c>
      <c r="HC75" s="34" t="e">
        <f>627.5095*(GQ73-GQ74)</f>
        <v>#VALUE!</v>
      </c>
      <c r="HD75" s="34" t="e">
        <f>627.5095*(GP73-GP74)</f>
        <v>#VALUE!</v>
      </c>
      <c r="HE75" s="33" t="e">
        <f t="shared" si="138"/>
        <v>#VALUE!</v>
      </c>
      <c r="HF75" s="33" t="e">
        <f t="shared" si="139"/>
        <v>#VALUE!</v>
      </c>
      <c r="HG75" s="52" t="e">
        <f t="shared" si="193"/>
        <v>#VALUE!</v>
      </c>
      <c r="HH75" s="33" t="e">
        <f>GX75-'CCSD(T)'!BB75</f>
        <v>#VALUE!</v>
      </c>
      <c r="HI75" s="33" t="e">
        <f>GZ75-'CCSD(T)'!BC75</f>
        <v>#VALUE!</v>
      </c>
      <c r="HJ75" s="33" t="e">
        <f>HB75-'CCSD(T)'!CH75</f>
        <v>#VALUE!</v>
      </c>
      <c r="HK75" s="33" t="e">
        <f>HD75-'CCSD(T)'!CI75</f>
        <v>#VALUE!</v>
      </c>
      <c r="HL75" s="33" t="e">
        <f>HD75-'DLPNO-CCSD(T1 or T0)'!CT74</f>
        <v>#VALUE!</v>
      </c>
      <c r="HM75" s="33" t="e">
        <f t="shared" si="140"/>
        <v>#VALUE!</v>
      </c>
      <c r="HN75" s="33" t="e">
        <f t="shared" si="141"/>
        <v>#VALUE!</v>
      </c>
      <c r="HO75" s="39"/>
      <c r="HP75" s="218" t="s">
        <v>71</v>
      </c>
      <c r="HQ75" s="28" t="s">
        <v>139</v>
      </c>
      <c r="HR75" s="28" t="s">
        <v>139</v>
      </c>
      <c r="HS75" s="28" t="s">
        <v>139</v>
      </c>
      <c r="HT75" s="28" t="s">
        <v>139</v>
      </c>
      <c r="HU75" s="28" t="s">
        <v>139</v>
      </c>
      <c r="HV75" s="28" t="s">
        <v>139</v>
      </c>
      <c r="HW75" s="28" t="s">
        <v>139</v>
      </c>
      <c r="HX75" s="28" t="e">
        <f t="shared" si="194"/>
        <v>#VALUE!</v>
      </c>
      <c r="HY75" s="18" t="s">
        <v>120</v>
      </c>
      <c r="HZ75" s="34" t="e">
        <f>627.5095*(HQ73-HQ74)</f>
        <v>#VALUE!</v>
      </c>
      <c r="IA75" s="34" t="e">
        <f>627.5095*(HX73-HX74)</f>
        <v>#VALUE!</v>
      </c>
      <c r="IB75" s="34" t="e">
        <f>627.5095*(HV73-HV74)</f>
        <v>#VALUE!</v>
      </c>
      <c r="IC75" s="34" t="e">
        <f>627.5095*(HU73-HU74)</f>
        <v>#VALUE!</v>
      </c>
      <c r="ID75" s="34" t="e">
        <f>627.5095*(HT73-HT74)</f>
        <v>#VALUE!</v>
      </c>
      <c r="IE75" s="34" t="e">
        <f>627.5095*(HS73-HS74)</f>
        <v>#VALUE!</v>
      </c>
      <c r="IF75" s="34" t="e">
        <f>627.5095*(HR73-HR74)</f>
        <v>#VALUE!</v>
      </c>
      <c r="IG75" s="33" t="e">
        <f t="shared" si="195"/>
        <v>#VALUE!</v>
      </c>
      <c r="IH75" s="33" t="e">
        <f t="shared" si="196"/>
        <v>#VALUE!</v>
      </c>
      <c r="II75" s="33" t="e">
        <f t="shared" si="197"/>
        <v>#VALUE!</v>
      </c>
      <c r="IJ75" s="33" t="e">
        <f>HZ75-'CCSD(T)'!BB75</f>
        <v>#VALUE!</v>
      </c>
      <c r="IK75" s="33" t="e">
        <f>IB75-'CCSD(T)'!BC75</f>
        <v>#VALUE!</v>
      </c>
      <c r="IL75" s="33" t="e">
        <f>ID75-'CCSD(T)'!CH75</f>
        <v>#VALUE!</v>
      </c>
      <c r="IM75" s="33" t="e">
        <f>IF75-'CCSD(T)'!CI75</f>
        <v>#VALUE!</v>
      </c>
      <c r="IN75" s="33" t="e">
        <f>IF75-'DLPNO-CCSD(T1 or T0)'!CT74</f>
        <v>#VALUE!</v>
      </c>
      <c r="IO75" s="33" t="e">
        <f t="shared" si="198"/>
        <v>#VALUE!</v>
      </c>
      <c r="IP75" s="33" t="e">
        <f t="shared" si="199"/>
        <v>#VALUE!</v>
      </c>
      <c r="IQ75" s="33"/>
      <c r="IR75" s="218" t="s">
        <v>71</v>
      </c>
      <c r="IS75" t="s">
        <v>139</v>
      </c>
      <c r="IT75" t="s">
        <v>139</v>
      </c>
      <c r="IU75" t="s">
        <v>139</v>
      </c>
      <c r="IV75" t="s">
        <v>139</v>
      </c>
      <c r="IW75" t="s">
        <v>139</v>
      </c>
      <c r="IX75" t="s">
        <v>139</v>
      </c>
      <c r="IY75" t="s">
        <v>139</v>
      </c>
      <c r="IZ75" s="28" t="e">
        <f t="shared" si="200"/>
        <v>#VALUE!</v>
      </c>
      <c r="JA75" s="18" t="s">
        <v>120</v>
      </c>
      <c r="JB75" s="34" t="e">
        <f>627.5095*(IS73-IS74)</f>
        <v>#VALUE!</v>
      </c>
      <c r="JC75" s="34" t="e">
        <f>627.5095*(IZ73-IZ74)</f>
        <v>#VALUE!</v>
      </c>
      <c r="JD75" s="34" t="e">
        <f>627.5095*(IX73-IX74)</f>
        <v>#VALUE!</v>
      </c>
      <c r="JE75" s="34" t="e">
        <f>627.5095*(IW73-IW74)</f>
        <v>#VALUE!</v>
      </c>
      <c r="JF75" s="34" t="e">
        <f>627.5095*(IV73-IV74)</f>
        <v>#VALUE!</v>
      </c>
      <c r="JG75" s="34" t="e">
        <f>627.5095*(IU73-IU74)</f>
        <v>#VALUE!</v>
      </c>
      <c r="JH75" s="34" t="e">
        <f>627.5095*(IT73-IT74)</f>
        <v>#VALUE!</v>
      </c>
      <c r="JI75" s="33" t="e">
        <f t="shared" si="201"/>
        <v>#VALUE!</v>
      </c>
      <c r="JJ75" s="33" t="e">
        <f t="shared" si="202"/>
        <v>#VALUE!</v>
      </c>
      <c r="JK75" s="33" t="e">
        <f t="shared" si="203"/>
        <v>#VALUE!</v>
      </c>
      <c r="JL75" s="33" t="e">
        <f>JB75-'CCSD(T)'!BB75</f>
        <v>#VALUE!</v>
      </c>
      <c r="JM75" s="33" t="e">
        <f>JD75-'CCSD(T)'!BC75</f>
        <v>#VALUE!</v>
      </c>
      <c r="JN75" s="33" t="e">
        <f>JF75-'CCSD(T)'!CH75</f>
        <v>#VALUE!</v>
      </c>
      <c r="JO75" s="33" t="e">
        <f>JH75-'CCSD(T)'!CI75</f>
        <v>#VALUE!</v>
      </c>
      <c r="JP75" s="33" t="e">
        <f>JH75-'DLPNO-CCSD(T1 or T0)'!CT74</f>
        <v>#VALUE!</v>
      </c>
      <c r="JQ75" s="33" t="e">
        <f t="shared" si="204"/>
        <v>#VALUE!</v>
      </c>
      <c r="JR75" s="33" t="e">
        <f t="shared" si="205"/>
        <v>#VALUE!</v>
      </c>
      <c r="JS75" s="33"/>
      <c r="JT75" s="344"/>
      <c r="JU75" s="267"/>
      <c r="JV75" s="348"/>
      <c r="JW75" s="334"/>
      <c r="JX75" s="218" t="s">
        <v>71</v>
      </c>
      <c r="JY75" s="28" t="s">
        <v>139</v>
      </c>
      <c r="JZ75" s="28" t="s">
        <v>139</v>
      </c>
      <c r="KA75" s="28" t="s">
        <v>139</v>
      </c>
      <c r="KB75" s="28" t="s">
        <v>139</v>
      </c>
      <c r="KC75" s="28" t="s">
        <v>139</v>
      </c>
      <c r="KD75" s="28" t="s">
        <v>139</v>
      </c>
      <c r="KE75" s="28" t="s">
        <v>139</v>
      </c>
      <c r="KF75" s="28" t="e">
        <f t="shared" si="206"/>
        <v>#VALUE!</v>
      </c>
      <c r="KG75" s="216">
        <v>-2264.4561805439998</v>
      </c>
      <c r="KH75" s="125">
        <v>-2264.4561805439998</v>
      </c>
      <c r="KI75" s="215">
        <v>-2264.8355312600002</v>
      </c>
      <c r="KJ75" s="10" t="s">
        <v>139</v>
      </c>
      <c r="KK75" s="10" t="s">
        <v>139</v>
      </c>
      <c r="KL75" s="10" t="e">
        <f t="shared" si="142"/>
        <v>#VALUE!</v>
      </c>
      <c r="KM75" s="10" t="e">
        <f t="shared" si="143"/>
        <v>#VALUE!</v>
      </c>
      <c r="KN75" s="34" t="e">
        <f>627.5095*(JY73-JY74)</f>
        <v>#VALUE!</v>
      </c>
      <c r="KO75" s="34" t="e">
        <f>627.5095*(KF73-KF74)</f>
        <v>#VALUE!</v>
      </c>
      <c r="KP75" s="34"/>
      <c r="KQ75" s="34"/>
      <c r="KR75" s="34" t="e">
        <f>627.5095*(KD73-KD74)</f>
        <v>#VALUE!</v>
      </c>
      <c r="KS75" s="34" t="e">
        <f>627.5095*(KC73-KC74)</f>
        <v>#VALUE!</v>
      </c>
      <c r="KT75" s="34" t="e">
        <f>627.5095*(KB73-KB74)</f>
        <v>#VALUE!</v>
      </c>
      <c r="KU75" s="34" t="e">
        <f>627.5095*(KA73-KA74)</f>
        <v>#VALUE!</v>
      </c>
      <c r="KV75" s="34"/>
      <c r="KW75" s="33"/>
      <c r="KX75" s="109"/>
      <c r="KY75" s="109"/>
      <c r="KZ75" s="331"/>
      <c r="LA75" s="33" t="e">
        <f t="shared" si="144"/>
        <v>#VALUE!</v>
      </c>
      <c r="LB75" s="155" t="e">
        <f t="shared" si="145"/>
        <v>#VALUE!</v>
      </c>
      <c r="LC75" s="149" t="e">
        <f>KN75-'PNO-LCCSD(T)'!AB74</f>
        <v>#VALUE!</v>
      </c>
      <c r="LD75" s="179" t="e">
        <f t="shared" si="146"/>
        <v>#VALUE!</v>
      </c>
      <c r="LE75" s="324">
        <f t="shared" si="147"/>
        <v>0</v>
      </c>
      <c r="LF75" s="326">
        <f t="shared" si="148"/>
        <v>0</v>
      </c>
      <c r="LG75" t="str">
        <f t="shared" si="149"/>
        <v>24_ts</v>
      </c>
      <c r="LH75" s="175">
        <f>627.5095*(KG73-KG74)</f>
        <v>-11.835498095269354</v>
      </c>
      <c r="LI75" s="128" t="e">
        <f t="shared" si="127"/>
        <v>#VALUE!</v>
      </c>
      <c r="LJ75" s="129" t="e">
        <f t="shared" si="128"/>
        <v>#VALUE!</v>
      </c>
      <c r="LK75" s="123">
        <f>627.5095*(KI73-KI74)</f>
        <v>-13.68860455726497</v>
      </c>
      <c r="LL75" s="128" t="e">
        <f t="shared" si="150"/>
        <v>#VALUE!</v>
      </c>
      <c r="LM75" s="128">
        <f t="shared" si="151"/>
        <v>13.68860455726497</v>
      </c>
      <c r="LN75" s="226" t="e">
        <f t="shared" si="152"/>
        <v>#VALUE!</v>
      </c>
      <c r="LO75" s="226"/>
      <c r="LP75" s="5" t="s">
        <v>71</v>
      </c>
      <c r="LQ75" s="4" t="s">
        <v>139</v>
      </c>
      <c r="LR75" s="4" t="s">
        <v>139</v>
      </c>
      <c r="LS75" s="4" t="s">
        <v>139</v>
      </c>
      <c r="LT75" s="4" t="s">
        <v>139</v>
      </c>
      <c r="LU75" s="4" t="s">
        <v>139</v>
      </c>
      <c r="LV75" s="4" t="s">
        <v>139</v>
      </c>
      <c r="LW75" s="4" t="s">
        <v>139</v>
      </c>
      <c r="LX75" s="28" t="e">
        <f t="shared" si="153"/>
        <v>#VALUE!</v>
      </c>
      <c r="LY75" s="18" t="s">
        <v>120</v>
      </c>
      <c r="LZ75" s="34" t="e">
        <f>627.5095*(LQ73-LQ74)</f>
        <v>#VALUE!</v>
      </c>
      <c r="MA75" s="34" t="e">
        <f>627.5095*(LX73-LX74)</f>
        <v>#VALUE!</v>
      </c>
      <c r="MB75" s="34" t="e">
        <f>627.5095*(LV73-LV74)</f>
        <v>#VALUE!</v>
      </c>
      <c r="MC75" s="34" t="e">
        <f>627.5095*(LU73-LU74)</f>
        <v>#VALUE!</v>
      </c>
      <c r="MD75" s="34" t="e">
        <f>627.5095*(LT73-LT74)</f>
        <v>#VALUE!</v>
      </c>
      <c r="ME75" s="34" t="e">
        <f>627.5095*(LS73-LS74)</f>
        <v>#VALUE!</v>
      </c>
      <c r="MF75" s="34" t="e">
        <f>627.5095*(LR73-LR74)</f>
        <v>#VALUE!</v>
      </c>
      <c r="MG75" s="33" t="e">
        <f t="shared" si="154"/>
        <v>#VALUE!</v>
      </c>
      <c r="MH75" s="39" t="e">
        <f t="shared" si="155"/>
        <v>#VALUE!</v>
      </c>
      <c r="MI75" s="33"/>
      <c r="MJ75" s="5" t="s">
        <v>71</v>
      </c>
      <c r="MK75" s="28" t="s">
        <v>139</v>
      </c>
      <c r="ML75" s="28" t="s">
        <v>139</v>
      </c>
      <c r="MM75" s="28" t="s">
        <v>139</v>
      </c>
      <c r="MN75" s="28" t="s">
        <v>139</v>
      </c>
      <c r="MO75" s="28" t="s">
        <v>139</v>
      </c>
      <c r="MP75" s="28" t="s">
        <v>139</v>
      </c>
      <c r="MQ75" s="28" t="s">
        <v>139</v>
      </c>
      <c r="MR75" s="28" t="e">
        <f t="shared" si="207"/>
        <v>#VALUE!</v>
      </c>
      <c r="MS75" s="18" t="s">
        <v>120</v>
      </c>
      <c r="MT75" s="34" t="e">
        <f>627.5095*(MK73-MK74)</f>
        <v>#VALUE!</v>
      </c>
      <c r="MU75" s="34" t="e">
        <f>627.5095*(MR73-MR74)</f>
        <v>#VALUE!</v>
      </c>
      <c r="MV75" s="34" t="e">
        <f>627.5095*(MP73-MP74)</f>
        <v>#VALUE!</v>
      </c>
      <c r="MW75" s="34" t="e">
        <f>627.5095*(MO73-MO74)</f>
        <v>#VALUE!</v>
      </c>
      <c r="MX75" s="34" t="e">
        <f>627.5095*(MN73-MN74)</f>
        <v>#VALUE!</v>
      </c>
      <c r="MY75" s="34" t="e">
        <f>627.5095*(MM73-MM74)</f>
        <v>#VALUE!</v>
      </c>
      <c r="MZ75" s="34" t="e">
        <f>627.5095*(ML73-ML74)</f>
        <v>#VALUE!</v>
      </c>
      <c r="NA75" s="52" t="e">
        <f t="shared" si="156"/>
        <v>#VALUE!</v>
      </c>
      <c r="NB75" s="52" t="e">
        <f t="shared" si="157"/>
        <v>#VALUE!</v>
      </c>
      <c r="NC75" s="33" t="e">
        <f t="shared" si="158"/>
        <v>#VALUE!</v>
      </c>
      <c r="ND75" s="33"/>
      <c r="NE75" s="5" t="s">
        <v>71</v>
      </c>
      <c r="NF75">
        <v>-2257.3449649092499</v>
      </c>
      <c r="NG75">
        <v>-2265.0847787559001</v>
      </c>
      <c r="NH75">
        <v>-2264.99821421971</v>
      </c>
      <c r="NI75">
        <v>-2264.6744019687198</v>
      </c>
      <c r="NJ75">
        <v>-2264.6311197006198</v>
      </c>
      <c r="NK75">
        <v>-2264.6194119348702</v>
      </c>
      <c r="NL75">
        <v>-8.6564536196000005E-2</v>
      </c>
      <c r="NM75" s="28">
        <f t="shared" si="208"/>
        <v>-2264.5328473986742</v>
      </c>
      <c r="NN75" s="18" t="s">
        <v>120</v>
      </c>
      <c r="NO75" s="34">
        <f>627.5095*(NF73-NF74)</f>
        <v>-3.6836834315631295</v>
      </c>
      <c r="NP75" s="34">
        <f>627.5095*(NM73-NM74)</f>
        <v>-13.938102312376106</v>
      </c>
      <c r="NQ75" s="34">
        <f>627.5095*(NK73-NK74)</f>
        <v>-16.170830513958819</v>
      </c>
      <c r="NR75" s="34">
        <f>627.5095*(NJ73-NJ74)</f>
        <v>-11.461729202448405</v>
      </c>
      <c r="NS75" s="34">
        <f>627.5095*(NI73-NI74)</f>
        <v>-12.578093307948173</v>
      </c>
      <c r="NT75" s="34">
        <f>627.5095*(NH73-NH74)</f>
        <v>-12.882694206605814</v>
      </c>
      <c r="NU75" s="34">
        <f>627.5095*(NG73-NG74)</f>
        <v>-15.115422405049586</v>
      </c>
      <c r="NV75" s="33">
        <f t="shared" si="159"/>
        <v>1.0554081089092335</v>
      </c>
      <c r="NW75" s="39">
        <f t="shared" si="209"/>
        <v>-2.5373290971014129</v>
      </c>
      <c r="NX75" s="33" t="e">
        <f t="shared" si="210"/>
        <v>#VALUE!</v>
      </c>
      <c r="NZ75" s="5" t="s">
        <v>71</v>
      </c>
      <c r="OA75" s="4">
        <v>-2257.4278938423299</v>
      </c>
      <c r="OB75" s="4">
        <v>-2265.5930280374801</v>
      </c>
      <c r="OC75" s="4">
        <v>-2265.4718522374501</v>
      </c>
      <c r="OD75" s="4">
        <v>-2265.1403001365102</v>
      </c>
      <c r="OE75" s="4">
        <v>-2265.0797122364902</v>
      </c>
      <c r="OF75" s="4">
        <v>-2265.16793050053</v>
      </c>
      <c r="OG75" s="4">
        <v>-0.12117580003300001</v>
      </c>
      <c r="OH75" s="28">
        <f t="shared" si="211"/>
        <v>-2265.0467547004969</v>
      </c>
      <c r="OI75" s="18" t="s">
        <v>120</v>
      </c>
      <c r="OJ75" s="34">
        <f>627.5095*(OA73-OA74)</f>
        <v>-3.6009048948614195</v>
      </c>
      <c r="OK75" s="34">
        <f>627.5095*(OH73-OH74)</f>
        <v>-13.710000355763936</v>
      </c>
      <c r="OL75" s="34">
        <f>627.5095*(OF73-OF74)</f>
        <v>-16.451286528922122</v>
      </c>
      <c r="OM75" s="34">
        <f>627.5095*(OE73-OE74)</f>
        <v>-11.399238618925853</v>
      </c>
      <c r="ON75" s="34">
        <f>627.5095*(OD73-OD74)</f>
        <v>-12.76988170978532</v>
      </c>
      <c r="OO75" s="34">
        <f>627.5095*(OC73-OC74)</f>
        <v>-12.765122439283408</v>
      </c>
      <c r="OP75" s="34">
        <f>627.5095*(OB73-OB74)</f>
        <v>-15.506408615009818</v>
      </c>
      <c r="OQ75" s="33">
        <f t="shared" si="160"/>
        <v>0.94487791391230402</v>
      </c>
      <c r="OR75" s="39">
        <f t="shared" si="212"/>
        <v>-2.7365269052244976</v>
      </c>
      <c r="OS75" s="39"/>
      <c r="OT75" s="39" t="s">
        <v>71</v>
      </c>
      <c r="OU75" s="39" t="s">
        <v>139</v>
      </c>
      <c r="OV75" s="39" t="s">
        <v>139</v>
      </c>
      <c r="OW75" s="39" t="s">
        <v>139</v>
      </c>
      <c r="OX75" s="39" t="s">
        <v>139</v>
      </c>
      <c r="OY75" s="39" t="s">
        <v>139</v>
      </c>
      <c r="OZ75" s="39" t="s">
        <v>139</v>
      </c>
      <c r="PA75" s="39" t="s">
        <v>139</v>
      </c>
      <c r="PB75" s="39" t="e">
        <v>#VALUE!</v>
      </c>
      <c r="PC75" s="39" t="s">
        <v>120</v>
      </c>
      <c r="PD75" s="39" t="e">
        <v>#VALUE!</v>
      </c>
      <c r="PE75" s="39" t="e">
        <v>#VALUE!</v>
      </c>
      <c r="PF75" s="39" t="e">
        <v>#VALUE!</v>
      </c>
      <c r="PG75" s="39" t="e">
        <v>#VALUE!</v>
      </c>
      <c r="PH75" s="39" t="e">
        <v>#VALUE!</v>
      </c>
      <c r="PI75" s="39" t="e">
        <v>#VALUE!</v>
      </c>
      <c r="PJ75" s="39" t="e">
        <v>#VALUE!</v>
      </c>
      <c r="PK75" s="39" t="e">
        <v>#VALUE!</v>
      </c>
      <c r="PL75" s="39" t="e">
        <v>#VALUE!</v>
      </c>
      <c r="PM75" s="39"/>
      <c r="PO75" s="33" t="e">
        <f t="shared" si="161"/>
        <v>#VALUE!</v>
      </c>
      <c r="PP75" s="33" t="e">
        <f t="shared" si="162"/>
        <v>#VALUE!</v>
      </c>
      <c r="PQ75" s="33" t="e">
        <f t="shared" si="213"/>
        <v>#VALUE!</v>
      </c>
      <c r="PR75" s="33" t="e">
        <f>'LNO-CCSD(T)-def2nZVP'!LB75</f>
        <v>#VALUE!</v>
      </c>
      <c r="PS75" s="33" t="e">
        <f t="shared" si="214"/>
        <v>#VALUE!</v>
      </c>
      <c r="PT75" s="33" t="e">
        <f t="shared" si="215"/>
        <v>#VALUE!</v>
      </c>
      <c r="PU75" s="33" t="e">
        <f>-'LNO-CCSD(T)-def2nZVP'!FA75+'CCSD(T)'!CI75</f>
        <v>#VALUE!</v>
      </c>
      <c r="PV75" s="360" t="e">
        <f>'LNO-CCSD(T)-def2nZVP'!KV75+PS75+PT75+PU75</f>
        <v>#VALUE!</v>
      </c>
      <c r="PW75" s="360"/>
      <c r="PX75" s="399" t="e">
        <v>#VALUE!</v>
      </c>
      <c r="PY75" s="399" t="e">
        <v>#VALUE!</v>
      </c>
      <c r="PZ75" s="399" t="e">
        <v>#VALUE!</v>
      </c>
      <c r="QA75" s="399" t="e">
        <v>#VALUE!</v>
      </c>
      <c r="QB75" s="399" t="e">
        <v>#VALUE!</v>
      </c>
      <c r="QC75" s="399" t="e">
        <v>#VALUE!</v>
      </c>
      <c r="QD75" s="399" t="e">
        <v>#VALUE!</v>
      </c>
      <c r="QE75" s="360" t="e">
        <v>#VALUE!</v>
      </c>
      <c r="QF75" s="399" t="e">
        <f t="shared" si="216"/>
        <v>#VALUE!</v>
      </c>
      <c r="QH75" s="5" t="s">
        <v>71</v>
      </c>
      <c r="QI75" s="420" t="s">
        <v>139</v>
      </c>
      <c r="QJ75" s="420" t="s">
        <v>139</v>
      </c>
      <c r="QK75" s="420" t="s">
        <v>139</v>
      </c>
      <c r="QL75" s="420" t="s">
        <v>139</v>
      </c>
      <c r="QM75" s="420" t="s">
        <v>139</v>
      </c>
      <c r="QN75" s="420" t="s">
        <v>139</v>
      </c>
      <c r="QO75" s="420" t="s">
        <v>139</v>
      </c>
      <c r="QP75" s="213" t="e">
        <f t="shared" si="217"/>
        <v>#VALUE!</v>
      </c>
      <c r="QQ75" s="421" t="s">
        <v>120</v>
      </c>
      <c r="QR75" s="212" t="e">
        <f>627.5095*(QI73-QI74)</f>
        <v>#VALUE!</v>
      </c>
      <c r="QS75" s="212" t="e">
        <f>627.5095*(QP73-QP74)</f>
        <v>#VALUE!</v>
      </c>
      <c r="QT75" s="212" t="e">
        <f>627.5095*(QN73-QN74)</f>
        <v>#VALUE!</v>
      </c>
      <c r="QU75" s="212" t="e">
        <f>627.5095*(QM73-QM74)</f>
        <v>#VALUE!</v>
      </c>
      <c r="QV75" s="212" t="e">
        <f>627.5095*(QL73-QL74)</f>
        <v>#VALUE!</v>
      </c>
      <c r="QW75" s="212" t="e">
        <f>627.5095*(QK73-QK74)</f>
        <v>#VALUE!</v>
      </c>
      <c r="QX75" s="212" t="e">
        <f>627.5095*(QJ73-QJ74)</f>
        <v>#VALUE!</v>
      </c>
      <c r="QY75" s="213" t="e">
        <f t="shared" si="163"/>
        <v>#VALUE!</v>
      </c>
      <c r="QZ75" s="249" t="e">
        <f t="shared" si="218"/>
        <v>#VALUE!</v>
      </c>
      <c r="RA75" s="5"/>
      <c r="RB75" s="5" t="s">
        <v>71</v>
      </c>
      <c r="RC75" s="213" t="s">
        <v>139</v>
      </c>
      <c r="RD75" s="213" t="s">
        <v>139</v>
      </c>
      <c r="RE75" s="213" t="s">
        <v>139</v>
      </c>
      <c r="RF75" s="213" t="s">
        <v>139</v>
      </c>
      <c r="RG75" s="213" t="s">
        <v>139</v>
      </c>
      <c r="RH75" s="213" t="s">
        <v>139</v>
      </c>
      <c r="RI75" s="213" t="s">
        <v>139</v>
      </c>
      <c r="RJ75" s="418" t="e">
        <f t="shared" si="219"/>
        <v>#VALUE!</v>
      </c>
      <c r="RK75" s="421" t="s">
        <v>120</v>
      </c>
      <c r="RL75" s="212" t="e">
        <f>627.5095*(RC73-RC74)</f>
        <v>#VALUE!</v>
      </c>
      <c r="RM75" s="212" t="e">
        <f>627.5095*(RJ73-RJ74)</f>
        <v>#VALUE!</v>
      </c>
      <c r="RN75" s="212" t="e">
        <f>627.5095*(RH73-RH74)</f>
        <v>#VALUE!</v>
      </c>
      <c r="RO75" s="212" t="e">
        <f>627.5095*(RG73-RG74)</f>
        <v>#VALUE!</v>
      </c>
      <c r="RP75" s="212" t="e">
        <f>627.5095*(RF73-RF74)</f>
        <v>#VALUE!</v>
      </c>
      <c r="RQ75" s="212" t="e">
        <f>627.5095*(RE73-RE74)</f>
        <v>#VALUE!</v>
      </c>
      <c r="RR75" s="212" t="e">
        <f>627.5095*(RD73-RD74)</f>
        <v>#VALUE!</v>
      </c>
      <c r="RS75" s="213" t="e">
        <f t="shared" si="164"/>
        <v>#VALUE!</v>
      </c>
      <c r="RT75" s="249" t="e">
        <f t="shared" si="220"/>
        <v>#VALUE!</v>
      </c>
    </row>
    <row r="76" spans="1:488" ht="17">
      <c r="A76" s="96">
        <v>2.66</v>
      </c>
      <c r="C76" s="286" t="s">
        <v>72</v>
      </c>
      <c r="D76" s="282" t="s">
        <v>139</v>
      </c>
      <c r="E76" s="282" t="s">
        <v>139</v>
      </c>
      <c r="F76" s="282" t="s">
        <v>139</v>
      </c>
      <c r="G76" s="282" t="s">
        <v>139</v>
      </c>
      <c r="H76" s="282" t="s">
        <v>139</v>
      </c>
      <c r="I76" s="282" t="s">
        <v>139</v>
      </c>
      <c r="J76" s="282" t="s">
        <v>139</v>
      </c>
      <c r="K76" s="94" t="s">
        <v>118</v>
      </c>
      <c r="L76" s="34" t="e">
        <f>627.5095*(D78-D77)</f>
        <v>#VALUE!</v>
      </c>
      <c r="M76" s="34" t="e">
        <f>627.5095*(J78-J77)</f>
        <v>#VALUE!</v>
      </c>
      <c r="N76" s="34" t="e">
        <f>627.5095*(I78-I77)</f>
        <v>#VALUE!</v>
      </c>
      <c r="O76" s="34" t="e">
        <f>627.5095*(H78-H77)</f>
        <v>#VALUE!</v>
      </c>
      <c r="P76" s="34" t="e">
        <f>627.5095*(G78-G77)</f>
        <v>#VALUE!</v>
      </c>
      <c r="Q76" s="34" t="e">
        <f>627.5095*(F78-F77)</f>
        <v>#VALUE!</v>
      </c>
      <c r="R76" s="34" t="e">
        <f>627.5095*(E78-E77)</f>
        <v>#VALUE!</v>
      </c>
      <c r="S76" s="93" t="e">
        <f t="shared" si="165"/>
        <v>#VALUE!</v>
      </c>
      <c r="T76" s="93" t="e">
        <f t="shared" si="166"/>
        <v>#VALUE!</v>
      </c>
      <c r="U76" s="288"/>
      <c r="V76" s="93" t="e">
        <f>L76-'CCSD(T)'!BV76</f>
        <v>#VALUE!</v>
      </c>
      <c r="W76" s="93" t="e">
        <f>N76-'CCSD(T)'!BW76</f>
        <v>#VALUE!</v>
      </c>
      <c r="X76" s="93" t="e">
        <f>P76-'CCSD(T)'!CF76</f>
        <v>#VALUE!</v>
      </c>
      <c r="Y76" s="93" t="e">
        <f>R76-'CCSD(T)'!CG76</f>
        <v>#VALUE!</v>
      </c>
      <c r="Z76" s="93" t="e">
        <f>R76-'DLPNO-CCSD(T1 or T0)'!CT75</f>
        <v>#VALUE!</v>
      </c>
      <c r="AA76" s="93" t="e">
        <f t="shared" si="167"/>
        <v>#VALUE!</v>
      </c>
      <c r="AB76" s="93" t="e">
        <f t="shared" si="168"/>
        <v>#VALUE!</v>
      </c>
      <c r="AD76" s="209" t="s">
        <v>72</v>
      </c>
      <c r="AE76" s="28" t="s">
        <v>139</v>
      </c>
      <c r="AF76" s="28" t="s">
        <v>139</v>
      </c>
      <c r="AG76" s="28" t="s">
        <v>139</v>
      </c>
      <c r="AH76" s="28" t="s">
        <v>139</v>
      </c>
      <c r="AI76" s="28" t="s">
        <v>139</v>
      </c>
      <c r="AJ76" s="28" t="s">
        <v>139</v>
      </c>
      <c r="AK76" s="28" t="s">
        <v>139</v>
      </c>
      <c r="AL76" s="18" t="s">
        <v>118</v>
      </c>
      <c r="AM76" s="34" t="e">
        <f>627.5095*(AE78-AE77)</f>
        <v>#VALUE!</v>
      </c>
      <c r="AN76" s="34" t="e">
        <f>627.5095*(AK78-AK77)</f>
        <v>#VALUE!</v>
      </c>
      <c r="AO76" s="34" t="e">
        <f>627.5095*(AJ78-AJ77)</f>
        <v>#VALUE!</v>
      </c>
      <c r="AP76" s="34" t="e">
        <f>627.5095*(AI78-AI77)</f>
        <v>#VALUE!</v>
      </c>
      <c r="AQ76" s="34" t="e">
        <f>627.5095*(AH78-AH77)</f>
        <v>#VALUE!</v>
      </c>
      <c r="AR76" s="34" t="e">
        <f>627.5095*(AG78-AG77)</f>
        <v>#VALUE!</v>
      </c>
      <c r="AS76" s="34" t="e">
        <f>627.5095*(AF78-AF77)</f>
        <v>#VALUE!</v>
      </c>
      <c r="AT76" s="52" t="e">
        <f t="shared" si="169"/>
        <v>#VALUE!</v>
      </c>
      <c r="AU76" s="52" t="e">
        <f t="shared" si="170"/>
        <v>#VALUE!</v>
      </c>
      <c r="AV76" s="71"/>
      <c r="AW76" s="52" t="e">
        <f>AM76-'CCSD(T)'!BV76</f>
        <v>#VALUE!</v>
      </c>
      <c r="AX76" s="52" t="e">
        <f>AO76-'CCSD(T)'!BW76</f>
        <v>#VALUE!</v>
      </c>
      <c r="AY76" s="52" t="e">
        <f>AQ76-'CCSD(T)'!CF76</f>
        <v>#VALUE!</v>
      </c>
      <c r="AZ76" s="52" t="e">
        <f>AS76-'CCSD(T)'!CG76</f>
        <v>#VALUE!</v>
      </c>
      <c r="BA76" s="52" t="e">
        <f>AS76-'DLPNO-CCSD(T1 or T0)'!CT75</f>
        <v>#VALUE!</v>
      </c>
      <c r="BB76" s="52" t="e">
        <f t="shared" si="171"/>
        <v>#VALUE!</v>
      </c>
      <c r="BC76" s="52" t="e">
        <f t="shared" si="172"/>
        <v>#VALUE!</v>
      </c>
      <c r="BD76" s="33"/>
      <c r="BE76" s="211" t="s">
        <v>72</v>
      </c>
      <c r="BF76" s="21">
        <v>-2181.9539801278402</v>
      </c>
      <c r="BG76" s="28">
        <v>-2187.6087719040702</v>
      </c>
      <c r="BH76" s="28">
        <v>-2187.5565240900601</v>
      </c>
      <c r="BI76" s="28">
        <v>-2187.3695199408398</v>
      </c>
      <c r="BJ76" s="28">
        <v>-2187.3433960338298</v>
      </c>
      <c r="BK76" s="28">
        <v>-2187.1520699865</v>
      </c>
      <c r="BL76" s="28">
        <v>-5.2247814011000003E-2</v>
      </c>
      <c r="BM76" s="28">
        <f t="shared" si="173"/>
        <v>-2187.099822172489</v>
      </c>
      <c r="BN76" s="18" t="s">
        <v>118</v>
      </c>
      <c r="BO76" s="212">
        <f>627.5095*(BF78-BF77)</f>
        <v>16.074572370225329</v>
      </c>
      <c r="BP76" s="212">
        <f>627.5095*(BM78-BM77)</f>
        <v>1.0681923360438865</v>
      </c>
      <c r="BQ76" s="212">
        <f>627.5095*(BK78-BK77)</f>
        <v>-2.7965412674220471</v>
      </c>
      <c r="BR76" s="212">
        <f>627.5095*(BJ78-BJ77)</f>
        <v>6.723062266254713</v>
      </c>
      <c r="BS76" s="212">
        <f>627.5095*(BI78-BI77)</f>
        <v>4.7906954620962017</v>
      </c>
      <c r="BT76" s="212">
        <f>627.5095*(BH78-BH77)</f>
        <v>4.1952132875204216</v>
      </c>
      <c r="BU76" s="212">
        <f>627.5095*(BG78-BG77)</f>
        <v>0.33047967920339738</v>
      </c>
      <c r="BV76" s="213">
        <f t="shared" si="174"/>
        <v>3.1270209466254446</v>
      </c>
      <c r="BW76" s="213">
        <f t="shared" si="175"/>
        <v>-4.4602157828928046</v>
      </c>
      <c r="BX76" s="214" t="e">
        <f t="shared" si="129"/>
        <v>#VALUE!</v>
      </c>
      <c r="BY76" s="33" t="e">
        <f>BO76-'CCSD(T)'!BV76</f>
        <v>#VALUE!</v>
      </c>
      <c r="BZ76" s="33" t="e">
        <f>BQ76-'CCSD(T)'!BW76</f>
        <v>#VALUE!</v>
      </c>
      <c r="CA76" s="39" t="e">
        <f>BS76-'CCSD(T)'!CF76</f>
        <v>#VALUE!</v>
      </c>
      <c r="CB76" s="39" t="e">
        <f>BU76-'CCSD(T)'!CG76</f>
        <v>#VALUE!</v>
      </c>
      <c r="CC76" s="33" t="e">
        <f>BU76-'DLPNO-CCSD(T1 or T0)'!CT75</f>
        <v>#VALUE!</v>
      </c>
      <c r="CD76" s="33" t="e">
        <f t="shared" si="176"/>
        <v>#VALUE!</v>
      </c>
      <c r="CE76" s="33" t="e">
        <f t="shared" si="177"/>
        <v>#VALUE!</v>
      </c>
      <c r="CF76" s="39"/>
      <c r="CG76" s="211" t="s">
        <v>72</v>
      </c>
      <c r="CH76" s="201">
        <v>-2181.9539801279102</v>
      </c>
      <c r="CI76" s="200">
        <v>-2187.6112961496301</v>
      </c>
      <c r="CJ76" s="200">
        <v>-2187.5593908687001</v>
      </c>
      <c r="CK76" s="200">
        <v>-2187.37169973449</v>
      </c>
      <c r="CL76" s="200">
        <v>-2187.3457470940202</v>
      </c>
      <c r="CM76" s="200">
        <v>-2187.15568743323</v>
      </c>
      <c r="CN76" s="52">
        <v>-5.1905280929E-2</v>
      </c>
      <c r="CO76" s="33">
        <f t="shared" si="178"/>
        <v>-2187.1037821523009</v>
      </c>
      <c r="CP76" s="18" t="s">
        <v>118</v>
      </c>
      <c r="CQ76" s="34">
        <f>627.5095*(CH78-CH77)</f>
        <v>16.074572382781092</v>
      </c>
      <c r="CR76" s="34">
        <f>627.5095*(CO78-CO77)</f>
        <v>0.19164594641664962</v>
      </c>
      <c r="CS76" s="34">
        <f>627.5095*(CM78-CM77)</f>
        <v>-2.704372308166167</v>
      </c>
      <c r="CT76" s="34">
        <f>627.5095*(CL78-CL77)</f>
        <v>5.9316800596523693</v>
      </c>
      <c r="CU76" s="34">
        <f>627.5095*(CK78-CK77)</f>
        <v>4.4836709333597149</v>
      </c>
      <c r="CV76" s="34">
        <f>627.5095*(CJ78-CJ77)</f>
        <v>3.3334752115631221</v>
      </c>
      <c r="CW76" s="34">
        <f>627.5095*(CI78-CI77)</f>
        <v>0.43745695926317174</v>
      </c>
      <c r="CX76" s="33">
        <f t="shared" si="130"/>
        <v>3.1418292674293387</v>
      </c>
      <c r="CY76" s="33">
        <f t="shared" si="131"/>
        <v>-4.0462139740965428</v>
      </c>
      <c r="CZ76" s="33">
        <f t="shared" si="132"/>
        <v>0.41400180879626181</v>
      </c>
      <c r="DA76" s="33" t="e">
        <f>CQ76-'CCSD(T)'!BV76</f>
        <v>#VALUE!</v>
      </c>
      <c r="DB76" s="33" t="e">
        <f>CS76-'CCSD(T)'!BW76</f>
        <v>#VALUE!</v>
      </c>
      <c r="DC76" s="33" t="e">
        <f>CU76-'CCSD(T)'!CF76</f>
        <v>#VALUE!</v>
      </c>
      <c r="DD76" s="39" t="e">
        <f>CW76-'CCSD(T)'!CG76</f>
        <v>#VALUE!</v>
      </c>
      <c r="DE76" s="39" t="e">
        <f>CW76-'DLPNO-CCSD(T1 or T0)'!CT75</f>
        <v>#VALUE!</v>
      </c>
      <c r="DF76" s="33" t="e">
        <f t="shared" si="179"/>
        <v>#VALUE!</v>
      </c>
      <c r="DG76" s="33" t="e">
        <f t="shared" si="180"/>
        <v>#VALUE!</v>
      </c>
      <c r="DH76" s="33"/>
      <c r="DI76" s="211" t="s">
        <v>72</v>
      </c>
      <c r="DJ76" s="201" t="s">
        <v>139</v>
      </c>
      <c r="DK76" s="200" t="s">
        <v>139</v>
      </c>
      <c r="DL76" s="200" t="s">
        <v>139</v>
      </c>
      <c r="DM76" s="200" t="s">
        <v>139</v>
      </c>
      <c r="DN76" s="200" t="s">
        <v>139</v>
      </c>
      <c r="DO76" s="200" t="s">
        <v>139</v>
      </c>
      <c r="DP76" s="10" t="s">
        <v>139</v>
      </c>
      <c r="DQ76" s="33" t="e">
        <f t="shared" si="125"/>
        <v>#VALUE!</v>
      </c>
      <c r="DR76" s="18" t="s">
        <v>118</v>
      </c>
      <c r="DS76" s="34" t="e">
        <f>627.5095*(DJ78-DJ77)</f>
        <v>#VALUE!</v>
      </c>
      <c r="DT76" s="34" t="e">
        <f>627.5095*(DQ78-DQ77)</f>
        <v>#VALUE!</v>
      </c>
      <c r="DU76" s="34" t="e">
        <f>627.5095*(DO78-DO77)</f>
        <v>#VALUE!</v>
      </c>
      <c r="DV76" s="34" t="e">
        <f>627.5095*(DN78-DN77)</f>
        <v>#VALUE!</v>
      </c>
      <c r="DW76" s="34" t="e">
        <f>627.5095*(DM78-DM77)</f>
        <v>#VALUE!</v>
      </c>
      <c r="DX76" s="34" t="e">
        <f>627.5095*(DL78-DL77)</f>
        <v>#VALUE!</v>
      </c>
      <c r="DY76" s="34" t="e">
        <f>627.5095*(DK78-DK77)</f>
        <v>#VALUE!</v>
      </c>
      <c r="DZ76" s="33" t="e">
        <f t="shared" si="133"/>
        <v>#VALUE!</v>
      </c>
      <c r="EA76" s="33" t="e">
        <f t="shared" si="134"/>
        <v>#VALUE!</v>
      </c>
      <c r="EB76" s="33" t="e">
        <f t="shared" si="181"/>
        <v>#VALUE!</v>
      </c>
      <c r="EC76" s="33" t="e">
        <f>DS76-'CCSD(T)'!BV76</f>
        <v>#VALUE!</v>
      </c>
      <c r="ED76" s="33" t="e">
        <f>DU76-'CCSD(T)'!BW76</f>
        <v>#VALUE!</v>
      </c>
      <c r="EE76" s="33" t="e">
        <f>DW76-'CCSD(T)'!CF76</f>
        <v>#VALUE!</v>
      </c>
      <c r="EF76" s="39" t="e">
        <f>DY76-'CCSD(T)'!CG76</f>
        <v>#VALUE!</v>
      </c>
      <c r="EG76" s="39" t="e">
        <f>DY76-'DLPNO-CCSD(T1 or T0)'!CT75</f>
        <v>#VALUE!</v>
      </c>
      <c r="EH76" s="33" t="e">
        <f t="shared" si="182"/>
        <v>#VALUE!</v>
      </c>
      <c r="EI76" s="33" t="e">
        <f t="shared" si="183"/>
        <v>#VALUE!</v>
      </c>
      <c r="EJ76" s="33"/>
      <c r="EK76" s="289" t="s">
        <v>72</v>
      </c>
      <c r="EL76" s="33" t="s">
        <v>139</v>
      </c>
      <c r="EM76" s="33" t="s">
        <v>139</v>
      </c>
      <c r="EN76" s="33" t="s">
        <v>139</v>
      </c>
      <c r="EO76" s="33" t="s">
        <v>139</v>
      </c>
      <c r="EP76" s="33" t="s">
        <v>139</v>
      </c>
      <c r="EQ76" s="33" t="s">
        <v>139</v>
      </c>
      <c r="ER76" s="33" t="s">
        <v>139</v>
      </c>
      <c r="ES76" s="33" t="e">
        <f t="shared" si="184"/>
        <v>#VALUE!</v>
      </c>
      <c r="ET76" s="18" t="s">
        <v>118</v>
      </c>
      <c r="EU76" s="34" t="e">
        <f>627.5095*(EL78-EL77)</f>
        <v>#VALUE!</v>
      </c>
      <c r="EV76" s="34" t="e">
        <f>627.5095*(ES78-ES77)</f>
        <v>#VALUE!</v>
      </c>
      <c r="EW76" s="34" t="e">
        <f>627.5095*(EQ78-EQ77)</f>
        <v>#VALUE!</v>
      </c>
      <c r="EX76" s="34" t="e">
        <f>627.5095*(EP78-EP77)</f>
        <v>#VALUE!</v>
      </c>
      <c r="EY76" s="34" t="e">
        <f>627.5095*(EO78-EO77)</f>
        <v>#VALUE!</v>
      </c>
      <c r="EZ76" s="34" t="e">
        <f>627.5095*(EN78-EN77)</f>
        <v>#VALUE!</v>
      </c>
      <c r="FA76" s="34" t="e">
        <f>627.5095*(EM78-EM77)</f>
        <v>#VALUE!</v>
      </c>
      <c r="FB76" s="92" t="e">
        <f t="shared" si="135"/>
        <v>#VALUE!</v>
      </c>
      <c r="FC76" s="92" t="e">
        <f t="shared" si="136"/>
        <v>#VALUE!</v>
      </c>
      <c r="FD76" s="92" t="e">
        <f>EU76-'CCSD(T)'!BB76</f>
        <v>#VALUE!</v>
      </c>
      <c r="FE76" s="92" t="e">
        <f>EW76-'CCSD(T)'!BC76</f>
        <v>#VALUE!</v>
      </c>
      <c r="FF76" s="92" t="e">
        <f>EY76-'CCSD(T)'!CH76</f>
        <v>#VALUE!</v>
      </c>
      <c r="FG76" s="96" t="e">
        <f>FA76-'CCSD(T)'!CI76</f>
        <v>#VALUE!</v>
      </c>
      <c r="FH76" s="96" t="e">
        <f>FA76-'DLPNO-CCSD(T1 or T0)'!AF75</f>
        <v>#VALUE!</v>
      </c>
      <c r="FI76" s="92" t="e">
        <f t="shared" si="185"/>
        <v>#VALUE!</v>
      </c>
      <c r="FJ76" s="92" t="e">
        <f t="shared" si="186"/>
        <v>#VALUE!</v>
      </c>
      <c r="FK76" s="39"/>
      <c r="FL76" s="218" t="s">
        <v>72</v>
      </c>
      <c r="FM76" s="28" t="s">
        <v>139</v>
      </c>
      <c r="FN76" s="28" t="s">
        <v>139</v>
      </c>
      <c r="FO76" s="28" t="s">
        <v>139</v>
      </c>
      <c r="FP76" s="28" t="s">
        <v>139</v>
      </c>
      <c r="FQ76" s="28" t="s">
        <v>139</v>
      </c>
      <c r="FR76" s="28" t="s">
        <v>139</v>
      </c>
      <c r="FS76" s="28" t="s">
        <v>139</v>
      </c>
      <c r="FT76" s="28" t="e">
        <f t="shared" si="187"/>
        <v>#VALUE!</v>
      </c>
      <c r="FU76" s="18" t="s">
        <v>118</v>
      </c>
      <c r="FV76" s="34" t="e">
        <f>627.5095*(FM78-FM77)</f>
        <v>#VALUE!</v>
      </c>
      <c r="FW76" s="34" t="e">
        <f>627.5095*(FT78-FT77)</f>
        <v>#VALUE!</v>
      </c>
      <c r="FX76" s="34" t="e">
        <f>627.5095*(FR78-FR77)</f>
        <v>#VALUE!</v>
      </c>
      <c r="FY76" s="34" t="e">
        <f>627.5095*(FQ78-FQ77)</f>
        <v>#VALUE!</v>
      </c>
      <c r="FZ76" s="34" t="e">
        <f>627.5095*(FP78-FP77)</f>
        <v>#VALUE!</v>
      </c>
      <c r="GA76" s="34" t="e">
        <f>627.5095*(FO78-FO77)</f>
        <v>#VALUE!</v>
      </c>
      <c r="GB76" s="34" t="e">
        <f>627.5095*(FN78-FN77)</f>
        <v>#VALUE!</v>
      </c>
      <c r="GC76" s="33" t="e">
        <f t="shared" si="188"/>
        <v>#VALUE!</v>
      </c>
      <c r="GD76" s="33" t="e">
        <f t="shared" si="189"/>
        <v>#VALUE!</v>
      </c>
      <c r="GE76" s="169" t="e">
        <f t="shared" si="137"/>
        <v>#VALUE!</v>
      </c>
      <c r="GF76" s="33" t="e">
        <f>FV76-'CCSD(T)'!BB76</f>
        <v>#VALUE!</v>
      </c>
      <c r="GG76" s="33" t="e">
        <f>FX76-'CCSD(T)'!BC76</f>
        <v>#VALUE!</v>
      </c>
      <c r="GH76" s="33" t="e">
        <f>FZ76-'CCSD(T)'!CH76</f>
        <v>#VALUE!</v>
      </c>
      <c r="GI76" s="33" t="e">
        <f>GB76-'CCSD(T)'!CI76</f>
        <v>#VALUE!</v>
      </c>
      <c r="GJ76" s="33" t="e">
        <f>GB76-'DLPNO-CCSD(T1 or T0)'!O75</f>
        <v>#VALUE!</v>
      </c>
      <c r="GK76" s="33" t="e">
        <f t="shared" si="190"/>
        <v>#VALUE!</v>
      </c>
      <c r="GL76" s="33" t="e">
        <f t="shared" si="191"/>
        <v>#VALUE!</v>
      </c>
      <c r="GM76" s="33"/>
      <c r="GN76" s="218" t="s">
        <v>72</v>
      </c>
      <c r="GO76" s="28" t="s">
        <v>139</v>
      </c>
      <c r="GP76" s="28" t="s">
        <v>139</v>
      </c>
      <c r="GQ76" s="28" t="s">
        <v>139</v>
      </c>
      <c r="GR76" s="28" t="s">
        <v>139</v>
      </c>
      <c r="GS76" s="28" t="s">
        <v>139</v>
      </c>
      <c r="GT76" s="28" t="s">
        <v>139</v>
      </c>
      <c r="GU76" s="28" t="s">
        <v>139</v>
      </c>
      <c r="GV76" s="28" t="e">
        <f t="shared" si="192"/>
        <v>#VALUE!</v>
      </c>
      <c r="GW76" s="18" t="s">
        <v>118</v>
      </c>
      <c r="GX76" s="34" t="e">
        <f>627.5095*(GO78-GO77)</f>
        <v>#VALUE!</v>
      </c>
      <c r="GY76" s="34" t="e">
        <f>627.5095*(GV78-GV77)</f>
        <v>#VALUE!</v>
      </c>
      <c r="GZ76" s="34" t="e">
        <f>627.5095*(GT78-GT77)</f>
        <v>#VALUE!</v>
      </c>
      <c r="HA76" s="34" t="e">
        <f>627.5095*(GS78-GS77)</f>
        <v>#VALUE!</v>
      </c>
      <c r="HB76" s="34" t="e">
        <f>627.5095*(GR78-GR77)</f>
        <v>#VALUE!</v>
      </c>
      <c r="HC76" s="34" t="e">
        <f>627.5095*(GQ78-GQ77)</f>
        <v>#VALUE!</v>
      </c>
      <c r="HD76" s="34" t="e">
        <f>627.5095*(GP78-GP77)</f>
        <v>#VALUE!</v>
      </c>
      <c r="HE76" s="33" t="e">
        <f t="shared" si="138"/>
        <v>#VALUE!</v>
      </c>
      <c r="HF76" s="33" t="e">
        <f t="shared" si="139"/>
        <v>#VALUE!</v>
      </c>
      <c r="HG76" s="52" t="e">
        <f t="shared" si="193"/>
        <v>#VALUE!</v>
      </c>
      <c r="HH76" s="33" t="e">
        <f>GX76-'CCSD(T)'!BB76</f>
        <v>#VALUE!</v>
      </c>
      <c r="HI76" s="33" t="e">
        <f>GZ76-'CCSD(T)'!BC76</f>
        <v>#VALUE!</v>
      </c>
      <c r="HJ76" s="33" t="e">
        <f>HB76-'CCSD(T)'!CH76</f>
        <v>#VALUE!</v>
      </c>
      <c r="HK76" s="33" t="e">
        <f>HD76-'CCSD(T)'!CI76</f>
        <v>#VALUE!</v>
      </c>
      <c r="HL76" s="33" t="e">
        <f>HD76-'DLPNO-CCSD(T1 or T0)'!CT75</f>
        <v>#VALUE!</v>
      </c>
      <c r="HM76" s="33" t="e">
        <f t="shared" si="140"/>
        <v>#VALUE!</v>
      </c>
      <c r="HN76" s="33" t="e">
        <f t="shared" si="141"/>
        <v>#VALUE!</v>
      </c>
      <c r="HO76" s="39"/>
      <c r="HP76" s="218" t="s">
        <v>72</v>
      </c>
      <c r="HQ76" s="28" t="s">
        <v>139</v>
      </c>
      <c r="HR76" s="28" t="s">
        <v>139</v>
      </c>
      <c r="HS76" s="28" t="s">
        <v>139</v>
      </c>
      <c r="HT76" s="28" t="s">
        <v>139</v>
      </c>
      <c r="HU76" s="28" t="s">
        <v>139</v>
      </c>
      <c r="HV76" s="28" t="s">
        <v>139</v>
      </c>
      <c r="HW76" s="28" t="s">
        <v>139</v>
      </c>
      <c r="HX76" s="28" t="e">
        <f t="shared" si="194"/>
        <v>#VALUE!</v>
      </c>
      <c r="HY76" s="18" t="s">
        <v>118</v>
      </c>
      <c r="HZ76" s="34" t="e">
        <f>627.5095*(HQ78-HQ77)</f>
        <v>#VALUE!</v>
      </c>
      <c r="IA76" s="34" t="e">
        <f>627.5095*(HX78-HX77)</f>
        <v>#VALUE!</v>
      </c>
      <c r="IB76" s="34" t="e">
        <f>627.5095*(HV78-HV77)</f>
        <v>#VALUE!</v>
      </c>
      <c r="IC76" s="34" t="e">
        <f>627.5095*(HU78-HU77)</f>
        <v>#VALUE!</v>
      </c>
      <c r="ID76" s="34" t="e">
        <f>627.5095*(HT78-HT77)</f>
        <v>#VALUE!</v>
      </c>
      <c r="IE76" s="34" t="e">
        <f>627.5095*(HS78-HS77)</f>
        <v>#VALUE!</v>
      </c>
      <c r="IF76" s="34" t="e">
        <f>627.5095*(HR78-HR77)</f>
        <v>#VALUE!</v>
      </c>
      <c r="IG76" s="33" t="e">
        <f t="shared" si="195"/>
        <v>#VALUE!</v>
      </c>
      <c r="IH76" s="33" t="e">
        <f t="shared" si="196"/>
        <v>#VALUE!</v>
      </c>
      <c r="II76" s="33" t="e">
        <f t="shared" si="197"/>
        <v>#VALUE!</v>
      </c>
      <c r="IJ76" s="33" t="e">
        <f>HZ76-'CCSD(T)'!BB76</f>
        <v>#VALUE!</v>
      </c>
      <c r="IK76" s="33" t="e">
        <f>IB76-'CCSD(T)'!BC76</f>
        <v>#VALUE!</v>
      </c>
      <c r="IL76" s="33" t="e">
        <f>ID76-'CCSD(T)'!CH76</f>
        <v>#VALUE!</v>
      </c>
      <c r="IM76" s="33" t="e">
        <f>IF76-'CCSD(T)'!CI76</f>
        <v>#VALUE!</v>
      </c>
      <c r="IN76" s="33" t="e">
        <f>IF76-'DLPNO-CCSD(T1 or T0)'!CT75</f>
        <v>#VALUE!</v>
      </c>
      <c r="IO76" s="33" t="e">
        <f t="shared" si="198"/>
        <v>#VALUE!</v>
      </c>
      <c r="IP76" s="33" t="e">
        <f t="shared" si="199"/>
        <v>#VALUE!</v>
      </c>
      <c r="IQ76" s="33"/>
      <c r="IR76" s="218" t="s">
        <v>72</v>
      </c>
      <c r="IS76" t="s">
        <v>139</v>
      </c>
      <c r="IT76" t="s">
        <v>139</v>
      </c>
      <c r="IU76" t="s">
        <v>139</v>
      </c>
      <c r="IV76" t="s">
        <v>139</v>
      </c>
      <c r="IW76" t="s">
        <v>139</v>
      </c>
      <c r="IX76" t="s">
        <v>139</v>
      </c>
      <c r="IY76" t="s">
        <v>139</v>
      </c>
      <c r="IZ76" s="28" t="e">
        <f t="shared" si="200"/>
        <v>#VALUE!</v>
      </c>
      <c r="JA76" s="18" t="s">
        <v>118</v>
      </c>
      <c r="JB76" s="34" t="e">
        <f>627.5095*(IS78-IS77)</f>
        <v>#VALUE!</v>
      </c>
      <c r="JC76" s="34" t="e">
        <f>627.5095*(IZ78-IZ77)</f>
        <v>#VALUE!</v>
      </c>
      <c r="JD76" s="34" t="e">
        <f>627.5095*(IX78-IX77)</f>
        <v>#VALUE!</v>
      </c>
      <c r="JE76" s="34" t="e">
        <f>627.5095*(IW78-IW77)</f>
        <v>#VALUE!</v>
      </c>
      <c r="JF76" s="34" t="e">
        <f>627.5095*(IV78-IV77)</f>
        <v>#VALUE!</v>
      </c>
      <c r="JG76" s="34" t="e">
        <f>627.5095*(IU78-IU77)</f>
        <v>#VALUE!</v>
      </c>
      <c r="JH76" s="34" t="e">
        <f>627.5095*(IT78-IT77)</f>
        <v>#VALUE!</v>
      </c>
      <c r="JI76" s="33" t="e">
        <f t="shared" si="201"/>
        <v>#VALUE!</v>
      </c>
      <c r="JJ76" s="33" t="e">
        <f t="shared" si="202"/>
        <v>#VALUE!</v>
      </c>
      <c r="JK76" s="33" t="e">
        <f t="shared" si="203"/>
        <v>#VALUE!</v>
      </c>
      <c r="JL76" s="33" t="e">
        <f>JB76-'CCSD(T)'!BB76</f>
        <v>#VALUE!</v>
      </c>
      <c r="JM76" s="33" t="e">
        <f>JD76-'CCSD(T)'!BC76</f>
        <v>#VALUE!</v>
      </c>
      <c r="JN76" s="33" t="e">
        <f>JF76-'CCSD(T)'!CH76</f>
        <v>#VALUE!</v>
      </c>
      <c r="JO76" s="33" t="e">
        <f>JH76-'CCSD(T)'!CI76</f>
        <v>#VALUE!</v>
      </c>
      <c r="JP76" s="33" t="e">
        <f>JH76-'DLPNO-CCSD(T1 or T0)'!CT75</f>
        <v>#VALUE!</v>
      </c>
      <c r="JQ76" s="33" t="e">
        <f t="shared" si="204"/>
        <v>#VALUE!</v>
      </c>
      <c r="JR76" s="33" t="e">
        <f t="shared" si="205"/>
        <v>#VALUE!</v>
      </c>
      <c r="JS76" s="33"/>
      <c r="JT76" s="344"/>
      <c r="JU76" s="267"/>
      <c r="JV76" s="348"/>
      <c r="JW76" s="334"/>
      <c r="JX76" s="218" t="s">
        <v>72</v>
      </c>
      <c r="JY76" s="28" t="s">
        <v>139</v>
      </c>
      <c r="JZ76" s="28" t="s">
        <v>139</v>
      </c>
      <c r="KA76" s="28" t="s">
        <v>139</v>
      </c>
      <c r="KB76" s="28" t="s">
        <v>139</v>
      </c>
      <c r="KC76" s="28" t="s">
        <v>139</v>
      </c>
      <c r="KD76" s="28" t="s">
        <v>139</v>
      </c>
      <c r="KE76" s="28" t="s">
        <v>139</v>
      </c>
      <c r="KF76" s="28" t="e">
        <f t="shared" si="206"/>
        <v>#VALUE!</v>
      </c>
      <c r="KG76" s="216">
        <v>-2190.8326929039999</v>
      </c>
      <c r="KH76" s="125">
        <v>-2190.8326929039999</v>
      </c>
      <c r="KI76" s="215">
        <v>-2191.1880574719999</v>
      </c>
      <c r="KJ76" s="10">
        <v>-1.770225067246</v>
      </c>
      <c r="KK76" s="10">
        <v>-5.2109327572190001</v>
      </c>
      <c r="KL76" s="10" t="e">
        <f t="shared" si="142"/>
        <v>#VALUE!</v>
      </c>
      <c r="KM76" s="10" t="e">
        <f t="shared" si="143"/>
        <v>#VALUE!</v>
      </c>
      <c r="KN76" s="34" t="e">
        <f>627.5095*(JY78-JY77)</f>
        <v>#VALUE!</v>
      </c>
      <c r="KO76" s="34" t="e">
        <f>627.5095*(KF78-KF77)</f>
        <v>#VALUE!</v>
      </c>
      <c r="KP76" s="34"/>
      <c r="KQ76" s="34"/>
      <c r="KR76" s="34" t="e">
        <f>627.5095*(KD78-KD77)</f>
        <v>#VALUE!</v>
      </c>
      <c r="KS76" s="34" t="e">
        <f>627.5095*(KC78-KC77)</f>
        <v>#VALUE!</v>
      </c>
      <c r="KT76" s="34" t="e">
        <f>627.5095*(KB78-KB77)</f>
        <v>#VALUE!</v>
      </c>
      <c r="KU76" s="34" t="e">
        <f>627.5095*(KA78-KA77)</f>
        <v>#VALUE!</v>
      </c>
      <c r="KV76" s="34"/>
      <c r="KW76" s="33"/>
      <c r="KX76" s="109"/>
      <c r="KY76" s="109"/>
      <c r="KZ76" s="331"/>
      <c r="LA76" s="33" t="e">
        <f t="shared" si="144"/>
        <v>#VALUE!</v>
      </c>
      <c r="LB76" s="155" t="e">
        <f t="shared" si="145"/>
        <v>#VALUE!</v>
      </c>
      <c r="LC76" s="149" t="e">
        <f>KN76-'PNO-LCCSD(T)'!AB75</f>
        <v>#VALUE!</v>
      </c>
      <c r="LD76" s="179" t="e">
        <f t="shared" si="146"/>
        <v>#VALUE!</v>
      </c>
      <c r="LE76" s="324">
        <f t="shared" si="147"/>
        <v>0</v>
      </c>
      <c r="LF76" s="326">
        <f t="shared" si="148"/>
        <v>0</v>
      </c>
      <c r="LG76" t="str">
        <f t="shared" si="149"/>
        <v>25_end</v>
      </c>
      <c r="LH76" s="175">
        <f>627.5095*(KG78-KG77)</f>
        <v>6.0667894565036136</v>
      </c>
      <c r="LI76" s="128" t="e">
        <f t="shared" si="127"/>
        <v>#VALUE!</v>
      </c>
      <c r="LJ76" s="129" t="e">
        <f t="shared" si="128"/>
        <v>#VALUE!</v>
      </c>
      <c r="LK76" s="123">
        <f>627.5095*(KI78-KI77)</f>
        <v>2.629281120427482</v>
      </c>
      <c r="LL76" s="128" t="e">
        <f t="shared" si="150"/>
        <v>#VALUE!</v>
      </c>
      <c r="LM76" s="128">
        <f t="shared" si="151"/>
        <v>-2.629281120427482</v>
      </c>
      <c r="LN76" s="226" t="e">
        <f t="shared" si="152"/>
        <v>#VALUE!</v>
      </c>
      <c r="LO76" s="226"/>
      <c r="LP76" s="5" t="s">
        <v>72</v>
      </c>
      <c r="LQ76" s="4" t="s">
        <v>139</v>
      </c>
      <c r="LR76" s="4" t="s">
        <v>139</v>
      </c>
      <c r="LS76" s="4" t="s">
        <v>139</v>
      </c>
      <c r="LT76" s="4" t="s">
        <v>139</v>
      </c>
      <c r="LU76" s="4" t="s">
        <v>139</v>
      </c>
      <c r="LV76" s="4" t="s">
        <v>139</v>
      </c>
      <c r="LW76" s="4" t="s">
        <v>139</v>
      </c>
      <c r="LX76" s="28" t="e">
        <f t="shared" si="153"/>
        <v>#VALUE!</v>
      </c>
      <c r="LY76" s="18" t="s">
        <v>118</v>
      </c>
      <c r="LZ76" s="34" t="e">
        <f>627.5095*(LQ78-LQ77)</f>
        <v>#VALUE!</v>
      </c>
      <c r="MA76" s="34" t="e">
        <f>627.5095*(LX78-LX77)</f>
        <v>#VALUE!</v>
      </c>
      <c r="MB76" s="34" t="e">
        <f>627.5095*(LV78-LV77)</f>
        <v>#VALUE!</v>
      </c>
      <c r="MC76" s="34" t="e">
        <f>627.5095*(LU78-LU77)</f>
        <v>#VALUE!</v>
      </c>
      <c r="MD76" s="34" t="e">
        <f>627.5095*(LT78-LT77)</f>
        <v>#VALUE!</v>
      </c>
      <c r="ME76" s="34" t="e">
        <f>627.5095*(LS78-LS77)</f>
        <v>#VALUE!</v>
      </c>
      <c r="MF76" s="34" t="e">
        <f>627.5095*(LR78-LR77)</f>
        <v>#VALUE!</v>
      </c>
      <c r="MG76" s="33" t="e">
        <f t="shared" si="154"/>
        <v>#VALUE!</v>
      </c>
      <c r="MH76" s="39" t="e">
        <f t="shared" si="155"/>
        <v>#VALUE!</v>
      </c>
      <c r="MI76" s="33"/>
      <c r="MJ76" s="5" t="s">
        <v>72</v>
      </c>
      <c r="MK76" s="28" t="s">
        <v>139</v>
      </c>
      <c r="ML76" s="28" t="s">
        <v>139</v>
      </c>
      <c r="MM76" s="28" t="s">
        <v>139</v>
      </c>
      <c r="MN76" s="28" t="s">
        <v>139</v>
      </c>
      <c r="MO76" s="28" t="s">
        <v>139</v>
      </c>
      <c r="MP76" s="28" t="s">
        <v>139</v>
      </c>
      <c r="MQ76" s="28" t="s">
        <v>139</v>
      </c>
      <c r="MR76" s="28" t="e">
        <f t="shared" si="207"/>
        <v>#VALUE!</v>
      </c>
      <c r="MS76" s="18" t="s">
        <v>118</v>
      </c>
      <c r="MT76" s="34" t="e">
        <f>627.5095*(MK78-MK77)</f>
        <v>#VALUE!</v>
      </c>
      <c r="MU76" s="34" t="e">
        <f>627.5095*(MR78-MR77)</f>
        <v>#VALUE!</v>
      </c>
      <c r="MV76" s="34" t="e">
        <f>627.5095*(MP78-MP77)</f>
        <v>#VALUE!</v>
      </c>
      <c r="MW76" s="34" t="e">
        <f>627.5095*(MO78-MO77)</f>
        <v>#VALUE!</v>
      </c>
      <c r="MX76" s="34" t="e">
        <f>627.5095*(MN78-MN77)</f>
        <v>#VALUE!</v>
      </c>
      <c r="MY76" s="34" t="e">
        <f>627.5095*(MM78-MM77)</f>
        <v>#VALUE!</v>
      </c>
      <c r="MZ76" s="34" t="e">
        <f>627.5095*(ML78-ML77)</f>
        <v>#VALUE!</v>
      </c>
      <c r="NA76" s="52" t="e">
        <f t="shared" si="156"/>
        <v>#VALUE!</v>
      </c>
      <c r="NB76" s="52" t="e">
        <f t="shared" si="157"/>
        <v>#VALUE!</v>
      </c>
      <c r="NC76" s="33" t="e">
        <f t="shared" si="158"/>
        <v>#VALUE!</v>
      </c>
      <c r="ND76" s="33"/>
      <c r="NE76" s="5" t="s">
        <v>72</v>
      </c>
      <c r="NF76">
        <v>-2183.92647452447</v>
      </c>
      <c r="NG76">
        <v>-2191.4490906915598</v>
      </c>
      <c r="NH76">
        <v>-2191.3617767758301</v>
      </c>
      <c r="NI76">
        <v>-2191.0615474947699</v>
      </c>
      <c r="NJ76">
        <v>-2191.0178905368998</v>
      </c>
      <c r="NK76">
        <v>-2190.9775781282301</v>
      </c>
      <c r="NL76">
        <v>-8.7313915724999996E-2</v>
      </c>
      <c r="NM76" s="28">
        <f t="shared" si="208"/>
        <v>-2190.8902642125049</v>
      </c>
      <c r="NN76" s="18" t="s">
        <v>118</v>
      </c>
      <c r="NO76" s="34">
        <f>627.5095*(NF78-NF77)</f>
        <v>17.786411653601139</v>
      </c>
      <c r="NP76" s="34">
        <f>627.5095*(NM78-NM77)</f>
        <v>0.15413692192464123</v>
      </c>
      <c r="NQ76" s="34">
        <f>627.5095*(NK78-NK77)</f>
        <v>-1.3624994734066378</v>
      </c>
      <c r="NR76" s="34">
        <f>627.5095*(NJ78-NJ77)</f>
        <v>6.9679299331292697</v>
      </c>
      <c r="NS76" s="34">
        <f>627.5095*(NI78-NI77)</f>
        <v>6.2096117293284268</v>
      </c>
      <c r="NT76" s="34">
        <f>627.5095*(NH78-NH77)</f>
        <v>4.016548839272895</v>
      </c>
      <c r="NU76" s="34">
        <f>627.5095*(NG78-NG77)</f>
        <v>2.4999124439416156</v>
      </c>
      <c r="NV76" s="33">
        <f t="shared" si="159"/>
        <v>3.8624119173482532</v>
      </c>
      <c r="NW76" s="39">
        <f t="shared" si="209"/>
        <v>-3.7096992853868112</v>
      </c>
      <c r="NX76" s="33" t="e">
        <f t="shared" si="210"/>
        <v>#VALUE!</v>
      </c>
      <c r="NZ76" s="5" t="s">
        <v>72</v>
      </c>
      <c r="OA76" s="4">
        <v>-2184.0073749595999</v>
      </c>
      <c r="OB76" s="4">
        <v>-2191.9416075276799</v>
      </c>
      <c r="OC76" s="4">
        <v>-2191.8212872655999</v>
      </c>
      <c r="OD76" s="4">
        <v>-2191.51341355361</v>
      </c>
      <c r="OE76" s="4">
        <v>-2191.45325342257</v>
      </c>
      <c r="OF76" s="4">
        <v>-2191.5093793375599</v>
      </c>
      <c r="OG76" s="4">
        <v>-0.120320262085</v>
      </c>
      <c r="OH76" s="28">
        <f t="shared" si="211"/>
        <v>-2191.389059075475</v>
      </c>
      <c r="OI76" s="18" t="s">
        <v>118</v>
      </c>
      <c r="OJ76" s="34">
        <f>627.5095*(OA78-OA77)</f>
        <v>17.882533345567047</v>
      </c>
      <c r="OK76" s="34">
        <f>627.5095*(OH78-OH77)</f>
        <v>0.33693435229509555</v>
      </c>
      <c r="OL76" s="34">
        <f>627.5095*(OF78-OF77)</f>
        <v>-1.3483748998694733</v>
      </c>
      <c r="OM76" s="34">
        <f>627.5095*(OE78-OE77)</f>
        <v>7.1700507557453816</v>
      </c>
      <c r="ON76" s="34">
        <f>627.5095*(OD78-OD77)</f>
        <v>6.3273961347995469</v>
      </c>
      <c r="OO76" s="34">
        <f>627.5095*(OC78-OC77)</f>
        <v>4.1992941264096952</v>
      </c>
      <c r="OP76" s="34">
        <f>627.5095*(OB78-OB77)</f>
        <v>2.513984884232666</v>
      </c>
      <c r="OQ76" s="33">
        <f t="shared" si="160"/>
        <v>3.8623597841021393</v>
      </c>
      <c r="OR76" s="39">
        <f t="shared" si="212"/>
        <v>-3.8134112505668809</v>
      </c>
      <c r="OS76" s="39"/>
      <c r="OT76" s="39" t="s">
        <v>72</v>
      </c>
      <c r="OU76" s="39" t="s">
        <v>139</v>
      </c>
      <c r="OV76" s="39" t="s">
        <v>139</v>
      </c>
      <c r="OW76" s="39" t="s">
        <v>139</v>
      </c>
      <c r="OX76" s="39" t="s">
        <v>139</v>
      </c>
      <c r="OY76" s="39" t="s">
        <v>139</v>
      </c>
      <c r="OZ76" s="39" t="s">
        <v>139</v>
      </c>
      <c r="PA76" s="39" t="s">
        <v>139</v>
      </c>
      <c r="PB76" s="39" t="e">
        <v>#VALUE!</v>
      </c>
      <c r="PC76" s="39" t="s">
        <v>118</v>
      </c>
      <c r="PD76" s="39" t="e">
        <v>#VALUE!</v>
      </c>
      <c r="PE76" s="39" t="e">
        <v>#VALUE!</v>
      </c>
      <c r="PF76" s="39" t="e">
        <v>#VALUE!</v>
      </c>
      <c r="PG76" s="39" t="e">
        <v>#VALUE!</v>
      </c>
      <c r="PH76" s="39" t="e">
        <v>#VALUE!</v>
      </c>
      <c r="PI76" s="39" t="e">
        <v>#VALUE!</v>
      </c>
      <c r="PJ76" s="39" t="e">
        <v>#VALUE!</v>
      </c>
      <c r="PK76" s="39" t="e">
        <v>#VALUE!</v>
      </c>
      <c r="PL76" s="39" t="e">
        <v>#VALUE!</v>
      </c>
      <c r="PM76" s="39"/>
      <c r="PO76" s="33" t="e">
        <f t="shared" si="161"/>
        <v>#VALUE!</v>
      </c>
      <c r="PP76" s="33" t="e">
        <f t="shared" si="162"/>
        <v>#VALUE!</v>
      </c>
      <c r="PQ76" s="33" t="e">
        <f t="shared" si="213"/>
        <v>#VALUE!</v>
      </c>
      <c r="PR76" s="33" t="e">
        <f>'LNO-CCSD(T)-def2nZVP'!LB76</f>
        <v>#VALUE!</v>
      </c>
      <c r="PS76" s="33" t="e">
        <f t="shared" si="214"/>
        <v>#VALUE!</v>
      </c>
      <c r="PT76" s="33" t="e">
        <f t="shared" si="215"/>
        <v>#VALUE!</v>
      </c>
      <c r="PU76" s="33" t="e">
        <f>-'LNO-CCSD(T)-def2nZVP'!FA76+'CCSD(T)'!CI76</f>
        <v>#VALUE!</v>
      </c>
      <c r="PV76" s="360" t="e">
        <f>'LNO-CCSD(T)-def2nZVP'!KV76+PS76+PT76+PU76</f>
        <v>#VALUE!</v>
      </c>
      <c r="PW76" s="360"/>
      <c r="PX76" s="399" t="e">
        <v>#VALUE!</v>
      </c>
      <c r="PY76" s="399" t="e">
        <v>#VALUE!</v>
      </c>
      <c r="PZ76" s="399" t="e">
        <v>#VALUE!</v>
      </c>
      <c r="QA76" s="399" t="e">
        <v>#VALUE!</v>
      </c>
      <c r="QB76" s="399" t="e">
        <v>#VALUE!</v>
      </c>
      <c r="QC76" s="399" t="e">
        <v>#VALUE!</v>
      </c>
      <c r="QD76" s="399" t="e">
        <v>#VALUE!</v>
      </c>
      <c r="QE76" s="360" t="e">
        <v>#VALUE!</v>
      </c>
      <c r="QF76" s="399" t="e">
        <f t="shared" si="216"/>
        <v>#VALUE!</v>
      </c>
      <c r="QH76" s="5" t="s">
        <v>72</v>
      </c>
      <c r="QI76" s="420" t="s">
        <v>139</v>
      </c>
      <c r="QJ76" s="420" t="s">
        <v>139</v>
      </c>
      <c r="QK76" s="420" t="s">
        <v>139</v>
      </c>
      <c r="QL76" s="420" t="s">
        <v>139</v>
      </c>
      <c r="QM76" s="420" t="s">
        <v>139</v>
      </c>
      <c r="QN76" s="420" t="s">
        <v>139</v>
      </c>
      <c r="QO76" s="420" t="s">
        <v>139</v>
      </c>
      <c r="QP76" s="213" t="e">
        <f t="shared" si="217"/>
        <v>#VALUE!</v>
      </c>
      <c r="QQ76" s="421" t="s">
        <v>118</v>
      </c>
      <c r="QR76" s="212" t="e">
        <f>627.5095*(QI78-QI77)</f>
        <v>#VALUE!</v>
      </c>
      <c r="QS76" s="212" t="e">
        <f>627.5095*(QP78-QP77)</f>
        <v>#VALUE!</v>
      </c>
      <c r="QT76" s="212" t="e">
        <f>627.5095*(QN78-QN77)</f>
        <v>#VALUE!</v>
      </c>
      <c r="QU76" s="212" t="e">
        <f>627.5095*(QM78-QM77)</f>
        <v>#VALUE!</v>
      </c>
      <c r="QV76" s="212" t="e">
        <f>627.5095*(QL78-QL77)</f>
        <v>#VALUE!</v>
      </c>
      <c r="QW76" s="212" t="e">
        <f>627.5095*(QK78-QK77)</f>
        <v>#VALUE!</v>
      </c>
      <c r="QX76" s="212" t="e">
        <f>627.5095*(QJ78-QJ77)</f>
        <v>#VALUE!</v>
      </c>
      <c r="QY76" s="213" t="e">
        <f t="shared" si="163"/>
        <v>#VALUE!</v>
      </c>
      <c r="QZ76" s="249" t="e">
        <f t="shared" si="218"/>
        <v>#VALUE!</v>
      </c>
      <c r="RA76" s="5"/>
      <c r="RB76" s="5" t="s">
        <v>72</v>
      </c>
      <c r="RC76" s="213" t="s">
        <v>139</v>
      </c>
      <c r="RD76" s="213" t="s">
        <v>139</v>
      </c>
      <c r="RE76" s="213" t="s">
        <v>139</v>
      </c>
      <c r="RF76" s="213" t="s">
        <v>139</v>
      </c>
      <c r="RG76" s="213" t="s">
        <v>139</v>
      </c>
      <c r="RH76" s="213" t="s">
        <v>139</v>
      </c>
      <c r="RI76" s="213" t="s">
        <v>139</v>
      </c>
      <c r="RJ76" s="418" t="e">
        <f t="shared" si="219"/>
        <v>#VALUE!</v>
      </c>
      <c r="RK76" s="421" t="s">
        <v>118</v>
      </c>
      <c r="RL76" s="212" t="e">
        <f>627.5095*(RC78-RC77)</f>
        <v>#VALUE!</v>
      </c>
      <c r="RM76" s="212" t="e">
        <f>627.5095*(RJ78-RJ77)</f>
        <v>#VALUE!</v>
      </c>
      <c r="RN76" s="212" t="e">
        <f>627.5095*(RH78-RH77)</f>
        <v>#VALUE!</v>
      </c>
      <c r="RO76" s="212" t="e">
        <f>627.5095*(RG78-RG77)</f>
        <v>#VALUE!</v>
      </c>
      <c r="RP76" s="212" t="e">
        <f>627.5095*(RF78-RF77)</f>
        <v>#VALUE!</v>
      </c>
      <c r="RQ76" s="212" t="e">
        <f>627.5095*(RE78-RE77)</f>
        <v>#VALUE!</v>
      </c>
      <c r="RR76" s="212" t="e">
        <f>627.5095*(RD78-RD77)</f>
        <v>#VALUE!</v>
      </c>
      <c r="RS76" s="213" t="e">
        <f t="shared" si="164"/>
        <v>#VALUE!</v>
      </c>
      <c r="RT76" s="249" t="e">
        <f t="shared" si="220"/>
        <v>#VALUE!</v>
      </c>
    </row>
    <row r="77" spans="1:488" ht="17">
      <c r="A77" s="96">
        <v>12.01</v>
      </c>
      <c r="C77" s="286" t="s">
        <v>73</v>
      </c>
      <c r="D77" s="282" t="s">
        <v>139</v>
      </c>
      <c r="E77" s="282" t="s">
        <v>139</v>
      </c>
      <c r="F77" s="282" t="s">
        <v>139</v>
      </c>
      <c r="G77" s="282" t="s">
        <v>139</v>
      </c>
      <c r="H77" s="282" t="s">
        <v>139</v>
      </c>
      <c r="I77" s="282" t="s">
        <v>139</v>
      </c>
      <c r="J77" s="282" t="s">
        <v>139</v>
      </c>
      <c r="K77" s="94" t="s">
        <v>119</v>
      </c>
      <c r="L77" s="34" t="e">
        <f>627.5095*(D78-D76)</f>
        <v>#VALUE!</v>
      </c>
      <c r="M77" s="34" t="e">
        <f>627.5095*(J78-J76)</f>
        <v>#VALUE!</v>
      </c>
      <c r="N77" s="34" t="e">
        <f>627.5095*(I78-I76)</f>
        <v>#VALUE!</v>
      </c>
      <c r="O77" s="34" t="e">
        <f>627.5095*(H78-H76)</f>
        <v>#VALUE!</v>
      </c>
      <c r="P77" s="34" t="e">
        <f>627.5095*(G78-G76)</f>
        <v>#VALUE!</v>
      </c>
      <c r="Q77" s="34" t="e">
        <f>627.5095*(F78-F76)</f>
        <v>#VALUE!</v>
      </c>
      <c r="R77" s="34" t="e">
        <f>627.5095*(E78-E76)</f>
        <v>#VALUE!</v>
      </c>
      <c r="S77" s="93" t="e">
        <f t="shared" si="165"/>
        <v>#VALUE!</v>
      </c>
      <c r="T77" s="93" t="e">
        <f t="shared" si="166"/>
        <v>#VALUE!</v>
      </c>
      <c r="U77" s="288"/>
      <c r="V77" s="93" t="e">
        <f>L77-'CCSD(T)'!BV77</f>
        <v>#VALUE!</v>
      </c>
      <c r="W77" s="93" t="e">
        <f>N77-'CCSD(T)'!BW77</f>
        <v>#VALUE!</v>
      </c>
      <c r="X77" s="93" t="e">
        <f>P77-'CCSD(T)'!CF77</f>
        <v>#VALUE!</v>
      </c>
      <c r="Y77" s="93" t="e">
        <f>R77-'CCSD(T)'!CG77</f>
        <v>#VALUE!</v>
      </c>
      <c r="Z77" s="93" t="e">
        <f>R77-'DLPNO-CCSD(T1 or T0)'!CT76</f>
        <v>#VALUE!</v>
      </c>
      <c r="AA77" s="93" t="e">
        <f t="shared" si="167"/>
        <v>#VALUE!</v>
      </c>
      <c r="AB77" s="93" t="e">
        <f t="shared" si="168"/>
        <v>#VALUE!</v>
      </c>
      <c r="AD77" s="209" t="s">
        <v>73</v>
      </c>
      <c r="AE77" s="28" t="s">
        <v>139</v>
      </c>
      <c r="AF77" s="28" t="s">
        <v>139</v>
      </c>
      <c r="AG77" s="28" t="s">
        <v>139</v>
      </c>
      <c r="AH77" s="28" t="s">
        <v>139</v>
      </c>
      <c r="AI77" s="28" t="s">
        <v>139</v>
      </c>
      <c r="AJ77" s="28" t="s">
        <v>139</v>
      </c>
      <c r="AK77" s="28" t="s">
        <v>139</v>
      </c>
      <c r="AL77" s="18" t="s">
        <v>119</v>
      </c>
      <c r="AM77" s="34" t="e">
        <f>627.5095*(AE78-AE76)</f>
        <v>#VALUE!</v>
      </c>
      <c r="AN77" s="34" t="e">
        <f>627.5095*(AK78-AK76)</f>
        <v>#VALUE!</v>
      </c>
      <c r="AO77" s="34" t="e">
        <f>627.5095*(AJ78-AJ76)</f>
        <v>#VALUE!</v>
      </c>
      <c r="AP77" s="34" t="e">
        <f>627.5095*(AI78-AI76)</f>
        <v>#VALUE!</v>
      </c>
      <c r="AQ77" s="34" t="e">
        <f>627.5095*(AH78-AH76)</f>
        <v>#VALUE!</v>
      </c>
      <c r="AR77" s="34" t="e">
        <f>627.5095*(AG78-AG76)</f>
        <v>#VALUE!</v>
      </c>
      <c r="AS77" s="34" t="e">
        <f>627.5095*(AF78-AF76)</f>
        <v>#VALUE!</v>
      </c>
      <c r="AT77" s="52" t="e">
        <f t="shared" si="169"/>
        <v>#VALUE!</v>
      </c>
      <c r="AU77" s="52" t="e">
        <f t="shared" si="170"/>
        <v>#VALUE!</v>
      </c>
      <c r="AV77" s="71"/>
      <c r="AW77" s="52" t="e">
        <f>AM77-'CCSD(T)'!BV77</f>
        <v>#VALUE!</v>
      </c>
      <c r="AX77" s="52" t="e">
        <f>AO77-'CCSD(T)'!BW77</f>
        <v>#VALUE!</v>
      </c>
      <c r="AY77" s="52" t="e">
        <f>AQ77-'CCSD(T)'!CF77</f>
        <v>#VALUE!</v>
      </c>
      <c r="AZ77" s="52" t="e">
        <f>AS77-'CCSD(T)'!CG77</f>
        <v>#VALUE!</v>
      </c>
      <c r="BA77" s="52" t="e">
        <f>AS77-'DLPNO-CCSD(T1 or T0)'!CT76</f>
        <v>#VALUE!</v>
      </c>
      <c r="BB77" s="52" t="e">
        <f t="shared" si="171"/>
        <v>#VALUE!</v>
      </c>
      <c r="BC77" s="52" t="e">
        <f t="shared" si="172"/>
        <v>#VALUE!</v>
      </c>
      <c r="BD77" s="33"/>
      <c r="BE77" s="211" t="s">
        <v>73</v>
      </c>
      <c r="BF77" s="28">
        <v>-2181.95953188367</v>
      </c>
      <c r="BG77" s="28">
        <v>-2187.5870341441801</v>
      </c>
      <c r="BH77" s="28">
        <v>-2187.5376961332399</v>
      </c>
      <c r="BI77" s="28">
        <v>-2187.3528126881401</v>
      </c>
      <c r="BJ77" s="28">
        <v>-2187.3281436826701</v>
      </c>
      <c r="BK77" s="28">
        <v>-2187.1258078502901</v>
      </c>
      <c r="BL77" s="28">
        <v>-4.9338010947000001E-2</v>
      </c>
      <c r="BM77" s="28">
        <f t="shared" si="173"/>
        <v>-2187.0764698393432</v>
      </c>
      <c r="BN77" s="18" t="s">
        <v>119</v>
      </c>
      <c r="BO77" s="212">
        <f>627.5095*(BF78-BF76)</f>
        <v>12.590792845310229</v>
      </c>
      <c r="BP77" s="212">
        <f>627.5095*(BM78-BM76)</f>
        <v>15.722003232194849</v>
      </c>
      <c r="BQ77" s="212">
        <f>627.5095*(BK78-BK76)</f>
        <v>13.683198694571539</v>
      </c>
      <c r="BR77" s="212">
        <f>627.5095*(BJ78-BJ76)</f>
        <v>16.294057516295112</v>
      </c>
      <c r="BS77" s="212">
        <f>627.5095*(BI78-BI76)</f>
        <v>15.274655250051683</v>
      </c>
      <c r="BT77" s="212">
        <f>627.5095*(BH78-BH76)</f>
        <v>16.009935057743284</v>
      </c>
      <c r="BU77" s="212">
        <f>627.5095*(BG78-BG76)</f>
        <v>13.971130518978541</v>
      </c>
      <c r="BV77" s="213">
        <f t="shared" si="174"/>
        <v>0.28793182440700171</v>
      </c>
      <c r="BW77" s="213">
        <f t="shared" si="175"/>
        <v>-1.3035247310731428</v>
      </c>
      <c r="BX77" s="214" t="e">
        <f t="shared" si="129"/>
        <v>#VALUE!</v>
      </c>
      <c r="BY77" s="33" t="e">
        <f>BO77-'CCSD(T)'!BV77</f>
        <v>#VALUE!</v>
      </c>
      <c r="BZ77" s="33" t="e">
        <f>BQ77-'CCSD(T)'!BW77</f>
        <v>#VALUE!</v>
      </c>
      <c r="CA77" s="39" t="e">
        <f>BS77-'CCSD(T)'!CF77</f>
        <v>#VALUE!</v>
      </c>
      <c r="CB77" s="39" t="e">
        <f>BU77-'CCSD(T)'!CG77</f>
        <v>#VALUE!</v>
      </c>
      <c r="CC77" s="33" t="e">
        <f>BU77-'DLPNO-CCSD(T1 or T0)'!CT76</f>
        <v>#VALUE!</v>
      </c>
      <c r="CD77" s="33" t="e">
        <f t="shared" si="176"/>
        <v>#VALUE!</v>
      </c>
      <c r="CE77" s="33" t="e">
        <f t="shared" si="177"/>
        <v>#VALUE!</v>
      </c>
      <c r="CF77" s="39"/>
      <c r="CG77" s="211" t="s">
        <v>73</v>
      </c>
      <c r="CH77" s="201">
        <v>-2181.95953188369</v>
      </c>
      <c r="CI77" s="200">
        <v>-2187.5898995326202</v>
      </c>
      <c r="CJ77" s="200">
        <v>-2187.5406894785701</v>
      </c>
      <c r="CK77" s="200">
        <v>-2187.3552223367501</v>
      </c>
      <c r="CL77" s="200">
        <v>-2187.3306173097299</v>
      </c>
      <c r="CM77" s="200">
        <v>-2187.1297266946299</v>
      </c>
      <c r="CN77" s="52">
        <v>-4.9210054046999997E-2</v>
      </c>
      <c r="CO77" s="33">
        <f t="shared" si="178"/>
        <v>-2187.080516640583</v>
      </c>
      <c r="CP77" s="18" t="s">
        <v>119</v>
      </c>
      <c r="CQ77" s="34">
        <f>627.5095*(CH78-CH76)</f>
        <v>12.590792889255406</v>
      </c>
      <c r="CR77" s="34">
        <f>627.5095*(CO78-CO76)</f>
        <v>14.790975571766023</v>
      </c>
      <c r="CS77" s="34">
        <f>627.5095*(CM78-CM76)</f>
        <v>13.586237790434295</v>
      </c>
      <c r="CT77" s="34">
        <f>627.5095*(CL78-CL76)</f>
        <v>15.425763434807751</v>
      </c>
      <c r="CU77" s="34">
        <f>627.5095*(CK78-CK76)</f>
        <v>14.823394550419769</v>
      </c>
      <c r="CV77" s="34">
        <f>627.5095*(CJ78-CJ76)</f>
        <v>15.068775181338466</v>
      </c>
      <c r="CW77" s="34">
        <f>627.5095*(CI78-CI76)</f>
        <v>13.864037400862813</v>
      </c>
      <c r="CX77" s="33">
        <f t="shared" si="130"/>
        <v>0.27779961042851831</v>
      </c>
      <c r="CY77" s="33">
        <f t="shared" si="131"/>
        <v>-0.95935714955695595</v>
      </c>
      <c r="CZ77" s="33">
        <f t="shared" si="132"/>
        <v>0.34416758151618687</v>
      </c>
      <c r="DA77" s="33" t="e">
        <f>CQ77-'CCSD(T)'!BV77</f>
        <v>#VALUE!</v>
      </c>
      <c r="DB77" s="33" t="e">
        <f>CS77-'CCSD(T)'!BW77</f>
        <v>#VALUE!</v>
      </c>
      <c r="DC77" s="33" t="e">
        <f>CU77-'CCSD(T)'!CF77</f>
        <v>#VALUE!</v>
      </c>
      <c r="DD77" s="39" t="e">
        <f>CW77-'CCSD(T)'!CG77</f>
        <v>#VALUE!</v>
      </c>
      <c r="DE77" s="39" t="e">
        <f>CW77-'DLPNO-CCSD(T1 or T0)'!CT76</f>
        <v>#VALUE!</v>
      </c>
      <c r="DF77" s="33" t="e">
        <f t="shared" si="179"/>
        <v>#VALUE!</v>
      </c>
      <c r="DG77" s="33" t="e">
        <f t="shared" si="180"/>
        <v>#VALUE!</v>
      </c>
      <c r="DH77" s="33"/>
      <c r="DI77" s="211" t="s">
        <v>73</v>
      </c>
      <c r="DJ77" s="201" t="s">
        <v>139</v>
      </c>
      <c r="DK77" s="200" t="s">
        <v>139</v>
      </c>
      <c r="DL77" s="200" t="s">
        <v>139</v>
      </c>
      <c r="DM77" s="200" t="s">
        <v>139</v>
      </c>
      <c r="DN77" s="200" t="s">
        <v>139</v>
      </c>
      <c r="DO77" s="200" t="s">
        <v>139</v>
      </c>
      <c r="DP77" s="10" t="s">
        <v>139</v>
      </c>
      <c r="DQ77" s="33" t="e">
        <f t="shared" si="125"/>
        <v>#VALUE!</v>
      </c>
      <c r="DR77" s="18" t="s">
        <v>119</v>
      </c>
      <c r="DS77" s="34" t="e">
        <f>627.5095*(DJ78-DJ76)</f>
        <v>#VALUE!</v>
      </c>
      <c r="DT77" s="34" t="e">
        <f>627.5095*(DQ78-DQ76)</f>
        <v>#VALUE!</v>
      </c>
      <c r="DU77" s="34" t="e">
        <f>627.5095*(DO78-DO76)</f>
        <v>#VALUE!</v>
      </c>
      <c r="DV77" s="34" t="e">
        <f>627.5095*(DN78-DN76)</f>
        <v>#VALUE!</v>
      </c>
      <c r="DW77" s="34" t="e">
        <f>627.5095*(DM78-DM76)</f>
        <v>#VALUE!</v>
      </c>
      <c r="DX77" s="34" t="e">
        <f>627.5095*(DL78-DL76)</f>
        <v>#VALUE!</v>
      </c>
      <c r="DY77" s="34" t="e">
        <f>627.5095*(DK78-DK76)</f>
        <v>#VALUE!</v>
      </c>
      <c r="DZ77" s="33" t="e">
        <f t="shared" si="133"/>
        <v>#VALUE!</v>
      </c>
      <c r="EA77" s="33" t="e">
        <f t="shared" si="134"/>
        <v>#VALUE!</v>
      </c>
      <c r="EB77" s="33" t="e">
        <f t="shared" si="181"/>
        <v>#VALUE!</v>
      </c>
      <c r="EC77" s="33" t="e">
        <f>DS77-'CCSD(T)'!BV77</f>
        <v>#VALUE!</v>
      </c>
      <c r="ED77" s="33" t="e">
        <f>DU77-'CCSD(T)'!BW77</f>
        <v>#VALUE!</v>
      </c>
      <c r="EE77" s="33" t="e">
        <f>DW77-'CCSD(T)'!CF77</f>
        <v>#VALUE!</v>
      </c>
      <c r="EF77" s="39" t="e">
        <f>DY77-'CCSD(T)'!CG77</f>
        <v>#VALUE!</v>
      </c>
      <c r="EG77" s="39" t="e">
        <f>DY77-'DLPNO-CCSD(T1 or T0)'!CT76</f>
        <v>#VALUE!</v>
      </c>
      <c r="EH77" s="33" t="e">
        <f t="shared" si="182"/>
        <v>#VALUE!</v>
      </c>
      <c r="EI77" s="33" t="e">
        <f t="shared" si="183"/>
        <v>#VALUE!</v>
      </c>
      <c r="EJ77" s="33"/>
      <c r="EK77" s="289" t="s">
        <v>73</v>
      </c>
      <c r="EL77" s="33" t="s">
        <v>139</v>
      </c>
      <c r="EM77" s="33" t="s">
        <v>139</v>
      </c>
      <c r="EN77" s="33" t="s">
        <v>139</v>
      </c>
      <c r="EO77" s="33" t="s">
        <v>139</v>
      </c>
      <c r="EP77" s="33" t="s">
        <v>139</v>
      </c>
      <c r="EQ77" s="33" t="s">
        <v>139</v>
      </c>
      <c r="ER77" s="33" t="s">
        <v>139</v>
      </c>
      <c r="ES77" s="33" t="e">
        <f t="shared" si="184"/>
        <v>#VALUE!</v>
      </c>
      <c r="ET77" s="18" t="s">
        <v>119</v>
      </c>
      <c r="EU77" s="34" t="e">
        <f>627.5095*(EL78-EL76)</f>
        <v>#VALUE!</v>
      </c>
      <c r="EV77" s="34" t="e">
        <f>627.5095*(ES78-ES76)</f>
        <v>#VALUE!</v>
      </c>
      <c r="EW77" s="34" t="e">
        <f>627.5095*(EQ78-EQ76)</f>
        <v>#VALUE!</v>
      </c>
      <c r="EX77" s="34" t="e">
        <f>627.5095*(EP78-EP76)</f>
        <v>#VALUE!</v>
      </c>
      <c r="EY77" s="34" t="e">
        <f>627.5095*(EO78-EO76)</f>
        <v>#VALUE!</v>
      </c>
      <c r="EZ77" s="34" t="e">
        <f>627.5095*(EN78-EN76)</f>
        <v>#VALUE!</v>
      </c>
      <c r="FA77" s="34" t="e">
        <f>627.5095*(EM78-EM76)</f>
        <v>#VALUE!</v>
      </c>
      <c r="FB77" s="92" t="e">
        <f t="shared" si="135"/>
        <v>#VALUE!</v>
      </c>
      <c r="FC77" s="92" t="e">
        <f t="shared" si="136"/>
        <v>#VALUE!</v>
      </c>
      <c r="FD77" s="92" t="e">
        <f>EU77-'CCSD(T)'!BB77</f>
        <v>#VALUE!</v>
      </c>
      <c r="FE77" s="92" t="e">
        <f>EW77-'CCSD(T)'!BC77</f>
        <v>#VALUE!</v>
      </c>
      <c r="FF77" s="92" t="e">
        <f>EY77-'CCSD(T)'!CH77</f>
        <v>#VALUE!</v>
      </c>
      <c r="FG77" s="96" t="e">
        <f>FA77-'CCSD(T)'!CI77</f>
        <v>#VALUE!</v>
      </c>
      <c r="FH77" s="96" t="e">
        <f>FA77-'DLPNO-CCSD(T1 or T0)'!AF76</f>
        <v>#VALUE!</v>
      </c>
      <c r="FI77" s="92" t="e">
        <f t="shared" si="185"/>
        <v>#VALUE!</v>
      </c>
      <c r="FJ77" s="92" t="e">
        <f t="shared" si="186"/>
        <v>#VALUE!</v>
      </c>
      <c r="FK77" s="39"/>
      <c r="FL77" s="218" t="s">
        <v>73</v>
      </c>
      <c r="FM77" s="28" t="s">
        <v>139</v>
      </c>
      <c r="FN77" s="28" t="s">
        <v>139</v>
      </c>
      <c r="FO77" s="28" t="s">
        <v>139</v>
      </c>
      <c r="FP77" s="28" t="s">
        <v>139</v>
      </c>
      <c r="FQ77" s="28" t="s">
        <v>139</v>
      </c>
      <c r="FR77" s="28" t="s">
        <v>139</v>
      </c>
      <c r="FS77" s="28" t="s">
        <v>139</v>
      </c>
      <c r="FT77" s="28" t="e">
        <f t="shared" si="187"/>
        <v>#VALUE!</v>
      </c>
      <c r="FU77" s="18" t="s">
        <v>119</v>
      </c>
      <c r="FV77" s="34" t="e">
        <f>627.5095*(FM78-FM76)</f>
        <v>#VALUE!</v>
      </c>
      <c r="FW77" s="34" t="e">
        <f>627.5095*(FT78-FT76)</f>
        <v>#VALUE!</v>
      </c>
      <c r="FX77" s="34" t="e">
        <f>627.5095*(FR78-FR76)</f>
        <v>#VALUE!</v>
      </c>
      <c r="FY77" s="34" t="e">
        <f>627.5095*(FQ78-FQ76)</f>
        <v>#VALUE!</v>
      </c>
      <c r="FZ77" s="34" t="e">
        <f>627.5095*(FP78-FP76)</f>
        <v>#VALUE!</v>
      </c>
      <c r="GA77" s="34" t="e">
        <f>627.5095*(FO78-FO76)</f>
        <v>#VALUE!</v>
      </c>
      <c r="GB77" s="34" t="e">
        <f>627.5095*(FN78-FN76)</f>
        <v>#VALUE!</v>
      </c>
      <c r="GC77" s="33" t="e">
        <f t="shared" si="188"/>
        <v>#VALUE!</v>
      </c>
      <c r="GD77" s="33" t="e">
        <f t="shared" si="189"/>
        <v>#VALUE!</v>
      </c>
      <c r="GE77" s="169" t="e">
        <f t="shared" si="137"/>
        <v>#VALUE!</v>
      </c>
      <c r="GF77" s="33" t="e">
        <f>FV77-'CCSD(T)'!BB77</f>
        <v>#VALUE!</v>
      </c>
      <c r="GG77" s="33" t="e">
        <f>FX77-'CCSD(T)'!BC77</f>
        <v>#VALUE!</v>
      </c>
      <c r="GH77" s="33" t="e">
        <f>FZ77-'CCSD(T)'!CH77</f>
        <v>#VALUE!</v>
      </c>
      <c r="GI77" s="33" t="e">
        <f>GB77-'CCSD(T)'!CI77</f>
        <v>#VALUE!</v>
      </c>
      <c r="GJ77" s="33" t="e">
        <f>GB77-'DLPNO-CCSD(T1 or T0)'!O76</f>
        <v>#VALUE!</v>
      </c>
      <c r="GK77" s="33" t="e">
        <f t="shared" si="190"/>
        <v>#VALUE!</v>
      </c>
      <c r="GL77" s="33" t="e">
        <f t="shared" si="191"/>
        <v>#VALUE!</v>
      </c>
      <c r="GM77" s="33"/>
      <c r="GN77" s="218" t="s">
        <v>73</v>
      </c>
      <c r="GO77" s="28" t="s">
        <v>139</v>
      </c>
      <c r="GP77" s="28" t="s">
        <v>139</v>
      </c>
      <c r="GQ77" s="28" t="s">
        <v>139</v>
      </c>
      <c r="GR77" s="28" t="s">
        <v>139</v>
      </c>
      <c r="GS77" s="28" t="s">
        <v>139</v>
      </c>
      <c r="GT77" s="28" t="s">
        <v>139</v>
      </c>
      <c r="GU77" s="28" t="s">
        <v>139</v>
      </c>
      <c r="GV77" s="28" t="e">
        <f t="shared" si="192"/>
        <v>#VALUE!</v>
      </c>
      <c r="GW77" s="18" t="s">
        <v>119</v>
      </c>
      <c r="GX77" s="34" t="e">
        <f>627.5095*(GO78-GO76)</f>
        <v>#VALUE!</v>
      </c>
      <c r="GY77" s="34" t="e">
        <f>627.5095*(GV78-GV76)</f>
        <v>#VALUE!</v>
      </c>
      <c r="GZ77" s="34" t="e">
        <f>627.5095*(GT78-GT76)</f>
        <v>#VALUE!</v>
      </c>
      <c r="HA77" s="34" t="e">
        <f>627.5095*(GS78-GS76)</f>
        <v>#VALUE!</v>
      </c>
      <c r="HB77" s="34" t="e">
        <f>627.5095*(GR78-GR76)</f>
        <v>#VALUE!</v>
      </c>
      <c r="HC77" s="34" t="e">
        <f>627.5095*(GQ78-GQ76)</f>
        <v>#VALUE!</v>
      </c>
      <c r="HD77" s="34" t="e">
        <f>627.5095*(GP78-GP76)</f>
        <v>#VALUE!</v>
      </c>
      <c r="HE77" s="33" t="e">
        <f t="shared" si="138"/>
        <v>#VALUE!</v>
      </c>
      <c r="HF77" s="33" t="e">
        <f t="shared" si="139"/>
        <v>#VALUE!</v>
      </c>
      <c r="HG77" s="52" t="e">
        <f t="shared" si="193"/>
        <v>#VALUE!</v>
      </c>
      <c r="HH77" s="33" t="e">
        <f>GX77-'CCSD(T)'!BB77</f>
        <v>#VALUE!</v>
      </c>
      <c r="HI77" s="33" t="e">
        <f>GZ77-'CCSD(T)'!BC77</f>
        <v>#VALUE!</v>
      </c>
      <c r="HJ77" s="33" t="e">
        <f>HB77-'CCSD(T)'!CH77</f>
        <v>#VALUE!</v>
      </c>
      <c r="HK77" s="33" t="e">
        <f>HD77-'CCSD(T)'!CI77</f>
        <v>#VALUE!</v>
      </c>
      <c r="HL77" s="33" t="e">
        <f>HD77-'DLPNO-CCSD(T1 or T0)'!CT76</f>
        <v>#VALUE!</v>
      </c>
      <c r="HM77" s="33" t="e">
        <f t="shared" si="140"/>
        <v>#VALUE!</v>
      </c>
      <c r="HN77" s="33" t="e">
        <f t="shared" si="141"/>
        <v>#VALUE!</v>
      </c>
      <c r="HO77" s="39"/>
      <c r="HP77" s="218" t="s">
        <v>73</v>
      </c>
      <c r="HQ77" s="28" t="s">
        <v>139</v>
      </c>
      <c r="HR77" s="28" t="s">
        <v>139</v>
      </c>
      <c r="HS77" s="28" t="s">
        <v>139</v>
      </c>
      <c r="HT77" s="28" t="s">
        <v>139</v>
      </c>
      <c r="HU77" s="28" t="s">
        <v>139</v>
      </c>
      <c r="HV77" s="28" t="s">
        <v>139</v>
      </c>
      <c r="HW77" s="28" t="s">
        <v>139</v>
      </c>
      <c r="HX77" s="28" t="e">
        <f t="shared" si="194"/>
        <v>#VALUE!</v>
      </c>
      <c r="HY77" s="18" t="s">
        <v>119</v>
      </c>
      <c r="HZ77" s="34" t="e">
        <f>627.5095*(HQ78-HQ76)</f>
        <v>#VALUE!</v>
      </c>
      <c r="IA77" s="34" t="e">
        <f>627.5095*(HX78-HX76)</f>
        <v>#VALUE!</v>
      </c>
      <c r="IB77" s="34" t="e">
        <f>627.5095*(HV78-HV76)</f>
        <v>#VALUE!</v>
      </c>
      <c r="IC77" s="34" t="e">
        <f>627.5095*(HU78-HU76)</f>
        <v>#VALUE!</v>
      </c>
      <c r="ID77" s="34" t="e">
        <f>627.5095*(HT78-HT76)</f>
        <v>#VALUE!</v>
      </c>
      <c r="IE77" s="34" t="e">
        <f>627.5095*(HS78-HS76)</f>
        <v>#VALUE!</v>
      </c>
      <c r="IF77" s="34" t="e">
        <f>627.5095*(HR78-HR76)</f>
        <v>#VALUE!</v>
      </c>
      <c r="IG77" s="33" t="e">
        <f t="shared" si="195"/>
        <v>#VALUE!</v>
      </c>
      <c r="IH77" s="33" t="e">
        <f t="shared" si="196"/>
        <v>#VALUE!</v>
      </c>
      <c r="II77" s="33" t="e">
        <f t="shared" si="197"/>
        <v>#VALUE!</v>
      </c>
      <c r="IJ77" s="33" t="e">
        <f>HZ77-'CCSD(T)'!BB77</f>
        <v>#VALUE!</v>
      </c>
      <c r="IK77" s="33" t="e">
        <f>IB77-'CCSD(T)'!BC77</f>
        <v>#VALUE!</v>
      </c>
      <c r="IL77" s="33" t="e">
        <f>ID77-'CCSD(T)'!CH77</f>
        <v>#VALUE!</v>
      </c>
      <c r="IM77" s="33" t="e">
        <f>IF77-'CCSD(T)'!CI77</f>
        <v>#VALUE!</v>
      </c>
      <c r="IN77" s="33" t="e">
        <f>IF77-'DLPNO-CCSD(T1 or T0)'!CT76</f>
        <v>#VALUE!</v>
      </c>
      <c r="IO77" s="33" t="e">
        <f t="shared" si="198"/>
        <v>#VALUE!</v>
      </c>
      <c r="IP77" s="33" t="e">
        <f t="shared" si="199"/>
        <v>#VALUE!</v>
      </c>
      <c r="IQ77" s="33"/>
      <c r="IR77" s="218" t="s">
        <v>73</v>
      </c>
      <c r="IS77" t="s">
        <v>139</v>
      </c>
      <c r="IT77" t="s">
        <v>139</v>
      </c>
      <c r="IU77" t="s">
        <v>139</v>
      </c>
      <c r="IV77" t="s">
        <v>139</v>
      </c>
      <c r="IW77" t="s">
        <v>139</v>
      </c>
      <c r="IX77" t="s">
        <v>139</v>
      </c>
      <c r="IY77" t="s">
        <v>139</v>
      </c>
      <c r="IZ77" s="28" t="e">
        <f t="shared" si="200"/>
        <v>#VALUE!</v>
      </c>
      <c r="JA77" s="18" t="s">
        <v>119</v>
      </c>
      <c r="JB77" s="34" t="e">
        <f>627.5095*(IS78-IS76)</f>
        <v>#VALUE!</v>
      </c>
      <c r="JC77" s="34" t="e">
        <f>627.5095*(IZ78-IZ76)</f>
        <v>#VALUE!</v>
      </c>
      <c r="JD77" s="34" t="e">
        <f>627.5095*(IX78-IX76)</f>
        <v>#VALUE!</v>
      </c>
      <c r="JE77" s="34" t="e">
        <f>627.5095*(IW78-IW76)</f>
        <v>#VALUE!</v>
      </c>
      <c r="JF77" s="34" t="e">
        <f>627.5095*(IV78-IV76)</f>
        <v>#VALUE!</v>
      </c>
      <c r="JG77" s="34" t="e">
        <f>627.5095*(IU78-IU76)</f>
        <v>#VALUE!</v>
      </c>
      <c r="JH77" s="34" t="e">
        <f>627.5095*(IT78-IT76)</f>
        <v>#VALUE!</v>
      </c>
      <c r="JI77" s="33" t="e">
        <f t="shared" si="201"/>
        <v>#VALUE!</v>
      </c>
      <c r="JJ77" s="33" t="e">
        <f t="shared" si="202"/>
        <v>#VALUE!</v>
      </c>
      <c r="JK77" s="33" t="e">
        <f t="shared" si="203"/>
        <v>#VALUE!</v>
      </c>
      <c r="JL77" s="33" t="e">
        <f>JB77-'CCSD(T)'!BB77</f>
        <v>#VALUE!</v>
      </c>
      <c r="JM77" s="33" t="e">
        <f>JD77-'CCSD(T)'!BC77</f>
        <v>#VALUE!</v>
      </c>
      <c r="JN77" s="33" t="e">
        <f>JF77-'CCSD(T)'!CH77</f>
        <v>#VALUE!</v>
      </c>
      <c r="JO77" s="33" t="e">
        <f>JH77-'CCSD(T)'!CI77</f>
        <v>#VALUE!</v>
      </c>
      <c r="JP77" s="33" t="e">
        <f>JH77-'DLPNO-CCSD(T1 or T0)'!CT76</f>
        <v>#VALUE!</v>
      </c>
      <c r="JQ77" s="33" t="e">
        <f t="shared" si="204"/>
        <v>#VALUE!</v>
      </c>
      <c r="JR77" s="33" t="e">
        <f t="shared" si="205"/>
        <v>#VALUE!</v>
      </c>
      <c r="JS77" s="33"/>
      <c r="JT77" s="344"/>
      <c r="JU77" s="267"/>
      <c r="JV77" s="348"/>
      <c r="JW77" s="334"/>
      <c r="JX77" s="218" t="s">
        <v>73</v>
      </c>
      <c r="JY77" s="28" t="s">
        <v>139</v>
      </c>
      <c r="JZ77" s="28" t="s">
        <v>139</v>
      </c>
      <c r="KA77" s="28" t="s">
        <v>139</v>
      </c>
      <c r="KB77" s="28" t="s">
        <v>139</v>
      </c>
      <c r="KC77" s="28" t="s">
        <v>139</v>
      </c>
      <c r="KD77" s="28" t="s">
        <v>139</v>
      </c>
      <c r="KE77" s="28" t="s">
        <v>139</v>
      </c>
      <c r="KF77" s="28" t="e">
        <f t="shared" si="206"/>
        <v>#VALUE!</v>
      </c>
      <c r="KG77" s="216">
        <v>-2190.8211914240001</v>
      </c>
      <c r="KH77" s="125">
        <v>-2190.8211914240001</v>
      </c>
      <c r="KI77" s="215">
        <v>-2191.1719365240001</v>
      </c>
      <c r="KJ77" s="10">
        <v>-1.736272285264</v>
      </c>
      <c r="KK77" s="10">
        <v>-5.1530861003580002</v>
      </c>
      <c r="KL77" s="10" t="e">
        <f t="shared" si="142"/>
        <v>#VALUE!</v>
      </c>
      <c r="KM77" s="10" t="e">
        <f t="shared" si="143"/>
        <v>#VALUE!</v>
      </c>
      <c r="KN77" s="34" t="e">
        <f>627.5095*(JY78-JY76)</f>
        <v>#VALUE!</v>
      </c>
      <c r="KO77" s="34" t="e">
        <f>627.5095*(KF78-KF76)</f>
        <v>#VALUE!</v>
      </c>
      <c r="KP77" s="34"/>
      <c r="KQ77" s="34"/>
      <c r="KR77" s="34" t="e">
        <f>627.5095*(KD78-KD76)</f>
        <v>#VALUE!</v>
      </c>
      <c r="KS77" s="34" t="e">
        <f>627.5095*(KC78-KC76)</f>
        <v>#VALUE!</v>
      </c>
      <c r="KT77" s="34" t="e">
        <f>627.5095*(KB78-KB76)</f>
        <v>#VALUE!</v>
      </c>
      <c r="KU77" s="34" t="e">
        <f>627.5095*(KA78-KA76)</f>
        <v>#VALUE!</v>
      </c>
      <c r="KV77" s="34"/>
      <c r="KW77" s="33"/>
      <c r="KX77" s="109"/>
      <c r="KY77" s="109"/>
      <c r="KZ77" s="331"/>
      <c r="LA77" s="33" t="e">
        <f t="shared" si="144"/>
        <v>#VALUE!</v>
      </c>
      <c r="LB77" s="155" t="e">
        <f t="shared" si="145"/>
        <v>#VALUE!</v>
      </c>
      <c r="LC77" s="149" t="e">
        <f>KN77-'PNO-LCCSD(T)'!AB76</f>
        <v>#VALUE!</v>
      </c>
      <c r="LD77" s="179" t="e">
        <f t="shared" si="146"/>
        <v>#VALUE!</v>
      </c>
      <c r="LE77" s="324">
        <f t="shared" si="147"/>
        <v>0</v>
      </c>
      <c r="LF77" s="326">
        <f t="shared" si="148"/>
        <v>0</v>
      </c>
      <c r="LG77" t="str">
        <f t="shared" si="149"/>
        <v>25_start</v>
      </c>
      <c r="LH77" s="175">
        <f>627.5095*(KG78-KG76)</f>
        <v>13.284077420487646</v>
      </c>
      <c r="LI77" s="128" t="e">
        <f t="shared" si="127"/>
        <v>#VALUE!</v>
      </c>
      <c r="LJ77" s="129" t="e">
        <f t="shared" si="128"/>
        <v>#VALUE!</v>
      </c>
      <c r="LK77" s="123">
        <f>627.5095*(KI78-KI76)</f>
        <v>12.745329139278104</v>
      </c>
      <c r="LL77" s="128" t="e">
        <f t="shared" si="150"/>
        <v>#VALUE!</v>
      </c>
      <c r="LM77" s="128">
        <f t="shared" si="151"/>
        <v>-12.745329139278104</v>
      </c>
      <c r="LN77" s="226" t="e">
        <f t="shared" si="152"/>
        <v>#VALUE!</v>
      </c>
      <c r="LO77" s="226"/>
      <c r="LP77" s="5" t="s">
        <v>73</v>
      </c>
      <c r="LQ77" s="4" t="s">
        <v>139</v>
      </c>
      <c r="LR77" s="4" t="s">
        <v>139</v>
      </c>
      <c r="LS77" s="4" t="s">
        <v>139</v>
      </c>
      <c r="LT77" s="4" t="s">
        <v>139</v>
      </c>
      <c r="LU77" s="4" t="s">
        <v>139</v>
      </c>
      <c r="LV77" s="4" t="s">
        <v>139</v>
      </c>
      <c r="LW77" s="4" t="s">
        <v>139</v>
      </c>
      <c r="LX77" s="28" t="e">
        <f t="shared" si="153"/>
        <v>#VALUE!</v>
      </c>
      <c r="LY77" s="18" t="s">
        <v>119</v>
      </c>
      <c r="LZ77" s="34" t="e">
        <f>627.5095*(LQ78-LQ76)</f>
        <v>#VALUE!</v>
      </c>
      <c r="MA77" s="34" t="e">
        <f>627.5095*(LX78-LX76)</f>
        <v>#VALUE!</v>
      </c>
      <c r="MB77" s="34" t="e">
        <f>627.5095*(LV78-LV76)</f>
        <v>#VALUE!</v>
      </c>
      <c r="MC77" s="34" t="e">
        <f>627.5095*(LU78-LU76)</f>
        <v>#VALUE!</v>
      </c>
      <c r="MD77" s="34" t="e">
        <f>627.5095*(LT78-LT76)</f>
        <v>#VALUE!</v>
      </c>
      <c r="ME77" s="34" t="e">
        <f>627.5095*(LS78-LS76)</f>
        <v>#VALUE!</v>
      </c>
      <c r="MF77" s="34" t="e">
        <f>627.5095*(LR78-LR76)</f>
        <v>#VALUE!</v>
      </c>
      <c r="MG77" s="33" t="e">
        <f t="shared" si="154"/>
        <v>#VALUE!</v>
      </c>
      <c r="MH77" s="39" t="e">
        <f t="shared" si="155"/>
        <v>#VALUE!</v>
      </c>
      <c r="MI77" s="33"/>
      <c r="MJ77" s="5" t="s">
        <v>73</v>
      </c>
      <c r="MK77" s="28" t="s">
        <v>139</v>
      </c>
      <c r="ML77" s="28" t="s">
        <v>139</v>
      </c>
      <c r="MM77" s="28" t="s">
        <v>139</v>
      </c>
      <c r="MN77" s="28" t="s">
        <v>139</v>
      </c>
      <c r="MO77" s="28" t="s">
        <v>139</v>
      </c>
      <c r="MP77" s="28" t="s">
        <v>139</v>
      </c>
      <c r="MQ77" s="28" t="s">
        <v>139</v>
      </c>
      <c r="MR77" s="28" t="e">
        <f t="shared" si="207"/>
        <v>#VALUE!</v>
      </c>
      <c r="MS77" s="18" t="s">
        <v>119</v>
      </c>
      <c r="MT77" s="34" t="e">
        <f>627.5095*(MK78-MK76)</f>
        <v>#VALUE!</v>
      </c>
      <c r="MU77" s="34" t="e">
        <f>627.5095*(MR78-MR76)</f>
        <v>#VALUE!</v>
      </c>
      <c r="MV77" s="34" t="e">
        <f>627.5095*(MP78-MP76)</f>
        <v>#VALUE!</v>
      </c>
      <c r="MW77" s="34" t="e">
        <f>627.5095*(MO78-MO76)</f>
        <v>#VALUE!</v>
      </c>
      <c r="MX77" s="34" t="e">
        <f>627.5095*(MN78-MN76)</f>
        <v>#VALUE!</v>
      </c>
      <c r="MY77" s="34" t="e">
        <f>627.5095*(MM78-MM76)</f>
        <v>#VALUE!</v>
      </c>
      <c r="MZ77" s="34" t="e">
        <f>627.5095*(ML78-ML76)</f>
        <v>#VALUE!</v>
      </c>
      <c r="NA77" s="52" t="e">
        <f t="shared" si="156"/>
        <v>#VALUE!</v>
      </c>
      <c r="NB77" s="52" t="e">
        <f t="shared" si="157"/>
        <v>#VALUE!</v>
      </c>
      <c r="NC77" s="33" t="e">
        <f t="shared" si="158"/>
        <v>#VALUE!</v>
      </c>
      <c r="ND77" s="33"/>
      <c r="NE77" s="5" t="s">
        <v>73</v>
      </c>
      <c r="NF77">
        <v>-2183.9371679534802</v>
      </c>
      <c r="NG77">
        <v>-2191.4322169294901</v>
      </c>
      <c r="NH77">
        <v>-2191.34872516622</v>
      </c>
      <c r="NI77">
        <v>-2191.0502500883999</v>
      </c>
      <c r="NJ77">
        <v>-2191.0085042067699</v>
      </c>
      <c r="NK77">
        <v>-2190.95573500303</v>
      </c>
      <c r="NL77">
        <v>-8.3491763272000002E-2</v>
      </c>
      <c r="NM77" s="28">
        <f t="shared" si="208"/>
        <v>-2190.8722432397581</v>
      </c>
      <c r="NN77" s="18" t="s">
        <v>119</v>
      </c>
      <c r="NO77" s="34">
        <f>627.5095*(NF78-NF76)</f>
        <v>11.07618336213195</v>
      </c>
      <c r="NP77" s="34">
        <f>627.5095*(NM78-NM76)</f>
        <v>11.462468519816406</v>
      </c>
      <c r="NQ77" s="34">
        <f>627.5095*(NK78-NK76)</f>
        <v>12.344269099358687</v>
      </c>
      <c r="NR77" s="34">
        <f>627.5095*(NJ78-NJ76)</f>
        <v>12.857941259795297</v>
      </c>
      <c r="NS77" s="34">
        <f>627.5095*(NI78-NI76)</f>
        <v>13.298841551849302</v>
      </c>
      <c r="NT77" s="34">
        <f>627.5095*(NH78-NH76)</f>
        <v>12.206557859903119</v>
      </c>
      <c r="NU77" s="34">
        <f>627.5095*(NG78-NG76)</f>
        <v>13.088358443440415</v>
      </c>
      <c r="NV77" s="33">
        <f t="shared" si="159"/>
        <v>0.74408934408172733</v>
      </c>
      <c r="NW77" s="39">
        <f t="shared" si="209"/>
        <v>-0.21048310840888718</v>
      </c>
      <c r="NX77" s="33" t="e">
        <f t="shared" si="210"/>
        <v>#VALUE!</v>
      </c>
      <c r="NZ77" s="5" t="s">
        <v>73</v>
      </c>
      <c r="OA77" s="4">
        <v>-2184.0183768226402</v>
      </c>
      <c r="OB77" s="4">
        <v>-2191.9243277122</v>
      </c>
      <c r="OC77" s="4">
        <v>-2191.8085775793302</v>
      </c>
      <c r="OD77" s="4">
        <v>-2191.5020873414701</v>
      </c>
      <c r="OE77" s="4">
        <v>-2191.4442122750402</v>
      </c>
      <c r="OF77" s="4">
        <v>-2191.4872934251998</v>
      </c>
      <c r="OG77" s="4">
        <v>-0.115750132862</v>
      </c>
      <c r="OH77" s="28">
        <f t="shared" si="211"/>
        <v>-2191.3715432923377</v>
      </c>
      <c r="OI77" s="18" t="s">
        <v>119</v>
      </c>
      <c r="OJ77" s="34">
        <f>627.5095*(OA78-OA76)</f>
        <v>10.978759770084972</v>
      </c>
      <c r="OK77" s="34">
        <f>627.5095*(OH78-OH76)</f>
        <v>11.328254670854047</v>
      </c>
      <c r="OL77" s="34">
        <f>627.5095*(OF78-OF76)</f>
        <v>12.51074492227689</v>
      </c>
      <c r="OM77" s="34">
        <f>627.5095*(OE78-OE76)</f>
        <v>12.843456721623033</v>
      </c>
      <c r="ON77" s="34">
        <f>627.5095*(OD78-OD76)</f>
        <v>13.434701851614829</v>
      </c>
      <c r="OO77" s="34">
        <f>627.5095*(OC78-OC76)</f>
        <v>12.174743002711594</v>
      </c>
      <c r="OP77" s="34">
        <f>627.5095*(OB78-OB76)</f>
        <v>13.357233256131943</v>
      </c>
      <c r="OQ77" s="33">
        <f t="shared" si="160"/>
        <v>0.84648833385505284</v>
      </c>
      <c r="OR77" s="39">
        <f t="shared" si="212"/>
        <v>-7.746859548288576E-2</v>
      </c>
      <c r="OS77" s="39"/>
      <c r="OT77" s="39" t="s">
        <v>73</v>
      </c>
      <c r="OU77" s="39" t="s">
        <v>139</v>
      </c>
      <c r="OV77" s="39" t="s">
        <v>139</v>
      </c>
      <c r="OW77" s="39" t="s">
        <v>139</v>
      </c>
      <c r="OX77" s="39" t="s">
        <v>139</v>
      </c>
      <c r="OY77" s="39" t="s">
        <v>139</v>
      </c>
      <c r="OZ77" s="39" t="s">
        <v>139</v>
      </c>
      <c r="PA77" s="39" t="s">
        <v>139</v>
      </c>
      <c r="PB77" s="39" t="e">
        <v>#VALUE!</v>
      </c>
      <c r="PC77" s="39" t="s">
        <v>119</v>
      </c>
      <c r="PD77" s="39" t="e">
        <v>#VALUE!</v>
      </c>
      <c r="PE77" s="39" t="e">
        <v>#VALUE!</v>
      </c>
      <c r="PF77" s="39" t="e">
        <v>#VALUE!</v>
      </c>
      <c r="PG77" s="39" t="e">
        <v>#VALUE!</v>
      </c>
      <c r="PH77" s="39" t="e">
        <v>#VALUE!</v>
      </c>
      <c r="PI77" s="39" t="e">
        <v>#VALUE!</v>
      </c>
      <c r="PJ77" s="39" t="e">
        <v>#VALUE!</v>
      </c>
      <c r="PK77" s="39" t="e">
        <v>#VALUE!</v>
      </c>
      <c r="PL77" s="39" t="e">
        <v>#VALUE!</v>
      </c>
      <c r="PM77" s="39"/>
      <c r="PO77" s="33" t="e">
        <f t="shared" si="161"/>
        <v>#VALUE!</v>
      </c>
      <c r="PP77" s="33" t="e">
        <f t="shared" si="162"/>
        <v>#VALUE!</v>
      </c>
      <c r="PQ77" s="33" t="e">
        <f t="shared" si="213"/>
        <v>#VALUE!</v>
      </c>
      <c r="PR77" s="33" t="e">
        <f>'LNO-CCSD(T)-def2nZVP'!LB77</f>
        <v>#VALUE!</v>
      </c>
      <c r="PS77" s="33" t="e">
        <f t="shared" si="214"/>
        <v>#VALUE!</v>
      </c>
      <c r="PT77" s="33" t="e">
        <f t="shared" si="215"/>
        <v>#VALUE!</v>
      </c>
      <c r="PU77" s="33" t="e">
        <f>-'LNO-CCSD(T)-def2nZVP'!FA77+'CCSD(T)'!CI77</f>
        <v>#VALUE!</v>
      </c>
      <c r="PV77" s="360" t="e">
        <f>'LNO-CCSD(T)-def2nZVP'!KV77+PS77+PT77+PU77</f>
        <v>#VALUE!</v>
      </c>
      <c r="PW77" s="360"/>
      <c r="PX77" s="399" t="e">
        <v>#VALUE!</v>
      </c>
      <c r="PY77" s="399" t="e">
        <v>#VALUE!</v>
      </c>
      <c r="PZ77" s="399" t="e">
        <v>#VALUE!</v>
      </c>
      <c r="QA77" s="399" t="e">
        <v>#VALUE!</v>
      </c>
      <c r="QB77" s="399" t="e">
        <v>#VALUE!</v>
      </c>
      <c r="QC77" s="399" t="e">
        <v>#VALUE!</v>
      </c>
      <c r="QD77" s="399" t="e">
        <v>#VALUE!</v>
      </c>
      <c r="QE77" s="360" t="e">
        <v>#VALUE!</v>
      </c>
      <c r="QF77" s="399" t="e">
        <f t="shared" si="216"/>
        <v>#VALUE!</v>
      </c>
      <c r="QH77" s="5" t="s">
        <v>73</v>
      </c>
      <c r="QI77" s="420" t="s">
        <v>139</v>
      </c>
      <c r="QJ77" s="420" t="s">
        <v>139</v>
      </c>
      <c r="QK77" s="420" t="s">
        <v>139</v>
      </c>
      <c r="QL77" s="420" t="s">
        <v>139</v>
      </c>
      <c r="QM77" s="420" t="s">
        <v>139</v>
      </c>
      <c r="QN77" s="420" t="s">
        <v>139</v>
      </c>
      <c r="QO77" s="420" t="s">
        <v>139</v>
      </c>
      <c r="QP77" s="213" t="e">
        <f t="shared" si="217"/>
        <v>#VALUE!</v>
      </c>
      <c r="QQ77" s="421" t="s">
        <v>119</v>
      </c>
      <c r="QR77" s="212" t="e">
        <f>627.5095*(QI78-QI76)</f>
        <v>#VALUE!</v>
      </c>
      <c r="QS77" s="212" t="e">
        <f>627.5095*(QP78-QP76)</f>
        <v>#VALUE!</v>
      </c>
      <c r="QT77" s="212" t="e">
        <f>627.5095*(QN78-QN76)</f>
        <v>#VALUE!</v>
      </c>
      <c r="QU77" s="212" t="e">
        <f>627.5095*(QM78-QM76)</f>
        <v>#VALUE!</v>
      </c>
      <c r="QV77" s="212" t="e">
        <f>627.5095*(QL78-QL76)</f>
        <v>#VALUE!</v>
      </c>
      <c r="QW77" s="212" t="e">
        <f>627.5095*(QK78-QK76)</f>
        <v>#VALUE!</v>
      </c>
      <c r="QX77" s="212" t="e">
        <f>627.5095*(QJ78-QJ76)</f>
        <v>#VALUE!</v>
      </c>
      <c r="QY77" s="213" t="e">
        <f t="shared" si="163"/>
        <v>#VALUE!</v>
      </c>
      <c r="QZ77" s="249" t="e">
        <f t="shared" si="218"/>
        <v>#VALUE!</v>
      </c>
      <c r="RA77" s="5"/>
      <c r="RB77" s="5" t="s">
        <v>73</v>
      </c>
      <c r="RC77" s="213" t="s">
        <v>139</v>
      </c>
      <c r="RD77" s="213" t="s">
        <v>139</v>
      </c>
      <c r="RE77" s="213" t="s">
        <v>139</v>
      </c>
      <c r="RF77" s="213" t="s">
        <v>139</v>
      </c>
      <c r="RG77" s="213" t="s">
        <v>139</v>
      </c>
      <c r="RH77" s="213" t="s">
        <v>139</v>
      </c>
      <c r="RI77" s="213" t="s">
        <v>139</v>
      </c>
      <c r="RJ77" s="418" t="e">
        <f t="shared" si="219"/>
        <v>#VALUE!</v>
      </c>
      <c r="RK77" s="421" t="s">
        <v>119</v>
      </c>
      <c r="RL77" s="212" t="e">
        <f>627.5095*(RC78-RC76)</f>
        <v>#VALUE!</v>
      </c>
      <c r="RM77" s="212" t="e">
        <f>627.5095*(RJ78-RJ76)</f>
        <v>#VALUE!</v>
      </c>
      <c r="RN77" s="212" t="e">
        <f>627.5095*(RH78-RH76)</f>
        <v>#VALUE!</v>
      </c>
      <c r="RO77" s="212" t="e">
        <f>627.5095*(RG78-RG76)</f>
        <v>#VALUE!</v>
      </c>
      <c r="RP77" s="212" t="e">
        <f>627.5095*(RF78-RF76)</f>
        <v>#VALUE!</v>
      </c>
      <c r="RQ77" s="212" t="e">
        <f>627.5095*(RE78-RE76)</f>
        <v>#VALUE!</v>
      </c>
      <c r="RR77" s="212" t="e">
        <f>627.5095*(RD78-RD76)</f>
        <v>#VALUE!</v>
      </c>
      <c r="RS77" s="213" t="e">
        <f t="shared" si="164"/>
        <v>#VALUE!</v>
      </c>
      <c r="RT77" s="249" t="e">
        <f t="shared" si="220"/>
        <v>#VALUE!</v>
      </c>
    </row>
    <row r="78" spans="1:488" ht="17">
      <c r="A78" s="96">
        <v>-9.35</v>
      </c>
      <c r="C78" s="286" t="s">
        <v>74</v>
      </c>
      <c r="D78" s="282" t="s">
        <v>139</v>
      </c>
      <c r="E78" s="282" t="s">
        <v>139</v>
      </c>
      <c r="F78" s="282" t="s">
        <v>139</v>
      </c>
      <c r="G78" s="282" t="s">
        <v>139</v>
      </c>
      <c r="H78" s="282" t="s">
        <v>139</v>
      </c>
      <c r="I78" s="282" t="s">
        <v>139</v>
      </c>
      <c r="J78" s="282" t="s">
        <v>139</v>
      </c>
      <c r="K78" s="94" t="s">
        <v>120</v>
      </c>
      <c r="L78" s="34" t="e">
        <f>627.5095*(D76-D77)</f>
        <v>#VALUE!</v>
      </c>
      <c r="M78" s="34" t="e">
        <f>627.5095*(J76-J77)</f>
        <v>#VALUE!</v>
      </c>
      <c r="N78" s="34" t="e">
        <f>627.5095*(I76-I77)</f>
        <v>#VALUE!</v>
      </c>
      <c r="O78" s="34" t="e">
        <f>627.5095*(H76-H77)</f>
        <v>#VALUE!</v>
      </c>
      <c r="P78" s="34" t="e">
        <f>627.5095*(G76-G77)</f>
        <v>#VALUE!</v>
      </c>
      <c r="Q78" s="34" t="e">
        <f>627.5095*(F76-F77)</f>
        <v>#VALUE!</v>
      </c>
      <c r="R78" s="34" t="e">
        <f>627.5095*(E76-E77)</f>
        <v>#VALUE!</v>
      </c>
      <c r="S78" s="93" t="e">
        <f t="shared" si="165"/>
        <v>#VALUE!</v>
      </c>
      <c r="T78" s="93" t="e">
        <f t="shared" si="166"/>
        <v>#VALUE!</v>
      </c>
      <c r="U78" s="288"/>
      <c r="V78" s="93" t="e">
        <f>L78-'CCSD(T)'!BV78</f>
        <v>#VALUE!</v>
      </c>
      <c r="W78" s="93" t="e">
        <f>N78-'CCSD(T)'!BW78</f>
        <v>#VALUE!</v>
      </c>
      <c r="X78" s="93" t="e">
        <f>P78-'CCSD(T)'!CF78</f>
        <v>#VALUE!</v>
      </c>
      <c r="Y78" s="93" t="e">
        <f>R78-'CCSD(T)'!CG78</f>
        <v>#VALUE!</v>
      </c>
      <c r="Z78" s="93" t="e">
        <f>R78-'DLPNO-CCSD(T1 or T0)'!CT77</f>
        <v>#VALUE!</v>
      </c>
      <c r="AA78" s="93" t="e">
        <f t="shared" si="167"/>
        <v>#VALUE!</v>
      </c>
      <c r="AB78" s="93" t="e">
        <f t="shared" si="168"/>
        <v>#VALUE!</v>
      </c>
      <c r="AD78" s="209" t="s">
        <v>74</v>
      </c>
      <c r="AE78" s="28" t="s">
        <v>139</v>
      </c>
      <c r="AF78" s="28" t="s">
        <v>139</v>
      </c>
      <c r="AG78" s="28" t="s">
        <v>139</v>
      </c>
      <c r="AH78" s="28" t="s">
        <v>139</v>
      </c>
      <c r="AI78" s="28" t="s">
        <v>139</v>
      </c>
      <c r="AJ78" s="28" t="s">
        <v>139</v>
      </c>
      <c r="AK78" s="28" t="s">
        <v>139</v>
      </c>
      <c r="AL78" s="18" t="s">
        <v>120</v>
      </c>
      <c r="AM78" s="34" t="e">
        <f>627.5095*(AE76-AE77)</f>
        <v>#VALUE!</v>
      </c>
      <c r="AN78" s="34" t="e">
        <f>627.5095*(AK76-AK77)</f>
        <v>#VALUE!</v>
      </c>
      <c r="AO78" s="34" t="e">
        <f>627.5095*(AJ76-AJ77)</f>
        <v>#VALUE!</v>
      </c>
      <c r="AP78" s="34" t="e">
        <f>627.5095*(AI76-AI77)</f>
        <v>#VALUE!</v>
      </c>
      <c r="AQ78" s="34" t="e">
        <f>627.5095*(AH76-AH77)</f>
        <v>#VALUE!</v>
      </c>
      <c r="AR78" s="34" t="e">
        <f>627.5095*(AG76-AG77)</f>
        <v>#VALUE!</v>
      </c>
      <c r="AS78" s="34" t="e">
        <f>627.5095*(AF76-AF77)</f>
        <v>#VALUE!</v>
      </c>
      <c r="AT78" s="52" t="e">
        <f t="shared" si="169"/>
        <v>#VALUE!</v>
      </c>
      <c r="AU78" s="52" t="e">
        <f t="shared" si="170"/>
        <v>#VALUE!</v>
      </c>
      <c r="AV78" s="71"/>
      <c r="AW78" s="52" t="e">
        <f>AM78-'CCSD(T)'!BV78</f>
        <v>#VALUE!</v>
      </c>
      <c r="AX78" s="52" t="e">
        <f>AO78-'CCSD(T)'!BW78</f>
        <v>#VALUE!</v>
      </c>
      <c r="AY78" s="52" t="e">
        <f>AQ78-'CCSD(T)'!CF78</f>
        <v>#VALUE!</v>
      </c>
      <c r="AZ78" s="52" t="e">
        <f>AS78-'CCSD(T)'!CG78</f>
        <v>#VALUE!</v>
      </c>
      <c r="BA78" s="52" t="e">
        <f>AS78-'DLPNO-CCSD(T1 or T0)'!CT77</f>
        <v>#VALUE!</v>
      </c>
      <c r="BB78" s="52" t="e">
        <f t="shared" si="171"/>
        <v>#VALUE!</v>
      </c>
      <c r="BC78" s="52" t="e">
        <f t="shared" si="172"/>
        <v>#VALUE!</v>
      </c>
      <c r="BD78" s="33"/>
      <c r="BE78" s="211" t="s">
        <v>74</v>
      </c>
      <c r="BF78" s="28">
        <v>-2181.9339154230902</v>
      </c>
      <c r="BG78" s="28">
        <v>-2187.5865074913099</v>
      </c>
      <c r="BH78" s="28">
        <v>-2187.5310106355901</v>
      </c>
      <c r="BI78" s="28">
        <v>-2187.34517822928</v>
      </c>
      <c r="BJ78" s="28">
        <v>-2187.3174298014201</v>
      </c>
      <c r="BK78" s="28">
        <v>-2187.1302644222901</v>
      </c>
      <c r="BL78" s="28">
        <v>-5.5496855719000003E-2</v>
      </c>
      <c r="BM78" s="28">
        <f t="shared" si="173"/>
        <v>-2187.0747675665712</v>
      </c>
      <c r="BN78" s="18" t="s">
        <v>120</v>
      </c>
      <c r="BO78" s="212">
        <f>627.5095*(BF76-BF77)</f>
        <v>3.4837795249150987</v>
      </c>
      <c r="BP78" s="212">
        <f>627.5095*(BM76-BM77)</f>
        <v>-14.653810896150963</v>
      </c>
      <c r="BQ78" s="212">
        <f>627.5095*(BK76-BK77)</f>
        <v>-16.479739961993584</v>
      </c>
      <c r="BR78" s="212">
        <f>627.5095*(BJ76-BJ77)</f>
        <v>-9.5709952500404007</v>
      </c>
      <c r="BS78" s="212">
        <f>627.5095*(BI76-BI77)</f>
        <v>-10.483959787955481</v>
      </c>
      <c r="BT78" s="212">
        <f>627.5095*(BH76-BH77)</f>
        <v>-11.814721770222864</v>
      </c>
      <c r="BU78" s="212">
        <f>627.5095*(BG76-BG77)</f>
        <v>-13.640650839775144</v>
      </c>
      <c r="BV78" s="213">
        <f t="shared" si="174"/>
        <v>2.8390891222184393</v>
      </c>
      <c r="BW78" s="213">
        <f t="shared" si="175"/>
        <v>-3.1566910518196636</v>
      </c>
      <c r="BX78" s="214" t="e">
        <f t="shared" si="129"/>
        <v>#VALUE!</v>
      </c>
      <c r="BY78" s="33" t="e">
        <f>BO78-'CCSD(T)'!BV78</f>
        <v>#VALUE!</v>
      </c>
      <c r="BZ78" s="33" t="e">
        <f>BQ78-'CCSD(T)'!BW78</f>
        <v>#VALUE!</v>
      </c>
      <c r="CA78" s="39" t="e">
        <f>BS78-'CCSD(T)'!CF78</f>
        <v>#VALUE!</v>
      </c>
      <c r="CB78" s="39" t="e">
        <f>BU78-'CCSD(T)'!CG78</f>
        <v>#VALUE!</v>
      </c>
      <c r="CC78" s="33" t="e">
        <f>BU78-'DLPNO-CCSD(T1 or T0)'!CT77</f>
        <v>#VALUE!</v>
      </c>
      <c r="CD78" s="33" t="e">
        <f t="shared" si="176"/>
        <v>#VALUE!</v>
      </c>
      <c r="CE78" s="33" t="e">
        <f t="shared" si="177"/>
        <v>#VALUE!</v>
      </c>
      <c r="CF78" s="39"/>
      <c r="CG78" s="211" t="s">
        <v>74</v>
      </c>
      <c r="CH78" s="74">
        <v>-2181.9339154230902</v>
      </c>
      <c r="CI78" s="74">
        <v>-2187.5892024006098</v>
      </c>
      <c r="CJ78" s="74">
        <v>-2187.5353772479002</v>
      </c>
      <c r="CK78" s="74">
        <v>-2187.3480771526001</v>
      </c>
      <c r="CL78" s="74">
        <v>-2187.3211645762499</v>
      </c>
      <c r="CM78" s="74">
        <v>-2187.13403638605</v>
      </c>
      <c r="CN78" s="33">
        <v>-5.3825152709999997E-2</v>
      </c>
      <c r="CO78" s="33">
        <f t="shared" si="178"/>
        <v>-2187.0802112333399</v>
      </c>
      <c r="CP78" s="18" t="s">
        <v>120</v>
      </c>
      <c r="CQ78" s="34">
        <f>627.5095*(CH76-CH77)</f>
        <v>3.4837794935256876</v>
      </c>
      <c r="CR78" s="34">
        <f>627.5095*(CO76-CO77)</f>
        <v>-14.599329625349373</v>
      </c>
      <c r="CS78" s="34">
        <f>627.5095*(CM76-CM77)</f>
        <v>-16.29061009860046</v>
      </c>
      <c r="CT78" s="34">
        <f>627.5095*(CL76-CL77)</f>
        <v>-9.4940833751553821</v>
      </c>
      <c r="CU78" s="34">
        <f>627.5095*(CK76-CK77)</f>
        <v>-10.339723617060054</v>
      </c>
      <c r="CV78" s="34">
        <f>627.5095*(CJ76-CJ77)</f>
        <v>-11.735299969775346</v>
      </c>
      <c r="CW78" s="34">
        <f>627.5095*(CI76-CI77)</f>
        <v>-13.426580441599642</v>
      </c>
      <c r="CX78" s="33">
        <f t="shared" si="130"/>
        <v>2.8640296570008186</v>
      </c>
      <c r="CY78" s="33">
        <f t="shared" si="131"/>
        <v>-3.0868568245395878</v>
      </c>
      <c r="CZ78" s="33">
        <f t="shared" si="132"/>
        <v>6.9834227280075822E-2</v>
      </c>
      <c r="DA78" s="33" t="e">
        <f>CQ78-'CCSD(T)'!BV78</f>
        <v>#VALUE!</v>
      </c>
      <c r="DB78" s="33" t="e">
        <f>CS78-'CCSD(T)'!BW78</f>
        <v>#VALUE!</v>
      </c>
      <c r="DC78" s="33" t="e">
        <f>CU78-'CCSD(T)'!CF78</f>
        <v>#VALUE!</v>
      </c>
      <c r="DD78" s="39" t="e">
        <f>CW78-'CCSD(T)'!CG78</f>
        <v>#VALUE!</v>
      </c>
      <c r="DE78" s="39" t="e">
        <f>CW78-'DLPNO-CCSD(T1 or T0)'!CT77</f>
        <v>#VALUE!</v>
      </c>
      <c r="DF78" s="33" t="e">
        <f t="shared" si="179"/>
        <v>#VALUE!</v>
      </c>
      <c r="DG78" s="33" t="e">
        <f t="shared" si="180"/>
        <v>#VALUE!</v>
      </c>
      <c r="DH78" s="33"/>
      <c r="DI78" s="211" t="s">
        <v>74</v>
      </c>
      <c r="DJ78" s="74" t="s">
        <v>139</v>
      </c>
      <c r="DK78" s="74" t="s">
        <v>139</v>
      </c>
      <c r="DL78" s="74" t="s">
        <v>139</v>
      </c>
      <c r="DM78" s="74" t="s">
        <v>139</v>
      </c>
      <c r="DN78" s="74" t="s">
        <v>139</v>
      </c>
      <c r="DO78" s="74" t="s">
        <v>139</v>
      </c>
      <c r="DP78" s="28" t="s">
        <v>139</v>
      </c>
      <c r="DQ78" s="33" t="e">
        <f t="shared" si="125"/>
        <v>#VALUE!</v>
      </c>
      <c r="DR78" s="18" t="s">
        <v>120</v>
      </c>
      <c r="DS78" s="34" t="e">
        <f>627.5095*(DJ76-DJ77)</f>
        <v>#VALUE!</v>
      </c>
      <c r="DT78" s="34" t="e">
        <f>627.5095*(DQ76-DQ77)</f>
        <v>#VALUE!</v>
      </c>
      <c r="DU78" s="34" t="e">
        <f>627.5095*(DO76-DO77)</f>
        <v>#VALUE!</v>
      </c>
      <c r="DV78" s="34" t="e">
        <f>627.5095*(DN76-DN77)</f>
        <v>#VALUE!</v>
      </c>
      <c r="DW78" s="34" t="e">
        <f>627.5095*(DM76-DM77)</f>
        <v>#VALUE!</v>
      </c>
      <c r="DX78" s="34" t="e">
        <f>627.5095*(DL76-DL77)</f>
        <v>#VALUE!</v>
      </c>
      <c r="DY78" s="34" t="e">
        <f>627.5095*(DK76-DK77)</f>
        <v>#VALUE!</v>
      </c>
      <c r="DZ78" s="33" t="e">
        <f t="shared" si="133"/>
        <v>#VALUE!</v>
      </c>
      <c r="EA78" s="33" t="e">
        <f t="shared" si="134"/>
        <v>#VALUE!</v>
      </c>
      <c r="EB78" s="33" t="e">
        <f t="shared" si="181"/>
        <v>#VALUE!</v>
      </c>
      <c r="EC78" s="33" t="e">
        <f>DS78-'CCSD(T)'!BV78</f>
        <v>#VALUE!</v>
      </c>
      <c r="ED78" s="33" t="e">
        <f>DU78-'CCSD(T)'!BW78</f>
        <v>#VALUE!</v>
      </c>
      <c r="EE78" s="33" t="e">
        <f>DW78-'CCSD(T)'!CF78</f>
        <v>#VALUE!</v>
      </c>
      <c r="EF78" s="39" t="e">
        <f>DY78-'CCSD(T)'!CG78</f>
        <v>#VALUE!</v>
      </c>
      <c r="EG78" s="39" t="e">
        <f>DY78-'DLPNO-CCSD(T1 or T0)'!CT77</f>
        <v>#VALUE!</v>
      </c>
      <c r="EH78" s="33" t="e">
        <f t="shared" si="182"/>
        <v>#VALUE!</v>
      </c>
      <c r="EI78" s="33" t="e">
        <f t="shared" si="183"/>
        <v>#VALUE!</v>
      </c>
      <c r="EJ78" s="33"/>
      <c r="EK78" s="289" t="s">
        <v>74</v>
      </c>
      <c r="EL78" s="33" t="s">
        <v>139</v>
      </c>
      <c r="EM78" s="33" t="s">
        <v>139</v>
      </c>
      <c r="EN78" s="33" t="s">
        <v>139</v>
      </c>
      <c r="EO78" s="33" t="s">
        <v>139</v>
      </c>
      <c r="EP78" s="33" t="s">
        <v>139</v>
      </c>
      <c r="EQ78" s="33" t="s">
        <v>139</v>
      </c>
      <c r="ER78" s="33" t="s">
        <v>139</v>
      </c>
      <c r="ES78" s="33" t="e">
        <f t="shared" si="184"/>
        <v>#VALUE!</v>
      </c>
      <c r="ET78" s="18" t="s">
        <v>120</v>
      </c>
      <c r="EU78" s="34" t="e">
        <f>627.5095*(EL76-EL77)</f>
        <v>#VALUE!</v>
      </c>
      <c r="EV78" s="34" t="e">
        <f>627.5095*(ES76-ES77)</f>
        <v>#VALUE!</v>
      </c>
      <c r="EW78" s="34" t="e">
        <f>627.5095*(EQ76-EQ77)</f>
        <v>#VALUE!</v>
      </c>
      <c r="EX78" s="34" t="e">
        <f>627.5095*(EP76-EP77)</f>
        <v>#VALUE!</v>
      </c>
      <c r="EY78" s="34" t="e">
        <f>627.5095*(EO76-EO77)</f>
        <v>#VALUE!</v>
      </c>
      <c r="EZ78" s="34" t="e">
        <f>627.5095*(EN76-EN77)</f>
        <v>#VALUE!</v>
      </c>
      <c r="FA78" s="34" t="e">
        <f>627.5095*(EM76-EM77)</f>
        <v>#VALUE!</v>
      </c>
      <c r="FB78" s="92" t="e">
        <f t="shared" si="135"/>
        <v>#VALUE!</v>
      </c>
      <c r="FC78" s="92" t="e">
        <f t="shared" si="136"/>
        <v>#VALUE!</v>
      </c>
      <c r="FD78" s="92" t="e">
        <f>EU78-'CCSD(T)'!BB78</f>
        <v>#VALUE!</v>
      </c>
      <c r="FE78" s="92" t="e">
        <f>EW78-'CCSD(T)'!BC78</f>
        <v>#VALUE!</v>
      </c>
      <c r="FF78" s="92" t="e">
        <f>EY78-'CCSD(T)'!CH78</f>
        <v>#VALUE!</v>
      </c>
      <c r="FG78" s="96" t="e">
        <f>FA78-'CCSD(T)'!CI78</f>
        <v>#VALUE!</v>
      </c>
      <c r="FH78" s="96" t="e">
        <f>FA78-'DLPNO-CCSD(T1 or T0)'!AF77</f>
        <v>#VALUE!</v>
      </c>
      <c r="FI78" s="92" t="e">
        <f t="shared" si="185"/>
        <v>#VALUE!</v>
      </c>
      <c r="FJ78" s="92" t="e">
        <f t="shared" si="186"/>
        <v>#VALUE!</v>
      </c>
      <c r="FK78" s="39"/>
      <c r="FL78" s="218" t="s">
        <v>74</v>
      </c>
      <c r="FM78" s="28" t="s">
        <v>139</v>
      </c>
      <c r="FN78" s="28" t="s">
        <v>139</v>
      </c>
      <c r="FO78" s="28" t="s">
        <v>139</v>
      </c>
      <c r="FP78" s="28" t="s">
        <v>139</v>
      </c>
      <c r="FQ78" s="28" t="s">
        <v>139</v>
      </c>
      <c r="FR78" s="28" t="s">
        <v>139</v>
      </c>
      <c r="FS78" s="28" t="s">
        <v>139</v>
      </c>
      <c r="FT78" s="28" t="e">
        <f t="shared" si="187"/>
        <v>#VALUE!</v>
      </c>
      <c r="FU78" s="18" t="s">
        <v>120</v>
      </c>
      <c r="FV78" s="34" t="e">
        <f>627.5095*(FM76-FM77)</f>
        <v>#VALUE!</v>
      </c>
      <c r="FW78" s="34" t="e">
        <f>627.5095*(FT76-FT77)</f>
        <v>#VALUE!</v>
      </c>
      <c r="FX78" s="34" t="e">
        <f>627.5095*(FR76-FR77)</f>
        <v>#VALUE!</v>
      </c>
      <c r="FY78" s="34" t="e">
        <f>627.5095*(FQ76-FQ77)</f>
        <v>#VALUE!</v>
      </c>
      <c r="FZ78" s="34" t="e">
        <f>627.5095*(FP76-FP77)</f>
        <v>#VALUE!</v>
      </c>
      <c r="GA78" s="34" t="e">
        <f>627.5095*(FO76-FO77)</f>
        <v>#VALUE!</v>
      </c>
      <c r="GB78" s="34" t="e">
        <f>627.5095*(FN76-FN77)</f>
        <v>#VALUE!</v>
      </c>
      <c r="GC78" s="33" t="e">
        <f t="shared" si="188"/>
        <v>#VALUE!</v>
      </c>
      <c r="GD78" s="33" t="e">
        <f t="shared" si="189"/>
        <v>#VALUE!</v>
      </c>
      <c r="GE78" s="169" t="e">
        <f t="shared" si="137"/>
        <v>#VALUE!</v>
      </c>
      <c r="GF78" s="33" t="e">
        <f>FV78-'CCSD(T)'!BB78</f>
        <v>#VALUE!</v>
      </c>
      <c r="GG78" s="33" t="e">
        <f>FX78-'CCSD(T)'!BC78</f>
        <v>#VALUE!</v>
      </c>
      <c r="GH78" s="33" t="e">
        <f>FZ78-'CCSD(T)'!CH78</f>
        <v>#VALUE!</v>
      </c>
      <c r="GI78" s="33" t="e">
        <f>GB78-'CCSD(T)'!CI78</f>
        <v>#VALUE!</v>
      </c>
      <c r="GJ78" s="33" t="e">
        <f>GB78-'DLPNO-CCSD(T1 or T0)'!O77</f>
        <v>#VALUE!</v>
      </c>
      <c r="GK78" s="33" t="e">
        <f t="shared" si="190"/>
        <v>#VALUE!</v>
      </c>
      <c r="GL78" s="33" t="e">
        <f t="shared" si="191"/>
        <v>#VALUE!</v>
      </c>
      <c r="GM78" s="33"/>
      <c r="GN78" s="218" t="s">
        <v>74</v>
      </c>
      <c r="GO78" s="28">
        <v>-2182.0914481926402</v>
      </c>
      <c r="GP78" s="28">
        <v>-2188.2777647319999</v>
      </c>
      <c r="GQ78" s="28">
        <v>-2188.2182557108699</v>
      </c>
      <c r="GR78" s="28">
        <v>-2188.0105472627401</v>
      </c>
      <c r="GS78" s="28">
        <v>-2187.9807927521802</v>
      </c>
      <c r="GT78" s="28">
        <v>-2187.8168963664002</v>
      </c>
      <c r="GU78" s="28">
        <v>-5.9509021123000001E-2</v>
      </c>
      <c r="GV78" s="28">
        <f t="shared" si="192"/>
        <v>-2187.757387345277</v>
      </c>
      <c r="GW78" s="18" t="s">
        <v>120</v>
      </c>
      <c r="GX78" s="34" t="e">
        <f>627.5095*(GO76-GO77)</f>
        <v>#VALUE!</v>
      </c>
      <c r="GY78" s="34" t="e">
        <f>627.5095*(GV76-GV77)</f>
        <v>#VALUE!</v>
      </c>
      <c r="GZ78" s="34" t="e">
        <f>627.5095*(GT76-GT77)</f>
        <v>#VALUE!</v>
      </c>
      <c r="HA78" s="34" t="e">
        <f>627.5095*(GS76-GS77)</f>
        <v>#VALUE!</v>
      </c>
      <c r="HB78" s="34" t="e">
        <f>627.5095*(GR76-GR77)</f>
        <v>#VALUE!</v>
      </c>
      <c r="HC78" s="34" t="e">
        <f>627.5095*(GQ76-GQ77)</f>
        <v>#VALUE!</v>
      </c>
      <c r="HD78" s="34" t="e">
        <f>627.5095*(GP76-GP77)</f>
        <v>#VALUE!</v>
      </c>
      <c r="HE78" s="33" t="e">
        <f t="shared" si="138"/>
        <v>#VALUE!</v>
      </c>
      <c r="HF78" s="33" t="e">
        <f t="shared" si="139"/>
        <v>#VALUE!</v>
      </c>
      <c r="HG78" s="52" t="e">
        <f t="shared" si="193"/>
        <v>#VALUE!</v>
      </c>
      <c r="HH78" s="33" t="e">
        <f>GX78-'CCSD(T)'!BB78</f>
        <v>#VALUE!</v>
      </c>
      <c r="HI78" s="33" t="e">
        <f>GZ78-'CCSD(T)'!BC78</f>
        <v>#VALUE!</v>
      </c>
      <c r="HJ78" s="33" t="e">
        <f>HB78-'CCSD(T)'!CH78</f>
        <v>#VALUE!</v>
      </c>
      <c r="HK78" s="33" t="e">
        <f>HD78-'CCSD(T)'!CI78</f>
        <v>#VALUE!</v>
      </c>
      <c r="HL78" s="33" t="e">
        <f>HD78-'DLPNO-CCSD(T1 or T0)'!CT77</f>
        <v>#VALUE!</v>
      </c>
      <c r="HM78" s="33" t="e">
        <f t="shared" si="140"/>
        <v>#VALUE!</v>
      </c>
      <c r="HN78" s="33" t="e">
        <f t="shared" si="141"/>
        <v>#VALUE!</v>
      </c>
      <c r="HO78" s="39"/>
      <c r="HP78" s="218" t="s">
        <v>74</v>
      </c>
      <c r="HQ78" s="28">
        <v>-2182.0914481925602</v>
      </c>
      <c r="HR78" s="28">
        <v>-2188.2806019729701</v>
      </c>
      <c r="HS78" s="28">
        <v>-2188.22282659554</v>
      </c>
      <c r="HT78" s="28">
        <v>-2188.0135183603702</v>
      </c>
      <c r="HU78" s="28">
        <v>-2187.9846306716499</v>
      </c>
      <c r="HV78" s="28">
        <v>-2187.8209259476098</v>
      </c>
      <c r="HW78" s="28">
        <v>-5.7775377436000003E-2</v>
      </c>
      <c r="HX78" s="28">
        <f t="shared" si="194"/>
        <v>-2187.7631505701738</v>
      </c>
      <c r="HY78" s="18" t="s">
        <v>120</v>
      </c>
      <c r="HZ78" s="34" t="e">
        <f>627.5095*(HQ76-HQ77)</f>
        <v>#VALUE!</v>
      </c>
      <c r="IA78" s="34" t="e">
        <f>627.5095*(HX76-HX77)</f>
        <v>#VALUE!</v>
      </c>
      <c r="IB78" s="34" t="e">
        <f>627.5095*(HV76-HV77)</f>
        <v>#VALUE!</v>
      </c>
      <c r="IC78" s="34" t="e">
        <f>627.5095*(HU76-HU77)</f>
        <v>#VALUE!</v>
      </c>
      <c r="ID78" s="34" t="e">
        <f>627.5095*(HT76-HT77)</f>
        <v>#VALUE!</v>
      </c>
      <c r="IE78" s="34" t="e">
        <f>627.5095*(HS76-HS77)</f>
        <v>#VALUE!</v>
      </c>
      <c r="IF78" s="34" t="e">
        <f>627.5095*(HR76-HR77)</f>
        <v>#VALUE!</v>
      </c>
      <c r="IG78" s="33" t="e">
        <f t="shared" si="195"/>
        <v>#VALUE!</v>
      </c>
      <c r="IH78" s="33" t="e">
        <f t="shared" si="196"/>
        <v>#VALUE!</v>
      </c>
      <c r="II78" s="33" t="e">
        <f t="shared" si="197"/>
        <v>#VALUE!</v>
      </c>
      <c r="IJ78" s="33" t="e">
        <f>HZ78-'CCSD(T)'!BB78</f>
        <v>#VALUE!</v>
      </c>
      <c r="IK78" s="33" t="e">
        <f>IB78-'CCSD(T)'!BC78</f>
        <v>#VALUE!</v>
      </c>
      <c r="IL78" s="33" t="e">
        <f>ID78-'CCSD(T)'!CH78</f>
        <v>#VALUE!</v>
      </c>
      <c r="IM78" s="33" t="e">
        <f>IF78-'CCSD(T)'!CI78</f>
        <v>#VALUE!</v>
      </c>
      <c r="IN78" s="33" t="e">
        <f>IF78-'DLPNO-CCSD(T1 or T0)'!CT77</f>
        <v>#VALUE!</v>
      </c>
      <c r="IO78" s="33" t="e">
        <f t="shared" si="198"/>
        <v>#VALUE!</v>
      </c>
      <c r="IP78" s="33" t="e">
        <f t="shared" si="199"/>
        <v>#VALUE!</v>
      </c>
      <c r="IQ78" s="33"/>
      <c r="IR78" s="218" t="s">
        <v>74</v>
      </c>
      <c r="IS78" t="s">
        <v>139</v>
      </c>
      <c r="IT78" t="s">
        <v>139</v>
      </c>
      <c r="IU78" t="s">
        <v>139</v>
      </c>
      <c r="IV78" t="s">
        <v>139</v>
      </c>
      <c r="IW78" t="s">
        <v>139</v>
      </c>
      <c r="IX78" t="s">
        <v>139</v>
      </c>
      <c r="IY78" t="s">
        <v>139</v>
      </c>
      <c r="IZ78" s="28" t="e">
        <f t="shared" si="200"/>
        <v>#VALUE!</v>
      </c>
      <c r="JA78" s="18" t="s">
        <v>120</v>
      </c>
      <c r="JB78" s="34" t="e">
        <f>627.5095*(IS76-IS77)</f>
        <v>#VALUE!</v>
      </c>
      <c r="JC78" s="34" t="e">
        <f>627.5095*(IZ76-IZ77)</f>
        <v>#VALUE!</v>
      </c>
      <c r="JD78" s="34" t="e">
        <f>627.5095*(IX76-IX77)</f>
        <v>#VALUE!</v>
      </c>
      <c r="JE78" s="34" t="e">
        <f>627.5095*(IW76-IW77)</f>
        <v>#VALUE!</v>
      </c>
      <c r="JF78" s="34" t="e">
        <f>627.5095*(IV76-IV77)</f>
        <v>#VALUE!</v>
      </c>
      <c r="JG78" s="34" t="e">
        <f>627.5095*(IU76-IU77)</f>
        <v>#VALUE!</v>
      </c>
      <c r="JH78" s="34" t="e">
        <f>627.5095*(IT76-IT77)</f>
        <v>#VALUE!</v>
      </c>
      <c r="JI78" s="33" t="e">
        <f t="shared" si="201"/>
        <v>#VALUE!</v>
      </c>
      <c r="JJ78" s="33" t="e">
        <f t="shared" si="202"/>
        <v>#VALUE!</v>
      </c>
      <c r="JK78" s="33" t="e">
        <f t="shared" si="203"/>
        <v>#VALUE!</v>
      </c>
      <c r="JL78" s="33" t="e">
        <f>JB78-'CCSD(T)'!BB78</f>
        <v>#VALUE!</v>
      </c>
      <c r="JM78" s="33" t="e">
        <f>JD78-'CCSD(T)'!BC78</f>
        <v>#VALUE!</v>
      </c>
      <c r="JN78" s="33" t="e">
        <f>JF78-'CCSD(T)'!CH78</f>
        <v>#VALUE!</v>
      </c>
      <c r="JO78" s="33" t="e">
        <f>JH78-'CCSD(T)'!CI78</f>
        <v>#VALUE!</v>
      </c>
      <c r="JP78" s="33" t="e">
        <f>JH78-'DLPNO-CCSD(T1 or T0)'!CT77</f>
        <v>#VALUE!</v>
      </c>
      <c r="JQ78" s="33" t="e">
        <f t="shared" si="204"/>
        <v>#VALUE!</v>
      </c>
      <c r="JR78" s="33" t="e">
        <f t="shared" si="205"/>
        <v>#VALUE!</v>
      </c>
      <c r="JS78" s="33"/>
      <c r="JT78" s="344"/>
      <c r="JU78" s="267"/>
      <c r="JV78" s="348"/>
      <c r="JW78" s="334"/>
      <c r="JX78" s="218" t="s">
        <v>74</v>
      </c>
      <c r="JY78" s="28" t="s">
        <v>139</v>
      </c>
      <c r="JZ78" s="28" t="s">
        <v>139</v>
      </c>
      <c r="KA78" s="28" t="s">
        <v>139</v>
      </c>
      <c r="KB78" s="28" t="s">
        <v>139</v>
      </c>
      <c r="KC78" s="28" t="s">
        <v>139</v>
      </c>
      <c r="KD78" s="28" t="s">
        <v>139</v>
      </c>
      <c r="KE78" s="28" t="s">
        <v>139</v>
      </c>
      <c r="KF78" s="28" t="e">
        <f t="shared" si="206"/>
        <v>#VALUE!</v>
      </c>
      <c r="KG78" s="216">
        <v>-2190.8115233799999</v>
      </c>
      <c r="KH78" s="125">
        <v>-2190.8115233799999</v>
      </c>
      <c r="KI78" s="215">
        <v>-2191.1677464979998</v>
      </c>
      <c r="KJ78" s="10" t="s">
        <v>139</v>
      </c>
      <c r="KK78" s="10" t="s">
        <v>139</v>
      </c>
      <c r="KL78" s="10" t="e">
        <f t="shared" si="142"/>
        <v>#VALUE!</v>
      </c>
      <c r="KM78" s="10" t="e">
        <f t="shared" si="143"/>
        <v>#VALUE!</v>
      </c>
      <c r="KN78" s="34" t="e">
        <f>627.5095*(JY76-JY77)</f>
        <v>#VALUE!</v>
      </c>
      <c r="KO78" s="34" t="e">
        <f>627.5095*(KF76-KF77)</f>
        <v>#VALUE!</v>
      </c>
      <c r="KP78" s="34"/>
      <c r="KQ78" s="34"/>
      <c r="KR78" s="34" t="e">
        <f>627.5095*(KD76-KD77)</f>
        <v>#VALUE!</v>
      </c>
      <c r="KS78" s="34" t="e">
        <f>627.5095*(KC76-KC77)</f>
        <v>#VALUE!</v>
      </c>
      <c r="KT78" s="34" t="e">
        <f>627.5095*(KB76-KB77)</f>
        <v>#VALUE!</v>
      </c>
      <c r="KU78" s="34" t="e">
        <f>627.5095*(KA76-KA77)</f>
        <v>#VALUE!</v>
      </c>
      <c r="KV78" s="34"/>
      <c r="KW78" s="33"/>
      <c r="KX78" s="109"/>
      <c r="KY78" s="109"/>
      <c r="KZ78" s="331"/>
      <c r="LA78" s="33" t="e">
        <f t="shared" si="144"/>
        <v>#VALUE!</v>
      </c>
      <c r="LB78" s="155" t="e">
        <f t="shared" si="145"/>
        <v>#VALUE!</v>
      </c>
      <c r="LC78" s="149" t="e">
        <f>KN78-'PNO-LCCSD(T)'!AB77</f>
        <v>#VALUE!</v>
      </c>
      <c r="LD78" s="179" t="e">
        <f t="shared" si="146"/>
        <v>#VALUE!</v>
      </c>
      <c r="LE78" s="324">
        <f t="shared" si="147"/>
        <v>0</v>
      </c>
      <c r="LF78" s="326">
        <f t="shared" si="148"/>
        <v>0</v>
      </c>
      <c r="LG78" t="str">
        <f t="shared" si="149"/>
        <v>25_ts</v>
      </c>
      <c r="LH78" s="175">
        <f>627.5095*(KG76-KG77)</f>
        <v>-7.2172879639840328</v>
      </c>
      <c r="LI78" s="128" t="e">
        <f t="shared" si="127"/>
        <v>#VALUE!</v>
      </c>
      <c r="LJ78" s="129" t="e">
        <f t="shared" si="128"/>
        <v>#VALUE!</v>
      </c>
      <c r="LK78" s="123">
        <f>627.5095*(KI76-KI77)</f>
        <v>-10.116048018850622</v>
      </c>
      <c r="LL78" s="128" t="e">
        <f t="shared" si="150"/>
        <v>#VALUE!</v>
      </c>
      <c r="LM78" s="128">
        <f t="shared" si="151"/>
        <v>10.116048018850622</v>
      </c>
      <c r="LN78" s="226" t="e">
        <f t="shared" si="152"/>
        <v>#VALUE!</v>
      </c>
      <c r="LO78" s="226"/>
      <c r="LP78" s="5" t="s">
        <v>74</v>
      </c>
      <c r="LQ78" s="4" t="s">
        <v>139</v>
      </c>
      <c r="LR78" s="4" t="s">
        <v>139</v>
      </c>
      <c r="LS78" s="4" t="s">
        <v>139</v>
      </c>
      <c r="LT78" s="4" t="s">
        <v>139</v>
      </c>
      <c r="LU78" s="4" t="s">
        <v>139</v>
      </c>
      <c r="LV78" s="4" t="s">
        <v>139</v>
      </c>
      <c r="LW78" s="4" t="s">
        <v>139</v>
      </c>
      <c r="LX78" s="28" t="e">
        <f t="shared" si="153"/>
        <v>#VALUE!</v>
      </c>
      <c r="LY78" s="18" t="s">
        <v>120</v>
      </c>
      <c r="LZ78" s="34" t="e">
        <f>627.5095*(LQ76-LQ77)</f>
        <v>#VALUE!</v>
      </c>
      <c r="MA78" s="34" t="e">
        <f>627.5095*(LX76-LX77)</f>
        <v>#VALUE!</v>
      </c>
      <c r="MB78" s="34" t="e">
        <f>627.5095*(LV76-LV77)</f>
        <v>#VALUE!</v>
      </c>
      <c r="MC78" s="34" t="e">
        <f>627.5095*(LU76-LU77)</f>
        <v>#VALUE!</v>
      </c>
      <c r="MD78" s="34" t="e">
        <f>627.5095*(LT76-LT77)</f>
        <v>#VALUE!</v>
      </c>
      <c r="ME78" s="34" t="e">
        <f>627.5095*(LS76-LS77)</f>
        <v>#VALUE!</v>
      </c>
      <c r="MF78" s="34" t="e">
        <f>627.5095*(LR76-LR77)</f>
        <v>#VALUE!</v>
      </c>
      <c r="MG78" s="33" t="e">
        <f t="shared" si="154"/>
        <v>#VALUE!</v>
      </c>
      <c r="MH78" s="39" t="e">
        <f t="shared" si="155"/>
        <v>#VALUE!</v>
      </c>
      <c r="MI78" s="33"/>
      <c r="MJ78" s="5" t="s">
        <v>74</v>
      </c>
      <c r="MK78" s="28">
        <v>-2183.9088235034601</v>
      </c>
      <c r="ML78" s="28">
        <v>-2191.4245769906802</v>
      </c>
      <c r="MM78" s="28">
        <v>-2191.3374635641599</v>
      </c>
      <c r="MN78" s="28">
        <v>-2191.0369525143501</v>
      </c>
      <c r="MO78" s="28">
        <v>-2190.9933958010902</v>
      </c>
      <c r="MP78" s="28">
        <v>-2190.9531576275799</v>
      </c>
      <c r="MQ78" s="28">
        <v>-8.7113426521000001E-2</v>
      </c>
      <c r="MR78" s="28">
        <f t="shared" si="207"/>
        <v>-2190.8660442010591</v>
      </c>
      <c r="MS78" s="18" t="s">
        <v>120</v>
      </c>
      <c r="MT78" s="34" t="e">
        <f>627.5095*(MK76-MK77)</f>
        <v>#VALUE!</v>
      </c>
      <c r="MU78" s="34" t="e">
        <f>627.5095*(MR76-MR77)</f>
        <v>#VALUE!</v>
      </c>
      <c r="MV78" s="34" t="e">
        <f>627.5095*(MP76-MP77)</f>
        <v>#VALUE!</v>
      </c>
      <c r="MW78" s="34" t="e">
        <f>627.5095*(MO76-MO77)</f>
        <v>#VALUE!</v>
      </c>
      <c r="MX78" s="34" t="e">
        <f>627.5095*(MN76-MN77)</f>
        <v>#VALUE!</v>
      </c>
      <c r="MY78" s="34" t="e">
        <f>627.5095*(MM76-MM77)</f>
        <v>#VALUE!</v>
      </c>
      <c r="MZ78" s="34" t="e">
        <f>627.5095*(ML76-ML77)</f>
        <v>#VALUE!</v>
      </c>
      <c r="NA78" s="52" t="e">
        <f t="shared" si="156"/>
        <v>#VALUE!</v>
      </c>
      <c r="NB78" s="52" t="e">
        <f t="shared" si="157"/>
        <v>#VALUE!</v>
      </c>
      <c r="NC78" s="33" t="e">
        <f t="shared" si="158"/>
        <v>#VALUE!</v>
      </c>
      <c r="ND78" s="33"/>
      <c r="NE78" s="5" t="s">
        <v>74</v>
      </c>
      <c r="NF78">
        <v>-2183.9088235034701</v>
      </c>
      <c r="NG78">
        <v>-2191.4282330655901</v>
      </c>
      <c r="NH78">
        <v>-2191.3423243884799</v>
      </c>
      <c r="NI78">
        <v>-2191.0403544426299</v>
      </c>
      <c r="NJ78">
        <v>-2190.99740010407</v>
      </c>
      <c r="NK78">
        <v>-2190.9579062840598</v>
      </c>
      <c r="NL78">
        <v>-8.5908677111999995E-2</v>
      </c>
      <c r="NM78" s="28">
        <f t="shared" si="208"/>
        <v>-2190.8719976069478</v>
      </c>
      <c r="NN78" s="18" t="s">
        <v>120</v>
      </c>
      <c r="NO78" s="34">
        <f>627.5095*(NF76-NF77)</f>
        <v>6.71022829146919</v>
      </c>
      <c r="NP78" s="34">
        <f>627.5095*(NM76-NM77)</f>
        <v>-11.308331597891765</v>
      </c>
      <c r="NQ78" s="34">
        <f>627.5095*(NK76-NK77)</f>
        <v>-13.706768572765325</v>
      </c>
      <c r="NR78" s="34">
        <f>627.5095*(NJ76-NJ77)</f>
        <v>-5.8900113266660261</v>
      </c>
      <c r="NS78" s="34">
        <f>627.5095*(NI76-NI77)</f>
        <v>-7.089229822520875</v>
      </c>
      <c r="NT78" s="34">
        <f>627.5095*(NH76-NH77)</f>
        <v>-8.1900090206302245</v>
      </c>
      <c r="NU78" s="34">
        <f>627.5095*(NG76-NG77)</f>
        <v>-10.588445999498798</v>
      </c>
      <c r="NV78" s="33">
        <f t="shared" si="159"/>
        <v>3.1183225732665267</v>
      </c>
      <c r="NW78" s="39">
        <f t="shared" si="209"/>
        <v>-3.4992161769779235</v>
      </c>
      <c r="NX78" s="33" t="e">
        <f t="shared" si="210"/>
        <v>#VALUE!</v>
      </c>
      <c r="NZ78" s="5" t="s">
        <v>74</v>
      </c>
      <c r="OA78" s="4">
        <v>-2183.98987919297</v>
      </c>
      <c r="OB78" s="4">
        <v>-2191.9203214224399</v>
      </c>
      <c r="OC78" s="4">
        <v>-2191.8018855784499</v>
      </c>
      <c r="OD78" s="4">
        <v>-2191.4920039943099</v>
      </c>
      <c r="OE78" s="4">
        <v>-2191.4327860723201</v>
      </c>
      <c r="OF78" s="4">
        <v>-2191.4894421972899</v>
      </c>
      <c r="OG78" s="4">
        <v>-0.118435843998</v>
      </c>
      <c r="OH78" s="28">
        <f t="shared" si="211"/>
        <v>-2191.3710063532917</v>
      </c>
      <c r="OI78" s="18" t="s">
        <v>120</v>
      </c>
      <c r="OJ78" s="34">
        <f>627.5095*(OA76-OA77)</f>
        <v>6.9037735754820737</v>
      </c>
      <c r="OK78" s="34">
        <f>627.5095*(OH76-OH77)</f>
        <v>-10.991320318558952</v>
      </c>
      <c r="OL78" s="34">
        <f>627.5095*(OF76-OF77)</f>
        <v>-13.859119822146363</v>
      </c>
      <c r="OM78" s="34">
        <f>627.5095*(OE76-OE77)</f>
        <v>-5.6734059658776514</v>
      </c>
      <c r="ON78" s="34">
        <f>627.5095*(OD76-OD77)</f>
        <v>-7.1073057168152829</v>
      </c>
      <c r="OO78" s="34">
        <f>627.5095*(OC76-OC77)</f>
        <v>-7.9754488763018987</v>
      </c>
      <c r="OP78" s="34">
        <f>627.5095*(OB76-OB77)</f>
        <v>-10.843248371899278</v>
      </c>
      <c r="OQ78" s="33">
        <f t="shared" si="160"/>
        <v>3.0158714502470847</v>
      </c>
      <c r="OR78" s="39">
        <f t="shared" si="212"/>
        <v>-3.7359426550839956</v>
      </c>
      <c r="OS78" s="39"/>
      <c r="OT78" s="39" t="s">
        <v>74</v>
      </c>
      <c r="OU78" s="39" t="s">
        <v>139</v>
      </c>
      <c r="OV78" s="39" t="s">
        <v>139</v>
      </c>
      <c r="OW78" s="39" t="s">
        <v>139</v>
      </c>
      <c r="OX78" s="39" t="s">
        <v>139</v>
      </c>
      <c r="OY78" s="39" t="s">
        <v>139</v>
      </c>
      <c r="OZ78" s="39" t="s">
        <v>139</v>
      </c>
      <c r="PA78" s="39" t="s">
        <v>139</v>
      </c>
      <c r="PB78" s="39" t="e">
        <v>#VALUE!</v>
      </c>
      <c r="PC78" s="39" t="s">
        <v>120</v>
      </c>
      <c r="PD78" s="39" t="e">
        <v>#VALUE!</v>
      </c>
      <c r="PE78" s="39" t="e">
        <v>#VALUE!</v>
      </c>
      <c r="PF78" s="39" t="e">
        <v>#VALUE!</v>
      </c>
      <c r="PG78" s="39" t="e">
        <v>#VALUE!</v>
      </c>
      <c r="PH78" s="39" t="e">
        <v>#VALUE!</v>
      </c>
      <c r="PI78" s="39" t="e">
        <v>#VALUE!</v>
      </c>
      <c r="PJ78" s="39" t="e">
        <v>#VALUE!</v>
      </c>
      <c r="PK78" s="39" t="e">
        <v>#VALUE!</v>
      </c>
      <c r="PL78" s="39" t="e">
        <v>#VALUE!</v>
      </c>
      <c r="PM78" s="39"/>
      <c r="PO78" s="33" t="e">
        <f t="shared" si="161"/>
        <v>#VALUE!</v>
      </c>
      <c r="PP78" s="33" t="e">
        <f t="shared" si="162"/>
        <v>#VALUE!</v>
      </c>
      <c r="PQ78" s="33" t="e">
        <f t="shared" si="213"/>
        <v>#VALUE!</v>
      </c>
      <c r="PR78" s="33" t="e">
        <f>'LNO-CCSD(T)-def2nZVP'!LB78</f>
        <v>#VALUE!</v>
      </c>
      <c r="PS78" s="33" t="e">
        <f t="shared" si="214"/>
        <v>#VALUE!</v>
      </c>
      <c r="PT78" s="33" t="e">
        <f t="shared" si="215"/>
        <v>#VALUE!</v>
      </c>
      <c r="PU78" s="33" t="e">
        <f>-'LNO-CCSD(T)-def2nZVP'!FA78+'CCSD(T)'!CI78</f>
        <v>#VALUE!</v>
      </c>
      <c r="PV78" s="360" t="e">
        <f>'LNO-CCSD(T)-def2nZVP'!KV78+PS78+PT78+PU78</f>
        <v>#VALUE!</v>
      </c>
      <c r="PW78" s="360"/>
      <c r="PX78" s="399" t="e">
        <v>#VALUE!</v>
      </c>
      <c r="PY78" s="399" t="e">
        <v>#VALUE!</v>
      </c>
      <c r="PZ78" s="399" t="e">
        <v>#VALUE!</v>
      </c>
      <c r="QA78" s="399" t="e">
        <v>#VALUE!</v>
      </c>
      <c r="QB78" s="399" t="e">
        <v>#VALUE!</v>
      </c>
      <c r="QC78" s="399" t="e">
        <v>#VALUE!</v>
      </c>
      <c r="QD78" s="399" t="e">
        <v>#VALUE!</v>
      </c>
      <c r="QE78" s="360" t="e">
        <v>#VALUE!</v>
      </c>
      <c r="QF78" s="399" t="e">
        <f t="shared" si="216"/>
        <v>#VALUE!</v>
      </c>
      <c r="QH78" s="5" t="s">
        <v>74</v>
      </c>
      <c r="QI78" s="420" t="s">
        <v>139</v>
      </c>
      <c r="QJ78" s="420" t="s">
        <v>139</v>
      </c>
      <c r="QK78" s="420" t="s">
        <v>139</v>
      </c>
      <c r="QL78" s="420" t="s">
        <v>139</v>
      </c>
      <c r="QM78" s="420" t="s">
        <v>139</v>
      </c>
      <c r="QN78" s="420" t="s">
        <v>139</v>
      </c>
      <c r="QO78" s="420" t="s">
        <v>139</v>
      </c>
      <c r="QP78" s="213" t="e">
        <f t="shared" si="217"/>
        <v>#VALUE!</v>
      </c>
      <c r="QQ78" s="421" t="s">
        <v>120</v>
      </c>
      <c r="QR78" s="212" t="e">
        <f>627.5095*(QI76-QI77)</f>
        <v>#VALUE!</v>
      </c>
      <c r="QS78" s="212" t="e">
        <f>627.5095*(QP76-QP77)</f>
        <v>#VALUE!</v>
      </c>
      <c r="QT78" s="212" t="e">
        <f>627.5095*(QN76-QN77)</f>
        <v>#VALUE!</v>
      </c>
      <c r="QU78" s="212" t="e">
        <f>627.5095*(QM76-QM77)</f>
        <v>#VALUE!</v>
      </c>
      <c r="QV78" s="212" t="e">
        <f>627.5095*(QL76-QL77)</f>
        <v>#VALUE!</v>
      </c>
      <c r="QW78" s="212" t="e">
        <f>627.5095*(QK76-QK77)</f>
        <v>#VALUE!</v>
      </c>
      <c r="QX78" s="212" t="e">
        <f>627.5095*(QJ76-QJ77)</f>
        <v>#VALUE!</v>
      </c>
      <c r="QY78" s="213" t="e">
        <f t="shared" si="163"/>
        <v>#VALUE!</v>
      </c>
      <c r="QZ78" s="249" t="e">
        <f t="shared" si="218"/>
        <v>#VALUE!</v>
      </c>
      <c r="RA78" s="5"/>
      <c r="RB78" s="5" t="s">
        <v>74</v>
      </c>
      <c r="RC78" s="213" t="s">
        <v>139</v>
      </c>
      <c r="RD78" s="213" t="s">
        <v>139</v>
      </c>
      <c r="RE78" s="213" t="s">
        <v>139</v>
      </c>
      <c r="RF78" s="213" t="s">
        <v>139</v>
      </c>
      <c r="RG78" s="213" t="s">
        <v>139</v>
      </c>
      <c r="RH78" s="213" t="s">
        <v>139</v>
      </c>
      <c r="RI78" s="213" t="s">
        <v>139</v>
      </c>
      <c r="RJ78" s="418" t="e">
        <f t="shared" si="219"/>
        <v>#VALUE!</v>
      </c>
      <c r="RK78" s="421" t="s">
        <v>120</v>
      </c>
      <c r="RL78" s="212" t="e">
        <f>627.5095*(RC76-RC77)</f>
        <v>#VALUE!</v>
      </c>
      <c r="RM78" s="212" t="e">
        <f>627.5095*(RJ76-RJ77)</f>
        <v>#VALUE!</v>
      </c>
      <c r="RN78" s="212" t="e">
        <f>627.5095*(RH76-RH77)</f>
        <v>#VALUE!</v>
      </c>
      <c r="RO78" s="212" t="e">
        <f>627.5095*(RG76-RG77)</f>
        <v>#VALUE!</v>
      </c>
      <c r="RP78" s="212" t="e">
        <f>627.5095*(RF76-RF77)</f>
        <v>#VALUE!</v>
      </c>
      <c r="RQ78" s="212" t="e">
        <f>627.5095*(RE76-RE77)</f>
        <v>#VALUE!</v>
      </c>
      <c r="RR78" s="212" t="e">
        <f>627.5095*(RD76-RD77)</f>
        <v>#VALUE!</v>
      </c>
      <c r="RS78" s="213" t="e">
        <f t="shared" si="164"/>
        <v>#VALUE!</v>
      </c>
      <c r="RT78" s="249" t="e">
        <f t="shared" si="220"/>
        <v>#VALUE!</v>
      </c>
    </row>
    <row r="79" spans="1:488" ht="17">
      <c r="A79" s="96">
        <v>25.39</v>
      </c>
      <c r="C79" s="286" t="s">
        <v>75</v>
      </c>
      <c r="D79" s="282">
        <v>-1123.5424842310499</v>
      </c>
      <c r="E79" s="282">
        <v>-1125.3145550281699</v>
      </c>
      <c r="F79" s="282">
        <v>-1125.31031229726</v>
      </c>
      <c r="G79" s="282">
        <v>-1125.25031245018</v>
      </c>
      <c r="H79" s="282">
        <v>-1125.24819108473</v>
      </c>
      <c r="I79" s="282">
        <v>-1125.15235803777</v>
      </c>
      <c r="J79" s="282">
        <v>-1125.1481153068701</v>
      </c>
      <c r="K79" s="94" t="s">
        <v>118</v>
      </c>
      <c r="L79" s="34">
        <f>627.5095*(D81-D80)</f>
        <v>9.343884370281403</v>
      </c>
      <c r="M79" s="34">
        <f>627.5095*(J81-J80)</f>
        <v>20.884661747585156</v>
      </c>
      <c r="N79" s="34">
        <f>627.5095*(I81-I80)</f>
        <v>20.812273149048607</v>
      </c>
      <c r="O79" s="34">
        <f>627.5095*(H81-H80)</f>
        <v>15.424387927556388</v>
      </c>
      <c r="P79" s="34">
        <f>627.5095*(G81-G80)</f>
        <v>15.388193631284377</v>
      </c>
      <c r="Q79" s="34">
        <f>627.5095*(F81-F80)</f>
        <v>15.565039412864891</v>
      </c>
      <c r="R79" s="34">
        <f>627.5095*(E81-E80)</f>
        <v>15.492650814185662</v>
      </c>
      <c r="S79" s="93">
        <f t="shared" si="165"/>
        <v>-5.3196223348629452</v>
      </c>
      <c r="T79" s="93">
        <f t="shared" si="166"/>
        <v>0.10445718290128525</v>
      </c>
      <c r="U79" s="288"/>
      <c r="V79" s="93">
        <f>L79-'CCSD(T)'!BV79</f>
        <v>-2.0911866949191449E-2</v>
      </c>
      <c r="W79" s="93">
        <f>N79-'CCSD(T)'!BW79</f>
        <v>6.9133206135063574E-3</v>
      </c>
      <c r="X79" s="93">
        <f>P79-'CCSD(T)'!CF79</f>
        <v>0.17818013702855851</v>
      </c>
      <c r="Y79" s="93">
        <f>R79-'CCSD(T)'!CG79</f>
        <v>0.11244526196974824</v>
      </c>
      <c r="Z79" s="93">
        <f>R79-'DLPNO-CCSD(T1 or T0)'!CT78</f>
        <v>-0.16059813614157648</v>
      </c>
      <c r="AA79" s="93">
        <f t="shared" si="167"/>
        <v>0.19909200397774995</v>
      </c>
      <c r="AB79" s="93">
        <f t="shared" si="168"/>
        <v>-6.573487505881026E-2</v>
      </c>
      <c r="AD79" s="209" t="s">
        <v>75</v>
      </c>
      <c r="AE79" s="28">
        <v>-1123.5424842310499</v>
      </c>
      <c r="AF79" s="28">
        <v>-1125.3146058244399</v>
      </c>
      <c r="AG79" s="28">
        <v>-1125.3103039560301</v>
      </c>
      <c r="AH79" s="28">
        <v>-1125.25032570389</v>
      </c>
      <c r="AI79" s="28">
        <v>-1125.24817476968</v>
      </c>
      <c r="AJ79" s="28">
        <v>-1125.1524303277299</v>
      </c>
      <c r="AK79" s="28">
        <v>-1125.1481284593101</v>
      </c>
      <c r="AL79" s="18" t="s">
        <v>118</v>
      </c>
      <c r="AM79" s="34">
        <f>627.5095*(AE81-AE80)</f>
        <v>9.343884370281403</v>
      </c>
      <c r="AN79" s="34">
        <f>627.5095*(AK81-AK80)</f>
        <v>20.858856015478171</v>
      </c>
      <c r="AO79" s="34">
        <f>627.5095*(AJ81-AJ80)</f>
        <v>20.774157475390709</v>
      </c>
      <c r="AP79" s="34">
        <f>627.5095*(AI81-AI80)</f>
        <v>15.403565938621412</v>
      </c>
      <c r="AQ79" s="34">
        <f>627.5095*(AH81-AH80)</f>
        <v>15.361216665367401</v>
      </c>
      <c r="AR79" s="34">
        <f>627.5095*(AG81-AG80)</f>
        <v>15.543875255664123</v>
      </c>
      <c r="AS79" s="34">
        <f>627.5095*(AF81-AF80)</f>
        <v>15.459176715291301</v>
      </c>
      <c r="AT79" s="52">
        <f t="shared" si="169"/>
        <v>-5.3149807600994077</v>
      </c>
      <c r="AU79" s="52">
        <f t="shared" si="170"/>
        <v>9.7960049923900172E-2</v>
      </c>
      <c r="AV79" s="71"/>
      <c r="AW79" s="52">
        <f>AM79-'CCSD(T)'!BV79</f>
        <v>-2.0911866949191449E-2</v>
      </c>
      <c r="AX79" s="52">
        <f>AO79-'CCSD(T)'!BW79</f>
        <v>-3.1202353044392339E-2</v>
      </c>
      <c r="AY79" s="52">
        <f>AQ79-'CCSD(T)'!CF79</f>
        <v>0.15120317111158244</v>
      </c>
      <c r="AZ79" s="52">
        <f>AS79-'CCSD(T)'!CG79</f>
        <v>7.8971163075387096E-2</v>
      </c>
      <c r="BA79" s="52">
        <f>AS79-'DLPNO-CCSD(T1 or T0)'!CT78</f>
        <v>-0.19407223503593762</v>
      </c>
      <c r="BB79" s="52">
        <f t="shared" si="171"/>
        <v>0.17211503806077388</v>
      </c>
      <c r="BC79" s="52">
        <f t="shared" si="172"/>
        <v>-7.2232008036195339E-2</v>
      </c>
      <c r="BD79" s="33"/>
      <c r="BE79" s="211" t="s">
        <v>75</v>
      </c>
      <c r="BF79" s="28">
        <v>-1123.5424842310499</v>
      </c>
      <c r="BG79" s="28">
        <v>-1125.3141024225299</v>
      </c>
      <c r="BH79" s="28">
        <v>-1125.3040088314001</v>
      </c>
      <c r="BI79" s="28">
        <v>-1125.24893158279</v>
      </c>
      <c r="BJ79" s="28">
        <v>-1125.2438847872199</v>
      </c>
      <c r="BK79" s="28">
        <v>-1125.1516863930999</v>
      </c>
      <c r="BL79" s="28">
        <v>-1.0093591133000001E-2</v>
      </c>
      <c r="BM79" s="28">
        <f t="shared" si="173"/>
        <v>-1125.1415928019669</v>
      </c>
      <c r="BN79" s="18" t="s">
        <v>118</v>
      </c>
      <c r="BO79" s="212">
        <f>627.5095*(BF81-BF80)</f>
        <v>9.3438843640035216</v>
      </c>
      <c r="BP79" s="212">
        <f>627.5095*(BM81-BM80)</f>
        <v>20.831187382318006</v>
      </c>
      <c r="BQ79" s="212">
        <f>627.5095*(BK81-BK80)</f>
        <v>20.796153741481763</v>
      </c>
      <c r="BR79" s="212">
        <f>627.5095*(BJ81-BJ80)</f>
        <v>15.43434241825617</v>
      </c>
      <c r="BS79" s="212">
        <f>627.5095*(BI81-BI80)</f>
        <v>15.416825597053313</v>
      </c>
      <c r="BT79" s="212">
        <f>627.5095*(BH81-BH80)</f>
        <v>15.572520694053663</v>
      </c>
      <c r="BU79" s="212">
        <f>627.5095*(BG81-BG80)</f>
        <v>15.537487052075987</v>
      </c>
      <c r="BV79" s="213">
        <f t="shared" si="174"/>
        <v>-5.2586666894057768</v>
      </c>
      <c r="BW79" s="213">
        <f t="shared" si="175"/>
        <v>0.12066145502267389</v>
      </c>
      <c r="BX79" s="214">
        <f t="shared" si="129"/>
        <v>-2.2701405098773719E-2</v>
      </c>
      <c r="BY79" s="33">
        <f>BO79-'CCSD(T)'!BV79</f>
        <v>-2.0911873227072775E-2</v>
      </c>
      <c r="BZ79" s="33">
        <f>BQ79-'CCSD(T)'!BW79</f>
        <v>-9.2060869533376888E-3</v>
      </c>
      <c r="CA79" s="39">
        <f>BS79-'CCSD(T)'!CF79</f>
        <v>0.20681210279749429</v>
      </c>
      <c r="CB79" s="39">
        <f>BU79-'CCSD(T)'!CG79</f>
        <v>0.15728149986007267</v>
      </c>
      <c r="CC79" s="33">
        <f>BU79-'DLPNO-CCSD(T1 or T0)'!CT78</f>
        <v>-0.11576189825125205</v>
      </c>
      <c r="CD79" s="33">
        <f t="shared" si="176"/>
        <v>0.22772397602456707</v>
      </c>
      <c r="CE79" s="33">
        <f t="shared" si="177"/>
        <v>-4.9530602937421619E-2</v>
      </c>
      <c r="CF79" s="39"/>
      <c r="CG79" s="211" t="s">
        <v>75</v>
      </c>
      <c r="CH79" s="74">
        <v>-1123.5424842310499</v>
      </c>
      <c r="CI79" s="74">
        <v>-1125.31429980198</v>
      </c>
      <c r="CJ79" s="74">
        <v>-1125.3043539694299</v>
      </c>
      <c r="CK79" s="74">
        <v>-1125.2491589728199</v>
      </c>
      <c r="CL79" s="74">
        <v>-1125.24418605655</v>
      </c>
      <c r="CM79" s="74">
        <v>-1125.1519398073899</v>
      </c>
      <c r="CN79" s="33">
        <v>-9.9458325460000004E-3</v>
      </c>
      <c r="CO79" s="33">
        <f t="shared" si="178"/>
        <v>-1125.1419939748439</v>
      </c>
      <c r="CP79" s="18" t="s">
        <v>118</v>
      </c>
      <c r="CQ79" s="34">
        <f>627.5095*(CH81-CH80)</f>
        <v>9.3438843765592861</v>
      </c>
      <c r="CR79" s="34">
        <f>627.5095*(CO81-CO80)</f>
        <v>20.735359555022615</v>
      </c>
      <c r="CS79" s="34">
        <f>627.5095*(CM81-CM80)</f>
        <v>20.671041411927526</v>
      </c>
      <c r="CT79" s="34">
        <f>627.5095*(CL81-CL80)</f>
        <v>15.309553080320402</v>
      </c>
      <c r="CU79" s="34">
        <f>627.5095*(CK81-CK80)</f>
        <v>15.277394002851674</v>
      </c>
      <c r="CV79" s="34">
        <f>627.5095*(CJ81-CJ80)</f>
        <v>15.444690928391195</v>
      </c>
      <c r="CW79" s="34">
        <f>627.5095*(CI81-CI80)</f>
        <v>15.380372779588939</v>
      </c>
      <c r="CX79" s="33">
        <f t="shared" si="130"/>
        <v>-5.290668632338587</v>
      </c>
      <c r="CY79" s="33">
        <f t="shared" si="131"/>
        <v>0.10297877673726497</v>
      </c>
      <c r="CZ79" s="33">
        <f t="shared" si="132"/>
        <v>-1.7682678285408926E-2</v>
      </c>
      <c r="DA79" s="33">
        <f>CQ79-'CCSD(T)'!BV79</f>
        <v>-2.0911860671308347E-2</v>
      </c>
      <c r="DB79" s="33">
        <f>CS79-'CCSD(T)'!BW79</f>
        <v>-0.13431841650757548</v>
      </c>
      <c r="DC79" s="33">
        <f>CU79-'CCSD(T)'!CF79</f>
        <v>6.7380508595855204E-2</v>
      </c>
      <c r="DD79" s="39">
        <f>CW79-'CCSD(T)'!CG79</f>
        <v>1.6722737302465873E-4</v>
      </c>
      <c r="DE79" s="39">
        <f>CW79-'DLPNO-CCSD(T1 or T0)'!CT78</f>
        <v>-0.27287617073830006</v>
      </c>
      <c r="DF79" s="33">
        <f t="shared" si="179"/>
        <v>8.8292369267163551E-2</v>
      </c>
      <c r="DG79" s="33">
        <f t="shared" si="180"/>
        <v>-6.7213281222830545E-2</v>
      </c>
      <c r="DH79" s="33"/>
      <c r="DI79" s="211" t="s">
        <v>75</v>
      </c>
      <c r="DJ79" s="74">
        <v>-1123.5424842310499</v>
      </c>
      <c r="DK79" s="74">
        <v>-1125.3138660815</v>
      </c>
      <c r="DL79" s="74">
        <v>-1125.3129919156399</v>
      </c>
      <c r="DM79" s="74">
        <v>-1125.2503899497599</v>
      </c>
      <c r="DN79" s="74">
        <v>-1125.24995286683</v>
      </c>
      <c r="DO79" s="74">
        <v>-1125.15262317064</v>
      </c>
      <c r="DP79" s="28">
        <v>-8.7416585700000003E-4</v>
      </c>
      <c r="DQ79" s="33">
        <f t="shared" si="125"/>
        <v>-1125.1517490047829</v>
      </c>
      <c r="DR79" s="18" t="s">
        <v>118</v>
      </c>
      <c r="DS79" s="34">
        <f>627.5095*(DJ81-DJ80)</f>
        <v>9.3438843828371674</v>
      </c>
      <c r="DT79" s="34">
        <f>627.5095*(DQ81-DQ80)</f>
        <v>20.772908037431172</v>
      </c>
      <c r="DU79" s="34">
        <f>627.5095*(DO81-DO80)</f>
        <v>20.763574383340384</v>
      </c>
      <c r="DV79" s="34">
        <f>627.5095*(DN81-DN80)</f>
        <v>15.214143147389018</v>
      </c>
      <c r="DW79" s="34">
        <f>627.5095*(DM81-DM80)</f>
        <v>15.209476321556398</v>
      </c>
      <c r="DX79" s="34">
        <f>627.5095*(DL81-DL80)</f>
        <v>15.383659285317401</v>
      </c>
      <c r="DY79" s="34">
        <f>627.5095*(DK81-DK80)</f>
        <v>15.374325633652159</v>
      </c>
      <c r="DZ79" s="33">
        <f t="shared" si="133"/>
        <v>-5.3892487496882246</v>
      </c>
      <c r="EA79" s="33">
        <f t="shared" si="134"/>
        <v>0.16484931209576104</v>
      </c>
      <c r="EB79" s="33">
        <f t="shared" si="181"/>
        <v>6.0392129194475785E-2</v>
      </c>
      <c r="EC79" s="33">
        <f>DS79-'CCSD(T)'!BV79</f>
        <v>-2.0911854393427021E-2</v>
      </c>
      <c r="ED79" s="33">
        <f>DU79-'CCSD(T)'!BW79</f>
        <v>-4.1785445094717488E-2</v>
      </c>
      <c r="EE79" s="33">
        <f>DW79-'CCSD(T)'!CF79</f>
        <v>-5.3717269942055168E-4</v>
      </c>
      <c r="EF79" s="39">
        <f>DY79-'CCSD(T)'!CG79</f>
        <v>-5.8799185637550266E-3</v>
      </c>
      <c r="EG79" s="39">
        <f>DY79-'DLPNO-CCSD(T1 or T0)'!CT78</f>
        <v>-0.27892331667507975</v>
      </c>
      <c r="EH79" s="33">
        <f t="shared" si="182"/>
        <v>2.0374681694006469E-2</v>
      </c>
      <c r="EI79" s="33">
        <f t="shared" si="183"/>
        <v>-5.342745864334475E-3</v>
      </c>
      <c r="EJ79" s="33"/>
      <c r="EK79" s="289" t="s">
        <v>75</v>
      </c>
      <c r="EL79" s="33">
        <v>-1123.61588262807</v>
      </c>
      <c r="EM79" s="33">
        <v>-1125.71641653749</v>
      </c>
      <c r="EN79" s="33">
        <v>-1125.7123838611401</v>
      </c>
      <c r="EO79" s="33">
        <v>-1125.6380938811701</v>
      </c>
      <c r="EP79" s="33">
        <v>-1125.6360775429901</v>
      </c>
      <c r="EQ79" s="33">
        <v>-1125.5709352890699</v>
      </c>
      <c r="ER79" s="33">
        <v>-4.0326763540000001E-3</v>
      </c>
      <c r="ES79" s="33">
        <f t="shared" si="184"/>
        <v>-1125.5669026127159</v>
      </c>
      <c r="ET79" s="18" t="s">
        <v>118</v>
      </c>
      <c r="EU79" s="34">
        <f>627.5095*(EL81-EL80)</f>
        <v>11.54849425699671</v>
      </c>
      <c r="EV79" s="34">
        <f>627.5095*(ES81-ES80)</f>
        <v>28.185573547705125</v>
      </c>
      <c r="EW79" s="34">
        <f>627.5095*(EQ81-EQ80)</f>
        <v>28.266214078279333</v>
      </c>
      <c r="EX79" s="34">
        <f>627.5095*(EP81-EP80)</f>
        <v>21.068257498285028</v>
      </c>
      <c r="EY79" s="34">
        <f>627.5095*(EO81-EO80)</f>
        <v>21.108577763429452</v>
      </c>
      <c r="EZ79" s="34">
        <f>627.5095*(EN81-EN80)</f>
        <v>21.747883124314423</v>
      </c>
      <c r="FA79" s="34">
        <f>627.5095*(EM81-EM80)</f>
        <v>21.828523661023834</v>
      </c>
      <c r="FB79" s="92">
        <f t="shared" si="135"/>
        <v>-6.4376904172554994</v>
      </c>
      <c r="FC79" s="92">
        <f t="shared" si="136"/>
        <v>0.71994589759438199</v>
      </c>
      <c r="FD79" s="92">
        <f>EU79-'CCSD(T)'!BB79</f>
        <v>-1.5847633337076061E-2</v>
      </c>
      <c r="FE79" s="92">
        <f>EW79-'CCSD(T)'!BC79</f>
        <v>-4.6913266947825605E-3</v>
      </c>
      <c r="FF79" s="92">
        <f>EY79-'CCSD(T)'!CH79</f>
        <v>-1.6704991298940541E-2</v>
      </c>
      <c r="FG79" s="96">
        <f>FA79-'CCSD(T)'!CI79</f>
        <v>-9.2261410203050787E-2</v>
      </c>
      <c r="FH79" s="96">
        <f>FA79-'DLPNO-CCSD(T1 or T0)'!AF78</f>
        <v>-0.37116982989165592</v>
      </c>
      <c r="FI79" s="92">
        <f t="shared" si="185"/>
        <v>-8.5735796186447999E-4</v>
      </c>
      <c r="FJ79" s="92">
        <f t="shared" si="186"/>
        <v>-7.5556418904110245E-2</v>
      </c>
      <c r="FK79" s="39"/>
      <c r="FL79" s="218" t="s">
        <v>75</v>
      </c>
      <c r="FM79" s="28">
        <v>-1123.6158826281001</v>
      </c>
      <c r="FN79" s="28">
        <v>-1125.7165021262499</v>
      </c>
      <c r="FO79" s="28">
        <v>-1125.7124718620501</v>
      </c>
      <c r="FP79" s="28">
        <v>-1125.6381695294599</v>
      </c>
      <c r="FQ79" s="28">
        <v>-1125.6361543973601</v>
      </c>
      <c r="FR79" s="28">
        <v>-1125.5710323549099</v>
      </c>
      <c r="FS79" s="28">
        <v>-4.0302641959999996E-3</v>
      </c>
      <c r="FT79" s="28">
        <f t="shared" si="187"/>
        <v>-1125.5670020907139</v>
      </c>
      <c r="FU79" s="18" t="s">
        <v>118</v>
      </c>
      <c r="FV79" s="34">
        <f>627.5095*(FM81-FM80)</f>
        <v>11.548494307219768</v>
      </c>
      <c r="FW79" s="34">
        <f>627.5095*(FT81-FT80)</f>
        <v>28.171542505196236</v>
      </c>
      <c r="FX79" s="34">
        <f>627.5095*(FR81-FR80)</f>
        <v>28.259253899838289</v>
      </c>
      <c r="FY79" s="34">
        <f>627.5095*(FQ81-FQ80)</f>
        <v>21.055623523129874</v>
      </c>
      <c r="FZ79" s="34">
        <f>627.5095*(FP81-FP80)</f>
        <v>21.09947922073626</v>
      </c>
      <c r="GA79" s="34">
        <f>627.5095*(FO81-FO80)</f>
        <v>21.726289549696826</v>
      </c>
      <c r="GB79" s="34">
        <f>627.5095*(FN81-FN80)</f>
        <v>21.814000945194955</v>
      </c>
      <c r="GC79" s="33">
        <f t="shared" si="188"/>
        <v>-6.4452529546433333</v>
      </c>
      <c r="GD79" s="33">
        <f t="shared" si="189"/>
        <v>0.71452172445869522</v>
      </c>
      <c r="GE79" s="169">
        <f t="shared" si="137"/>
        <v>0.68311894617205837</v>
      </c>
      <c r="GF79" s="33">
        <f>FV79-'CCSD(T)'!BB79</f>
        <v>-1.5847583114018349E-2</v>
      </c>
      <c r="GG79" s="33">
        <f>FX79-'CCSD(T)'!BC79</f>
        <v>-1.1651505135827023E-2</v>
      </c>
      <c r="GH79" s="33">
        <f>FZ79-'CCSD(T)'!CH79</f>
        <v>-2.5803533992132088E-2</v>
      </c>
      <c r="GI79" s="33">
        <f>GB79-'CCSD(T)'!CI79</f>
        <v>-0.10678412603192911</v>
      </c>
      <c r="GJ79" s="33">
        <f>GB79-'DLPNO-CCSD(T1 or T0)'!O78</f>
        <v>-5.9814939704306624E-2</v>
      </c>
      <c r="GK79" s="33">
        <f t="shared" si="190"/>
        <v>-9.9559508781137396E-3</v>
      </c>
      <c r="GL79" s="33">
        <f t="shared" si="191"/>
        <v>-8.0980592039797017E-2</v>
      </c>
      <c r="GM79" s="33"/>
      <c r="GN79" s="218" t="s">
        <v>75</v>
      </c>
      <c r="GO79" s="28">
        <v>-1123.6158826281001</v>
      </c>
      <c r="GP79" s="28">
        <v>-1125.7165085786501</v>
      </c>
      <c r="GQ79" s="28">
        <v>-1125.70553368537</v>
      </c>
      <c r="GR79" s="28">
        <v>-1125.6372680606901</v>
      </c>
      <c r="GS79" s="28">
        <v>-1125.6317806140501</v>
      </c>
      <c r="GT79" s="28">
        <v>-1125.57034644281</v>
      </c>
      <c r="GU79" s="28">
        <v>-1.0974893279E-2</v>
      </c>
      <c r="GV79" s="28">
        <f t="shared" si="192"/>
        <v>-1125.5593715495311</v>
      </c>
      <c r="GW79" s="18" t="s">
        <v>118</v>
      </c>
      <c r="GX79" s="34">
        <f>627.5095*(GO81-GO80)</f>
        <v>11.548494307219768</v>
      </c>
      <c r="GY79" s="34">
        <f>627.5095*(GV81-GV80)</f>
        <v>28.236705806758561</v>
      </c>
      <c r="GZ79" s="34">
        <f>627.5095*(GT81-GT80)</f>
        <v>28.292033527701651</v>
      </c>
      <c r="HA79" s="34">
        <f>627.5095*(GS81-GS80)</f>
        <v>21.174888010103491</v>
      </c>
      <c r="HB79" s="34">
        <f>627.5095*(GR81-GR80)</f>
        <v>21.202551873071922</v>
      </c>
      <c r="HC79" s="34">
        <f>627.5095*(GQ81-GQ80)</f>
        <v>21.905005077362329</v>
      </c>
      <c r="HD79" s="34">
        <f>627.5095*(GP81-GP80)</f>
        <v>21.960332803441869</v>
      </c>
      <c r="HE79" s="33">
        <f t="shared" si="138"/>
        <v>-6.3317007242597825</v>
      </c>
      <c r="HF79" s="33">
        <f t="shared" si="139"/>
        <v>0.75778093036994676</v>
      </c>
      <c r="HG79" s="52">
        <f t="shared" si="193"/>
        <v>-4.3259205911251541E-2</v>
      </c>
      <c r="HH79" s="33">
        <f>GX79-'CCSD(T)'!BB79</f>
        <v>-1.5847583114018349E-2</v>
      </c>
      <c r="HI79" s="33">
        <f>GZ79-'CCSD(T)'!BC79</f>
        <v>2.1128122727535725E-2</v>
      </c>
      <c r="HJ79" s="33">
        <f>HB79-'CCSD(T)'!CH79</f>
        <v>7.7269118343529897E-2</v>
      </c>
      <c r="HK79" s="33">
        <f>HD79-'CCSD(T)'!CI79</f>
        <v>3.9547732214984421E-2</v>
      </c>
      <c r="HL79" s="33">
        <f>HD79-'DLPNO-CCSD(T1 or T0)'!CT78</f>
        <v>6.30708385311463</v>
      </c>
      <c r="HM79" s="33">
        <f t="shared" si="140"/>
        <v>9.3116701457548245E-2</v>
      </c>
      <c r="HN79" s="33">
        <f t="shared" si="141"/>
        <v>-3.7721386128545475E-2</v>
      </c>
      <c r="HO79" s="39"/>
      <c r="HP79" s="218" t="s">
        <v>75</v>
      </c>
      <c r="HQ79" s="28">
        <v>-1123.6158826281001</v>
      </c>
      <c r="HR79" s="28">
        <v>-1125.7167247350601</v>
      </c>
      <c r="HS79" s="28">
        <v>-1125.70594949363</v>
      </c>
      <c r="HT79" s="28">
        <v>-1125.6375227359899</v>
      </c>
      <c r="HU79" s="28">
        <v>-1125.6321351152801</v>
      </c>
      <c r="HV79" s="28">
        <v>-1125.5706450007101</v>
      </c>
      <c r="HW79" s="28">
        <v>-1.0775241438E-2</v>
      </c>
      <c r="HX79" s="28">
        <f t="shared" si="194"/>
        <v>-1125.559869759272</v>
      </c>
      <c r="HY79" s="18" t="s">
        <v>118</v>
      </c>
      <c r="HZ79" s="34">
        <f>627.5095*(HQ81-HQ80)</f>
        <v>11.548494307219768</v>
      </c>
      <c r="IA79" s="34">
        <f>627.5095*(HX81-HX80)</f>
        <v>28.190911742818248</v>
      </c>
      <c r="IB79" s="34">
        <f>627.5095*(HV81-HV80)</f>
        <v>28.246273777952162</v>
      </c>
      <c r="IC79" s="34">
        <f>627.5095*(HU81-HU80)</f>
        <v>21.142520003430331</v>
      </c>
      <c r="ID79" s="34">
        <f>627.5095*(HT81-HT80)</f>
        <v>21.170201022424077</v>
      </c>
      <c r="IE79" s="34">
        <f>627.5095*(HS81-HS80)</f>
        <v>21.866882237501876</v>
      </c>
      <c r="IF79" s="34">
        <f>627.5095*(HR81-HR80)</f>
        <v>21.922244275632057</v>
      </c>
      <c r="IG79" s="33">
        <f t="shared" si="195"/>
        <v>-6.324029502320105</v>
      </c>
      <c r="IH79" s="33">
        <f t="shared" si="196"/>
        <v>0.75204325320797949</v>
      </c>
      <c r="II79" s="33">
        <f t="shared" si="197"/>
        <v>-5.7376771619672695E-3</v>
      </c>
      <c r="IJ79" s="33">
        <f>HZ79-'CCSD(T)'!BB79</f>
        <v>-1.5847583114018349E-2</v>
      </c>
      <c r="IK79" s="33">
        <f>IB79-'CCSD(T)'!BC79</f>
        <v>-2.4631627021953761E-2</v>
      </c>
      <c r="IL79" s="33">
        <f>ID79-'CCSD(T)'!CH79</f>
        <v>4.4918267695685188E-2</v>
      </c>
      <c r="IM79" s="33">
        <f>IF79-'CCSD(T)'!CI79</f>
        <v>1.4592044051724429E-3</v>
      </c>
      <c r="IN79" s="33">
        <f>IF79-'DLPNO-CCSD(T1 or T0)'!CT78</f>
        <v>6.2689953253048181</v>
      </c>
      <c r="IO79" s="33">
        <f t="shared" si="198"/>
        <v>6.0765850809703537E-2</v>
      </c>
      <c r="IP79" s="33">
        <f t="shared" si="199"/>
        <v>-4.3459063290512745E-2</v>
      </c>
      <c r="IQ79" s="33"/>
      <c r="IR79" s="218" t="s">
        <v>75</v>
      </c>
      <c r="IS79">
        <v>-1123.61588262807</v>
      </c>
      <c r="IT79">
        <v>-1125.71650350712</v>
      </c>
      <c r="IU79">
        <v>-1125.71532166623</v>
      </c>
      <c r="IV79">
        <v>-1125.6384935665001</v>
      </c>
      <c r="IW79">
        <v>-1125.63790264605</v>
      </c>
      <c r="IX79">
        <v>-1125.5712701233499</v>
      </c>
      <c r="IY79">
        <v>-1.1818408890000001E-3</v>
      </c>
      <c r="IZ79" s="28">
        <f t="shared" si="200"/>
        <v>-1125.5700882824608</v>
      </c>
      <c r="JA79" s="18" t="s">
        <v>118</v>
      </c>
      <c r="JB79" s="34">
        <f>627.5095*(IS81-IS80)</f>
        <v>11.54849425699671</v>
      </c>
      <c r="JC79" s="34">
        <f>627.5095*(IZ81-IZ80)</f>
        <v>28.259665629607316</v>
      </c>
      <c r="JD79" s="34">
        <f>627.5095*(IX81-IX80)</f>
        <v>28.269560937855321</v>
      </c>
      <c r="JE79" s="34">
        <f>627.5095*(IW81-IW80)</f>
        <v>21.146466473239443</v>
      </c>
      <c r="JF79" s="34">
        <f>627.5095*(IV81-IV80)</f>
        <v>21.151414122298338</v>
      </c>
      <c r="JG79" s="34">
        <f>627.5095*(IU81-IU80)</f>
        <v>21.9286044106661</v>
      </c>
      <c r="JH79" s="34">
        <f>627.5095*(IT81-IT80)</f>
        <v>21.938499714633735</v>
      </c>
      <c r="JI79" s="33">
        <f t="shared" si="201"/>
        <v>-6.3310612232215853</v>
      </c>
      <c r="JJ79" s="33">
        <f t="shared" si="202"/>
        <v>0.78708559233539788</v>
      </c>
      <c r="JK79" s="33">
        <f t="shared" si="203"/>
        <v>6.7139694741015887E-2</v>
      </c>
      <c r="JL79" s="33">
        <f>JB79-'CCSD(T)'!BB79</f>
        <v>-1.5847633337076061E-2</v>
      </c>
      <c r="JM79" s="33">
        <f>JD79-'CCSD(T)'!BC79</f>
        <v>-1.3444671187947677E-3</v>
      </c>
      <c r="JN79" s="33">
        <f>JF79-'CCSD(T)'!CH79</f>
        <v>2.6131367569945496E-2</v>
      </c>
      <c r="JO79" s="33">
        <f>JH79-'CCSD(T)'!CI79</f>
        <v>1.7714643406851138E-2</v>
      </c>
      <c r="JP79" s="33">
        <f>JH79-'DLPNO-CCSD(T1 or T0)'!CT78</f>
        <v>6.2852507643064968</v>
      </c>
      <c r="JQ79" s="33">
        <f t="shared" si="204"/>
        <v>4.1979000907021558E-2</v>
      </c>
      <c r="JR79" s="33">
        <f t="shared" si="205"/>
        <v>-8.4167241630943579E-3</v>
      </c>
      <c r="JS79" s="33"/>
      <c r="JT79" s="344">
        <v>-1127.27562365891</v>
      </c>
      <c r="JU79" s="345">
        <v>-1126.93989401259</v>
      </c>
      <c r="JV79" s="346">
        <v>-1126.9297656271899</v>
      </c>
      <c r="JW79" s="328"/>
      <c r="JX79" s="218" t="s">
        <v>75</v>
      </c>
      <c r="JY79" s="28">
        <v>-1124.2892870426499</v>
      </c>
      <c r="JZ79" s="28">
        <v>-1126.9393942512299</v>
      </c>
      <c r="KA79" s="28">
        <v>-1126.9320081578901</v>
      </c>
      <c r="KB79" s="28">
        <v>-1126.8153597161199</v>
      </c>
      <c r="KC79" s="28">
        <v>-1126.81166666945</v>
      </c>
      <c r="KD79" s="28">
        <v>-1126.7838702535701</v>
      </c>
      <c r="KE79" s="28">
        <v>-7.3860933460000002E-3</v>
      </c>
      <c r="KF79" s="28">
        <f t="shared" si="206"/>
        <v>-1126.7764841602241</v>
      </c>
      <c r="KG79" s="216">
        <v>-1126.632372671</v>
      </c>
      <c r="KH79" s="125">
        <v>-1126.632372671</v>
      </c>
      <c r="KI79" s="215">
        <v>-1126.7416401810001</v>
      </c>
      <c r="KJ79" s="10">
        <v>-0.63818323081700001</v>
      </c>
      <c r="KK79" s="10">
        <v>-1.8567461447019999</v>
      </c>
      <c r="KL79" s="10">
        <f t="shared" si="142"/>
        <v>-1126.730110159898</v>
      </c>
      <c r="KM79" s="10">
        <f t="shared" si="143"/>
        <v>-1126.7030570307625</v>
      </c>
      <c r="KN79" s="34">
        <f>627.5095*(JY81-JY80)</f>
        <v>12.768561216471937</v>
      </c>
      <c r="KO79" s="34">
        <f>627.5095*(KF81-KF80)</f>
        <v>32.428619586057685</v>
      </c>
      <c r="KP79" s="34">
        <f>627.5095*(KL81-KL80)</f>
        <v>27.044000162699422</v>
      </c>
      <c r="KQ79" s="34">
        <f>627.5095*(KM81-KM80)</f>
        <v>24.249191274593446</v>
      </c>
      <c r="KR79" s="34">
        <f>627.5095*(KD81-KD80)</f>
        <v>32.564112537399865</v>
      </c>
      <c r="KS79" s="34">
        <f>627.5095*(KC81-KC80)</f>
        <v>23.860251260870928</v>
      </c>
      <c r="KT79" s="34">
        <f>627.5095*(KB81-KB80)</f>
        <v>23.927997732332983</v>
      </c>
      <c r="KU79" s="34">
        <f>627.5095*(KA81-KA80)</f>
        <v>25.190145453619063</v>
      </c>
      <c r="KV79" s="34">
        <f>627.5095*(JZ81-JZ80)</f>
        <v>25.325638402963737</v>
      </c>
      <c r="KW79" s="33">
        <f t="shared" ref="KW79:KW108" si="221">KV79-KR79</f>
        <v>-7.2384741344361281</v>
      </c>
      <c r="KX79" s="109">
        <f>627.5095*(JT81-JT80)</f>
        <v>26.252660597042595</v>
      </c>
      <c r="KY79" s="109">
        <f>627.5095*(JU81-JU80)</f>
        <v>25.801548955879163</v>
      </c>
      <c r="KZ79" s="331">
        <f>627.5095*(JV81-JV80)</f>
        <v>25.522399302859043</v>
      </c>
      <c r="LA79" s="33">
        <f t="shared" si="144"/>
        <v>1.3976406706307536</v>
      </c>
      <c r="LB79" s="155">
        <f t="shared" si="145"/>
        <v>0.68311894617205837</v>
      </c>
      <c r="LC79" s="149">
        <f>KN79-'PNO-LCCSD(T)'!AB78</f>
        <v>1.2103014277512258E-2</v>
      </c>
      <c r="LD79" s="179">
        <f t="shared" si="146"/>
        <v>3.5116374577687814</v>
      </c>
      <c r="LE79" s="324">
        <f t="shared" si="147"/>
        <v>0.92702219407885877</v>
      </c>
      <c r="LF79" s="326">
        <f t="shared" si="148"/>
        <v>-0.45111164116343261</v>
      </c>
      <c r="LG79" t="str">
        <f t="shared" si="149"/>
        <v>26_end</v>
      </c>
      <c r="LH79" s="175">
        <f>627.5095*(KG81-KG80)</f>
        <v>22.802797891413789</v>
      </c>
      <c r="LI79" s="128">
        <f t="shared" si="127"/>
        <v>1.0574533694571393</v>
      </c>
      <c r="LJ79" s="129">
        <f t="shared" si="128"/>
        <v>1.1251998409191941</v>
      </c>
      <c r="LK79" s="123">
        <f>627.5095*(KI81-KI80)</f>
        <v>23.812183945244985</v>
      </c>
      <c r="LL79" s="128">
        <f t="shared" si="150"/>
        <v>1.3779615083740779</v>
      </c>
      <c r="LM79" s="128">
        <f t="shared" si="151"/>
        <v>1.5134544577187512</v>
      </c>
      <c r="LN79" s="226">
        <f t="shared" si="152"/>
        <v>-8.4566853222495162</v>
      </c>
      <c r="LO79" s="226"/>
      <c r="LP79" s="5" t="s">
        <v>75</v>
      </c>
      <c r="LQ79" s="4">
        <v>-1124.2892870431599</v>
      </c>
      <c r="LR79" s="4">
        <v>-1126.93932098912</v>
      </c>
      <c r="LS79" s="4">
        <v>-1126.9319181354399</v>
      </c>
      <c r="LT79" s="4">
        <v>-1126.81529370303</v>
      </c>
      <c r="LU79" s="4">
        <v>-1126.8115922761899</v>
      </c>
      <c r="LV79" s="4">
        <v>-1126.7837944527801</v>
      </c>
      <c r="LW79" s="4">
        <v>-7.4028536850000003E-3</v>
      </c>
      <c r="LX79" s="28">
        <f t="shared" si="153"/>
        <v>-1126.7763915990949</v>
      </c>
      <c r="LY79" s="18" t="s">
        <v>118</v>
      </c>
      <c r="LZ79" s="34">
        <f>627.5095*(LQ81-LQ80)</f>
        <v>12.768560946523001</v>
      </c>
      <c r="MA79" s="34">
        <f>627.5095*(LX81-LX80)</f>
        <v>32.431240364466937</v>
      </c>
      <c r="MB79" s="34">
        <f>627.5095*(LV81-LV80)</f>
        <v>32.567742786429164</v>
      </c>
      <c r="MC79" s="34">
        <f>627.5095*(LU81-LU80)</f>
        <v>23.863375486197555</v>
      </c>
      <c r="MD79" s="34">
        <f>627.5095*(LT81-LT80)</f>
        <v>23.93162669510982</v>
      </c>
      <c r="ME79" s="34">
        <f>627.5095*(LS81-LS80)</f>
        <v>25.194458615099432</v>
      </c>
      <c r="MF79" s="34">
        <f>627.5095*(LR81-LR80)</f>
        <v>25.330961032638605</v>
      </c>
      <c r="MG79" s="33">
        <f t="shared" si="154"/>
        <v>-7.2367817537905594</v>
      </c>
      <c r="MH79" s="39">
        <f t="shared" si="155"/>
        <v>1.399334337528785</v>
      </c>
      <c r="MI79" s="33"/>
      <c r="MJ79" s="5" t="s">
        <v>75</v>
      </c>
      <c r="MK79" s="28">
        <v>-1124.2892870426399</v>
      </c>
      <c r="ML79" s="28">
        <v>-1126.9389939904199</v>
      </c>
      <c r="MM79" s="28">
        <v>-1126.9202199947999</v>
      </c>
      <c r="MN79" s="28">
        <v>-1126.81381957143</v>
      </c>
      <c r="MO79" s="28">
        <v>-1126.80443257362</v>
      </c>
      <c r="MP79" s="28">
        <v>-1126.7833972994599</v>
      </c>
      <c r="MQ79" s="28">
        <v>-1.8773995621999998E-2</v>
      </c>
      <c r="MR79" s="28">
        <f t="shared" si="207"/>
        <v>-1126.7646233038379</v>
      </c>
      <c r="MS79" s="18" t="s">
        <v>118</v>
      </c>
      <c r="MT79" s="34">
        <f>627.5095*(MK81-MK80)</f>
        <v>12.768561216471937</v>
      </c>
      <c r="MU79" s="34">
        <f>627.5095*(MR81-MR80)</f>
        <v>32.188482832491047</v>
      </c>
      <c r="MV79" s="34">
        <f>627.5095*(MP81-MP80)</f>
        <v>32.533350672532244</v>
      </c>
      <c r="MW79" s="34">
        <f>627.5095*(MO81-MO80)</f>
        <v>23.752112881215218</v>
      </c>
      <c r="MX79" s="34">
        <f>627.5095*(MN81-MN80)</f>
        <v>23.924546800308399</v>
      </c>
      <c r="MY79" s="34">
        <f>627.5095*(MM81-MM80)</f>
        <v>24.975541785446694</v>
      </c>
      <c r="MZ79" s="34">
        <f>627.5095*(ML81-ML80)</f>
        <v>25.320409623490381</v>
      </c>
      <c r="NA79" s="52">
        <f t="shared" si="156"/>
        <v>-7.2129410490418628</v>
      </c>
      <c r="NB79" s="52">
        <f t="shared" si="157"/>
        <v>1.3958628231819823</v>
      </c>
      <c r="NC79" s="33">
        <f t="shared" si="158"/>
        <v>1.777847448771297E-3</v>
      </c>
      <c r="ND79" s="33"/>
      <c r="NE79" s="5" t="s">
        <v>75</v>
      </c>
      <c r="NF79">
        <v>-1124.2892870426399</v>
      </c>
      <c r="NG79">
        <v>-1126.9392895830299</v>
      </c>
      <c r="NH79">
        <v>-1126.9207609836501</v>
      </c>
      <c r="NI79">
        <v>-1126.81413705312</v>
      </c>
      <c r="NJ79">
        <v>-1126.8048727534299</v>
      </c>
      <c r="NK79">
        <v>-1126.7837927155599</v>
      </c>
      <c r="NL79">
        <v>-1.8528599384000002E-2</v>
      </c>
      <c r="NM79" s="28">
        <f t="shared" si="208"/>
        <v>-1126.765264116176</v>
      </c>
      <c r="NN79" s="18" t="s">
        <v>118</v>
      </c>
      <c r="NO79" s="34">
        <f>627.5095*(NF81-NF80)</f>
        <v>12.768561216471937</v>
      </c>
      <c r="NP79" s="34">
        <f>627.5095*(NM81-NM80)</f>
        <v>32.061320303835785</v>
      </c>
      <c r="NQ79" s="34">
        <f>627.5095*(NK81-NK80)</f>
        <v>32.497810598932233</v>
      </c>
      <c r="NR79" s="34">
        <f>627.5095*(NJ81-NJ80)</f>
        <v>23.671566577515453</v>
      </c>
      <c r="NS79" s="34">
        <f>627.5095*(NI81-NI80)</f>
        <v>23.889811727275205</v>
      </c>
      <c r="NT79" s="34">
        <f>627.5095*(NH81-NH80)</f>
        <v>24.872104744709151</v>
      </c>
      <c r="NU79" s="34">
        <f>627.5095*(NG81-NG80)</f>
        <v>25.308595044085976</v>
      </c>
      <c r="NV79" s="33">
        <f t="shared" si="159"/>
        <v>-7.1892155548462569</v>
      </c>
      <c r="NW79" s="39">
        <f t="shared" si="209"/>
        <v>1.4187833168107709</v>
      </c>
      <c r="NX79" s="33">
        <f t="shared" si="210"/>
        <v>2.2920493628788563E-2</v>
      </c>
      <c r="NZ79" s="5" t="s">
        <v>75</v>
      </c>
      <c r="OA79" s="4">
        <v>-1124.3275097450701</v>
      </c>
      <c r="OB79" s="4">
        <v>-1127.15504696891</v>
      </c>
      <c r="OC79" s="4">
        <v>-1127.12653741961</v>
      </c>
      <c r="OD79" s="4">
        <v>-1127.01406063744</v>
      </c>
      <c r="OE79" s="4">
        <v>-1126.99980586279</v>
      </c>
      <c r="OF79" s="4">
        <v>-1127.00889064379</v>
      </c>
      <c r="OG79" s="4">
        <v>-2.8509549305E-2</v>
      </c>
      <c r="OH79" s="28">
        <f t="shared" si="211"/>
        <v>-1126.980381094485</v>
      </c>
      <c r="OI79" s="18" t="s">
        <v>118</v>
      </c>
      <c r="OJ79" s="34">
        <f>627.5095*(OA81-OA80)</f>
        <v>12.747378020594578</v>
      </c>
      <c r="OK79" s="34">
        <f>627.5095*(OH81-OH80)</f>
        <v>32.133642400908641</v>
      </c>
      <c r="OL79" s="34">
        <f>627.5095*(OF81-OF80)</f>
        <v>32.680703325557296</v>
      </c>
      <c r="OM79" s="34">
        <f>627.5095*(OE81-OE80)</f>
        <v>23.634658865846767</v>
      </c>
      <c r="ON79" s="34">
        <f>627.5095*(OD81-OD80)</f>
        <v>23.908189328313771</v>
      </c>
      <c r="OO79" s="34">
        <f>627.5095*(OC81-OC80)</f>
        <v>24.904782828969019</v>
      </c>
      <c r="OP79" s="34">
        <f>627.5095*(OB81-OB80)</f>
        <v>25.451843753617673</v>
      </c>
      <c r="OQ79" s="33">
        <f t="shared" si="160"/>
        <v>-7.2288595719396227</v>
      </c>
      <c r="OR79" s="39">
        <f t="shared" si="212"/>
        <v>1.5436544253039024</v>
      </c>
      <c r="OS79" s="39"/>
      <c r="OT79" s="39" t="s">
        <v>75</v>
      </c>
      <c r="OU79" s="39">
        <v>-1124.3275097450701</v>
      </c>
      <c r="OV79" s="39">
        <v>-1127.15432425471</v>
      </c>
      <c r="OW79" s="39">
        <v>-1127.1434878553</v>
      </c>
      <c r="OX79" s="39">
        <v>-1127.0162541271</v>
      </c>
      <c r="OY79" s="39">
        <v>-1127.0108359274</v>
      </c>
      <c r="OZ79" s="39">
        <v>-1127.00935934423</v>
      </c>
      <c r="PA79" s="39">
        <v>-1.0836399401999999E-2</v>
      </c>
      <c r="PB79" s="39">
        <v>-1126.998522944828</v>
      </c>
      <c r="PC79" s="39" t="s">
        <v>118</v>
      </c>
      <c r="PD79" s="39">
        <v>12.747378020594578</v>
      </c>
      <c r="PE79" s="39">
        <v>32.387720337946284</v>
      </c>
      <c r="PF79" s="39">
        <v>32.671150723332765</v>
      </c>
      <c r="PG79" s="39">
        <v>23.790121583469723</v>
      </c>
      <c r="PH79" s="39">
        <v>23.931836779016546</v>
      </c>
      <c r="PI79" s="39">
        <v>25.161543049684109</v>
      </c>
      <c r="PJ79" s="39">
        <v>25.444973434642552</v>
      </c>
      <c r="PK79" s="39">
        <v>-7.2261772886902129</v>
      </c>
      <c r="PL79" s="39">
        <v>1.5131366556260062</v>
      </c>
      <c r="PM79" s="39"/>
      <c r="PO79" s="33">
        <f t="shared" si="161"/>
        <v>-2.1183195877359395E-2</v>
      </c>
      <c r="PP79" s="33">
        <f t="shared" si="162"/>
        <v>-1.6357471994627559E-2</v>
      </c>
      <c r="PQ79" s="33">
        <f t="shared" si="213"/>
        <v>4.8257238827318361E-3</v>
      </c>
      <c r="PR79" s="33">
        <f>'LNO-CCSD(T)-def2nZVP'!LB79</f>
        <v>0.68311894617205837</v>
      </c>
      <c r="PS79" s="33">
        <f t="shared" si="214"/>
        <v>6.5686200799743889E-4</v>
      </c>
      <c r="PT79" s="33">
        <f t="shared" si="215"/>
        <v>0.41497276046953308</v>
      </c>
      <c r="PU79" s="33">
        <f>-'LNO-CCSD(T)-def2nZVP'!FA79+'CCSD(T)'!CI79</f>
        <v>9.2261410203050787E-2</v>
      </c>
      <c r="PV79" s="360">
        <f>'LNO-CCSD(T)-def2nZVP'!KV79+PS79+PT79+PU79</f>
        <v>25.833529435644316</v>
      </c>
      <c r="PW79" s="360"/>
      <c r="PX79" s="399">
        <v>-2.1182925928423302E-2</v>
      </c>
      <c r="PY79" s="399">
        <v>2.1008390672605515E-4</v>
      </c>
      <c r="PZ79" s="399">
        <v>2.1393009835149357E-2</v>
      </c>
      <c r="QA79" s="399">
        <v>0.68311894617205837</v>
      </c>
      <c r="QB79" s="399">
        <v>1.2928953736543165E-2</v>
      </c>
      <c r="QC79" s="399">
        <v>0.41497276046953308</v>
      </c>
      <c r="QD79" s="399">
        <v>9.2261410203050787E-2</v>
      </c>
      <c r="QE79" s="360">
        <v>25.845801527372863</v>
      </c>
      <c r="QF79" s="399">
        <f t="shared" si="216"/>
        <v>1.2272091728547707E-2</v>
      </c>
      <c r="QH79" s="5" t="s">
        <v>75</v>
      </c>
      <c r="QI79" s="420">
        <v>-1124.2892870431599</v>
      </c>
      <c r="QJ79" s="420">
        <v>-1126.6899020584101</v>
      </c>
      <c r="QK79" s="420">
        <v>-1126.6837645890801</v>
      </c>
      <c r="QL79" s="420">
        <v>-1126.5764290807699</v>
      </c>
      <c r="QM79" s="420">
        <v>-1126.5733603460999</v>
      </c>
      <c r="QN79" s="420">
        <v>-1126.52114314901</v>
      </c>
      <c r="QO79" s="420">
        <v>-6.13746933E-3</v>
      </c>
      <c r="QP79" s="213">
        <f t="shared" si="217"/>
        <v>-1126.5150056796799</v>
      </c>
      <c r="QQ79" s="421" t="s">
        <v>118</v>
      </c>
      <c r="QR79" s="212">
        <f>627.5095*(QI81-QI80)</f>
        <v>12.768560946523001</v>
      </c>
      <c r="QS79" s="212">
        <f>627.5095*(QP81-QP80)</f>
        <v>30.210874534025827</v>
      </c>
      <c r="QT79" s="212">
        <f>627.5095*(QN81-QN80)</f>
        <v>30.336211173167904</v>
      </c>
      <c r="QU79" s="212">
        <f>627.5095*(QM81-QM80)</f>
        <v>22.502992583374933</v>
      </c>
      <c r="QV79" s="212">
        <f>627.5095*(QL81-QL80)</f>
        <v>22.565660903017314</v>
      </c>
      <c r="QW79" s="212">
        <f>627.5095*(QK81-QK80)</f>
        <v>23.784034929536013</v>
      </c>
      <c r="QX79" s="212">
        <f>627.5095*(QJ81-QJ80)</f>
        <v>23.909371574813292</v>
      </c>
      <c r="QY79" s="213">
        <f t="shared" si="163"/>
        <v>-6.4268395983546114</v>
      </c>
      <c r="QZ79" s="249">
        <f t="shared" si="218"/>
        <v>1.3437106717959786</v>
      </c>
      <c r="RA79" s="5"/>
      <c r="RB79" s="5" t="s">
        <v>75</v>
      </c>
      <c r="RC79" s="213">
        <v>-1124.3275097450701</v>
      </c>
      <c r="RD79" s="213">
        <v>-1126.85456814185</v>
      </c>
      <c r="RE79" s="213">
        <v>-1126.8453690871399</v>
      </c>
      <c r="RF79" s="213">
        <v>-1126.7292781076201</v>
      </c>
      <c r="RG79" s="213">
        <v>-1126.7246785802699</v>
      </c>
      <c r="RH79" s="213">
        <v>-1126.6998711408701</v>
      </c>
      <c r="RI79" s="213">
        <v>-9.1990547040000006E-3</v>
      </c>
      <c r="RJ79" s="418">
        <f t="shared" si="219"/>
        <v>-1126.6906720861662</v>
      </c>
      <c r="RK79" s="421" t="s">
        <v>118</v>
      </c>
      <c r="RL79" s="212">
        <f>627.5095*(RC81-RC80)</f>
        <v>12.747378020594578</v>
      </c>
      <c r="RM79" s="212">
        <f>627.5095*(RJ81-RJ80)</f>
        <v>30.528924455727896</v>
      </c>
      <c r="RN79" s="212">
        <f>627.5095*(RH81-RH80)</f>
        <v>30.800822438818621</v>
      </c>
      <c r="RO79" s="212">
        <f>627.5095*(RG81-RG80)</f>
        <v>22.794562651266205</v>
      </c>
      <c r="RP79" s="212">
        <f>627.5095*(RF81-RF80)</f>
        <v>22.930511636961722</v>
      </c>
      <c r="RQ79" s="212">
        <f>627.5095*(RE81-RE80)</f>
        <v>24.107301462320866</v>
      </c>
      <c r="RR79" s="212">
        <f>627.5095*(RD81-RD80)</f>
        <v>24.379199452402865</v>
      </c>
      <c r="RS79" s="213">
        <f t="shared" si="164"/>
        <v>-6.4216229864157555</v>
      </c>
      <c r="RT79" s="249">
        <f t="shared" si="220"/>
        <v>1.4486878154411436</v>
      </c>
    </row>
    <row r="80" spans="1:488" ht="17">
      <c r="A80" s="207">
        <v>0.19</v>
      </c>
      <c r="C80" s="286" t="s">
        <v>76</v>
      </c>
      <c r="D80" s="282">
        <v>-1123.5584317283001</v>
      </c>
      <c r="E80" s="282">
        <v>-1125.3396959071399</v>
      </c>
      <c r="F80" s="282">
        <v>-1125.33546090235</v>
      </c>
      <c r="G80" s="282">
        <v>-1125.2752774652599</v>
      </c>
      <c r="H80" s="282">
        <v>-1125.2731599628601</v>
      </c>
      <c r="I80" s="282">
        <v>-1125.1859318024301</v>
      </c>
      <c r="J80" s="282">
        <v>-1125.1816967976399</v>
      </c>
      <c r="K80" s="94" t="s">
        <v>119</v>
      </c>
      <c r="L80" s="34">
        <f>627.5095*(D81-D79)</f>
        <v>-0.66332165543116783</v>
      </c>
      <c r="M80" s="34">
        <f>627.5095*(J81-J79)</f>
        <v>-0.18804273465660901</v>
      </c>
      <c r="N80" s="34">
        <f>627.5095*(I81-I79)</f>
        <v>-0.25558312593132804</v>
      </c>
      <c r="O80" s="34">
        <f>627.5095*(H81-H79)</f>
        <v>-0.24382030338546259</v>
      </c>
      <c r="P80" s="34">
        <f>627.5095*(G81-G79)</f>
        <v>-0.27759049902282207</v>
      </c>
      <c r="Q80" s="34">
        <f>627.5095*(F81-F79)</f>
        <v>-0.215949192828959</v>
      </c>
      <c r="R80" s="34">
        <f>627.5095*(E81-E79)</f>
        <v>-0.28348957782579576</v>
      </c>
      <c r="S80" s="93">
        <f t="shared" si="165"/>
        <v>-2.7906451894467721E-2</v>
      </c>
      <c r="T80" s="93">
        <f t="shared" si="166"/>
        <v>-5.8990788029736896E-3</v>
      </c>
      <c r="U80" s="288"/>
      <c r="V80" s="93">
        <f>L80-'CCSD(T)'!BV80</f>
        <v>9.8252550724500232E-3</v>
      </c>
      <c r="W80" s="93">
        <f>N80-'CCSD(T)'!BW80</f>
        <v>7.3467183788758106E-2</v>
      </c>
      <c r="X80" s="93">
        <f>P80-'CCSD(T)'!CF80</f>
        <v>0.10862116634805402</v>
      </c>
      <c r="Y80" s="93">
        <f>R80-'CCSD(T)'!CG80</f>
        <v>6.5370737344185192E-2</v>
      </c>
      <c r="Z80" s="93">
        <f>R80-'DLPNO-CCSD(T1 or T0)'!CT79</f>
        <v>7.7808429517924216E-2</v>
      </c>
      <c r="AA80" s="93">
        <f t="shared" si="167"/>
        <v>9.8795911275603998E-2</v>
      </c>
      <c r="AB80" s="93">
        <f t="shared" si="168"/>
        <v>-4.3250429003868829E-2</v>
      </c>
      <c r="AD80" s="209" t="s">
        <v>76</v>
      </c>
      <c r="AE80" s="28">
        <v>-1123.5584317283001</v>
      </c>
      <c r="AF80" s="28">
        <v>-1125.33974724001</v>
      </c>
      <c r="AG80" s="28">
        <v>-1125.3355325133</v>
      </c>
      <c r="AH80" s="28">
        <v>-1125.27532201331</v>
      </c>
      <c r="AI80" s="28">
        <v>-1125.27321464996</v>
      </c>
      <c r="AJ80" s="28">
        <v>-1125.1860000679801</v>
      </c>
      <c r="AK80" s="28">
        <v>-1125.1817853412699</v>
      </c>
      <c r="AL80" s="18" t="s">
        <v>119</v>
      </c>
      <c r="AM80" s="34">
        <f>627.5095*(AE81-AE79)</f>
        <v>-0.66332165543116783</v>
      </c>
      <c r="AN80" s="34">
        <f>627.5095*(AK81-AK79)</f>
        <v>-0.26115715468385631</v>
      </c>
      <c r="AO80" s="34">
        <f>627.5095*(AJ81-AJ79)</f>
        <v>-0.29117344413365881</v>
      </c>
      <c r="AP80" s="34">
        <f>627.5095*(AI81-AI79)</f>
        <v>-0.30919681595325382</v>
      </c>
      <c r="AQ80" s="34">
        <f>627.5095*(AH81-AH79)</f>
        <v>-0.32420496060681547</v>
      </c>
      <c r="AR80" s="34">
        <f>627.5095*(AG81-AG79)</f>
        <v>-0.28728410248204045</v>
      </c>
      <c r="AS80" s="34">
        <f>627.5095*(AF81-AF79)</f>
        <v>-0.31730039835240426</v>
      </c>
      <c r="AT80" s="52">
        <f t="shared" si="169"/>
        <v>-2.6126954218745446E-2</v>
      </c>
      <c r="AU80" s="52">
        <f t="shared" si="170"/>
        <v>6.9045622544112173E-3</v>
      </c>
      <c r="AV80" s="71"/>
      <c r="AW80" s="52">
        <f>AM80-'CCSD(T)'!BV80</f>
        <v>9.8252550724500232E-3</v>
      </c>
      <c r="AX80" s="52">
        <f>AO80-'CCSD(T)'!BW80</f>
        <v>3.7876865586427333E-2</v>
      </c>
      <c r="AY80" s="52">
        <f>AQ80-'CCSD(T)'!CF80</f>
        <v>6.2006704764060616E-2</v>
      </c>
      <c r="AZ80" s="52">
        <f>AS80-'CCSD(T)'!CG80</f>
        <v>3.1559916817576694E-2</v>
      </c>
      <c r="BA80" s="52">
        <f>AS80-'DLPNO-CCSD(T1 or T0)'!CT79</f>
        <v>4.3997608991315718E-2</v>
      </c>
      <c r="BB80" s="52">
        <f t="shared" si="171"/>
        <v>5.2181449691610593E-2</v>
      </c>
      <c r="BC80" s="52">
        <f t="shared" si="172"/>
        <v>-3.0446787946483922E-2</v>
      </c>
      <c r="BD80" s="33"/>
      <c r="BE80" s="211" t="s">
        <v>76</v>
      </c>
      <c r="BF80" s="28">
        <v>-1123.5584317282901</v>
      </c>
      <c r="BG80" s="28">
        <v>-1125.3392437436501</v>
      </c>
      <c r="BH80" s="28">
        <v>-1125.3291606463799</v>
      </c>
      <c r="BI80" s="28">
        <v>-1125.2738809126899</v>
      </c>
      <c r="BJ80" s="28">
        <v>-1125.2688393640501</v>
      </c>
      <c r="BK80" s="28">
        <v>-1125.1852052772799</v>
      </c>
      <c r="BL80" s="28">
        <v>-1.0083097270000001E-2</v>
      </c>
      <c r="BM80" s="28">
        <f t="shared" si="173"/>
        <v>-1125.17512218001</v>
      </c>
      <c r="BN80" s="18" t="s">
        <v>119</v>
      </c>
      <c r="BO80" s="212">
        <f>627.5095*(BF81-BF79)</f>
        <v>-0.66332165543116783</v>
      </c>
      <c r="BP80" s="212">
        <f>627.5095*(BM81-BM79)</f>
        <v>-0.2088158688267821</v>
      </c>
      <c r="BQ80" s="212">
        <f>627.5095*(BK81-BK79)</f>
        <v>-0.23726451087535724</v>
      </c>
      <c r="BR80" s="212">
        <f>627.5095*(BJ81-BJ79)</f>
        <v>-0.2248916111545525</v>
      </c>
      <c r="BS80" s="212">
        <f>627.5095*(BI81-BI79)</f>
        <v>-0.23911593381965018</v>
      </c>
      <c r="BT80" s="212">
        <f>627.5095*(BH81-BH79)</f>
        <v>-0.21048214803558643</v>
      </c>
      <c r="BU80" s="212">
        <f>627.5095*(BG81-BG79)</f>
        <v>-0.23893079336578182</v>
      </c>
      <c r="BV80" s="213">
        <f t="shared" si="174"/>
        <v>-1.666282490424581E-3</v>
      </c>
      <c r="BW80" s="213">
        <f t="shared" si="175"/>
        <v>1.8514045386835987E-4</v>
      </c>
      <c r="BX80" s="214">
        <f t="shared" si="129"/>
        <v>6.7194218005428574E-3</v>
      </c>
      <c r="BY80" s="33">
        <f>BO80-'CCSD(T)'!BV80</f>
        <v>9.8252550724500232E-3</v>
      </c>
      <c r="BZ80" s="33">
        <f>BQ80-'CCSD(T)'!BW80</f>
        <v>9.17857988447289E-2</v>
      </c>
      <c r="CA80" s="39">
        <f>BS80-'CCSD(T)'!CF80</f>
        <v>0.14709573155122591</v>
      </c>
      <c r="CB80" s="39">
        <f>BU80-'CCSD(T)'!CG80</f>
        <v>0.10992952180419913</v>
      </c>
      <c r="CC80" s="33">
        <f>BU80-'DLPNO-CCSD(T1 or T0)'!CT79</f>
        <v>0.12236721397793815</v>
      </c>
      <c r="CD80" s="33">
        <f t="shared" si="176"/>
        <v>0.13727047647877588</v>
      </c>
      <c r="CE80" s="33">
        <f t="shared" si="177"/>
        <v>-3.7166209747026779E-2</v>
      </c>
      <c r="CF80" s="39"/>
      <c r="CG80" s="211" t="s">
        <v>76</v>
      </c>
      <c r="CH80" s="74">
        <v>-1123.5584317283001</v>
      </c>
      <c r="CI80" s="74">
        <v>-1125.3393563618599</v>
      </c>
      <c r="CJ80" s="74">
        <v>-1125.32947066935</v>
      </c>
      <c r="CK80" s="74">
        <v>-1125.2740471356001</v>
      </c>
      <c r="CL80" s="74">
        <v>-1125.26910428935</v>
      </c>
      <c r="CM80" s="74">
        <v>-1125.1853982484399</v>
      </c>
      <c r="CN80" s="33">
        <v>-9.8856925150000007E-3</v>
      </c>
      <c r="CO80" s="33">
        <f t="shared" si="178"/>
        <v>-1125.175512555925</v>
      </c>
      <c r="CP80" s="18" t="s">
        <v>119</v>
      </c>
      <c r="CQ80" s="34">
        <f>627.5095*(CH81-CH79)</f>
        <v>-0.66332164915328562</v>
      </c>
      <c r="CR80" s="34">
        <f>627.5095*(CO81-CO79)</f>
        <v>-0.29786849990383063</v>
      </c>
      <c r="CS80" s="34">
        <f>627.5095*(CM81-CM79)</f>
        <v>-0.32444820214724518</v>
      </c>
      <c r="CT80" s="34">
        <f>627.5095*(CL81-CL79)</f>
        <v>-0.32687472490300296</v>
      </c>
      <c r="CU80" s="34">
        <f>627.5095*(CK81-CK79)</f>
        <v>-0.34016457923499094</v>
      </c>
      <c r="CV80" s="34">
        <f>627.5095*(CJ81-CJ79)</f>
        <v>-0.31627688011481586</v>
      </c>
      <c r="CW80" s="34">
        <f>627.5095*(CI81-CI79)</f>
        <v>-0.34285658235823041</v>
      </c>
      <c r="CX80" s="33">
        <f t="shared" si="130"/>
        <v>-1.8408380210985231E-2</v>
      </c>
      <c r="CY80" s="33">
        <f t="shared" si="131"/>
        <v>-2.6920031232394726E-3</v>
      </c>
      <c r="CZ80" s="33">
        <f t="shared" si="132"/>
        <v>-2.8771435771078324E-3</v>
      </c>
      <c r="DA80" s="33">
        <f>CQ80-'CCSD(T)'!BV80</f>
        <v>9.8252613503322372E-3</v>
      </c>
      <c r="DB80" s="33">
        <f>CS80-'CCSD(T)'!BW80</f>
        <v>4.6021075728409633E-3</v>
      </c>
      <c r="DC80" s="33">
        <f>CU80-'CCSD(T)'!CF80</f>
        <v>4.6047086135885151E-2</v>
      </c>
      <c r="DD80" s="39">
        <f>CW80-'CCSD(T)'!CG80</f>
        <v>6.0037328117505395E-3</v>
      </c>
      <c r="DE80" s="39">
        <f>CW80-'DLPNO-CCSD(T1 or T0)'!CT79</f>
        <v>1.8441424985489563E-2</v>
      </c>
      <c r="DF80" s="33">
        <f t="shared" si="179"/>
        <v>3.6221824785552914E-2</v>
      </c>
      <c r="DG80" s="33">
        <f t="shared" si="180"/>
        <v>-4.0043353324134612E-2</v>
      </c>
      <c r="DH80" s="33"/>
      <c r="DI80" s="211" t="s">
        <v>76</v>
      </c>
      <c r="DJ80" s="74">
        <v>-1123.5584317282901</v>
      </c>
      <c r="DK80" s="74">
        <v>-1125.3389245206799</v>
      </c>
      <c r="DL80" s="74">
        <v>-1125.33805178955</v>
      </c>
      <c r="DM80" s="74">
        <v>-1125.275232447</v>
      </c>
      <c r="DN80" s="74">
        <v>-1125.2747960814399</v>
      </c>
      <c r="DO80" s="74">
        <v>-1125.1862015771601</v>
      </c>
      <c r="DP80" s="28">
        <v>-8.7273112400000001E-4</v>
      </c>
      <c r="DQ80" s="33">
        <f t="shared" si="125"/>
        <v>-1125.1853288460361</v>
      </c>
      <c r="DR80" s="18" t="s">
        <v>119</v>
      </c>
      <c r="DS80" s="34">
        <f>627.5095*(DJ81-DJ79)</f>
        <v>-0.66332163659752119</v>
      </c>
      <c r="DT80" s="34">
        <f>627.5095*(DQ81-DQ79)</f>
        <v>-0.2987613574348244</v>
      </c>
      <c r="DU80" s="34">
        <f>627.5095*(DO81-DO79)</f>
        <v>-0.30719470286181866</v>
      </c>
      <c r="DV80" s="34">
        <f>627.5095*(DN81-DN79)</f>
        <v>-0.37521003090788008</v>
      </c>
      <c r="DW80" s="34">
        <f>627.5095*(DM81-DM79)</f>
        <v>-0.37942670033975695</v>
      </c>
      <c r="DX80" s="34">
        <f>627.5095*(DL81-DL79)</f>
        <v>-0.34164966206943231</v>
      </c>
      <c r="DY80" s="34">
        <f>627.5095*(DK81-DK79)</f>
        <v>-0.35008300692571004</v>
      </c>
      <c r="DZ80" s="33">
        <f t="shared" si="133"/>
        <v>-4.288830406389138E-2</v>
      </c>
      <c r="EA80" s="33">
        <f t="shared" si="134"/>
        <v>2.9343693414046912E-2</v>
      </c>
      <c r="EB80" s="33">
        <f t="shared" si="181"/>
        <v>3.5242772217020601E-2</v>
      </c>
      <c r="EC80" s="33">
        <f>DS80-'CCSD(T)'!BV80</f>
        <v>9.8252739060966654E-3</v>
      </c>
      <c r="ED80" s="33">
        <f>DU80-'CCSD(T)'!BW80</f>
        <v>2.1855606858267485E-2</v>
      </c>
      <c r="EE80" s="33">
        <f>DW80-'CCSD(T)'!CF80</f>
        <v>6.784965031119139E-3</v>
      </c>
      <c r="EF80" s="39">
        <f>DY80-'CCSD(T)'!CG80</f>
        <v>-1.2226917557290884E-3</v>
      </c>
      <c r="EG80" s="39">
        <f>DY80-'DLPNO-CCSD(T1 or T0)'!CT79</f>
        <v>1.1215000418009935E-2</v>
      </c>
      <c r="EH80" s="33">
        <f t="shared" si="182"/>
        <v>-3.0403088749775264E-3</v>
      </c>
      <c r="EI80" s="33">
        <f t="shared" si="183"/>
        <v>-8.0076567868482273E-3</v>
      </c>
      <c r="EJ80" s="33"/>
      <c r="EK80" s="289" t="s">
        <v>76</v>
      </c>
      <c r="EL80" s="33">
        <v>-1123.6350397472499</v>
      </c>
      <c r="EM80" s="33">
        <v>-1125.75131039041</v>
      </c>
      <c r="EN80" s="33">
        <v>-1125.74712997184</v>
      </c>
      <c r="EO80" s="33">
        <v>-1125.67190343121</v>
      </c>
      <c r="EP80" s="33">
        <v>-1125.6698132219301</v>
      </c>
      <c r="EQ80" s="33">
        <v>-1125.6161224834</v>
      </c>
      <c r="ER80" s="33">
        <v>-4.1804185669999999E-3</v>
      </c>
      <c r="ES80" s="33">
        <f t="shared" si="184"/>
        <v>-1125.6119420648329</v>
      </c>
      <c r="ET80" s="18" t="s">
        <v>119</v>
      </c>
      <c r="EU80" s="34">
        <f>627.5095*(EL81-EL79)</f>
        <v>-0.47278002102806876</v>
      </c>
      <c r="EV80" s="34">
        <f>627.5095*(ES81-ES79)</f>
        <v>-7.711053047787618E-2</v>
      </c>
      <c r="EW80" s="34">
        <f>627.5095*(EQ81-EQ79)</f>
        <v>-8.9179642193885564E-2</v>
      </c>
      <c r="EX80" s="34">
        <f>627.5095*(EP81-EP79)</f>
        <v>-0.10120152554462414</v>
      </c>
      <c r="EY80" s="34">
        <f>627.5095*(EO81-EO79)</f>
        <v>-0.1072360773362733</v>
      </c>
      <c r="EZ80" s="34">
        <f>627.5095*(EN81-EN79)</f>
        <v>-5.5631427906134602E-2</v>
      </c>
      <c r="FA80" s="34">
        <f>627.5095*(EM81-EM79)</f>
        <v>-6.7700537909994293E-2</v>
      </c>
      <c r="FB80" s="92">
        <f t="shared" si="135"/>
        <v>2.147910428389127E-2</v>
      </c>
      <c r="FC80" s="92">
        <f t="shared" si="136"/>
        <v>3.9535539426279007E-2</v>
      </c>
      <c r="FD80" s="92">
        <f>EU80-'CCSD(T)'!BB80</f>
        <v>9.5276008439426629E-4</v>
      </c>
      <c r="FE80" s="92">
        <f>EW80-'CCSD(T)'!BC80</f>
        <v>1.7793608606935893E-2</v>
      </c>
      <c r="FF80" s="92">
        <f>EY80-'CCSD(T)'!CH80</f>
        <v>2.0828831255881142E-2</v>
      </c>
      <c r="FG80" s="96">
        <f>FA80-'CCSD(T)'!CI80</f>
        <v>3.7831625454991802E-3</v>
      </c>
      <c r="FH80" s="96">
        <f>FA80-'DLPNO-CCSD(T1 or T0)'!AF79</f>
        <v>2.2655163359764918E-3</v>
      </c>
      <c r="FI80" s="92">
        <f t="shared" si="185"/>
        <v>1.9876071171486875E-2</v>
      </c>
      <c r="FJ80" s="92">
        <f t="shared" si="186"/>
        <v>-1.7045668710381962E-2</v>
      </c>
      <c r="FK80" s="39"/>
      <c r="FL80" s="218" t="s">
        <v>76</v>
      </c>
      <c r="FM80" s="28">
        <v>-1123.6350397473</v>
      </c>
      <c r="FN80" s="28">
        <v>-1125.7513818201801</v>
      </c>
      <c r="FO80" s="28">
        <v>-1125.74720252574</v>
      </c>
      <c r="FP80" s="28">
        <v>-1125.6719669573099</v>
      </c>
      <c r="FQ80" s="28">
        <v>-1125.66987731009</v>
      </c>
      <c r="FR80" s="28">
        <v>-1125.6162048239</v>
      </c>
      <c r="FS80" s="28">
        <v>-4.1792944389999996E-3</v>
      </c>
      <c r="FT80" s="28">
        <f t="shared" si="187"/>
        <v>-1125.6120255294611</v>
      </c>
      <c r="FU80" s="18" t="s">
        <v>119</v>
      </c>
      <c r="FV80" s="34">
        <f>627.5095*(FM81-FM79)</f>
        <v>-0.47277998336077542</v>
      </c>
      <c r="FW80" s="34">
        <f>627.5095*(FT81-FT79)</f>
        <v>-8.1093031335924368E-2</v>
      </c>
      <c r="FX80" s="34">
        <f>627.5095*(FR81-FR79)</f>
        <v>-8.6899529924423971E-2</v>
      </c>
      <c r="FY80" s="34">
        <f>627.5095*(FQ81-FQ79)</f>
        <v>-0.10582458255311633</v>
      </c>
      <c r="FZ80" s="34">
        <f>627.5095*(FP81-FP79)</f>
        <v>-0.108727830705933</v>
      </c>
      <c r="GA80" s="34">
        <f>627.5095*(FO81-FO79)</f>
        <v>-6.7531857064555875E-2</v>
      </c>
      <c r="GB80" s="34">
        <f>627.5095*(FN81-FN79)</f>
        <v>-7.3338353084830943E-2</v>
      </c>
      <c r="GC80" s="33">
        <f t="shared" si="188"/>
        <v>1.3561176839593028E-2</v>
      </c>
      <c r="GD80" s="33">
        <f t="shared" si="189"/>
        <v>3.5389477621102061E-2</v>
      </c>
      <c r="GE80" s="169">
        <f t="shared" si="137"/>
        <v>2.2054298263589435E-2</v>
      </c>
      <c r="GF80" s="33">
        <f>FV80-'CCSD(T)'!BB80</f>
        <v>9.5279775168760628E-4</v>
      </c>
      <c r="GG80" s="33">
        <f>FX80-'CCSD(T)'!BC80</f>
        <v>2.0073720876397486E-2</v>
      </c>
      <c r="GH80" s="33">
        <f>FZ80-'CCSD(T)'!CH80</f>
        <v>1.9337077886221438E-2</v>
      </c>
      <c r="GI80" s="33">
        <f>GB80-'CCSD(T)'!CI80</f>
        <v>-1.8546526293374693E-3</v>
      </c>
      <c r="GJ80" s="33">
        <f>GB80-'DLPNO-CCSD(T1 or T0)'!O79</f>
        <v>2.3808275063970319E-2</v>
      </c>
      <c r="GK80" s="33">
        <f t="shared" si="190"/>
        <v>1.8384280134533831E-2</v>
      </c>
      <c r="GL80" s="33">
        <f t="shared" si="191"/>
        <v>-2.1191730515558907E-2</v>
      </c>
      <c r="GM80" s="33"/>
      <c r="GN80" s="218" t="s">
        <v>76</v>
      </c>
      <c r="GO80" s="28">
        <v>-1123.6350397473</v>
      </c>
      <c r="GP80" s="28">
        <v>-1125.75150201631</v>
      </c>
      <c r="GQ80" s="28">
        <v>-1125.74035676003</v>
      </c>
      <c r="GR80" s="28">
        <v>-1125.6710889808201</v>
      </c>
      <c r="GS80" s="28">
        <v>-1125.66551635268</v>
      </c>
      <c r="GT80" s="28">
        <v>-1125.6154680085699</v>
      </c>
      <c r="GU80" s="28">
        <v>-1.1145256272E-2</v>
      </c>
      <c r="GV80" s="28">
        <f t="shared" si="192"/>
        <v>-1125.604322752298</v>
      </c>
      <c r="GW80" s="18" t="s">
        <v>119</v>
      </c>
      <c r="GX80" s="34">
        <f>627.5095*(GO81-GO79)</f>
        <v>-0.47277998336077542</v>
      </c>
      <c r="GY80" s="34">
        <f>627.5095*(GV81-GV79)</f>
        <v>2.9399034087259794E-2</v>
      </c>
      <c r="GZ80" s="34">
        <f>627.5095*(GT81-GT79)</f>
        <v>-2.2177641527738729E-2</v>
      </c>
      <c r="HA80" s="34">
        <f>627.5095*(GS81-GS79)</f>
        <v>5.3915302883210644E-3</v>
      </c>
      <c r="HB80" s="34">
        <f>627.5095*(GR81-GR79)</f>
        <v>-2.0396807233819914E-2</v>
      </c>
      <c r="HC80" s="34">
        <f>627.5095*(GQ81-GQ79)</f>
        <v>5.3194909049730996E-2</v>
      </c>
      <c r="HD80" s="34">
        <f>627.5095*(GP81-GP79)</f>
        <v>1.618234148128181E-3</v>
      </c>
      <c r="HE80" s="33">
        <f t="shared" si="138"/>
        <v>2.3795875675866909E-2</v>
      </c>
      <c r="HF80" s="33">
        <f t="shared" si="139"/>
        <v>2.2015041381948094E-2</v>
      </c>
      <c r="HG80" s="52">
        <f t="shared" si="193"/>
        <v>1.3374436239153967E-2</v>
      </c>
      <c r="HH80" s="33">
        <f>GX80-'CCSD(T)'!BB80</f>
        <v>9.5279775168760628E-4</v>
      </c>
      <c r="HI80" s="33">
        <f>GZ80-'CCSD(T)'!BC80</f>
        <v>8.4795609273082731E-2</v>
      </c>
      <c r="HJ80" s="33">
        <f>HB80-'CCSD(T)'!CH80</f>
        <v>0.10766810135833453</v>
      </c>
      <c r="HK80" s="33">
        <f>HD80-'CCSD(T)'!CI80</f>
        <v>7.310193460362166E-2</v>
      </c>
      <c r="HL80" s="33">
        <f>HD80-'DLPNO-CCSD(T1 or T0)'!CT79</f>
        <v>0.36291624149184815</v>
      </c>
      <c r="HM80" s="33">
        <f t="shared" si="140"/>
        <v>0.10671530360664692</v>
      </c>
      <c r="HN80" s="33">
        <f t="shared" si="141"/>
        <v>-3.4566166754712871E-2</v>
      </c>
      <c r="HO80" s="39"/>
      <c r="HP80" s="218" t="s">
        <v>76</v>
      </c>
      <c r="HQ80" s="28">
        <v>-1123.6350397473</v>
      </c>
      <c r="HR80" s="28">
        <v>-1125.7517007575</v>
      </c>
      <c r="HS80" s="28">
        <v>-1125.7407169937601</v>
      </c>
      <c r="HT80" s="28">
        <v>-1125.6713226767299</v>
      </c>
      <c r="HU80" s="28">
        <v>-1125.6658307948601</v>
      </c>
      <c r="HV80" s="28">
        <v>-1125.61573163556</v>
      </c>
      <c r="HW80" s="28">
        <v>-1.0983763735999999E-2</v>
      </c>
      <c r="HX80" s="28">
        <f t="shared" si="194"/>
        <v>-1125.604747871824</v>
      </c>
      <c r="HY80" s="18" t="s">
        <v>119</v>
      </c>
      <c r="HZ80" s="34">
        <f>627.5095*(HQ81-HQ79)</f>
        <v>-0.47277998336077542</v>
      </c>
      <c r="IA80" s="34">
        <f>627.5095*(HX81-HX79)</f>
        <v>2.9469774405561224E-2</v>
      </c>
      <c r="IB80" s="34">
        <f>627.5095*(HV81-HV79)</f>
        <v>-4.6017913387919863E-2</v>
      </c>
      <c r="IC80" s="34">
        <f>627.5095*(HU81-HU79)</f>
        <v>-1.8390419617987845E-3</v>
      </c>
      <c r="ID80" s="34">
        <f>627.5095*(HT81-HT79)</f>
        <v>-3.9582891351686272E-2</v>
      </c>
      <c r="IE80" s="34">
        <f>627.5095*(HS81-HS79)</f>
        <v>4.9945614612059333E-2</v>
      </c>
      <c r="IF80" s="34">
        <f>627.5095*(HR81-HR79)</f>
        <v>-2.554207760447514E-2</v>
      </c>
      <c r="IG80" s="33">
        <f t="shared" si="195"/>
        <v>2.0475835783444724E-2</v>
      </c>
      <c r="IH80" s="33">
        <f t="shared" si="196"/>
        <v>1.4040813747211132E-2</v>
      </c>
      <c r="II80" s="33">
        <f t="shared" si="197"/>
        <v>-7.9742276347369613E-3</v>
      </c>
      <c r="IJ80" s="33">
        <f>HZ80-'CCSD(T)'!BB80</f>
        <v>9.5279775168760628E-4</v>
      </c>
      <c r="IK80" s="33">
        <f>IB80-'CCSD(T)'!BC80</f>
        <v>6.0955337412901593E-2</v>
      </c>
      <c r="IL80" s="33">
        <f>ID80-'CCSD(T)'!CH80</f>
        <v>8.8482017240468169E-2</v>
      </c>
      <c r="IM80" s="33">
        <f>IF80-'CCSD(T)'!CI80</f>
        <v>4.5941622851018334E-2</v>
      </c>
      <c r="IN80" s="33">
        <f>IF80-'DLPNO-CCSD(T1 or T0)'!CT79</f>
        <v>0.33575592973924484</v>
      </c>
      <c r="IO80" s="33">
        <f t="shared" si="198"/>
        <v>8.7529219488780563E-2</v>
      </c>
      <c r="IP80" s="33">
        <f t="shared" si="199"/>
        <v>-4.2540394389449836E-2</v>
      </c>
      <c r="IQ80" s="33"/>
      <c r="IR80" s="218" t="s">
        <v>76</v>
      </c>
      <c r="IS80">
        <v>-1123.6350397472499</v>
      </c>
      <c r="IT80">
        <v>-1125.7515934800299</v>
      </c>
      <c r="IU80">
        <v>-1125.7504034630299</v>
      </c>
      <c r="IV80">
        <v>-1125.6724086398301</v>
      </c>
      <c r="IW80">
        <v>-1125.67181363133</v>
      </c>
      <c r="IX80">
        <v>-1125.61647885412</v>
      </c>
      <c r="IY80">
        <v>-1.190017006E-3</v>
      </c>
      <c r="IZ80" s="28">
        <f t="shared" si="200"/>
        <v>-1125.6152888371141</v>
      </c>
      <c r="JA80" s="18" t="s">
        <v>119</v>
      </c>
      <c r="JB80" s="34">
        <f>627.5095*(IS81-IS79)</f>
        <v>-0.47278002102806876</v>
      </c>
      <c r="JC80" s="34">
        <f>627.5095*(IZ81-IZ79)</f>
        <v>-0.10411182062023408</v>
      </c>
      <c r="JD80" s="34">
        <f>627.5095*(IX81-IX79)</f>
        <v>-9.9347103342100007E-2</v>
      </c>
      <c r="JE80" s="34">
        <f>627.5095*(IW81-IW79)</f>
        <v>-0.13299894434880979</v>
      </c>
      <c r="JF80" s="34">
        <f>627.5095*(IV81-IV79)</f>
        <v>-0.13061658549572405</v>
      </c>
      <c r="JG80" s="34">
        <f>627.5095*(IU81-IU79)</f>
        <v>-8.5556358332234142E-2</v>
      </c>
      <c r="JH80" s="34">
        <f>627.5095*(IT81-IT79)</f>
        <v>-8.0791641054100069E-2</v>
      </c>
      <c r="JI80" s="33">
        <f t="shared" si="201"/>
        <v>1.8555462287999938E-2</v>
      </c>
      <c r="JJ80" s="33">
        <f t="shared" si="202"/>
        <v>4.9824944441623983E-2</v>
      </c>
      <c r="JK80" s="33">
        <f t="shared" si="203"/>
        <v>1.0289405015344977E-2</v>
      </c>
      <c r="JL80" s="33">
        <f>JB80-'CCSD(T)'!BB80</f>
        <v>9.5276008439426629E-4</v>
      </c>
      <c r="JM80" s="33">
        <f>JD80-'CCSD(T)'!BC80</f>
        <v>7.6261474587214495E-3</v>
      </c>
      <c r="JN80" s="33">
        <f>JF80-'CCSD(T)'!CH80</f>
        <v>-2.5516769035696107E-3</v>
      </c>
      <c r="JO80" s="33">
        <f>JH80-'CCSD(T)'!CI80</f>
        <v>-9.3079405986065955E-3</v>
      </c>
      <c r="JP80" s="33">
        <f>JH80-'DLPNO-CCSD(T1 or T0)'!CT79</f>
        <v>0.28050636628961989</v>
      </c>
      <c r="JQ80" s="33">
        <f t="shared" si="204"/>
        <v>-3.504436987963877E-3</v>
      </c>
      <c r="JR80" s="33">
        <f t="shared" si="205"/>
        <v>-6.7562636950369848E-3</v>
      </c>
      <c r="JS80" s="33"/>
      <c r="JT80" s="344">
        <v>-1127.3173234860701</v>
      </c>
      <c r="JU80" s="345">
        <v>-1126.98090379525</v>
      </c>
      <c r="JV80" s="346">
        <v>-1126.9703902175299</v>
      </c>
      <c r="JW80" s="328"/>
      <c r="JX80" s="218" t="s">
        <v>76</v>
      </c>
      <c r="JY80" s="28">
        <v>-1124.3103775468301</v>
      </c>
      <c r="JZ80" s="28">
        <v>-1126.97961551454</v>
      </c>
      <c r="KA80" s="28">
        <v>-1126.9720449244101</v>
      </c>
      <c r="KB80" s="28">
        <v>-1126.8534452398201</v>
      </c>
      <c r="KC80" s="28">
        <v>-1126.8496599447601</v>
      </c>
      <c r="KD80" s="28">
        <v>-1126.8357753497901</v>
      </c>
      <c r="KE80" s="28">
        <v>-7.5705901259999998E-3</v>
      </c>
      <c r="KF80" s="28">
        <f t="shared" si="206"/>
        <v>-1126.828204759664</v>
      </c>
      <c r="KG80" s="216">
        <v>-1126.6690276669999</v>
      </c>
      <c r="KH80" s="125">
        <v>-1126.6690276669999</v>
      </c>
      <c r="KI80" s="215">
        <v>-1126.779840119</v>
      </c>
      <c r="KJ80" s="10">
        <v>-0.65535710686000004</v>
      </c>
      <c r="KK80" s="10">
        <v>-1.8704257238069999</v>
      </c>
      <c r="KL80" s="10">
        <f t="shared" si="142"/>
        <v>-1126.7733407843518</v>
      </c>
      <c r="KM80" s="10">
        <f t="shared" si="143"/>
        <v>-1126.7419309877791</v>
      </c>
      <c r="KN80" s="34">
        <f>627.5095*(JY81-JY79)</f>
        <v>-0.46593051637145388</v>
      </c>
      <c r="KO80" s="34">
        <f>627.5095*(KF81-KF79)</f>
        <v>-2.6547908194263642E-2</v>
      </c>
      <c r="KP80" s="34">
        <f>627.5095*(KL81-KL79)</f>
        <v>-8.3627373009173306E-2</v>
      </c>
      <c r="KQ80" s="34">
        <f>627.5095*(KM81-KM79)</f>
        <v>-0.14458605596258223</v>
      </c>
      <c r="KR80" s="34">
        <f>627.5095*(KD81-KD79)</f>
        <v>-6.8284390801425163E-3</v>
      </c>
      <c r="KS80" s="34">
        <f>627.5095*(KC81-KC79)</f>
        <v>1.9110067667595446E-2</v>
      </c>
      <c r="KT80" s="34">
        <f>627.5095*(KB81-KB79)</f>
        <v>2.8969798015621336E-2</v>
      </c>
      <c r="KU80" s="34">
        <f>627.5095*(KA81-KA79)</f>
        <v>6.6694113061581906E-2</v>
      </c>
      <c r="KV80" s="34">
        <f>627.5095*(JZ81-JZ79)</f>
        <v>8.6413573900312832E-2</v>
      </c>
      <c r="KW80" s="33">
        <f t="shared" si="221"/>
        <v>9.3242012980455341E-2</v>
      </c>
      <c r="KX80" s="109">
        <f>627.5095*(JT81-JT79)</f>
        <v>8.5622905738607535E-2</v>
      </c>
      <c r="KY80" s="109">
        <f>627.5095*(JU81-JU79)</f>
        <v>6.7520743786232976E-2</v>
      </c>
      <c r="KZ80" s="331">
        <f>627.5095*(JV81-JV79)</f>
        <v>3.0082930881730023E-2</v>
      </c>
      <c r="LA80" s="33">
        <f t="shared" si="144"/>
        <v>5.7443775884691496E-2</v>
      </c>
      <c r="LB80" s="155">
        <f t="shared" si="145"/>
        <v>2.2054298263589435E-2</v>
      </c>
      <c r="LC80" s="149">
        <f>KN80-'PNO-LCCSD(T)'!AB79</f>
        <v>-1.6022824774414302E-4</v>
      </c>
      <c r="LD80" s="179">
        <f t="shared" si="146"/>
        <v>0.15975192698514379</v>
      </c>
      <c r="LE80" s="324">
        <f t="shared" si="147"/>
        <v>-7.906681617052963E-4</v>
      </c>
      <c r="LF80" s="326">
        <f t="shared" si="148"/>
        <v>-1.810216195237456E-2</v>
      </c>
      <c r="LG80" t="str">
        <f t="shared" si="149"/>
        <v>26_start</v>
      </c>
      <c r="LH80" s="175">
        <f>627.5095*(KG81-KG79)</f>
        <v>-0.19856032100097251</v>
      </c>
      <c r="LI80" s="128">
        <f t="shared" si="127"/>
        <v>0.21767038866856797</v>
      </c>
      <c r="LJ80" s="129">
        <f t="shared" si="128"/>
        <v>0.22753011901659384</v>
      </c>
      <c r="LK80" s="123">
        <f>627.5095*(KI81-KI79)</f>
        <v>-0.15864004912476276</v>
      </c>
      <c r="LL80" s="128">
        <f t="shared" si="150"/>
        <v>0.22533416218634467</v>
      </c>
      <c r="LM80" s="128">
        <f t="shared" si="151"/>
        <v>0.24505362302507561</v>
      </c>
      <c r="LN80" s="226">
        <f t="shared" si="152"/>
        <v>-0.32830688362084925</v>
      </c>
      <c r="LO80" s="226"/>
      <c r="LP80" s="5" t="s">
        <v>76</v>
      </c>
      <c r="LQ80" s="4">
        <v>-1124.31037754708</v>
      </c>
      <c r="LR80" s="4">
        <v>-1126.97954758677</v>
      </c>
      <c r="LS80" s="4">
        <v>-1126.9719604232</v>
      </c>
      <c r="LT80" s="4">
        <v>-1126.85338331093</v>
      </c>
      <c r="LU80" s="4">
        <v>-1126.84958972915</v>
      </c>
      <c r="LV80" s="4">
        <v>-1126.8357056770101</v>
      </c>
      <c r="LW80" s="4">
        <v>-7.5871635780000004E-3</v>
      </c>
      <c r="LX80" s="28">
        <f t="shared" si="153"/>
        <v>-1126.8281185134322</v>
      </c>
      <c r="LY80" s="18" t="s">
        <v>119</v>
      </c>
      <c r="LZ80" s="34">
        <f>627.5095*(LQ81-LQ79)</f>
        <v>-0.46593062309545169</v>
      </c>
      <c r="MA80" s="34">
        <f>627.5095*(LX81-LX79)</f>
        <v>-2.7889787826828182E-2</v>
      </c>
      <c r="MB80" s="34">
        <f>627.5095*(LV81-LV79)</f>
        <v>-7.043574541867997E-3</v>
      </c>
      <c r="MC80" s="34">
        <f>627.5095*(LU81-LU79)</f>
        <v>1.9612777932563517E-2</v>
      </c>
      <c r="MD80" s="34">
        <f>627.5095*(LT81-LT79)</f>
        <v>3.0035886572551591E-2</v>
      </c>
      <c r="ME80" s="34">
        <f>627.5095*(LS81-LS79)</f>
        <v>6.7542643893003282E-2</v>
      </c>
      <c r="MF80" s="34">
        <f>627.5095*(LR81-LR79)</f>
        <v>8.8388854609738929E-2</v>
      </c>
      <c r="MG80" s="33">
        <f t="shared" si="154"/>
        <v>9.5432429151606921E-2</v>
      </c>
      <c r="MH80" s="39">
        <f t="shared" si="155"/>
        <v>5.8352968037187342E-2</v>
      </c>
      <c r="MI80" s="33"/>
      <c r="MJ80" s="5" t="s">
        <v>76</v>
      </c>
      <c r="MK80" s="28">
        <v>-1124.3103775468301</v>
      </c>
      <c r="ML80" s="28">
        <v>-1126.9791989284099</v>
      </c>
      <c r="MM80" s="28">
        <v>-1126.9598229359001</v>
      </c>
      <c r="MN80" s="28">
        <v>-1126.8518520718701</v>
      </c>
      <c r="MO80" s="28">
        <v>-1126.8421640756201</v>
      </c>
      <c r="MP80" s="28">
        <v>-1126.83522553233</v>
      </c>
      <c r="MQ80" s="28">
        <v>-1.9375992509999999E-2</v>
      </c>
      <c r="MR80" s="28">
        <f t="shared" si="207"/>
        <v>-1126.81584953982</v>
      </c>
      <c r="MS80" s="18" t="s">
        <v>119</v>
      </c>
      <c r="MT80" s="34">
        <f>627.5095*(MK81-MK79)</f>
        <v>-0.46593052264933615</v>
      </c>
      <c r="MU80" s="34">
        <f>627.5095*(MR81-MR79)</f>
        <v>4.3533104490754343E-2</v>
      </c>
      <c r="MV80" s="34">
        <f>627.5095*(MP81-MP79)</f>
        <v>1.0642178336358256E-2</v>
      </c>
      <c r="MW80" s="34">
        <f>627.5095*(MO81-MO79)</f>
        <v>7.5236926919620944E-2</v>
      </c>
      <c r="MX80" s="34">
        <f>627.5095*(MN81-MN79)</f>
        <v>5.8791465411893458E-2</v>
      </c>
      <c r="MY80" s="34">
        <f>627.5095*(MM81-MM79)</f>
        <v>0.12432001715810873</v>
      </c>
      <c r="MZ80" s="34">
        <f>627.5095*(ML81-ML79)</f>
        <v>9.1429087864771538E-2</v>
      </c>
      <c r="NA80" s="52">
        <f t="shared" si="156"/>
        <v>8.0786909528413275E-2</v>
      </c>
      <c r="NB80" s="52">
        <f t="shared" si="157"/>
        <v>3.263762245287808E-2</v>
      </c>
      <c r="NC80" s="33">
        <f t="shared" si="158"/>
        <v>2.4806153431813416E-2</v>
      </c>
      <c r="ND80" s="33"/>
      <c r="NE80" s="5" t="s">
        <v>76</v>
      </c>
      <c r="NF80">
        <v>-1124.3103775468301</v>
      </c>
      <c r="NG80">
        <v>-1126.9794823270599</v>
      </c>
      <c r="NH80">
        <v>-1126.9602408568001</v>
      </c>
      <c r="NI80">
        <v>-1126.85212788898</v>
      </c>
      <c r="NJ80">
        <v>-1126.84250715385</v>
      </c>
      <c r="NK80">
        <v>-1126.8355730696001</v>
      </c>
      <c r="NL80">
        <v>-1.9241470258999999E-2</v>
      </c>
      <c r="NM80" s="28">
        <f t="shared" si="208"/>
        <v>-1126.8163315993411</v>
      </c>
      <c r="NN80" s="18" t="s">
        <v>119</v>
      </c>
      <c r="NO80" s="34">
        <f>627.5095*(NF81-NF79)</f>
        <v>-0.46593052264933615</v>
      </c>
      <c r="NP80" s="34">
        <f>627.5095*(NM81-NM79)</f>
        <v>1.5989476664056836E-2</v>
      </c>
      <c r="NQ80" s="34">
        <f>627.5095*(NK81-NK79)</f>
        <v>5.146525376382897E-3</v>
      </c>
      <c r="NR80" s="34">
        <f>627.5095*(NJ81-NJ79)</f>
        <v>5.562278711465285E-2</v>
      </c>
      <c r="NS80" s="34">
        <f>627.5095*(NI81-NI79)</f>
        <v>5.0201312184211588E-2</v>
      </c>
      <c r="NT80" s="34">
        <f>627.5095*(NH81-NH79)</f>
        <v>9.8109284315763268E-2</v>
      </c>
      <c r="NU80" s="34">
        <f>627.5095*(NG81-NG79)</f>
        <v>8.7266334169522453E-2</v>
      </c>
      <c r="NV80" s="33">
        <f t="shared" si="159"/>
        <v>8.2119808793139557E-2</v>
      </c>
      <c r="NW80" s="39">
        <f t="shared" si="209"/>
        <v>3.7065021985310864E-2</v>
      </c>
      <c r="NX80" s="33">
        <f t="shared" si="210"/>
        <v>4.4273995324327839E-3</v>
      </c>
      <c r="NZ80" s="5" t="s">
        <v>76</v>
      </c>
      <c r="OA80" s="4">
        <v>-1124.3486317867601</v>
      </c>
      <c r="OB80" s="4">
        <v>-1127.19541075948</v>
      </c>
      <c r="OC80" s="4">
        <v>-1127.16614886449</v>
      </c>
      <c r="OD80" s="4">
        <v>-1127.0520797172501</v>
      </c>
      <c r="OE80" s="4">
        <v>-1127.03744876976</v>
      </c>
      <c r="OF80" s="4">
        <v>-1127.06093201467</v>
      </c>
      <c r="OG80" s="4">
        <v>-2.9261894986E-2</v>
      </c>
      <c r="OH80" s="28">
        <f t="shared" si="211"/>
        <v>-1127.0316701196841</v>
      </c>
      <c r="OI80" s="18" t="s">
        <v>119</v>
      </c>
      <c r="OJ80" s="34">
        <f>627.5095*(OA81-OA79)</f>
        <v>-0.50690379926253148</v>
      </c>
      <c r="OK80" s="34">
        <f>627.5095*(OH81-OH79)</f>
        <v>-5.0708157290697158E-2</v>
      </c>
      <c r="OL80" s="34">
        <f>627.5095*(OF81-OF79)</f>
        <v>2.4248705313004847E-2</v>
      </c>
      <c r="OM80" s="34">
        <f>627.5095*(OE81-OE79)</f>
        <v>1.3377134587075944E-2</v>
      </c>
      <c r="ON80" s="34">
        <f>627.5095*(OD81-OD79)</f>
        <v>5.0855566245624803E-2</v>
      </c>
      <c r="OO80" s="34">
        <f>627.5095*(OC81-OC79)</f>
        <v>4.8224858081526691E-2</v>
      </c>
      <c r="OP80" s="34">
        <f>627.5095*(OB81-OB79)</f>
        <v>0.12318171497806304</v>
      </c>
      <c r="OQ80" s="33">
        <f t="shared" si="160"/>
        <v>9.8933009665058191E-2</v>
      </c>
      <c r="OR80" s="39">
        <f t="shared" si="212"/>
        <v>7.2326148732438242E-2</v>
      </c>
      <c r="OS80" s="39"/>
      <c r="OT80" s="39" t="s">
        <v>76</v>
      </c>
      <c r="OU80" s="39">
        <v>-1124.3486317867601</v>
      </c>
      <c r="OV80" s="39">
        <v>-1127.1946826716101</v>
      </c>
      <c r="OW80" s="39">
        <v>-1127.1834410404499</v>
      </c>
      <c r="OX80" s="39">
        <v>-1127.05431686629</v>
      </c>
      <c r="OY80" s="39">
        <v>-1127.0486960507101</v>
      </c>
      <c r="OZ80" s="39">
        <v>-1127.06141328489</v>
      </c>
      <c r="PA80" s="39">
        <v>-1.1241631157E-2</v>
      </c>
      <c r="PB80" s="39">
        <v>-1127.0501716537331</v>
      </c>
      <c r="PC80" s="39" t="s">
        <v>119</v>
      </c>
      <c r="PD80" s="39">
        <v>-0.50690379926253148</v>
      </c>
      <c r="PE80" s="39">
        <v>-2.2335162724133283E-2</v>
      </c>
      <c r="PF80" s="39">
        <v>6.8084467361717313E-3</v>
      </c>
      <c r="PG80" s="39">
        <v>3.2534535203752851E-2</v>
      </c>
      <c r="PH80" s="39">
        <v>4.7106341218017635E-2</v>
      </c>
      <c r="PI80" s="39">
        <v>9.0539812864338959E-2</v>
      </c>
      <c r="PJ80" s="39">
        <v>0.11968342489286851</v>
      </c>
      <c r="PK80" s="39">
        <v>0.11287497815669678</v>
      </c>
      <c r="PL80" s="39">
        <v>7.2577083674850884E-2</v>
      </c>
      <c r="PM80" s="39"/>
      <c r="PO80" s="33">
        <f t="shared" si="161"/>
        <v>-4.0973276613195331E-2</v>
      </c>
      <c r="PP80" s="33">
        <f t="shared" si="162"/>
        <v>-7.9358991662686548E-3</v>
      </c>
      <c r="PQ80" s="33">
        <f t="shared" si="213"/>
        <v>3.3037377446926676E-2</v>
      </c>
      <c r="PR80" s="33">
        <f>'LNO-CCSD(T)-def2nZVP'!LB80</f>
        <v>2.2054298263589435E-2</v>
      </c>
      <c r="PS80" s="33">
        <f t="shared" si="214"/>
        <v>1.8828507866849212E-2</v>
      </c>
      <c r="PT80" s="33">
        <f t="shared" si="215"/>
        <v>1.339727595310323E-2</v>
      </c>
      <c r="PU80" s="33">
        <f>-'LNO-CCSD(T)-def2nZVP'!FA80+'CCSD(T)'!CI80</f>
        <v>-3.7831625454991802E-3</v>
      </c>
      <c r="PV80" s="360">
        <f>'LNO-CCSD(T)-def2nZVP'!KV80+PS80+PT80+PU80</f>
        <v>0.1148561951747661</v>
      </c>
      <c r="PW80" s="360"/>
      <c r="PX80" s="399">
        <v>-4.0973176167079794E-2</v>
      </c>
      <c r="PY80" s="399">
        <v>1.7070454645466044E-2</v>
      </c>
      <c r="PZ80" s="399">
        <v>5.8043630812545835E-2</v>
      </c>
      <c r="QA80" s="399">
        <v>2.2054298263589435E-2</v>
      </c>
      <c r="QB80" s="399">
        <v>3.7351658574353463E-2</v>
      </c>
      <c r="QC80" s="399">
        <v>1.339727595310323E-2</v>
      </c>
      <c r="QD80" s="399">
        <v>-3.7831625454991802E-3</v>
      </c>
      <c r="QE80" s="360">
        <v>0.13337934588227035</v>
      </c>
      <c r="QF80" s="399">
        <f t="shared" si="216"/>
        <v>1.8523150707504252E-2</v>
      </c>
      <c r="QH80" s="5" t="s">
        <v>76</v>
      </c>
      <c r="QI80" s="420">
        <v>-1124.31037754708</v>
      </c>
      <c r="QJ80" s="420">
        <v>-1126.7278502179099</v>
      </c>
      <c r="QK80" s="420">
        <v>-1126.72153689787</v>
      </c>
      <c r="QL80" s="420">
        <v>-1126.61233215108</v>
      </c>
      <c r="QM80" s="420">
        <v>-1126.6091754910599</v>
      </c>
      <c r="QN80" s="420">
        <v>-1126.5694433691599</v>
      </c>
      <c r="QO80" s="420">
        <v>-6.3133200379999997E-3</v>
      </c>
      <c r="QP80" s="213">
        <f t="shared" si="217"/>
        <v>-1126.5631300491218</v>
      </c>
      <c r="QQ80" s="421" t="s">
        <v>119</v>
      </c>
      <c r="QR80" s="212">
        <f>627.5095*(QI81-QI79)</f>
        <v>-0.46593062309545169</v>
      </c>
      <c r="QS80" s="212">
        <f>627.5095*(QP81-QP79)</f>
        <v>1.2375527727910026E-2</v>
      </c>
      <c r="QT80" s="212">
        <f>627.5095*(QN81-QN79)</f>
        <v>2.7364176988950363E-2</v>
      </c>
      <c r="QU80" s="212">
        <f>627.5095*(QM81-QM79)</f>
        <v>2.8648877099527795E-2</v>
      </c>
      <c r="QV80" s="212">
        <f>627.5095*(QL81-QL79)</f>
        <v>3.6143204298272509E-2</v>
      </c>
      <c r="QW80" s="212">
        <f>627.5095*(QK81-QK79)</f>
        <v>8.1552326906391845E-2</v>
      </c>
      <c r="QX80" s="212">
        <f>627.5095*(QJ81-QJ79)</f>
        <v>9.6540981161202133E-2</v>
      </c>
      <c r="QY80" s="213">
        <f t="shared" si="163"/>
        <v>6.9176804172251777E-2</v>
      </c>
      <c r="QZ80" s="249">
        <f t="shared" si="218"/>
        <v>6.0397776862929624E-2</v>
      </c>
      <c r="RA80" s="5"/>
      <c r="RB80" s="5" t="s">
        <v>76</v>
      </c>
      <c r="RC80" s="213">
        <v>-1124.3486317867601</v>
      </c>
      <c r="RD80" s="213">
        <v>-1126.8932592685401</v>
      </c>
      <c r="RE80" s="213">
        <v>-1126.8836496320801</v>
      </c>
      <c r="RF80" s="213">
        <v>-1126.76576426624</v>
      </c>
      <c r="RG80" s="213">
        <v>-1126.76095944802</v>
      </c>
      <c r="RH80" s="213">
        <v>-1126.7489339373501</v>
      </c>
      <c r="RI80" s="213">
        <v>-9.6096364540000003E-3</v>
      </c>
      <c r="RJ80" s="418">
        <f t="shared" si="219"/>
        <v>-1126.7393243008962</v>
      </c>
      <c r="RK80" s="421" t="s">
        <v>119</v>
      </c>
      <c r="RL80" s="212">
        <f>627.5095*(RC81-RC79)</f>
        <v>-0.50690379926253148</v>
      </c>
      <c r="RM80" s="212">
        <f>627.5095*(RJ81-RJ79)</f>
        <v>-8.024834214038492E-4</v>
      </c>
      <c r="RN80" s="212">
        <f>627.5095*(RH81-RH79)</f>
        <v>1.3451551033455304E-2</v>
      </c>
      <c r="RO80" s="212">
        <f>627.5095*(RG81-RG79)</f>
        <v>2.7973469856649443E-2</v>
      </c>
      <c r="RP80" s="212">
        <f>627.5095*(RF81-RF79)</f>
        <v>3.5100484444514905E-2</v>
      </c>
      <c r="RQ80" s="212">
        <f>627.5095*(RE81-RE79)</f>
        <v>8.5895847226429969E-2</v>
      </c>
      <c r="RR80" s="212">
        <f>627.5095*(RD81-RD79)</f>
        <v>0.10014988867256705</v>
      </c>
      <c r="RS80" s="213">
        <f t="shared" si="164"/>
        <v>8.669833763911175E-2</v>
      </c>
      <c r="RT80" s="249">
        <f t="shared" si="220"/>
        <v>6.5049404228052138E-2</v>
      </c>
    </row>
    <row r="81" spans="1:488" ht="17">
      <c r="A81" s="96">
        <v>25.2</v>
      </c>
      <c r="C81" s="286" t="s">
        <v>77</v>
      </c>
      <c r="D81" s="282">
        <v>-1123.5435413013499</v>
      </c>
      <c r="E81" s="282">
        <v>-1125.31500679755</v>
      </c>
      <c r="F81" s="282">
        <v>-1125.3106564341899</v>
      </c>
      <c r="G81" s="282">
        <v>-1125.25075481878</v>
      </c>
      <c r="H81" s="282">
        <v>-1125.2485796371</v>
      </c>
      <c r="I81" s="282">
        <v>-1125.1527653353901</v>
      </c>
      <c r="J81" s="282">
        <v>-1125.14841497203</v>
      </c>
      <c r="K81" s="94" t="s">
        <v>120</v>
      </c>
      <c r="L81" s="34">
        <f>627.5095*(D79-D80)</f>
        <v>10.007206025712572</v>
      </c>
      <c r="M81" s="34">
        <f>627.5095*(J79-J80)</f>
        <v>21.072704482241765</v>
      </c>
      <c r="N81" s="34">
        <f>627.5095*(I79-I80)</f>
        <v>21.067856274979935</v>
      </c>
      <c r="O81" s="34">
        <f>627.5095*(H79-H80)</f>
        <v>15.668208230941852</v>
      </c>
      <c r="P81" s="34">
        <f>627.5095*(G79-G80)</f>
        <v>15.665784130307198</v>
      </c>
      <c r="Q81" s="34">
        <f>627.5095*(F79-F80)</f>
        <v>15.78098860569385</v>
      </c>
      <c r="R81" s="34">
        <f>627.5095*(E79-E80)</f>
        <v>15.776140392011458</v>
      </c>
      <c r="S81" s="93">
        <f t="shared" si="165"/>
        <v>-5.2917158829684769</v>
      </c>
      <c r="T81" s="93">
        <f t="shared" si="166"/>
        <v>0.1103562617042595</v>
      </c>
      <c r="U81" s="288"/>
      <c r="V81" s="93">
        <f>L81-'CCSD(T)'!BV81</f>
        <v>-3.0737122021641028E-2</v>
      </c>
      <c r="W81" s="93">
        <f>N81-'CCSD(T)'!BW81</f>
        <v>-6.6553863175251138E-2</v>
      </c>
      <c r="X81" s="93">
        <f>P81-'CCSD(T)'!CF81</f>
        <v>6.9558970680503762E-2</v>
      </c>
      <c r="Y81" s="93">
        <f>R81-'CCSD(T)'!CG81</f>
        <v>4.707452462556283E-2</v>
      </c>
      <c r="Z81" s="93">
        <f>R81-'DLPNO-CCSD(T1 or T0)'!CT80</f>
        <v>-0.23840656565950091</v>
      </c>
      <c r="AA81" s="93">
        <f t="shared" si="167"/>
        <v>0.10029609270214479</v>
      </c>
      <c r="AB81" s="93">
        <f t="shared" si="168"/>
        <v>-2.2484446054940932E-2</v>
      </c>
      <c r="AD81" s="209" t="s">
        <v>77</v>
      </c>
      <c r="AE81" s="28">
        <v>-1123.5435413013499</v>
      </c>
      <c r="AF81" s="28">
        <v>-1125.31511147479</v>
      </c>
      <c r="AG81" s="28">
        <v>-1125.3107617723699</v>
      </c>
      <c r="AH81" s="28">
        <v>-1125.2508423573599</v>
      </c>
      <c r="AI81" s="28">
        <v>-1125.24866750615</v>
      </c>
      <c r="AJ81" s="28">
        <v>-1125.1528943421299</v>
      </c>
      <c r="AK81" s="28">
        <v>-1125.1485446397101</v>
      </c>
      <c r="AL81" s="18" t="s">
        <v>120</v>
      </c>
      <c r="AM81" s="34">
        <f>627.5095*(AE79-AE80)</f>
        <v>10.007206025712572</v>
      </c>
      <c r="AN81" s="34">
        <f>627.5095*(AK79-AK80)</f>
        <v>21.120013170162029</v>
      </c>
      <c r="AO81" s="34">
        <f>627.5095*(AJ79-AJ80)</f>
        <v>21.065330919524371</v>
      </c>
      <c r="AP81" s="34">
        <f>627.5095*(AI79-AI80)</f>
        <v>15.712762754574667</v>
      </c>
      <c r="AQ81" s="34">
        <f>627.5095*(AH79-AH80)</f>
        <v>15.685421625974216</v>
      </c>
      <c r="AR81" s="34">
        <f>627.5095*(AG79-AG80)</f>
        <v>15.831159358146163</v>
      </c>
      <c r="AS81" s="34">
        <f>627.5095*(AF79-AF80)</f>
        <v>15.776477113643706</v>
      </c>
      <c r="AT81" s="52">
        <f t="shared" si="169"/>
        <v>-5.2888538058806649</v>
      </c>
      <c r="AU81" s="52">
        <f t="shared" si="170"/>
        <v>9.1055487669489565E-2</v>
      </c>
      <c r="AV81" s="71"/>
      <c r="AW81" s="52">
        <f>AM81-'CCSD(T)'!BV81</f>
        <v>-3.0737122021641028E-2</v>
      </c>
      <c r="AX81" s="52">
        <f>AO81-'CCSD(T)'!BW81</f>
        <v>-6.907921863081512E-2</v>
      </c>
      <c r="AY81" s="52">
        <f>AQ81-'CCSD(T)'!CF81</f>
        <v>8.9196466347521763E-2</v>
      </c>
      <c r="AZ81" s="52">
        <f>AS81-'CCSD(T)'!CG81</f>
        <v>4.7411246257810902E-2</v>
      </c>
      <c r="BA81" s="52">
        <f>AS81-'DLPNO-CCSD(T1 or T0)'!CT80</f>
        <v>-0.23806984402725284</v>
      </c>
      <c r="BB81" s="52">
        <f t="shared" si="171"/>
        <v>0.11993358836916279</v>
      </c>
      <c r="BC81" s="52">
        <f t="shared" si="172"/>
        <v>-4.1785220089710862E-2</v>
      </c>
      <c r="BD81" s="33"/>
      <c r="BE81" s="211" t="s">
        <v>77</v>
      </c>
      <c r="BF81" s="28">
        <v>-1123.5435413013499</v>
      </c>
      <c r="BG81" s="28">
        <v>-1125.31448318297</v>
      </c>
      <c r="BH81" s="28">
        <v>-1125.3043442560399</v>
      </c>
      <c r="BI81" s="28">
        <v>-1125.2493126382701</v>
      </c>
      <c r="BJ81" s="28">
        <v>-1125.2442431748</v>
      </c>
      <c r="BK81" s="28">
        <v>-1125.1520644981499</v>
      </c>
      <c r="BL81" s="28">
        <v>-1.0138926927999999E-2</v>
      </c>
      <c r="BM81" s="28">
        <f t="shared" si="173"/>
        <v>-1125.1419255712219</v>
      </c>
      <c r="BN81" s="18" t="s">
        <v>120</v>
      </c>
      <c r="BO81" s="212">
        <f>627.5095*(BF79-BF80)</f>
        <v>10.007206019434689</v>
      </c>
      <c r="BP81" s="212">
        <f>627.5095*(BM79-BM80)</f>
        <v>21.040003251144789</v>
      </c>
      <c r="BQ81" s="212">
        <f>627.5095*(BK79-BK80)</f>
        <v>21.033418252357119</v>
      </c>
      <c r="BR81" s="212">
        <f>627.5095*(BJ79-BJ80)</f>
        <v>15.659234029410722</v>
      </c>
      <c r="BS81" s="212">
        <f>627.5095*(BI79-BI80)</f>
        <v>15.655941530872962</v>
      </c>
      <c r="BT81" s="212">
        <f>627.5095*(BH79-BH80)</f>
        <v>15.78300284208925</v>
      </c>
      <c r="BU81" s="212">
        <f>627.5095*(BG79-BG80)</f>
        <v>15.776417845441769</v>
      </c>
      <c r="BV81" s="213">
        <f t="shared" si="174"/>
        <v>-5.2570004069153509</v>
      </c>
      <c r="BW81" s="213">
        <f t="shared" si="175"/>
        <v>0.12047631456880659</v>
      </c>
      <c r="BX81" s="214">
        <f t="shared" si="129"/>
        <v>-2.9420826899317021E-2</v>
      </c>
      <c r="BY81" s="33">
        <f>BO81-'CCSD(T)'!BV81</f>
        <v>-3.073712829952413E-2</v>
      </c>
      <c r="BZ81" s="33">
        <f>BQ81-'CCSD(T)'!BW81</f>
        <v>-0.10099188579806651</v>
      </c>
      <c r="CA81" s="39">
        <f>BS81-'CCSD(T)'!CF81</f>
        <v>5.9716371246267386E-2</v>
      </c>
      <c r="CB81" s="39">
        <f>BU81-'CCSD(T)'!CG81</f>
        <v>4.7351978055873545E-2</v>
      </c>
      <c r="CC81" s="33">
        <f>BU81-'DLPNO-CCSD(T1 or T0)'!CT80</f>
        <v>-0.2381291122291902</v>
      </c>
      <c r="CD81" s="33">
        <f t="shared" si="176"/>
        <v>9.0453499545791516E-2</v>
      </c>
      <c r="CE81" s="33">
        <f t="shared" si="177"/>
        <v>-1.2364393190393841E-2</v>
      </c>
      <c r="CF81" s="39"/>
      <c r="CG81" s="211" t="s">
        <v>77</v>
      </c>
      <c r="CH81" s="74">
        <v>-1123.5435413013399</v>
      </c>
      <c r="CI81" s="74">
        <v>-1125.3148461787</v>
      </c>
      <c r="CJ81" s="74">
        <v>-1125.3048579887</v>
      </c>
      <c r="CK81" s="74">
        <v>-1125.24970105956</v>
      </c>
      <c r="CL81" s="74">
        <v>-1125.24470696456</v>
      </c>
      <c r="CM81" s="74">
        <v>-1125.1524568484899</v>
      </c>
      <c r="CN81" s="33">
        <v>-9.9881899959999992E-3</v>
      </c>
      <c r="CO81" s="33">
        <f t="shared" si="178"/>
        <v>-1125.142468658494</v>
      </c>
      <c r="CP81" s="18" t="s">
        <v>120</v>
      </c>
      <c r="CQ81" s="34">
        <f>627.5095*(CH79-CH80)</f>
        <v>10.007206025712572</v>
      </c>
      <c r="CR81" s="34">
        <f>627.5095*(CO79-CO80)</f>
        <v>21.033228054926443</v>
      </c>
      <c r="CS81" s="34">
        <f>627.5095*(CM79-CM80)</f>
        <v>20.995489614074771</v>
      </c>
      <c r="CT81" s="34">
        <f>627.5095*(CL79-CL80)</f>
        <v>15.636427805223406</v>
      </c>
      <c r="CU81" s="34">
        <f>627.5095*(CK79-CK80)</f>
        <v>15.617558582086664</v>
      </c>
      <c r="CV81" s="34">
        <f>627.5095*(CJ79-CJ80)</f>
        <v>15.76096780850601</v>
      </c>
      <c r="CW81" s="34">
        <f>627.5095*(CI79-CI80)</f>
        <v>15.723229361947169</v>
      </c>
      <c r="CX81" s="33">
        <f t="shared" si="130"/>
        <v>-5.2722602521276016</v>
      </c>
      <c r="CY81" s="33">
        <f t="shared" si="131"/>
        <v>0.10567077986050499</v>
      </c>
      <c r="CZ81" s="33">
        <f t="shared" si="132"/>
        <v>-1.4805534708301593E-2</v>
      </c>
      <c r="DA81" s="33">
        <f>CQ81-'CCSD(T)'!BV81</f>
        <v>-3.0737122021641028E-2</v>
      </c>
      <c r="DB81" s="33">
        <f>CS81-'CCSD(T)'!BW81</f>
        <v>-0.13892052408041522</v>
      </c>
      <c r="DC81" s="33">
        <f>CU81-'CCSD(T)'!CF81</f>
        <v>2.1333422459969498E-2</v>
      </c>
      <c r="DD81" s="39">
        <f>CW81-'CCSD(T)'!CG81</f>
        <v>-5.8365054387259363E-3</v>
      </c>
      <c r="DE81" s="39">
        <f>CW81-'DLPNO-CCSD(T1 or T0)'!CT80</f>
        <v>-0.29131759572378968</v>
      </c>
      <c r="DF81" s="33">
        <f t="shared" si="179"/>
        <v>5.2070544481610526E-2</v>
      </c>
      <c r="DG81" s="33">
        <f t="shared" si="180"/>
        <v>-2.7169927898695434E-2</v>
      </c>
      <c r="DH81" s="33"/>
      <c r="DI81" s="211" t="s">
        <v>77</v>
      </c>
      <c r="DJ81" s="74">
        <v>-1123.5435413013199</v>
      </c>
      <c r="DK81" s="74">
        <v>-1125.3144239742601</v>
      </c>
      <c r="DL81" s="74">
        <v>-1125.3135363690101</v>
      </c>
      <c r="DM81" s="74">
        <v>-1125.25099460467</v>
      </c>
      <c r="DN81" s="74">
        <v>-1125.2505508020499</v>
      </c>
      <c r="DO81" s="74">
        <v>-1125.1531127165399</v>
      </c>
      <c r="DP81" s="28">
        <v>-8.8760524799999995E-4</v>
      </c>
      <c r="DQ81" s="33">
        <f t="shared" si="125"/>
        <v>-1125.152225111292</v>
      </c>
      <c r="DR81" s="18" t="s">
        <v>120</v>
      </c>
      <c r="DS81" s="34">
        <f>627.5095*(DJ79-DJ80)</f>
        <v>10.007206019434689</v>
      </c>
      <c r="DT81" s="34">
        <f>627.5095*(DQ79-DQ80)</f>
        <v>21.071669394865999</v>
      </c>
      <c r="DU81" s="34">
        <f>627.5095*(DO79-DO80)</f>
        <v>21.070769086202205</v>
      </c>
      <c r="DV81" s="34">
        <f>627.5095*(DN79-DN80)</f>
        <v>15.589353178296898</v>
      </c>
      <c r="DW81" s="34">
        <f>627.5095*(DM79-DM80)</f>
        <v>15.588903021896154</v>
      </c>
      <c r="DX81" s="34">
        <f>627.5095*(DL79-DL80)</f>
        <v>15.725308947386834</v>
      </c>
      <c r="DY81" s="34">
        <f>627.5095*(DK79-DK80)</f>
        <v>15.724408640577868</v>
      </c>
      <c r="DZ81" s="33">
        <f t="shared" si="133"/>
        <v>-5.3463604456243363</v>
      </c>
      <c r="EA81" s="33">
        <f t="shared" si="134"/>
        <v>0.13550561868171407</v>
      </c>
      <c r="EB81" s="33">
        <f t="shared" si="181"/>
        <v>2.5149356977454573E-2</v>
      </c>
      <c r="EC81" s="33">
        <f>DS81-'CCSD(T)'!BV81</f>
        <v>-3.073712829952413E-2</v>
      </c>
      <c r="ED81" s="33">
        <f>DU81-'CCSD(T)'!BW81</f>
        <v>-6.3641051952981087E-2</v>
      </c>
      <c r="EE81" s="33">
        <f>DW81-'CCSD(T)'!CF81</f>
        <v>-7.3221377305401347E-3</v>
      </c>
      <c r="EF81" s="39">
        <f>DY81-'CCSD(T)'!CG81</f>
        <v>-4.6572268080264934E-3</v>
      </c>
      <c r="EG81" s="39">
        <f>DY81-'DLPNO-CCSD(T1 or T0)'!CT80</f>
        <v>-0.29013831709309024</v>
      </c>
      <c r="EH81" s="33">
        <f t="shared" si="182"/>
        <v>2.3414990568983995E-2</v>
      </c>
      <c r="EI81" s="33">
        <f t="shared" si="183"/>
        <v>2.6649109225136414E-3</v>
      </c>
      <c r="EJ81" s="33"/>
      <c r="EK81" s="289" t="s">
        <v>77</v>
      </c>
      <c r="EL81" s="33">
        <v>-1123.6166360509601</v>
      </c>
      <c r="EM81" s="33">
        <v>-1125.7165244251601</v>
      </c>
      <c r="EN81" s="33">
        <v>-1125.7124725154599</v>
      </c>
      <c r="EO81" s="33">
        <v>-1125.6382647727301</v>
      </c>
      <c r="EP81" s="33">
        <v>-1125.63623881788</v>
      </c>
      <c r="EQ81" s="33">
        <v>-1125.57107740587</v>
      </c>
      <c r="ER81" s="33">
        <v>-4.0519097069999996E-3</v>
      </c>
      <c r="ES81" s="33">
        <f t="shared" si="184"/>
        <v>-1125.5670254961631</v>
      </c>
      <c r="ET81" s="18" t="s">
        <v>120</v>
      </c>
      <c r="EU81" s="34">
        <f>627.5095*(EL79-EL80)</f>
        <v>12.021274278024778</v>
      </c>
      <c r="EV81" s="34">
        <f>627.5095*(ES79-ES80)</f>
        <v>28.262684078183003</v>
      </c>
      <c r="EW81" s="34">
        <f>627.5095*(EQ79-EQ80)</f>
        <v>28.35539372047322</v>
      </c>
      <c r="EX81" s="34">
        <f>627.5095*(EP79-EP80)</f>
        <v>21.169459023829653</v>
      </c>
      <c r="EY81" s="34">
        <f>627.5095*(EO79-EO80)</f>
        <v>21.215813840765726</v>
      </c>
      <c r="EZ81" s="34">
        <f>627.5095*(EN79-EN80)</f>
        <v>21.803514552220555</v>
      </c>
      <c r="FA81" s="34">
        <f>627.5095*(EM79-EM80)</f>
        <v>21.896224198933826</v>
      </c>
      <c r="FB81" s="92">
        <f t="shared" si="135"/>
        <v>-6.4591695215393941</v>
      </c>
      <c r="FC81" s="92">
        <f t="shared" si="136"/>
        <v>0.6804103581680998</v>
      </c>
      <c r="FD81" s="92">
        <f>EU81-'CCSD(T)'!BB81</f>
        <v>-1.6800393421471327E-2</v>
      </c>
      <c r="FE81" s="92">
        <f>EW81-'CCSD(T)'!BC81</f>
        <v>-2.2484935301715581E-2</v>
      </c>
      <c r="FF81" s="92">
        <f>EY81-'CCSD(T)'!CH81</f>
        <v>-3.7533822554816965E-2</v>
      </c>
      <c r="FG81" s="96">
        <f>FA81-'CCSD(T)'!CI81</f>
        <v>-9.6044572748549939E-2</v>
      </c>
      <c r="FH81" s="96">
        <f>FA81-'DLPNO-CCSD(T1 or T0)'!AF80</f>
        <v>-0.37343534622763386</v>
      </c>
      <c r="FI81" s="92">
        <f t="shared" si="185"/>
        <v>-2.0733429133345638E-2</v>
      </c>
      <c r="FJ81" s="92">
        <f t="shared" si="186"/>
        <v>-5.8510750193732974E-2</v>
      </c>
      <c r="FK81" s="39"/>
      <c r="FL81" s="218" t="s">
        <v>77</v>
      </c>
      <c r="FM81" s="28">
        <v>-1123.6166360509301</v>
      </c>
      <c r="FN81" s="28">
        <v>-1125.71661899835</v>
      </c>
      <c r="FO81" s="28">
        <v>-1125.7125794809101</v>
      </c>
      <c r="FP81" s="28">
        <v>-1125.6383427982801</v>
      </c>
      <c r="FQ81" s="28">
        <v>-1125.63632303956</v>
      </c>
      <c r="FR81" s="28">
        <v>-1125.57117083812</v>
      </c>
      <c r="FS81" s="28">
        <v>-4.0395174400000003E-3</v>
      </c>
      <c r="FT81" s="28">
        <f t="shared" si="187"/>
        <v>-1125.5671313206799</v>
      </c>
      <c r="FU81" s="18" t="s">
        <v>120</v>
      </c>
      <c r="FV81" s="34">
        <f>627.5095*(FM79-FM80)</f>
        <v>12.021274290580543</v>
      </c>
      <c r="FW81" s="34">
        <f>627.5095*(FT79-FT80)</f>
        <v>28.252635536532161</v>
      </c>
      <c r="FX81" s="34">
        <f>627.5095*(FR79-FR80)</f>
        <v>28.346153429762712</v>
      </c>
      <c r="FY81" s="34">
        <f>627.5095*(FQ79-FQ80)</f>
        <v>21.16144810568299</v>
      </c>
      <c r="FZ81" s="34">
        <f>627.5095*(FP79-FP80)</f>
        <v>21.208207051442191</v>
      </c>
      <c r="GA81" s="34">
        <f>627.5095*(FO79-FO80)</f>
        <v>21.793821406761381</v>
      </c>
      <c r="GB81" s="34">
        <f>627.5095*(FN79-FN80)</f>
        <v>21.887339298279784</v>
      </c>
      <c r="GC81" s="33">
        <f t="shared" si="188"/>
        <v>-6.4588141314829279</v>
      </c>
      <c r="GD81" s="33">
        <f t="shared" si="189"/>
        <v>0.6791322468375931</v>
      </c>
      <c r="GE81" s="169">
        <f t="shared" si="137"/>
        <v>0.66106464790846786</v>
      </c>
      <c r="GF81" s="33">
        <f>FV81-'CCSD(T)'!BB81</f>
        <v>-1.6800380865706899E-2</v>
      </c>
      <c r="GG81" s="33">
        <f>FX81-'CCSD(T)'!BC81</f>
        <v>-3.1725226012223828E-2</v>
      </c>
      <c r="GH81" s="33">
        <f>FZ81-'CCSD(T)'!CH81</f>
        <v>-4.5140611878352388E-2</v>
      </c>
      <c r="GI81" s="33">
        <f>GB81-'CCSD(T)'!CI81</f>
        <v>-0.10492947340259207</v>
      </c>
      <c r="GJ81" s="33">
        <f>GB81-'DLPNO-CCSD(T1 or T0)'!O80</f>
        <v>-8.3623214768277165E-2</v>
      </c>
      <c r="GK81" s="33">
        <f t="shared" si="190"/>
        <v>-2.8340231012645489E-2</v>
      </c>
      <c r="GL81" s="33">
        <f t="shared" si="191"/>
        <v>-5.9788861524239678E-2</v>
      </c>
      <c r="GM81" s="33"/>
      <c r="GN81" s="218" t="s">
        <v>77</v>
      </c>
      <c r="GO81" s="28">
        <v>-1123.6166360509301</v>
      </c>
      <c r="GP81" s="28">
        <v>-1125.7165059998299</v>
      </c>
      <c r="GQ81" s="28">
        <v>-1125.70544891389</v>
      </c>
      <c r="GR81" s="28">
        <v>-1125.6373005650701</v>
      </c>
      <c r="GS81" s="28">
        <v>-1125.6317720221</v>
      </c>
      <c r="GT81" s="28">
        <v>-1125.5703817851299</v>
      </c>
      <c r="GU81" s="28">
        <v>-1.1057085939999999E-2</v>
      </c>
      <c r="GV81" s="28">
        <f t="shared" si="192"/>
        <v>-1125.55932469919</v>
      </c>
      <c r="GW81" s="18" t="s">
        <v>120</v>
      </c>
      <c r="GX81" s="34">
        <f>627.5095*(GO79-GO80)</f>
        <v>12.021274290580543</v>
      </c>
      <c r="GY81" s="34">
        <f>627.5095*(GV79-GV80)</f>
        <v>28.207306772671298</v>
      </c>
      <c r="GZ81" s="34">
        <f>627.5095*(GT79-GT80)</f>
        <v>28.314211169229392</v>
      </c>
      <c r="HA81" s="34">
        <f>627.5095*(GS79-GS80)</f>
        <v>21.169496479815169</v>
      </c>
      <c r="HB81" s="34">
        <f>627.5095*(GR79-GR80)</f>
        <v>21.222948680305741</v>
      </c>
      <c r="HC81" s="34">
        <f>627.5095*(GQ79-GQ80)</f>
        <v>21.8518101683126</v>
      </c>
      <c r="HD81" s="34">
        <f>627.5095*(GP79-GP80)</f>
        <v>21.958714569293743</v>
      </c>
      <c r="HE81" s="33">
        <f t="shared" si="138"/>
        <v>-6.3554965999356483</v>
      </c>
      <c r="HF81" s="33">
        <f t="shared" si="139"/>
        <v>0.7357658889880021</v>
      </c>
      <c r="HG81" s="52">
        <f t="shared" si="193"/>
        <v>-5.6633642150409003E-2</v>
      </c>
      <c r="HH81" s="33">
        <f>GX81-'CCSD(T)'!BB81</f>
        <v>-1.6800380865706899E-2</v>
      </c>
      <c r="HI81" s="33">
        <f>GZ81-'CCSD(T)'!BC81</f>
        <v>-6.3667486545543994E-2</v>
      </c>
      <c r="HJ81" s="33">
        <f>HB81-'CCSD(T)'!CH81</f>
        <v>-3.0398983014801928E-2</v>
      </c>
      <c r="HK81" s="33">
        <f>HD81-'CCSD(T)'!CI81</f>
        <v>-3.3554202388632604E-2</v>
      </c>
      <c r="HL81" s="33">
        <f>HD81-'DLPNO-CCSD(T1 or T0)'!CT80</f>
        <v>5.9441676116227846</v>
      </c>
      <c r="HM81" s="33">
        <f t="shared" si="140"/>
        <v>-1.3598602149095029E-2</v>
      </c>
      <c r="HN81" s="33">
        <f t="shared" si="141"/>
        <v>-3.1552193738306755E-3</v>
      </c>
      <c r="HO81" s="39"/>
      <c r="HP81" s="218" t="s">
        <v>77</v>
      </c>
      <c r="HQ81" s="28">
        <v>-1123.6166360509301</v>
      </c>
      <c r="HR81" s="28">
        <v>-1125.71676543895</v>
      </c>
      <c r="HS81" s="28">
        <v>-1125.70586990023</v>
      </c>
      <c r="HT81" s="28">
        <v>-1125.6375858153399</v>
      </c>
      <c r="HU81" s="28">
        <v>-1125.6321380459799</v>
      </c>
      <c r="HV81" s="28">
        <v>-1125.57071833492</v>
      </c>
      <c r="HW81" s="28">
        <v>-1.0895538721000001E-2</v>
      </c>
      <c r="HX81" s="28">
        <f t="shared" si="194"/>
        <v>-1125.5598227961991</v>
      </c>
      <c r="HY81" s="18" t="s">
        <v>120</v>
      </c>
      <c r="HZ81" s="34">
        <f>627.5095*(HQ79-HQ80)</f>
        <v>12.021274290580543</v>
      </c>
      <c r="IA81" s="34">
        <f>627.5095*(HX79-HX80)</f>
        <v>28.161441968412685</v>
      </c>
      <c r="IB81" s="34">
        <f>627.5095*(HV79-HV80)</f>
        <v>28.292291691340083</v>
      </c>
      <c r="IC81" s="34">
        <f>627.5095*(HU79-HU80)</f>
        <v>21.144359045392129</v>
      </c>
      <c r="ID81" s="34">
        <f>627.5095*(HT79-HT80)</f>
        <v>21.209783913775766</v>
      </c>
      <c r="IE81" s="34">
        <f>627.5095*(HS79-HS80)</f>
        <v>21.816936622889816</v>
      </c>
      <c r="IF81" s="34">
        <f>627.5095*(HR79-HR80)</f>
        <v>21.94778635323653</v>
      </c>
      <c r="IG81" s="33">
        <f t="shared" si="195"/>
        <v>-6.3445053381035521</v>
      </c>
      <c r="IH81" s="33">
        <f t="shared" si="196"/>
        <v>0.73800243946076449</v>
      </c>
      <c r="II81" s="33">
        <f t="shared" si="197"/>
        <v>2.2365504727623886E-3</v>
      </c>
      <c r="IJ81" s="33">
        <f>HZ81-'CCSD(T)'!BB81</f>
        <v>-1.6800380865706899E-2</v>
      </c>
      <c r="IK81" s="33">
        <f>IB81-'CCSD(T)'!BC81</f>
        <v>-8.558696443485303E-2</v>
      </c>
      <c r="IL81" s="33">
        <f>ID81-'CCSD(T)'!CH81</f>
        <v>-4.3563749544777153E-2</v>
      </c>
      <c r="IM81" s="33">
        <f>IF81-'CCSD(T)'!CI81</f>
        <v>-4.448241844584544E-2</v>
      </c>
      <c r="IN81" s="33">
        <f>IF81-'DLPNO-CCSD(T1 or T0)'!CT80</f>
        <v>5.9332393955655718</v>
      </c>
      <c r="IO81" s="33">
        <f t="shared" si="198"/>
        <v>-2.6763368679070254E-2</v>
      </c>
      <c r="IP81" s="33">
        <f t="shared" si="199"/>
        <v>-9.1866890106828691E-4</v>
      </c>
      <c r="IQ81" s="33"/>
      <c r="IR81" s="218" t="s">
        <v>77</v>
      </c>
      <c r="IS81">
        <v>-1123.6166360509601</v>
      </c>
      <c r="IT81">
        <v>-1125.71663225679</v>
      </c>
      <c r="IU81">
        <v>-1125.71545800896</v>
      </c>
      <c r="IV81">
        <v>-1125.6387017172699</v>
      </c>
      <c r="IW81">
        <v>-1125.6381145933501</v>
      </c>
      <c r="IX81">
        <v>-1125.5714284430301</v>
      </c>
      <c r="IY81">
        <v>-1.1742478289999999E-3</v>
      </c>
      <c r="IZ81" s="28">
        <f t="shared" si="200"/>
        <v>-1125.570254195201</v>
      </c>
      <c r="JA81" s="18" t="s">
        <v>120</v>
      </c>
      <c r="JB81" s="34">
        <f>627.5095*(IS79-IS80)</f>
        <v>12.021274278024778</v>
      </c>
      <c r="JC81" s="34">
        <f>627.5095*(IZ79-IZ80)</f>
        <v>28.363777450227548</v>
      </c>
      <c r="JD81" s="34">
        <f>627.5095*(IX79-IX80)</f>
        <v>28.368908041197422</v>
      </c>
      <c r="JE81" s="34">
        <f>627.5095*(IW79-IW80)</f>
        <v>21.279465417588252</v>
      </c>
      <c r="JF81" s="34">
        <f>627.5095*(IV79-IV80)</f>
        <v>21.28203070779406</v>
      </c>
      <c r="JG81" s="34">
        <f>627.5095*(IU79-IU80)</f>
        <v>22.014160768998337</v>
      </c>
      <c r="JH81" s="34">
        <f>627.5095*(IT79-IT80)</f>
        <v>22.019291355687834</v>
      </c>
      <c r="JI81" s="33">
        <f t="shared" si="201"/>
        <v>-6.3496166855095879</v>
      </c>
      <c r="JJ81" s="33">
        <f t="shared" si="202"/>
        <v>0.73726064789377332</v>
      </c>
      <c r="JK81" s="33">
        <f t="shared" si="203"/>
        <v>5.685028972567352E-2</v>
      </c>
      <c r="JL81" s="33">
        <f>JB81-'CCSD(T)'!BB81</f>
        <v>-1.6800393421471327E-2</v>
      </c>
      <c r="JM81" s="33">
        <f>JD81-'CCSD(T)'!BC81</f>
        <v>-8.9706145775139134E-3</v>
      </c>
      <c r="JN81" s="33">
        <f>JF81-'CCSD(T)'!CH81</f>
        <v>2.8683044473517327E-2</v>
      </c>
      <c r="JO81" s="33">
        <f>JH81-'CCSD(T)'!CI81</f>
        <v>2.7022584005457873E-2</v>
      </c>
      <c r="JP81" s="33">
        <f>JH81-'DLPNO-CCSD(T1 or T0)'!CT80</f>
        <v>6.0047443980168751</v>
      </c>
      <c r="JQ81" s="33">
        <f t="shared" si="204"/>
        <v>4.5483437894988654E-2</v>
      </c>
      <c r="JR81" s="33">
        <f t="shared" si="205"/>
        <v>-1.6604604680594548E-3</v>
      </c>
      <c r="JS81" s="33"/>
      <c r="JT81" s="344">
        <v>-1127.27548721013</v>
      </c>
      <c r="JU81" s="345">
        <v>-1126.9397864114401</v>
      </c>
      <c r="JV81" s="346">
        <v>-1126.92971768699</v>
      </c>
      <c r="JW81" s="328"/>
      <c r="JX81" s="218" t="s">
        <v>77</v>
      </c>
      <c r="JY81" s="28">
        <v>-1124.2900295501599</v>
      </c>
      <c r="JZ81" s="28">
        <v>-1126.93925654244</v>
      </c>
      <c r="KA81" s="28">
        <v>-1126.93190187406</v>
      </c>
      <c r="KB81" s="28">
        <v>-1126.8153135498101</v>
      </c>
      <c r="KC81" s="28">
        <v>-1126.81163621562</v>
      </c>
      <c r="KD81" s="28">
        <v>-1126.7838811353799</v>
      </c>
      <c r="KE81" s="28">
        <v>-7.3546683729999998E-3</v>
      </c>
      <c r="KF81" s="28">
        <f t="shared" si="206"/>
        <v>-1126.776526467007</v>
      </c>
      <c r="KG81" s="216">
        <v>-1126.6326890969999</v>
      </c>
      <c r="KH81" s="125">
        <v>-1126.6326890969999</v>
      </c>
      <c r="KI81" s="215">
        <v>-1126.74189299</v>
      </c>
      <c r="KJ81" s="10">
        <v>-0.63777362353199996</v>
      </c>
      <c r="KK81" s="10">
        <v>-1.856352225492</v>
      </c>
      <c r="KL81" s="10">
        <f t="shared" si="142"/>
        <v>-1126.7302434285943</v>
      </c>
      <c r="KM81" s="10">
        <f t="shared" si="143"/>
        <v>-1126.7032874432996</v>
      </c>
      <c r="KN81" s="34">
        <f>627.5095*(JY79-JY80)</f>
        <v>13.234491732843392</v>
      </c>
      <c r="KO81" s="34">
        <f>627.5095*(KF79-KF80)</f>
        <v>32.455167494251945</v>
      </c>
      <c r="KP81" s="34">
        <f>627.5095*(KL79-KL80)</f>
        <v>27.127627535708598</v>
      </c>
      <c r="KQ81" s="34">
        <f>627.5095*(KM79-KM80)</f>
        <v>24.393777330556027</v>
      </c>
      <c r="KR81" s="34">
        <f>627.5095*(KD79-KD80)</f>
        <v>32.57094097648001</v>
      </c>
      <c r="KS81" s="34">
        <f>627.5095*(KC79-KC80)</f>
        <v>23.841141193203331</v>
      </c>
      <c r="KT81" s="34">
        <f>627.5095*(KB79-KB80)</f>
        <v>23.899027934317363</v>
      </c>
      <c r="KU81" s="34">
        <f>627.5095*(KA79-KA80)</f>
        <v>25.12345134055748</v>
      </c>
      <c r="KV81" s="34">
        <f>627.5095*(JZ79-JZ80)</f>
        <v>25.239224829063424</v>
      </c>
      <c r="KW81" s="33">
        <f t="shared" si="221"/>
        <v>-7.3317161474165857</v>
      </c>
      <c r="KX81" s="109">
        <f>627.5095*(JT79-JT80)</f>
        <v>26.167037691303989</v>
      </c>
      <c r="KY81" s="109">
        <f>627.5095*(JU79-JU80)</f>
        <v>25.73402821209293</v>
      </c>
      <c r="KZ81" s="331">
        <f>627.5095*(JV79-JV80)</f>
        <v>25.492316371977314</v>
      </c>
      <c r="LA81" s="33">
        <f t="shared" si="144"/>
        <v>1.340196894746061</v>
      </c>
      <c r="LB81" s="155">
        <f t="shared" si="145"/>
        <v>0.66106464790846786</v>
      </c>
      <c r="LC81" s="149">
        <f>KN81-'PNO-LCCSD(T)'!AB80</f>
        <v>1.2263242525255791E-2</v>
      </c>
      <c r="LD81" s="179">
        <f t="shared" si="146"/>
        <v>3.3518855307836404</v>
      </c>
      <c r="LE81" s="324">
        <f t="shared" si="147"/>
        <v>0.92781286224056458</v>
      </c>
      <c r="LF81" s="326">
        <f t="shared" si="148"/>
        <v>-0.43300947921105859</v>
      </c>
      <c r="LG81" t="str">
        <f t="shared" si="149"/>
        <v>26_ts</v>
      </c>
      <c r="LH81" s="175">
        <f>627.5095*(KG79-KG80)</f>
        <v>23.001358212414761</v>
      </c>
      <c r="LI81" s="128">
        <f t="shared" si="127"/>
        <v>0.83978298078856994</v>
      </c>
      <c r="LJ81" s="129">
        <f t="shared" si="128"/>
        <v>0.89766972190260219</v>
      </c>
      <c r="LK81" s="123">
        <f>627.5095*(KI79-KI80)</f>
        <v>23.970823994369749</v>
      </c>
      <c r="LL81" s="128">
        <f t="shared" si="150"/>
        <v>1.1526273461877317</v>
      </c>
      <c r="LM81" s="128">
        <f t="shared" si="151"/>
        <v>1.2684008346936757</v>
      </c>
      <c r="LN81" s="226">
        <f t="shared" si="152"/>
        <v>-8.1283784386286637</v>
      </c>
      <c r="LO81" s="226"/>
      <c r="LP81" s="5" t="s">
        <v>77</v>
      </c>
      <c r="LQ81" s="4">
        <v>-1124.29002955084</v>
      </c>
      <c r="LR81" s="4">
        <v>-1126.9391801325201</v>
      </c>
      <c r="LS81" s="4">
        <v>-1126.9318104993899</v>
      </c>
      <c r="LT81" s="4">
        <v>-1126.8152458377999</v>
      </c>
      <c r="LU81" s="4">
        <v>-1126.8115610212401</v>
      </c>
      <c r="LV81" s="4">
        <v>-1126.7838056774301</v>
      </c>
      <c r="LW81" s="4">
        <v>-7.3696331310000003E-3</v>
      </c>
      <c r="LX81" s="28">
        <f t="shared" si="153"/>
        <v>-1126.7764360442991</v>
      </c>
      <c r="LY81" s="18" t="s">
        <v>120</v>
      </c>
      <c r="LZ81" s="34">
        <f>627.5095*(LQ79-LQ80)</f>
        <v>13.234491569618454</v>
      </c>
      <c r="MA81" s="34">
        <f>627.5095*(LX79-LX80)</f>
        <v>32.459130152293767</v>
      </c>
      <c r="MB81" s="34">
        <f>627.5095*(LV79-LV80)</f>
        <v>32.574786360971032</v>
      </c>
      <c r="MC81" s="34">
        <f>627.5095*(LU79-LU80)</f>
        <v>23.843762708264993</v>
      </c>
      <c r="MD81" s="34">
        <f>627.5095*(LT79-LT80)</f>
        <v>23.901590808537271</v>
      </c>
      <c r="ME81" s="34">
        <f>627.5095*(LS79-LS80)</f>
        <v>25.126915971206429</v>
      </c>
      <c r="MF81" s="34">
        <f>627.5095*(LR79-LR80)</f>
        <v>25.242572178028865</v>
      </c>
      <c r="MG81" s="33">
        <f t="shared" si="154"/>
        <v>-7.3322141829421668</v>
      </c>
      <c r="MH81" s="39">
        <f t="shared" si="155"/>
        <v>1.340981369491594</v>
      </c>
      <c r="MI81" s="33"/>
      <c r="MJ81" s="5" t="s">
        <v>77</v>
      </c>
      <c r="MK81" s="28">
        <v>-1124.2900295501599</v>
      </c>
      <c r="ML81" s="28">
        <v>-1126.9388482889001</v>
      </c>
      <c r="MM81" s="28">
        <v>-1126.9200218782501</v>
      </c>
      <c r="MN81" s="28">
        <v>-1126.8137258812701</v>
      </c>
      <c r="MO81" s="28">
        <v>-1126.8043126759501</v>
      </c>
      <c r="MP81" s="28">
        <v>-1126.7833803400699</v>
      </c>
      <c r="MQ81" s="28">
        <v>-1.8826410647E-2</v>
      </c>
      <c r="MR81" s="28">
        <f t="shared" si="207"/>
        <v>-1126.7645539294228</v>
      </c>
      <c r="MS81" s="18" t="s">
        <v>120</v>
      </c>
      <c r="MT81" s="34">
        <f>627.5095*(MK79-MK80)</f>
        <v>13.234491739121273</v>
      </c>
      <c r="MU81" s="34">
        <f>627.5095*(MR79-MR80)</f>
        <v>32.144949728000292</v>
      </c>
      <c r="MV81" s="34">
        <f>627.5095*(MP79-MP80)</f>
        <v>32.522708494195882</v>
      </c>
      <c r="MW81" s="34">
        <f>627.5095*(MO79-MO80)</f>
        <v>23.676875954295596</v>
      </c>
      <c r="MX81" s="34">
        <f>627.5095*(MN79-MN80)</f>
        <v>23.865755334896505</v>
      </c>
      <c r="MY81" s="34">
        <f>627.5095*(MM79-MM80)</f>
        <v>24.851221768288585</v>
      </c>
      <c r="MZ81" s="34">
        <f>627.5095*(ML79-ML80)</f>
        <v>25.22898053562561</v>
      </c>
      <c r="NA81" s="52">
        <f t="shared" si="156"/>
        <v>-7.2937279585702726</v>
      </c>
      <c r="NB81" s="52">
        <f t="shared" si="157"/>
        <v>1.3632252007291044</v>
      </c>
      <c r="NC81" s="33">
        <f t="shared" si="158"/>
        <v>-2.3028305983043396E-2</v>
      </c>
      <c r="ND81" s="33"/>
      <c r="NE81" s="5" t="s">
        <v>77</v>
      </c>
      <c r="NF81">
        <v>-1124.2900295501599</v>
      </c>
      <c r="NG81">
        <v>-1126.9391505152801</v>
      </c>
      <c r="NH81">
        <v>-1126.92060463656</v>
      </c>
      <c r="NI81">
        <v>-1126.8140570522401</v>
      </c>
      <c r="NJ81">
        <v>-1126.80478411288</v>
      </c>
      <c r="NK81">
        <v>-1126.78378451405</v>
      </c>
      <c r="NL81">
        <v>-1.8545878726000001E-2</v>
      </c>
      <c r="NM81" s="28">
        <f t="shared" si="208"/>
        <v>-1126.7652386353241</v>
      </c>
      <c r="NN81" s="18" t="s">
        <v>120</v>
      </c>
      <c r="NO81" s="34">
        <f>627.5095*(NF79-NF80)</f>
        <v>13.234491739121273</v>
      </c>
      <c r="NP81" s="34">
        <f>627.5095*(NM79-NM80)</f>
        <v>32.045330827171725</v>
      </c>
      <c r="NQ81" s="34">
        <f>627.5095*(NK79-NK80)</f>
        <v>32.492664073555851</v>
      </c>
      <c r="NR81" s="34">
        <f>627.5095*(NJ79-NJ80)</f>
        <v>23.615943790400802</v>
      </c>
      <c r="NS81" s="34">
        <f>627.5095*(NI79-NI80)</f>
        <v>23.839610415090995</v>
      </c>
      <c r="NT81" s="34">
        <f>627.5095*(NH79-NH80)</f>
        <v>24.77399546039339</v>
      </c>
      <c r="NU81" s="34">
        <f>627.5095*(NG79-NG80)</f>
        <v>25.221328709916452</v>
      </c>
      <c r="NV81" s="33">
        <f t="shared" si="159"/>
        <v>-7.2713353636393983</v>
      </c>
      <c r="NW81" s="39">
        <f t="shared" si="209"/>
        <v>1.3817182948254576</v>
      </c>
      <c r="NX81" s="33">
        <f t="shared" si="210"/>
        <v>1.8493094096353246E-2</v>
      </c>
      <c r="NZ81" s="5" t="s">
        <v>77</v>
      </c>
      <c r="OA81" s="4">
        <v>-1124.3283175476599</v>
      </c>
      <c r="OB81" s="4">
        <v>-1127.1548506663601</v>
      </c>
      <c r="OC81" s="4">
        <v>-1127.12646056841</v>
      </c>
      <c r="OD81" s="4">
        <v>-1127.0139795939399</v>
      </c>
      <c r="OE81" s="4">
        <v>-1126.99978454497</v>
      </c>
      <c r="OF81" s="4">
        <v>-1127.0088520010199</v>
      </c>
      <c r="OG81" s="4">
        <v>-2.8390097946E-2</v>
      </c>
      <c r="OH81" s="28">
        <f t="shared" si="211"/>
        <v>-1126.980461903074</v>
      </c>
      <c r="OI81" s="18" t="s">
        <v>120</v>
      </c>
      <c r="OJ81" s="34">
        <f>627.5095*(OA79-OA80)</f>
        <v>13.254281819857111</v>
      </c>
      <c r="OK81" s="34">
        <f>627.5095*(OH79-OH80)</f>
        <v>32.184350558199341</v>
      </c>
      <c r="OL81" s="34">
        <f>627.5095*(OF79-OF80)</f>
        <v>32.65645462024429</v>
      </c>
      <c r="OM81" s="34">
        <f>627.5095*(OE79-OE80)</f>
        <v>23.621281731259693</v>
      </c>
      <c r="ON81" s="34">
        <f>627.5095*(OD79-OD80)</f>
        <v>23.857333762068148</v>
      </c>
      <c r="OO81" s="34">
        <f>627.5095*(OC79-OC80)</f>
        <v>24.856557970887494</v>
      </c>
      <c r="OP81" s="34">
        <f>627.5095*(OB79-OB80)</f>
        <v>25.32866203863961</v>
      </c>
      <c r="OQ81" s="33">
        <f t="shared" si="160"/>
        <v>-7.3277925816046796</v>
      </c>
      <c r="OR81" s="39">
        <f t="shared" si="212"/>
        <v>1.4713282765714624</v>
      </c>
      <c r="OS81" s="39"/>
      <c r="OT81" s="39" t="s">
        <v>77</v>
      </c>
      <c r="OU81" s="39">
        <v>-1124.3283175476599</v>
      </c>
      <c r="OV81" s="39">
        <v>-1127.1541335270399</v>
      </c>
      <c r="OW81" s="39">
        <v>-1127.14334357093</v>
      </c>
      <c r="OX81" s="39">
        <v>-1127.01617905837</v>
      </c>
      <c r="OY81" s="39">
        <v>-1127.01078408032</v>
      </c>
      <c r="OZ81" s="39">
        <v>-1127.0093484942799</v>
      </c>
      <c r="PA81" s="39">
        <v>-1.0789956106E-2</v>
      </c>
      <c r="PB81" s="39">
        <v>-1126.9985585381739</v>
      </c>
      <c r="PC81" s="39" t="s">
        <v>120</v>
      </c>
      <c r="PD81" s="39">
        <v>13.254281819857111</v>
      </c>
      <c r="PE81" s="39">
        <v>32.410055500670417</v>
      </c>
      <c r="PF81" s="39">
        <v>32.664342276596592</v>
      </c>
      <c r="PG81" s="39">
        <v>23.757587048265968</v>
      </c>
      <c r="PH81" s="39">
        <v>23.884730437798527</v>
      </c>
      <c r="PI81" s="39">
        <v>25.07100323681977</v>
      </c>
      <c r="PJ81" s="39">
        <v>25.325290009749686</v>
      </c>
      <c r="PK81" s="39">
        <v>-7.339052266846906</v>
      </c>
      <c r="PL81" s="39">
        <v>1.4405595719511588</v>
      </c>
      <c r="PM81" s="39"/>
      <c r="PO81" s="33">
        <f t="shared" si="161"/>
        <v>1.9790080735837989E-2</v>
      </c>
      <c r="PP81" s="33">
        <f t="shared" si="162"/>
        <v>-8.4215728283574265E-3</v>
      </c>
      <c r="PQ81" s="33">
        <f t="shared" si="213"/>
        <v>-2.8211653564195416E-2</v>
      </c>
      <c r="PR81" s="33">
        <f>'LNO-CCSD(T)-def2nZVP'!LB81</f>
        <v>0.66106464790846786</v>
      </c>
      <c r="PS81" s="33">
        <f t="shared" si="214"/>
        <v>-1.8171645858851913E-2</v>
      </c>
      <c r="PT81" s="33">
        <f t="shared" si="215"/>
        <v>0.40157548451642922</v>
      </c>
      <c r="PU81" s="33">
        <f>-'LNO-CCSD(T)-def2nZVP'!FA81+'CCSD(T)'!CI81</f>
        <v>9.6044572748549939E-2</v>
      </c>
      <c r="PV81" s="360">
        <f>'LNO-CCSD(T)-def2nZVP'!KV81+PS81+PT81+PU81</f>
        <v>25.718673240469549</v>
      </c>
      <c r="PW81" s="360"/>
      <c r="PX81" s="399">
        <v>1.9790250238656881E-2</v>
      </c>
      <c r="PY81" s="399">
        <v>-1.6860370738744024E-2</v>
      </c>
      <c r="PZ81" s="399">
        <v>-3.6650620977400905E-2</v>
      </c>
      <c r="QA81" s="399">
        <v>0.66106464790846786</v>
      </c>
      <c r="QB81" s="399">
        <v>-2.4422704837813523E-2</v>
      </c>
      <c r="QC81" s="399">
        <v>0.40157548451642922</v>
      </c>
      <c r="QD81" s="399">
        <v>9.6044572748549939E-2</v>
      </c>
      <c r="QE81" s="360">
        <v>25.712422181490588</v>
      </c>
      <c r="QF81" s="399">
        <f t="shared" si="216"/>
        <v>-6.2510589789610549E-3</v>
      </c>
      <c r="QH81" s="5" t="s">
        <v>77</v>
      </c>
      <c r="QI81" s="420">
        <v>-1124.29002955084</v>
      </c>
      <c r="QJ81" s="420">
        <v>-1126.6897482105701</v>
      </c>
      <c r="QK81" s="420">
        <v>-1126.68363462718</v>
      </c>
      <c r="QL81" s="420">
        <v>-1126.57637148291</v>
      </c>
      <c r="QM81" s="420">
        <v>-1126.57331469121</v>
      </c>
      <c r="QN81" s="420">
        <v>-1126.52109954142</v>
      </c>
      <c r="QO81" s="420">
        <v>-6.1135833979999998E-3</v>
      </c>
      <c r="QP81" s="213">
        <f t="shared" si="217"/>
        <v>-1126.514985958022</v>
      </c>
      <c r="QQ81" s="421" t="s">
        <v>120</v>
      </c>
      <c r="QR81" s="212">
        <f>627.5095*(QI79-QI80)</f>
        <v>13.234491569618454</v>
      </c>
      <c r="QS81" s="212">
        <f>627.5095*(QP79-QP80)</f>
        <v>30.198499006297919</v>
      </c>
      <c r="QT81" s="212">
        <f>627.5095*(QN79-QN80)</f>
        <v>30.308846996178954</v>
      </c>
      <c r="QU81" s="212">
        <f>627.5095*(QM79-QM80)</f>
        <v>22.474343706275405</v>
      </c>
      <c r="QV81" s="212">
        <f>627.5095*(QL79-QL80)</f>
        <v>22.52951769871904</v>
      </c>
      <c r="QW81" s="212">
        <f>627.5095*(QK79-QK80)</f>
        <v>23.702482602629619</v>
      </c>
      <c r="QX81" s="212">
        <f>627.5095*(QJ79-QJ80)</f>
        <v>23.812830593652091</v>
      </c>
      <c r="QY81" s="213">
        <f t="shared" si="163"/>
        <v>-6.4960164025268625</v>
      </c>
      <c r="QZ81" s="249">
        <f t="shared" si="218"/>
        <v>1.2833128949330508</v>
      </c>
      <c r="RA81" s="5"/>
      <c r="RB81" s="5" t="s">
        <v>77</v>
      </c>
      <c r="RC81" s="213">
        <v>-1124.3283175476599</v>
      </c>
      <c r="RD81" s="213">
        <v>-1126.85440854285</v>
      </c>
      <c r="RE81" s="213">
        <v>-1126.8452322034</v>
      </c>
      <c r="RF81" s="213">
        <v>-1126.7292221714399</v>
      </c>
      <c r="RG81" s="213">
        <v>-1126.72463400171</v>
      </c>
      <c r="RH81" s="213">
        <v>-1126.6998497044599</v>
      </c>
      <c r="RI81" s="213">
        <v>-9.1763394549999999E-3</v>
      </c>
      <c r="RJ81" s="418">
        <f t="shared" si="219"/>
        <v>-1126.6906733650048</v>
      </c>
      <c r="RK81" s="421" t="s">
        <v>120</v>
      </c>
      <c r="RL81" s="212">
        <f>627.5095*(RC79-RC80)</f>
        <v>13.254281819857111</v>
      </c>
      <c r="RM81" s="212">
        <f>627.5095*(RJ79-RJ80)</f>
        <v>30.529726939149302</v>
      </c>
      <c r="RN81" s="212">
        <f>627.5095*(RH79-RH80)</f>
        <v>30.787370887785166</v>
      </c>
      <c r="RO81" s="212">
        <f>627.5095*(RG79-RG80)</f>
        <v>22.766589181409554</v>
      </c>
      <c r="RP81" s="212">
        <f>627.5095*(RF79-RF80)</f>
        <v>22.895411152517205</v>
      </c>
      <c r="RQ81" s="212">
        <f>627.5095*(RE79-RE80)</f>
        <v>24.021405615094434</v>
      </c>
      <c r="RR81" s="212">
        <f>627.5095*(RD79-RD80)</f>
        <v>24.279049563730297</v>
      </c>
      <c r="RS81" s="213">
        <f t="shared" si="164"/>
        <v>-6.5083213240548687</v>
      </c>
      <c r="RT81" s="249">
        <f t="shared" si="220"/>
        <v>1.3836384112130915</v>
      </c>
    </row>
    <row r="82" spans="1:488" ht="17">
      <c r="A82" s="96">
        <v>13.76</v>
      </c>
      <c r="C82" s="286" t="s">
        <v>78</v>
      </c>
      <c r="D82" s="282">
        <v>-1204.95473739062</v>
      </c>
      <c r="E82" s="282">
        <v>-1207.0158998286399</v>
      </c>
      <c r="F82" s="282">
        <v>-1207.0105233358199</v>
      </c>
      <c r="G82" s="282">
        <v>-1206.9436982111599</v>
      </c>
      <c r="H82" s="282">
        <v>-1206.94100996475</v>
      </c>
      <c r="I82" s="282">
        <v>-1206.8249019896</v>
      </c>
      <c r="J82" s="282">
        <v>-1206.81952549678</v>
      </c>
      <c r="K82" s="94" t="s">
        <v>118</v>
      </c>
      <c r="L82" s="34">
        <f>627.5095*(D84-D83)</f>
        <v>13.14558633108823</v>
      </c>
      <c r="M82" s="34">
        <f>627.5095*(J84-J83)</f>
        <v>17.716109586838254</v>
      </c>
      <c r="N82" s="34">
        <f>627.5095*(I84-I83)</f>
        <v>17.732319060755778</v>
      </c>
      <c r="O82" s="34">
        <f>627.5095*(H84-H83)</f>
        <v>15.26975123826675</v>
      </c>
      <c r="P82" s="34">
        <f>627.5095*(G84-G83)</f>
        <v>15.277855969090309</v>
      </c>
      <c r="Q82" s="34">
        <f>627.5095*(F84-F83)</f>
        <v>15.646220379495841</v>
      </c>
      <c r="R82" s="34">
        <f>627.5095*(E84-E83)</f>
        <v>15.662429847278164</v>
      </c>
      <c r="S82" s="93">
        <f t="shared" si="165"/>
        <v>-2.0698892134776141</v>
      </c>
      <c r="T82" s="93">
        <f t="shared" si="166"/>
        <v>0.38457387818785449</v>
      </c>
      <c r="U82" s="288"/>
      <c r="V82" s="93">
        <f>L82-'CCSD(T)'!BV82</f>
        <v>-9.5951116056111729E-2</v>
      </c>
      <c r="W82" s="93">
        <f>N82-'CCSD(T)'!BW82</f>
        <v>-0.17732111756809488</v>
      </c>
      <c r="X82" s="93">
        <f>P82-'CCSD(T)'!CF82</f>
        <v>9.6236980992436827E-4</v>
      </c>
      <c r="Y82" s="93">
        <f>R82-'CCSD(T)'!CG82</f>
        <v>3.1633796647705381E-2</v>
      </c>
      <c r="Z82" s="93">
        <f>R82-'DLPNO-CCSD(T1 or T0)'!CT81</f>
        <v>5.7539289011597106E-2</v>
      </c>
      <c r="AA82" s="93">
        <f t="shared" si="167"/>
        <v>9.6913485866036098E-2</v>
      </c>
      <c r="AB82" s="93">
        <f t="shared" si="168"/>
        <v>3.0671426837781013E-2</v>
      </c>
      <c r="AD82" s="209" t="s">
        <v>78</v>
      </c>
      <c r="AE82" s="28">
        <v>-1204.95473739062</v>
      </c>
      <c r="AF82" s="28">
        <v>-1207.0159902642699</v>
      </c>
      <c r="AG82" s="28">
        <v>-1207.0106193070501</v>
      </c>
      <c r="AH82" s="28">
        <v>-1206.9437804942299</v>
      </c>
      <c r="AI82" s="28">
        <v>-1206.94109501562</v>
      </c>
      <c r="AJ82" s="28">
        <v>-1206.82501019508</v>
      </c>
      <c r="AK82" s="28">
        <v>-1206.81963923786</v>
      </c>
      <c r="AL82" s="18" t="s">
        <v>118</v>
      </c>
      <c r="AM82" s="34">
        <f>627.5095*(AE84-AE83)</f>
        <v>13.145586337366113</v>
      </c>
      <c r="AN82" s="34">
        <f>627.5095*(AK84-AK83)</f>
        <v>17.723736914681513</v>
      </c>
      <c r="AO82" s="34">
        <f>627.5095*(AJ84-AJ83)</f>
        <v>17.733260983931348</v>
      </c>
      <c r="AP82" s="34">
        <f>627.5095*(AI84-AI83)</f>
        <v>15.271494741990116</v>
      </c>
      <c r="AQ82" s="34">
        <f>627.5095*(AH84-AH83)</f>
        <v>15.276256773618771</v>
      </c>
      <c r="AR82" s="34">
        <f>627.5095*(AG84-AG83)</f>
        <v>15.652272238124661</v>
      </c>
      <c r="AS82" s="34">
        <f>627.5095*(AF84-AF83)</f>
        <v>15.661796307517177</v>
      </c>
      <c r="AT82" s="52">
        <f t="shared" si="169"/>
        <v>-2.0714646764141715</v>
      </c>
      <c r="AU82" s="52">
        <f t="shared" si="170"/>
        <v>0.38553953389840601</v>
      </c>
      <c r="AV82" s="71"/>
      <c r="AW82" s="52">
        <f>AM82-'CCSD(T)'!BV82</f>
        <v>-9.5951109778228627E-2</v>
      </c>
      <c r="AX82" s="52">
        <f>AO82-'CCSD(T)'!BW82</f>
        <v>-0.17637919439252414</v>
      </c>
      <c r="AY82" s="52">
        <f>AQ82-'CCSD(T)'!CF82</f>
        <v>-6.3682566161382681E-4</v>
      </c>
      <c r="AZ82" s="52">
        <f>AS82-'CCSD(T)'!CG82</f>
        <v>3.1000256886718702E-2</v>
      </c>
      <c r="BA82" s="52">
        <f>AS82-'DLPNO-CCSD(T1 or T0)'!CT81</f>
        <v>5.6905749250610427E-2</v>
      </c>
      <c r="BB82" s="52">
        <f t="shared" si="171"/>
        <v>9.53142841166148E-2</v>
      </c>
      <c r="BC82" s="52">
        <f t="shared" si="172"/>
        <v>3.1637082548332529E-2</v>
      </c>
      <c r="BD82" s="33"/>
      <c r="BE82" s="211" t="s">
        <v>78</v>
      </c>
      <c r="BF82" s="28">
        <v>-1204.95473739062</v>
      </c>
      <c r="BG82" s="28">
        <v>-1207.01555201976</v>
      </c>
      <c r="BH82" s="28">
        <v>-1207.0025744512</v>
      </c>
      <c r="BI82" s="28">
        <v>-1206.94192336996</v>
      </c>
      <c r="BJ82" s="28">
        <v>-1206.93543458568</v>
      </c>
      <c r="BK82" s="28">
        <v>-1206.8242232758901</v>
      </c>
      <c r="BL82" s="28">
        <v>-1.2977568558999999E-2</v>
      </c>
      <c r="BM82" s="28">
        <f t="shared" si="173"/>
        <v>-1206.811245707331</v>
      </c>
      <c r="BN82" s="18" t="s">
        <v>118</v>
      </c>
      <c r="BO82" s="212">
        <f>627.5095*(BF84-BF83)</f>
        <v>13.14558633108823</v>
      </c>
      <c r="BP82" s="212">
        <f>627.5095*(BM84-BM83)</f>
        <v>17.886275655792744</v>
      </c>
      <c r="BQ82" s="212">
        <f>627.5095*(BK84-BK83)</f>
        <v>17.756503107448886</v>
      </c>
      <c r="BR82" s="212">
        <f>627.5095*(BJ84-BJ83)</f>
        <v>15.436228441891004</v>
      </c>
      <c r="BS82" s="212">
        <f>627.5095*(BI84-BI83)</f>
        <v>15.371342165008169</v>
      </c>
      <c r="BT82" s="212">
        <f>627.5095*(BH84-BH83)</f>
        <v>15.835845172432316</v>
      </c>
      <c r="BU82" s="212">
        <f>627.5095*(BG84-BG83)</f>
        <v>15.706072631079733</v>
      </c>
      <c r="BV82" s="213">
        <f t="shared" si="174"/>
        <v>-2.0504304763691525</v>
      </c>
      <c r="BW82" s="213">
        <f t="shared" si="175"/>
        <v>0.33473046607156398</v>
      </c>
      <c r="BX82" s="214">
        <f t="shared" si="129"/>
        <v>5.0809067826842025E-2</v>
      </c>
      <c r="BY82" s="33">
        <f>BO82-'CCSD(T)'!BV82</f>
        <v>-9.5951116056111729E-2</v>
      </c>
      <c r="BZ82" s="33">
        <f>BQ82-'CCSD(T)'!BW82</f>
        <v>-0.15313707087498685</v>
      </c>
      <c r="CA82" s="39">
        <f>BS82-'CCSD(T)'!CF82</f>
        <v>9.4448565727784484E-2</v>
      </c>
      <c r="CB82" s="39">
        <f>BU82-'CCSD(T)'!CG82</f>
        <v>7.5276580449274988E-2</v>
      </c>
      <c r="CC82" s="33">
        <f>BU82-'DLPNO-CCSD(T1 or T0)'!CT81</f>
        <v>0.10118207281316671</v>
      </c>
      <c r="CD82" s="33">
        <f t="shared" si="176"/>
        <v>0.19039968178389621</v>
      </c>
      <c r="CE82" s="33">
        <f t="shared" si="177"/>
        <v>-1.9171985278509496E-2</v>
      </c>
      <c r="CF82" s="39"/>
      <c r="CG82" s="211" t="s">
        <v>78</v>
      </c>
      <c r="CH82" s="74">
        <v>-1204.95473739062</v>
      </c>
      <c r="CI82" s="74">
        <v>-1207.01580539407</v>
      </c>
      <c r="CJ82" s="74">
        <v>-1207.00303305139</v>
      </c>
      <c r="CK82" s="74">
        <v>-1206.9422179400101</v>
      </c>
      <c r="CL82" s="74">
        <v>-1206.9358317686699</v>
      </c>
      <c r="CM82" s="74">
        <v>-1206.82455096749</v>
      </c>
      <c r="CN82" s="33">
        <v>-1.2772342674999999E-2</v>
      </c>
      <c r="CO82" s="33">
        <f t="shared" si="178"/>
        <v>-1206.8117786248151</v>
      </c>
      <c r="CP82" s="18" t="s">
        <v>118</v>
      </c>
      <c r="CQ82" s="34">
        <f>627.5095*(CH84-CH83)</f>
        <v>13.14558633108823</v>
      </c>
      <c r="CR82" s="34">
        <f>627.5095*(CO84-CO83)</f>
        <v>17.931381557545656</v>
      </c>
      <c r="CS82" s="34">
        <f>627.5095*(CM84-CM83)</f>
        <v>17.757769660056788</v>
      </c>
      <c r="CT82" s="34">
        <f>627.5095*(CL84-CL83)</f>
        <v>15.460499580788088</v>
      </c>
      <c r="CU82" s="34">
        <f>627.5095*(CK84-CK83)</f>
        <v>15.373693624981037</v>
      </c>
      <c r="CV82" s="34">
        <f>627.5095*(CJ84-CJ83)</f>
        <v>15.864878681535659</v>
      </c>
      <c r="CW82" s="34">
        <f>627.5095*(CI84-CI83)</f>
        <v>15.691266782905359</v>
      </c>
      <c r="CX82" s="33">
        <f t="shared" si="130"/>
        <v>-2.0665028771514287</v>
      </c>
      <c r="CY82" s="33">
        <f t="shared" si="131"/>
        <v>0.31757315792432195</v>
      </c>
      <c r="CZ82" s="33">
        <f t="shared" si="132"/>
        <v>-1.7157308147242034E-2</v>
      </c>
      <c r="DA82" s="33">
        <f>CQ82-'CCSD(T)'!BV82</f>
        <v>-9.5951116056111729E-2</v>
      </c>
      <c r="DB82" s="33">
        <f>CS82-'CCSD(T)'!BW82</f>
        <v>-0.15187051826708498</v>
      </c>
      <c r="DC82" s="33">
        <f>CU82-'CCSD(T)'!CF82</f>
        <v>9.680002570065227E-2</v>
      </c>
      <c r="DD82" s="39">
        <f>CW82-'CCSD(T)'!CG82</f>
        <v>6.047073227490074E-2</v>
      </c>
      <c r="DE82" s="39">
        <f>CW82-'DLPNO-CCSD(T1 or T0)'!CT81</f>
        <v>8.6376224638792465E-2</v>
      </c>
      <c r="DF82" s="33">
        <f t="shared" si="179"/>
        <v>0.192751141756764</v>
      </c>
      <c r="DG82" s="33">
        <f t="shared" si="180"/>
        <v>-3.632929342575153E-2</v>
      </c>
      <c r="DH82" s="33"/>
      <c r="DI82" s="211" t="s">
        <v>78</v>
      </c>
      <c r="DJ82" s="74">
        <v>-1204.9547373906</v>
      </c>
      <c r="DK82" s="74">
        <v>-1207.01524825657</v>
      </c>
      <c r="DL82" s="74">
        <v>-1207.0140323427499</v>
      </c>
      <c r="DM82" s="74">
        <v>-1206.9438577646699</v>
      </c>
      <c r="DN82" s="74">
        <v>-1206.9432498077599</v>
      </c>
      <c r="DO82" s="74">
        <v>-1206.8252781168601</v>
      </c>
      <c r="DP82" s="28">
        <v>-1.2159138210000001E-3</v>
      </c>
      <c r="DQ82" s="33">
        <f t="shared" si="125"/>
        <v>-1206.8240622030391</v>
      </c>
      <c r="DR82" s="18" t="s">
        <v>118</v>
      </c>
      <c r="DS82" s="34">
        <f>627.5095*(DJ84-DJ83)</f>
        <v>13.145586343643995</v>
      </c>
      <c r="DT82" s="34">
        <f>627.5095*(DQ84-DQ83)</f>
        <v>17.696728872391468</v>
      </c>
      <c r="DU82" s="34">
        <f>627.5095*(DO84-DO83)</f>
        <v>17.714715869305397</v>
      </c>
      <c r="DV82" s="34">
        <f>627.5095*(DN84-DN83)</f>
        <v>15.263849624340793</v>
      </c>
      <c r="DW82" s="34">
        <f>627.5095*(DM84-DM83)</f>
        <v>15.272843121941683</v>
      </c>
      <c r="DX82" s="34">
        <f>627.5095*(DL84-DL83)</f>
        <v>15.62914842514992</v>
      </c>
      <c r="DY82" s="34">
        <f>627.5095*(DK84-DK83)</f>
        <v>15.647135420209022</v>
      </c>
      <c r="DZ82" s="33">
        <f t="shared" si="133"/>
        <v>-2.0675804490963756</v>
      </c>
      <c r="EA82" s="33">
        <f t="shared" si="134"/>
        <v>0.37429229826733845</v>
      </c>
      <c r="EB82" s="33">
        <f t="shared" si="181"/>
        <v>-1.0281579920516037E-2</v>
      </c>
      <c r="EC82" s="33">
        <f>DS82-'CCSD(T)'!BV82</f>
        <v>-9.5951103500347301E-2</v>
      </c>
      <c r="ED82" s="33">
        <f>DU82-'CCSD(T)'!BW82</f>
        <v>-0.19492430901847513</v>
      </c>
      <c r="EE82" s="33">
        <f>DW82-'CCSD(T)'!CF82</f>
        <v>-4.0504773387013415E-3</v>
      </c>
      <c r="EF82" s="39">
        <f>DY82-'CCSD(T)'!CG82</f>
        <v>1.6339369578563634E-2</v>
      </c>
      <c r="EG82" s="39">
        <f>DY82-'DLPNO-CCSD(T1 or T0)'!CT81</f>
        <v>4.2244861942455358E-2</v>
      </c>
      <c r="EH82" s="33">
        <f t="shared" si="182"/>
        <v>9.190062616164596E-2</v>
      </c>
      <c r="EI82" s="33">
        <f t="shared" si="183"/>
        <v>2.0389846917264975E-2</v>
      </c>
      <c r="EJ82" s="33"/>
      <c r="EK82" s="289" t="s">
        <v>78</v>
      </c>
      <c r="EL82" s="33">
        <v>-1205.0457188965499</v>
      </c>
      <c r="EM82" s="33">
        <v>-1207.47464762033</v>
      </c>
      <c r="EN82" s="33">
        <v>-1207.4692498362599</v>
      </c>
      <c r="EO82" s="33">
        <v>-1207.3860121451</v>
      </c>
      <c r="EP82" s="33">
        <v>-1207.3833132530599</v>
      </c>
      <c r="EQ82" s="33">
        <v>-1207.29946377139</v>
      </c>
      <c r="ER82" s="33">
        <v>-5.3977840710000002E-3</v>
      </c>
      <c r="ES82" s="33">
        <f t="shared" si="184"/>
        <v>-1207.2940659873191</v>
      </c>
      <c r="ET82" s="18" t="s">
        <v>118</v>
      </c>
      <c r="EU82" s="34">
        <f>627.5095*(EL84-EL83)</f>
        <v>13.130439582066877</v>
      </c>
      <c r="EV82" s="34">
        <f>627.5095*(ES84-ES83)</f>
        <v>18.112539659084966</v>
      </c>
      <c r="EW82" s="34">
        <f>627.5095*(EQ84-EQ83)</f>
        <v>18.122814488855301</v>
      </c>
      <c r="EX82" s="34">
        <f>627.5095*(EP84-EP83)</f>
        <v>15.684147034966164</v>
      </c>
      <c r="EY82" s="34">
        <f>627.5095*(EO84-EO83)</f>
        <v>15.689284455273139</v>
      </c>
      <c r="EZ82" s="34">
        <f>627.5095*(EN84-EN83)</f>
        <v>16.117340368235954</v>
      </c>
      <c r="FA82" s="34">
        <f>627.5095*(EM84-EM83)</f>
        <v>16.12761519615146</v>
      </c>
      <c r="FB82" s="92">
        <f t="shared" si="135"/>
        <v>-1.9951992927038411</v>
      </c>
      <c r="FC82" s="92">
        <f t="shared" si="136"/>
        <v>0.43833074087832102</v>
      </c>
      <c r="FD82" s="92">
        <f>EU82-'CCSD(T)'!BB82</f>
        <v>-0.12534854300552212</v>
      </c>
      <c r="FE82" s="92">
        <f>EW82-'CCSD(T)'!BC82</f>
        <v>-0.19780671931073002</v>
      </c>
      <c r="FF82" s="92">
        <f>EY82-'CCSD(T)'!CH82</f>
        <v>8.2973636445000665E-3</v>
      </c>
      <c r="FG82" s="96">
        <f>FA82-'CCSD(T)'!CI82</f>
        <v>3.381764900763784E-2</v>
      </c>
      <c r="FH82" s="96">
        <f>FA82-'DLPNO-CCSD(T1 or T0)'!AF81</f>
        <v>-3.0362862934083523E-2</v>
      </c>
      <c r="FI82" s="92">
        <f t="shared" si="185"/>
        <v>0.13364590665002218</v>
      </c>
      <c r="FJ82" s="92">
        <f t="shared" si="186"/>
        <v>2.5520285363137774E-2</v>
      </c>
      <c r="FK82" s="39"/>
      <c r="FL82" s="218" t="s">
        <v>78</v>
      </c>
      <c r="FM82" s="28">
        <v>-1205.0457188965599</v>
      </c>
      <c r="FN82" s="28">
        <v>-1207.4747601010899</v>
      </c>
      <c r="FO82" s="28">
        <v>-1207.4693700850701</v>
      </c>
      <c r="FP82" s="28">
        <v>-1207.3861113805399</v>
      </c>
      <c r="FQ82" s="28">
        <v>-1207.3834163725301</v>
      </c>
      <c r="FR82" s="28">
        <v>-1207.29959463929</v>
      </c>
      <c r="FS82" s="28">
        <v>-5.3900160230000004E-3</v>
      </c>
      <c r="FT82" s="28">
        <f t="shared" si="187"/>
        <v>-1207.294204623267</v>
      </c>
      <c r="FU82" s="18" t="s">
        <v>118</v>
      </c>
      <c r="FV82" s="34">
        <f>627.5095*(FM84-FM83)</f>
        <v>13.130439506732291</v>
      </c>
      <c r="FW82" s="34">
        <f>627.5095*(FT84-FT83)</f>
        <v>18.115219250264335</v>
      </c>
      <c r="FX82" s="34">
        <f>627.5095*(FR84-FR83)</f>
        <v>18.127509791161678</v>
      </c>
      <c r="FY82" s="34">
        <f>627.5095*(FQ84-FQ83)</f>
        <v>15.687067501780444</v>
      </c>
      <c r="FZ82" s="34">
        <f>627.5095*(FP84-FP83)</f>
        <v>15.693212771301699</v>
      </c>
      <c r="GA82" s="34">
        <f>627.5095*(FO84-FO83)</f>
        <v>16.122975139779346</v>
      </c>
      <c r="GB82" s="34">
        <f>627.5095*(FN84-FN83)</f>
        <v>16.135265678964537</v>
      </c>
      <c r="GC82" s="33">
        <f t="shared" si="188"/>
        <v>-1.9922441121971417</v>
      </c>
      <c r="GD82" s="33">
        <f t="shared" si="189"/>
        <v>0.44205290766283767</v>
      </c>
      <c r="GE82" s="169">
        <f t="shared" si="137"/>
        <v>0.10300442944813248</v>
      </c>
      <c r="GF82" s="33">
        <f>FV82-'CCSD(T)'!BB82</f>
        <v>-0.12534861834010869</v>
      </c>
      <c r="GG82" s="33">
        <f>FX82-'CCSD(T)'!BC82</f>
        <v>-0.19311141700435286</v>
      </c>
      <c r="GH82" s="33">
        <f>FZ82-'CCSD(T)'!CH82</f>
        <v>1.2225679673059986E-2</v>
      </c>
      <c r="GI82" s="33">
        <f>GB82-'CCSD(T)'!CI82</f>
        <v>4.1468131820714405E-2</v>
      </c>
      <c r="GJ82" s="33">
        <f>GB82-'DLPNO-CCSD(T1 or T0)'!O81</f>
        <v>0.32135860875789035</v>
      </c>
      <c r="GK82" s="33">
        <f t="shared" si="190"/>
        <v>0.13757429801316867</v>
      </c>
      <c r="GL82" s="33">
        <f t="shared" si="191"/>
        <v>2.9242452147654419E-2</v>
      </c>
      <c r="GM82" s="33"/>
      <c r="GN82" s="218" t="s">
        <v>78</v>
      </c>
      <c r="GO82" s="28">
        <v>-1205.0457188965599</v>
      </c>
      <c r="GP82" s="28">
        <v>-1207.47502866283</v>
      </c>
      <c r="GQ82" s="28">
        <v>-1207.46070723293</v>
      </c>
      <c r="GR82" s="28">
        <v>-1207.38488919784</v>
      </c>
      <c r="GS82" s="28">
        <v>-1207.37772848289</v>
      </c>
      <c r="GT82" s="28">
        <v>-1207.2988669686899</v>
      </c>
      <c r="GU82" s="28">
        <v>-1.4321429902000001E-2</v>
      </c>
      <c r="GV82" s="28">
        <f t="shared" si="192"/>
        <v>-1207.2845455387878</v>
      </c>
      <c r="GW82" s="18" t="s">
        <v>118</v>
      </c>
      <c r="GX82" s="34">
        <f>627.5095*(GO84-GO83)</f>
        <v>13.130439513010174</v>
      </c>
      <c r="GY82" s="34">
        <f>627.5095*(GV84-GV83)</f>
        <v>18.285575507375359</v>
      </c>
      <c r="GZ82" s="34">
        <f>627.5095*(GT84-GT83)</f>
        <v>18.156055643933581</v>
      </c>
      <c r="HA82" s="34">
        <f>627.5095*(GS84-GS83)</f>
        <v>15.821225073381028</v>
      </c>
      <c r="HB82" s="34">
        <f>627.5095*(GR84-GR83)</f>
        <v>15.756465145441135</v>
      </c>
      <c r="HC82" s="34">
        <f>627.5095*(GQ84-GQ83)</f>
        <v>16.283897221492133</v>
      </c>
      <c r="HD82" s="34">
        <f>627.5095*(GP84-GP83)</f>
        <v>16.154377359477145</v>
      </c>
      <c r="HE82" s="33">
        <f t="shared" si="138"/>
        <v>-2.0016782844564354</v>
      </c>
      <c r="HF82" s="33">
        <f t="shared" si="139"/>
        <v>0.39791221403601007</v>
      </c>
      <c r="HG82" s="52">
        <f t="shared" si="193"/>
        <v>4.4140693626827598E-2</v>
      </c>
      <c r="HH82" s="33">
        <f>GX82-'CCSD(T)'!BB82</f>
        <v>-0.12534861206222558</v>
      </c>
      <c r="HI82" s="33">
        <f>GZ82-'CCSD(T)'!BC82</f>
        <v>-0.16456556423245061</v>
      </c>
      <c r="HJ82" s="33">
        <f>HB82-'CCSD(T)'!CH82</f>
        <v>7.5478053812496171E-2</v>
      </c>
      <c r="HK82" s="33">
        <f>HD82-'CCSD(T)'!CI82</f>
        <v>6.0579812333322991E-2</v>
      </c>
      <c r="HL82" s="33">
        <f>HD82-'DLPNO-CCSD(T1 or T0)'!CT81</f>
        <v>0.54948680121057869</v>
      </c>
      <c r="HM82" s="33">
        <f t="shared" si="140"/>
        <v>0.20082666587472175</v>
      </c>
      <c r="HN82" s="33">
        <f t="shared" si="141"/>
        <v>-1.489824147917318E-2</v>
      </c>
      <c r="HO82" s="39"/>
      <c r="HP82" s="218" t="s">
        <v>78</v>
      </c>
      <c r="HQ82" s="28">
        <v>-1205.0457188965599</v>
      </c>
      <c r="HR82" s="28">
        <v>-1207.47534338629</v>
      </c>
      <c r="HS82" s="28">
        <v>-1207.46123493144</v>
      </c>
      <c r="HT82" s="28">
        <v>-1207.38523369369</v>
      </c>
      <c r="HU82" s="28">
        <v>-1207.37817946627</v>
      </c>
      <c r="HV82" s="28">
        <v>-1207.29927966781</v>
      </c>
      <c r="HW82" s="28">
        <v>-1.4108454848E-2</v>
      </c>
      <c r="HX82" s="28">
        <f t="shared" si="194"/>
        <v>-1207.285171212962</v>
      </c>
      <c r="HY82" s="18" t="s">
        <v>118</v>
      </c>
      <c r="HZ82" s="34">
        <f>627.5095*(HQ84-HQ83)</f>
        <v>13.130439506732291</v>
      </c>
      <c r="IA82" s="34">
        <f>627.5095*(HX84-HX83)</f>
        <v>18.290453424857482</v>
      </c>
      <c r="IB82" s="34">
        <f>627.5095*(HV84-HV83)</f>
        <v>18.155259861438054</v>
      </c>
      <c r="IC82" s="34">
        <f>627.5095*(HU84-HU83)</f>
        <v>15.82247103738883</v>
      </c>
      <c r="ID82" s="34">
        <f>627.5095*(HT84-HT83)</f>
        <v>15.754874252040796</v>
      </c>
      <c r="IE82" s="34">
        <f>627.5095*(HS84-HS83)</f>
        <v>16.277017000299242</v>
      </c>
      <c r="IF82" s="34">
        <f>627.5095*(HR84-HR83)</f>
        <v>16.141823429460498</v>
      </c>
      <c r="IG82" s="33">
        <f t="shared" si="195"/>
        <v>-2.0134364319775564</v>
      </c>
      <c r="IH82" s="33">
        <f t="shared" si="196"/>
        <v>0.38694917741970158</v>
      </c>
      <c r="II82" s="33">
        <f t="shared" si="197"/>
        <v>-1.0963036616308486E-2</v>
      </c>
      <c r="IJ82" s="33">
        <f>HZ82-'CCSD(T)'!BB82</f>
        <v>-0.12534861834010869</v>
      </c>
      <c r="IK82" s="33">
        <f>IB82-'CCSD(T)'!BC82</f>
        <v>-0.16536134672797687</v>
      </c>
      <c r="IL82" s="33">
        <f>ID82-'CCSD(T)'!CH82</f>
        <v>7.3887160412157371E-2</v>
      </c>
      <c r="IM82" s="33">
        <f>IF82-'CCSD(T)'!CI82</f>
        <v>4.8025882316675705E-2</v>
      </c>
      <c r="IN82" s="33">
        <f>IF82-'DLPNO-CCSD(T1 or T0)'!CT81</f>
        <v>0.5369328711939314</v>
      </c>
      <c r="IO82" s="33">
        <f t="shared" si="198"/>
        <v>0.19923577875226606</v>
      </c>
      <c r="IP82" s="33">
        <f t="shared" si="199"/>
        <v>-2.5861278095481666E-2</v>
      </c>
      <c r="IQ82" s="33"/>
      <c r="IR82" s="218" t="s">
        <v>78</v>
      </c>
      <c r="IS82">
        <v>-1205.0457188965599</v>
      </c>
      <c r="IT82">
        <v>-1207.4749751432701</v>
      </c>
      <c r="IU82">
        <v>-1207.4733968903599</v>
      </c>
      <c r="IV82">
        <v>-1207.3866438350201</v>
      </c>
      <c r="IW82">
        <v>-1207.3858547085599</v>
      </c>
      <c r="IX82">
        <v>-1207.2998832943499</v>
      </c>
      <c r="IY82">
        <v>-1.5782529130000001E-3</v>
      </c>
      <c r="IZ82" s="28">
        <f t="shared" si="200"/>
        <v>-1207.2983050414368</v>
      </c>
      <c r="JA82" s="18" t="s">
        <v>118</v>
      </c>
      <c r="JB82" s="34">
        <f>627.5095*(IS84-IS83)</f>
        <v>13.130439582066877</v>
      </c>
      <c r="JC82" s="34">
        <f>627.5095*(IZ84-IZ83)</f>
        <v>18.103509827527322</v>
      </c>
      <c r="JD82" s="34">
        <f>627.5095*(IX84-IX83)</f>
        <v>18.108367783198812</v>
      </c>
      <c r="JE82" s="34">
        <f>627.5095*(IW84-IW83)</f>
        <v>15.655094072988684</v>
      </c>
      <c r="JF82" s="34">
        <f>627.5095*(IV84-IV83)</f>
        <v>15.657523049254957</v>
      </c>
      <c r="JG82" s="34">
        <f>627.5095*(IU84-IU83)</f>
        <v>16.096120626095281</v>
      </c>
      <c r="JH82" s="34">
        <f>627.5095*(IT84-IT83)</f>
        <v>16.100978578770508</v>
      </c>
      <c r="JI82" s="33">
        <f t="shared" si="201"/>
        <v>-2.0073892044283035</v>
      </c>
      <c r="JJ82" s="33">
        <f t="shared" si="202"/>
        <v>0.44345552951555156</v>
      </c>
      <c r="JK82" s="33">
        <f t="shared" si="203"/>
        <v>5.1247886372305373E-3</v>
      </c>
      <c r="JL82" s="33">
        <f>JB82-'CCSD(T)'!BB82</f>
        <v>-0.12534854300552212</v>
      </c>
      <c r="JM82" s="33">
        <f>JD82-'CCSD(T)'!BC82</f>
        <v>-0.21225342496721922</v>
      </c>
      <c r="JN82" s="33">
        <f>JF82-'CCSD(T)'!CH82</f>
        <v>-2.3464042373682048E-2</v>
      </c>
      <c r="JO82" s="33">
        <f>JH82-'CCSD(T)'!CI82</f>
        <v>7.1810316266862628E-3</v>
      </c>
      <c r="JP82" s="33">
        <f>JH82-'DLPNO-CCSD(T1 or T0)'!CT81</f>
        <v>0.49608802050394196</v>
      </c>
      <c r="JQ82" s="33">
        <f t="shared" si="204"/>
        <v>0.10188450063184007</v>
      </c>
      <c r="JR82" s="33">
        <f t="shared" si="205"/>
        <v>3.0645074000368311E-2</v>
      </c>
      <c r="JS82" s="33"/>
      <c r="JT82" s="344">
        <v>-1209.1944871618</v>
      </c>
      <c r="JU82" s="345">
        <v>-1208.8581868977999</v>
      </c>
      <c r="JV82" s="346">
        <v>-1208.8479404484499</v>
      </c>
      <c r="JW82" s="328"/>
      <c r="JX82" s="218" t="s">
        <v>78</v>
      </c>
      <c r="JY82" s="28">
        <v>-1205.8134148471199</v>
      </c>
      <c r="JZ82" s="28">
        <v>-1208.85999306083</v>
      </c>
      <c r="KA82" s="28">
        <v>-1208.8506241541099</v>
      </c>
      <c r="KB82" s="28">
        <v>-1208.7194161222501</v>
      </c>
      <c r="KC82" s="28">
        <v>-1208.71473166889</v>
      </c>
      <c r="KD82" s="28">
        <v>-1208.6759308835899</v>
      </c>
      <c r="KE82" s="28">
        <v>-9.3689067219999995E-3</v>
      </c>
      <c r="KF82" s="28">
        <f t="shared" si="206"/>
        <v>-1208.6665619768678</v>
      </c>
      <c r="KG82" s="216">
        <v>-1208.5230956360001</v>
      </c>
      <c r="KH82" s="125">
        <v>-1208.5230956360001</v>
      </c>
      <c r="KI82" s="215">
        <v>-1208.6474775869999</v>
      </c>
      <c r="KJ82" s="10">
        <v>-0.72963316602200001</v>
      </c>
      <c r="KK82" s="10">
        <v>-2.133830717281</v>
      </c>
      <c r="KL82" s="10">
        <f t="shared" si="142"/>
        <v>-1208.6172227631978</v>
      </c>
      <c r="KM82" s="10">
        <f t="shared" si="143"/>
        <v>-1208.5873947795853</v>
      </c>
      <c r="KN82" s="34">
        <f>627.5095*(JY84-JY83)</f>
        <v>11.305267000318512</v>
      </c>
      <c r="KO82" s="34">
        <f>627.5095*(KF84-KF83)</f>
        <v>16.000459125154133</v>
      </c>
      <c r="KP82" s="34">
        <f>627.5095*(KL84-KL83)</f>
        <v>15.596877923975192</v>
      </c>
      <c r="KQ82" s="34">
        <f>627.5095*(KM84-KM83)</f>
        <v>15.405252934128152</v>
      </c>
      <c r="KR82" s="34">
        <f>627.5095*(KD84-KD83)</f>
        <v>16.091784246723591</v>
      </c>
      <c r="KS82" s="34">
        <f>627.5095*(KC84-KC83)</f>
        <v>13.472443843464974</v>
      </c>
      <c r="KT82" s="34">
        <f>627.5095*(KB84-KB83)</f>
        <v>13.518106404463722</v>
      </c>
      <c r="KU82" s="34">
        <f>627.5095*(KA84-KA83)</f>
        <v>13.97183861943452</v>
      </c>
      <c r="KV82" s="34">
        <f>627.5095*(JZ84-JZ83)</f>
        <v>14.063163741574693</v>
      </c>
      <c r="KW82" s="33">
        <f t="shared" si="221"/>
        <v>-2.0286205051488988</v>
      </c>
      <c r="KX82" s="109">
        <f>627.5095*(JT84-JT83)</f>
        <v>14.174140980284218</v>
      </c>
      <c r="KY82" s="109">
        <f>627.5095*(JU84-JU83)</f>
        <v>14.174424369880207</v>
      </c>
      <c r="KZ82" s="331">
        <f>627.5095*(JV84-JV83)</f>
        <v>14.078424327006324</v>
      </c>
      <c r="LA82" s="33">
        <f t="shared" si="144"/>
        <v>0.54505733711097015</v>
      </c>
      <c r="LB82" s="155">
        <f t="shared" si="145"/>
        <v>0.10300442944813248</v>
      </c>
      <c r="LC82" s="149">
        <f>KN82-'PNO-LCCSD(T)'!AB81</f>
        <v>1.3840016825799495E-2</v>
      </c>
      <c r="LD82" s="179">
        <f t="shared" si="146"/>
        <v>-2.0721019373898439</v>
      </c>
      <c r="LE82" s="324">
        <f t="shared" si="147"/>
        <v>0.11097723870952514</v>
      </c>
      <c r="LF82" s="326">
        <f t="shared" si="148"/>
        <v>2.8338959598883662E-4</v>
      </c>
      <c r="LG82" t="str">
        <f t="shared" si="149"/>
        <v>27_end</v>
      </c>
      <c r="LH82" s="175">
        <f>627.5095*(KG84-KG83)</f>
        <v>13.352373671920736</v>
      </c>
      <c r="LI82" s="128">
        <f t="shared" si="127"/>
        <v>0.12007017154423849</v>
      </c>
      <c r="LJ82" s="129">
        <f t="shared" si="128"/>
        <v>0.16573273254298648</v>
      </c>
      <c r="LK82" s="123">
        <f>627.5095*(KI84-KI83)</f>
        <v>13.816205476428264</v>
      </c>
      <c r="LL82" s="128">
        <f t="shared" si="150"/>
        <v>0.15563314300625564</v>
      </c>
      <c r="LM82" s="128">
        <f t="shared" si="151"/>
        <v>0.2469582651464286</v>
      </c>
      <c r="LN82" s="226">
        <f t="shared" si="152"/>
        <v>1.7990508985251417</v>
      </c>
      <c r="LO82" s="226"/>
      <c r="LP82" s="5" t="s">
        <v>78</v>
      </c>
      <c r="LQ82" s="4">
        <v>-1205.8134148474001</v>
      </c>
      <c r="LR82" s="4">
        <v>-1208.8599012068601</v>
      </c>
      <c r="LS82" s="4">
        <v>-1208.85050000616</v>
      </c>
      <c r="LT82" s="4">
        <v>-1208.7193303163899</v>
      </c>
      <c r="LU82" s="4">
        <v>-1208.71462971604</v>
      </c>
      <c r="LV82" s="4">
        <v>-1208.67583016055</v>
      </c>
      <c r="LW82" s="4">
        <v>-9.4012007040000008E-3</v>
      </c>
      <c r="LX82" s="28">
        <f t="shared" si="153"/>
        <v>-1208.6664289598461</v>
      </c>
      <c r="LY82" s="18" t="s">
        <v>118</v>
      </c>
      <c r="LZ82" s="34">
        <f>627.5095*(LQ84-LQ83)</f>
        <v>11.305266542175788</v>
      </c>
      <c r="MA82" s="34">
        <f>627.5095*(LX84-LX83)</f>
        <v>16.00883887387506</v>
      </c>
      <c r="MB82" s="34">
        <f>627.5095*(LV84-LV83)</f>
        <v>16.09372502076803</v>
      </c>
      <c r="MC82" s="34">
        <f>627.5095*(LU84-LU83)</f>
        <v>13.478251945909703</v>
      </c>
      <c r="MD82" s="34">
        <f>627.5095*(LT84-LT83)</f>
        <v>13.520695019142169</v>
      </c>
      <c r="ME82" s="34">
        <f>627.5095*(LS84-LS83)</f>
        <v>13.98189380023117</v>
      </c>
      <c r="MF82" s="34">
        <f>627.5095*(LR84-LR83)</f>
        <v>14.066779946981461</v>
      </c>
      <c r="MG82" s="33">
        <f t="shared" si="154"/>
        <v>-2.0269450737865693</v>
      </c>
      <c r="MH82" s="39">
        <f t="shared" si="155"/>
        <v>0.54608492783929208</v>
      </c>
      <c r="MI82" s="33"/>
      <c r="MJ82" s="5" t="s">
        <v>78</v>
      </c>
      <c r="MK82" s="28">
        <v>-1205.8134148471299</v>
      </c>
      <c r="ML82" s="28">
        <v>-1208.85964847894</v>
      </c>
      <c r="MM82" s="28">
        <v>-1208.8359631984699</v>
      </c>
      <c r="MN82" s="28">
        <v>-1208.7173581889299</v>
      </c>
      <c r="MO82" s="28">
        <v>-1208.7055155486901</v>
      </c>
      <c r="MP82" s="28">
        <v>-1208.6751922706901</v>
      </c>
      <c r="MQ82" s="28">
        <v>-2.3685280473999999E-2</v>
      </c>
      <c r="MR82" s="28">
        <f t="shared" si="207"/>
        <v>-1208.6515069902161</v>
      </c>
      <c r="MS82" s="18" t="s">
        <v>118</v>
      </c>
      <c r="MT82" s="34">
        <f>627.5095*(MK84-MK83)</f>
        <v>11.305267006596393</v>
      </c>
      <c r="MU82" s="34">
        <f>627.5095*(MR84-MR83)</f>
        <v>16.04216564257338</v>
      </c>
      <c r="MV82" s="34">
        <f>627.5095*(MP84-MP83)</f>
        <v>16.034364975268037</v>
      </c>
      <c r="MW82" s="34">
        <f>627.5095*(MO84-MO83)</f>
        <v>13.500047195638825</v>
      </c>
      <c r="MX82" s="34">
        <f>627.5095*(MN84-MN83)</f>
        <v>13.496146853853443</v>
      </c>
      <c r="MY82" s="34">
        <f>627.5095*(MM84-MM83)</f>
        <v>13.952389439260303</v>
      </c>
      <c r="MZ82" s="34">
        <f>627.5095*(ML84-ML83)</f>
        <v>13.944588768245303</v>
      </c>
      <c r="NA82" s="52">
        <f t="shared" si="156"/>
        <v>-2.0897762070227337</v>
      </c>
      <c r="NB82" s="52">
        <f t="shared" si="157"/>
        <v>0.44844191439186076</v>
      </c>
      <c r="NC82" s="33">
        <f t="shared" si="158"/>
        <v>9.661542271910939E-2</v>
      </c>
      <c r="ND82" s="33"/>
      <c r="NE82" s="5" t="s">
        <v>78</v>
      </c>
      <c r="NF82">
        <v>-1205.8134148471199</v>
      </c>
      <c r="NG82">
        <v>-1208.86004624766</v>
      </c>
      <c r="NH82">
        <v>-1208.83661171841</v>
      </c>
      <c r="NI82">
        <v>-1208.7177678077401</v>
      </c>
      <c r="NJ82">
        <v>-1208.70605054312</v>
      </c>
      <c r="NK82">
        <v>-1208.67569906725</v>
      </c>
      <c r="NL82">
        <v>-2.3434529252999999E-2</v>
      </c>
      <c r="NM82" s="28">
        <f t="shared" si="208"/>
        <v>-1208.6522645379969</v>
      </c>
      <c r="NN82" s="18" t="s">
        <v>118</v>
      </c>
      <c r="NO82" s="34">
        <f>627.5095*(NF84-NF83)</f>
        <v>11.305267006596393</v>
      </c>
      <c r="NP82" s="34">
        <f>627.5095*(NM84-NM83)</f>
        <v>16.097292251702196</v>
      </c>
      <c r="NQ82" s="34">
        <f>627.5095*(NK84-NK83)</f>
        <v>16.061013396066318</v>
      </c>
      <c r="NR82" s="34">
        <f>627.5095*(NJ84-NJ83)</f>
        <v>13.539275098718507</v>
      </c>
      <c r="NS82" s="34">
        <f>627.5095*(NI84-NI83)</f>
        <v>13.521135675252284</v>
      </c>
      <c r="NT82" s="34">
        <f>627.5095*(NH84-NH83)</f>
        <v>14.000389078031786</v>
      </c>
      <c r="NU82" s="34">
        <f>627.5095*(NG84-NG83)</f>
        <v>13.964110224821457</v>
      </c>
      <c r="NV82" s="33">
        <f t="shared" si="159"/>
        <v>-2.0969031712448611</v>
      </c>
      <c r="NW82" s="39">
        <f t="shared" si="209"/>
        <v>0.4429745495691737</v>
      </c>
      <c r="NX82" s="33">
        <f t="shared" si="210"/>
        <v>-5.4673648226870597E-3</v>
      </c>
      <c r="NZ82" s="5" t="s">
        <v>78</v>
      </c>
      <c r="OA82" s="4">
        <v>-1205.8555080568799</v>
      </c>
      <c r="OB82" s="4">
        <v>-1209.09897396818</v>
      </c>
      <c r="OC82" s="4">
        <v>-1209.06343484648</v>
      </c>
      <c r="OD82" s="4">
        <v>-1208.9387275489401</v>
      </c>
      <c r="OE82" s="4">
        <v>-1208.9209579881001</v>
      </c>
      <c r="OF82" s="4">
        <v>-1208.92660682925</v>
      </c>
      <c r="OG82" s="4">
        <v>-3.5539121696999999E-2</v>
      </c>
      <c r="OH82" s="28">
        <f t="shared" si="211"/>
        <v>-1208.891067707553</v>
      </c>
      <c r="OI82" s="18" t="s">
        <v>118</v>
      </c>
      <c r="OJ82" s="34">
        <f>627.5095*(OA84-OA83)</f>
        <v>11.127948566117029</v>
      </c>
      <c r="OK82" s="34">
        <f>627.5095*(OH84-OH83)</f>
        <v>16.057893905118963</v>
      </c>
      <c r="OL82" s="34">
        <f>627.5095*(OF84-OF83)</f>
        <v>15.843814806654775</v>
      </c>
      <c r="OM82" s="34">
        <f>627.5095*(OE84-OE83)</f>
        <v>13.403787219619801</v>
      </c>
      <c r="ON82" s="34">
        <f>627.5095*(OD84-OD83)</f>
        <v>13.296747671814499</v>
      </c>
      <c r="OO82" s="34">
        <f>627.5095*(OC84-OC83)</f>
        <v>13.964316531297914</v>
      </c>
      <c r="OP82" s="34">
        <f>627.5095*(OB84-OB83)</f>
        <v>13.750237429694787</v>
      </c>
      <c r="OQ82" s="33">
        <f t="shared" si="160"/>
        <v>-2.0935773769599884</v>
      </c>
      <c r="OR82" s="39">
        <f t="shared" si="212"/>
        <v>0.45348975788028767</v>
      </c>
      <c r="OS82" s="39"/>
      <c r="OT82" s="39" t="s">
        <v>78</v>
      </c>
      <c r="OU82" s="39">
        <v>-1205.8555080568799</v>
      </c>
      <c r="OV82" s="39">
        <v>-1209.0978324808</v>
      </c>
      <c r="OW82" s="39">
        <v>-1209.0842003589701</v>
      </c>
      <c r="OX82" s="39">
        <v>-1208.94155990184</v>
      </c>
      <c r="OY82" s="39">
        <v>-1208.93474384092</v>
      </c>
      <c r="OZ82" s="39">
        <v>-1208.9272402269301</v>
      </c>
      <c r="PA82" s="39">
        <v>-1.363212183E-2</v>
      </c>
      <c r="PB82" s="39">
        <v>-1208.9136081051001</v>
      </c>
      <c r="PC82" s="39" t="s">
        <v>118</v>
      </c>
      <c r="PD82" s="39">
        <v>11.127948566117029</v>
      </c>
      <c r="PE82" s="39">
        <v>15.796778236963689</v>
      </c>
      <c r="PF82" s="39">
        <v>15.847663855716865</v>
      </c>
      <c r="PG82" s="39">
        <v>13.225963414187364</v>
      </c>
      <c r="PH82" s="39">
        <v>13.251406226203516</v>
      </c>
      <c r="PI82" s="39">
        <v>13.775196563416641</v>
      </c>
      <c r="PJ82" s="39">
        <v>13.826082181028383</v>
      </c>
      <c r="PK82" s="39">
        <v>-2.0215816746884823</v>
      </c>
      <c r="PL82" s="39">
        <v>0.57467595482486722</v>
      </c>
      <c r="PM82" s="39"/>
      <c r="PO82" s="33">
        <f t="shared" si="161"/>
        <v>-0.17731844047936463</v>
      </c>
      <c r="PP82" s="33">
        <f t="shared" si="162"/>
        <v>-0.19939918203894358</v>
      </c>
      <c r="PQ82" s="33">
        <f t="shared" si="213"/>
        <v>-2.2080741559578954E-2</v>
      </c>
      <c r="PR82" s="33">
        <f>'LNO-CCSD(T)-def2nZVP'!LB82</f>
        <v>0.10300442944813248</v>
      </c>
      <c r="PS82" s="33">
        <f t="shared" si="214"/>
        <v>-4.0779702139017007E-2</v>
      </c>
      <c r="PT82" s="33">
        <f t="shared" si="215"/>
        <v>6.257187370984553E-2</v>
      </c>
      <c r="PU82" s="33">
        <f>-'LNO-CCSD(T)-def2nZVP'!FA82+'CCSD(T)'!CI82</f>
        <v>-3.381764900763784E-2</v>
      </c>
      <c r="PV82" s="360">
        <f>'LNO-CCSD(T)-def2nZVP'!KV82+PS82+PT82+PU82</f>
        <v>14.051138264137883</v>
      </c>
      <c r="PW82" s="360"/>
      <c r="PX82" s="399">
        <v>-0.17731797605875954</v>
      </c>
      <c r="PY82" s="399">
        <v>-0.26928879293865293</v>
      </c>
      <c r="PZ82" s="399">
        <v>-9.1970816879893391E-2</v>
      </c>
      <c r="QA82" s="399">
        <v>0.10300442944813248</v>
      </c>
      <c r="QB82" s="399">
        <v>-9.2550025850464179E-2</v>
      </c>
      <c r="QC82" s="399">
        <v>6.257187370984553E-2</v>
      </c>
      <c r="QD82" s="399">
        <v>-3.381764900763784E-2</v>
      </c>
      <c r="QE82" s="360">
        <v>13.999367940426437</v>
      </c>
      <c r="QF82" s="399">
        <f t="shared" si="216"/>
        <v>-5.1770323711446409E-2</v>
      </c>
      <c r="QH82" s="5" t="s">
        <v>78</v>
      </c>
      <c r="QI82" s="420">
        <v>-1205.8134148474001</v>
      </c>
      <c r="QJ82" s="420">
        <v>-1208.6079839194499</v>
      </c>
      <c r="QK82" s="420">
        <v>-1208.6000924197201</v>
      </c>
      <c r="QL82" s="420">
        <v>-1208.47806620456</v>
      </c>
      <c r="QM82" s="420">
        <v>-1208.4741204546999</v>
      </c>
      <c r="QN82" s="420">
        <v>-1208.41024371199</v>
      </c>
      <c r="QO82" s="420">
        <v>-7.8914997370000007E-3</v>
      </c>
      <c r="QP82" s="213">
        <f t="shared" si="217"/>
        <v>-1208.4023522122529</v>
      </c>
      <c r="QQ82" s="421" t="s">
        <v>118</v>
      </c>
      <c r="QR82" s="212">
        <f>627.5095*(QI84-QI83)</f>
        <v>11.305266535897907</v>
      </c>
      <c r="QS82" s="212">
        <f>627.5095*(QP84-QP83)</f>
        <v>15.747761152949591</v>
      </c>
      <c r="QT82" s="212">
        <f>627.5095*(QN84-QN83)</f>
        <v>15.803787061144597</v>
      </c>
      <c r="QU82" s="212">
        <f>627.5095*(QM84-QM83)</f>
        <v>13.743489073135086</v>
      </c>
      <c r="QV82" s="212">
        <f>627.5095*(QL84-QL83)</f>
        <v>13.771502026019816</v>
      </c>
      <c r="QW82" s="212">
        <f>627.5095*(QK84-QK83)</f>
        <v>14.227556722544506</v>
      </c>
      <c r="QX82" s="212">
        <f>627.5095*(QJ84-QJ83)</f>
        <v>14.283582628171287</v>
      </c>
      <c r="QY82" s="213">
        <f t="shared" si="163"/>
        <v>-1.5202044329733102</v>
      </c>
      <c r="QZ82" s="249">
        <f t="shared" si="218"/>
        <v>0.512080602151471</v>
      </c>
      <c r="RA82" s="5"/>
      <c r="RB82" s="5" t="s">
        <v>78</v>
      </c>
      <c r="RC82" s="213">
        <v>-1205.8555080568799</v>
      </c>
      <c r="RD82" s="213">
        <v>-1208.79644311471</v>
      </c>
      <c r="RE82" s="213">
        <v>-1208.78472795478</v>
      </c>
      <c r="RF82" s="213">
        <v>-1208.6530473033199</v>
      </c>
      <c r="RG82" s="213">
        <v>-1208.64718972335</v>
      </c>
      <c r="RH82" s="213">
        <v>-1208.6156786537899</v>
      </c>
      <c r="RI82" s="213">
        <v>-1.1715159932999999E-2</v>
      </c>
      <c r="RJ82" s="418">
        <f t="shared" si="219"/>
        <v>-1208.603963493857</v>
      </c>
      <c r="RK82" s="421" t="s">
        <v>118</v>
      </c>
      <c r="RL82" s="212">
        <f>627.5095*(RC84-RC83)</f>
        <v>11.127948572394912</v>
      </c>
      <c r="RM82" s="212">
        <f>627.5095*(RJ84-RJ83)</f>
        <v>15.367474980143097</v>
      </c>
      <c r="RN82" s="212">
        <f>627.5095*(RH84-RH83)</f>
        <v>15.446163021716604</v>
      </c>
      <c r="RO82" s="212">
        <f>627.5095*(RG84-RG83)</f>
        <v>13.356695197965772</v>
      </c>
      <c r="RP82" s="212">
        <f>627.5095*(RF84-RF83)</f>
        <v>13.396039215470903</v>
      </c>
      <c r="RQ82" s="212">
        <f>627.5095*(RE84-RE83)</f>
        <v>13.853084341656182</v>
      </c>
      <c r="RR82" s="212">
        <f>627.5095*(RD84-RD83)</f>
        <v>13.931772382516293</v>
      </c>
      <c r="RS82" s="213">
        <f t="shared" si="164"/>
        <v>-1.514390639200311</v>
      </c>
      <c r="RT82" s="249">
        <f t="shared" si="220"/>
        <v>0.53573316704538954</v>
      </c>
    </row>
    <row r="83" spans="1:488" ht="17">
      <c r="A83" s="96">
        <v>2.39</v>
      </c>
      <c r="C83" s="286" t="s">
        <v>79</v>
      </c>
      <c r="D83" s="282">
        <v>-1204.97113790358</v>
      </c>
      <c r="E83" s="282">
        <v>-1207.03839250179</v>
      </c>
      <c r="F83" s="282">
        <v>-1207.0330092460099</v>
      </c>
      <c r="G83" s="282">
        <v>-1206.96562204514</v>
      </c>
      <c r="H83" s="282">
        <v>-1206.9629304172499</v>
      </c>
      <c r="I83" s="282">
        <v>-1206.84973525497</v>
      </c>
      <c r="J83" s="282">
        <v>-1206.8443519991899</v>
      </c>
      <c r="K83" s="94" t="s">
        <v>119</v>
      </c>
      <c r="L83" s="34">
        <f>627.5095*(D84-D82)</f>
        <v>2.8541086438213799</v>
      </c>
      <c r="M83" s="34">
        <f>627.5095*(J84-J82)</f>
        <v>2.1372434728211127</v>
      </c>
      <c r="N83" s="34">
        <f>627.5095*(I84-I82)</f>
        <v>2.1492091250381171</v>
      </c>
      <c r="O83" s="34">
        <f>627.5095*(H84-H82)</f>
        <v>1.5144590502816286</v>
      </c>
      <c r="P83" s="34">
        <f>627.5095*(G84-G82)</f>
        <v>1.520441870183588</v>
      </c>
      <c r="Q83" s="34">
        <f>627.5095*(F84-F82)</f>
        <v>1.5360981191422107</v>
      </c>
      <c r="R83" s="34">
        <f>627.5095*(E84-E82)</f>
        <v>1.5480637652240119</v>
      </c>
      <c r="S83" s="93">
        <f t="shared" si="165"/>
        <v>-0.60114535981410522</v>
      </c>
      <c r="T83" s="93">
        <f t="shared" si="166"/>
        <v>2.7621895040423894E-2</v>
      </c>
      <c r="U83" s="288"/>
      <c r="V83" s="93">
        <f>L83-'CCSD(T)'!BV83</f>
        <v>5.151358518154181E-2</v>
      </c>
      <c r="W83" s="93">
        <f>N83-'CCSD(T)'!BW83</f>
        <v>2.8051004698343096E-2</v>
      </c>
      <c r="X83" s="93">
        <f>P83-'CCSD(T)'!CF83</f>
        <v>-7.1495491317058901E-2</v>
      </c>
      <c r="Y83" s="93">
        <f>R83-'CCSD(T)'!CG83</f>
        <v>-7.777532224995598E-2</v>
      </c>
      <c r="Z83" s="93">
        <f>R83-'DLPNO-CCSD(T1 or T0)'!CT82</f>
        <v>-0.11778005675356962</v>
      </c>
      <c r="AA83" s="93">
        <f t="shared" si="167"/>
        <v>-0.12300907649860071</v>
      </c>
      <c r="AB83" s="93">
        <f t="shared" si="168"/>
        <v>-6.2798309328970792E-3</v>
      </c>
      <c r="AD83" s="209" t="s">
        <v>79</v>
      </c>
      <c r="AE83" s="28">
        <v>-1204.97113790358</v>
      </c>
      <c r="AF83" s="28">
        <v>-1207.0384755585501</v>
      </c>
      <c r="AG83" s="28">
        <v>-1207.03312579311</v>
      </c>
      <c r="AH83" s="28">
        <v>-1206.9656980308901</v>
      </c>
      <c r="AI83" s="28">
        <v>-1206.9630231481699</v>
      </c>
      <c r="AJ83" s="28">
        <v>-1206.8498461199799</v>
      </c>
      <c r="AK83" s="28">
        <v>-1206.8444963545401</v>
      </c>
      <c r="AL83" s="18" t="s">
        <v>119</v>
      </c>
      <c r="AM83" s="34">
        <f>627.5095*(AE84-AE82)</f>
        <v>2.8541086500992621</v>
      </c>
      <c r="AN83" s="34">
        <f>627.5095*(AK84-AK82)</f>
        <v>2.1256600553129901</v>
      </c>
      <c r="AO83" s="34">
        <f>627.5095*(AJ84-AJ82)</f>
        <v>2.1484821679641333</v>
      </c>
      <c r="AP83" s="34">
        <f>627.5095*(AI84-AI82)</f>
        <v>1.5113832496848718</v>
      </c>
      <c r="AQ83" s="34">
        <f>627.5095*(AH84-AH82)</f>
        <v>1.5227943028001629</v>
      </c>
      <c r="AR83" s="34">
        <f>627.5095*(AG84-AG82)</f>
        <v>1.5292384239132804</v>
      </c>
      <c r="AS83" s="34">
        <f>627.5095*(AF84-AF82)</f>
        <v>1.5520605364217446</v>
      </c>
      <c r="AT83" s="52">
        <f t="shared" si="169"/>
        <v>-0.5964216315423887</v>
      </c>
      <c r="AU83" s="52">
        <f t="shared" si="170"/>
        <v>2.926623362158165E-2</v>
      </c>
      <c r="AV83" s="71"/>
      <c r="AW83" s="52">
        <f>AM83-'CCSD(T)'!BV83</f>
        <v>5.1513591459424024E-2</v>
      </c>
      <c r="AX83" s="52">
        <f>AO83-'CCSD(T)'!BW83</f>
        <v>2.7324047624359249E-2</v>
      </c>
      <c r="AY83" s="52">
        <f>AQ83-'CCSD(T)'!CF83</f>
        <v>-6.9143058700483984E-2</v>
      </c>
      <c r="AZ83" s="52">
        <f>AS83-'CCSD(T)'!CG83</f>
        <v>-7.3778551052223307E-2</v>
      </c>
      <c r="BA83" s="52">
        <f>AS83-'DLPNO-CCSD(T1 or T0)'!CT82</f>
        <v>-0.11378328555583694</v>
      </c>
      <c r="BB83" s="52">
        <f t="shared" si="171"/>
        <v>-0.12065665015990801</v>
      </c>
      <c r="BC83" s="52">
        <f t="shared" si="172"/>
        <v>-4.6354923517393232E-3</v>
      </c>
      <c r="BD83" s="33"/>
      <c r="BE83" s="211" t="s">
        <v>79</v>
      </c>
      <c r="BF83" s="28">
        <v>-1204.97113790358</v>
      </c>
      <c r="BG83" s="28">
        <v>-1207.0383177710701</v>
      </c>
      <c r="BH83" s="28">
        <v>-1207.02506948724</v>
      </c>
      <c r="BI83" s="28">
        <v>-1206.9640528627101</v>
      </c>
      <c r="BJ83" s="28">
        <v>-1206.9574287208</v>
      </c>
      <c r="BK83" s="28">
        <v>-1206.8492130930899</v>
      </c>
      <c r="BL83" s="28">
        <v>-1.3248283826999999E-2</v>
      </c>
      <c r="BM83" s="28">
        <f t="shared" si="173"/>
        <v>-1206.835964809263</v>
      </c>
      <c r="BN83" s="18" t="s">
        <v>119</v>
      </c>
      <c r="BO83" s="212">
        <f>627.5095*(BF84-BF82)</f>
        <v>2.8541086438213799</v>
      </c>
      <c r="BP83" s="212">
        <f>627.5095*(BM84-BM82)</f>
        <v>2.3748043619454156</v>
      </c>
      <c r="BQ83" s="212">
        <f>627.5095*(BK84-BK82)</f>
        <v>2.0751554112691983</v>
      </c>
      <c r="BR83" s="212">
        <f>627.5095*(BJ84-BJ82)</f>
        <v>1.6346997098453102</v>
      </c>
      <c r="BS83" s="212">
        <f>627.5095*(BI84-BI82)</f>
        <v>1.4848752341505036</v>
      </c>
      <c r="BT83" s="212">
        <f>627.5095*(BH84-BH82)</f>
        <v>1.7199963544729202</v>
      </c>
      <c r="BU83" s="212">
        <f>627.5095*(BG84-BG82)</f>
        <v>1.4203474093611894</v>
      </c>
      <c r="BV83" s="213">
        <f t="shared" si="174"/>
        <v>-0.65480800190800892</v>
      </c>
      <c r="BW83" s="213">
        <f t="shared" si="175"/>
        <v>-6.4527824789314181E-2</v>
      </c>
      <c r="BX83" s="214">
        <f t="shared" si="129"/>
        <v>9.3794058410895831E-2</v>
      </c>
      <c r="BY83" s="33">
        <f>BO83-'CCSD(T)'!BV83</f>
        <v>5.151358518154181E-2</v>
      </c>
      <c r="BZ83" s="33">
        <f>BQ83-'CCSD(T)'!BW83</f>
        <v>-4.6002709070575687E-2</v>
      </c>
      <c r="CA83" s="39">
        <f>BS83-'CCSD(T)'!CF83</f>
        <v>-0.10706212735014331</v>
      </c>
      <c r="CB83" s="39">
        <f>BU83-'CCSD(T)'!CG83</f>
        <v>-0.20549167811277846</v>
      </c>
      <c r="CC83" s="33">
        <f>BU83-'DLPNO-CCSD(T1 or T0)'!CT82</f>
        <v>-0.2454964126163921</v>
      </c>
      <c r="CD83" s="33">
        <f t="shared" si="176"/>
        <v>-0.15857571253168512</v>
      </c>
      <c r="CE83" s="33">
        <f t="shared" si="177"/>
        <v>-9.8429550762635154E-2</v>
      </c>
      <c r="CF83" s="39"/>
      <c r="CG83" s="211" t="s">
        <v>79</v>
      </c>
      <c r="CH83" s="74">
        <v>-1204.97113790358</v>
      </c>
      <c r="CI83" s="74">
        <v>-1207.03851591234</v>
      </c>
      <c r="CJ83" s="74">
        <v>-1207.0254814156499</v>
      </c>
      <c r="CK83" s="74">
        <v>-1206.9642974749499</v>
      </c>
      <c r="CL83" s="74">
        <v>-1206.9577802266101</v>
      </c>
      <c r="CM83" s="74">
        <v>-1206.8495149729699</v>
      </c>
      <c r="CN83" s="33">
        <v>-1.3034496689999999E-2</v>
      </c>
      <c r="CO83" s="33">
        <f t="shared" si="178"/>
        <v>-1206.83648047628</v>
      </c>
      <c r="CP83" s="18" t="s">
        <v>119</v>
      </c>
      <c r="CQ83" s="34">
        <f>627.5095*(CH84-CH82)</f>
        <v>2.8541086438213799</v>
      </c>
      <c r="CR83" s="34">
        <f>627.5095*(CO84-CO82)</f>
        <v>2.4307350957337976</v>
      </c>
      <c r="CS83" s="34">
        <f>627.5095*(CM84-CM82)</f>
        <v>2.0926190633753743</v>
      </c>
      <c r="CT83" s="34">
        <f>627.5095*(CL84-CL82)</f>
        <v>1.6876337129635115</v>
      </c>
      <c r="CU83" s="34">
        <f>627.5095*(CK84-CK82)</f>
        <v>1.5185756946441127</v>
      </c>
      <c r="CV83" s="34">
        <f>627.5095*(CJ84-CJ82)</f>
        <v>1.7783168490228853</v>
      </c>
      <c r="CW83" s="34">
        <f>627.5095*(CI84-CI82)</f>
        <v>1.4402008185192907</v>
      </c>
      <c r="CX83" s="33">
        <f t="shared" si="130"/>
        <v>-0.65241824485608357</v>
      </c>
      <c r="CY83" s="33">
        <f t="shared" si="131"/>
        <v>-7.8374876124821968E-2</v>
      </c>
      <c r="CZ83" s="33">
        <f t="shared" si="132"/>
        <v>-1.3847051335507787E-2</v>
      </c>
      <c r="DA83" s="33">
        <f>CQ83-'CCSD(T)'!BV83</f>
        <v>5.151358518154181E-2</v>
      </c>
      <c r="DB83" s="33">
        <f>CS83-'CCSD(T)'!BW83</f>
        <v>-2.8539056964399734E-2</v>
      </c>
      <c r="DC83" s="33">
        <f>CU83-'CCSD(T)'!CF83</f>
        <v>-7.3361666856534224E-2</v>
      </c>
      <c r="DD83" s="39">
        <f>CW83-'CCSD(T)'!CG83</f>
        <v>-0.18563826895467717</v>
      </c>
      <c r="DE83" s="39">
        <f>CW83-'DLPNO-CCSD(T1 or T0)'!CT82</f>
        <v>-0.2256430034582908</v>
      </c>
      <c r="DF83" s="33">
        <f t="shared" si="179"/>
        <v>-0.12487525203807603</v>
      </c>
      <c r="DG83" s="33">
        <f t="shared" si="180"/>
        <v>-0.11227660209814294</v>
      </c>
      <c r="DH83" s="33"/>
      <c r="DI83" s="211" t="s">
        <v>79</v>
      </c>
      <c r="DJ83" s="74">
        <v>-1204.97113790356</v>
      </c>
      <c r="DK83" s="74">
        <v>-1207.0376346990599</v>
      </c>
      <c r="DL83" s="74">
        <v>-1207.0363829058099</v>
      </c>
      <c r="DM83" s="74">
        <v>-1206.96568518445</v>
      </c>
      <c r="DN83" s="74">
        <v>-1206.9650592878199</v>
      </c>
      <c r="DO83" s="74">
        <v>-1206.8499818944599</v>
      </c>
      <c r="DP83" s="28">
        <v>-1.251793251E-3</v>
      </c>
      <c r="DQ83" s="33">
        <f t="shared" si="125"/>
        <v>-1206.848730101209</v>
      </c>
      <c r="DR83" s="18" t="s">
        <v>119</v>
      </c>
      <c r="DS83" s="34">
        <f>627.5095*(DJ84-DJ82)</f>
        <v>2.8541086563771443</v>
      </c>
      <c r="DT83" s="34">
        <f>627.5095*(DQ84-DQ82)</f>
        <v>2.2173884258033092</v>
      </c>
      <c r="DU83" s="34">
        <f>627.5095*(DO84-DO82)</f>
        <v>2.2128607395279385</v>
      </c>
      <c r="DV83" s="34">
        <f>627.5095*(DN84-DN82)</f>
        <v>1.5781936966124239</v>
      </c>
      <c r="DW83" s="34">
        <f>627.5095*(DM84-DM82)</f>
        <v>1.5759298494797227</v>
      </c>
      <c r="DX83" s="34">
        <f>627.5095*(DL84-DL82)</f>
        <v>1.6039577746855127</v>
      </c>
      <c r="DY83" s="34">
        <f>627.5095*(DK84-DK82)</f>
        <v>1.599430086555313</v>
      </c>
      <c r="DZ83" s="33">
        <f t="shared" si="133"/>
        <v>-0.61343065297262545</v>
      </c>
      <c r="EA83" s="33">
        <f t="shared" si="134"/>
        <v>2.3500237075590347E-2</v>
      </c>
      <c r="EB83" s="33">
        <f t="shared" si="181"/>
        <v>-4.1216579648335472E-3</v>
      </c>
      <c r="EC83" s="33">
        <f>DS83-'CCSD(T)'!BV83</f>
        <v>5.1513597737306238E-2</v>
      </c>
      <c r="ED83" s="33">
        <f>DU83-'CCSD(T)'!BW83</f>
        <v>9.1702619188164469E-2</v>
      </c>
      <c r="EE83" s="33">
        <f>DW83-'CCSD(T)'!CF83</f>
        <v>-1.6007512020924208E-2</v>
      </c>
      <c r="EF83" s="39">
        <f>DY83-'CCSD(T)'!CG83</f>
        <v>-2.6409000918654835E-2</v>
      </c>
      <c r="EG83" s="39">
        <f>DY83-'DLPNO-CCSD(T1 or T0)'!CT82</f>
        <v>-6.6413735422268472E-2</v>
      </c>
      <c r="EH83" s="33">
        <f t="shared" si="182"/>
        <v>-6.7521109758230446E-2</v>
      </c>
      <c r="EI83" s="33">
        <f t="shared" si="183"/>
        <v>-1.0401488897730626E-2</v>
      </c>
      <c r="EJ83" s="33"/>
      <c r="EK83" s="289" t="s">
        <v>79</v>
      </c>
      <c r="EL83" s="33">
        <v>-1205.06362833968</v>
      </c>
      <c r="EM83" s="33">
        <v>-1207.4984266101401</v>
      </c>
      <c r="EN83" s="33">
        <v>-1207.4930395418301</v>
      </c>
      <c r="EO83" s="33">
        <v>-1207.4092614562901</v>
      </c>
      <c r="EP83" s="33">
        <v>-1207.4065679221301</v>
      </c>
      <c r="EQ83" s="33">
        <v>-1207.3241838415099</v>
      </c>
      <c r="ER83" s="33">
        <v>-5.3870683139999997E-3</v>
      </c>
      <c r="ES83" s="33">
        <f t="shared" si="184"/>
        <v>-1207.318796773196</v>
      </c>
      <c r="ET83" s="18" t="s">
        <v>119</v>
      </c>
      <c r="EU83" s="34">
        <f>627.5095*(EL84-EL82)</f>
        <v>1.8920938782410515</v>
      </c>
      <c r="EV83" s="34">
        <f>627.5095*(ES84-ES82)</f>
        <v>2.5937365788301587</v>
      </c>
      <c r="EW83" s="34">
        <f>627.5095*(EQ84-EQ82)</f>
        <v>2.6107356479622457</v>
      </c>
      <c r="EX83" s="34">
        <f>627.5095*(EP84-EP82)</f>
        <v>1.0916212740696578</v>
      </c>
      <c r="EY83" s="34">
        <f>627.5095*(EO84-EO82)</f>
        <v>1.1001208150562629</v>
      </c>
      <c r="EZ83" s="34">
        <f>627.5095*(EN84-EN82)</f>
        <v>1.189074120762428</v>
      </c>
      <c r="FA83" s="34">
        <f>627.5095*(EM84-EM82)</f>
        <v>1.2060731898945154</v>
      </c>
      <c r="FB83" s="92">
        <f t="shared" si="135"/>
        <v>-1.4046624580677303</v>
      </c>
      <c r="FC83" s="92">
        <f t="shared" si="136"/>
        <v>0.10595237483825248</v>
      </c>
      <c r="FD83" s="92">
        <f>EU83-'CCSD(T)'!BB83</f>
        <v>5.6415024176196926E-2</v>
      </c>
      <c r="FE83" s="92">
        <f>EW83-'CCSD(T)'!BC83</f>
        <v>4.403950643582677E-2</v>
      </c>
      <c r="FF83" s="92">
        <f>EY83-'CCSD(T)'!CH83</f>
        <v>-6.6112882898127889E-2</v>
      </c>
      <c r="FG83" s="96">
        <f>FA83-'CCSD(T)'!CI83</f>
        <v>-8.2631367875777517E-2</v>
      </c>
      <c r="FH83" s="96">
        <f>FA83-'DLPNO-CCSD(T1 or T0)'!AF82</f>
        <v>-0.13523777897195033</v>
      </c>
      <c r="FI83" s="92">
        <f t="shared" si="185"/>
        <v>-0.12252790707432482</v>
      </c>
      <c r="FJ83" s="92">
        <f t="shared" si="186"/>
        <v>-1.6518484977649628E-2</v>
      </c>
      <c r="FK83" s="39"/>
      <c r="FL83" s="218" t="s">
        <v>79</v>
      </c>
      <c r="FM83" s="28">
        <v>-1205.06362833968</v>
      </c>
      <c r="FN83" s="28">
        <v>-1207.4985237738599</v>
      </c>
      <c r="FO83" s="28">
        <v>-1207.4931464296899</v>
      </c>
      <c r="FP83" s="28">
        <v>-1207.4093421162499</v>
      </c>
      <c r="FQ83" s="28">
        <v>-1207.4066534441699</v>
      </c>
      <c r="FR83" s="28">
        <v>-1207.3242935252999</v>
      </c>
      <c r="FS83" s="28">
        <v>-5.3773441660000003E-3</v>
      </c>
      <c r="FT83" s="28">
        <f t="shared" si="187"/>
        <v>-1207.318916181134</v>
      </c>
      <c r="FU83" s="18" t="s">
        <v>119</v>
      </c>
      <c r="FV83" s="34">
        <f>627.5095*(FM84-FM82)</f>
        <v>1.8920938091843469</v>
      </c>
      <c r="FW83" s="34">
        <f>627.5095*(FT84-FT82)</f>
        <v>2.6084819289083963</v>
      </c>
      <c r="FX83" s="34">
        <f>627.5095*(FR84-FR82)</f>
        <v>2.6287241805317754</v>
      </c>
      <c r="FY83" s="34">
        <f>627.5095*(FQ84-FQ82)</f>
        <v>1.1055842955820043</v>
      </c>
      <c r="FZ83" s="34">
        <f>627.5095*(FP84-FP82)</f>
        <v>1.1157054212510147</v>
      </c>
      <c r="GA83" s="34">
        <f>627.5095*(FO84-FO82)</f>
        <v>1.2030930155692221</v>
      </c>
      <c r="GB83" s="34">
        <f>627.5095*(FN84-FN82)</f>
        <v>1.2233352609147192</v>
      </c>
      <c r="GC83" s="33">
        <f t="shared" si="188"/>
        <v>-1.4053889196170561</v>
      </c>
      <c r="GD83" s="33">
        <f t="shared" si="189"/>
        <v>0.10762983966370454</v>
      </c>
      <c r="GE83" s="169">
        <f t="shared" si="137"/>
        <v>0.10943916270178455</v>
      </c>
      <c r="GF83" s="33">
        <f>FV83-'CCSD(T)'!BB83</f>
        <v>5.6414955119492349E-2</v>
      </c>
      <c r="GG83" s="33">
        <f>FX83-'CCSD(T)'!BC83</f>
        <v>6.2028039005356472E-2</v>
      </c>
      <c r="GH83" s="33">
        <f>FZ83-'CCSD(T)'!CH83</f>
        <v>-5.0528276703376118E-2</v>
      </c>
      <c r="GI83" s="33">
        <f>GB83-'CCSD(T)'!CI83</f>
        <v>-6.5369296855573689E-2</v>
      </c>
      <c r="GJ83" s="33">
        <f>GB83-'DLPNO-CCSD(T1 or T0)'!O82</f>
        <v>2.0832530926017556E-2</v>
      </c>
      <c r="GK83" s="33">
        <f t="shared" si="190"/>
        <v>-0.10694323182286847</v>
      </c>
      <c r="GL83" s="33">
        <f t="shared" si="191"/>
        <v>-1.484102015219757E-2</v>
      </c>
      <c r="GM83" s="33"/>
      <c r="GN83" s="218" t="s">
        <v>79</v>
      </c>
      <c r="GO83" s="28">
        <v>-1205.06362833968</v>
      </c>
      <c r="GP83" s="28">
        <v>-1207.4988509468301</v>
      </c>
      <c r="GQ83" s="28">
        <v>-1207.4843196250499</v>
      </c>
      <c r="GR83" s="28">
        <v>-1207.40816825608</v>
      </c>
      <c r="GS83" s="28">
        <v>-1207.40090259519</v>
      </c>
      <c r="GT83" s="28">
        <v>-1207.3236300286301</v>
      </c>
      <c r="GU83" s="28">
        <v>-1.4531321784E-2</v>
      </c>
      <c r="GV83" s="28">
        <f t="shared" si="192"/>
        <v>-1207.309098706846</v>
      </c>
      <c r="GW83" s="18" t="s">
        <v>119</v>
      </c>
      <c r="GX83" s="34">
        <f>627.5095*(GO84-GO82)</f>
        <v>1.8920938154622291</v>
      </c>
      <c r="GY83" s="34">
        <f>627.5095*(GV84-GV82)</f>
        <v>2.8782292957464195</v>
      </c>
      <c r="GZ83" s="34">
        <f>627.5095*(GT84-GT82)</f>
        <v>2.6170002824251517</v>
      </c>
      <c r="HA83" s="34">
        <f>627.5095*(GS84-GS82)</f>
        <v>1.2792494510566572</v>
      </c>
      <c r="HB83" s="34">
        <f>627.5095*(GR84-GR82)</f>
        <v>1.1486349488190766</v>
      </c>
      <c r="HC83" s="34">
        <f>627.5095*(GQ84-GQ82)</f>
        <v>1.4668968484934726</v>
      </c>
      <c r="HD83" s="34">
        <f>627.5095*(GP84-GP82)</f>
        <v>1.2056678377404291</v>
      </c>
      <c r="HE83" s="33">
        <f t="shared" si="138"/>
        <v>-1.4113324446847226</v>
      </c>
      <c r="HF83" s="33">
        <f t="shared" si="139"/>
        <v>5.7032888921352498E-2</v>
      </c>
      <c r="HG83" s="52">
        <f t="shared" si="193"/>
        <v>5.0596950742352043E-2</v>
      </c>
      <c r="HH83" s="33">
        <f>GX83-'CCSD(T)'!BB83</f>
        <v>5.6414961397374563E-2</v>
      </c>
      <c r="HI83" s="33">
        <f>GZ83-'CCSD(T)'!BC83</f>
        <v>5.0304140898732808E-2</v>
      </c>
      <c r="HJ83" s="33">
        <f>HB83-'CCSD(T)'!CH83</f>
        <v>-1.7598749135314229E-2</v>
      </c>
      <c r="HK83" s="33">
        <f>HD83-'CCSD(T)'!CI83</f>
        <v>-8.3036720029863842E-2</v>
      </c>
      <c r="HL83" s="33">
        <f>HD83-'DLPNO-CCSD(T1 or T0)'!CT82</f>
        <v>-0.46017598423715245</v>
      </c>
      <c r="HM83" s="33">
        <f t="shared" si="140"/>
        <v>-7.4013710532688792E-2</v>
      </c>
      <c r="HN83" s="33">
        <f t="shared" si="141"/>
        <v>-6.5437970894549613E-2</v>
      </c>
      <c r="HO83" s="39"/>
      <c r="HP83" s="218" t="s">
        <v>79</v>
      </c>
      <c r="HQ83" s="28">
        <v>-1205.06362833968</v>
      </c>
      <c r="HR83" s="28">
        <v>-1207.49911670654</v>
      </c>
      <c r="HS83" s="28">
        <v>-1207.4848269751401</v>
      </c>
      <c r="HT83" s="28">
        <v>-1207.4084862059501</v>
      </c>
      <c r="HU83" s="28">
        <v>-1207.4013413402499</v>
      </c>
      <c r="HV83" s="28">
        <v>-1207.32401005783</v>
      </c>
      <c r="HW83" s="28">
        <v>-1.4289731405000001E-2</v>
      </c>
      <c r="HX83" s="28">
        <f t="shared" si="194"/>
        <v>-1207.3097203264251</v>
      </c>
      <c r="HY83" s="18" t="s">
        <v>119</v>
      </c>
      <c r="HZ83" s="34">
        <f>627.5095*(HQ84-HQ82)</f>
        <v>1.8920938091843469</v>
      </c>
      <c r="IA83" s="34">
        <f>627.5095*(HX84-HX82)</f>
        <v>2.8856515101962019</v>
      </c>
      <c r="IB83" s="34">
        <f>627.5095*(HV84-HV82)</f>
        <v>2.6367051851403698</v>
      </c>
      <c r="IC83" s="34">
        <f>627.5095*(HU84-HU82)</f>
        <v>1.2881750771887421</v>
      </c>
      <c r="ID83" s="34">
        <f>627.5095*(HT84-HT82)</f>
        <v>1.1637019099524146</v>
      </c>
      <c r="IE83" s="34">
        <f>627.5095*(HS84-HS82)</f>
        <v>1.4727854540767515</v>
      </c>
      <c r="IF83" s="34">
        <f>627.5095*(HR84-HR82)</f>
        <v>1.2238391260246577</v>
      </c>
      <c r="IG83" s="33">
        <f t="shared" si="195"/>
        <v>-1.4128660591157121</v>
      </c>
      <c r="IH83" s="33">
        <f t="shared" si="196"/>
        <v>6.0137216072243094E-2</v>
      </c>
      <c r="II83" s="33">
        <f t="shared" si="197"/>
        <v>3.1043271508905956E-3</v>
      </c>
      <c r="IJ83" s="33">
        <f>HZ83-'CCSD(T)'!BB83</f>
        <v>5.6414955119492349E-2</v>
      </c>
      <c r="IK83" s="33">
        <f>IB83-'CCSD(T)'!BC83</f>
        <v>7.0009043613950883E-2</v>
      </c>
      <c r="IL83" s="33">
        <f>ID83-'CCSD(T)'!CH83</f>
        <v>-2.5317880019761763E-3</v>
      </c>
      <c r="IM83" s="33">
        <f>IF83-'CCSD(T)'!CI83</f>
        <v>-6.4865431745635194E-2</v>
      </c>
      <c r="IN83" s="33">
        <f>IF83-'DLPNO-CCSD(T1 or T0)'!CT82</f>
        <v>-0.4420046959529238</v>
      </c>
      <c r="IO83" s="33">
        <f t="shared" si="198"/>
        <v>-5.8946743121468526E-2</v>
      </c>
      <c r="IP83" s="33">
        <f t="shared" si="199"/>
        <v>-6.2333643743659017E-2</v>
      </c>
      <c r="IQ83" s="33"/>
      <c r="IR83" s="218" t="s">
        <v>79</v>
      </c>
      <c r="IS83">
        <v>-1205.06362833968</v>
      </c>
      <c r="IT83">
        <v>-1207.4986629790301</v>
      </c>
      <c r="IU83">
        <v>-1207.4970518454099</v>
      </c>
      <c r="IV83">
        <v>-1207.4098105867599</v>
      </c>
      <c r="IW83">
        <v>-1207.40900501995</v>
      </c>
      <c r="IX83">
        <v>-1207.3245543375699</v>
      </c>
      <c r="IY83">
        <v>-1.61113362E-3</v>
      </c>
      <c r="IZ83" s="28">
        <f t="shared" si="200"/>
        <v>-1207.32294320395</v>
      </c>
      <c r="JA83" s="18" t="s">
        <v>119</v>
      </c>
      <c r="JB83" s="34">
        <f>627.5095*(IS84-IS82)</f>
        <v>1.8920938845189337</v>
      </c>
      <c r="JC83" s="34">
        <f>627.5095*(IZ84-IZ82)</f>
        <v>2.6428287879779311</v>
      </c>
      <c r="JD83" s="34">
        <f>627.5095*(IX84-IX82)</f>
        <v>2.6270537877406457</v>
      </c>
      <c r="JE83" s="34">
        <f>627.5095*(IW84-IW82)</f>
        <v>1.1280537477713353</v>
      </c>
      <c r="JF83" s="34">
        <f>627.5095*(IV84-IV82)</f>
        <v>1.1201662483660881</v>
      </c>
      <c r="JG83" s="34">
        <f>627.5095*(IU84-IU82)</f>
        <v>1.2524116101436604</v>
      </c>
      <c r="JH83" s="34">
        <f>627.5095*(IT84-IT82)</f>
        <v>1.236636604912605</v>
      </c>
      <c r="JI83" s="33">
        <f t="shared" si="201"/>
        <v>-1.3904171828280407</v>
      </c>
      <c r="JJ83" s="33">
        <f t="shared" si="202"/>
        <v>0.11647035654651683</v>
      </c>
      <c r="JK83" s="33">
        <f t="shared" si="203"/>
        <v>1.0517981708264346E-2</v>
      </c>
      <c r="JL83" s="33">
        <f>JB83-'CCSD(T)'!BB83</f>
        <v>5.641503045407914E-2</v>
      </c>
      <c r="JM83" s="33">
        <f>JD83-'CCSD(T)'!BC83</f>
        <v>6.035764621422679E-2</v>
      </c>
      <c r="JN83" s="33">
        <f>JF83-'CCSD(T)'!CH83</f>
        <v>-4.6067449588302667E-2</v>
      </c>
      <c r="JO83" s="33">
        <f>JH83-'CCSD(T)'!CI83</f>
        <v>-5.2067952857687949E-2</v>
      </c>
      <c r="JP83" s="33">
        <f>JH83-'DLPNO-CCSD(T1 or T0)'!CT82</f>
        <v>-0.42920721706497655</v>
      </c>
      <c r="JQ83" s="33">
        <f t="shared" si="204"/>
        <v>-0.10248248004238181</v>
      </c>
      <c r="JR83" s="33">
        <f t="shared" si="205"/>
        <v>-6.0005032693852822E-3</v>
      </c>
      <c r="JS83" s="33"/>
      <c r="JT83" s="344">
        <v>-1209.21345953626</v>
      </c>
      <c r="JU83" s="345">
        <v>-1208.8772080345</v>
      </c>
      <c r="JV83" s="346">
        <v>-1208.8671447496399</v>
      </c>
      <c r="JW83" s="328"/>
      <c r="JX83" s="218" t="s">
        <v>79</v>
      </c>
      <c r="JY83" s="28">
        <v>-1205.82698242174</v>
      </c>
      <c r="JZ83" s="28">
        <v>-1208.8793356265101</v>
      </c>
      <c r="KA83" s="28">
        <v>-1208.8698417374101</v>
      </c>
      <c r="KB83" s="28">
        <v>-1208.73823600527</v>
      </c>
      <c r="KC83" s="28">
        <v>-1208.7334890607201</v>
      </c>
      <c r="KD83" s="28">
        <v>-1208.6959558984199</v>
      </c>
      <c r="KE83" s="28">
        <v>-9.4938891020000006E-3</v>
      </c>
      <c r="KF83" s="28">
        <f t="shared" si="206"/>
        <v>-1208.6864620093179</v>
      </c>
      <c r="KG83" s="216">
        <v>-1208.541670117</v>
      </c>
      <c r="KH83" s="125">
        <v>-1208.541670117</v>
      </c>
      <c r="KI83" s="215">
        <v>-1208.666643114</v>
      </c>
      <c r="KJ83" s="10">
        <v>-0.73050553599400003</v>
      </c>
      <c r="KK83" s="10">
        <v>-2.1392764525539998</v>
      </c>
      <c r="KL83" s="10">
        <f t="shared" si="142"/>
        <v>-1208.6376160101361</v>
      </c>
      <c r="KM83" s="10">
        <f t="shared" si="143"/>
        <v>-1208.6080418100603</v>
      </c>
      <c r="KN83" s="34">
        <f>627.5095*(JY84-JY82)</f>
        <v>2.7914850342574269</v>
      </c>
      <c r="KO83" s="34">
        <f>627.5095*(KF84-KF82)</f>
        <v>3.5129997124107755</v>
      </c>
      <c r="KP83" s="34">
        <f>627.5095*(KL84-KL82)</f>
        <v>2.7999217343563934</v>
      </c>
      <c r="KQ83" s="34">
        <f>627.5095*(KM84-KM82)</f>
        <v>2.4490451643091995</v>
      </c>
      <c r="KR83" s="34">
        <f>627.5095*(KD84-KD82)</f>
        <v>3.5258972032416342</v>
      </c>
      <c r="KS83" s="34">
        <f>627.5095*(KC84-KC82)</f>
        <v>1.7020022748237318</v>
      </c>
      <c r="KT83" s="34">
        <f>627.5095*(KB84-KB82)</f>
        <v>1.7084510205958592</v>
      </c>
      <c r="KU83" s="34">
        <f>627.5095*(KA84-KA82)</f>
        <v>1.9126225315597727</v>
      </c>
      <c r="KV83" s="34">
        <f>627.5095*(JZ84-JZ82)</f>
        <v>1.9255200229613483</v>
      </c>
      <c r="KW83" s="33">
        <f t="shared" si="221"/>
        <v>-1.600377180280286</v>
      </c>
      <c r="KX83" s="109">
        <f>627.5095*(JT84-JT82)</f>
        <v>2.2687957690999099</v>
      </c>
      <c r="KY83" s="109">
        <f>627.5095*(JU84-JU82)</f>
        <v>2.2384803897840797</v>
      </c>
      <c r="KZ83" s="331">
        <f>627.5095*(JV84-JV82)</f>
        <v>2.0275428894014564</v>
      </c>
      <c r="LA83" s="33">
        <f t="shared" si="144"/>
        <v>0.21706900236548909</v>
      </c>
      <c r="LB83" s="155">
        <f t="shared" si="145"/>
        <v>0.10943916270178455</v>
      </c>
      <c r="LC83" s="149">
        <f>KN83-'PNO-LCCSD(T)'!AB82</f>
        <v>-2.120379831733743E-3</v>
      </c>
      <c r="LD83" s="179">
        <f t="shared" si="146"/>
        <v>0.70218476204662905</v>
      </c>
      <c r="LE83" s="324">
        <f t="shared" si="147"/>
        <v>0.3432757461385616</v>
      </c>
      <c r="LF83" s="326">
        <f t="shared" si="148"/>
        <v>-3.0315379315830171E-2</v>
      </c>
      <c r="LG83" t="str">
        <f t="shared" si="149"/>
        <v>27_start</v>
      </c>
      <c r="LH83" s="175">
        <f>627.5095*(KG84-KG82)</f>
        <v>1.6967103869393463</v>
      </c>
      <c r="LI83" s="128">
        <f t="shared" si="127"/>
        <v>5.2918878843855044E-3</v>
      </c>
      <c r="LJ83" s="129">
        <f t="shared" si="128"/>
        <v>1.17406336565129E-2</v>
      </c>
      <c r="LK83" s="123">
        <f>627.5095*(KI84-KI82)</f>
        <v>1.789655211396012</v>
      </c>
      <c r="LL83" s="128">
        <f t="shared" si="150"/>
        <v>0.12296732016376066</v>
      </c>
      <c r="LM83" s="128">
        <f t="shared" si="151"/>
        <v>0.13586481156533625</v>
      </c>
      <c r="LN83" s="226">
        <f t="shared" si="152"/>
        <v>-0.19061902513885998</v>
      </c>
      <c r="LO83" s="226"/>
      <c r="LP83" s="5" t="s">
        <v>79</v>
      </c>
      <c r="LQ83" s="4">
        <v>-1205.8269824210199</v>
      </c>
      <c r="LR83" s="4">
        <v>-1208.8792505526999</v>
      </c>
      <c r="LS83" s="4">
        <v>-1208.86973737024</v>
      </c>
      <c r="LT83" s="4">
        <v>-1208.7381578254599</v>
      </c>
      <c r="LU83" s="4">
        <v>-1208.7334012342301</v>
      </c>
      <c r="LV83" s="4">
        <v>-1208.6958620484299</v>
      </c>
      <c r="LW83" s="4">
        <v>-9.5131824600000001E-3</v>
      </c>
      <c r="LX83" s="28">
        <f t="shared" si="153"/>
        <v>-1208.6863488659699</v>
      </c>
      <c r="LY83" s="18" t="s">
        <v>119</v>
      </c>
      <c r="LZ83" s="34">
        <f>627.5095*(LQ84-LQ82)</f>
        <v>2.7914852037602467</v>
      </c>
      <c r="MA83" s="34">
        <f>627.5095*(LX84-LX82)</f>
        <v>3.5089085421248742</v>
      </c>
      <c r="MB83" s="34">
        <f>627.5095*(LV84-LV82)</f>
        <v>3.5235250731988739</v>
      </c>
      <c r="MC83" s="34">
        <f>627.5095*(LU84-LU82)</f>
        <v>1.6989459522126411</v>
      </c>
      <c r="MD83" s="34">
        <f>627.5095*(LT84-LT82)</f>
        <v>1.7062542163941892</v>
      </c>
      <c r="ME83" s="34">
        <f>627.5095*(LS84-LS82)</f>
        <v>1.9102650850554903</v>
      </c>
      <c r="MF83" s="34">
        <f>627.5095*(LR84-LR82)</f>
        <v>1.9248816137039446</v>
      </c>
      <c r="MG83" s="33">
        <f t="shared" si="154"/>
        <v>-1.5986434594949293</v>
      </c>
      <c r="MH83" s="39">
        <f t="shared" si="155"/>
        <v>0.21862739730975544</v>
      </c>
      <c r="MI83" s="33"/>
      <c r="MJ83" s="5" t="s">
        <v>79</v>
      </c>
      <c r="MK83" s="28">
        <v>-1205.82698242175</v>
      </c>
      <c r="ML83" s="28">
        <v>-1208.87889553937</v>
      </c>
      <c r="MM83" s="28">
        <v>-1208.85511095477</v>
      </c>
      <c r="MN83" s="28">
        <v>-1208.73616968751</v>
      </c>
      <c r="MO83" s="28">
        <v>-1208.72427739521</v>
      </c>
      <c r="MP83" s="28">
        <v>-1208.6951945383801</v>
      </c>
      <c r="MQ83" s="28">
        <v>-2.3784584607999999E-2</v>
      </c>
      <c r="MR83" s="28">
        <f t="shared" si="207"/>
        <v>-1208.6714099537721</v>
      </c>
      <c r="MS83" s="18" t="s">
        <v>119</v>
      </c>
      <c r="MT83" s="34">
        <f>627.5095*(MK84-MK82)</f>
        <v>2.7914850405353091</v>
      </c>
      <c r="MU83" s="34">
        <f>627.5095*(MR84-MR82)</f>
        <v>3.5528669330432749</v>
      </c>
      <c r="MV83" s="34">
        <f>627.5095*(MP84-MP82)</f>
        <v>3.4827519782746323</v>
      </c>
      <c r="MW83" s="34">
        <f>627.5095*(MO84-MO82)</f>
        <v>1.7268102668189611</v>
      </c>
      <c r="MX83" s="34">
        <f>627.5095*(MN84-MN82)</f>
        <v>1.6917527855823031</v>
      </c>
      <c r="MY83" s="34">
        <f>627.5095*(MM84-MM82)</f>
        <v>1.936990457280457</v>
      </c>
      <c r="MZ83" s="34">
        <f>627.5095*(ML84-ML82)</f>
        <v>1.8668755013703815</v>
      </c>
      <c r="NA83" s="52">
        <f t="shared" si="156"/>
        <v>-1.6158764769042508</v>
      </c>
      <c r="NB83" s="52">
        <f t="shared" si="157"/>
        <v>0.17512271578807836</v>
      </c>
      <c r="NC83" s="33">
        <f t="shared" si="158"/>
        <v>4.194628657741073E-2</v>
      </c>
      <c r="ND83" s="33"/>
      <c r="NE83" s="5" t="s">
        <v>79</v>
      </c>
      <c r="NF83">
        <v>-1205.82698242175</v>
      </c>
      <c r="NG83">
        <v>-1208.8792788897399</v>
      </c>
      <c r="NH83">
        <v>-1208.85566940942</v>
      </c>
      <c r="NI83">
        <v>-1208.73654992715</v>
      </c>
      <c r="NJ83">
        <v>-1208.72474518699</v>
      </c>
      <c r="NK83">
        <v>-1208.6956811914899</v>
      </c>
      <c r="NL83">
        <v>-2.3609480315E-2</v>
      </c>
      <c r="NM83" s="28">
        <f t="shared" si="208"/>
        <v>-1208.672071711175</v>
      </c>
      <c r="NN83" s="18" t="s">
        <v>119</v>
      </c>
      <c r="NO83" s="34">
        <f>627.5095*(NF84-NF82)</f>
        <v>2.7914850342574269</v>
      </c>
      <c r="NP83" s="34">
        <f>627.5095*(NM84-NM82)</f>
        <v>3.6681029142672115</v>
      </c>
      <c r="NQ83" s="34">
        <f>627.5095*(NK84-NK82)</f>
        <v>3.5220406053115321</v>
      </c>
      <c r="NR83" s="34">
        <f>627.5095*(NJ84-NJ82)</f>
        <v>1.8082084711461064</v>
      </c>
      <c r="NS83" s="34">
        <f>627.5095*(NI84-NI82)</f>
        <v>1.7351773153841543</v>
      </c>
      <c r="NT83" s="34">
        <f>627.5095*(NH84-NH82)</f>
        <v>2.0415069212248032</v>
      </c>
      <c r="NU83" s="34">
        <f>627.5095*(NG84-NG82)</f>
        <v>1.8954446095582198</v>
      </c>
      <c r="NV83" s="33">
        <f t="shared" si="159"/>
        <v>-1.6265959957533123</v>
      </c>
      <c r="NW83" s="39">
        <f t="shared" si="209"/>
        <v>0.16026729417406549</v>
      </c>
      <c r="NX83" s="33">
        <f t="shared" si="210"/>
        <v>-1.4855421614012876E-2</v>
      </c>
      <c r="NZ83" s="5" t="s">
        <v>79</v>
      </c>
      <c r="OA83" s="4">
        <v>-1205.8687804209101</v>
      </c>
      <c r="OB83" s="4">
        <v>-1209.1173064289801</v>
      </c>
      <c r="OC83" s="4">
        <v>-1209.0820233724201</v>
      </c>
      <c r="OD83" s="4">
        <v>-1208.95675536097</v>
      </c>
      <c r="OE83" s="4">
        <v>-1208.9391138326901</v>
      </c>
      <c r="OF83" s="4">
        <v>-1208.9457850712499</v>
      </c>
      <c r="OG83" s="4">
        <v>-3.5283056564999998E-2</v>
      </c>
      <c r="OH83" s="28">
        <f t="shared" si="211"/>
        <v>-1208.9105020146849</v>
      </c>
      <c r="OI83" s="18" t="s">
        <v>119</v>
      </c>
      <c r="OJ83" s="34">
        <f>627.5095*(OA84-OA82)</f>
        <v>2.79941404972584</v>
      </c>
      <c r="OK83" s="34">
        <f>627.5095*(OH84-OH82)</f>
        <v>3.8626815539591242</v>
      </c>
      <c r="OL83" s="34">
        <f>627.5095*(OF84-OF82)</f>
        <v>3.8092857583854807</v>
      </c>
      <c r="OM83" s="34">
        <f>627.5095*(OE84-OE82)</f>
        <v>2.0108222588991511</v>
      </c>
      <c r="ON83" s="34">
        <f>627.5095*(OD84-OD82)</f>
        <v>1.9841243588294633</v>
      </c>
      <c r="OO83" s="34">
        <f>627.5095*(OC84-OC82)</f>
        <v>2.2998399129490865</v>
      </c>
      <c r="OP83" s="34">
        <f>627.5095*(OB84-OB82)</f>
        <v>2.2464441192302722</v>
      </c>
      <c r="OQ83" s="33">
        <f t="shared" si="160"/>
        <v>-1.5628416391552085</v>
      </c>
      <c r="OR83" s="39">
        <f t="shared" si="212"/>
        <v>0.26231976040080895</v>
      </c>
      <c r="OS83" s="39"/>
      <c r="OT83" s="39" t="s">
        <v>79</v>
      </c>
      <c r="OU83" s="39">
        <v>-1205.8687804209101</v>
      </c>
      <c r="OV83" s="39">
        <v>-1209.1162947732</v>
      </c>
      <c r="OW83" s="39">
        <v>-1209.10259836051</v>
      </c>
      <c r="OX83" s="39">
        <v>-1208.95955120644</v>
      </c>
      <c r="OY83" s="39">
        <v>-1208.95270300009</v>
      </c>
      <c r="OZ83" s="39">
        <v>-1208.94640509839</v>
      </c>
      <c r="PA83" s="39">
        <v>-1.3696412694E-2</v>
      </c>
      <c r="PB83" s="39">
        <v>-1208.9327086856961</v>
      </c>
      <c r="PC83" s="39" t="s">
        <v>119</v>
      </c>
      <c r="PD83" s="39">
        <v>2.79941404972584</v>
      </c>
      <c r="PE83" s="39">
        <v>3.8109824575006255</v>
      </c>
      <c r="PF83" s="39">
        <v>3.8215249483464393</v>
      </c>
      <c r="PG83" s="39">
        <v>1.9564204229973814</v>
      </c>
      <c r="PH83" s="39">
        <v>1.961691672343965</v>
      </c>
      <c r="PI83" s="39">
        <v>2.2302758160923908</v>
      </c>
      <c r="PJ83" s="39">
        <v>2.2408183082223174</v>
      </c>
      <c r="PK83" s="39">
        <v>-1.5807066401241219</v>
      </c>
      <c r="PL83" s="39">
        <v>0.2791266358783524</v>
      </c>
      <c r="PM83" s="39"/>
      <c r="PO83" s="33">
        <f t="shared" si="161"/>
        <v>7.9290091905308557E-3</v>
      </c>
      <c r="PP83" s="33">
        <f t="shared" si="162"/>
        <v>0.29237157324716012</v>
      </c>
      <c r="PQ83" s="33">
        <f t="shared" si="213"/>
        <v>0.28444256405662927</v>
      </c>
      <c r="PR83" s="33">
        <f>'LNO-CCSD(T)-def2nZVP'!LB83</f>
        <v>0.10943916270178455</v>
      </c>
      <c r="PS83" s="33">
        <f t="shared" si="214"/>
        <v>0.21179017030396008</v>
      </c>
      <c r="PT83" s="33">
        <f t="shared" si="215"/>
        <v>6.6480766935712143E-2</v>
      </c>
      <c r="PU83" s="33">
        <f>-'LNO-CCSD(T)-def2nZVP'!FA83+'CCSD(T)'!CI83</f>
        <v>8.2631367875777517E-2</v>
      </c>
      <c r="PV83" s="360">
        <f>'LNO-CCSD(T)-def2nZVP'!KV83+PS83+PT83+PU83</f>
        <v>2.2864223280767981</v>
      </c>
      <c r="PW83" s="360"/>
      <c r="PX83" s="399">
        <v>7.9288459655932897E-3</v>
      </c>
      <c r="PY83" s="399">
        <v>0.25543745594977585</v>
      </c>
      <c r="PZ83" s="399">
        <v>0.24750860998418256</v>
      </c>
      <c r="QA83" s="399">
        <v>0.10943916270178455</v>
      </c>
      <c r="QB83" s="399">
        <v>0.18443168366013699</v>
      </c>
      <c r="QC83" s="399">
        <v>6.6480766935712143E-2</v>
      </c>
      <c r="QD83" s="399">
        <v>8.2631367875777517E-2</v>
      </c>
      <c r="QE83" s="360">
        <v>2.2590638414329751</v>
      </c>
      <c r="QF83" s="399">
        <f t="shared" si="216"/>
        <v>-2.735848664382301E-2</v>
      </c>
      <c r="QH83" s="5" t="s">
        <v>79</v>
      </c>
      <c r="QI83" s="420">
        <v>-1205.8269824210199</v>
      </c>
      <c r="QJ83" s="420">
        <v>-1208.62780219262</v>
      </c>
      <c r="QK83" s="420">
        <v>-1208.61981119034</v>
      </c>
      <c r="QL83" s="420">
        <v>-1208.4973605110899</v>
      </c>
      <c r="QM83" s="420">
        <v>-1208.4933650099499</v>
      </c>
      <c r="QN83" s="420">
        <v>-1208.4306374069299</v>
      </c>
      <c r="QO83" s="420">
        <v>-7.9910022849999998E-3</v>
      </c>
      <c r="QP83" s="213">
        <f t="shared" si="217"/>
        <v>-1208.4226464046449</v>
      </c>
      <c r="QQ83" s="421" t="s">
        <v>119</v>
      </c>
      <c r="QR83" s="212">
        <f>627.5095*(QI84-QI82)</f>
        <v>2.7914851974823645</v>
      </c>
      <c r="QS83" s="212">
        <f>627.5095*(QP84-QP82)</f>
        <v>3.0129626321859466</v>
      </c>
      <c r="QT83" s="212">
        <f>627.5095*(QN84-QN82)</f>
        <v>3.0065497462477833</v>
      </c>
      <c r="QU83" s="212">
        <f>627.5095*(QM84-QM82)</f>
        <v>1.6673478304867326</v>
      </c>
      <c r="QV83" s="212">
        <f>627.5095*(QL84-QL82)</f>
        <v>1.6641413825952205</v>
      </c>
      <c r="QW83" s="212">
        <f>627.5095*(QK84-QK82)</f>
        <v>1.8538408302522411</v>
      </c>
      <c r="QX83" s="212">
        <f>627.5095*(QJ84-QJ82)</f>
        <v>1.8474279403190617</v>
      </c>
      <c r="QY83" s="213">
        <f t="shared" si="163"/>
        <v>-1.1591218059287216</v>
      </c>
      <c r="QZ83" s="249">
        <f t="shared" si="218"/>
        <v>0.18328655772384117</v>
      </c>
      <c r="RA83" s="5"/>
      <c r="RB83" s="5" t="s">
        <v>79</v>
      </c>
      <c r="RC83" s="213">
        <v>-1205.8687804209201</v>
      </c>
      <c r="RD83" s="213">
        <v>-1208.81527653732</v>
      </c>
      <c r="RE83" s="213">
        <v>-1208.8034185168401</v>
      </c>
      <c r="RF83" s="213">
        <v>-1208.6713878215601</v>
      </c>
      <c r="RG83" s="213">
        <v>-1208.6654588113299</v>
      </c>
      <c r="RH83" s="213">
        <v>-1208.63509858873</v>
      </c>
      <c r="RI83" s="213">
        <v>-1.1858020473999999E-2</v>
      </c>
      <c r="RJ83" s="418">
        <f t="shared" si="219"/>
        <v>-1208.6232405682561</v>
      </c>
      <c r="RK83" s="421" t="s">
        <v>119</v>
      </c>
      <c r="RL83" s="212">
        <f>627.5095*(RC84-RC82)</f>
        <v>2.79941404972584</v>
      </c>
      <c r="RM83" s="212">
        <f>627.5095*(RJ84-RJ82)</f>
        <v>3.2709276625372952</v>
      </c>
      <c r="RN83" s="212">
        <f>627.5095*(RH84-RH82)</f>
        <v>3.259969357446673</v>
      </c>
      <c r="RO83" s="212">
        <f>627.5095*(RG84-RG82)</f>
        <v>1.8926689342500198</v>
      </c>
      <c r="RP83" s="212">
        <f>627.5095*(RF84-RF82)</f>
        <v>1.8871897848436499</v>
      </c>
      <c r="RQ83" s="212">
        <f>627.5095*(RE84-RE82)</f>
        <v>2.124579088603233</v>
      </c>
      <c r="RR83" s="212">
        <f>627.5095*(RD84-RD82)</f>
        <v>2.1136207772347291</v>
      </c>
      <c r="RS83" s="213">
        <f t="shared" si="164"/>
        <v>-1.146348580211944</v>
      </c>
      <c r="RT83" s="249">
        <f t="shared" si="220"/>
        <v>0.22643099239107922</v>
      </c>
    </row>
    <row r="84" spans="1:488" ht="17">
      <c r="A84" s="96">
        <v>11.37</v>
      </c>
      <c r="C84" s="286" t="s">
        <v>80</v>
      </c>
      <c r="D84" s="282">
        <v>-1204.9501890791701</v>
      </c>
      <c r="E84" s="282">
        <v>-1207.0134328321001</v>
      </c>
      <c r="F84" s="282">
        <v>-1207.0080754077501</v>
      </c>
      <c r="G84" s="282">
        <v>-1206.9412752329099</v>
      </c>
      <c r="H84" s="282">
        <v>-1206.93859652073</v>
      </c>
      <c r="I84" s="282">
        <v>-1206.8214770069901</v>
      </c>
      <c r="J84" s="282">
        <v>-1206.8161195826499</v>
      </c>
      <c r="K84" s="94" t="s">
        <v>120</v>
      </c>
      <c r="L84" s="34">
        <f>627.5095*(D82-D83)</f>
        <v>10.291477687266852</v>
      </c>
      <c r="M84" s="34">
        <f>627.5095*(J82-J83)</f>
        <v>15.57886611401714</v>
      </c>
      <c r="N84" s="34">
        <f>627.5095*(I82-I83)</f>
        <v>15.583109935717662</v>
      </c>
      <c r="O84" s="34">
        <f>627.5095*(H82-H83)</f>
        <v>13.755292187985122</v>
      </c>
      <c r="P84" s="34">
        <f>627.5095*(G82-G83)</f>
        <v>13.757414098906722</v>
      </c>
      <c r="Q84" s="34">
        <f>627.5095*(F82-F83)</f>
        <v>14.110122260353631</v>
      </c>
      <c r="R84" s="34">
        <f>627.5095*(E82-E83)</f>
        <v>14.114366082054151</v>
      </c>
      <c r="S84" s="93">
        <f t="shared" si="165"/>
        <v>-1.4687438536635113</v>
      </c>
      <c r="T84" s="93">
        <f t="shared" si="166"/>
        <v>0.35695198314742882</v>
      </c>
      <c r="U84" s="288"/>
      <c r="V84" s="93">
        <f>L84-'CCSD(T)'!BV84</f>
        <v>-0.14746470123765221</v>
      </c>
      <c r="W84" s="93">
        <f>N84-'CCSD(T)'!BW84</f>
        <v>-0.20537212226643753</v>
      </c>
      <c r="X84" s="93">
        <f>P84-'CCSD(T)'!CF84</f>
        <v>7.2457861126984824E-2</v>
      </c>
      <c r="Y84" s="93">
        <f>R84-'CCSD(T)'!CG84</f>
        <v>0.10940911889766092</v>
      </c>
      <c r="Z84" s="93">
        <f>R84-'DLPNO-CCSD(T1 or T0)'!CT83</f>
        <v>0.17531934576516406</v>
      </c>
      <c r="AA84" s="93">
        <f t="shared" si="167"/>
        <v>0.21992256236463703</v>
      </c>
      <c r="AB84" s="93">
        <f t="shared" si="168"/>
        <v>3.6951257770676094E-2</v>
      </c>
      <c r="AD84" s="209" t="s">
        <v>80</v>
      </c>
      <c r="AE84" s="28">
        <v>-1204.9501890791601</v>
      </c>
      <c r="AF84" s="28">
        <v>-1207.01351689847</v>
      </c>
      <c r="AG84" s="28">
        <v>-1207.0081823106</v>
      </c>
      <c r="AH84" s="28">
        <v>-1206.9413537671401</v>
      </c>
      <c r="AI84" s="28">
        <v>-1206.9386864732001</v>
      </c>
      <c r="AJ84" s="28">
        <v>-1206.8215863709499</v>
      </c>
      <c r="AK84" s="28">
        <v>-1206.8162517830799</v>
      </c>
      <c r="AL84" s="18" t="s">
        <v>120</v>
      </c>
      <c r="AM84" s="34">
        <f>627.5095*(AE82-AE83)</f>
        <v>10.291477687266852</v>
      </c>
      <c r="AN84" s="34">
        <f>627.5095*(AK82-AK83)</f>
        <v>15.598076859368522</v>
      </c>
      <c r="AO84" s="34">
        <f>627.5095*(AJ82-AJ83)</f>
        <v>15.584778815967214</v>
      </c>
      <c r="AP84" s="34">
        <f>627.5095*(AI82-AI83)</f>
        <v>13.760111492305244</v>
      </c>
      <c r="AQ84" s="34">
        <f>627.5095*(AH82-AH83)</f>
        <v>13.753462470818608</v>
      </c>
      <c r="AR84" s="34">
        <f>627.5095*(AG82-AG83)</f>
        <v>14.123033814211382</v>
      </c>
      <c r="AS84" s="34">
        <f>627.5095*(AF82-AF83)</f>
        <v>14.109735771095432</v>
      </c>
      <c r="AT84" s="52">
        <f t="shared" si="169"/>
        <v>-1.4750430448717822</v>
      </c>
      <c r="AU84" s="52">
        <f t="shared" si="170"/>
        <v>0.35627330027682369</v>
      </c>
      <c r="AV84" s="71"/>
      <c r="AW84" s="52">
        <f>AM84-'CCSD(T)'!BV84</f>
        <v>-0.14746470123765221</v>
      </c>
      <c r="AX84" s="52">
        <f>AO84-'CCSD(T)'!BW84</f>
        <v>-0.20370324201688561</v>
      </c>
      <c r="AY84" s="52">
        <f>AQ84-'CCSD(T)'!CF84</f>
        <v>6.8506233038871045E-2</v>
      </c>
      <c r="AZ84" s="52">
        <f>AS84-'CCSD(T)'!CG84</f>
        <v>0.10477880793894201</v>
      </c>
      <c r="BA84" s="52">
        <f>AS84-'DLPNO-CCSD(T1 or T0)'!CT83</f>
        <v>0.17068903480644515</v>
      </c>
      <c r="BB84" s="52">
        <f t="shared" si="171"/>
        <v>0.21597093427652325</v>
      </c>
      <c r="BC84" s="52">
        <f t="shared" si="172"/>
        <v>3.6272574900070964E-2</v>
      </c>
      <c r="BD84" s="33"/>
      <c r="BE84" s="211" t="s">
        <v>80</v>
      </c>
      <c r="BF84" s="28">
        <v>-1204.9501890791701</v>
      </c>
      <c r="BG84" s="28">
        <v>-1207.01328855218</v>
      </c>
      <c r="BH84" s="28">
        <v>-1206.99983346265</v>
      </c>
      <c r="BI84" s="28">
        <v>-1206.93955707075</v>
      </c>
      <c r="BJ84" s="28">
        <v>-1206.93282952598</v>
      </c>
      <c r="BK84" s="28">
        <v>-1206.82091630538</v>
      </c>
      <c r="BL84" s="28">
        <v>-1.3455089538E-2</v>
      </c>
      <c r="BM84" s="28">
        <f t="shared" si="173"/>
        <v>-1206.8074612158421</v>
      </c>
      <c r="BN84" s="18" t="s">
        <v>120</v>
      </c>
      <c r="BO84" s="212">
        <f>627.5095*(BF82-BF83)</f>
        <v>10.291477687266852</v>
      </c>
      <c r="BP84" s="212">
        <f>627.5095*(BM82-BM83)</f>
        <v>15.511471293847329</v>
      </c>
      <c r="BQ84" s="212">
        <f>627.5095*(BK82-BK83)</f>
        <v>15.681347696179685</v>
      </c>
      <c r="BR84" s="212">
        <f>627.5095*(BJ82-BJ83)</f>
        <v>13.801528732045693</v>
      </c>
      <c r="BS84" s="212">
        <f>627.5095*(BI82-BI83)</f>
        <v>13.886466930857667</v>
      </c>
      <c r="BT84" s="212">
        <f>627.5095*(BH82-BH83)</f>
        <v>14.115848817959396</v>
      </c>
      <c r="BU84" s="212">
        <f>627.5095*(BG82-BG83)</f>
        <v>14.285725221718543</v>
      </c>
      <c r="BV84" s="213">
        <f t="shared" si="174"/>
        <v>-1.3956224744611418</v>
      </c>
      <c r="BW84" s="213">
        <f t="shared" si="175"/>
        <v>0.39925829086087639</v>
      </c>
      <c r="BX84" s="214">
        <f t="shared" si="129"/>
        <v>-4.2984990584052696E-2</v>
      </c>
      <c r="BY84" s="33">
        <f>BO84-'CCSD(T)'!BV84</f>
        <v>-0.14746470123765221</v>
      </c>
      <c r="BZ84" s="33">
        <f>BQ84-'CCSD(T)'!BW84</f>
        <v>-0.10713436180441427</v>
      </c>
      <c r="CA84" s="39">
        <f>BS84-'CCSD(T)'!CF84</f>
        <v>0.20151069307793001</v>
      </c>
      <c r="CB84" s="39">
        <f>BU84-'CCSD(T)'!CG84</f>
        <v>0.28076825856205367</v>
      </c>
      <c r="CC84" s="33">
        <f>BU84-'DLPNO-CCSD(T1 or T0)'!CT83</f>
        <v>0.34667848542955682</v>
      </c>
      <c r="CD84" s="33">
        <f t="shared" si="176"/>
        <v>0.34897539431558222</v>
      </c>
      <c r="CE84" s="33">
        <f t="shared" si="177"/>
        <v>7.925756548412366E-2</v>
      </c>
      <c r="CF84" s="39"/>
      <c r="CG84" s="211" t="s">
        <v>80</v>
      </c>
      <c r="CH84" s="74">
        <v>-1204.9501890791701</v>
      </c>
      <c r="CI84" s="74">
        <v>-1207.0135102880699</v>
      </c>
      <c r="CJ84" s="74">
        <v>-1207.00019912322</v>
      </c>
      <c r="CK84" s="74">
        <v>-1206.9397979357</v>
      </c>
      <c r="CL84" s="74">
        <v>-1206.9331423532699</v>
      </c>
      <c r="CM84" s="74">
        <v>-1206.82121616688</v>
      </c>
      <c r="CN84" s="33">
        <v>-1.3311164848E-2</v>
      </c>
      <c r="CO84" s="33">
        <f t="shared" si="178"/>
        <v>-1206.8079050020322</v>
      </c>
      <c r="CP84" s="18" t="s">
        <v>120</v>
      </c>
      <c r="CQ84" s="34">
        <f>627.5095*(CH82-CH83)</f>
        <v>10.291477687266852</v>
      </c>
      <c r="CR84" s="34">
        <f>627.5095*(CO82-CO83)</f>
        <v>15.500646461811858</v>
      </c>
      <c r="CS84" s="34">
        <f>627.5095*(CM82-CM83)</f>
        <v>15.665150596681414</v>
      </c>
      <c r="CT84" s="34">
        <f>627.5095*(CL82-CL83)</f>
        <v>13.772865867824578</v>
      </c>
      <c r="CU84" s="34">
        <f>627.5095*(CK82-CK83)</f>
        <v>13.855117930336926</v>
      </c>
      <c r="CV84" s="34">
        <f>627.5095*(CJ82-CJ83)</f>
        <v>14.086561832512773</v>
      </c>
      <c r="CW84" s="34">
        <f>627.5095*(CI82-CI83)</f>
        <v>14.251065964386068</v>
      </c>
      <c r="CX84" s="33">
        <f t="shared" si="130"/>
        <v>-1.4140846322953458</v>
      </c>
      <c r="CY84" s="33">
        <f t="shared" si="131"/>
        <v>0.39594803404914281</v>
      </c>
      <c r="CZ84" s="33">
        <f t="shared" si="132"/>
        <v>-3.3102568117335807E-3</v>
      </c>
      <c r="DA84" s="33">
        <f>CQ84-'CCSD(T)'!BV84</f>
        <v>-0.14746470123765221</v>
      </c>
      <c r="DB84" s="33">
        <f>CS84-'CCSD(T)'!BW84</f>
        <v>-0.12333146130268524</v>
      </c>
      <c r="DC84" s="33">
        <f>CU84-'CCSD(T)'!CF84</f>
        <v>0.17016169255718872</v>
      </c>
      <c r="DD84" s="39">
        <f>CW84-'CCSD(T)'!CG84</f>
        <v>0.24610900122957879</v>
      </c>
      <c r="DE84" s="39">
        <f>CW84-'DLPNO-CCSD(T1 or T0)'!CT83</f>
        <v>0.31201922809708194</v>
      </c>
      <c r="DF84" s="33">
        <f t="shared" si="179"/>
        <v>0.31762639379484092</v>
      </c>
      <c r="DG84" s="33">
        <f t="shared" si="180"/>
        <v>7.5947308672390079E-2</v>
      </c>
      <c r="DH84" s="33"/>
      <c r="DI84" s="211" t="s">
        <v>80</v>
      </c>
      <c r="DJ84" s="74">
        <v>-1204.95018907913</v>
      </c>
      <c r="DK84" s="74">
        <v>-1207.01269940259</v>
      </c>
      <c r="DL84" s="74">
        <v>-1207.0114762734399</v>
      </c>
      <c r="DM84" s="74">
        <v>-1206.9413463607</v>
      </c>
      <c r="DN84" s="74">
        <v>-1206.9407347961201</v>
      </c>
      <c r="DO84" s="74">
        <v>-1206.82175169895</v>
      </c>
      <c r="DP84" s="28">
        <v>-1.2231291479999999E-3</v>
      </c>
      <c r="DQ84" s="33">
        <f t="shared" si="125"/>
        <v>-1206.820528569802</v>
      </c>
      <c r="DR84" s="18" t="s">
        <v>120</v>
      </c>
      <c r="DS84" s="34">
        <f>627.5095*(DJ82-DJ83)</f>
        <v>10.291477687266852</v>
      </c>
      <c r="DT84" s="34">
        <f>627.5095*(DQ82-DQ83)</f>
        <v>15.479340446588157</v>
      </c>
      <c r="DU84" s="34">
        <f>627.5095*(DO82-DO83)</f>
        <v>15.501855129777459</v>
      </c>
      <c r="DV84" s="34">
        <f>627.5095*(DN82-DN83)</f>
        <v>13.685655927728368</v>
      </c>
      <c r="DW84" s="34">
        <f>627.5095*(DM82-DM83)</f>
        <v>13.696913272461961</v>
      </c>
      <c r="DX84" s="34">
        <f>627.5095*(DL82-DL83)</f>
        <v>14.025190650464408</v>
      </c>
      <c r="DY84" s="34">
        <f>627.5095*(DK82-DK83)</f>
        <v>14.047705333653708</v>
      </c>
      <c r="DZ84" s="33">
        <f t="shared" si="133"/>
        <v>-1.4541497961237511</v>
      </c>
      <c r="EA84" s="33">
        <f t="shared" si="134"/>
        <v>0.350792061191747</v>
      </c>
      <c r="EB84" s="33">
        <f t="shared" si="181"/>
        <v>-6.1599219556818241E-3</v>
      </c>
      <c r="EC84" s="33">
        <f>DS84-'CCSD(T)'!BV84</f>
        <v>-0.14746470123765221</v>
      </c>
      <c r="ED84" s="33">
        <f>DU84-'CCSD(T)'!BW84</f>
        <v>-0.28662692820664049</v>
      </c>
      <c r="EE84" s="33">
        <f>DW84-'CCSD(T)'!CF84</f>
        <v>1.1957034682223977E-2</v>
      </c>
      <c r="EF84" s="39">
        <f>DY84-'CCSD(T)'!CG84</f>
        <v>4.2748370497218247E-2</v>
      </c>
      <c r="EG84" s="39">
        <f>DY84-'DLPNO-CCSD(T1 or T0)'!CT83</f>
        <v>0.10865859736472139</v>
      </c>
      <c r="EH84" s="33">
        <f t="shared" si="182"/>
        <v>0.15942173591987618</v>
      </c>
      <c r="EI84" s="33">
        <f t="shared" si="183"/>
        <v>3.079133581499427E-2</v>
      </c>
      <c r="EJ84" s="33"/>
      <c r="EK84" s="289" t="s">
        <v>80</v>
      </c>
      <c r="EL84" s="33">
        <v>-1205.0427036531501</v>
      </c>
      <c r="EM84" s="33">
        <v>-1207.4727256204401</v>
      </c>
      <c r="EN84" s="33">
        <v>-1207.4673549261099</v>
      </c>
      <c r="EO84" s="33">
        <v>-1207.3842589910601</v>
      </c>
      <c r="EP84" s="33">
        <v>-1207.3815736439001</v>
      </c>
      <c r="EQ84" s="33">
        <v>-1207.2953032994801</v>
      </c>
      <c r="ER84" s="33">
        <v>-5.3706943309999996E-3</v>
      </c>
      <c r="ES84" s="33">
        <f t="shared" si="184"/>
        <v>-1207.289932605149</v>
      </c>
      <c r="ET84" s="18" t="s">
        <v>120</v>
      </c>
      <c r="EU84" s="34">
        <f>627.5095*(EL82-EL83)</f>
        <v>11.238345703825827</v>
      </c>
      <c r="EV84" s="34">
        <f>627.5095*(ES82-ES83)</f>
        <v>15.518803080254806</v>
      </c>
      <c r="EW84" s="34">
        <f>627.5095*(EQ82-EQ83)</f>
        <v>15.512078840893054</v>
      </c>
      <c r="EX84" s="34">
        <f>627.5095*(EP82-EP83)</f>
        <v>14.592525760896507</v>
      </c>
      <c r="EY84" s="34">
        <f>627.5095*(EO82-EO83)</f>
        <v>14.589163640216876</v>
      </c>
      <c r="EZ84" s="34">
        <f>627.5095*(EN82-EN83)</f>
        <v>14.928266247473525</v>
      </c>
      <c r="FA84" s="34">
        <f>627.5095*(EM82-EM83)</f>
        <v>14.921542006256944</v>
      </c>
      <c r="FB84" s="92">
        <f t="shared" si="135"/>
        <v>-0.59053683463610973</v>
      </c>
      <c r="FC84" s="92">
        <f t="shared" si="136"/>
        <v>0.33237836604006787</v>
      </c>
      <c r="FD84" s="92">
        <f>EU84-'CCSD(T)'!BB84</f>
        <v>-0.1817635671817186</v>
      </c>
      <c r="FE84" s="92">
        <f>EW84-'CCSD(T)'!BC84</f>
        <v>-0.24184622574655812</v>
      </c>
      <c r="FF84" s="92">
        <f>EY84-'CCSD(T)'!CH84</f>
        <v>7.44102465426284E-2</v>
      </c>
      <c r="FG84" s="96">
        <f>FA84-'CCSD(T)'!CI84</f>
        <v>0.11644901688341314</v>
      </c>
      <c r="FH84" s="96">
        <f>FA84-'DLPNO-CCSD(T1 or T0)'!AF83</f>
        <v>0.10487491603786481</v>
      </c>
      <c r="FI84" s="92">
        <f t="shared" si="185"/>
        <v>0.256173813724347</v>
      </c>
      <c r="FJ84" s="92">
        <f t="shared" si="186"/>
        <v>4.2038770340784737E-2</v>
      </c>
      <c r="FK84" s="39"/>
      <c r="FL84" s="218" t="s">
        <v>80</v>
      </c>
      <c r="FM84" s="28">
        <v>-1205.0427036532701</v>
      </c>
      <c r="FN84" s="28">
        <v>-1207.47281059234</v>
      </c>
      <c r="FO84" s="28">
        <v>-1207.4674528343901</v>
      </c>
      <c r="FP84" s="28">
        <v>-1207.3843333908501</v>
      </c>
      <c r="FQ84" s="28">
        <v>-1207.38165451188</v>
      </c>
      <c r="FR84" s="28">
        <v>-1207.2954055008299</v>
      </c>
      <c r="FS84" s="28">
        <v>-5.3577579429999996E-3</v>
      </c>
      <c r="FT84" s="28">
        <f t="shared" si="187"/>
        <v>-1207.2900477428868</v>
      </c>
      <c r="FU84" s="18" t="s">
        <v>120</v>
      </c>
      <c r="FV84" s="34">
        <f>627.5095*(FM82-FM83)</f>
        <v>11.238345697547944</v>
      </c>
      <c r="FW84" s="34">
        <f>627.5095*(FT82-FT83)</f>
        <v>15.50673732135594</v>
      </c>
      <c r="FX84" s="34">
        <f>627.5095*(FR82-FR83)</f>
        <v>15.498785610629902</v>
      </c>
      <c r="FY84" s="34">
        <f>627.5095*(FQ82-FQ83)</f>
        <v>14.581483206198438</v>
      </c>
      <c r="FZ84" s="34">
        <f>627.5095*(FP82-FP83)</f>
        <v>14.577507350050684</v>
      </c>
      <c r="GA84" s="34">
        <f>627.5095*(FO82-FO83)</f>
        <v>14.919882124210122</v>
      </c>
      <c r="GB84" s="34">
        <f>627.5095*(FN82-FN83)</f>
        <v>14.911930418049817</v>
      </c>
      <c r="GC84" s="33">
        <f t="shared" si="188"/>
        <v>-0.58685519258008512</v>
      </c>
      <c r="GD84" s="33">
        <f t="shared" si="189"/>
        <v>0.33442306799913268</v>
      </c>
      <c r="GE84" s="169">
        <f t="shared" si="137"/>
        <v>-6.4347332536520696E-3</v>
      </c>
      <c r="GF84" s="33">
        <f>FV84-'CCSD(T)'!BB84</f>
        <v>-0.1817635734596017</v>
      </c>
      <c r="GG84" s="33">
        <f>FX84-'CCSD(T)'!BC84</f>
        <v>-0.25513945600970978</v>
      </c>
      <c r="GH84" s="33">
        <f>FZ84-'CCSD(T)'!CH84</f>
        <v>6.2753956376436548E-2</v>
      </c>
      <c r="GI84" s="33">
        <f>GB84-'CCSD(T)'!CI84</f>
        <v>0.10683742867628609</v>
      </c>
      <c r="GJ84" s="33">
        <f>GB84-'DLPNO-CCSD(T1 or T0)'!O83</f>
        <v>0.30052607783187213</v>
      </c>
      <c r="GK84" s="33">
        <f t="shared" si="190"/>
        <v>0.24451752983603825</v>
      </c>
      <c r="GL84" s="33">
        <f t="shared" si="191"/>
        <v>4.4083472299849547E-2</v>
      </c>
      <c r="GM84" s="33"/>
      <c r="GN84" s="218" t="s">
        <v>80</v>
      </c>
      <c r="GO84" s="28">
        <v>-1205.0427036532601</v>
      </c>
      <c r="GP84" s="28">
        <v>-1207.4731073089099</v>
      </c>
      <c r="GQ84" s="28">
        <v>-1207.4583695841</v>
      </c>
      <c r="GR84" s="28">
        <v>-1207.3830587316099</v>
      </c>
      <c r="GS84" s="28">
        <v>-1207.37568986921</v>
      </c>
      <c r="GT84" s="28">
        <v>-1207.2946965134499</v>
      </c>
      <c r="GU84" s="28">
        <v>-1.4737724816000001E-2</v>
      </c>
      <c r="GV84" s="28">
        <f t="shared" si="192"/>
        <v>-1207.2799587886338</v>
      </c>
      <c r="GW84" s="18" t="s">
        <v>120</v>
      </c>
      <c r="GX84" s="34">
        <f>627.5095*(GO82-GO83)</f>
        <v>11.238345697547944</v>
      </c>
      <c r="GY84" s="34">
        <f>627.5095*(GV82-GV83)</f>
        <v>15.407346211628941</v>
      </c>
      <c r="GZ84" s="34">
        <f>627.5095*(GT82-GT83)</f>
        <v>15.53905536150843</v>
      </c>
      <c r="HA84" s="34">
        <f>627.5095*(GS82-GS83)</f>
        <v>14.541975622324371</v>
      </c>
      <c r="HB84" s="34">
        <f>627.5095*(GR82-GR83)</f>
        <v>14.607830196622059</v>
      </c>
      <c r="HC84" s="34">
        <f>627.5095*(GQ82-GQ83)</f>
        <v>14.817000372998661</v>
      </c>
      <c r="HD84" s="34">
        <f>627.5095*(GP82-GP83)</f>
        <v>14.948709521736717</v>
      </c>
      <c r="HE84" s="33">
        <f t="shared" si="138"/>
        <v>-0.59034583977171273</v>
      </c>
      <c r="HF84" s="33">
        <f t="shared" si="139"/>
        <v>0.34087932511465802</v>
      </c>
      <c r="HG84" s="52">
        <f t="shared" si="193"/>
        <v>-6.4562571155253323E-3</v>
      </c>
      <c r="HH84" s="33">
        <f>GX84-'CCSD(T)'!BB84</f>
        <v>-0.1817635734596017</v>
      </c>
      <c r="HI84" s="33">
        <f>GZ84-'CCSD(T)'!BC84</f>
        <v>-0.21486970513118209</v>
      </c>
      <c r="HJ84" s="33">
        <f>HB84-'CCSD(T)'!CH84</f>
        <v>9.3076802947811288E-2</v>
      </c>
      <c r="HK84" s="33">
        <f>HD84-'CCSD(T)'!CI84</f>
        <v>0.14361653236318617</v>
      </c>
      <c r="HL84" s="33">
        <f>HD84-'DLPNO-CCSD(T1 or T0)'!CT83</f>
        <v>1.0096627854477305</v>
      </c>
      <c r="HM84" s="33">
        <f t="shared" si="140"/>
        <v>0.27484037640741299</v>
      </c>
      <c r="HN84" s="33">
        <f t="shared" si="141"/>
        <v>5.0539729415374879E-2</v>
      </c>
      <c r="HO84" s="39"/>
      <c r="HP84" s="218" t="s">
        <v>80</v>
      </c>
      <c r="HQ84" s="28">
        <v>-1205.0427036532701</v>
      </c>
      <c r="HR84" s="28">
        <v>-1207.4733930745799</v>
      </c>
      <c r="HS84" s="28">
        <v>-1207.4588878985201</v>
      </c>
      <c r="HT84" s="28">
        <v>-1207.38337921673</v>
      </c>
      <c r="HU84" s="28">
        <v>-1207.3761266286999</v>
      </c>
      <c r="HV84" s="28">
        <v>-1207.29507781081</v>
      </c>
      <c r="HW84" s="28">
        <v>-1.4505176053E-2</v>
      </c>
      <c r="HX84" s="28">
        <f t="shared" si="194"/>
        <v>-1207.2805726347569</v>
      </c>
      <c r="HY84" s="18" t="s">
        <v>120</v>
      </c>
      <c r="HZ84" s="34">
        <f>627.5095*(HQ82-HQ83)</f>
        <v>11.238345697547944</v>
      </c>
      <c r="IA84" s="34">
        <f>627.5095*(HX82-HX83)</f>
        <v>15.404801914661281</v>
      </c>
      <c r="IB84" s="34">
        <f>627.5095*(HV82-HV83)</f>
        <v>15.518554676297683</v>
      </c>
      <c r="IC84" s="34">
        <f>627.5095*(HU82-HU83)</f>
        <v>14.534295960200087</v>
      </c>
      <c r="ID84" s="34">
        <f>627.5095*(HT82-HT83)</f>
        <v>14.591172342088383</v>
      </c>
      <c r="IE84" s="34">
        <f>627.5095*(HS82-HS83)</f>
        <v>14.804231546222493</v>
      </c>
      <c r="IF84" s="34">
        <f>627.5095*(HR82-HR83)</f>
        <v>14.917984303435842</v>
      </c>
      <c r="IG84" s="33">
        <f t="shared" si="195"/>
        <v>-0.60057037286184034</v>
      </c>
      <c r="IH84" s="33">
        <f t="shared" si="196"/>
        <v>0.3268119613474596</v>
      </c>
      <c r="II84" s="33">
        <f t="shared" si="197"/>
        <v>-1.4067363767198415E-2</v>
      </c>
      <c r="IJ84" s="33">
        <f>HZ84-'CCSD(T)'!BB84</f>
        <v>-0.1817635734596017</v>
      </c>
      <c r="IK84" s="33">
        <f>IB84-'CCSD(T)'!BC84</f>
        <v>-0.23537039034192908</v>
      </c>
      <c r="IL84" s="33">
        <f>ID84-'CCSD(T)'!CH84</f>
        <v>7.6418948414135102E-2</v>
      </c>
      <c r="IM84" s="33">
        <f>IF84-'CCSD(T)'!CI84</f>
        <v>0.11289131406231157</v>
      </c>
      <c r="IN84" s="33">
        <f>IF84-'DLPNO-CCSD(T1 or T0)'!CT83</f>
        <v>0.97893756714685587</v>
      </c>
      <c r="IO84" s="33">
        <f t="shared" si="198"/>
        <v>0.2581825218737368</v>
      </c>
      <c r="IP84" s="33">
        <f t="shared" si="199"/>
        <v>3.6472365648176464E-2</v>
      </c>
      <c r="IQ84" s="33"/>
      <c r="IR84" s="218" t="s">
        <v>80</v>
      </c>
      <c r="IS84">
        <v>-1205.0427036531501</v>
      </c>
      <c r="IT84">
        <v>-1207.4730044374801</v>
      </c>
      <c r="IU84">
        <v>-1207.4714010455</v>
      </c>
      <c r="IV84">
        <v>-1207.3848587365501</v>
      </c>
      <c r="IW84">
        <v>-1207.38405704056</v>
      </c>
      <c r="IX84">
        <v>-1207.29569681783</v>
      </c>
      <c r="IY84">
        <v>-1.603391975E-3</v>
      </c>
      <c r="IZ84" s="28">
        <f t="shared" si="200"/>
        <v>-1207.294093425855</v>
      </c>
      <c r="JA84" s="18" t="s">
        <v>120</v>
      </c>
      <c r="JB84" s="34">
        <f>627.5095*(IS82-IS83)</f>
        <v>11.238345697547944</v>
      </c>
      <c r="JC84" s="34">
        <f>627.5095*(IZ82-IZ83)</f>
        <v>15.460681039549392</v>
      </c>
      <c r="JD84" s="34">
        <f>627.5095*(IX82-IX83)</f>
        <v>15.481313995458166</v>
      </c>
      <c r="JE84" s="34">
        <f>627.5095*(IW82-IW83)</f>
        <v>14.527040325217349</v>
      </c>
      <c r="JF84" s="34">
        <f>627.5095*(IV82-IV83)</f>
        <v>14.537356800888869</v>
      </c>
      <c r="JG84" s="34">
        <f>627.5095*(IU82-IU83)</f>
        <v>14.843709015951621</v>
      </c>
      <c r="JH84" s="34">
        <f>627.5095*(IT82-IT83)</f>
        <v>14.864341973857902</v>
      </c>
      <c r="JI84" s="33">
        <f t="shared" si="201"/>
        <v>-0.61697202160026343</v>
      </c>
      <c r="JJ84" s="33">
        <f t="shared" si="202"/>
        <v>0.3269851729690334</v>
      </c>
      <c r="JK84" s="33">
        <f t="shared" si="203"/>
        <v>-5.3931930710344744E-3</v>
      </c>
      <c r="JL84" s="33">
        <f>JB84-'CCSD(T)'!BB84</f>
        <v>-0.1817635734596017</v>
      </c>
      <c r="JM84" s="33">
        <f>JD84-'CCSD(T)'!BC84</f>
        <v>-0.27261107118144601</v>
      </c>
      <c r="JN84" s="33">
        <f>JF84-'CCSD(T)'!CH84</f>
        <v>2.2603407214621285E-2</v>
      </c>
      <c r="JO84" s="33">
        <f>JH84-'CCSD(T)'!CI84</f>
        <v>5.9248984484371547E-2</v>
      </c>
      <c r="JP84" s="33">
        <f>JH84-'DLPNO-CCSD(T1 or T0)'!CT83</f>
        <v>0.92529523756891585</v>
      </c>
      <c r="JQ84" s="33">
        <f t="shared" si="204"/>
        <v>0.20436698067422299</v>
      </c>
      <c r="JR84" s="33">
        <f t="shared" si="205"/>
        <v>3.6645577269750262E-2</v>
      </c>
      <c r="JS84" s="33"/>
      <c r="JT84" s="344">
        <v>-1209.1908716057501</v>
      </c>
      <c r="JU84" s="345">
        <v>-1208.8546196523801</v>
      </c>
      <c r="JV84" s="346">
        <v>-1208.84470935332</v>
      </c>
      <c r="JW84" s="328"/>
      <c r="JX84" s="218" t="s">
        <v>80</v>
      </c>
      <c r="JY84" s="28">
        <v>-1205.8089663327401</v>
      </c>
      <c r="JZ84" s="28">
        <v>-1208.85692454948</v>
      </c>
      <c r="KA84" s="28">
        <v>-1208.84757619622</v>
      </c>
      <c r="KB84" s="28">
        <v>-1208.7166935323601</v>
      </c>
      <c r="KC84" s="28">
        <v>-1208.71201935573</v>
      </c>
      <c r="KD84" s="28">
        <v>-1208.6703120089701</v>
      </c>
      <c r="KE84" s="28">
        <v>-9.3483532630000005E-3</v>
      </c>
      <c r="KF84" s="28">
        <f t="shared" si="206"/>
        <v>-1208.6609636557071</v>
      </c>
      <c r="KG84" s="216">
        <v>-1208.520391756</v>
      </c>
      <c r="KH84" s="125">
        <v>-1208.520391756</v>
      </c>
      <c r="KI84" s="215">
        <v>-1208.64462559</v>
      </c>
      <c r="KJ84" s="10">
        <v>-0.72808162755899997</v>
      </c>
      <c r="KK84" s="10">
        <v>-2.13425049624</v>
      </c>
      <c r="KL84" s="10">
        <f t="shared" si="142"/>
        <v>-1208.6127608040811</v>
      </c>
      <c r="KM84" s="10">
        <f t="shared" si="143"/>
        <v>-1208.583491977852</v>
      </c>
      <c r="KN84" s="34">
        <f>627.5095*(JY82-JY83)</f>
        <v>8.5137819660610852</v>
      </c>
      <c r="KO84" s="34">
        <f>627.5095*(KF82-KF83)</f>
        <v>12.487459412743359</v>
      </c>
      <c r="KP84" s="34">
        <f>627.5095*(KL82-KL83)</f>
        <v>12.796956189618799</v>
      </c>
      <c r="KQ84" s="34">
        <f>627.5095*(KM82-KM83)</f>
        <v>12.956207769818953</v>
      </c>
      <c r="KR84" s="34">
        <f>627.5095*(KD82-KD83)</f>
        <v>12.565887043481956</v>
      </c>
      <c r="KS84" s="34">
        <f>627.5095*(KC82-KC83)</f>
        <v>11.770441568641242</v>
      </c>
      <c r="KT84" s="34">
        <f>627.5095*(KB82-KB83)</f>
        <v>11.809655383867863</v>
      </c>
      <c r="KU84" s="34">
        <f>627.5095*(KA82-KA83)</f>
        <v>12.059216087874747</v>
      </c>
      <c r="KV84" s="34">
        <f>627.5095*(JZ82-JZ83)</f>
        <v>12.137643718613344</v>
      </c>
      <c r="KW84" s="33">
        <f t="shared" si="221"/>
        <v>-0.42824332486861216</v>
      </c>
      <c r="KX84" s="109">
        <f>627.5095*(JT82-JT83)</f>
        <v>11.905345211184308</v>
      </c>
      <c r="KY84" s="109">
        <f>627.5095*(JU82-JU83)</f>
        <v>11.935943980096127</v>
      </c>
      <c r="KZ84" s="331">
        <f>627.5095*(JV82-JV83)</f>
        <v>12.050881437604868</v>
      </c>
      <c r="LA84" s="33">
        <f t="shared" si="144"/>
        <v>0.32798833474548061</v>
      </c>
      <c r="LB84" s="155">
        <f t="shared" si="145"/>
        <v>-6.4347332536520696E-3</v>
      </c>
      <c r="LC84" s="149">
        <f>KN84-'PNO-LCCSD(T)'!AB83</f>
        <v>1.5960396657533238E-2</v>
      </c>
      <c r="LD84" s="179">
        <f t="shared" si="146"/>
        <v>-2.7742866994364732</v>
      </c>
      <c r="LE84" s="324">
        <f t="shared" si="147"/>
        <v>-0.23229850742903579</v>
      </c>
      <c r="LF84" s="326">
        <f t="shared" si="148"/>
        <v>3.0598768911819008E-2</v>
      </c>
      <c r="LG84" t="str">
        <f t="shared" si="149"/>
        <v>27_ts</v>
      </c>
      <c r="LH84" s="175">
        <f>627.5095*(KG82-KG83)</f>
        <v>11.65566328498139</v>
      </c>
      <c r="LI84" s="128">
        <f t="shared" si="127"/>
        <v>0.11477828365985232</v>
      </c>
      <c r="LJ84" s="129">
        <f t="shared" si="128"/>
        <v>0.15399209888647292</v>
      </c>
      <c r="LK84" s="123">
        <f>627.5095*(KI82-KI83)</f>
        <v>12.026550265032252</v>
      </c>
      <c r="LL84" s="128">
        <f t="shared" si="150"/>
        <v>3.2665822842494308E-2</v>
      </c>
      <c r="LM84" s="128">
        <f t="shared" si="151"/>
        <v>0.11109345358109124</v>
      </c>
      <c r="LN84" s="226">
        <f t="shared" si="152"/>
        <v>1.9896699236640014</v>
      </c>
      <c r="LO84" s="226"/>
      <c r="LP84" s="5" t="s">
        <v>80</v>
      </c>
      <c r="LQ84" s="4">
        <v>-1205.8089663327501</v>
      </c>
      <c r="LR84" s="4">
        <v>-1208.85683371288</v>
      </c>
      <c r="LS84" s="4">
        <v>-1208.8474558051</v>
      </c>
      <c r="LT84" s="4">
        <v>-1208.7166112273301</v>
      </c>
      <c r="LU84" s="4">
        <v>-1208.71192227344</v>
      </c>
      <c r="LV84" s="4">
        <v>-1208.6702150661599</v>
      </c>
      <c r="LW84" s="4">
        <v>-9.3779077799999999E-3</v>
      </c>
      <c r="LX84" s="28">
        <f t="shared" si="153"/>
        <v>-1208.66083715838</v>
      </c>
      <c r="LY84" s="18" t="s">
        <v>120</v>
      </c>
      <c r="LZ84" s="34">
        <f>627.5095*(LQ82-LQ83)</f>
        <v>8.5137813384155425</v>
      </c>
      <c r="MA84" s="34">
        <f>627.5095*(LX82-LX83)</f>
        <v>12.499930331750187</v>
      </c>
      <c r="MB84" s="34">
        <f>627.5095*(LV82-LV83)</f>
        <v>12.570199947569156</v>
      </c>
      <c r="MC84" s="34">
        <f>627.5095*(LU82-LU83)</f>
        <v>11.779305993697061</v>
      </c>
      <c r="MD84" s="34">
        <f>627.5095*(LT82-LT83)</f>
        <v>11.814440802747979</v>
      </c>
      <c r="ME84" s="34">
        <f>627.5095*(LS82-LS83)</f>
        <v>12.071628715175681</v>
      </c>
      <c r="MF84" s="34">
        <f>627.5095*(LR82-LR83)</f>
        <v>12.141898333277515</v>
      </c>
      <c r="MG84" s="33">
        <f t="shared" si="154"/>
        <v>-0.42830161429164093</v>
      </c>
      <c r="MH84" s="39">
        <f t="shared" si="155"/>
        <v>0.32745753052953575</v>
      </c>
      <c r="MI84" s="33"/>
      <c r="MJ84" s="5" t="s">
        <v>80</v>
      </c>
      <c r="MK84" s="28">
        <v>-1205.8089663327401</v>
      </c>
      <c r="ML84" s="28">
        <v>-1208.8566734235801</v>
      </c>
      <c r="MM84" s="28">
        <v>-1208.8328764078201</v>
      </c>
      <c r="MN84" s="28">
        <v>-1208.7146622093701</v>
      </c>
      <c r="MO84" s="28">
        <v>-1208.7027637014801</v>
      </c>
      <c r="MP84" s="28">
        <v>-1208.66964215236</v>
      </c>
      <c r="MQ84" s="28">
        <v>-2.3797015761999999E-2</v>
      </c>
      <c r="MR84" s="28">
        <f t="shared" si="207"/>
        <v>-1208.6458451365979</v>
      </c>
      <c r="MS84" s="18" t="s">
        <v>120</v>
      </c>
      <c r="MT84" s="34">
        <f>627.5095*(MK82-MK83)</f>
        <v>8.5137819660610852</v>
      </c>
      <c r="MU84" s="34">
        <f>627.5095*(MR82-MR83)</f>
        <v>12.489298709530104</v>
      </c>
      <c r="MV84" s="34">
        <f>627.5095*(MP82-MP83)</f>
        <v>12.551612996993406</v>
      </c>
      <c r="MW84" s="34">
        <f>627.5095*(MO82-MO83)</f>
        <v>11.773236928819864</v>
      </c>
      <c r="MX84" s="34">
        <f>627.5095*(MN82-MN83)</f>
        <v>11.80439406827114</v>
      </c>
      <c r="MY84" s="34">
        <f>627.5095*(MM82-MM83)</f>
        <v>12.015398981979846</v>
      </c>
      <c r="MZ84" s="34">
        <f>627.5095*(ML82-ML83)</f>
        <v>12.077713266874921</v>
      </c>
      <c r="NA84" s="52">
        <f t="shared" si="156"/>
        <v>-0.47389973011848419</v>
      </c>
      <c r="NB84" s="52">
        <f t="shared" si="157"/>
        <v>0.27331919860378129</v>
      </c>
      <c r="NC84" s="33">
        <f t="shared" si="158"/>
        <v>5.4669136141699326E-2</v>
      </c>
      <c r="ND84" s="33"/>
      <c r="NE84" s="5" t="s">
        <v>80</v>
      </c>
      <c r="NF84">
        <v>-1205.8089663327401</v>
      </c>
      <c r="NG84">
        <v>-1208.8570256645301</v>
      </c>
      <c r="NH84">
        <v>-1208.8333583701799</v>
      </c>
      <c r="NI84">
        <v>-1208.71500262679</v>
      </c>
      <c r="NJ84">
        <v>-1208.7031689796199</v>
      </c>
      <c r="NK84">
        <v>-1208.6700863385099</v>
      </c>
      <c r="NL84">
        <v>-2.3667294349000001E-2</v>
      </c>
      <c r="NM84" s="28">
        <f t="shared" si="208"/>
        <v>-1208.6464190441609</v>
      </c>
      <c r="NN84" s="18" t="s">
        <v>120</v>
      </c>
      <c r="NO84" s="34">
        <f>627.5095*(NF82-NF83)</f>
        <v>8.5137819723389665</v>
      </c>
      <c r="NP84" s="34">
        <f>627.5095*(NM82-NM83)</f>
        <v>12.429189337434982</v>
      </c>
      <c r="NQ84" s="34">
        <f>627.5095*(NK82-NK83)</f>
        <v>12.538972790754787</v>
      </c>
      <c r="NR84" s="34">
        <f>627.5095*(NJ82-NJ83)</f>
        <v>11.731066627572401</v>
      </c>
      <c r="NS84" s="34">
        <f>627.5095*(NI82-NI83)</f>
        <v>11.785958359868129</v>
      </c>
      <c r="NT84" s="34">
        <f>627.5095*(NH82-NH83)</f>
        <v>11.958882156806984</v>
      </c>
      <c r="NU84" s="34">
        <f>627.5095*(NG82-NG83)</f>
        <v>12.068665615263237</v>
      </c>
      <c r="NV84" s="33">
        <f t="shared" si="159"/>
        <v>-0.47030717549155021</v>
      </c>
      <c r="NW84" s="39">
        <f t="shared" si="209"/>
        <v>0.28270725539510799</v>
      </c>
      <c r="NX84" s="33">
        <f t="shared" si="210"/>
        <v>9.3880567913267043E-3</v>
      </c>
      <c r="NZ84" s="5" t="s">
        <v>80</v>
      </c>
      <c r="OA84" s="4">
        <v>-1205.8510469068101</v>
      </c>
      <c r="OB84" s="4">
        <v>-1209.0953940317499</v>
      </c>
      <c r="OC84" s="4">
        <v>-1209.0597698184399</v>
      </c>
      <c r="OD84" s="4">
        <v>-1208.9355656456401</v>
      </c>
      <c r="OE84" s="4">
        <v>-1208.9177535389899</v>
      </c>
      <c r="OF84" s="4">
        <v>-1208.9205363462399</v>
      </c>
      <c r="OG84" s="4">
        <v>-3.562421331E-2</v>
      </c>
      <c r="OH84" s="28">
        <f t="shared" si="211"/>
        <v>-1208.8849121329299</v>
      </c>
      <c r="OI84" s="18" t="s">
        <v>120</v>
      </c>
      <c r="OJ84" s="34">
        <f>627.5095*(OA82-OA83)</f>
        <v>8.3285345163911888</v>
      </c>
      <c r="OK84" s="34">
        <f>627.5095*(OH82-OH83)</f>
        <v>12.195212351159837</v>
      </c>
      <c r="OL84" s="34">
        <f>627.5095*(OF82-OF83)</f>
        <v>12.034529048269295</v>
      </c>
      <c r="OM84" s="34">
        <f>627.5095*(OE82-OE83)</f>
        <v>11.392964960720649</v>
      </c>
      <c r="ON84" s="34">
        <f>627.5095*(OD82-OD83)</f>
        <v>11.312623312985036</v>
      </c>
      <c r="OO84" s="34">
        <f>627.5095*(OC82-OC83)</f>
        <v>11.664476618348827</v>
      </c>
      <c r="OP84" s="34">
        <f>627.5095*(OB82-OB83)</f>
        <v>11.503793310464514</v>
      </c>
      <c r="OQ84" s="33">
        <f t="shared" si="160"/>
        <v>-0.53073573780478078</v>
      </c>
      <c r="OR84" s="39">
        <f t="shared" si="212"/>
        <v>0.19116999747947894</v>
      </c>
      <c r="OS84" s="39"/>
      <c r="OT84" s="39" t="s">
        <v>80</v>
      </c>
      <c r="OU84" s="39">
        <v>-1205.8510469068101</v>
      </c>
      <c r="OV84" s="39">
        <v>-1209.0942615096701</v>
      </c>
      <c r="OW84" s="39">
        <v>-1209.0806461883701</v>
      </c>
      <c r="OX84" s="39">
        <v>-1208.9384337473</v>
      </c>
      <c r="OY84" s="39">
        <v>-1208.9316260866501</v>
      </c>
      <c r="OZ84" s="39">
        <v>-1208.9211502395301</v>
      </c>
      <c r="PA84" s="39">
        <v>-1.3615321301999999E-2</v>
      </c>
      <c r="PB84" s="39">
        <v>-1208.9075349182281</v>
      </c>
      <c r="PC84" s="39" t="s">
        <v>120</v>
      </c>
      <c r="PD84" s="39">
        <v>8.3285345163911888</v>
      </c>
      <c r="PE84" s="39">
        <v>11.985795779463064</v>
      </c>
      <c r="PF84" s="39">
        <v>12.026138907370425</v>
      </c>
      <c r="PG84" s="39">
        <v>11.269542991189981</v>
      </c>
      <c r="PH84" s="39">
        <v>11.28971455385955</v>
      </c>
      <c r="PI84" s="39">
        <v>11.54492074732425</v>
      </c>
      <c r="PJ84" s="39">
        <v>11.585263872806065</v>
      </c>
      <c r="PK84" s="39">
        <v>-0.44087503456436039</v>
      </c>
      <c r="PL84" s="39">
        <v>0.29554931894651482</v>
      </c>
      <c r="PM84" s="39"/>
      <c r="PO84" s="33">
        <f t="shared" si="161"/>
        <v>-0.18524744966989637</v>
      </c>
      <c r="PP84" s="33">
        <f t="shared" si="162"/>
        <v>-0.49177075528610459</v>
      </c>
      <c r="PQ84" s="33">
        <f t="shared" si="213"/>
        <v>-0.30652330561620822</v>
      </c>
      <c r="PR84" s="33">
        <f>'LNO-CCSD(T)-def2nZVP'!LB84</f>
        <v>-6.4347332536520696E-3</v>
      </c>
      <c r="PS84" s="33">
        <f t="shared" si="214"/>
        <v>-0.25256987244297724</v>
      </c>
      <c r="PT84" s="33">
        <f t="shared" si="215"/>
        <v>-3.9088932258666146E-3</v>
      </c>
      <c r="PU84" s="33">
        <f>-'LNO-CCSD(T)-def2nZVP'!FA84+'CCSD(T)'!CI84</f>
        <v>-0.11644901688341314</v>
      </c>
      <c r="PV84" s="360">
        <f>'LNO-CCSD(T)-def2nZVP'!KV84+PS84+PT84+PU84</f>
        <v>11.764715936061087</v>
      </c>
      <c r="PW84" s="360"/>
      <c r="PX84" s="399">
        <v>-0.18524682202435372</v>
      </c>
      <c r="PY84" s="399">
        <v>-0.52472624888842923</v>
      </c>
      <c r="PZ84" s="399">
        <v>-0.33947942686407551</v>
      </c>
      <c r="QA84" s="399">
        <v>-6.4347332536520696E-3</v>
      </c>
      <c r="QB84" s="399">
        <v>-0.27698170951060097</v>
      </c>
      <c r="QC84" s="399">
        <v>-3.9088932258666146E-3</v>
      </c>
      <c r="QD84" s="399">
        <v>-0.11644901688341314</v>
      </c>
      <c r="QE84" s="360">
        <v>11.740304098993464</v>
      </c>
      <c r="QF84" s="399">
        <f t="shared" si="216"/>
        <v>-2.4411837067622955E-2</v>
      </c>
      <c r="QH84" s="5" t="s">
        <v>80</v>
      </c>
      <c r="QI84" s="420">
        <v>-1205.8089663327601</v>
      </c>
      <c r="QJ84" s="420">
        <v>-1208.60503985575</v>
      </c>
      <c r="QK84" s="420">
        <v>-1208.59713813643</v>
      </c>
      <c r="QL84" s="420">
        <v>-1208.4754142265699</v>
      </c>
      <c r="QM84" s="420">
        <v>-1208.47146336691</v>
      </c>
      <c r="QN84" s="420">
        <v>-1208.4054524701901</v>
      </c>
      <c r="QO84" s="420">
        <v>-7.9017193210000006E-3</v>
      </c>
      <c r="QP84" s="213">
        <f t="shared" si="217"/>
        <v>-1208.3975507508692</v>
      </c>
      <c r="QQ84" s="421" t="s">
        <v>120</v>
      </c>
      <c r="QR84" s="212">
        <f>627.5095*(QI82-QI83)</f>
        <v>8.5137813384155425</v>
      </c>
      <c r="QS84" s="212">
        <f>627.5095*(QP82-QP83)</f>
        <v>12.734798520763645</v>
      </c>
      <c r="QT84" s="212">
        <f>627.5095*(QN82-QN83)</f>
        <v>12.797237314896813</v>
      </c>
      <c r="QU84" s="212">
        <f>627.5095*(QM82-QM83)</f>
        <v>12.076141242648353</v>
      </c>
      <c r="QV84" s="212">
        <f>627.5095*(QL82-QL83)</f>
        <v>12.107360643424595</v>
      </c>
      <c r="QW84" s="212">
        <f>627.5095*(QK82-QK83)</f>
        <v>12.373715892292266</v>
      </c>
      <c r="QX84" s="212">
        <f>627.5095*(QJ82-QJ83)</f>
        <v>12.436154687852225</v>
      </c>
      <c r="QY84" s="213">
        <f t="shared" si="163"/>
        <v>-0.36108262704458838</v>
      </c>
      <c r="QZ84" s="249">
        <f t="shared" si="218"/>
        <v>0.32879404442762983</v>
      </c>
      <c r="RA84" s="5"/>
      <c r="RB84" s="5" t="s">
        <v>80</v>
      </c>
      <c r="RC84" s="213">
        <v>-1205.8510469068101</v>
      </c>
      <c r="RD84" s="213">
        <v>-1208.79307484574</v>
      </c>
      <c r="RE84" s="213">
        <v>-1208.78134222263</v>
      </c>
      <c r="RF84" s="213">
        <v>-1208.65003987509</v>
      </c>
      <c r="RG84" s="213">
        <v>-1208.6441735635401</v>
      </c>
      <c r="RH84" s="213">
        <v>-1208.61048356215</v>
      </c>
      <c r="RI84" s="213">
        <v>-1.1732623103E-2</v>
      </c>
      <c r="RJ84" s="418">
        <f t="shared" si="219"/>
        <v>-1208.598750939047</v>
      </c>
      <c r="RK84" s="421" t="s">
        <v>120</v>
      </c>
      <c r="RL84" s="212">
        <f>627.5095*(RC82-RC83)</f>
        <v>8.3285345226690719</v>
      </c>
      <c r="RM84" s="212">
        <f>627.5095*(RJ82-RJ83)</f>
        <v>12.096547317605802</v>
      </c>
      <c r="RN84" s="212">
        <f>627.5095*(RH82-RH83)</f>
        <v>12.186193664269931</v>
      </c>
      <c r="RO84" s="212">
        <f>627.5095*(RG82-RG83)</f>
        <v>11.464026263715752</v>
      </c>
      <c r="RP84" s="212">
        <f>627.5095*(RF82-RF83)</f>
        <v>11.508849430627254</v>
      </c>
      <c r="RQ84" s="212">
        <f>627.5095*(RE82-RE83)</f>
        <v>11.728505253052949</v>
      </c>
      <c r="RR84" s="212">
        <f>627.5095*(RD82-RD83)</f>
        <v>11.818151605281564</v>
      </c>
      <c r="RS84" s="213">
        <f t="shared" si="164"/>
        <v>-0.36804205898836706</v>
      </c>
      <c r="RT84" s="249">
        <f t="shared" si="220"/>
        <v>0.30930217465430943</v>
      </c>
    </row>
    <row r="85" spans="1:488" ht="17">
      <c r="A85" s="96">
        <v>29.06</v>
      </c>
      <c r="C85" s="286" t="s">
        <v>81</v>
      </c>
      <c r="D85" s="282">
        <v>-1648.2189952189799</v>
      </c>
      <c r="E85" s="282">
        <v>-1651.69872469291</v>
      </c>
      <c r="F85" s="282">
        <v>-1651.6885751472</v>
      </c>
      <c r="G85" s="282">
        <v>-1651.5603289324999</v>
      </c>
      <c r="H85" s="282">
        <v>-1651.5552541596501</v>
      </c>
      <c r="I85" s="282">
        <v>-1651.4222761323499</v>
      </c>
      <c r="J85" s="282">
        <v>-1651.4121265866399</v>
      </c>
      <c r="K85" s="94" t="s">
        <v>118</v>
      </c>
      <c r="L85" s="34">
        <f>627.5095*(D87-D86)</f>
        <v>42.432960712631704</v>
      </c>
      <c r="M85" s="34">
        <f>627.5095*(J87-J86)</f>
        <v>29.045460408030927</v>
      </c>
      <c r="N85" s="34">
        <f>627.5095*(I87-I86)</f>
        <v>29.009626327509299</v>
      </c>
      <c r="O85" s="34">
        <f>627.5095*(H87-H86)</f>
        <v>32.973832120692556</v>
      </c>
      <c r="P85" s="34">
        <f>627.5095*(G87-G86)</f>
        <v>32.955915073939842</v>
      </c>
      <c r="Q85" s="34">
        <f>627.5095*(F87-F86)</f>
        <v>31.720938068569353</v>
      </c>
      <c r="R85" s="34">
        <f>627.5095*(E87-E86)</f>
        <v>31.685103981627165</v>
      </c>
      <c r="S85" s="93">
        <f t="shared" si="165"/>
        <v>2.6754776541178664</v>
      </c>
      <c r="T85" s="93">
        <f t="shared" si="166"/>
        <v>-1.2708110923126767</v>
      </c>
      <c r="U85" s="288"/>
      <c r="V85" s="93">
        <f>L85-'CCSD(T)'!BV85</f>
        <v>0.15534273773420892</v>
      </c>
      <c r="W85" s="93">
        <f>N85-'CCSD(T)'!BW85</f>
        <v>0.23895407546271485</v>
      </c>
      <c r="X85" s="93">
        <f>P85-'CCSD(T)'!CF85</f>
        <v>-7.3035941791069092E-2</v>
      </c>
      <c r="Y85" s="93">
        <f>R85-'CCSD(T)'!CG85</f>
        <v>0.12791066858797251</v>
      </c>
      <c r="Z85" s="93">
        <f>R85-'DLPNO-CCSD(T1 or T0)'!CT84</f>
        <v>0.64644058936832494</v>
      </c>
      <c r="AA85" s="93">
        <f t="shared" si="167"/>
        <v>-0.22837867952527802</v>
      </c>
      <c r="AB85" s="93">
        <f t="shared" si="168"/>
        <v>0.2009466103790416</v>
      </c>
      <c r="AD85" s="209" t="s">
        <v>81</v>
      </c>
      <c r="AE85" s="28">
        <v>-1648.2189952189999</v>
      </c>
      <c r="AF85" s="28">
        <v>-1651.6989729240699</v>
      </c>
      <c r="AG85" s="28">
        <v>-1651.68891056391</v>
      </c>
      <c r="AH85" s="28">
        <v>-1651.56055518068</v>
      </c>
      <c r="AI85" s="28">
        <v>-1651.5555240005999</v>
      </c>
      <c r="AJ85" s="28">
        <v>-1651.4226150755601</v>
      </c>
      <c r="AK85" s="28">
        <v>-1651.4125527153999</v>
      </c>
      <c r="AL85" s="18" t="s">
        <v>118</v>
      </c>
      <c r="AM85" s="34">
        <f>627.5095*(AE87-AE86)</f>
        <v>42.432960706353825</v>
      </c>
      <c r="AN85" s="34">
        <f>627.5095*(AK87-AK86)</f>
        <v>29.069964039021929</v>
      </c>
      <c r="AO85" s="34">
        <f>627.5095*(AJ87-AJ86)</f>
        <v>28.986256750426907</v>
      </c>
      <c r="AP85" s="34">
        <f>627.5095*(AI87-AI86)</f>
        <v>32.992694667158872</v>
      </c>
      <c r="AQ85" s="34">
        <f>627.5095*(AH87-AH86)</f>
        <v>32.950841019722418</v>
      </c>
      <c r="AR85" s="34">
        <f>627.5095*(AG87-AG86)</f>
        <v>31.755326674842266</v>
      </c>
      <c r="AS85" s="34">
        <f>627.5095*(AF87-AF86)</f>
        <v>31.671619386247244</v>
      </c>
      <c r="AT85" s="52">
        <f t="shared" si="169"/>
        <v>2.6853626358203364</v>
      </c>
      <c r="AU85" s="52">
        <f t="shared" si="170"/>
        <v>-1.2792216334751743</v>
      </c>
      <c r="AV85" s="71"/>
      <c r="AW85" s="52">
        <f>AM85-'CCSD(T)'!BV85</f>
        <v>0.15534273145632937</v>
      </c>
      <c r="AX85" s="52">
        <f>AO85-'CCSD(T)'!BW85</f>
        <v>0.21558449838032345</v>
      </c>
      <c r="AY85" s="52">
        <f>AQ85-'CCSD(T)'!CF85</f>
        <v>-7.8109996008492999E-2</v>
      </c>
      <c r="AZ85" s="52">
        <f>AS85-'CCSD(T)'!CG85</f>
        <v>0.11442607320805109</v>
      </c>
      <c r="BA85" s="52">
        <f>AS85-'DLPNO-CCSD(T1 or T0)'!CT84</f>
        <v>0.63295599398840352</v>
      </c>
      <c r="BB85" s="52">
        <f t="shared" si="171"/>
        <v>-0.23345272746482237</v>
      </c>
      <c r="BC85" s="52">
        <f t="shared" si="172"/>
        <v>0.19253606921654409</v>
      </c>
      <c r="BD85" s="33"/>
      <c r="BE85" s="211" t="s">
        <v>81</v>
      </c>
      <c r="BF85" s="28">
        <v>-1648.2189952189799</v>
      </c>
      <c r="BG85" s="28">
        <v>-1651.6974119870099</v>
      </c>
      <c r="BH85" s="28">
        <v>-1651.6710491056799</v>
      </c>
      <c r="BI85" s="28">
        <v>-1651.5566108047501</v>
      </c>
      <c r="BJ85" s="28">
        <v>-1651.5434293640899</v>
      </c>
      <c r="BK85" s="28">
        <v>-1651.4206919210501</v>
      </c>
      <c r="BL85" s="28">
        <v>-2.6362881322999999E-2</v>
      </c>
      <c r="BM85" s="28">
        <f t="shared" si="173"/>
        <v>-1651.3943290397272</v>
      </c>
      <c r="BN85" s="18" t="s">
        <v>118</v>
      </c>
      <c r="BO85" s="212">
        <f>627.5095*(BF87-BF86)</f>
        <v>42.432960706496502</v>
      </c>
      <c r="BP85" s="212">
        <f>627.5095*(BM87-BM86)</f>
        <v>28.105991931495261</v>
      </c>
      <c r="BQ85" s="212">
        <f>627.5095*(BK87-BK86)</f>
        <v>28.981674983620501</v>
      </c>
      <c r="BR85" s="212">
        <f>627.5095*(BJ87-BJ86)</f>
        <v>31.660511395042597</v>
      </c>
      <c r="BS85" s="212">
        <f>627.5095*(BI87-BI86)</f>
        <v>32.098352916824844</v>
      </c>
      <c r="BT85" s="212">
        <f>627.5095*(BH87-BH86)</f>
        <v>30.529478991194715</v>
      </c>
      <c r="BU85" s="212">
        <f>627.5095*(BG87-BG86)</f>
        <v>31.405162041465122</v>
      </c>
      <c r="BV85" s="213">
        <f t="shared" si="174"/>
        <v>2.4234870578446213</v>
      </c>
      <c r="BW85" s="213">
        <f t="shared" si="175"/>
        <v>-0.69319087535972201</v>
      </c>
      <c r="BX85" s="214">
        <f t="shared" si="129"/>
        <v>-0.58603075811545224</v>
      </c>
      <c r="BY85" s="33">
        <f>BO85-'CCSD(T)'!BV85</f>
        <v>0.15534273159900636</v>
      </c>
      <c r="BZ85" s="33">
        <f>BQ85-'CCSD(T)'!BW85</f>
        <v>0.21100273157391669</v>
      </c>
      <c r="CA85" s="39">
        <f>BS85-'CCSD(T)'!CF85</f>
        <v>-0.93059809890606715</v>
      </c>
      <c r="CB85" s="39">
        <f>BU85-'CCSD(T)'!CG85</f>
        <v>-0.15203127157407081</v>
      </c>
      <c r="CC85" s="33">
        <f>BU85-'DLPNO-CCSD(T1 or T0)'!CT84</f>
        <v>0.36649864920628161</v>
      </c>
      <c r="CD85" s="33">
        <f t="shared" si="176"/>
        <v>-1.0859408305050735</v>
      </c>
      <c r="CE85" s="33">
        <f t="shared" si="177"/>
        <v>0.77856682733199634</v>
      </c>
      <c r="CF85" s="39"/>
      <c r="CG85" s="211" t="s">
        <v>81</v>
      </c>
      <c r="CH85" s="74">
        <v>-1648.2189952189799</v>
      </c>
      <c r="CI85" s="74">
        <v>-1651.69846711836</v>
      </c>
      <c r="CJ85" s="74">
        <v>-1651.6727355125499</v>
      </c>
      <c r="CK85" s="74">
        <v>-1651.5577071934499</v>
      </c>
      <c r="CL85" s="74">
        <v>-1651.5448413905499</v>
      </c>
      <c r="CM85" s="74">
        <v>-1651.42215164857</v>
      </c>
      <c r="CN85" s="33">
        <v>-2.5731605806999999E-2</v>
      </c>
      <c r="CO85" s="33">
        <f t="shared" si="178"/>
        <v>-1651.3964200427629</v>
      </c>
      <c r="CP85" s="18" t="s">
        <v>118</v>
      </c>
      <c r="CQ85" s="34">
        <f>627.5095*(CH87-CH86)</f>
        <v>42.432960712631704</v>
      </c>
      <c r="CR85" s="34">
        <f>627.5095*(CO87-CO86)</f>
        <v>29.127154034371411</v>
      </c>
      <c r="CS85" s="34">
        <f>627.5095*(CM87-CM86)</f>
        <v>28.945625999776112</v>
      </c>
      <c r="CT85" s="34">
        <f>627.5095*(CL87-CL86)</f>
        <v>32.866274231266267</v>
      </c>
      <c r="CU85" s="34">
        <f>627.5095*(CK87-CK86)</f>
        <v>32.775510209117527</v>
      </c>
      <c r="CV85" s="34">
        <f>627.5095*(CJ87-CJ86)</f>
        <v>31.771325550209401</v>
      </c>
      <c r="CW85" s="34">
        <f>627.5095*(CI87-CI86)</f>
        <v>31.589797512475162</v>
      </c>
      <c r="CX85" s="33">
        <f t="shared" si="130"/>
        <v>2.6441715126990495</v>
      </c>
      <c r="CY85" s="33">
        <f t="shared" si="131"/>
        <v>-1.1857126966423657</v>
      </c>
      <c r="CZ85" s="33">
        <f t="shared" si="132"/>
        <v>-0.49252182128264366</v>
      </c>
      <c r="DA85" s="33">
        <f>CQ85-'CCSD(T)'!BV85</f>
        <v>0.15534273773420892</v>
      </c>
      <c r="DB85" s="33">
        <f>CS85-'CCSD(T)'!BW85</f>
        <v>0.17495374772952843</v>
      </c>
      <c r="DC85" s="33">
        <f>CU85-'CCSD(T)'!CF85</f>
        <v>-0.25344080661338353</v>
      </c>
      <c r="DD85" s="39">
        <f>CW85-'CCSD(T)'!CG85</f>
        <v>3.260419943596915E-2</v>
      </c>
      <c r="DE85" s="39">
        <f>CW85-'DLPNO-CCSD(T1 or T0)'!CT84</f>
        <v>0.55113412021632158</v>
      </c>
      <c r="DF85" s="33">
        <f t="shared" si="179"/>
        <v>-0.40878354434759245</v>
      </c>
      <c r="DG85" s="33">
        <f t="shared" si="180"/>
        <v>0.28604500604935268</v>
      </c>
      <c r="DH85" s="33"/>
      <c r="DI85" s="211" t="s">
        <v>81</v>
      </c>
      <c r="DJ85" s="74">
        <v>-1648.2189952189201</v>
      </c>
      <c r="DK85" s="74">
        <v>-1651.6987277717601</v>
      </c>
      <c r="DL85" s="74">
        <v>-1651.6957426515301</v>
      </c>
      <c r="DM85" s="74">
        <v>-1651.56127911511</v>
      </c>
      <c r="DN85" s="74">
        <v>-1651.5597865549901</v>
      </c>
      <c r="DO85" s="74">
        <v>-1651.4229735593999</v>
      </c>
      <c r="DP85" s="28">
        <v>-2.9851202279999999E-3</v>
      </c>
      <c r="DQ85" s="33">
        <f t="shared" si="125"/>
        <v>-1651.4199884391719</v>
      </c>
      <c r="DR85" s="18" t="s">
        <v>118</v>
      </c>
      <c r="DS85" s="34">
        <f>627.5095*(DJ87-DJ86)</f>
        <v>42.432960806657256</v>
      </c>
      <c r="DT85" s="34">
        <f>627.5095*(DQ87-DQ86)</f>
        <v>29.001281252958673</v>
      </c>
      <c r="DU85" s="34">
        <f>627.5095*(DO87-DO86)</f>
        <v>28.955805239230127</v>
      </c>
      <c r="DV85" s="34">
        <f>627.5095*(DN87-DN86)</f>
        <v>33.002491715706505</v>
      </c>
      <c r="DW85" s="34">
        <f>627.5095*(DM87-DM86)</f>
        <v>32.979753708128833</v>
      </c>
      <c r="DX85" s="34">
        <f>627.5095*(DL87-DL86)</f>
        <v>31.617603713439156</v>
      </c>
      <c r="DY85" s="34">
        <f>627.5095*(DK87-DK86)</f>
        <v>31.572127698426499</v>
      </c>
      <c r="DZ85" s="33">
        <f t="shared" si="133"/>
        <v>2.6163224591963719</v>
      </c>
      <c r="EA85" s="33">
        <f t="shared" si="134"/>
        <v>-1.4076260097023336</v>
      </c>
      <c r="EB85" s="33">
        <f t="shared" si="181"/>
        <v>-0.1368149173896569</v>
      </c>
      <c r="EC85" s="33">
        <f>DS85-'CCSD(T)'!BV85</f>
        <v>0.15534283175976071</v>
      </c>
      <c r="ED85" s="33">
        <f>DU85-'CCSD(T)'!BW85</f>
        <v>0.18513298718354321</v>
      </c>
      <c r="EE85" s="33">
        <f>DW85-'CCSD(T)'!CF85</f>
        <v>-4.9197307602078411E-2</v>
      </c>
      <c r="EF85" s="39">
        <f>DY85-'CCSD(T)'!CG85</f>
        <v>1.4934385387306293E-2</v>
      </c>
      <c r="EG85" s="39">
        <f>DY85-'DLPNO-CCSD(T1 or T0)'!CT84</f>
        <v>0.53346430616765872</v>
      </c>
      <c r="EH85" s="33">
        <f t="shared" si="182"/>
        <v>-0.20454013936183912</v>
      </c>
      <c r="EI85" s="33">
        <f t="shared" si="183"/>
        <v>6.4131692989384703E-2</v>
      </c>
      <c r="EJ85" s="33"/>
      <c r="EK85" s="289" t="s">
        <v>81</v>
      </c>
      <c r="EL85" s="33">
        <v>-1648.3443198407399</v>
      </c>
      <c r="EM85" s="33">
        <v>-1652.2183326903501</v>
      </c>
      <c r="EN85" s="33">
        <v>-1652.2078709008099</v>
      </c>
      <c r="EO85" s="33">
        <v>-1652.06117108237</v>
      </c>
      <c r="EP85" s="33">
        <v>-1652.0559401876001</v>
      </c>
      <c r="EQ85" s="33">
        <v>-1651.95617730259</v>
      </c>
      <c r="ER85" s="33">
        <v>-1.0461789539E-2</v>
      </c>
      <c r="ES85" s="33">
        <f t="shared" si="184"/>
        <v>-1651.945715513051</v>
      </c>
      <c r="ET85" s="18" t="s">
        <v>118</v>
      </c>
      <c r="EU85" s="34">
        <f>627.5095*(EL87-EL86)</f>
        <v>44.052069766972025</v>
      </c>
      <c r="EV85" s="34">
        <f>627.5095*(ES87-ES86)</f>
        <v>32.701898605787214</v>
      </c>
      <c r="EW85" s="34">
        <f>627.5095*(EQ87-EQ86)</f>
        <v>32.679266146673861</v>
      </c>
      <c r="EX85" s="34">
        <f>627.5095*(EP87-EP86)</f>
        <v>33.882957762450566</v>
      </c>
      <c r="EY85" s="34">
        <f>627.5095*(EO87-EO86)</f>
        <v>33.871641538601054</v>
      </c>
      <c r="EZ85" s="34">
        <f>627.5095*(EN87-EN86)</f>
        <v>32.168264584778377</v>
      </c>
      <c r="FA85" s="34">
        <f>627.5095*(EM87-EM86)</f>
        <v>32.14563212438091</v>
      </c>
      <c r="FB85" s="92">
        <f t="shared" si="135"/>
        <v>-0.53363402229295076</v>
      </c>
      <c r="FC85" s="92">
        <f t="shared" si="136"/>
        <v>-1.7260094142201439</v>
      </c>
      <c r="FD85" s="92">
        <f>EU85-'CCSD(T)'!BB85</f>
        <v>0.11941438639296109</v>
      </c>
      <c r="FE85" s="92">
        <f>EW85-'CCSD(T)'!BC85</f>
        <v>0.1610196899402041</v>
      </c>
      <c r="FF85" s="92">
        <f>EY85-'CCSD(T)'!CH85</f>
        <v>-3.5323179189830967E-2</v>
      </c>
      <c r="FG85" s="96">
        <f>FA85-'CCSD(T)'!CI85</f>
        <v>0.1826394337671573</v>
      </c>
      <c r="FH85" s="96">
        <f>FA85-'DLPNO-CCSD(T1 or T0)'!AF84</f>
        <v>0.50487936573157199</v>
      </c>
      <c r="FI85" s="92">
        <f t="shared" si="185"/>
        <v>-0.15473756558279206</v>
      </c>
      <c r="FJ85" s="92">
        <f t="shared" si="186"/>
        <v>0.21796261295698827</v>
      </c>
      <c r="FK85" s="39"/>
      <c r="FL85" s="218" t="s">
        <v>81</v>
      </c>
      <c r="FM85" s="28">
        <v>-1648.3443198408299</v>
      </c>
      <c r="FN85" s="28">
        <v>-1652.2185646494399</v>
      </c>
      <c r="FO85" s="28">
        <v>-1652.20823550552</v>
      </c>
      <c r="FP85" s="28">
        <v>-1652.0613883902099</v>
      </c>
      <c r="FQ85" s="28">
        <v>-1652.0562238182499</v>
      </c>
      <c r="FR85" s="28">
        <v>-1651.9564775966101</v>
      </c>
      <c r="FS85" s="28">
        <v>-1.032914392E-2</v>
      </c>
      <c r="FT85" s="28">
        <f t="shared" si="187"/>
        <v>-1651.9461484526901</v>
      </c>
      <c r="FU85" s="18" t="s">
        <v>118</v>
      </c>
      <c r="FV85" s="34">
        <f>627.5095*(FM87-FM86)</f>
        <v>44.052069697915321</v>
      </c>
      <c r="FW85" s="34">
        <f>627.5095*(FT87-FT86)</f>
        <v>32.744379136146634</v>
      </c>
      <c r="FX85" s="34">
        <f>627.5095*(FR87-FR86)</f>
        <v>32.671346782450605</v>
      </c>
      <c r="FY85" s="34">
        <f>627.5095*(FQ87-FQ86)</f>
        <v>33.917715921539553</v>
      </c>
      <c r="FZ85" s="34">
        <f>627.5095*(FP87-FP86)</f>
        <v>33.881199750684068</v>
      </c>
      <c r="GA85" s="34">
        <f>627.5095*(FO87-FO86)</f>
        <v>32.217347982633093</v>
      </c>
      <c r="GB85" s="34">
        <f>627.5095*(FN87-FN86)</f>
        <v>32.144315628366357</v>
      </c>
      <c r="GC85" s="33">
        <f t="shared" si="188"/>
        <v>-0.5270311540842485</v>
      </c>
      <c r="GD85" s="33">
        <f t="shared" si="189"/>
        <v>-1.7368841223177114</v>
      </c>
      <c r="GE85" s="169">
        <f t="shared" si="137"/>
        <v>0.1129711752874023</v>
      </c>
      <c r="GF85" s="33">
        <f>FV85-'CCSD(T)'!BB85</f>
        <v>0.11941431733625762</v>
      </c>
      <c r="GG85" s="33">
        <f>FX85-'CCSD(T)'!BC85</f>
        <v>0.15310032571694876</v>
      </c>
      <c r="GH85" s="33">
        <f>FZ85-'CCSD(T)'!CH85</f>
        <v>-2.5764967106816528E-2</v>
      </c>
      <c r="GI85" s="33">
        <f>GB85-'CCSD(T)'!CI85</f>
        <v>0.18132293775260422</v>
      </c>
      <c r="GJ85" s="33">
        <f>GB85-'DLPNO-CCSD(T1 or T0)'!O84</f>
        <v>0.14055176157745564</v>
      </c>
      <c r="GK85" s="33">
        <f t="shared" si="190"/>
        <v>-0.14517928444307415</v>
      </c>
      <c r="GL85" s="33">
        <f t="shared" si="191"/>
        <v>0.20708790485942075</v>
      </c>
      <c r="GM85" s="33"/>
      <c r="GN85" s="218" t="s">
        <v>81</v>
      </c>
      <c r="GO85" s="28">
        <v>-1648.3443198408299</v>
      </c>
      <c r="GP85" s="28">
        <v>-1652.21755834851</v>
      </c>
      <c r="GQ85" s="28">
        <v>-1652.1887546839901</v>
      </c>
      <c r="GR85" s="28">
        <v>-1652.0578045616201</v>
      </c>
      <c r="GS85" s="28">
        <v>-1652.04340272935</v>
      </c>
      <c r="GT85" s="28">
        <v>-1651.9543776322701</v>
      </c>
      <c r="GU85" s="28">
        <v>-2.8803664526999999E-2</v>
      </c>
      <c r="GV85" s="28">
        <f t="shared" si="192"/>
        <v>-1651.925573967743</v>
      </c>
      <c r="GW85" s="18" t="s">
        <v>118</v>
      </c>
      <c r="GX85" s="34">
        <f>627.5095*(GO87-GO86)</f>
        <v>44.052069697915321</v>
      </c>
      <c r="GY85" s="34">
        <f>627.5095*(GV87-GV86)</f>
        <v>32.833449447166807</v>
      </c>
      <c r="GZ85" s="34">
        <f>627.5095*(GT87-GT86)</f>
        <v>32.689028054775754</v>
      </c>
      <c r="HA85" s="34">
        <f>627.5095*(GS87-GS86)</f>
        <v>33.883662901172926</v>
      </c>
      <c r="HB85" s="34">
        <f>627.5095*(GR87-GR86)</f>
        <v>33.811452207830989</v>
      </c>
      <c r="HC85" s="34">
        <f>627.5095*(GQ87-GQ86)</f>
        <v>32.317988069180643</v>
      </c>
      <c r="HD85" s="34">
        <f>627.5095*(GP87-GP86)</f>
        <v>32.173566676218883</v>
      </c>
      <c r="HE85" s="33">
        <f t="shared" si="138"/>
        <v>-0.51546137855687135</v>
      </c>
      <c r="HF85" s="33">
        <f t="shared" si="139"/>
        <v>-1.6378855316121061</v>
      </c>
      <c r="HG85" s="52">
        <f t="shared" si="193"/>
        <v>-9.8998590705605238E-2</v>
      </c>
      <c r="HH85" s="33">
        <f>GX85-'CCSD(T)'!BB85</f>
        <v>0.11941431733625762</v>
      </c>
      <c r="HI85" s="33">
        <f>GZ85-'CCSD(T)'!BC85</f>
        <v>0.17078159804209747</v>
      </c>
      <c r="HJ85" s="33">
        <f>HB85-'CCSD(T)'!CH85</f>
        <v>-9.5512509959895908E-2</v>
      </c>
      <c r="HK85" s="33">
        <f>HD85-'CCSD(T)'!CI85</f>
        <v>0.21057398560513008</v>
      </c>
      <c r="HL85" s="33">
        <f>HD85-'DLPNO-CCSD(T1 or T0)'!CT84</f>
        <v>1.1349032839600426</v>
      </c>
      <c r="HM85" s="33">
        <f t="shared" si="140"/>
        <v>-0.21492682729615353</v>
      </c>
      <c r="HN85" s="33">
        <f t="shared" si="141"/>
        <v>0.30608649556502598</v>
      </c>
      <c r="HO85" s="39"/>
      <c r="HP85" s="218" t="s">
        <v>81</v>
      </c>
      <c r="HQ85" s="28">
        <v>-1648.3443198408299</v>
      </c>
      <c r="HR85" s="28">
        <v>-1652.2187701827299</v>
      </c>
      <c r="HS85" s="28">
        <v>-1652.1904870673</v>
      </c>
      <c r="HT85" s="28">
        <v>-1652.0589746124499</v>
      </c>
      <c r="HU85" s="28">
        <v>-1652.0448330547399</v>
      </c>
      <c r="HV85" s="28">
        <v>-1651.9559258788699</v>
      </c>
      <c r="HW85" s="28">
        <v>-2.8283115429999998E-2</v>
      </c>
      <c r="HX85" s="28">
        <f t="shared" si="194"/>
        <v>-1651.92764276344</v>
      </c>
      <c r="HY85" s="18" t="s">
        <v>118</v>
      </c>
      <c r="HZ85" s="34">
        <f>627.5095*(HQ87-HQ86)</f>
        <v>44.052069697915321</v>
      </c>
      <c r="IA85" s="34">
        <f>627.5095*(HX87-HX86)</f>
        <v>32.969483231213744</v>
      </c>
      <c r="IB85" s="34">
        <f>627.5095*(HV87-HV86)</f>
        <v>32.674559480401911</v>
      </c>
      <c r="IC85" s="34">
        <f>627.5095*(HU87-HU86)</f>
        <v>34.046082276914476</v>
      </c>
      <c r="ID85" s="34">
        <f>627.5095*(HT87-HT86)</f>
        <v>33.898620399582384</v>
      </c>
      <c r="IE85" s="34">
        <f>627.5095*(HS87-HS86)</f>
        <v>32.517661265797237</v>
      </c>
      <c r="IF85" s="34">
        <f>627.5095*(HR87-HR86)</f>
        <v>32.222737511133062</v>
      </c>
      <c r="IG85" s="33">
        <f t="shared" si="195"/>
        <v>-0.45182196926884899</v>
      </c>
      <c r="IH85" s="33">
        <f t="shared" si="196"/>
        <v>-1.6758828884493226</v>
      </c>
      <c r="II85" s="33">
        <f t="shared" si="197"/>
        <v>-3.79973568372165E-2</v>
      </c>
      <c r="IJ85" s="33">
        <f>HZ85-'CCSD(T)'!BB85</f>
        <v>0.11941431733625762</v>
      </c>
      <c r="IK85" s="33">
        <f>IB85-'CCSD(T)'!BC85</f>
        <v>0.15631302366825395</v>
      </c>
      <c r="IL85" s="33">
        <f>ID85-'CCSD(T)'!CH85</f>
        <v>-8.3443182085005674E-3</v>
      </c>
      <c r="IM85" s="33">
        <f>IF85-'CCSD(T)'!CI85</f>
        <v>0.25974482051930892</v>
      </c>
      <c r="IN85" s="33">
        <f>IF85-'DLPNO-CCSD(T1 or T0)'!CT84</f>
        <v>1.1840741188742214</v>
      </c>
      <c r="IO85" s="33">
        <f t="shared" si="198"/>
        <v>-0.12775863554475819</v>
      </c>
      <c r="IP85" s="33">
        <f t="shared" si="199"/>
        <v>0.26808913872780948</v>
      </c>
      <c r="IQ85" s="33"/>
      <c r="IR85" s="218" t="s">
        <v>81</v>
      </c>
      <c r="IS85">
        <v>-1648.3443198407399</v>
      </c>
      <c r="IT85">
        <v>-1652.21880675227</v>
      </c>
      <c r="IU85">
        <v>-1652.21542552954</v>
      </c>
      <c r="IV85">
        <v>-1652.0621582033</v>
      </c>
      <c r="IW85">
        <v>-1652.0604675919301</v>
      </c>
      <c r="IX85">
        <v>-1651.9568981111099</v>
      </c>
      <c r="IY85">
        <v>-3.3812227279999998E-3</v>
      </c>
      <c r="IZ85" s="28">
        <f t="shared" si="200"/>
        <v>-1651.953516888382</v>
      </c>
      <c r="JA85" s="18" t="s">
        <v>118</v>
      </c>
      <c r="JB85" s="34">
        <f>627.5095*(IS87-IS86)</f>
        <v>44.052069766972025</v>
      </c>
      <c r="JC85" s="34">
        <f>627.5095*(IZ87-IZ86)</f>
        <v>32.694077888638205</v>
      </c>
      <c r="JD85" s="34">
        <f>627.5095*(IX87-IX86)</f>
        <v>32.673219057380699</v>
      </c>
      <c r="JE85" s="34">
        <f>627.5095*(IW87-IW86)</f>
        <v>33.910880630008286</v>
      </c>
      <c r="JF85" s="34">
        <f>627.5095*(IV87-IV86)</f>
        <v>33.900451208815049</v>
      </c>
      <c r="JG85" s="34">
        <f>627.5095*(IU87-IU86)</f>
        <v>32.048318271141952</v>
      </c>
      <c r="JH85" s="34">
        <f>627.5095*(IT87-IT86)</f>
        <v>32.027459441311237</v>
      </c>
      <c r="JI85" s="33">
        <f t="shared" si="201"/>
        <v>-0.64575961606946208</v>
      </c>
      <c r="JJ85" s="33">
        <f t="shared" si="202"/>
        <v>-1.8729917675038124</v>
      </c>
      <c r="JK85" s="33">
        <f t="shared" si="203"/>
        <v>-0.14698235328366849</v>
      </c>
      <c r="JL85" s="33">
        <f>JB85-'CCSD(T)'!BB85</f>
        <v>0.11941438639296109</v>
      </c>
      <c r="JM85" s="33">
        <f>JD85-'CCSD(T)'!BC85</f>
        <v>0.15497260064704221</v>
      </c>
      <c r="JN85" s="33">
        <f>JF85-'CCSD(T)'!CH85</f>
        <v>-6.5135089758356912E-3</v>
      </c>
      <c r="JO85" s="33">
        <f>JH85-'CCSD(T)'!CI85</f>
        <v>6.4466750697484088E-2</v>
      </c>
      <c r="JP85" s="33">
        <f>JH85-'DLPNO-CCSD(T1 or T0)'!CT84</f>
        <v>0.9887960490523966</v>
      </c>
      <c r="JQ85" s="33">
        <f t="shared" si="204"/>
        <v>-0.12592789536879678</v>
      </c>
      <c r="JR85" s="33">
        <f t="shared" si="205"/>
        <v>7.0980259673319779E-2</v>
      </c>
      <c r="JS85" s="33"/>
      <c r="JT85" s="344">
        <v>-1654.66413021617</v>
      </c>
      <c r="JU85" s="345">
        <v>-1654.3284808672699</v>
      </c>
      <c r="JV85" s="346">
        <v>-1654.31742499234</v>
      </c>
      <c r="JW85" s="328"/>
      <c r="JX85" s="218" t="s">
        <v>81</v>
      </c>
      <c r="JY85" s="28">
        <v>-1649.5685255041799</v>
      </c>
      <c r="JZ85" s="28">
        <v>-1654.3924261761499</v>
      </c>
      <c r="KA85" s="28">
        <v>-1654.3748875588201</v>
      </c>
      <c r="KB85" s="28">
        <v>-1654.1520338560099</v>
      </c>
      <c r="KC85" s="28">
        <v>-1654.1432645473401</v>
      </c>
      <c r="KD85" s="28">
        <v>-1654.1194560098099</v>
      </c>
      <c r="KE85" s="28">
        <v>-1.7538617332999999E-2</v>
      </c>
      <c r="KF85" s="28">
        <f t="shared" si="206"/>
        <v>-1654.1019173924769</v>
      </c>
      <c r="KG85" s="216">
        <v>-1653.9262580330001</v>
      </c>
      <c r="KH85" s="125">
        <v>-1653.9262580330001</v>
      </c>
      <c r="KI85" s="215">
        <v>-1654.1469670270001</v>
      </c>
      <c r="KJ85" s="10">
        <v>-1.2024420782180001</v>
      </c>
      <c r="KK85" s="10">
        <v>-3.3513670388090002</v>
      </c>
      <c r="KL85" s="10">
        <f t="shared" si="142"/>
        <v>-1653.9909799768234</v>
      </c>
      <c r="KM85" s="10">
        <f t="shared" si="143"/>
        <v>-1653.9253026546317</v>
      </c>
      <c r="KN85" s="34">
        <f>627.5095*(JY87-JY86)</f>
        <v>42.970756710590543</v>
      </c>
      <c r="KO85" s="34">
        <f>627.5095*(KF87-KF86)</f>
        <v>32.421043914769527</v>
      </c>
      <c r="KP85" s="34">
        <f>627.5095*(KL87-KL86)</f>
        <v>33.779149532224515</v>
      </c>
      <c r="KQ85" s="34">
        <f>627.5095*(KM87-KM86)</f>
        <v>34.400071132184351</v>
      </c>
      <c r="KR85" s="34">
        <f>627.5095*(KD87-KD86)</f>
        <v>32.36973452312904</v>
      </c>
      <c r="KS85" s="34">
        <f>627.5095*(KC87-KC86)</f>
        <v>32.302830319882851</v>
      </c>
      <c r="KT85" s="34">
        <f>627.5095*(KB87-KB86)</f>
        <v>32.277175623206531</v>
      </c>
      <c r="KU85" s="34">
        <f>627.5095*(KA87-KA86)</f>
        <v>30.704572063536339</v>
      </c>
      <c r="KV85" s="34">
        <f>627.5095*(JZ87-JZ86)</f>
        <v>30.653262676176222</v>
      </c>
      <c r="KW85" s="33">
        <f t="shared" si="221"/>
        <v>-1.7164718469528175</v>
      </c>
      <c r="KX85" s="109">
        <f>627.5095*(JT87-JT86)</f>
        <v>31.164825978264446</v>
      </c>
      <c r="KY85" s="109">
        <f>627.5095*(JU87-JU86)</f>
        <v>31.179545261576944</v>
      </c>
      <c r="KZ85" s="331">
        <f>627.5095*(JV87-JV86)</f>
        <v>31.188187341165985</v>
      </c>
      <c r="LA85" s="33">
        <f t="shared" si="144"/>
        <v>-1.6239129470303091</v>
      </c>
      <c r="LB85" s="155">
        <f t="shared" si="145"/>
        <v>0.1129711752874023</v>
      </c>
      <c r="LC85" s="149">
        <f>KN85-'PNO-LCCSD(T)'!AB84</f>
        <v>-2.0138505481980928E-2</v>
      </c>
      <c r="LD85" s="179">
        <f t="shared" si="146"/>
        <v>-1.4910529521901346</v>
      </c>
      <c r="LE85" s="324">
        <f t="shared" si="147"/>
        <v>0.51156330208822354</v>
      </c>
      <c r="LF85" s="326">
        <f t="shared" si="148"/>
        <v>1.4719283312498277E-2</v>
      </c>
      <c r="LG85" t="str">
        <f t="shared" si="149"/>
        <v>28_end</v>
      </c>
      <c r="LH85" s="175">
        <f>627.5095*(KG87-KG86)</f>
        <v>30.896434247611083</v>
      </c>
      <c r="LI85" s="128">
        <f t="shared" si="127"/>
        <v>1.4063960722717681</v>
      </c>
      <c r="LJ85" s="129">
        <f t="shared" si="128"/>
        <v>1.3807413755954485</v>
      </c>
      <c r="LK85" s="123">
        <f>627.5095*(KI87-KI86)</f>
        <v>28.820644116909754</v>
      </c>
      <c r="LL85" s="128">
        <f t="shared" si="150"/>
        <v>1.883927946626585</v>
      </c>
      <c r="LM85" s="128">
        <f t="shared" si="151"/>
        <v>1.8326185592664679</v>
      </c>
      <c r="LN85" s="226">
        <f t="shared" si="152"/>
        <v>0.68986434727602131</v>
      </c>
      <c r="LO85" s="226"/>
      <c r="LP85" s="5" t="s">
        <v>81</v>
      </c>
      <c r="LQ85" s="4">
        <v>-1649.56852550437</v>
      </c>
      <c r="LR85" s="4">
        <v>-1654.3921519374901</v>
      </c>
      <c r="LS85" s="4">
        <v>-1654.3745154585399</v>
      </c>
      <c r="LT85" s="4">
        <v>-1654.15179944131</v>
      </c>
      <c r="LU85" s="4">
        <v>-1654.14298120183</v>
      </c>
      <c r="LV85" s="4">
        <v>-1654.1191287660699</v>
      </c>
      <c r="LW85" s="4">
        <v>-1.7636478949000001E-2</v>
      </c>
      <c r="LX85" s="28">
        <f t="shared" si="153"/>
        <v>-1654.1014922871209</v>
      </c>
      <c r="LY85" s="18" t="s">
        <v>118</v>
      </c>
      <c r="LZ85" s="34">
        <f>627.5095*(LQ87-LQ86)</f>
        <v>42.970756672923251</v>
      </c>
      <c r="MA85" s="34">
        <f>627.5095*(LX87-LX86)</f>
        <v>32.440304486816025</v>
      </c>
      <c r="MB85" s="34">
        <f>627.5095*(LV87-LV86)</f>
        <v>32.370345177726463</v>
      </c>
      <c r="MC85" s="34">
        <f>627.5095*(LU87-LU86)</f>
        <v>32.314161158642172</v>
      </c>
      <c r="MD85" s="34">
        <f>627.5095*(LT87-LT86)</f>
        <v>32.279181501172467</v>
      </c>
      <c r="ME85" s="34">
        <f>627.5095*(LS87-LS86)</f>
        <v>30.718696536770068</v>
      </c>
      <c r="MF85" s="34">
        <f>627.5095*(LR87-LR86)</f>
        <v>30.648737234386424</v>
      </c>
      <c r="MG85" s="33">
        <f t="shared" si="154"/>
        <v>-1.7216079433400395</v>
      </c>
      <c r="MH85" s="39">
        <f t="shared" si="155"/>
        <v>-1.6304442667860428</v>
      </c>
      <c r="MI85" s="33"/>
      <c r="MJ85" s="5" t="s">
        <v>81</v>
      </c>
      <c r="MK85" s="28">
        <v>-1649.5685255041799</v>
      </c>
      <c r="ML85" s="28">
        <v>-1654.3909007695499</v>
      </c>
      <c r="MM85" s="28">
        <v>-1654.34528712982</v>
      </c>
      <c r="MN85" s="28">
        <v>-1654.1474955574699</v>
      </c>
      <c r="MO85" s="28">
        <v>-1654.1246887376101</v>
      </c>
      <c r="MP85" s="28">
        <v>-1654.11704029272</v>
      </c>
      <c r="MQ85" s="28">
        <v>-4.5613639732E-2</v>
      </c>
      <c r="MR85" s="28">
        <f t="shared" si="207"/>
        <v>-1654.0714266529881</v>
      </c>
      <c r="MS85" s="18" t="s">
        <v>118</v>
      </c>
      <c r="MT85" s="34">
        <f>627.5095*(MK87-MK86)</f>
        <v>42.970756704312663</v>
      </c>
      <c r="MU85" s="34">
        <f>627.5095*(MR87-MR86)</f>
        <v>32.725733105420048</v>
      </c>
      <c r="MV85" s="34">
        <f>627.5095*(MP87-MP86)</f>
        <v>32.310158978335508</v>
      </c>
      <c r="MW85" s="34">
        <f>627.5095*(MO87-MO86)</f>
        <v>32.459515507680827</v>
      </c>
      <c r="MX85" s="34">
        <f>627.5095*(MN87-MN86)</f>
        <v>32.251728443781857</v>
      </c>
      <c r="MY85" s="34">
        <f>627.5095*(MM87-MM86)</f>
        <v>31.008561334810171</v>
      </c>
      <c r="MZ85" s="34">
        <f>627.5095*(ML87-ML86)</f>
        <v>30.592987213575476</v>
      </c>
      <c r="NA85" s="52">
        <f t="shared" si="156"/>
        <v>-1.7171717647600317</v>
      </c>
      <c r="NB85" s="52">
        <f t="shared" si="157"/>
        <v>-1.6587412302063811</v>
      </c>
      <c r="NC85" s="33">
        <f t="shared" si="158"/>
        <v>3.4828283176072006E-2</v>
      </c>
      <c r="ND85" s="33"/>
      <c r="NE85" s="5" t="s">
        <v>81</v>
      </c>
      <c r="NF85">
        <v>-1649.5685255041799</v>
      </c>
      <c r="NG85">
        <v>-1654.3925417108101</v>
      </c>
      <c r="NH85">
        <v>-1654.34724694955</v>
      </c>
      <c r="NI85">
        <v>-1654.1489419700699</v>
      </c>
      <c r="NJ85">
        <v>-1654.12629458944</v>
      </c>
      <c r="NK85">
        <v>-1654.11899408778</v>
      </c>
      <c r="NL85">
        <v>-4.5294761258999998E-2</v>
      </c>
      <c r="NM85" s="28">
        <f t="shared" si="208"/>
        <v>-1654.0736993265211</v>
      </c>
      <c r="NN85" s="18" t="s">
        <v>118</v>
      </c>
      <c r="NO85" s="34">
        <f>627.5095*(NF87-NF86)</f>
        <v>42.970756704312663</v>
      </c>
      <c r="NP85" s="34">
        <f>627.5095*(NM87-NM86)</f>
        <v>32.749363557615276</v>
      </c>
      <c r="NQ85" s="34">
        <f>627.5095*(NK87-NK86)</f>
        <v>32.387234395191335</v>
      </c>
      <c r="NR85" s="34">
        <f>627.5095*(NJ87-NJ86)</f>
        <v>32.502095328026705</v>
      </c>
      <c r="NS85" s="34">
        <f>627.5095*(NI87-NI86)</f>
        <v>32.321030749810994</v>
      </c>
      <c r="NT85" s="34">
        <f>627.5095*(NH87-NH86)</f>
        <v>31.037283423573406</v>
      </c>
      <c r="NU85" s="34">
        <f>627.5095*(NG87-NG86)</f>
        <v>30.67515425501426</v>
      </c>
      <c r="NV85" s="33">
        <f t="shared" si="159"/>
        <v>-1.7120801401770755</v>
      </c>
      <c r="NW85" s="39">
        <f t="shared" si="209"/>
        <v>-1.6458764947967346</v>
      </c>
      <c r="NX85" s="33">
        <f t="shared" si="210"/>
        <v>1.2864735409646499E-2</v>
      </c>
      <c r="NZ85" s="5" t="s">
        <v>81</v>
      </c>
      <c r="OA85" s="4">
        <v>-1649.62603858938</v>
      </c>
      <c r="OB85" s="4">
        <v>-1654.7485299330999</v>
      </c>
      <c r="OC85" s="4">
        <v>-1654.6820651487701</v>
      </c>
      <c r="OD85" s="4">
        <v>-1654.47641936236</v>
      </c>
      <c r="OE85" s="4">
        <v>-1654.44318697019</v>
      </c>
      <c r="OF85" s="4">
        <v>-1654.4964052762</v>
      </c>
      <c r="OG85" s="4">
        <v>-6.6464784331000004E-2</v>
      </c>
      <c r="OH85" s="28">
        <f t="shared" si="211"/>
        <v>-1654.429940491869</v>
      </c>
      <c r="OI85" s="18" t="s">
        <v>118</v>
      </c>
      <c r="OJ85" s="34">
        <f>627.5095*(OA87-OA86)</f>
        <v>43.030806288568414</v>
      </c>
      <c r="OK85" s="34">
        <f>627.5095*(OH87-OH86)</f>
        <v>32.241134334476271</v>
      </c>
      <c r="OL85" s="34">
        <f>627.5095*(OF87-OF86)</f>
        <v>31.683098260608283</v>
      </c>
      <c r="OM85" s="34">
        <f>627.5095*(OE87-OE86)</f>
        <v>32.088762168333105</v>
      </c>
      <c r="ON85" s="34">
        <f>627.5095*(OD87-OD86)</f>
        <v>31.809744129116247</v>
      </c>
      <c r="OO85" s="34">
        <f>627.5095*(OC87-OC86)</f>
        <v>30.755872314152278</v>
      </c>
      <c r="OP85" s="34">
        <f>627.5095*(OB87-OB86)</f>
        <v>30.197836242139118</v>
      </c>
      <c r="OQ85" s="33">
        <f t="shared" si="160"/>
        <v>-1.4852620184691645</v>
      </c>
      <c r="OR85" s="39">
        <f t="shared" si="212"/>
        <v>-1.6119078869771286</v>
      </c>
      <c r="OS85" s="39"/>
      <c r="OT85" s="39" t="s">
        <v>81</v>
      </c>
      <c r="OU85" s="39">
        <v>-1649.62603858938</v>
      </c>
      <c r="OV85" s="39">
        <v>-1654.74741849311</v>
      </c>
      <c r="OW85" s="39">
        <v>-1654.7216314078501</v>
      </c>
      <c r="OX85" s="39">
        <v>-1654.4824055116901</v>
      </c>
      <c r="OY85" s="39">
        <v>-1654.46951196906</v>
      </c>
      <c r="OZ85" s="39">
        <v>-1654.4985251696901</v>
      </c>
      <c r="PA85" s="39">
        <v>-2.5787085261000001E-2</v>
      </c>
      <c r="PB85" s="39">
        <v>-1654.472738084429</v>
      </c>
      <c r="PC85" s="39" t="s">
        <v>118</v>
      </c>
      <c r="PD85" s="39">
        <v>43.030806288568414</v>
      </c>
      <c r="PE85" s="39">
        <v>31.83003129042617</v>
      </c>
      <c r="PF85" s="39">
        <v>31.748069960349142</v>
      </c>
      <c r="PG85" s="39">
        <v>31.843751630128359</v>
      </c>
      <c r="PH85" s="39">
        <v>31.802770967444051</v>
      </c>
      <c r="PI85" s="39">
        <v>30.29506472274311</v>
      </c>
      <c r="PJ85" s="39">
        <v>30.213103391381971</v>
      </c>
      <c r="PK85" s="39">
        <v>-1.534966568967171</v>
      </c>
      <c r="PL85" s="39">
        <v>-1.5896675760620802</v>
      </c>
      <c r="PM85" s="39"/>
      <c r="PO85" s="33">
        <f t="shared" si="161"/>
        <v>6.0049584255750688E-2</v>
      </c>
      <c r="PP85" s="33">
        <f t="shared" si="162"/>
        <v>-0.44198431466561061</v>
      </c>
      <c r="PQ85" s="33">
        <f t="shared" si="213"/>
        <v>-0.5020338989213613</v>
      </c>
      <c r="PR85" s="33">
        <f>'LNO-CCSD(T)-def2nZVP'!LB85</f>
        <v>0.1129711752874023</v>
      </c>
      <c r="PS85" s="33">
        <f t="shared" si="214"/>
        <v>-0.36360553475243101</v>
      </c>
      <c r="PT85" s="33">
        <f t="shared" si="215"/>
        <v>6.8626350835675837E-2</v>
      </c>
      <c r="PU85" s="33">
        <f>-'LNO-CCSD(T)-def2nZVP'!FA85+'CCSD(T)'!CI85</f>
        <v>-0.1826394337671573</v>
      </c>
      <c r="PV85" s="360">
        <f>'LNO-CCSD(T)-def2nZVP'!KV85+PS85+PT85+PU85</f>
        <v>30.17564405849231</v>
      </c>
      <c r="PW85" s="360"/>
      <c r="PX85" s="399">
        <v>6.0049615645162646E-2</v>
      </c>
      <c r="PY85" s="399">
        <v>-0.47641053372841569</v>
      </c>
      <c r="PZ85" s="399">
        <v>-0.53646014937357833</v>
      </c>
      <c r="QA85" s="399">
        <v>0.1129711752874023</v>
      </c>
      <c r="QB85" s="399">
        <v>-0.38910643773392023</v>
      </c>
      <c r="QC85" s="399">
        <v>6.8626350835675837E-2</v>
      </c>
      <c r="QD85" s="399">
        <v>-0.1826394337671573</v>
      </c>
      <c r="QE85" s="360">
        <v>30.150143155510818</v>
      </c>
      <c r="QF85" s="399">
        <f t="shared" si="216"/>
        <v>-2.5500902981491436E-2</v>
      </c>
      <c r="QH85" s="5" t="s">
        <v>81</v>
      </c>
      <c r="QI85" s="420">
        <v>-1649.56852550436</v>
      </c>
      <c r="QJ85" s="420">
        <v>-1654.14489756694</v>
      </c>
      <c r="QK85" s="420">
        <v>-1654.1290699843901</v>
      </c>
      <c r="QL85" s="420">
        <v>-1653.91419911554</v>
      </c>
      <c r="QM85" s="420">
        <v>-1653.9062853242599</v>
      </c>
      <c r="QN85" s="420">
        <v>-1653.8609347834899</v>
      </c>
      <c r="QO85" s="420">
        <v>-1.5827582552000001E-2</v>
      </c>
      <c r="QP85" s="213">
        <f t="shared" si="217"/>
        <v>-1653.8451072009379</v>
      </c>
      <c r="QQ85" s="421" t="s">
        <v>118</v>
      </c>
      <c r="QR85" s="212">
        <f>627.5095*(QI87-QI86)</f>
        <v>42.970756672923251</v>
      </c>
      <c r="QS85" s="212">
        <f>627.5095*(QP87-QP86)</f>
        <v>32.342330201794191</v>
      </c>
      <c r="QT85" s="212">
        <f>627.5095*(QN87-QN86)</f>
        <v>32.237549998310563</v>
      </c>
      <c r="QU85" s="212">
        <f>627.5095*(QM87-QM86)</f>
        <v>32.55350327813769</v>
      </c>
      <c r="QV85" s="212">
        <f>627.5095*(QL87-QL86)</f>
        <v>32.50111318131831</v>
      </c>
      <c r="QW85" s="212">
        <f>627.5095*(QK87-QK86)</f>
        <v>31.172641540130716</v>
      </c>
      <c r="QX85" s="212">
        <f>627.5095*(QJ87-QJ86)</f>
        <v>31.06786134035675</v>
      </c>
      <c r="QY85" s="213">
        <f t="shared" si="163"/>
        <v>-1.169688657953813</v>
      </c>
      <c r="QZ85" s="249">
        <f t="shared" si="218"/>
        <v>-1.4332518409615602</v>
      </c>
      <c r="RA85" s="5"/>
      <c r="RB85" s="5" t="s">
        <v>81</v>
      </c>
      <c r="RC85" s="213">
        <v>-1649.62603858937</v>
      </c>
      <c r="RD85" s="213">
        <v>-1654.4496986291799</v>
      </c>
      <c r="RE85" s="213">
        <v>-1654.42608256328</v>
      </c>
      <c r="RF85" s="213">
        <v>-1654.1963504380899</v>
      </c>
      <c r="RG85" s="213">
        <v>-1654.1845424051401</v>
      </c>
      <c r="RH85" s="213">
        <v>-1654.19331127906</v>
      </c>
      <c r="RI85" s="213">
        <v>-2.3616065892E-2</v>
      </c>
      <c r="RJ85" s="418">
        <f t="shared" si="219"/>
        <v>-1654.1696952131681</v>
      </c>
      <c r="RK85" s="421" t="s">
        <v>118</v>
      </c>
      <c r="RL85" s="212">
        <f>627.5095*(RC87-RC86)</f>
        <v>43.030809212777413</v>
      </c>
      <c r="RM85" s="212">
        <f>627.5095*(RJ87-RJ86)</f>
        <v>31.938349150311531</v>
      </c>
      <c r="RN85" s="212">
        <f>627.5095*(RH87-RH86)</f>
        <v>31.822229516358728</v>
      </c>
      <c r="RO85" s="212">
        <f>627.5095*(RG87-RG86)</f>
        <v>32.183565895830732</v>
      </c>
      <c r="RP85" s="212">
        <f>627.5095*(RF87-RF86)</f>
        <v>32.125506074930655</v>
      </c>
      <c r="RQ85" s="212">
        <f>627.5095*(RE87-RE86)</f>
        <v>30.825618708723628</v>
      </c>
      <c r="RR85" s="212">
        <f>627.5095*(RD87-RD86)</f>
        <v>30.709499079764598</v>
      </c>
      <c r="RS85" s="213">
        <f t="shared" si="164"/>
        <v>-1.1127304365941306</v>
      </c>
      <c r="RT85" s="249">
        <f t="shared" si="220"/>
        <v>-1.4160069951660574</v>
      </c>
    </row>
    <row r="86" spans="1:488" ht="17">
      <c r="A86" s="96">
        <v>16.63</v>
      </c>
      <c r="C86" s="286" t="s">
        <v>82</v>
      </c>
      <c r="D86" s="282">
        <v>-1648.2440139662399</v>
      </c>
      <c r="E86" s="282">
        <v>-1651.7244171299899</v>
      </c>
      <c r="F86" s="282">
        <v>-1651.71420322365</v>
      </c>
      <c r="G86" s="282">
        <v>-1651.5847961664699</v>
      </c>
      <c r="H86" s="282">
        <v>-1651.5796892133001</v>
      </c>
      <c r="I86" s="282">
        <v>-1651.4498886459701</v>
      </c>
      <c r="J86" s="282">
        <v>-1651.4396747396199</v>
      </c>
      <c r="K86" s="94" t="s">
        <v>119</v>
      </c>
      <c r="L86" s="34">
        <f>627.5095*(D87-D85)</f>
        <v>26.733459128887837</v>
      </c>
      <c r="M86" s="34">
        <f>627.5095*(J87-J85)</f>
        <v>11.758732705634502</v>
      </c>
      <c r="N86" s="34">
        <f>627.5095*(I87-I85)</f>
        <v>11.682511711973282</v>
      </c>
      <c r="O86" s="34">
        <f>627.5095*(H87-H85)</f>
        <v>17.640603822310954</v>
      </c>
      <c r="P86" s="34">
        <f>627.5095*(G87-G85)</f>
        <v>17.602493319059782</v>
      </c>
      <c r="Q86" s="34">
        <f>627.5095*(F87-F85)</f>
        <v>15.639076629500765</v>
      </c>
      <c r="R86" s="34">
        <f>627.5095*(E87-E85)</f>
        <v>15.562855635839545</v>
      </c>
      <c r="S86" s="93">
        <f t="shared" si="165"/>
        <v>3.8803439238662634</v>
      </c>
      <c r="T86" s="93">
        <f t="shared" si="166"/>
        <v>-2.0396376832202368</v>
      </c>
      <c r="U86" s="288"/>
      <c r="V86" s="93">
        <f>L86-'CCSD(T)'!BV86</f>
        <v>8.4692453395291523E-2</v>
      </c>
      <c r="W86" s="93">
        <f>N86-'CCSD(T)'!BW86</f>
        <v>9.6422634805941598E-2</v>
      </c>
      <c r="X86" s="93">
        <f>P86-'CCSD(T)'!CF86</f>
        <v>-9.6087242229895509E-2</v>
      </c>
      <c r="Y86" s="93">
        <f>R86-'CCSD(T)'!CG86</f>
        <v>-2.1604166260978275E-2</v>
      </c>
      <c r="Z86" s="93">
        <f>R86-'DLPNO-CCSD(T1 or T0)'!CT85</f>
        <v>-0.5599649484720377</v>
      </c>
      <c r="AA86" s="93">
        <f t="shared" si="167"/>
        <v>-0.18077969562518703</v>
      </c>
      <c r="AB86" s="93">
        <f t="shared" si="168"/>
        <v>7.4483075968917234E-2</v>
      </c>
      <c r="AD86" s="209" t="s">
        <v>82</v>
      </c>
      <c r="AE86" s="28">
        <v>-1648.2440139662201</v>
      </c>
      <c r="AF86" s="28">
        <v>-1651.7246396568401</v>
      </c>
      <c r="AG86" s="28">
        <v>-1651.7145890361301</v>
      </c>
      <c r="AH86" s="28">
        <v>-1651.5850146210701</v>
      </c>
      <c r="AI86" s="28">
        <v>-1651.5799893107201</v>
      </c>
      <c r="AJ86" s="28">
        <v>-1651.45018324696</v>
      </c>
      <c r="AK86" s="28">
        <v>-1651.44013262625</v>
      </c>
      <c r="AL86" s="18" t="s">
        <v>119</v>
      </c>
      <c r="AM86" s="34">
        <f>627.5095*(AE87-AE85)</f>
        <v>26.733459147578802</v>
      </c>
      <c r="AN86" s="34">
        <f>627.5095*(AK87-AK85)</f>
        <v>11.76330797140851</v>
      </c>
      <c r="AO86" s="34">
        <f>627.5095*(AJ87-AJ85)</f>
        <v>11.686967299339567</v>
      </c>
      <c r="AP86" s="34">
        <f>627.5095*(AI87-AI85)</f>
        <v>17.640480146319046</v>
      </c>
      <c r="AQ86" s="34">
        <f>627.5095*(AH87-AH85)</f>
        <v>17.602309810284577</v>
      </c>
      <c r="AR86" s="34">
        <f>627.5095*(AG87-AG85)</f>
        <v>15.64184141125652</v>
      </c>
      <c r="AS86" s="34">
        <f>627.5095*(AF87-AF85)</f>
        <v>15.565500739044898</v>
      </c>
      <c r="AT86" s="52">
        <f t="shared" si="169"/>
        <v>3.8785334397053308</v>
      </c>
      <c r="AU86" s="52">
        <f t="shared" si="170"/>
        <v>-2.0368090712396789</v>
      </c>
      <c r="AV86" s="71"/>
      <c r="AW86" s="52">
        <f>AM86-'CCSD(T)'!BV86</f>
        <v>8.4692472086256743E-2</v>
      </c>
      <c r="AX86" s="52">
        <f>AO86-'CCSD(T)'!BW86</f>
        <v>0.10087822217222708</v>
      </c>
      <c r="AY86" s="52">
        <f>AQ86-'CCSD(T)'!CF86</f>
        <v>-9.6270751005100408E-2</v>
      </c>
      <c r="AZ86" s="52">
        <f>AS86-'CCSD(T)'!CG86</f>
        <v>-1.8959063055625336E-2</v>
      </c>
      <c r="BA86" s="52">
        <f>AS86-'DLPNO-CCSD(T1 or T0)'!CT85</f>
        <v>-0.55731984526668477</v>
      </c>
      <c r="BB86" s="52">
        <f t="shared" si="171"/>
        <v>-0.18096322309135715</v>
      </c>
      <c r="BC86" s="52">
        <f t="shared" si="172"/>
        <v>7.7311687949475072E-2</v>
      </c>
      <c r="BD86" s="33"/>
      <c r="BE86" s="211" t="s">
        <v>82</v>
      </c>
      <c r="BF86" s="28">
        <v>-1648.2440139662301</v>
      </c>
      <c r="BG86" s="28">
        <v>-1651.72261152897</v>
      </c>
      <c r="BH86" s="28">
        <v>-1651.6948406675899</v>
      </c>
      <c r="BI86" s="28">
        <v>-1651.57988912255</v>
      </c>
      <c r="BJ86" s="28">
        <v>-1651.56600369186</v>
      </c>
      <c r="BK86" s="28">
        <v>-1651.4480802201001</v>
      </c>
      <c r="BL86" s="28">
        <v>-2.7770861383000001E-2</v>
      </c>
      <c r="BM86" s="28">
        <f t="shared" si="173"/>
        <v>-1651.4203093587171</v>
      </c>
      <c r="BN86" s="18" t="s">
        <v>119</v>
      </c>
      <c r="BO86" s="212">
        <f>627.5095*(BF87-BF85)</f>
        <v>26.733459128887837</v>
      </c>
      <c r="BP86" s="212">
        <f>627.5095*(BM87-BM85)</f>
        <v>11.803094952288154</v>
      </c>
      <c r="BQ86" s="212">
        <f>627.5095*(BK87-BK85)</f>
        <v>11.795257140893897</v>
      </c>
      <c r="BR86" s="212">
        <f>627.5095*(BJ87-BJ85)</f>
        <v>17.494906263163415</v>
      </c>
      <c r="BS86" s="212">
        <f>627.5095*(BI87-BI85)</f>
        <v>17.49098735339993</v>
      </c>
      <c r="BT86" s="212">
        <f>627.5095*(BH87-BH85)</f>
        <v>15.600047872830187</v>
      </c>
      <c r="BU86" s="212">
        <f>627.5095*(BG87-BG85)</f>
        <v>15.592210065858982</v>
      </c>
      <c r="BV86" s="213">
        <f t="shared" si="174"/>
        <v>3.7969529249650851</v>
      </c>
      <c r="BW86" s="213">
        <f t="shared" si="175"/>
        <v>-1.8987772875409483</v>
      </c>
      <c r="BX86" s="214">
        <f t="shared" si="129"/>
        <v>-0.13803178369873059</v>
      </c>
      <c r="BY86" s="33">
        <f>BO86-'CCSD(T)'!BV86</f>
        <v>8.4692453395291523E-2</v>
      </c>
      <c r="BZ86" s="33">
        <f>BQ86-'CCSD(T)'!BW86</f>
        <v>0.2091680637265565</v>
      </c>
      <c r="CA86" s="39">
        <f>BS86-'CCSD(T)'!CF86</f>
        <v>-0.20759320788974733</v>
      </c>
      <c r="CB86" s="39">
        <f>BU86-'CCSD(T)'!CG86</f>
        <v>7.7502637584583312E-3</v>
      </c>
      <c r="CC86" s="33">
        <f>BU86-'DLPNO-CCSD(T1 or T0)'!CT85</f>
        <v>-0.5306105184526011</v>
      </c>
      <c r="CD86" s="33">
        <f t="shared" si="176"/>
        <v>-0.29228566128503886</v>
      </c>
      <c r="CE86" s="33">
        <f t="shared" si="177"/>
        <v>0.21534347164820566</v>
      </c>
      <c r="CF86" s="39"/>
      <c r="CG86" s="211" t="s">
        <v>82</v>
      </c>
      <c r="CH86" s="74">
        <v>-1648.2440139662399</v>
      </c>
      <c r="CI86" s="74">
        <v>-1651.7241333230199</v>
      </c>
      <c r="CJ86" s="74">
        <v>-1651.6986122139799</v>
      </c>
      <c r="CK86" s="74">
        <v>-1651.5821546545999</v>
      </c>
      <c r="CL86" s="74">
        <v>-1651.56939410008</v>
      </c>
      <c r="CM86" s="74">
        <v>-1651.4496250173599</v>
      </c>
      <c r="CN86" s="33">
        <v>-2.5521109045E-2</v>
      </c>
      <c r="CO86" s="33">
        <f t="shared" si="178"/>
        <v>-1651.4241039083149</v>
      </c>
      <c r="CP86" s="18" t="s">
        <v>119</v>
      </c>
      <c r="CQ86" s="34">
        <f>627.5095*(CH87-CH85)</f>
        <v>26.733459128887837</v>
      </c>
      <c r="CR86" s="34">
        <f>627.5095*(CO87-CO85)</f>
        <v>11.755265403746668</v>
      </c>
      <c r="CS86" s="34">
        <f>627.5095*(CM87-CM85)</f>
        <v>11.705826087066587</v>
      </c>
      <c r="CT86" s="34">
        <f>627.5095*(CL87-CL85)</f>
        <v>17.459215750388871</v>
      </c>
      <c r="CU86" s="34">
        <f>627.5095*(CK87-CK85)</f>
        <v>17.434496086627025</v>
      </c>
      <c r="CV86" s="34">
        <f>627.5095*(CJ87-CJ85)</f>
        <v>15.533449574233856</v>
      </c>
      <c r="CW86" s="34">
        <f>627.5095*(CI87-CI85)</f>
        <v>15.484010259408604</v>
      </c>
      <c r="CX86" s="33">
        <f t="shared" si="130"/>
        <v>3.7781841723420175</v>
      </c>
      <c r="CY86" s="33">
        <f t="shared" si="131"/>
        <v>-1.9504858272184205</v>
      </c>
      <c r="CZ86" s="33">
        <f t="shared" si="132"/>
        <v>-5.1708539677472132E-2</v>
      </c>
      <c r="DA86" s="33">
        <f>CQ86-'CCSD(T)'!BV86</f>
        <v>8.4692453395291523E-2</v>
      </c>
      <c r="DB86" s="33">
        <f>CS86-'CCSD(T)'!BW86</f>
        <v>0.11973700989924652</v>
      </c>
      <c r="DC86" s="33">
        <f>CU86-'CCSD(T)'!CF86</f>
        <v>-0.26408447466265272</v>
      </c>
      <c r="DD86" s="39">
        <f>CW86-'CCSD(T)'!CG86</f>
        <v>-0.10044954269191919</v>
      </c>
      <c r="DE86" s="39">
        <f>CW86-'DLPNO-CCSD(T1 or T0)'!CT85</f>
        <v>-0.63881032490297862</v>
      </c>
      <c r="DF86" s="33">
        <f t="shared" si="179"/>
        <v>-0.34877692805794425</v>
      </c>
      <c r="DG86" s="33">
        <f t="shared" si="180"/>
        <v>0.16363493197073353</v>
      </c>
      <c r="DH86" s="33"/>
      <c r="DI86" s="211" t="s">
        <v>82</v>
      </c>
      <c r="DJ86" s="74">
        <v>-1648.2440139662699</v>
      </c>
      <c r="DK86" s="74">
        <v>-1651.7242617928</v>
      </c>
      <c r="DL86" s="74">
        <v>-1651.7213948304</v>
      </c>
      <c r="DM86" s="74">
        <v>-1651.58572035152</v>
      </c>
      <c r="DN86" s="74">
        <v>-1651.5842868703201</v>
      </c>
      <c r="DO86" s="74">
        <v>-1651.45055410853</v>
      </c>
      <c r="DP86" s="28">
        <v>-2.8669624049999999E-3</v>
      </c>
      <c r="DQ86" s="33">
        <f t="shared" si="125"/>
        <v>-1651.447687146125</v>
      </c>
      <c r="DR86" s="18" t="s">
        <v>119</v>
      </c>
      <c r="DS86" s="34">
        <f>627.5095*(DJ87-DJ85)</f>
        <v>26.733459166555129</v>
      </c>
      <c r="DT86" s="34">
        <f>627.5095*(DQ87-DQ85)</f>
        <v>11.620079502197131</v>
      </c>
      <c r="DU86" s="34">
        <f>627.5095*(DO87-DO85)</f>
        <v>11.648748644871185</v>
      </c>
      <c r="DV86" s="34">
        <f>627.5095*(DN87-DN85)</f>
        <v>17.628311093143623</v>
      </c>
      <c r="DW86" s="34">
        <f>627.5095*(DM87-DM85)</f>
        <v>17.642645669117719</v>
      </c>
      <c r="DX86" s="34">
        <f>627.5095*(DL87-DL85)</f>
        <v>15.52061777687471</v>
      </c>
      <c r="DY86" s="34">
        <f>627.5095*(DK87-DK85)</f>
        <v>15.549286922687704</v>
      </c>
      <c r="DZ86" s="33">
        <f t="shared" si="133"/>
        <v>3.9005382778165192</v>
      </c>
      <c r="EA86" s="33">
        <f t="shared" si="134"/>
        <v>-2.093358746430015</v>
      </c>
      <c r="EB86" s="33">
        <f t="shared" si="181"/>
        <v>-5.3721063209778208E-2</v>
      </c>
      <c r="EC86" s="33">
        <f>DS86-'CCSD(T)'!BV86</f>
        <v>8.4692491062583031E-2</v>
      </c>
      <c r="ED86" s="33">
        <f>DU86-'CCSD(T)'!BW86</f>
        <v>6.2659567703844843E-2</v>
      </c>
      <c r="EE86" s="33">
        <f>DW86-'CCSD(T)'!CF86</f>
        <v>-5.5934892171958239E-2</v>
      </c>
      <c r="EF86" s="39">
        <f>DY86-'CCSD(T)'!CG86</f>
        <v>-3.5172879412819213E-2</v>
      </c>
      <c r="EG86" s="39">
        <f>DY86-'DLPNO-CCSD(T1 or T0)'!CT85</f>
        <v>-0.57353366162387864</v>
      </c>
      <c r="EH86" s="33">
        <f t="shared" si="182"/>
        <v>-0.14062738323454127</v>
      </c>
      <c r="EI86" s="33">
        <f t="shared" si="183"/>
        <v>2.0762012759139026E-2</v>
      </c>
      <c r="EJ86" s="33"/>
      <c r="EK86" s="289" t="s">
        <v>82</v>
      </c>
      <c r="EL86" s="33">
        <v>-1648.36430864155</v>
      </c>
      <c r="EM86" s="33">
        <v>-1652.24271095775</v>
      </c>
      <c r="EN86" s="33">
        <v>-1652.2322151836199</v>
      </c>
      <c r="EO86" s="33">
        <v>-1652.0847587158701</v>
      </c>
      <c r="EP86" s="33">
        <v>-1652.0795108288</v>
      </c>
      <c r="EQ86" s="33">
        <v>-1651.9892032913699</v>
      </c>
      <c r="ER86" s="33">
        <v>-1.0495774128000001E-2</v>
      </c>
      <c r="ES86" s="33">
        <f t="shared" si="184"/>
        <v>-1651.9787075172419</v>
      </c>
      <c r="ET86" s="18" t="s">
        <v>119</v>
      </c>
      <c r="EU86" s="34">
        <f>627.5095*(EL87-EL85)</f>
        <v>31.508907365028449</v>
      </c>
      <c r="EV86" s="34">
        <f>627.5095*(ES87-ES85)</f>
        <v>11.999102551974241</v>
      </c>
      <c r="EW86" s="34">
        <f>627.5095*(EQ87-EQ85)</f>
        <v>11.9551444404216</v>
      </c>
      <c r="EX86" s="34">
        <f>627.5095*(EP87-EP85)</f>
        <v>19.092156488379739</v>
      </c>
      <c r="EY86" s="34">
        <f>627.5095*(EO87-EO85)</f>
        <v>19.070177434814948</v>
      </c>
      <c r="EZ86" s="34">
        <f>627.5095*(EN87-EN85)</f>
        <v>16.891995850795222</v>
      </c>
      <c r="FA86" s="34">
        <f>627.5095*(EM87-EM85)</f>
        <v>16.848037737387752</v>
      </c>
      <c r="FB86" s="92">
        <f t="shared" si="135"/>
        <v>4.8928932969661521</v>
      </c>
      <c r="FC86" s="92">
        <f t="shared" si="136"/>
        <v>-2.2221396974271954</v>
      </c>
      <c r="FD86" s="92">
        <f>EU86-'CCSD(T)'!BB86</f>
        <v>9.4355779627310454E-2</v>
      </c>
      <c r="FE86" s="92">
        <f>EW86-'CCSD(T)'!BC86</f>
        <v>8.4231466791639065E-2</v>
      </c>
      <c r="FF86" s="92">
        <f>EY86-'CCSD(T)'!CH86</f>
        <v>-0.11677460454886202</v>
      </c>
      <c r="FG86" s="96">
        <f>FA86-'CCSD(T)'!CI86</f>
        <v>-5.4309302771393675E-3</v>
      </c>
      <c r="FH86" s="96">
        <f>FA86-'DLPNO-CCSD(T1 or T0)'!AF85</f>
        <v>-0.51404382847095675</v>
      </c>
      <c r="FI86" s="92">
        <f t="shared" si="185"/>
        <v>-0.21113038417617247</v>
      </c>
      <c r="FJ86" s="92">
        <f t="shared" si="186"/>
        <v>0.11134367427172265</v>
      </c>
      <c r="FK86" s="39"/>
      <c r="FL86" s="218" t="s">
        <v>82</v>
      </c>
      <c r="FM86" s="28">
        <v>-1648.36430864152</v>
      </c>
      <c r="FN86" s="28">
        <v>-1652.24294073999</v>
      </c>
      <c r="FO86" s="28">
        <v>-1652.23260988221</v>
      </c>
      <c r="FP86" s="28">
        <v>-1652.08498123765</v>
      </c>
      <c r="FQ86" s="28">
        <v>-1652.07981580876</v>
      </c>
      <c r="FR86" s="28">
        <v>-1651.9894921262701</v>
      </c>
      <c r="FS86" s="28">
        <v>-1.0330857779999999E-2</v>
      </c>
      <c r="FT86" s="28">
        <f t="shared" si="187"/>
        <v>-1651.9791612684901</v>
      </c>
      <c r="FU86" s="18" t="s">
        <v>119</v>
      </c>
      <c r="FV86" s="34">
        <f>627.5095*(FM87-FM85)</f>
        <v>31.508907371306332</v>
      </c>
      <c r="FW86" s="34">
        <f>627.5095*(FT87-FT85)</f>
        <v>12.028523599883547</v>
      </c>
      <c r="FX86" s="34">
        <f>627.5095*(FR87-FR85)</f>
        <v>11.95441578275493</v>
      </c>
      <c r="FY86" s="34">
        <f>627.5095*(FQ87-FQ85)</f>
        <v>19.113517752533966</v>
      </c>
      <c r="FZ86" s="34">
        <f>627.5095*(FP87-FP85)</f>
        <v>19.076463849962181</v>
      </c>
      <c r="GA86" s="34">
        <f>627.5095*(FO87-FO85)</f>
        <v>16.922195053049457</v>
      </c>
      <c r="GB86" s="34">
        <f>627.5095*(FN87-FN85)</f>
        <v>16.848087235350125</v>
      </c>
      <c r="GC86" s="33">
        <f t="shared" si="188"/>
        <v>4.8936714525951945</v>
      </c>
      <c r="GD86" s="33">
        <f t="shared" si="189"/>
        <v>-2.2283766146120563</v>
      </c>
      <c r="GE86" s="169">
        <f t="shared" si="137"/>
        <v>-0.80248520917349353</v>
      </c>
      <c r="GF86" s="33">
        <f>FV86-'CCSD(T)'!BB86</f>
        <v>9.4355785905193557E-2</v>
      </c>
      <c r="GG86" s="33">
        <f>FX86-'CCSD(T)'!BC86</f>
        <v>8.3502809124968991E-2</v>
      </c>
      <c r="GH86" s="33">
        <f>FZ86-'CCSD(T)'!CH86</f>
        <v>-0.11048818940162874</v>
      </c>
      <c r="GI86" s="33">
        <f>GB86-'CCSD(T)'!CI86</f>
        <v>-5.3814323147669541E-3</v>
      </c>
      <c r="GJ86" s="33">
        <f>GB86-'DLPNO-CCSD(T1 or T0)'!O85</f>
        <v>-0.8923976190493903</v>
      </c>
      <c r="GK86" s="33">
        <f t="shared" si="190"/>
        <v>-0.2048439753068223</v>
      </c>
      <c r="GL86" s="33">
        <f t="shared" si="191"/>
        <v>0.10510675708686179</v>
      </c>
      <c r="GM86" s="33"/>
      <c r="GN86" s="218" t="s">
        <v>82</v>
      </c>
      <c r="GO86" s="28">
        <v>-1648.36430864152</v>
      </c>
      <c r="GP86" s="28">
        <v>-1652.2420008300101</v>
      </c>
      <c r="GQ86" s="28">
        <v>-1652.21345878136</v>
      </c>
      <c r="GR86" s="28">
        <v>-1652.0814879002201</v>
      </c>
      <c r="GS86" s="28">
        <v>-1652.0672168758899</v>
      </c>
      <c r="GT86" s="28">
        <v>-1651.9873235559401</v>
      </c>
      <c r="GU86" s="28">
        <v>-2.8542048649999999E-2</v>
      </c>
      <c r="GV86" s="28">
        <f t="shared" si="192"/>
        <v>-1651.95878150729</v>
      </c>
      <c r="GW86" s="18" t="s">
        <v>119</v>
      </c>
      <c r="GX86" s="34">
        <f>627.5095*(GO87-GO85)</f>
        <v>31.508907371306332</v>
      </c>
      <c r="GY86" s="34">
        <f>627.5095*(GV87-GV85)</f>
        <v>11.995402909803097</v>
      </c>
      <c r="GZ86" s="34">
        <f>627.5095*(GT87-GT85)</f>
        <v>12.015147965567644</v>
      </c>
      <c r="HA86" s="34">
        <f>627.5095*(GS87-GS85)</f>
        <v>18.94005971295454</v>
      </c>
      <c r="HB86" s="34">
        <f>627.5095*(GR87-GR85)</f>
        <v>18.949932244617809</v>
      </c>
      <c r="HC86" s="34">
        <f>627.5095*(GQ87-GQ85)</f>
        <v>16.815932280595185</v>
      </c>
      <c r="HD86" s="34">
        <f>627.5095*(GP87-GP85)</f>
        <v>16.835677331365961</v>
      </c>
      <c r="HE86" s="33">
        <f t="shared" si="138"/>
        <v>4.8205293657983166</v>
      </c>
      <c r="HF86" s="33">
        <f t="shared" si="139"/>
        <v>-2.1142549132518482</v>
      </c>
      <c r="HG86" s="52">
        <f t="shared" si="193"/>
        <v>-0.11412170136020805</v>
      </c>
      <c r="HH86" s="33">
        <f>GX86-'CCSD(T)'!BB86</f>
        <v>9.4355785905193557E-2</v>
      </c>
      <c r="HI86" s="33">
        <f>GZ86-'CCSD(T)'!BC86</f>
        <v>0.14423499193768308</v>
      </c>
      <c r="HJ86" s="33">
        <f>HB86-'CCSD(T)'!CH86</f>
        <v>-0.23701979474600066</v>
      </c>
      <c r="HK86" s="33">
        <f>HD86-'CCSD(T)'!CI86</f>
        <v>-1.7791336298930815E-2</v>
      </c>
      <c r="HL86" s="33">
        <f>HD86-'DLPNO-CCSD(T1 or T0)'!CT85</f>
        <v>0.71285674705437785</v>
      </c>
      <c r="HM86" s="33">
        <f t="shared" si="140"/>
        <v>-0.33137558065119421</v>
      </c>
      <c r="HN86" s="33">
        <f t="shared" si="141"/>
        <v>0.21922845844706984</v>
      </c>
      <c r="HO86" s="39"/>
      <c r="HP86" s="218" t="s">
        <v>82</v>
      </c>
      <c r="HQ86" s="28">
        <v>-1648.36430864152</v>
      </c>
      <c r="HR86" s="28">
        <v>-1652.24335528539</v>
      </c>
      <c r="HS86" s="28">
        <v>-1652.21555206674</v>
      </c>
      <c r="HT86" s="28">
        <v>-1652.0828213882</v>
      </c>
      <c r="HU86" s="28">
        <v>-1652.0689197788699</v>
      </c>
      <c r="HV86" s="28">
        <v>-1651.9889649637801</v>
      </c>
      <c r="HW86" s="28">
        <v>-2.7803218654000001E-2</v>
      </c>
      <c r="HX86" s="28">
        <f t="shared" si="194"/>
        <v>-1651.961161745126</v>
      </c>
      <c r="HY86" s="18" t="s">
        <v>119</v>
      </c>
      <c r="HZ86" s="34">
        <f>627.5095*(HQ87-HQ85)</f>
        <v>31.508907371306332</v>
      </c>
      <c r="IA86" s="34">
        <f>627.5095*(HX87-HX85)</f>
        <v>11.936003792904346</v>
      </c>
      <c r="IB86" s="34">
        <f>627.5095*(HV87-HV85)</f>
        <v>11.942219827998112</v>
      </c>
      <c r="IC86" s="34">
        <f>627.5095*(HU87-HU85)</f>
        <v>18.931434061441838</v>
      </c>
      <c r="ID86" s="34">
        <f>627.5095*(HT87-HT85)</f>
        <v>18.934542071997441</v>
      </c>
      <c r="IE86" s="34">
        <f>627.5095*(HS87-HS85)</f>
        <v>16.789135999690529</v>
      </c>
      <c r="IF86" s="34">
        <f>627.5095*(HR87-HR85)</f>
        <v>16.795352033500183</v>
      </c>
      <c r="IG86" s="33">
        <f t="shared" si="195"/>
        <v>4.8531322055020709</v>
      </c>
      <c r="IH86" s="33">
        <f t="shared" si="196"/>
        <v>-2.139190038497258</v>
      </c>
      <c r="II86" s="33">
        <f t="shared" si="197"/>
        <v>-2.4935125245409751E-2</v>
      </c>
      <c r="IJ86" s="33">
        <f>HZ86-'CCSD(T)'!BB86</f>
        <v>9.4355785905193557E-2</v>
      </c>
      <c r="IK86" s="33">
        <f>IB86-'CCSD(T)'!BC86</f>
        <v>7.1306854368151207E-2</v>
      </c>
      <c r="IL86" s="33">
        <f>ID86-'CCSD(T)'!CH86</f>
        <v>-0.25240996736636845</v>
      </c>
      <c r="IM86" s="33">
        <f>IF86-'CCSD(T)'!CI86</f>
        <v>-5.8116634164708358E-2</v>
      </c>
      <c r="IN86" s="33">
        <f>IF86-'DLPNO-CCSD(T1 or T0)'!CT85</f>
        <v>0.67253144918860031</v>
      </c>
      <c r="IO86" s="33">
        <f t="shared" si="198"/>
        <v>-0.34676575327156201</v>
      </c>
      <c r="IP86" s="33">
        <f t="shared" si="199"/>
        <v>0.19429333320166009</v>
      </c>
      <c r="IQ86" s="33"/>
      <c r="IR86" s="218" t="s">
        <v>82</v>
      </c>
      <c r="IS86">
        <v>-1648.36430864155</v>
      </c>
      <c r="IT86">
        <v>-1652.24301264063</v>
      </c>
      <c r="IU86">
        <v>-1652.23969426486</v>
      </c>
      <c r="IV86">
        <v>-1652.08568430685</v>
      </c>
      <c r="IW86">
        <v>-1652.08402511897</v>
      </c>
      <c r="IX86">
        <v>-1651.9899203893201</v>
      </c>
      <c r="IY86">
        <v>-3.3183757730000001E-3</v>
      </c>
      <c r="IZ86" s="28">
        <f t="shared" si="200"/>
        <v>-1651.9866020135471</v>
      </c>
      <c r="JA86" s="18" t="s">
        <v>119</v>
      </c>
      <c r="JB86" s="34">
        <f>627.5095*(IS87-IS85)</f>
        <v>31.508907365028449</v>
      </c>
      <c r="JC86" s="34">
        <f>627.5095*(IZ87-IZ85)</f>
        <v>11.932847538821381</v>
      </c>
      <c r="JD86" s="34">
        <f>627.5095*(IX87-IX85)</f>
        <v>11.95142576884801</v>
      </c>
      <c r="JE86" s="34">
        <f>627.5095*(IW87-IW85)</f>
        <v>19.128308615974195</v>
      </c>
      <c r="JF86" s="34">
        <f>627.5095*(IV87-IV85)</f>
        <v>19.137597733199037</v>
      </c>
      <c r="JG86" s="34">
        <f>627.5095*(IU87-IU85)</f>
        <v>16.819456304861038</v>
      </c>
      <c r="JH86" s="34">
        <f>627.5095*(IT87-IT85)</f>
        <v>16.8380345394534</v>
      </c>
      <c r="JI86" s="33">
        <f t="shared" si="201"/>
        <v>4.88660877060539</v>
      </c>
      <c r="JJ86" s="33">
        <f t="shared" si="202"/>
        <v>-2.2995631937456373</v>
      </c>
      <c r="JK86" s="33">
        <f t="shared" si="203"/>
        <v>-7.742349631844192E-2</v>
      </c>
      <c r="JL86" s="33">
        <f>JB86-'CCSD(T)'!BB86</f>
        <v>9.4355779627310454E-2</v>
      </c>
      <c r="JM86" s="33">
        <f>JD86-'CCSD(T)'!BC86</f>
        <v>8.0512795218048439E-2</v>
      </c>
      <c r="JN86" s="33">
        <f>JF86-'CCSD(T)'!CH86</f>
        <v>-4.9354306164772765E-2</v>
      </c>
      <c r="JO86" s="33">
        <f>JH86-'CCSD(T)'!CI86</f>
        <v>-1.5434128211492038E-2</v>
      </c>
      <c r="JP86" s="33">
        <f>JH86-'DLPNO-CCSD(T1 or T0)'!CT85</f>
        <v>0.71521395514181663</v>
      </c>
      <c r="JQ86" s="33">
        <f t="shared" si="204"/>
        <v>-0.14371008579208322</v>
      </c>
      <c r="JR86" s="33">
        <f t="shared" si="205"/>
        <v>3.3920177953280728E-2</v>
      </c>
      <c r="JS86" s="33"/>
      <c r="JT86" s="344">
        <v>-1654.6885353207099</v>
      </c>
      <c r="JU86" s="345">
        <v>-1654.35288343502</v>
      </c>
      <c r="JV86" s="346">
        <v>-1654.3418478316801</v>
      </c>
      <c r="JW86" s="328"/>
      <c r="JX86" s="218" t="s">
        <v>82</v>
      </c>
      <c r="JY86" s="28">
        <v>-1649.5862502237001</v>
      </c>
      <c r="JZ86" s="28">
        <v>-1654.41599086474</v>
      </c>
      <c r="KA86" s="28">
        <v>-1654.3983217770101</v>
      </c>
      <c r="KB86" s="28">
        <v>-1654.17335642894</v>
      </c>
      <c r="KC86" s="28">
        <v>-1654.1645218850799</v>
      </c>
      <c r="KD86" s="28">
        <v>-1654.15421880901</v>
      </c>
      <c r="KE86" s="28">
        <v>-1.7669087720999999E-2</v>
      </c>
      <c r="KF86" s="28">
        <f t="shared" si="206"/>
        <v>-1654.1365497212889</v>
      </c>
      <c r="KG86" s="216">
        <v>-1653.945119667</v>
      </c>
      <c r="KH86" s="125">
        <v>-1653.945119667</v>
      </c>
      <c r="KI86" s="215">
        <v>-1654.166671164</v>
      </c>
      <c r="KJ86" s="10">
        <v>-1.210839406299</v>
      </c>
      <c r="KK86" s="10">
        <v>-3.359709222422</v>
      </c>
      <c r="KL86" s="10">
        <f t="shared" si="142"/>
        <v>-1654.0215144260394</v>
      </c>
      <c r="KM86" s="10">
        <f t="shared" si="143"/>
        <v>-1653.9538722128486</v>
      </c>
      <c r="KN86" s="34">
        <f>627.5095*(JY87-JY85)</f>
        <v>31.848326826845664</v>
      </c>
      <c r="KO86" s="34">
        <f>627.5095*(KF87-KF85)</f>
        <v>10.688928578119116</v>
      </c>
      <c r="KP86" s="34">
        <f>627.5095*(KL87-KL85)</f>
        <v>14.618492571904277</v>
      </c>
      <c r="KQ86" s="34">
        <f>627.5095*(KM87-KM85)</f>
        <v>16.472401940222273</v>
      </c>
      <c r="KR86" s="34">
        <f>627.5095*(KD87-KD85)</f>
        <v>10.555747778503669</v>
      </c>
      <c r="KS86" s="34">
        <f>627.5095*(KC87-KC85)</f>
        <v>18.963648943433668</v>
      </c>
      <c r="KT86" s="34">
        <f>627.5095*(KB87-KB85)</f>
        <v>18.897058545124075</v>
      </c>
      <c r="KU86" s="34">
        <f>627.5095*(KA87-KA85)</f>
        <v>15.999377524235594</v>
      </c>
      <c r="KV86" s="34">
        <f>627.5095*(JZ87-JZ85)</f>
        <v>15.866196721338525</v>
      </c>
      <c r="KW86" s="33">
        <f t="shared" si="221"/>
        <v>5.3104489428348565</v>
      </c>
      <c r="KX86" s="109">
        <f>627.5095*(JT87-JT85)</f>
        <v>15.850391030960607</v>
      </c>
      <c r="KY86" s="109">
        <f>627.5095*(JU87-JU85)</f>
        <v>15.86670217403927</v>
      </c>
      <c r="KZ86" s="331">
        <f>627.5095*(JV87-JV85)</f>
        <v>15.862623638276698</v>
      </c>
      <c r="LA86" s="33">
        <f t="shared" si="144"/>
        <v>-3.0308618237855498</v>
      </c>
      <c r="LB86" s="155">
        <f t="shared" si="145"/>
        <v>-0.80248520917349353</v>
      </c>
      <c r="LC86" s="149">
        <f>KN86-'PNO-LCCSD(T)'!AB85</f>
        <v>-5.6680550200987057E-3</v>
      </c>
      <c r="LD86" s="179">
        <f t="shared" si="146"/>
        <v>-0.98189051401159944</v>
      </c>
      <c r="LE86" s="324">
        <f t="shared" si="147"/>
        <v>-1.580569037791868E-2</v>
      </c>
      <c r="LF86" s="326">
        <f t="shared" si="148"/>
        <v>1.6311143078663548E-2</v>
      </c>
      <c r="LG86" t="str">
        <f t="shared" si="149"/>
        <v>28_start</v>
      </c>
      <c r="LH86" s="175">
        <f>627.5095*(KG87-KG85)</f>
        <v>19.060579727148092</v>
      </c>
      <c r="LI86" s="128">
        <f t="shared" si="127"/>
        <v>-9.6930783714423541E-2</v>
      </c>
      <c r="LJ86" s="129">
        <f t="shared" si="128"/>
        <v>-0.16352118202401655</v>
      </c>
      <c r="LK86" s="123">
        <f>627.5095*(KI87-KI85)</f>
        <v>16.456110960131831</v>
      </c>
      <c r="LL86" s="128">
        <f t="shared" si="150"/>
        <v>-0.45673343589623627</v>
      </c>
      <c r="LM86" s="128">
        <f t="shared" si="151"/>
        <v>-0.5899142387933054</v>
      </c>
      <c r="LN86" s="226">
        <f t="shared" si="152"/>
        <v>-1.3231687971146222</v>
      </c>
      <c r="LO86" s="226"/>
      <c r="LP86" s="5" t="s">
        <v>82</v>
      </c>
      <c r="LQ86" s="4">
        <v>-1649.58625022415</v>
      </c>
      <c r="LR86" s="4">
        <v>-1654.4157098646599</v>
      </c>
      <c r="LS86" s="4">
        <v>-1654.3979713137301</v>
      </c>
      <c r="LT86" s="4">
        <v>-1654.1731195795001</v>
      </c>
      <c r="LU86" s="4">
        <v>-1654.16425030404</v>
      </c>
      <c r="LV86" s="4">
        <v>-1654.1538885254199</v>
      </c>
      <c r="LW86" s="4">
        <v>-1.7738550926000001E-2</v>
      </c>
      <c r="LX86" s="28">
        <f t="shared" si="153"/>
        <v>-1654.1361499744939</v>
      </c>
      <c r="LY86" s="18" t="s">
        <v>119</v>
      </c>
      <c r="LZ86" s="34">
        <f>627.5095*(LQ87-LQ85)</f>
        <v>31.84832662609611</v>
      </c>
      <c r="MA86" s="34">
        <f>627.5095*(LX87-LX85)</f>
        <v>10.692276412193641</v>
      </c>
      <c r="MB86" s="34">
        <f>627.5095*(LV87-LV85)</f>
        <v>10.558265967899359</v>
      </c>
      <c r="MC86" s="34">
        <f>627.5095*(LU87-LU85)</f>
        <v>18.967597465396874</v>
      </c>
      <c r="MD86" s="34">
        <f>627.5095*(LT87-LT85)</f>
        <v>18.900592245603939</v>
      </c>
      <c r="ME86" s="34">
        <f>627.5095*(LS87-LS85)</f>
        <v>15.999924574326615</v>
      </c>
      <c r="MF86" s="34">
        <f>627.5095*(LR87-LR85)</f>
        <v>15.865914135026104</v>
      </c>
      <c r="MG86" s="33">
        <f t="shared" si="154"/>
        <v>5.3076481671267448</v>
      </c>
      <c r="MH86" s="39">
        <f t="shared" si="155"/>
        <v>-3.0346781105778344</v>
      </c>
      <c r="MI86" s="33"/>
      <c r="MJ86" s="5" t="s">
        <v>82</v>
      </c>
      <c r="MK86" s="28">
        <v>-1649.5862502236901</v>
      </c>
      <c r="ML86" s="28">
        <v>-1654.4145619968101</v>
      </c>
      <c r="MM86" s="28">
        <v>-1654.3691567482099</v>
      </c>
      <c r="MN86" s="28">
        <v>-1654.16905745636</v>
      </c>
      <c r="MO86" s="28">
        <v>-1654.1463548320601</v>
      </c>
      <c r="MP86" s="28">
        <v>-1654.15197161069</v>
      </c>
      <c r="MQ86" s="28">
        <v>-4.5405248598999998E-2</v>
      </c>
      <c r="MR86" s="28">
        <f t="shared" si="207"/>
        <v>-1654.1065663620909</v>
      </c>
      <c r="MS86" s="18" t="s">
        <v>119</v>
      </c>
      <c r="MT86" s="34">
        <f>627.5095*(MK87-MK85)</f>
        <v>31.848326826845664</v>
      </c>
      <c r="MU86" s="34">
        <f>627.5095*(MR87-MR85)</f>
        <v>10.675231816145043</v>
      </c>
      <c r="MV86" s="34">
        <f>627.5095*(MP87-MP85)</f>
        <v>10.390425104671607</v>
      </c>
      <c r="MW86" s="34">
        <f>627.5095*(MO87-MO85)</f>
        <v>18.863835412418858</v>
      </c>
      <c r="MX86" s="34">
        <f>627.5095*(MN87-MN85)</f>
        <v>18.72143205225909</v>
      </c>
      <c r="MY86" s="34">
        <f>627.5095*(MM87-MM85)</f>
        <v>16.03014903378514</v>
      </c>
      <c r="MZ86" s="34">
        <f>627.5095*(ML87-ML85)</f>
        <v>15.745342326164041</v>
      </c>
      <c r="NA86" s="52">
        <f t="shared" si="156"/>
        <v>5.3549172214924337</v>
      </c>
      <c r="NB86" s="52">
        <f t="shared" si="157"/>
        <v>-2.976089726095049</v>
      </c>
      <c r="NC86" s="33">
        <f t="shared" si="158"/>
        <v>-5.4772097690500843E-2</v>
      </c>
      <c r="ND86" s="33"/>
      <c r="NE86" s="5" t="s">
        <v>82</v>
      </c>
      <c r="NF86">
        <v>-1649.5862502237001</v>
      </c>
      <c r="NG86">
        <v>-1654.41619285764</v>
      </c>
      <c r="NH86">
        <v>-1654.37098914526</v>
      </c>
      <c r="NI86">
        <v>-1654.1704594416699</v>
      </c>
      <c r="NJ86">
        <v>-1654.1478575854801</v>
      </c>
      <c r="NK86">
        <v>-1654.15387902011</v>
      </c>
      <c r="NL86">
        <v>-4.5203712383E-2</v>
      </c>
      <c r="NM86" s="28">
        <f t="shared" si="208"/>
        <v>-1654.108675307727</v>
      </c>
      <c r="NN86" s="18" t="s">
        <v>119</v>
      </c>
      <c r="NO86" s="34">
        <f>627.5095*(NF87-NF85)</f>
        <v>31.848326820567781</v>
      </c>
      <c r="NP86" s="34">
        <f>627.5095*(NM87-NM85)</f>
        <v>10.801603079098358</v>
      </c>
      <c r="NQ86" s="34">
        <f>627.5095*(NK87-NK85)</f>
        <v>10.496607951267135</v>
      </c>
      <c r="NR86" s="34">
        <f>627.5095*(NJ87-NJ85)</f>
        <v>18.971110464417432</v>
      </c>
      <c r="NS86" s="34">
        <f>627.5095*(NI87-NI85)</f>
        <v>18.818612904853534</v>
      </c>
      <c r="NT86" s="34">
        <f>627.5095*(NH87-NH85)</f>
        <v>16.138830064733941</v>
      </c>
      <c r="NU86" s="34">
        <f>627.5095*(NG87-NG85)</f>
        <v>15.833834933335741</v>
      </c>
      <c r="NV86" s="33">
        <f t="shared" si="159"/>
        <v>5.3372269820686054</v>
      </c>
      <c r="NW86" s="39">
        <f t="shared" si="209"/>
        <v>-2.9847779715177936</v>
      </c>
      <c r="NX86" s="33">
        <f t="shared" si="210"/>
        <v>-8.6882454227446004E-3</v>
      </c>
      <c r="NZ86" s="5" t="s">
        <v>82</v>
      </c>
      <c r="OA86" s="4">
        <v>-1649.64393325165</v>
      </c>
      <c r="OB86" s="4">
        <v>-1654.77172978367</v>
      </c>
      <c r="OC86" s="4">
        <v>-1654.70533966261</v>
      </c>
      <c r="OD86" s="4">
        <v>-1654.4970391450499</v>
      </c>
      <c r="OE86" s="4">
        <v>-1654.4638440845199</v>
      </c>
      <c r="OF86" s="4">
        <v>-1654.53058004434</v>
      </c>
      <c r="OG86" s="4">
        <v>-6.6390121056999998E-2</v>
      </c>
      <c r="OH86" s="28">
        <f t="shared" si="211"/>
        <v>-1654.4641899232829</v>
      </c>
      <c r="OI86" s="18" t="s">
        <v>119</v>
      </c>
      <c r="OJ86" s="34">
        <f>627.5095*(OA87-OA85)</f>
        <v>31.801735714845837</v>
      </c>
      <c r="OK86" s="34">
        <f>627.5095*(OH87-OH85)</f>
        <v>10.749290752683933</v>
      </c>
      <c r="OL86" s="34">
        <f>627.5095*(OF87-OF85)</f>
        <v>10.238106592448844</v>
      </c>
      <c r="OM86" s="34">
        <f>627.5095*(OE87-OE85)</f>
        <v>19.126226683748012</v>
      </c>
      <c r="ON86" s="34">
        <f>627.5095*(OD87-OD85)</f>
        <v>18.870634603273771</v>
      </c>
      <c r="OO86" s="34">
        <f>627.5095*(OC87-OC85)</f>
        <v>16.150893771764075</v>
      </c>
      <c r="OP86" s="34">
        <f>627.5095*(OB87-OB85)</f>
        <v>15.639709610815594</v>
      </c>
      <c r="OQ86" s="33">
        <f t="shared" si="160"/>
        <v>5.4016030183667496</v>
      </c>
      <c r="OR86" s="39">
        <f t="shared" si="212"/>
        <v>-3.2309249924581778</v>
      </c>
      <c r="OS86" s="39"/>
      <c r="OT86" s="39" t="s">
        <v>82</v>
      </c>
      <c r="OU86" s="39">
        <v>-1649.64393325166</v>
      </c>
      <c r="OV86" s="39">
        <v>-1654.7705930721099</v>
      </c>
      <c r="OW86" s="39">
        <v>-1654.74456335846</v>
      </c>
      <c r="OX86" s="39">
        <v>-1654.5029240789099</v>
      </c>
      <c r="OY86" s="39">
        <v>-1654.4899092220801</v>
      </c>
      <c r="OZ86" s="39">
        <v>-1654.53275087419</v>
      </c>
      <c r="PA86" s="39">
        <v>-2.6029713648999999E-2</v>
      </c>
      <c r="PB86" s="39">
        <v>-1654.506721160541</v>
      </c>
      <c r="PC86" s="39" t="s">
        <v>119</v>
      </c>
      <c r="PD86" s="39">
        <v>31.801735708567954</v>
      </c>
      <c r="PE86" s="39">
        <v>10.505328190917867</v>
      </c>
      <c r="PF86" s="39">
        <v>10.271115242449406</v>
      </c>
      <c r="PG86" s="39">
        <v>19.044281586134222</v>
      </c>
      <c r="PH86" s="39">
        <v>18.927175110615881</v>
      </c>
      <c r="PI86" s="39">
        <v>15.905047861454399</v>
      </c>
      <c r="PJ86" s="39">
        <v>15.670834910417714</v>
      </c>
      <c r="PK86" s="39">
        <v>5.3997196679683075</v>
      </c>
      <c r="PL86" s="39">
        <v>-3.2563402001981672</v>
      </c>
      <c r="PM86" s="39"/>
      <c r="PO86" s="33">
        <f t="shared" si="161"/>
        <v>-4.6591111999827461E-2</v>
      </c>
      <c r="PP86" s="33">
        <f t="shared" si="162"/>
        <v>0.14920255101468172</v>
      </c>
      <c r="PQ86" s="33">
        <f t="shared" si="213"/>
        <v>0.19579366301450918</v>
      </c>
      <c r="PR86" s="33">
        <f>'LNO-CCSD(T)-def2nZVP'!LB86</f>
        <v>-0.80248520917349353</v>
      </c>
      <c r="PS86" s="33">
        <f t="shared" si="214"/>
        <v>0.13861483650272732</v>
      </c>
      <c r="PT86" s="33">
        <f t="shared" si="215"/>
        <v>-0.48748392114251154</v>
      </c>
      <c r="PU86" s="33">
        <f>-'LNO-CCSD(T)-def2nZVP'!FA86+'CCSD(T)'!CI86</f>
        <v>5.4309302771393675E-3</v>
      </c>
      <c r="PV86" s="360">
        <f>'LNO-CCSD(T)-def2nZVP'!KV86+PS86+PT86+PU86</f>
        <v>15.522758566975883</v>
      </c>
      <c r="PW86" s="360"/>
      <c r="PX86" s="399">
        <v>-4.6590917528156695E-2</v>
      </c>
      <c r="PY86" s="399">
        <v>2.6582865011942403E-2</v>
      </c>
      <c r="PZ86" s="399">
        <v>7.3173782540099097E-2</v>
      </c>
      <c r="QA86" s="399">
        <v>-0.80248520917349353</v>
      </c>
      <c r="QB86" s="399">
        <v>4.7785389714137178E-2</v>
      </c>
      <c r="QC86" s="399">
        <v>-0.48748392114251154</v>
      </c>
      <c r="QD86" s="399">
        <v>5.4309302771393675E-3</v>
      </c>
      <c r="QE86" s="360">
        <v>15.431929120187291</v>
      </c>
      <c r="QF86" s="399">
        <f t="shared" si="216"/>
        <v>-9.0829446788591284E-2</v>
      </c>
      <c r="QH86" s="5" t="s">
        <v>82</v>
      </c>
      <c r="QI86" s="420">
        <v>-1649.58625022416</v>
      </c>
      <c r="QJ86" s="420">
        <v>-1654.16898961986</v>
      </c>
      <c r="QK86" s="420">
        <v>-1654.15311265543</v>
      </c>
      <c r="QL86" s="420">
        <v>-1653.93589286821</v>
      </c>
      <c r="QM86" s="420">
        <v>-1653.92795438599</v>
      </c>
      <c r="QN86" s="420">
        <v>-1653.8947557148199</v>
      </c>
      <c r="QO86" s="420">
        <v>-1.5876964428E-2</v>
      </c>
      <c r="QP86" s="213">
        <f t="shared" si="217"/>
        <v>-1653.878878750392</v>
      </c>
      <c r="QQ86" s="421" t="s">
        <v>119</v>
      </c>
      <c r="QR86" s="212">
        <f>627.5095*(QI87-QI85)</f>
        <v>31.848326613540348</v>
      </c>
      <c r="QS86" s="212">
        <f>627.5095*(QP87-QP85)</f>
        <v>11.150362089652406</v>
      </c>
      <c r="QT86" s="212">
        <f>627.5095*(QN87-QN85)</f>
        <v>11.014594289915676</v>
      </c>
      <c r="QU86" s="212">
        <f>627.5095*(QM87-QM85)</f>
        <v>18.955961186408299</v>
      </c>
      <c r="QV86" s="212">
        <f>627.5095*(QL87-QL85)</f>
        <v>18.888077290249591</v>
      </c>
      <c r="QW86" s="212">
        <f>627.5095*(QK87-QK85)</f>
        <v>16.08563705716913</v>
      </c>
      <c r="QX86" s="212">
        <f>627.5095*(QJ87-QJ85)</f>
        <v>15.949869258573832</v>
      </c>
      <c r="QY86" s="213">
        <f t="shared" si="163"/>
        <v>4.9352749686581561</v>
      </c>
      <c r="QZ86" s="249">
        <f t="shared" si="218"/>
        <v>-2.9382080316757584</v>
      </c>
      <c r="RA86" s="5"/>
      <c r="RB86" s="5" t="s">
        <v>82</v>
      </c>
      <c r="RC86" s="213">
        <v>-1649.6439332563</v>
      </c>
      <c r="RD86" s="213">
        <v>-1654.47348603711</v>
      </c>
      <c r="RE86" s="213">
        <v>-1654.4496849634199</v>
      </c>
      <c r="RF86" s="213">
        <v>-1654.2174020556199</v>
      </c>
      <c r="RG86" s="213">
        <v>-1654.20550151878</v>
      </c>
      <c r="RH86" s="213">
        <v>-1654.2269116933401</v>
      </c>
      <c r="RI86" s="213">
        <v>-2.3801073680999998E-2</v>
      </c>
      <c r="RJ86" s="418">
        <f t="shared" si="219"/>
        <v>-1654.2031106196591</v>
      </c>
      <c r="RK86" s="421" t="s">
        <v>119</v>
      </c>
      <c r="RL86" s="212">
        <f>627.5095*(RC87-RC85)</f>
        <v>31.801735714845837</v>
      </c>
      <c r="RM86" s="212">
        <f>627.5095*(RJ87-RJ85)</f>
        <v>10.969864130828034</v>
      </c>
      <c r="RN86" s="212">
        <f>627.5095*(RH87-RH85)</f>
        <v>10.737650351694963</v>
      </c>
      <c r="RO86" s="212">
        <f>627.5095*(RG87-RG85)</f>
        <v>19.031522975184576</v>
      </c>
      <c r="RP86" s="212">
        <f>627.5095*(RF87-RF85)</f>
        <v>18.915416084476607</v>
      </c>
      <c r="RQ86" s="212">
        <f>627.5095*(RE87-RE85)</f>
        <v>16.014888398130449</v>
      </c>
      <c r="RR86" s="212">
        <f>627.5095*(RD87-RD85)</f>
        <v>15.782674623277753</v>
      </c>
      <c r="RS86" s="213">
        <f t="shared" si="164"/>
        <v>5.0450242715827898</v>
      </c>
      <c r="RT86" s="249">
        <f t="shared" si="220"/>
        <v>-3.1327414611988544</v>
      </c>
    </row>
    <row r="87" spans="1:488" ht="17">
      <c r="A87" s="96">
        <v>12.43</v>
      </c>
      <c r="C87" s="286" t="s">
        <v>83</v>
      </c>
      <c r="D87" s="282">
        <v>-1648.1763927418399</v>
      </c>
      <c r="E87" s="282">
        <v>-1651.67392370482</v>
      </c>
      <c r="F87" s="282">
        <v>-1651.66365269323</v>
      </c>
      <c r="G87" s="282">
        <v>-1651.5322775750001</v>
      </c>
      <c r="H87" s="282">
        <v>-1651.5271420692</v>
      </c>
      <c r="I87" s="282">
        <v>-1651.40365886566</v>
      </c>
      <c r="J87" s="282">
        <v>-1651.3933878540699</v>
      </c>
      <c r="K87" s="94" t="s">
        <v>120</v>
      </c>
      <c r="L87" s="34">
        <f>627.5095*(D85-D86)</f>
        <v>15.699501583743867</v>
      </c>
      <c r="M87" s="34">
        <f>627.5095*(J85-J86)</f>
        <v>17.286727702396423</v>
      </c>
      <c r="N87" s="34">
        <f>627.5095*(I85-I86)</f>
        <v>17.327114615536019</v>
      </c>
      <c r="O87" s="34">
        <f>627.5095*(H85-H86)</f>
        <v>15.333228298381599</v>
      </c>
      <c r="P87" s="34">
        <f>627.5095*(G85-G86)</f>
        <v>15.353421754880056</v>
      </c>
      <c r="Q87" s="34">
        <f>627.5095*(F85-F86)</f>
        <v>16.081861439068589</v>
      </c>
      <c r="R87" s="34">
        <f>627.5095*(E85-E86)</f>
        <v>16.122248345787622</v>
      </c>
      <c r="S87" s="93">
        <f t="shared" si="165"/>
        <v>-1.2048662697483969</v>
      </c>
      <c r="T87" s="93">
        <f t="shared" si="166"/>
        <v>0.76882659090756533</v>
      </c>
      <c r="U87" s="288"/>
      <c r="V87" s="93">
        <f>L87-'CCSD(T)'!BV87</f>
        <v>7.0650284338913849E-2</v>
      </c>
      <c r="W87" s="93">
        <f>N87-'CCSD(T)'!BW87</f>
        <v>0.14253144065677503</v>
      </c>
      <c r="X87" s="93">
        <f>P87-'CCSD(T)'!CF87</f>
        <v>2.3051300438826416E-2</v>
      </c>
      <c r="Y87" s="93">
        <f>R87-'CCSD(T)'!CG87</f>
        <v>0.14951483484895256</v>
      </c>
      <c r="Z87" s="93">
        <f>R87-'DLPNO-CCSD(T1 or T0)'!CT86</f>
        <v>1.2064055378403644</v>
      </c>
      <c r="AA87" s="93">
        <f t="shared" si="167"/>
        <v>-4.7598983900087433E-2</v>
      </c>
      <c r="AB87" s="93">
        <f t="shared" si="168"/>
        <v>0.12646353441012614</v>
      </c>
      <c r="AD87" s="209" t="s">
        <v>83</v>
      </c>
      <c r="AE87" s="28">
        <v>-1648.1763927418301</v>
      </c>
      <c r="AF87" s="28">
        <v>-1651.6741677207399</v>
      </c>
      <c r="AG87" s="28">
        <v>-1651.66398370398</v>
      </c>
      <c r="AH87" s="28">
        <v>-1651.53250411562</v>
      </c>
      <c r="AI87" s="28">
        <v>-1651.52741210724</v>
      </c>
      <c r="AJ87" s="28">
        <v>-1651.40399070844</v>
      </c>
      <c r="AK87" s="28">
        <v>-1651.3938066916801</v>
      </c>
      <c r="AL87" s="18" t="s">
        <v>120</v>
      </c>
      <c r="AM87" s="34">
        <f>627.5095*(AE85-AE86)</f>
        <v>15.699501558775019</v>
      </c>
      <c r="AN87" s="34">
        <f>627.5095*(AK85-AK86)</f>
        <v>17.306656067613417</v>
      </c>
      <c r="AO87" s="34">
        <f>627.5095*(AJ85-AJ86)</f>
        <v>17.29928945108734</v>
      </c>
      <c r="AP87" s="34">
        <f>627.5095*(AI85-AI86)</f>
        <v>15.352214520839826</v>
      </c>
      <c r="AQ87" s="34">
        <f>627.5095*(AH85-AH86)</f>
        <v>15.348531209437846</v>
      </c>
      <c r="AR87" s="34">
        <f>627.5095*(AG85-AG86)</f>
        <v>16.113485263585744</v>
      </c>
      <c r="AS87" s="34">
        <f>627.5095*(AF85-AF86)</f>
        <v>16.106118647202347</v>
      </c>
      <c r="AT87" s="52">
        <f t="shared" si="169"/>
        <v>-1.1931708038849926</v>
      </c>
      <c r="AU87" s="52">
        <f t="shared" si="170"/>
        <v>0.7575874377645011</v>
      </c>
      <c r="AV87" s="71"/>
      <c r="AW87" s="52">
        <f>AM87-'CCSD(T)'!BV87</f>
        <v>7.0650259370065527E-2</v>
      </c>
      <c r="AX87" s="52">
        <f>AO87-'CCSD(T)'!BW87</f>
        <v>0.11470627620809637</v>
      </c>
      <c r="AY87" s="52">
        <f>AQ87-'CCSD(T)'!CF87</f>
        <v>1.8160754996616291E-2</v>
      </c>
      <c r="AZ87" s="52">
        <f>AS87-'CCSD(T)'!CG87</f>
        <v>0.13338513626367821</v>
      </c>
      <c r="BA87" s="52">
        <f>AS87-'DLPNO-CCSD(T1 or T0)'!CT86</f>
        <v>1.1902758392550901</v>
      </c>
      <c r="BB87" s="52">
        <f t="shared" si="171"/>
        <v>-5.2489504373449236E-2</v>
      </c>
      <c r="BC87" s="52">
        <f t="shared" si="172"/>
        <v>0.11522438126706191</v>
      </c>
      <c r="BD87" s="33"/>
      <c r="BE87" s="211" t="s">
        <v>83</v>
      </c>
      <c r="BF87" s="28">
        <v>-1648.1763927418399</v>
      </c>
      <c r="BG87" s="28">
        <v>-1651.67256421966</v>
      </c>
      <c r="BH87" s="28">
        <v>-1651.6461888479901</v>
      </c>
      <c r="BI87" s="28">
        <v>-1651.5287371433101</v>
      </c>
      <c r="BJ87" s="28">
        <v>-1651.5155494574699</v>
      </c>
      <c r="BK87" s="28">
        <v>-1651.40189498309</v>
      </c>
      <c r="BL87" s="28">
        <v>-2.6375371670000002E-2</v>
      </c>
      <c r="BM87" s="28">
        <f t="shared" si="173"/>
        <v>-1651.37551961142</v>
      </c>
      <c r="BN87" s="18" t="s">
        <v>120</v>
      </c>
      <c r="BO87" s="212">
        <f>627.5095*(BF85-BF86)</f>
        <v>15.699501577608665</v>
      </c>
      <c r="BP87" s="212">
        <f>627.5095*(BM85-BM86)</f>
        <v>16.302896979207109</v>
      </c>
      <c r="BQ87" s="212">
        <f>627.5095*(BK85-BK86)</f>
        <v>17.186417842726605</v>
      </c>
      <c r="BR87" s="212">
        <f>627.5095*(BJ85-BJ86)</f>
        <v>14.165605131879182</v>
      </c>
      <c r="BS87" s="212">
        <f>627.5095*(BI85-BI86)</f>
        <v>14.607365563424912</v>
      </c>
      <c r="BT87" s="212">
        <f>627.5095*(BH85-BH86)</f>
        <v>14.929431118364526</v>
      </c>
      <c r="BU87" s="212">
        <f>627.5095*(BG85-BG86)</f>
        <v>15.81295197560614</v>
      </c>
      <c r="BV87" s="213">
        <f t="shared" si="174"/>
        <v>-1.3734658671204656</v>
      </c>
      <c r="BW87" s="213">
        <f t="shared" si="175"/>
        <v>1.2055864121812281</v>
      </c>
      <c r="BX87" s="214">
        <f t="shared" si="129"/>
        <v>-0.44799897441672698</v>
      </c>
      <c r="BY87" s="33">
        <f>BO87-'CCSD(T)'!BV87</f>
        <v>7.0650278203711281E-2</v>
      </c>
      <c r="BZ87" s="33">
        <f>BQ87-'CCSD(T)'!BW87</f>
        <v>1.8346678473619704E-3</v>
      </c>
      <c r="CA87" s="39">
        <f>BS87-'CCSD(T)'!CF87</f>
        <v>-0.72300489101631804</v>
      </c>
      <c r="CB87" s="39">
        <f>BU87-'CCSD(T)'!CG87</f>
        <v>-0.15978153533252915</v>
      </c>
      <c r="CC87" s="33">
        <f>BU87-'DLPNO-CCSD(T1 or T0)'!CT86</f>
        <v>0.89710916765888271</v>
      </c>
      <c r="CD87" s="33">
        <f t="shared" si="176"/>
        <v>-0.79365516922002932</v>
      </c>
      <c r="CE87" s="33">
        <f t="shared" si="177"/>
        <v>0.5632233556837889</v>
      </c>
      <c r="CF87" s="39"/>
      <c r="CG87" s="211" t="s">
        <v>83</v>
      </c>
      <c r="CH87" s="74">
        <v>-1648.1763927418399</v>
      </c>
      <c r="CI87" s="74">
        <v>-1651.6737917783701</v>
      </c>
      <c r="CJ87" s="74">
        <v>-1651.6479813860001</v>
      </c>
      <c r="CK87" s="74">
        <v>-1651.5299235565701</v>
      </c>
      <c r="CL87" s="74">
        <v>-1651.51701836038</v>
      </c>
      <c r="CM87" s="74">
        <v>-1651.4034972280599</v>
      </c>
      <c r="CN87" s="33">
        <v>-2.5810392370000001E-2</v>
      </c>
      <c r="CO87" s="33">
        <f t="shared" si="178"/>
        <v>-1651.3776868356899</v>
      </c>
      <c r="CP87" s="18" t="s">
        <v>120</v>
      </c>
      <c r="CQ87" s="34">
        <f>627.5095*(CH85-CH86)</f>
        <v>15.699501583743867</v>
      </c>
      <c r="CR87" s="34">
        <f>627.5095*(CO85-CO86)</f>
        <v>17.371888630624742</v>
      </c>
      <c r="CS87" s="34">
        <f>627.5095*(CM85-CM86)</f>
        <v>17.239799912709525</v>
      </c>
      <c r="CT87" s="34">
        <f>627.5095*(CL85-CL86)</f>
        <v>15.407058480877396</v>
      </c>
      <c r="CU87" s="34">
        <f>627.5095*(CK85-CK86)</f>
        <v>15.341014122490504</v>
      </c>
      <c r="CV87" s="34">
        <f>627.5095*(CJ85-CJ86)</f>
        <v>16.237875975975545</v>
      </c>
      <c r="CW87" s="34">
        <f>627.5095*(CI85-CI86)</f>
        <v>16.105787253066559</v>
      </c>
      <c r="CX87" s="33">
        <f t="shared" si="130"/>
        <v>-1.1340126596429663</v>
      </c>
      <c r="CY87" s="33">
        <f t="shared" si="131"/>
        <v>0.76477313057605478</v>
      </c>
      <c r="CZ87" s="33">
        <f t="shared" si="132"/>
        <v>-0.4408132816051733</v>
      </c>
      <c r="DA87" s="33">
        <f>CQ87-'CCSD(T)'!BV87</f>
        <v>7.0650284338913849E-2</v>
      </c>
      <c r="DB87" s="33">
        <f>CS87-'CCSD(T)'!BW87</f>
        <v>5.5216737830281915E-2</v>
      </c>
      <c r="DC87" s="33">
        <f>CU87-'CCSD(T)'!CF87</f>
        <v>1.0643668049274524E-2</v>
      </c>
      <c r="DD87" s="39">
        <f>CW87-'CCSD(T)'!CG87</f>
        <v>0.13305374212789012</v>
      </c>
      <c r="DE87" s="39">
        <f>CW87-'DLPNO-CCSD(T1 or T0)'!CT86</f>
        <v>1.189944445119302</v>
      </c>
      <c r="DF87" s="33">
        <f t="shared" si="179"/>
        <v>-6.0006616289639325E-2</v>
      </c>
      <c r="DG87" s="33">
        <f t="shared" si="180"/>
        <v>0.12241007407861559</v>
      </c>
      <c r="DH87" s="33"/>
      <c r="DI87" s="211" t="s">
        <v>83</v>
      </c>
      <c r="DJ87" s="74">
        <v>-1648.1763927417201</v>
      </c>
      <c r="DK87" s="74">
        <v>-1651.67394840679</v>
      </c>
      <c r="DL87" s="74">
        <v>-1651.6710089737501</v>
      </c>
      <c r="DM87" s="74">
        <v>-1651.53316377077</v>
      </c>
      <c r="DN87" s="74">
        <v>-1651.53169405425</v>
      </c>
      <c r="DO87" s="74">
        <v>-1651.40441009758</v>
      </c>
      <c r="DP87" s="28">
        <v>-2.9394330429999998E-3</v>
      </c>
      <c r="DQ87" s="33">
        <f t="shared" si="125"/>
        <v>-1651.4014706645371</v>
      </c>
      <c r="DR87" s="18" t="s">
        <v>120</v>
      </c>
      <c r="DS87" s="34">
        <f>627.5095*(DJ85-DJ86)</f>
        <v>15.699501640102129</v>
      </c>
      <c r="DT87" s="34">
        <f>627.5095*(DQ85-DQ86)</f>
        <v>17.381201750761541</v>
      </c>
      <c r="DU87" s="34">
        <f>627.5095*(DO85-DO86)</f>
        <v>17.307056594358944</v>
      </c>
      <c r="DV87" s="34">
        <f>627.5095*(DN85-DN86)</f>
        <v>15.37418062256288</v>
      </c>
      <c r="DW87" s="34">
        <f>627.5095*(DM85-DM86)</f>
        <v>15.337108039011113</v>
      </c>
      <c r="DX87" s="34">
        <f>627.5095*(DL85-DL86)</f>
        <v>16.096985936564447</v>
      </c>
      <c r="DY87" s="34">
        <f>627.5095*(DK85-DK86)</f>
        <v>16.022840775738796</v>
      </c>
      <c r="DZ87" s="33">
        <f t="shared" si="133"/>
        <v>-1.2842158186201473</v>
      </c>
      <c r="EA87" s="33">
        <f t="shared" si="134"/>
        <v>0.68573273672768309</v>
      </c>
      <c r="EB87" s="33">
        <f t="shared" si="181"/>
        <v>-8.3093854179882243E-2</v>
      </c>
      <c r="EC87" s="33">
        <f>DS87-'CCSD(T)'!BV87</f>
        <v>7.0650340697175906E-2</v>
      </c>
      <c r="ED87" s="33">
        <f>DU87-'CCSD(T)'!BW87</f>
        <v>0.12247341947970014</v>
      </c>
      <c r="EE87" s="33">
        <f>DW87-'CCSD(T)'!CF87</f>
        <v>6.7375845698833814E-3</v>
      </c>
      <c r="EF87" s="39">
        <f>DY87-'CCSD(T)'!CG87</f>
        <v>5.0107264800127282E-2</v>
      </c>
      <c r="EG87" s="39">
        <f>DY87-'DLPNO-CCSD(T1 or T0)'!CT86</f>
        <v>1.1069979677915391</v>
      </c>
      <c r="EH87" s="33">
        <f t="shared" si="182"/>
        <v>-6.3912756127292525E-2</v>
      </c>
      <c r="EI87" s="33">
        <f t="shared" si="183"/>
        <v>4.3369680230243901E-2</v>
      </c>
      <c r="EJ87" s="33"/>
      <c r="EK87" s="289" t="s">
        <v>83</v>
      </c>
      <c r="EL87" s="33">
        <v>-1648.29410720274</v>
      </c>
      <c r="EM87" s="33">
        <v>-1652.1914836343001</v>
      </c>
      <c r="EN87" s="33">
        <v>-1652.1809517930501</v>
      </c>
      <c r="EO87" s="33">
        <v>-1652.03078082145</v>
      </c>
      <c r="EP87" s="33">
        <v>-1652.0255149008301</v>
      </c>
      <c r="EQ87" s="33">
        <v>-1651.9371255680101</v>
      </c>
      <c r="ER87" s="33">
        <v>-1.0531841246E-2</v>
      </c>
      <c r="ES87" s="33">
        <f t="shared" si="184"/>
        <v>-1651.9265937267642</v>
      </c>
      <c r="ET87" s="18" t="s">
        <v>120</v>
      </c>
      <c r="EU87" s="34">
        <f>627.5095*(EL85-EL86)</f>
        <v>12.543162401943574</v>
      </c>
      <c r="EV87" s="34">
        <f>627.5095*(ES85-ES86)</f>
        <v>20.702796053812971</v>
      </c>
      <c r="EW87" s="34">
        <f>627.5095*(EQ85-EQ86)</f>
        <v>20.724121706252259</v>
      </c>
      <c r="EX87" s="34">
        <f>627.5095*(EP85-EP86)</f>
        <v>14.790801274070827</v>
      </c>
      <c r="EY87" s="34">
        <f>627.5095*(EO85-EO86)</f>
        <v>14.80146410378611</v>
      </c>
      <c r="EZ87" s="34">
        <f>627.5095*(EN85-EN86)</f>
        <v>15.276268733983157</v>
      </c>
      <c r="FA87" s="34">
        <f>627.5095*(EM85-EM86)</f>
        <v>15.297594386993161</v>
      </c>
      <c r="FB87" s="92">
        <f t="shared" si="135"/>
        <v>-5.4265273192590975</v>
      </c>
      <c r="FC87" s="92">
        <f t="shared" si="136"/>
        <v>0.49613028320705155</v>
      </c>
      <c r="FD87" s="92">
        <f>EU87-'CCSD(T)'!BB87</f>
        <v>2.5058606765647085E-2</v>
      </c>
      <c r="FE87" s="92">
        <f>EW87-'CCSD(T)'!BC87</f>
        <v>7.6788223148565038E-2</v>
      </c>
      <c r="FF87" s="92">
        <f>EY87-'CCSD(T)'!CH87</f>
        <v>8.1451425359034602E-2</v>
      </c>
      <c r="FG87" s="96">
        <f>FA87-'CCSD(T)'!CI87</f>
        <v>0.188070364044302</v>
      </c>
      <c r="FH87" s="96">
        <f>FA87-'DLPNO-CCSD(T1 or T0)'!AF86</f>
        <v>1.0189231942025323</v>
      </c>
      <c r="FI87" s="92">
        <f t="shared" si="185"/>
        <v>5.6392818593387517E-2</v>
      </c>
      <c r="FJ87" s="92">
        <f t="shared" si="186"/>
        <v>0.10661893868526739</v>
      </c>
      <c r="FK87" s="39"/>
      <c r="FL87" s="218" t="s">
        <v>83</v>
      </c>
      <c r="FM87" s="28">
        <v>-1648.29410720282</v>
      </c>
      <c r="FN87" s="28">
        <v>-1652.19171551451</v>
      </c>
      <c r="FO87" s="28">
        <v>-1652.18126827227</v>
      </c>
      <c r="FP87" s="28">
        <v>-1652.0309881112501</v>
      </c>
      <c r="FQ87" s="28">
        <v>-1652.0257644901401</v>
      </c>
      <c r="FR87" s="28">
        <v>-1651.9374270232199</v>
      </c>
      <c r="FS87" s="28">
        <v>-1.0447242238999999E-2</v>
      </c>
      <c r="FT87" s="28">
        <f t="shared" si="187"/>
        <v>-1651.9269797809809</v>
      </c>
      <c r="FU87" s="18" t="s">
        <v>120</v>
      </c>
      <c r="FV87" s="34">
        <f>627.5095*(FM85-FM86)</f>
        <v>12.543162326608988</v>
      </c>
      <c r="FW87" s="34">
        <f>627.5095*(FT85-FT86)</f>
        <v>20.715855536263081</v>
      </c>
      <c r="FX87" s="34">
        <f>627.5095*(FR85-FR86)</f>
        <v>20.716930999695677</v>
      </c>
      <c r="FY87" s="34">
        <f>627.5095*(FQ85-FQ86)</f>
        <v>14.804198169005588</v>
      </c>
      <c r="FZ87" s="34">
        <f>627.5095*(FP85-FP86)</f>
        <v>14.804735900721885</v>
      </c>
      <c r="GA87" s="34">
        <f>627.5095*(FO85-FO86)</f>
        <v>15.295152929583637</v>
      </c>
      <c r="GB87" s="34">
        <f>627.5095*(FN85-FN86)</f>
        <v>15.296228393016232</v>
      </c>
      <c r="GC87" s="33">
        <f t="shared" si="188"/>
        <v>-5.4207026066794448</v>
      </c>
      <c r="GD87" s="33">
        <f t="shared" si="189"/>
        <v>0.49149249229434666</v>
      </c>
      <c r="GE87" s="169">
        <f t="shared" si="137"/>
        <v>0.91545638446089583</v>
      </c>
      <c r="GF87" s="33">
        <f>FV87-'CCSD(T)'!BB87</f>
        <v>2.5058531431060516E-2</v>
      </c>
      <c r="GG87" s="33">
        <f>FX87-'CCSD(T)'!BC87</f>
        <v>6.9597516591983322E-2</v>
      </c>
      <c r="GH87" s="33">
        <f>FZ87-'CCSD(T)'!CH87</f>
        <v>8.4723222294810441E-2</v>
      </c>
      <c r="GI87" s="33">
        <f>GB87-'CCSD(T)'!CI87</f>
        <v>0.18670437006737295</v>
      </c>
      <c r="GJ87" s="33">
        <f>GB87-'DLPNO-CCSD(T1 or T0)'!O86</f>
        <v>1.0329493806268495</v>
      </c>
      <c r="GK87" s="33">
        <f t="shared" si="190"/>
        <v>5.9664690863749925E-2</v>
      </c>
      <c r="GL87" s="33">
        <f t="shared" si="191"/>
        <v>0.10198114777256251</v>
      </c>
      <c r="GM87" s="33"/>
      <c r="GN87" s="218" t="s">
        <v>83</v>
      </c>
      <c r="GO87" s="28">
        <v>-1648.29410720282</v>
      </c>
      <c r="GP87" s="28">
        <v>-1652.19072899002</v>
      </c>
      <c r="GQ87" s="28">
        <v>-1652.1619567912401</v>
      </c>
      <c r="GR87" s="28">
        <v>-1652.0276059236</v>
      </c>
      <c r="GS87" s="28">
        <v>-1652.01321982421</v>
      </c>
      <c r="GT87" s="28">
        <v>-1651.9352302759901</v>
      </c>
      <c r="GU87" s="28">
        <v>-2.8772198778999999E-2</v>
      </c>
      <c r="GV87" s="28">
        <f t="shared" si="192"/>
        <v>-1651.906458077211</v>
      </c>
      <c r="GW87" s="18" t="s">
        <v>120</v>
      </c>
      <c r="GX87" s="34">
        <f>627.5095*(GO85-GO86)</f>
        <v>12.543162326608988</v>
      </c>
      <c r="GY87" s="34">
        <f>627.5095*(GV85-GV86)</f>
        <v>20.838046537363709</v>
      </c>
      <c r="GZ87" s="34">
        <f>627.5095*(GT85-GT86)</f>
        <v>20.673880089208112</v>
      </c>
      <c r="HA87" s="34">
        <f>627.5095*(GS85-GS86)</f>
        <v>14.94360318821839</v>
      </c>
      <c r="HB87" s="34">
        <f>627.5095*(GR85-GR86)</f>
        <v>14.861519963213176</v>
      </c>
      <c r="HC87" s="34">
        <f>627.5095*(GQ85-GQ86)</f>
        <v>15.502055788585462</v>
      </c>
      <c r="HD87" s="34">
        <f>627.5095*(GP85-GP86)</f>
        <v>15.33788934485292</v>
      </c>
      <c r="HE87" s="33">
        <f t="shared" si="138"/>
        <v>-5.3359907443551915</v>
      </c>
      <c r="HF87" s="33">
        <f t="shared" si="139"/>
        <v>0.47636938163974385</v>
      </c>
      <c r="HG87" s="52">
        <f t="shared" si="193"/>
        <v>1.5123110654602812E-2</v>
      </c>
      <c r="HH87" s="33">
        <f>GX87-'CCSD(T)'!BB87</f>
        <v>2.5058531431060516E-2</v>
      </c>
      <c r="HI87" s="33">
        <f>GZ87-'CCSD(T)'!BC87</f>
        <v>2.6546606104417947E-2</v>
      </c>
      <c r="HJ87" s="33">
        <f>HB87-'CCSD(T)'!CH87</f>
        <v>0.1415072847861012</v>
      </c>
      <c r="HK87" s="33">
        <f>HD87-'CCSD(T)'!CI87</f>
        <v>0.22836532190406089</v>
      </c>
      <c r="HL87" s="33">
        <f>HD87-'DLPNO-CCSD(T1 or T0)'!CT86</f>
        <v>0.42204653690566296</v>
      </c>
      <c r="HM87" s="33">
        <f t="shared" si="140"/>
        <v>0.11644875335504068</v>
      </c>
      <c r="HN87" s="33">
        <f t="shared" si="141"/>
        <v>8.6858037117959697E-2</v>
      </c>
      <c r="HO87" s="39"/>
      <c r="HP87" s="218" t="s">
        <v>83</v>
      </c>
      <c r="HQ87" s="28">
        <v>-1648.29410720282</v>
      </c>
      <c r="HR87" s="28">
        <v>-1652.19200508669</v>
      </c>
      <c r="HS87" s="28">
        <v>-1652.16373187714</v>
      </c>
      <c r="HT87" s="28">
        <v>-1652.0288005002301</v>
      </c>
      <c r="HU87" s="28">
        <v>-1652.01466389545</v>
      </c>
      <c r="HV87" s="28">
        <v>-1651.93689474097</v>
      </c>
      <c r="HW87" s="28">
        <v>-2.8273209548E-2</v>
      </c>
      <c r="HX87" s="28">
        <f t="shared" si="194"/>
        <v>-1651.9086215314221</v>
      </c>
      <c r="HY87" s="18" t="s">
        <v>120</v>
      </c>
      <c r="HZ87" s="34">
        <f>627.5095*(HQ85-HQ86)</f>
        <v>12.543162326608988</v>
      </c>
      <c r="IA87" s="34">
        <f>627.5095*(HX85-HX86)</f>
        <v>21.033479438309399</v>
      </c>
      <c r="IB87" s="34">
        <f>627.5095*(HV85-HV86)</f>
        <v>20.732339652403795</v>
      </c>
      <c r="IC87" s="34">
        <f>627.5095*(HU85-HU86)</f>
        <v>15.114648215472636</v>
      </c>
      <c r="ID87" s="34">
        <f>627.5095*(HT85-HT86)</f>
        <v>14.964078327584945</v>
      </c>
      <c r="IE87" s="34">
        <f>627.5095*(HS85-HS86)</f>
        <v>15.728525266106706</v>
      </c>
      <c r="IF87" s="34">
        <f>627.5095*(HR85-HR86)</f>
        <v>15.42738547763288</v>
      </c>
      <c r="IG87" s="33">
        <f t="shared" si="195"/>
        <v>-5.3049541747709146</v>
      </c>
      <c r="IH87" s="33">
        <f t="shared" si="196"/>
        <v>0.46330715004793532</v>
      </c>
      <c r="II87" s="33">
        <f t="shared" si="197"/>
        <v>-1.3062231591808526E-2</v>
      </c>
      <c r="IJ87" s="33">
        <f>HZ87-'CCSD(T)'!BB87</f>
        <v>2.5058531431060516E-2</v>
      </c>
      <c r="IK87" s="33">
        <f>IB87-'CCSD(T)'!BC87</f>
        <v>8.5006169300100964E-2</v>
      </c>
      <c r="IL87" s="33">
        <f>ID87-'CCSD(T)'!CH87</f>
        <v>0.24406564915786966</v>
      </c>
      <c r="IM87" s="33">
        <f>IF87-'CCSD(T)'!CI87</f>
        <v>0.31786145468402083</v>
      </c>
      <c r="IN87" s="33">
        <f>IF87-'DLPNO-CCSD(T1 or T0)'!CT86</f>
        <v>0.5115426696856229</v>
      </c>
      <c r="IO87" s="33">
        <f t="shared" si="198"/>
        <v>0.21900711772680914</v>
      </c>
      <c r="IP87" s="33">
        <f t="shared" si="199"/>
        <v>7.379580552615117E-2</v>
      </c>
      <c r="IQ87" s="33"/>
      <c r="IR87" s="218" t="s">
        <v>83</v>
      </c>
      <c r="IS87">
        <v>-1648.29410720274</v>
      </c>
      <c r="IT87">
        <v>-1652.19197363733</v>
      </c>
      <c r="IU87">
        <v>-1652.1886220209001</v>
      </c>
      <c r="IV87">
        <v>-1652.0316605012999</v>
      </c>
      <c r="IW87">
        <v>-1652.02998469308</v>
      </c>
      <c r="IX87">
        <v>-1651.9378523026101</v>
      </c>
      <c r="IY87">
        <v>-3.351616435E-3</v>
      </c>
      <c r="IZ87" s="28">
        <f t="shared" si="200"/>
        <v>-1651.9345006861749</v>
      </c>
      <c r="JA87" s="18" t="s">
        <v>120</v>
      </c>
      <c r="JB87" s="34">
        <f>627.5095*(IS85-IS86)</f>
        <v>12.543162401943574</v>
      </c>
      <c r="JC87" s="34">
        <f>627.5095*(IZ85-IZ86)</f>
        <v>20.761230349816827</v>
      </c>
      <c r="JD87" s="34">
        <f>627.5095*(IX85-IX86)</f>
        <v>20.721793288532687</v>
      </c>
      <c r="JE87" s="34">
        <f>627.5095*(IW85-IW86)</f>
        <v>14.782572014034093</v>
      </c>
      <c r="JF87" s="34">
        <f>627.5095*(IV85-IV86)</f>
        <v>14.762853475616012</v>
      </c>
      <c r="JG87" s="34">
        <f>627.5095*(IU85-IU86)</f>
        <v>15.228861966280915</v>
      </c>
      <c r="JH87" s="34">
        <f>627.5095*(IT85-IT86)</f>
        <v>15.189424901857837</v>
      </c>
      <c r="JI87" s="33">
        <f t="shared" si="201"/>
        <v>-5.5323683866748503</v>
      </c>
      <c r="JJ87" s="33">
        <f t="shared" si="202"/>
        <v>0.42657142624182498</v>
      </c>
      <c r="JK87" s="33">
        <f t="shared" si="203"/>
        <v>-6.9558856965226568E-2</v>
      </c>
      <c r="JL87" s="33">
        <f>JB87-'CCSD(T)'!BB87</f>
        <v>2.5058606765647085E-2</v>
      </c>
      <c r="JM87" s="33">
        <f>JD87-'CCSD(T)'!BC87</f>
        <v>7.4459805428993775E-2</v>
      </c>
      <c r="JN87" s="33">
        <f>JF87-'CCSD(T)'!CH87</f>
        <v>4.2840797188937074E-2</v>
      </c>
      <c r="JO87" s="33">
        <f>JH87-'CCSD(T)'!CI87</f>
        <v>7.9900878908977901E-2</v>
      </c>
      <c r="JP87" s="33">
        <f>JH87-'DLPNO-CCSD(T1 or T0)'!CT86</f>
        <v>0.27358209391057997</v>
      </c>
      <c r="JQ87" s="33">
        <f t="shared" si="204"/>
        <v>1.778219042328999E-2</v>
      </c>
      <c r="JR87" s="33">
        <f t="shared" si="205"/>
        <v>3.7060081720040827E-2</v>
      </c>
      <c r="JS87" s="33"/>
      <c r="JT87" s="344">
        <v>-1654.6388710112799</v>
      </c>
      <c r="JU87" s="345">
        <v>-1654.3031956689199</v>
      </c>
      <c r="JV87" s="346">
        <v>-1654.2921462935501</v>
      </c>
      <c r="JW87" s="328"/>
      <c r="JX87" s="218" t="s">
        <v>83</v>
      </c>
      <c r="JY87" s="28">
        <v>-1649.51777196686</v>
      </c>
      <c r="JZ87" s="28">
        <v>-1654.36714178329</v>
      </c>
      <c r="KA87" s="28">
        <v>-1654.34939092885</v>
      </c>
      <c r="KB87" s="28">
        <v>-1654.1219194775899</v>
      </c>
      <c r="KC87" s="28">
        <v>-1654.11304405037</v>
      </c>
      <c r="KD87" s="28">
        <v>-1654.10263435567</v>
      </c>
      <c r="KE87" s="28">
        <v>-1.7750854438000001E-2</v>
      </c>
      <c r="KF87" s="28">
        <f t="shared" si="206"/>
        <v>-1654.0848835012321</v>
      </c>
      <c r="KG87" s="216">
        <v>-1653.8958830670001</v>
      </c>
      <c r="KH87" s="125">
        <v>-1653.8958830670001</v>
      </c>
      <c r="KI87" s="215">
        <v>-1654.120742546</v>
      </c>
      <c r="KJ87" s="10">
        <v>-1.216959816138</v>
      </c>
      <c r="KK87" s="10">
        <v>-3.3702155734180002</v>
      </c>
      <c r="KL87" s="10">
        <f t="shared" si="142"/>
        <v>-1653.9676839270076</v>
      </c>
      <c r="KM87" s="10">
        <f t="shared" si="143"/>
        <v>-1653.8990522123033</v>
      </c>
      <c r="KN87" s="34">
        <f>627.5095*(JY85-JY86)</f>
        <v>11.12242988374488</v>
      </c>
      <c r="KO87" s="34">
        <f>627.5095*(KF85-KF86)</f>
        <v>21.732115336650413</v>
      </c>
      <c r="KP87" s="34">
        <f>627.5095*(KL85-KL86)</f>
        <v>19.160656960320242</v>
      </c>
      <c r="KQ87" s="34">
        <f>627.5095*(KM85-KM86)</f>
        <v>17.927669191962078</v>
      </c>
      <c r="KR87" s="34">
        <f>627.5095*(KD85-KD86)</f>
        <v>21.813986744625371</v>
      </c>
      <c r="KS87" s="34">
        <f>627.5095*(KC85-KC86)</f>
        <v>13.339181376449183</v>
      </c>
      <c r="KT87" s="34">
        <f>627.5095*(KB85-KB86)</f>
        <v>13.380117078082455</v>
      </c>
      <c r="KU87" s="34">
        <f>627.5095*(KA85-KA86)</f>
        <v>14.705194539300745</v>
      </c>
      <c r="KV87" s="34">
        <f>627.5095*(JZ85-JZ86)</f>
        <v>14.787065954837697</v>
      </c>
      <c r="KW87" s="33">
        <f t="shared" si="221"/>
        <v>-7.026920789787674</v>
      </c>
      <c r="KX87" s="109">
        <f>627.5095*(JT85-JT86)</f>
        <v>15.314434947303837</v>
      </c>
      <c r="KY87" s="109">
        <f>627.5095*(JU85-JU86)</f>
        <v>15.312843087537674</v>
      </c>
      <c r="KZ87" s="331">
        <f>627.5095*(JV85-JV86)</f>
        <v>15.325563702889289</v>
      </c>
      <c r="LA87" s="33">
        <f t="shared" si="144"/>
        <v>1.4069488767552425</v>
      </c>
      <c r="LB87" s="155">
        <f t="shared" si="145"/>
        <v>0.91545638446089583</v>
      </c>
      <c r="LC87" s="149">
        <f>KN87-'PNO-LCCSD(T)'!AB86</f>
        <v>-1.447045046187867E-2</v>
      </c>
      <c r="LD87" s="179">
        <f t="shared" si="146"/>
        <v>-0.50916243817853513</v>
      </c>
      <c r="LE87" s="324">
        <f t="shared" si="147"/>
        <v>0.52736899246614044</v>
      </c>
      <c r="LF87" s="326">
        <f t="shared" si="148"/>
        <v>-1.5918597661634948E-3</v>
      </c>
      <c r="LG87" t="str">
        <f t="shared" si="149"/>
        <v>28_ts</v>
      </c>
      <c r="LH87" s="175">
        <f>627.5095*(KG85-KG86)</f>
        <v>11.835854520462991</v>
      </c>
      <c r="LI87" s="128">
        <f t="shared" si="127"/>
        <v>1.5033268559861916</v>
      </c>
      <c r="LJ87" s="129">
        <f t="shared" si="128"/>
        <v>1.5442625576194633</v>
      </c>
      <c r="LK87" s="123">
        <f>627.5095*(KI85-KI86)</f>
        <v>12.364533156777924</v>
      </c>
      <c r="LL87" s="128">
        <f t="shared" si="150"/>
        <v>2.3406613825228213</v>
      </c>
      <c r="LM87" s="128">
        <f t="shared" si="151"/>
        <v>2.4225327980597733</v>
      </c>
      <c r="LN87" s="226">
        <f t="shared" si="152"/>
        <v>2.0130331443906435</v>
      </c>
      <c r="LO87" s="226"/>
      <c r="LP87" s="5" t="s">
        <v>83</v>
      </c>
      <c r="LQ87" s="4">
        <v>-1649.51777196737</v>
      </c>
      <c r="LR87" s="4">
        <v>-1654.3668679949601</v>
      </c>
      <c r="LS87" s="4">
        <v>-1654.34901795679</v>
      </c>
      <c r="LT87" s="4">
        <v>-1654.1216794315801</v>
      </c>
      <c r="LU87" s="4">
        <v>-1654.1127544124899</v>
      </c>
      <c r="LV87" s="4">
        <v>-1654.10230309894</v>
      </c>
      <c r="LW87" s="4">
        <v>-1.7850038177E-2</v>
      </c>
      <c r="LX87" s="28">
        <f t="shared" si="153"/>
        <v>-1654.0844530607631</v>
      </c>
      <c r="LY87" s="18" t="s">
        <v>120</v>
      </c>
      <c r="LZ87" s="34">
        <f>627.5095*(LQ85-LQ86)</f>
        <v>11.122430046827139</v>
      </c>
      <c r="MA87" s="34">
        <f>627.5095*(LX85-LX86)</f>
        <v>21.748028074622386</v>
      </c>
      <c r="MB87" s="34">
        <f>627.5095*(LV85-LV86)</f>
        <v>21.812079209827104</v>
      </c>
      <c r="MC87" s="34">
        <f>627.5095*(LU85-LU86)</f>
        <v>13.346563693245299</v>
      </c>
      <c r="MD87" s="34">
        <f>627.5095*(LT85-LT86)</f>
        <v>13.378589255568532</v>
      </c>
      <c r="ME87" s="34">
        <f>627.5095*(LS85-LS86)</f>
        <v>14.718771962443451</v>
      </c>
      <c r="MF87" s="34">
        <f>627.5095*(LR85-LR86)</f>
        <v>14.782823099360321</v>
      </c>
      <c r="MG87" s="33">
        <f t="shared" si="154"/>
        <v>-7.0292561104667826</v>
      </c>
      <c r="MH87" s="39">
        <f t="shared" si="155"/>
        <v>1.4042338437917898</v>
      </c>
      <c r="MI87" s="33"/>
      <c r="MJ87" s="5" t="s">
        <v>83</v>
      </c>
      <c r="MK87" s="28">
        <v>-1649.51777196686</v>
      </c>
      <c r="ML87" s="28">
        <v>-1654.3658089704199</v>
      </c>
      <c r="MM87" s="28">
        <v>-1654.3197414623301</v>
      </c>
      <c r="MN87" s="28">
        <v>-1654.1176610576699</v>
      </c>
      <c r="MO87" s="28">
        <v>-1654.09462730362</v>
      </c>
      <c r="MP87" s="28">
        <v>-1654.1004820970199</v>
      </c>
      <c r="MQ87" s="28">
        <v>-4.6067508097999997E-2</v>
      </c>
      <c r="MR87" s="28">
        <f t="shared" si="207"/>
        <v>-1654.0544145889219</v>
      </c>
      <c r="MS87" s="18" t="s">
        <v>120</v>
      </c>
      <c r="MT87" s="34">
        <f>627.5095*(MK85-MK86)</f>
        <v>11.122429877466997</v>
      </c>
      <c r="MU87" s="34">
        <f>627.5095*(MR85-MR86)</f>
        <v>22.050501289275008</v>
      </c>
      <c r="MV87" s="34">
        <f>627.5095*(MP85-MP86)</f>
        <v>21.919733873663905</v>
      </c>
      <c r="MW87" s="34">
        <f>627.5095*(MO85-MO86)</f>
        <v>13.595680095261969</v>
      </c>
      <c r="MX87" s="34">
        <f>627.5095*(MN85-MN86)</f>
        <v>13.530296391522771</v>
      </c>
      <c r="MY87" s="34">
        <f>627.5095*(MM85-MM86)</f>
        <v>14.978412301025029</v>
      </c>
      <c r="MZ87" s="34">
        <f>627.5095*(ML85-ML86)</f>
        <v>14.847644887411434</v>
      </c>
      <c r="NA87" s="52">
        <f t="shared" si="156"/>
        <v>-7.0720889862524707</v>
      </c>
      <c r="NB87" s="52">
        <f t="shared" si="157"/>
        <v>1.3173484958886625</v>
      </c>
      <c r="NC87" s="33">
        <f t="shared" si="158"/>
        <v>8.9600380866579954E-2</v>
      </c>
      <c r="ND87" s="33"/>
      <c r="NE87" s="5" t="s">
        <v>83</v>
      </c>
      <c r="NF87">
        <v>-1649.51777196687</v>
      </c>
      <c r="NG87">
        <v>-1654.3673088897399</v>
      </c>
      <c r="NH87">
        <v>-1654.3215280878201</v>
      </c>
      <c r="NI87">
        <v>-1654.1189526027299</v>
      </c>
      <c r="NJ87">
        <v>-1654.0960622017799</v>
      </c>
      <c r="NK87">
        <v>-1654.1022666789499</v>
      </c>
      <c r="NL87">
        <v>-4.5780801912999998E-2</v>
      </c>
      <c r="NM87" s="28">
        <f t="shared" si="208"/>
        <v>-1654.0564858770369</v>
      </c>
      <c r="NN87" s="18" t="s">
        <v>120</v>
      </c>
      <c r="NO87" s="34">
        <f>627.5095*(NF85-NF86)</f>
        <v>11.12242988374488</v>
      </c>
      <c r="NP87" s="34">
        <f>627.5095*(NM85-NM86)</f>
        <v>21.947760478516919</v>
      </c>
      <c r="NQ87" s="34">
        <f>627.5095*(NK85-NK86)</f>
        <v>21.890626443924198</v>
      </c>
      <c r="NR87" s="34">
        <f>627.5095*(NJ85-NJ86)</f>
        <v>13.53098486360927</v>
      </c>
      <c r="NS87" s="34">
        <f>627.5095*(NI85-NI86)</f>
        <v>13.502417844957456</v>
      </c>
      <c r="NT87" s="34">
        <f>627.5095*(NH85-NH86)</f>
        <v>14.898453358839465</v>
      </c>
      <c r="NU87" s="34">
        <f>627.5095*(NG85-NG86)</f>
        <v>14.841319321678519</v>
      </c>
      <c r="NV87" s="33">
        <f t="shared" si="159"/>
        <v>-7.0493071222456791</v>
      </c>
      <c r="NW87" s="39">
        <f t="shared" si="209"/>
        <v>1.3389014767210625</v>
      </c>
      <c r="NX87" s="33">
        <f t="shared" si="210"/>
        <v>2.1552980832399982E-2</v>
      </c>
      <c r="NZ87" s="5" t="s">
        <v>83</v>
      </c>
      <c r="OA87" s="4">
        <v>-1649.57535929972</v>
      </c>
      <c r="OB87" s="4">
        <v>-1654.72360647041</v>
      </c>
      <c r="OC87" s="4">
        <v>-1654.6563270623001</v>
      </c>
      <c r="OD87" s="4">
        <v>-1654.4463470931701</v>
      </c>
      <c r="OE87" s="4">
        <v>-1654.41270738911</v>
      </c>
      <c r="OF87" s="4">
        <v>-1654.4800898154899</v>
      </c>
      <c r="OG87" s="4">
        <v>-6.7279408109999994E-2</v>
      </c>
      <c r="OH87" s="28">
        <f t="shared" si="211"/>
        <v>-1654.41281040738</v>
      </c>
      <c r="OI87" s="18" t="s">
        <v>120</v>
      </c>
      <c r="OJ87" s="34">
        <f>627.5095*(OA85-OA86)</f>
        <v>11.229070573722574</v>
      </c>
      <c r="OK87" s="34">
        <f>627.5095*(OH85-OH86)</f>
        <v>21.491843581792342</v>
      </c>
      <c r="OL87" s="34">
        <f>627.5095*(OF85-OF86)</f>
        <v>21.444991668159439</v>
      </c>
      <c r="OM87" s="34">
        <f>627.5095*(OE85-OE86)</f>
        <v>12.962535484585095</v>
      </c>
      <c r="ON87" s="34">
        <f>627.5095*(OD85-OD86)</f>
        <v>12.939109525842476</v>
      </c>
      <c r="OO87" s="34">
        <f>627.5095*(OC85-OC86)</f>
        <v>14.604978542388201</v>
      </c>
      <c r="OP87" s="34">
        <f>627.5095*(OB85-OB86)</f>
        <v>14.558126631323523</v>
      </c>
      <c r="OQ87" s="33">
        <f t="shared" si="160"/>
        <v>-6.8868650368359159</v>
      </c>
      <c r="OR87" s="39">
        <f t="shared" si="212"/>
        <v>1.6190171054810474</v>
      </c>
      <c r="OS87" s="39"/>
      <c r="OT87" s="39" t="s">
        <v>83</v>
      </c>
      <c r="OU87" s="39">
        <v>-1649.5753592997301</v>
      </c>
      <c r="OV87" s="39">
        <v>-1654.7224454290999</v>
      </c>
      <c r="OW87" s="39">
        <v>-1654.6962851017599</v>
      </c>
      <c r="OX87" s="39">
        <v>-1654.4522431394701</v>
      </c>
      <c r="OY87" s="39">
        <v>-1654.4391629757999</v>
      </c>
      <c r="OZ87" s="39">
        <v>-1654.4821571063501</v>
      </c>
      <c r="PA87" s="39">
        <v>-2.6160327337000001E-2</v>
      </c>
      <c r="PB87" s="39">
        <v>-1654.455996779013</v>
      </c>
      <c r="PC87" s="39" t="s">
        <v>120</v>
      </c>
      <c r="PD87" s="39">
        <v>11.229070580000457</v>
      </c>
      <c r="PE87" s="39">
        <v>21.324703099508302</v>
      </c>
      <c r="PF87" s="39">
        <v>21.476954717899737</v>
      </c>
      <c r="PG87" s="39">
        <v>12.799470043994136</v>
      </c>
      <c r="PH87" s="39">
        <v>12.87559585682817</v>
      </c>
      <c r="PI87" s="39">
        <v>14.390016861288711</v>
      </c>
      <c r="PJ87" s="39">
        <v>14.542268480964257</v>
      </c>
      <c r="PK87" s="39">
        <v>-6.9346862369354803</v>
      </c>
      <c r="PL87" s="39">
        <v>1.666672624136087</v>
      </c>
      <c r="PM87" s="39"/>
      <c r="PO87" s="33">
        <f t="shared" si="161"/>
        <v>0.10664069625557637</v>
      </c>
      <c r="PP87" s="33">
        <f t="shared" si="162"/>
        <v>-0.59118686568029588</v>
      </c>
      <c r="PQ87" s="33">
        <f t="shared" si="213"/>
        <v>-0.69782756193587225</v>
      </c>
      <c r="PR87" s="33">
        <f>'LNO-CCSD(T)-def2nZVP'!LB87</f>
        <v>0.91545638446089583</v>
      </c>
      <c r="PS87" s="33">
        <f t="shared" si="214"/>
        <v>-0.50222037125515984</v>
      </c>
      <c r="PT87" s="33">
        <f t="shared" si="215"/>
        <v>0.55611027197818741</v>
      </c>
      <c r="PU87" s="33">
        <f>-'LNO-CCSD(T)-def2nZVP'!FA87+'CCSD(T)'!CI87</f>
        <v>-0.188070364044302</v>
      </c>
      <c r="PV87" s="360">
        <f>'LNO-CCSD(T)-def2nZVP'!KV87+PS87+PT87+PU87</f>
        <v>14.652885491516423</v>
      </c>
      <c r="PW87" s="360"/>
      <c r="PX87" s="399">
        <v>0.10664053317331756</v>
      </c>
      <c r="PY87" s="399">
        <v>-0.50299339874036164</v>
      </c>
      <c r="PZ87" s="399">
        <v>-0.60963393191367921</v>
      </c>
      <c r="QA87" s="399">
        <v>0.91545638446089583</v>
      </c>
      <c r="QB87" s="399">
        <v>-0.43689182744805899</v>
      </c>
      <c r="QC87" s="399">
        <v>0.55611027197818741</v>
      </c>
      <c r="QD87" s="399">
        <v>-0.188070364044302</v>
      </c>
      <c r="QE87" s="360">
        <v>14.718214035323523</v>
      </c>
      <c r="QF87" s="399">
        <f t="shared" si="216"/>
        <v>6.5328543807099848E-2</v>
      </c>
      <c r="QH87" s="5" t="s">
        <v>83</v>
      </c>
      <c r="QI87" s="420">
        <v>-1649.51777196738</v>
      </c>
      <c r="QJ87" s="420">
        <v>-1654.11947983341</v>
      </c>
      <c r="QK87" s="420">
        <v>-1654.1034358911099</v>
      </c>
      <c r="QL87" s="420">
        <v>-1653.8840990496601</v>
      </c>
      <c r="QM87" s="420">
        <v>-1653.87607707851</v>
      </c>
      <c r="QN87" s="420">
        <v>-1653.84338191092</v>
      </c>
      <c r="QO87" s="420">
        <v>-1.6043942304000001E-2</v>
      </c>
      <c r="QP87" s="213">
        <f t="shared" si="217"/>
        <v>-1653.8273379686161</v>
      </c>
      <c r="QQ87" s="421" t="s">
        <v>120</v>
      </c>
      <c r="QR87" s="212">
        <f>627.5095*(QI85-QI86)</f>
        <v>11.122430059382904</v>
      </c>
      <c r="QS87" s="212">
        <f>627.5095*(QP85-QP86)</f>
        <v>21.191968112141783</v>
      </c>
      <c r="QT87" s="212">
        <f>627.5095*(QN85-QN86)</f>
        <v>21.222955708394888</v>
      </c>
      <c r="QU87" s="212">
        <f>627.5095*(QM85-QM86)</f>
        <v>13.597542091729393</v>
      </c>
      <c r="QV87" s="212">
        <f>627.5095*(QL85-QL86)</f>
        <v>13.613035891068719</v>
      </c>
      <c r="QW87" s="212">
        <f>627.5095*(QK85-QK86)</f>
        <v>15.087004482961586</v>
      </c>
      <c r="QX87" s="212">
        <f>627.5095*(QJ85-QJ86)</f>
        <v>15.117992081782917</v>
      </c>
      <c r="QY87" s="213">
        <f t="shared" si="163"/>
        <v>-6.1049636266119709</v>
      </c>
      <c r="QZ87" s="249">
        <f t="shared" si="218"/>
        <v>1.5049561907141982</v>
      </c>
      <c r="RA87" s="5"/>
      <c r="RB87" s="5" t="s">
        <v>83</v>
      </c>
      <c r="RC87" s="213">
        <v>-1649.57535929971</v>
      </c>
      <c r="RD87" s="213">
        <v>-1654.42454733725</v>
      </c>
      <c r="RE87" s="213">
        <v>-1654.40056121516</v>
      </c>
      <c r="RF87" s="213">
        <v>-1654.16620680507</v>
      </c>
      <c r="RG87" s="213">
        <v>-1654.1542137440199</v>
      </c>
      <c r="RH87" s="213">
        <v>-1654.17619974473</v>
      </c>
      <c r="RI87" s="213">
        <v>-2.3986122089E-2</v>
      </c>
      <c r="RJ87" s="418">
        <f t="shared" si="219"/>
        <v>-1654.1522136226411</v>
      </c>
      <c r="RK87" s="421" t="s">
        <v>120</v>
      </c>
      <c r="RL87" s="212">
        <f>627.5095*(RC85-RC86)</f>
        <v>11.229073497931576</v>
      </c>
      <c r="RM87" s="212">
        <f>627.5095*(RJ85-RJ86)</f>
        <v>20.968485019483499</v>
      </c>
      <c r="RN87" s="212">
        <f>627.5095*(RH85-RH86)</f>
        <v>21.084579164663765</v>
      </c>
      <c r="RO87" s="212">
        <f>627.5095*(RG85-RG86)</f>
        <v>13.152042920646156</v>
      </c>
      <c r="RP87" s="212">
        <f>627.5095*(RF85-RF86)</f>
        <v>13.210089990454048</v>
      </c>
      <c r="RQ87" s="212">
        <f>627.5095*(RE85-RE86)</f>
        <v>14.810730310593179</v>
      </c>
      <c r="RR87" s="212">
        <f>627.5095*(RD85-RD86)</f>
        <v>14.926824456486843</v>
      </c>
      <c r="RS87" s="213">
        <f t="shared" si="164"/>
        <v>-6.1577547081769222</v>
      </c>
      <c r="RT87" s="249">
        <f t="shared" si="220"/>
        <v>1.7167344660327952</v>
      </c>
    </row>
    <row r="88" spans="1:488" ht="17">
      <c r="A88" s="96">
        <v>14.95</v>
      </c>
      <c r="C88" s="286" t="s">
        <v>84</v>
      </c>
      <c r="D88" s="282">
        <v>-1649.39225968555</v>
      </c>
      <c r="E88" s="282">
        <v>-1652.8946556850599</v>
      </c>
      <c r="F88" s="282">
        <v>-1652.88446782355</v>
      </c>
      <c r="G88" s="282">
        <v>-1652.7569393644201</v>
      </c>
      <c r="H88" s="282">
        <v>-1652.75184543366</v>
      </c>
      <c r="I88" s="282">
        <v>-1652.61390940612</v>
      </c>
      <c r="J88" s="282">
        <v>-1652.6037215445999</v>
      </c>
      <c r="K88" s="94" t="s">
        <v>118</v>
      </c>
      <c r="L88" s="34">
        <f>627.5095*(D90-D89)</f>
        <v>17.90916872663324</v>
      </c>
      <c r="M88" s="34">
        <f>627.5095*(J90-J89)</f>
        <v>11.731945266270881</v>
      </c>
      <c r="N88" s="34">
        <f>627.5095*(I90-I89)</f>
        <v>11.670729442973842</v>
      </c>
      <c r="O88" s="34">
        <f>627.5095*(H90-H89)</f>
        <v>13.815577948167542</v>
      </c>
      <c r="P88" s="34">
        <f>627.5095*(G90-G89)</f>
        <v>13.784970036376343</v>
      </c>
      <c r="Q88" s="34">
        <f>627.5095*(F90-F89)</f>
        <v>13.223255610490648</v>
      </c>
      <c r="R88" s="34">
        <f>627.5095*(E90-E89)</f>
        <v>13.162039787050929</v>
      </c>
      <c r="S88" s="93">
        <f t="shared" si="165"/>
        <v>1.4913103440770872</v>
      </c>
      <c r="T88" s="93">
        <f t="shared" si="166"/>
        <v>-0.62293024932541385</v>
      </c>
      <c r="U88" s="288"/>
      <c r="V88" s="93">
        <f>L88-'CCSD(T)'!BV88</f>
        <v>5.4301992748282402E-2</v>
      </c>
      <c r="W88" s="93">
        <f>N88-'CCSD(T)'!BW88</f>
        <v>2.3881501851668929E-2</v>
      </c>
      <c r="X88" s="93">
        <f>P88-'CCSD(T)'!CF88</f>
        <v>-2.0525193920258644E-2</v>
      </c>
      <c r="Y88" s="93">
        <f>R88-'CCSD(T)'!CG88</f>
        <v>9.0293743851363573E-2</v>
      </c>
      <c r="Z88" s="93">
        <f>R88-'DLPNO-CCSD(T1 or T0)'!CT87</f>
        <v>-0.11175714529699121</v>
      </c>
      <c r="AA88" s="93">
        <f t="shared" si="167"/>
        <v>-7.4827186668541046E-2</v>
      </c>
      <c r="AB88" s="93">
        <f t="shared" si="168"/>
        <v>0.11081893777162222</v>
      </c>
      <c r="AD88" s="209" t="s">
        <v>84</v>
      </c>
      <c r="AE88" s="28">
        <v>-1649.39225968557</v>
      </c>
      <c r="AF88" s="28">
        <v>-1652.8949439355599</v>
      </c>
      <c r="AG88" s="28">
        <v>-1652.8848990555</v>
      </c>
      <c r="AH88" s="28">
        <v>-1652.75721362236</v>
      </c>
      <c r="AI88" s="28">
        <v>-1652.7521911823301</v>
      </c>
      <c r="AJ88" s="28">
        <v>-1652.61428139089</v>
      </c>
      <c r="AK88" s="28">
        <v>-1652.6042365108301</v>
      </c>
      <c r="AL88" s="18" t="s">
        <v>118</v>
      </c>
      <c r="AM88" s="34">
        <f>627.5095*(AE90-AE89)</f>
        <v>17.90916873291112</v>
      </c>
      <c r="AN88" s="34">
        <f>627.5095*(AK90-AK89)</f>
        <v>11.757932179200202</v>
      </c>
      <c r="AO88" s="34">
        <f>627.5095*(AJ90-AJ89)</f>
        <v>11.678972213298472</v>
      </c>
      <c r="AP88" s="34">
        <f>627.5095*(AI90-AI89)</f>
        <v>13.850361603020342</v>
      </c>
      <c r="AQ88" s="34">
        <f>627.5095*(AH90-AH89)</f>
        <v>13.810881616859197</v>
      </c>
      <c r="AR88" s="34">
        <f>627.5095*(AG90-AG89)</f>
        <v>13.259588736848855</v>
      </c>
      <c r="AS88" s="34">
        <f>627.5095*(AF90-AF89)</f>
        <v>13.180628764526563</v>
      </c>
      <c r="AT88" s="52">
        <f t="shared" si="169"/>
        <v>1.5016565512280913</v>
      </c>
      <c r="AU88" s="52">
        <f t="shared" si="170"/>
        <v>-0.6302528523326334</v>
      </c>
      <c r="AV88" s="71"/>
      <c r="AW88" s="52">
        <f>AM88-'CCSD(T)'!BV88</f>
        <v>5.4301999026161951E-2</v>
      </c>
      <c r="AX88" s="52">
        <f>AO88-'CCSD(T)'!BW88</f>
        <v>3.2124272176298874E-2</v>
      </c>
      <c r="AY88" s="52">
        <f>AQ88-'CCSD(T)'!CF88</f>
        <v>5.3863865625949359E-3</v>
      </c>
      <c r="AZ88" s="52">
        <f>AS88-'CCSD(T)'!CG88</f>
        <v>0.10888272132699761</v>
      </c>
      <c r="BA88" s="52">
        <f>AS88-'DLPNO-CCSD(T1 or T0)'!CT87</f>
        <v>-9.3168167821357173E-2</v>
      </c>
      <c r="BB88" s="52">
        <f t="shared" si="171"/>
        <v>-4.8915612463567015E-2</v>
      </c>
      <c r="BC88" s="52">
        <f t="shared" si="172"/>
        <v>0.10349633476440268</v>
      </c>
      <c r="BD88" s="33"/>
      <c r="BE88" s="211" t="s">
        <v>84</v>
      </c>
      <c r="BF88" s="28">
        <v>-1649.39225968555</v>
      </c>
      <c r="BG88" s="28">
        <v>-1652.8933679500699</v>
      </c>
      <c r="BH88" s="28">
        <v>-1652.8676105929201</v>
      </c>
      <c r="BI88" s="28">
        <v>-1652.75326937619</v>
      </c>
      <c r="BJ88" s="28">
        <v>-1652.7403906976199</v>
      </c>
      <c r="BK88" s="28">
        <v>-1652.61225509001</v>
      </c>
      <c r="BL88" s="28">
        <v>-2.5757357147999999E-2</v>
      </c>
      <c r="BM88" s="28">
        <f t="shared" si="173"/>
        <v>-1652.586497732862</v>
      </c>
      <c r="BN88" s="18" t="s">
        <v>118</v>
      </c>
      <c r="BO88" s="212">
        <f>627.5095*(BF90-BF89)</f>
        <v>17.90916872663324</v>
      </c>
      <c r="BP88" s="212">
        <f>627.5095*(BM90-BM89)</f>
        <v>12.034695433121989</v>
      </c>
      <c r="BQ88" s="212">
        <f>627.5095*(BK90-BK89)</f>
        <v>11.62952443331976</v>
      </c>
      <c r="BR88" s="212">
        <f>627.5095*(BJ90-BJ89)</f>
        <v>14.004766559126416</v>
      </c>
      <c r="BS88" s="212">
        <f>627.5095*(BI90-BI89)</f>
        <v>13.802181065788544</v>
      </c>
      <c r="BT88" s="212">
        <f>627.5095*(BH90-BH89)</f>
        <v>13.487760371390438</v>
      </c>
      <c r="BU88" s="212">
        <f>627.5095*(BG90-BG89)</f>
        <v>13.082589372158926</v>
      </c>
      <c r="BV88" s="213">
        <f t="shared" si="174"/>
        <v>1.4530649388391659</v>
      </c>
      <c r="BW88" s="213">
        <f t="shared" si="175"/>
        <v>-0.71959169362961717</v>
      </c>
      <c r="BX88" s="214">
        <f t="shared" si="129"/>
        <v>8.9338841296983773E-2</v>
      </c>
      <c r="BY88" s="33">
        <f>BO88-'CCSD(T)'!BV88</f>
        <v>5.4301992748282402E-2</v>
      </c>
      <c r="BZ88" s="33">
        <f>BQ88-'CCSD(T)'!BW88</f>
        <v>-1.7323507802412763E-2</v>
      </c>
      <c r="CA88" s="39">
        <f>BS88-'CCSD(T)'!CF88</f>
        <v>-3.314164508058326E-3</v>
      </c>
      <c r="CB88" s="39">
        <f>BU88-'CCSD(T)'!CG88</f>
        <v>1.0843328959360576E-2</v>
      </c>
      <c r="CC88" s="33">
        <f>BU88-'DLPNO-CCSD(T1 or T0)'!CT87</f>
        <v>-0.19120756018899421</v>
      </c>
      <c r="CD88" s="33">
        <f t="shared" si="176"/>
        <v>-5.7616157256340728E-2</v>
      </c>
      <c r="CE88" s="33">
        <f t="shared" si="177"/>
        <v>1.4157493467418902E-2</v>
      </c>
      <c r="CF88" s="39"/>
      <c r="CG88" s="211" t="s">
        <v>84</v>
      </c>
      <c r="CH88" s="74">
        <v>-1649.39225968555</v>
      </c>
      <c r="CI88" s="74">
        <v>-1652.8945878453501</v>
      </c>
      <c r="CJ88" s="74">
        <v>-1652.8694624571799</v>
      </c>
      <c r="CK88" s="74">
        <v>-1652.7545115151399</v>
      </c>
      <c r="CL88" s="74">
        <v>-1652.7419488210501</v>
      </c>
      <c r="CM88" s="74">
        <v>-1652.61383210073</v>
      </c>
      <c r="CN88" s="33">
        <v>-2.5125388176000001E-2</v>
      </c>
      <c r="CO88" s="33">
        <f t="shared" si="178"/>
        <v>-1652.5887067125539</v>
      </c>
      <c r="CP88" s="18" t="s">
        <v>118</v>
      </c>
      <c r="CQ88" s="34">
        <f>627.5095*(CH90-CH89)</f>
        <v>17.909168720355357</v>
      </c>
      <c r="CR88" s="34">
        <f>627.5095*(CO90-CO89)</f>
        <v>11.890502211359024</v>
      </c>
      <c r="CS88" s="34">
        <f>627.5095*(CM90-CM89)</f>
        <v>11.669082400052238</v>
      </c>
      <c r="CT88" s="34">
        <f>627.5095*(CL90-CL89)</f>
        <v>13.931035447889952</v>
      </c>
      <c r="CU88" s="34">
        <f>627.5095*(CK90-CK89)</f>
        <v>13.820325534389205</v>
      </c>
      <c r="CV88" s="34">
        <f>627.5095*(CJ90-CJ89)</f>
        <v>13.379042198207548</v>
      </c>
      <c r="CW88" s="34">
        <f>627.5095*(CI90-CI89)</f>
        <v>13.157622390039704</v>
      </c>
      <c r="CX88" s="33">
        <f t="shared" si="130"/>
        <v>1.4885399899874656</v>
      </c>
      <c r="CY88" s="33">
        <f t="shared" si="131"/>
        <v>-0.66270314434950173</v>
      </c>
      <c r="CZ88" s="33">
        <f t="shared" si="132"/>
        <v>5.6888549280115441E-2</v>
      </c>
      <c r="DA88" s="33">
        <f>CQ88-'CCSD(T)'!BV88</f>
        <v>5.4301986470399299E-2</v>
      </c>
      <c r="DB88" s="33">
        <f>CS88-'CCSD(T)'!BW88</f>
        <v>2.2234458930064704E-2</v>
      </c>
      <c r="DC88" s="33">
        <f>CU88-'CCSD(T)'!CF88</f>
        <v>1.4830304092603441E-2</v>
      </c>
      <c r="DD88" s="39">
        <f>CW88-'CCSD(T)'!CG88</f>
        <v>8.5876346840137785E-2</v>
      </c>
      <c r="DE88" s="39">
        <f>CW88-'DLPNO-CCSD(T1 or T0)'!CT87</f>
        <v>-0.116174542308217</v>
      </c>
      <c r="DF88" s="33">
        <f t="shared" si="179"/>
        <v>-3.9471682377795858E-2</v>
      </c>
      <c r="DG88" s="33">
        <f t="shared" si="180"/>
        <v>7.1046042747534344E-2</v>
      </c>
      <c r="DH88" s="33"/>
      <c r="DI88" s="211" t="s">
        <v>84</v>
      </c>
      <c r="DJ88" s="74">
        <v>-1649.39225968548</v>
      </c>
      <c r="DK88" s="74">
        <v>-1652.8945908276401</v>
      </c>
      <c r="DL88" s="74">
        <v>-1652.89162698767</v>
      </c>
      <c r="DM88" s="74">
        <v>-1652.7578743289901</v>
      </c>
      <c r="DN88" s="74">
        <v>-1652.75639240901</v>
      </c>
      <c r="DO88" s="74">
        <v>-1652.6146173365501</v>
      </c>
      <c r="DP88" s="28">
        <v>-2.9638399649999998E-3</v>
      </c>
      <c r="DQ88" s="33">
        <f t="shared" si="125"/>
        <v>-1652.6116534965849</v>
      </c>
      <c r="DR88" s="18" t="s">
        <v>118</v>
      </c>
      <c r="DS88" s="34">
        <f>627.5095*(DJ90-DJ89)</f>
        <v>17.909168619909241</v>
      </c>
      <c r="DT88" s="34">
        <f>627.5095*(DQ90-DQ89)</f>
        <v>11.652790323757953</v>
      </c>
      <c r="DU88" s="34">
        <f>627.5095*(DO90-DO89)</f>
        <v>11.637337911785208</v>
      </c>
      <c r="DV88" s="34">
        <f>627.5095*(DN90-DN89)</f>
        <v>13.784794114279121</v>
      </c>
      <c r="DW88" s="34">
        <f>627.5095*(DM90-DM89)</f>
        <v>13.777067909790878</v>
      </c>
      <c r="DX88" s="34">
        <f>627.5095*(DL90-DL89)</f>
        <v>13.106215475065886</v>
      </c>
      <c r="DY88" s="34">
        <f>627.5095*(DK90-DK89)</f>
        <v>13.090763066232082</v>
      </c>
      <c r="DZ88" s="33">
        <f t="shared" si="133"/>
        <v>1.4534251544468741</v>
      </c>
      <c r="EA88" s="33">
        <f t="shared" si="134"/>
        <v>-0.68630484355879595</v>
      </c>
      <c r="EB88" s="33">
        <f t="shared" si="181"/>
        <v>-6.3374594233382098E-2</v>
      </c>
      <c r="EC88" s="33">
        <f>DS88-'CCSD(T)'!BV88</f>
        <v>5.4301886024283874E-2</v>
      </c>
      <c r="ED88" s="33">
        <f>DU88-'CCSD(T)'!BW88</f>
        <v>-9.510029336965431E-3</v>
      </c>
      <c r="EE88" s="33">
        <f>DW88-'CCSD(T)'!CF88</f>
        <v>-2.8427320505723941E-2</v>
      </c>
      <c r="EF88" s="39">
        <f>DY88-'CCSD(T)'!CG88</f>
        <v>1.9017023032516178E-2</v>
      </c>
      <c r="EG88" s="39">
        <f>DY88-'DLPNO-CCSD(T1 or T0)'!CT87</f>
        <v>-0.18303386611583861</v>
      </c>
      <c r="EH88" s="33">
        <f t="shared" si="182"/>
        <v>-8.2729206530007815E-2</v>
      </c>
      <c r="EI88" s="33">
        <f t="shared" si="183"/>
        <v>4.7444343538240119E-2</v>
      </c>
      <c r="EJ88" s="33"/>
      <c r="EK88" s="289" t="s">
        <v>84</v>
      </c>
      <c r="EL88" s="33">
        <v>-1649.5219269218101</v>
      </c>
      <c r="EM88" s="33">
        <v>-1653.43532906121</v>
      </c>
      <c r="EN88" s="33">
        <v>-1653.42472145036</v>
      </c>
      <c r="EO88" s="33">
        <v>-1653.2784147770001</v>
      </c>
      <c r="EP88" s="33">
        <v>-1653.2731109715701</v>
      </c>
      <c r="EQ88" s="33">
        <v>-1653.16758428563</v>
      </c>
      <c r="ER88" s="33">
        <v>-1.0607610856E-2</v>
      </c>
      <c r="ES88" s="33">
        <f t="shared" si="184"/>
        <v>-1653.1569766747741</v>
      </c>
      <c r="ET88" s="18" t="s">
        <v>118</v>
      </c>
      <c r="EU88" s="34">
        <f>627.5095*(EL90-EL89)</f>
        <v>22.635937737687438</v>
      </c>
      <c r="EV88" s="34">
        <f>627.5095*(ES90-ES89)</f>
        <v>14.853122631000224</v>
      </c>
      <c r="EW88" s="34">
        <f>627.5095*(EQ90-EQ89)</f>
        <v>14.82725389706353</v>
      </c>
      <c r="EX88" s="34">
        <f>627.5095*(EP90-EP89)</f>
        <v>16.598329487311283</v>
      </c>
      <c r="EY88" s="34">
        <f>627.5095*(EO90-EO89)</f>
        <v>16.585395117061317</v>
      </c>
      <c r="EZ88" s="34">
        <f>627.5095*(EN90-EN89)</f>
        <v>15.923485245195888</v>
      </c>
      <c r="FA88" s="34">
        <f>627.5095*(EM90-EM89)</f>
        <v>15.897616511116514</v>
      </c>
      <c r="FB88" s="92">
        <f t="shared" si="135"/>
        <v>1.0703626140529838</v>
      </c>
      <c r="FC88" s="92">
        <f t="shared" si="136"/>
        <v>-0.68777860594480345</v>
      </c>
      <c r="FD88" s="92">
        <f>EU88-'CCSD(T)'!BB88</f>
        <v>3.4495784846413358E-2</v>
      </c>
      <c r="FE88" s="92">
        <f>EW88-'CCSD(T)'!BC88</f>
        <v>2.0195638347887623E-2</v>
      </c>
      <c r="FF88" s="92">
        <f>EY88-'CCSD(T)'!CH88</f>
        <v>4.6282687922172272E-5</v>
      </c>
      <c r="FG88" s="96">
        <f>FA88-'CCSD(T)'!CI88</f>
        <v>0.15503925991386325</v>
      </c>
      <c r="FH88" s="96">
        <f>FA88-'DLPNO-CCSD(T1 or T0)'!AF87</f>
        <v>-5.4116118067552677E-2</v>
      </c>
      <c r="FI88" s="92">
        <f t="shared" si="185"/>
        <v>-3.4449502158491185E-2</v>
      </c>
      <c r="FJ88" s="92">
        <f t="shared" si="186"/>
        <v>0.15499297722594108</v>
      </c>
      <c r="FK88" s="39"/>
      <c r="FL88" s="218" t="s">
        <v>84</v>
      </c>
      <c r="FM88" s="28">
        <v>-1649.5219269217</v>
      </c>
      <c r="FN88" s="28">
        <v>-1653.4356320822701</v>
      </c>
      <c r="FO88" s="28">
        <v>-1653.4251368799901</v>
      </c>
      <c r="FP88" s="28">
        <v>-1653.27868730974</v>
      </c>
      <c r="FQ88" s="28">
        <v>-1653.2734397086001</v>
      </c>
      <c r="FR88" s="28">
        <v>-1653.16795115951</v>
      </c>
      <c r="FS88" s="28">
        <v>-1.0495202275999999E-2</v>
      </c>
      <c r="FT88" s="28">
        <f t="shared" si="187"/>
        <v>-1653.1574559572341</v>
      </c>
      <c r="FU88" s="18" t="s">
        <v>118</v>
      </c>
      <c r="FV88" s="34">
        <f>627.5095*(FM90-FM89)</f>
        <v>22.635937894491818</v>
      </c>
      <c r="FW88" s="34">
        <f>627.5095*(FT90-FT89)</f>
        <v>14.913492613538374</v>
      </c>
      <c r="FX88" s="34">
        <f>627.5095*(FR90-FR89)</f>
        <v>14.850988025630055</v>
      </c>
      <c r="FY88" s="34">
        <f>627.5095*(FQ90-FQ89)</f>
        <v>16.639641744595572</v>
      </c>
      <c r="FZ88" s="34">
        <f>627.5095*(FP90-FP89)</f>
        <v>16.608389455991883</v>
      </c>
      <c r="GA88" s="34">
        <f>627.5095*(FO90-FO89)</f>
        <v>15.980348543264238</v>
      </c>
      <c r="GB88" s="34">
        <f>627.5095*(FN90-FN89)</f>
        <v>15.917843953643771</v>
      </c>
      <c r="GC88" s="33">
        <f t="shared" si="188"/>
        <v>1.066855928013716</v>
      </c>
      <c r="GD88" s="33">
        <f t="shared" si="189"/>
        <v>-0.69054550234811174</v>
      </c>
      <c r="GE88" s="169">
        <f t="shared" si="137"/>
        <v>-0.33826320674884336</v>
      </c>
      <c r="GF88" s="33">
        <f>FV88-'CCSD(T)'!BB88</f>
        <v>3.4495941650792616E-2</v>
      </c>
      <c r="GG88" s="33">
        <f>FX88-'CCSD(T)'!BC88</f>
        <v>4.3929766914413193E-2</v>
      </c>
      <c r="GH88" s="33">
        <f>FZ88-'CCSD(T)'!CH88</f>
        <v>2.3040621618488188E-2</v>
      </c>
      <c r="GI88" s="33">
        <f>GB88-'CCSD(T)'!CI88</f>
        <v>0.17526670244112097</v>
      </c>
      <c r="GJ88" s="33">
        <f>GB88-'DLPNO-CCSD(T1 or T0)'!O87</f>
        <v>0.36826145513461306</v>
      </c>
      <c r="GK88" s="33">
        <f t="shared" si="190"/>
        <v>-1.1455320032304428E-2</v>
      </c>
      <c r="GL88" s="33">
        <f t="shared" si="191"/>
        <v>0.15222608082263278</v>
      </c>
      <c r="GM88" s="33"/>
      <c r="GN88" s="218" t="s">
        <v>84</v>
      </c>
      <c r="GO88" s="28">
        <v>-1649.52192692171</v>
      </c>
      <c r="GP88" s="28">
        <v>-1653.4346719073501</v>
      </c>
      <c r="GQ88" s="28">
        <v>-1653.40600180451</v>
      </c>
      <c r="GR88" s="28">
        <v>-1653.27512985268</v>
      </c>
      <c r="GS88" s="28">
        <v>-1653.2607948012601</v>
      </c>
      <c r="GT88" s="28">
        <v>-1653.16578946907</v>
      </c>
      <c r="GU88" s="28">
        <v>-2.8670102842999999E-2</v>
      </c>
      <c r="GV88" s="28">
        <f t="shared" si="192"/>
        <v>-1653.1371193662269</v>
      </c>
      <c r="GW88" s="18" t="s">
        <v>118</v>
      </c>
      <c r="GX88" s="34">
        <f>627.5095*(GO90-GO89)</f>
        <v>22.635937881936051</v>
      </c>
      <c r="GY88" s="34">
        <f>627.5095*(GV90-GV89)</f>
        <v>15.2245960989409</v>
      </c>
      <c r="GZ88" s="34">
        <f>627.5095*(GT90-GT89)</f>
        <v>14.645825896811766</v>
      </c>
      <c r="HA88" s="34">
        <f>627.5095*(GS90-GS89)</f>
        <v>16.766356928057217</v>
      </c>
      <c r="HB88" s="34">
        <f>627.5095*(GR90-GR89)</f>
        <v>16.476971829418193</v>
      </c>
      <c r="HC88" s="34">
        <f>627.5095*(GQ90-GQ89)</f>
        <v>16.209646551296252</v>
      </c>
      <c r="HD88" s="34">
        <f>627.5095*(GP90-GP89)</f>
        <v>15.630876347883008</v>
      </c>
      <c r="HE88" s="33">
        <f t="shared" si="138"/>
        <v>0.98505045107124189</v>
      </c>
      <c r="HF88" s="33">
        <f t="shared" si="139"/>
        <v>-0.8460954815351851</v>
      </c>
      <c r="HG88" s="52">
        <f t="shared" si="193"/>
        <v>0.15554997918707336</v>
      </c>
      <c r="HH88" s="33">
        <f>GX88-'CCSD(T)'!BB88</f>
        <v>3.4495929095026412E-2</v>
      </c>
      <c r="HI88" s="33">
        <f>GZ88-'CCSD(T)'!BC88</f>
        <v>-0.1612323619038758</v>
      </c>
      <c r="HJ88" s="33">
        <f>HB88-'CCSD(T)'!CH88</f>
        <v>-0.10837700495520153</v>
      </c>
      <c r="HK88" s="33">
        <f>HD88-'CCSD(T)'!CI88</f>
        <v>-0.11170090331964211</v>
      </c>
      <c r="HL88" s="33">
        <f>HD88-'DLPNO-CCSD(T1 or T0)'!CT87</f>
        <v>2.3570794155350878</v>
      </c>
      <c r="HM88" s="33">
        <f t="shared" si="140"/>
        <v>-0.14287293405022794</v>
      </c>
      <c r="HN88" s="33">
        <f t="shared" si="141"/>
        <v>-3.3238983644405806E-3</v>
      </c>
      <c r="HO88" s="39"/>
      <c r="HP88" s="218" t="s">
        <v>84</v>
      </c>
      <c r="HQ88" s="28">
        <v>-1649.52192692171</v>
      </c>
      <c r="HR88" s="28">
        <v>-1653.4359987647799</v>
      </c>
      <c r="HS88" s="28">
        <v>-1653.4080348637799</v>
      </c>
      <c r="HT88" s="28">
        <v>-1653.2764519812599</v>
      </c>
      <c r="HU88" s="28">
        <v>-1653.2624700307599</v>
      </c>
      <c r="HV88" s="28">
        <v>-1653.16749832653</v>
      </c>
      <c r="HW88" s="28">
        <v>-2.7963900997999998E-2</v>
      </c>
      <c r="HX88" s="28">
        <f t="shared" si="194"/>
        <v>-1653.139534425532</v>
      </c>
      <c r="HY88" s="18" t="s">
        <v>118</v>
      </c>
      <c r="HZ88" s="34">
        <f>627.5095*(HQ90-HQ89)</f>
        <v>22.635937894491818</v>
      </c>
      <c r="IA88" s="34">
        <f>627.5095*(HX90-HX89)</f>
        <v>15.179149761903048</v>
      </c>
      <c r="IB88" s="34">
        <f>627.5095*(HV90-HV89)</f>
        <v>14.724136766931082</v>
      </c>
      <c r="IC88" s="34">
        <f>627.5095*(HU90-HU89)</f>
        <v>16.726712270905221</v>
      </c>
      <c r="ID88" s="34">
        <f>627.5095*(HT90-HT89)</f>
        <v>16.499205771136374</v>
      </c>
      <c r="IE88" s="34">
        <f>627.5095*(HS90-HS89)</f>
        <v>16.155228174316264</v>
      </c>
      <c r="IF88" s="34">
        <f>627.5095*(HR90-HR89)</f>
        <v>15.700215174921244</v>
      </c>
      <c r="IG88" s="33">
        <f t="shared" si="195"/>
        <v>0.97607840799016188</v>
      </c>
      <c r="IH88" s="33">
        <f t="shared" si="196"/>
        <v>-0.79899059621513047</v>
      </c>
      <c r="II88" s="33">
        <f t="shared" si="197"/>
        <v>4.7104885320054635E-2</v>
      </c>
      <c r="IJ88" s="33">
        <f>HZ88-'CCSD(T)'!BB88</f>
        <v>3.4495941650792616E-2</v>
      </c>
      <c r="IK88" s="33">
        <f>IB88-'CCSD(T)'!BC88</f>
        <v>-8.292149178456043E-2</v>
      </c>
      <c r="IL88" s="33">
        <f>ID88-'CCSD(T)'!CH88</f>
        <v>-8.6143063237020812E-2</v>
      </c>
      <c r="IM88" s="33">
        <f>IF88-'CCSD(T)'!CI88</f>
        <v>-4.2362076281406758E-2</v>
      </c>
      <c r="IN88" s="33">
        <f>IF88-'DLPNO-CCSD(T1 or T0)'!CT87</f>
        <v>2.4264182425733232</v>
      </c>
      <c r="IO88" s="33">
        <f t="shared" si="198"/>
        <v>-0.12063900488781343</v>
      </c>
      <c r="IP88" s="33">
        <f t="shared" si="199"/>
        <v>4.3780986955614054E-2</v>
      </c>
      <c r="IQ88" s="33"/>
      <c r="IR88" s="218" t="s">
        <v>84</v>
      </c>
      <c r="IS88">
        <v>-1649.5219269218101</v>
      </c>
      <c r="IT88">
        <v>-1653.43582691139</v>
      </c>
      <c r="IU88">
        <v>-1653.43239885873</v>
      </c>
      <c r="IV88">
        <v>-1653.2794236014099</v>
      </c>
      <c r="IW88">
        <v>-1653.2777095750801</v>
      </c>
      <c r="IX88">
        <v>-1653.1683418008099</v>
      </c>
      <c r="IY88">
        <v>-3.428052664E-3</v>
      </c>
      <c r="IZ88" s="28">
        <f t="shared" si="200"/>
        <v>-1653.1649137481459</v>
      </c>
      <c r="JA88" s="18" t="s">
        <v>118</v>
      </c>
      <c r="JB88" s="34">
        <f>627.5095*(IS90-IS89)</f>
        <v>22.635937737687438</v>
      </c>
      <c r="JC88" s="34">
        <f>627.5095*(IZ90-IZ89)</f>
        <v>14.789767423295176</v>
      </c>
      <c r="JD88" s="34">
        <f>627.5095*(IX90-IX89)</f>
        <v>14.778275255803893</v>
      </c>
      <c r="JE88" s="34">
        <f>627.5095*(IW90-IW89)</f>
        <v>16.568931639743763</v>
      </c>
      <c r="JF88" s="34">
        <f>627.5095*(IV90-IV89)</f>
        <v>16.563185554214634</v>
      </c>
      <c r="JG88" s="34">
        <f>627.5095*(IU90-IU89)</f>
        <v>15.791387574021869</v>
      </c>
      <c r="JH88" s="34">
        <f>627.5095*(IT90-IT89)</f>
        <v>15.77989540881345</v>
      </c>
      <c r="JI88" s="33">
        <f t="shared" si="201"/>
        <v>1.0016201530095579</v>
      </c>
      <c r="JJ88" s="33">
        <f t="shared" si="202"/>
        <v>-0.78329014540118358</v>
      </c>
      <c r="JK88" s="33">
        <f t="shared" si="203"/>
        <v>-9.5511539456380135E-2</v>
      </c>
      <c r="JL88" s="33">
        <f>JB88-'CCSD(T)'!BB88</f>
        <v>3.4495784846413358E-2</v>
      </c>
      <c r="JM88" s="33">
        <f>JD88-'CCSD(T)'!BC88</f>
        <v>-2.8783002911749733E-2</v>
      </c>
      <c r="JN88" s="33">
        <f>JF88-'CCSD(T)'!CH88</f>
        <v>-2.2163280158761012E-2</v>
      </c>
      <c r="JO88" s="33">
        <f>JH88-'CCSD(T)'!CI88</f>
        <v>3.7318157610799929E-2</v>
      </c>
      <c r="JP88" s="33">
        <f>JH88-'DLPNO-CCSD(T1 or T0)'!CT87</f>
        <v>2.5060984764655299</v>
      </c>
      <c r="JQ88" s="33">
        <f t="shared" si="204"/>
        <v>-5.6659065005174369E-2</v>
      </c>
      <c r="JR88" s="33">
        <f t="shared" si="205"/>
        <v>5.9481437769560941E-2</v>
      </c>
      <c r="JS88" s="33"/>
      <c r="JT88" s="344">
        <v>-1655.8942260865899</v>
      </c>
      <c r="JU88" s="345">
        <v>-1655.5575796578501</v>
      </c>
      <c r="JV88" s="346">
        <v>-1655.54605097936</v>
      </c>
      <c r="JW88" s="328"/>
      <c r="JX88" s="218" t="s">
        <v>84</v>
      </c>
      <c r="JY88" s="28">
        <v>-1650.7546836833999</v>
      </c>
      <c r="JZ88" s="28">
        <v>-1655.6204653284999</v>
      </c>
      <c r="KA88" s="28">
        <v>-1655.6026253313501</v>
      </c>
      <c r="KB88" s="28">
        <v>-1655.38045512134</v>
      </c>
      <c r="KC88" s="28">
        <v>-1655.37153512277</v>
      </c>
      <c r="KD88" s="28">
        <v>-1655.3421108807399</v>
      </c>
      <c r="KE88" s="28">
        <v>-1.7839997151E-2</v>
      </c>
      <c r="KF88" s="28">
        <f t="shared" si="206"/>
        <v>-1655.324270883589</v>
      </c>
      <c r="KG88" s="216">
        <v>-1655.1479047099999</v>
      </c>
      <c r="KH88" s="125">
        <v>-1655.1479047099999</v>
      </c>
      <c r="KI88" s="215">
        <v>-1655.3675463899999</v>
      </c>
      <c r="KJ88" s="10">
        <v>-1.207849298482</v>
      </c>
      <c r="KK88" s="10">
        <v>-3.3819503975540002</v>
      </c>
      <c r="KL88" s="10">
        <f t="shared" si="142"/>
        <v>-1655.2156405932919</v>
      </c>
      <c r="KM88" s="10">
        <f t="shared" si="143"/>
        <v>-1655.1512192002201</v>
      </c>
      <c r="KN88" s="34">
        <f>627.5095*(JY90-JY89)</f>
        <v>22.787258377962921</v>
      </c>
      <c r="KO88" s="34">
        <f>627.5095*(KF90-KF89)</f>
        <v>14.418559034222879</v>
      </c>
      <c r="KP88" s="34">
        <f>627.5095*(KL90-KL89)</f>
        <v>15.922160165033468</v>
      </c>
      <c r="KQ88" s="34">
        <f>627.5095*(KM90-KM89)</f>
        <v>16.652801054504469</v>
      </c>
      <c r="KR88" s="34">
        <f>627.5095*(KD90-KD89)</f>
        <v>14.220810606332684</v>
      </c>
      <c r="KS88" s="34">
        <f>627.5095*(KC90-KC89)</f>
        <v>16.38287074318724</v>
      </c>
      <c r="KT88" s="34">
        <f>627.5095*(KB90-KB89)</f>
        <v>16.283996531168313</v>
      </c>
      <c r="KU88" s="34">
        <f>627.5095*(KA90-KA89)</f>
        <v>15.452936246251895</v>
      </c>
      <c r="KV88" s="34">
        <f>627.5095*(JZ90-JZ89)</f>
        <v>15.255187822071358</v>
      </c>
      <c r="KW88" s="33">
        <f t="shared" si="221"/>
        <v>1.0343772157386741</v>
      </c>
      <c r="KX88" s="109">
        <f>627.5095*(JT90-JT89)</f>
        <v>15.106271603695312</v>
      </c>
      <c r="KY88" s="109">
        <f>627.5095*(JU90-JU89)</f>
        <v>15.155949573069277</v>
      </c>
      <c r="KZ88" s="331">
        <f>627.5095*(JV90-JV89)</f>
        <v>15.134806067104755</v>
      </c>
      <c r="LA88" s="33">
        <f t="shared" si="144"/>
        <v>-1.0288087090969551</v>
      </c>
      <c r="LB88" s="155">
        <f t="shared" si="145"/>
        <v>-0.33826320674884336</v>
      </c>
      <c r="LC88" s="149">
        <f>KN88-'PNO-LCCSD(T)'!AB87</f>
        <v>-4.7665997867234466E-3</v>
      </c>
      <c r="LD88" s="179">
        <f t="shared" si="146"/>
        <v>-0.66265613157241354</v>
      </c>
      <c r="LE88" s="324">
        <f t="shared" si="147"/>
        <v>-0.14891621837604596</v>
      </c>
      <c r="LF88" s="326">
        <f t="shared" si="148"/>
        <v>4.967796937396507E-2</v>
      </c>
      <c r="LG88" t="str">
        <f t="shared" si="149"/>
        <v>29_end</v>
      </c>
      <c r="LH88" s="175">
        <f>627.5095*(KG90-KG89)</f>
        <v>16.003240491505249</v>
      </c>
      <c r="LI88" s="128">
        <f t="shared" si="127"/>
        <v>0.37963025168199138</v>
      </c>
      <c r="LJ88" s="129">
        <f t="shared" si="128"/>
        <v>0.28075603966306417</v>
      </c>
      <c r="LK88" s="123">
        <f>627.5095*(KI90-KI89)</f>
        <v>15.069072746392511</v>
      </c>
      <c r="LL88" s="128">
        <f t="shared" si="150"/>
        <v>0.38386349985938395</v>
      </c>
      <c r="LM88" s="128">
        <f t="shared" si="151"/>
        <v>0.18611507567884722</v>
      </c>
      <c r="LN88" s="226">
        <f t="shared" si="152"/>
        <v>-2.5325091401668978</v>
      </c>
      <c r="LO88" s="226"/>
      <c r="LP88" s="5" t="s">
        <v>84</v>
      </c>
      <c r="LQ88" s="4">
        <v>-1650.7546836833701</v>
      </c>
      <c r="LR88" s="4">
        <v>-1655.6201507666501</v>
      </c>
      <c r="LS88" s="4">
        <v>-1655.6022061419601</v>
      </c>
      <c r="LT88" s="4">
        <v>-1655.3801943036599</v>
      </c>
      <c r="LU88" s="4">
        <v>-1655.37122199131</v>
      </c>
      <c r="LV88" s="4">
        <v>-1655.34174926641</v>
      </c>
      <c r="LW88" s="4">
        <v>-1.7944624691E-2</v>
      </c>
      <c r="LX88" s="28">
        <f t="shared" si="153"/>
        <v>-1655.3238046417191</v>
      </c>
      <c r="LY88" s="18" t="s">
        <v>118</v>
      </c>
      <c r="LZ88" s="34">
        <f>627.5095*(LQ90-LQ89)</f>
        <v>22.787257737904291</v>
      </c>
      <c r="MA88" s="34">
        <f>627.5095*(LX90-LX89)</f>
        <v>14.418811349585983</v>
      </c>
      <c r="MB88" s="34">
        <f>627.5095*(LV90-LV89)</f>
        <v>14.230997087323843</v>
      </c>
      <c r="MC88" s="34">
        <f>627.5095*(LU90-LU89)</f>
        <v>16.387131124942307</v>
      </c>
      <c r="MD88" s="34">
        <f>627.5095*(LT90-LT89)</f>
        <v>16.293223995737403</v>
      </c>
      <c r="ME88" s="34">
        <f>627.5095*(LS90-LS89)</f>
        <v>15.453045671451159</v>
      </c>
      <c r="MF88" s="34">
        <f>627.5095*(LR90-LR89)</f>
        <v>15.265231406478113</v>
      </c>
      <c r="MG88" s="33">
        <f t="shared" si="154"/>
        <v>1.0342343191542707</v>
      </c>
      <c r="MH88" s="39">
        <f t="shared" si="155"/>
        <v>-1.0279925892592896</v>
      </c>
      <c r="MI88" s="33"/>
      <c r="MJ88" s="5" t="s">
        <v>84</v>
      </c>
      <c r="MK88" s="28">
        <v>-1650.7546836833999</v>
      </c>
      <c r="ML88" s="28">
        <v>-1655.61877699571</v>
      </c>
      <c r="MM88" s="28">
        <v>-1655.5732107178801</v>
      </c>
      <c r="MN88" s="28">
        <v>-1655.3758780676301</v>
      </c>
      <c r="MO88" s="28">
        <v>-1655.3530949287201</v>
      </c>
      <c r="MP88" s="28">
        <v>-1655.3396204517701</v>
      </c>
      <c r="MQ88" s="28">
        <v>-4.5566277826999999E-2</v>
      </c>
      <c r="MR88" s="28">
        <f t="shared" si="207"/>
        <v>-1655.2940541739431</v>
      </c>
      <c r="MS88" s="18" t="s">
        <v>118</v>
      </c>
      <c r="MT88" s="34">
        <f>627.5095*(MK90-MK89)</f>
        <v>22.787258384240804</v>
      </c>
      <c r="MU88" s="34">
        <f>627.5095*(MR90-MR89)</f>
        <v>14.659346275977672</v>
      </c>
      <c r="MV88" s="34">
        <f>627.5095*(MP90-MP89)</f>
        <v>14.147403791943477</v>
      </c>
      <c r="MW88" s="34">
        <f>627.5095*(MO90-MO89)</f>
        <v>16.519977063461511</v>
      </c>
      <c r="MX88" s="34">
        <f>627.5095*(MN90-MN89)</f>
        <v>16.264005816593322</v>
      </c>
      <c r="MY88" s="34">
        <f>627.5095*(MM90-MM89)</f>
        <v>15.693512438590213</v>
      </c>
      <c r="MZ88" s="34">
        <f>627.5095*(ML90-ML89)</f>
        <v>15.181569957552281</v>
      </c>
      <c r="NA88" s="52">
        <f t="shared" si="156"/>
        <v>1.0341661656088039</v>
      </c>
      <c r="NB88" s="52">
        <f t="shared" si="157"/>
        <v>-1.0824358590410412</v>
      </c>
      <c r="NC88" s="33">
        <f t="shared" si="158"/>
        <v>5.3627149944086128E-2</v>
      </c>
      <c r="ND88" s="33"/>
      <c r="NE88" s="5" t="s">
        <v>84</v>
      </c>
      <c r="NF88">
        <v>-1650.7546836833801</v>
      </c>
      <c r="NG88">
        <v>-1655.62044475896</v>
      </c>
      <c r="NH88">
        <v>-1655.5749726929</v>
      </c>
      <c r="NI88">
        <v>-1655.3772945047499</v>
      </c>
      <c r="NJ88">
        <v>-1655.3545584717201</v>
      </c>
      <c r="NK88">
        <v>-1655.3415868346899</v>
      </c>
      <c r="NL88">
        <v>-4.5472066060000003E-2</v>
      </c>
      <c r="NM88" s="28">
        <f t="shared" si="208"/>
        <v>-1655.2961147686299</v>
      </c>
      <c r="NN88" s="18" t="s">
        <v>118</v>
      </c>
      <c r="NO88" s="34">
        <f>627.5095*(NF90-NF89)</f>
        <v>22.787258384240804</v>
      </c>
      <c r="NP88" s="34">
        <f>627.5095*(NM90-NM89)</f>
        <v>14.62327144908844</v>
      </c>
      <c r="NQ88" s="34">
        <f>627.5095*(NK90-NK89)</f>
        <v>14.203478273111982</v>
      </c>
      <c r="NR88" s="34">
        <f>627.5095*(NJ90-NJ89)</f>
        <v>16.513535232919327</v>
      </c>
      <c r="NS88" s="34">
        <f>627.5095*(NI90-NI89)</f>
        <v>16.303638645216456</v>
      </c>
      <c r="NT88" s="34">
        <f>627.5095*(NH90-NH89)</f>
        <v>15.690684341110636</v>
      </c>
      <c r="NU88" s="34">
        <f>627.5095*(NG90-NG89)</f>
        <v>15.270891165704896</v>
      </c>
      <c r="NV88" s="33">
        <f t="shared" si="159"/>
        <v>1.0674128925929143</v>
      </c>
      <c r="NW88" s="39">
        <f t="shared" si="209"/>
        <v>-1.0327474795115599</v>
      </c>
      <c r="NX88" s="33">
        <f t="shared" si="210"/>
        <v>4.9688379529481352E-2</v>
      </c>
      <c r="NZ88" s="5" t="s">
        <v>84</v>
      </c>
      <c r="OA88" s="4">
        <v>-1650.8130113846701</v>
      </c>
      <c r="OB88" s="4">
        <v>-1655.97746400191</v>
      </c>
      <c r="OC88" s="4">
        <v>-1655.9107907272301</v>
      </c>
      <c r="OD88" s="4">
        <v>-1655.7058338003601</v>
      </c>
      <c r="OE88" s="4">
        <v>-1655.6724971630199</v>
      </c>
      <c r="OF88" s="4">
        <v>-1655.7202881917899</v>
      </c>
      <c r="OG88" s="4">
        <v>-6.6673274675999997E-2</v>
      </c>
      <c r="OH88" s="28">
        <f t="shared" si="211"/>
        <v>-1655.6536149171138</v>
      </c>
      <c r="OI88" s="18" t="s">
        <v>118</v>
      </c>
      <c r="OJ88" s="34">
        <f>627.5095*(OA90-OA89)</f>
        <v>22.694657598002756</v>
      </c>
      <c r="OK88" s="34">
        <f>627.5095*(OH90-OH89)</f>
        <v>14.002469080665261</v>
      </c>
      <c r="OL88" s="34">
        <f>627.5095*(OF90-OF89)</f>
        <v>13.686326057697844</v>
      </c>
      <c r="OM88" s="34">
        <f>627.5095*(OE90-OE89)</f>
        <v>16.107056685938289</v>
      </c>
      <c r="ON88" s="34">
        <f>627.5095*(OD90-OD89)</f>
        <v>15.948985172956451</v>
      </c>
      <c r="OO88" s="34">
        <f>627.5095*(OC90-OC89)</f>
        <v>15.138786397385026</v>
      </c>
      <c r="OP88" s="34">
        <f>627.5095*(OB90-OB89)</f>
        <v>14.822643371421346</v>
      </c>
      <c r="OQ88" s="33">
        <f t="shared" si="160"/>
        <v>1.1363173137235023</v>
      </c>
      <c r="OR88" s="39">
        <f t="shared" si="212"/>
        <v>-1.126341801535105</v>
      </c>
      <c r="OS88" s="39"/>
      <c r="OT88" s="39" t="s">
        <v>84</v>
      </c>
      <c r="OU88" s="39">
        <v>-1650.8130113848299</v>
      </c>
      <c r="OV88" s="39">
        <v>-1655.9764197529901</v>
      </c>
      <c r="OW88" s="39">
        <v>-1655.9502613853799</v>
      </c>
      <c r="OX88" s="39">
        <v>-1655.7118737641499</v>
      </c>
      <c r="OY88" s="39">
        <v>-1655.6987945803401</v>
      </c>
      <c r="OZ88" s="39">
        <v>-1655.7224711260901</v>
      </c>
      <c r="PA88" s="39">
        <v>-2.615836761E-2</v>
      </c>
      <c r="PB88" s="39">
        <v>-1655.6963127584802</v>
      </c>
      <c r="PC88" s="39" t="s">
        <v>118</v>
      </c>
      <c r="PD88" s="39">
        <v>22.694657773640778</v>
      </c>
      <c r="PE88" s="39">
        <v>14.063568713060828</v>
      </c>
      <c r="PF88" s="39">
        <v>13.805252486421017</v>
      </c>
      <c r="PG88" s="39">
        <v>16.195703886245045</v>
      </c>
      <c r="PH88" s="39">
        <v>16.066545777062835</v>
      </c>
      <c r="PI88" s="39">
        <v>15.156162436793714</v>
      </c>
      <c r="PJ88" s="39">
        <v>14.897846205730849</v>
      </c>
      <c r="PK88" s="39">
        <v>1.0925937193098321</v>
      </c>
      <c r="PL88" s="39">
        <v>-1.1686995713319863</v>
      </c>
      <c r="PM88" s="39"/>
      <c r="PO88" s="33">
        <f t="shared" si="161"/>
        <v>-9.2600786238048016E-2</v>
      </c>
      <c r="PP88" s="33">
        <f t="shared" si="162"/>
        <v>-0.31502064363687055</v>
      </c>
      <c r="PQ88" s="33">
        <f t="shared" si="213"/>
        <v>-0.22241985739882253</v>
      </c>
      <c r="PR88" s="33">
        <f>'LNO-CCSD(T)-def2nZVP'!LB88</f>
        <v>-0.33826320674884336</v>
      </c>
      <c r="PS88" s="33">
        <f t="shared" si="214"/>
        <v>-0.17751003830598505</v>
      </c>
      <c r="PT88" s="33">
        <f t="shared" si="215"/>
        <v>-0.20548400458869528</v>
      </c>
      <c r="PU88" s="33">
        <f>-'LNO-CCSD(T)-def2nZVP'!FA88+'CCSD(T)'!CI88</f>
        <v>-0.15503925991386325</v>
      </c>
      <c r="PV88" s="360">
        <f>'LNO-CCSD(T)-def2nZVP'!KV88+PS88+PT88+PU88</f>
        <v>14.717154519262813</v>
      </c>
      <c r="PW88" s="360"/>
      <c r="PX88" s="399">
        <v>-9.2599964263513357E-2</v>
      </c>
      <c r="PY88" s="399">
        <v>-0.22667821867456794</v>
      </c>
      <c r="PZ88" s="399">
        <v>-0.13407825441105459</v>
      </c>
      <c r="QA88" s="399">
        <v>-0.33826320674884336</v>
      </c>
      <c r="QB88" s="399">
        <v>-0.11207174929580106</v>
      </c>
      <c r="QC88" s="399">
        <v>-0.20548400458869528</v>
      </c>
      <c r="QD88" s="399">
        <v>-0.15503925991386325</v>
      </c>
      <c r="QE88" s="360">
        <v>14.782592808272998</v>
      </c>
      <c r="QF88" s="399">
        <f t="shared" si="216"/>
        <v>6.5438289010185002E-2</v>
      </c>
      <c r="QH88" s="5" t="s">
        <v>84</v>
      </c>
      <c r="QI88" s="211">
        <v>-1650.7546836833601</v>
      </c>
      <c r="QJ88" s="420">
        <v>-1655.37078864725</v>
      </c>
      <c r="QK88" s="420">
        <v>-1655.35460022702</v>
      </c>
      <c r="QL88" s="420">
        <v>-1655.14046686596</v>
      </c>
      <c r="QM88" s="420">
        <v>-1655.1323726558401</v>
      </c>
      <c r="QN88" s="420">
        <v>-1655.08056803573</v>
      </c>
      <c r="QO88" s="420">
        <v>-1.6188420224000001E-2</v>
      </c>
      <c r="QP88" s="213">
        <f t="shared" si="217"/>
        <v>-1655.0643796155061</v>
      </c>
      <c r="QQ88" s="421" t="s">
        <v>118</v>
      </c>
      <c r="QR88" s="212">
        <f>627.5095*(QI90-QI89)</f>
        <v>22.787257737904291</v>
      </c>
      <c r="QS88" s="212">
        <f>627.5095*(QP90-QP89)</f>
        <v>14.382984913242037</v>
      </c>
      <c r="QT88" s="212">
        <f>627.5095*(QN90-QN89)</f>
        <v>14.197396814981884</v>
      </c>
      <c r="QU88" s="212">
        <f>627.5095*(QM90-QM89)</f>
        <v>16.419741457013131</v>
      </c>
      <c r="QV88" s="212">
        <f>627.5095*(QL90-QL89)</f>
        <v>16.326947410308602</v>
      </c>
      <c r="QW88" s="212">
        <f>627.5095*(QK90-QK89)</f>
        <v>15.471323441749323</v>
      </c>
      <c r="QX88" s="212">
        <f>627.5095*(QJ90-QJ89)</f>
        <v>15.285735348482941</v>
      </c>
      <c r="QY88" s="213">
        <f t="shared" si="163"/>
        <v>1.0883385335010569</v>
      </c>
      <c r="QZ88" s="249">
        <f t="shared" si="218"/>
        <v>-1.0412120618256608</v>
      </c>
      <c r="RA88" s="5"/>
      <c r="RB88" s="5" t="s">
        <v>84</v>
      </c>
      <c r="RC88" s="213">
        <v>-1650.8130113848399</v>
      </c>
      <c r="RD88" s="213">
        <v>-1655.6772584742801</v>
      </c>
      <c r="RE88" s="213">
        <v>-1655.6532378019899</v>
      </c>
      <c r="RF88" s="213">
        <v>-1655.4243574572599</v>
      </c>
      <c r="RG88" s="213">
        <v>-1655.4123471211101</v>
      </c>
      <c r="RH88" s="213">
        <v>-1655.4148719137299</v>
      </c>
      <c r="RI88" s="213">
        <v>-2.4020672295999999E-2</v>
      </c>
      <c r="RJ88" s="418">
        <f t="shared" si="219"/>
        <v>-1655.3908512414339</v>
      </c>
      <c r="RK88" s="421" t="s">
        <v>118</v>
      </c>
      <c r="RL88" s="212">
        <f>627.5095*(RC90-RC89)</f>
        <v>22.694657616836402</v>
      </c>
      <c r="RM88" s="212">
        <f>627.5095*(RJ90-RJ89)</f>
        <v>13.950851845936098</v>
      </c>
      <c r="RN88" s="212">
        <f>627.5095*(RH90-RH89)</f>
        <v>13.711315713626982</v>
      </c>
      <c r="RO88" s="212">
        <f>627.5095*(RG90-RG89)</f>
        <v>16.182262927711047</v>
      </c>
      <c r="RP88" s="212">
        <f>627.5095*(RF90-RF89)</f>
        <v>16.062494864410073</v>
      </c>
      <c r="RQ88" s="212">
        <f>627.5095*(RE90-RE89)</f>
        <v>15.112189827756195</v>
      </c>
      <c r="RR88" s="212">
        <f>627.5095*(RD90-RD89)</f>
        <v>14.872653694876362</v>
      </c>
      <c r="RS88" s="213">
        <f t="shared" si="164"/>
        <v>1.16133798124938</v>
      </c>
      <c r="RT88" s="249">
        <f t="shared" si="220"/>
        <v>-1.189841169533711</v>
      </c>
    </row>
    <row r="89" spans="1:488" ht="17">
      <c r="A89" s="96">
        <v>30.89</v>
      </c>
      <c r="C89" s="286" t="s">
        <v>85</v>
      </c>
      <c r="D89" s="282">
        <v>-1649.3534186254101</v>
      </c>
      <c r="E89" s="282">
        <v>-1652.86229246317</v>
      </c>
      <c r="F89" s="282">
        <v>-1652.8518849294001</v>
      </c>
      <c r="G89" s="282">
        <v>-1652.7236147727699</v>
      </c>
      <c r="H89" s="282">
        <v>-1652.7184110058799</v>
      </c>
      <c r="I89" s="282">
        <v>-1652.5818410203699</v>
      </c>
      <c r="J89" s="282">
        <v>-1652.5714334866</v>
      </c>
      <c r="K89" s="94" t="s">
        <v>119</v>
      </c>
      <c r="L89" s="34">
        <f>627.5095*(D90-D88)</f>
        <v>42.282302954510676</v>
      </c>
      <c r="M89" s="34">
        <f>627.5095*(J90-J88)</f>
        <v>31.993008397789978</v>
      </c>
      <c r="N89" s="34">
        <f>627.5095*(I90-I88)</f>
        <v>31.793946150831278</v>
      </c>
      <c r="O89" s="34">
        <f>627.5095*(H90-H88)</f>
        <v>34.795999007240283</v>
      </c>
      <c r="P89" s="34">
        <f>627.5095*(G90-G88)</f>
        <v>34.696467880479311</v>
      </c>
      <c r="Q89" s="34">
        <f>627.5095*(F90-F88)</f>
        <v>33.66933122709888</v>
      </c>
      <c r="R89" s="34">
        <f>627.5095*(E90-E88)</f>
        <v>33.470268973576943</v>
      </c>
      <c r="S89" s="93">
        <f t="shared" si="165"/>
        <v>1.6763228227456644</v>
      </c>
      <c r="T89" s="93">
        <f t="shared" si="166"/>
        <v>-1.2261989069023684</v>
      </c>
      <c r="U89" s="288"/>
      <c r="V89" s="93">
        <f>L89-'CCSD(T)'!BV89</f>
        <v>0.147346233605127</v>
      </c>
      <c r="W89" s="93">
        <f>N89-'CCSD(T)'!BW89</f>
        <v>0.20926828968817901</v>
      </c>
      <c r="X89" s="93">
        <f>P89-'CCSD(T)'!CF89</f>
        <v>-3.1736496951005222E-2</v>
      </c>
      <c r="Y89" s="93">
        <f>R89-'CCSD(T)'!CG89</f>
        <v>3.7149593334220299E-2</v>
      </c>
      <c r="Z89" s="93">
        <f>R89-'DLPNO-CCSD(T1 or T0)'!CT88</f>
        <v>0.29648415111143578</v>
      </c>
      <c r="AA89" s="93">
        <f t="shared" si="167"/>
        <v>-0.17908273055613222</v>
      </c>
      <c r="AB89" s="93">
        <f t="shared" si="168"/>
        <v>6.8886090285225521E-2</v>
      </c>
      <c r="AD89" s="209" t="s">
        <v>85</v>
      </c>
      <c r="AE89" s="28">
        <v>-1649.3534186254201</v>
      </c>
      <c r="AF89" s="28">
        <v>-1652.86257694445</v>
      </c>
      <c r="AG89" s="28">
        <v>-1652.8522842636701</v>
      </c>
      <c r="AH89" s="28">
        <v>-1652.7238825692</v>
      </c>
      <c r="AI89" s="28">
        <v>-1652.71873622881</v>
      </c>
      <c r="AJ89" s="28">
        <v>-1652.58219749354</v>
      </c>
      <c r="AK89" s="28">
        <v>-1652.5719048127501</v>
      </c>
      <c r="AL89" s="18" t="s">
        <v>119</v>
      </c>
      <c r="AM89" s="34">
        <f>627.5095*(AE90-AE88)</f>
        <v>42.282302967066435</v>
      </c>
      <c r="AN89" s="34">
        <f>627.5095*(AK90-AK88)</f>
        <v>32.046379875558799</v>
      </c>
      <c r="AO89" s="34">
        <f>627.5095*(AJ90-AJ88)</f>
        <v>31.811922597478777</v>
      </c>
      <c r="AP89" s="34">
        <f>627.5095*(AI90-AI88)</f>
        <v>34.843662758909815</v>
      </c>
      <c r="AQ89" s="34">
        <f>627.5095*(AH90-AH88)</f>
        <v>34.726434119798469</v>
      </c>
      <c r="AR89" s="34">
        <f>627.5095*(AG90-AG88)</f>
        <v>33.725680450651332</v>
      </c>
      <c r="AS89" s="34">
        <f>627.5095*(AF90-AF88)</f>
        <v>33.491223172428633</v>
      </c>
      <c r="AT89" s="52">
        <f t="shared" si="169"/>
        <v>1.6793005749498562</v>
      </c>
      <c r="AU89" s="52">
        <f t="shared" si="170"/>
        <v>-1.2352109473698363</v>
      </c>
      <c r="AV89" s="71"/>
      <c r="AW89" s="52">
        <f>AM89-'CCSD(T)'!BV89</f>
        <v>0.1473462461608861</v>
      </c>
      <c r="AX89" s="52">
        <f>AO89-'CCSD(T)'!BW89</f>
        <v>0.22724473633567754</v>
      </c>
      <c r="AY89" s="52">
        <f>AQ89-'CCSD(T)'!CF89</f>
        <v>-1.7702576318470165E-3</v>
      </c>
      <c r="AZ89" s="52">
        <f>AS89-'CCSD(T)'!CG89</f>
        <v>5.8103792185910663E-2</v>
      </c>
      <c r="BA89" s="52">
        <f>AS89-'DLPNO-CCSD(T1 or T0)'!CT88</f>
        <v>0.31743834996312614</v>
      </c>
      <c r="BB89" s="52">
        <f t="shared" si="171"/>
        <v>-0.14911650379273311</v>
      </c>
      <c r="BC89" s="52">
        <f t="shared" si="172"/>
        <v>5.987404981775768E-2</v>
      </c>
      <c r="BD89" s="33"/>
      <c r="BE89" s="211" t="s">
        <v>85</v>
      </c>
      <c r="BF89" s="28">
        <v>-1649.3534186254101</v>
      </c>
      <c r="BG89" s="28">
        <v>-1652.8612433861599</v>
      </c>
      <c r="BH89" s="28">
        <v>-1652.8346103487299</v>
      </c>
      <c r="BI89" s="28">
        <v>-1652.7200195996099</v>
      </c>
      <c r="BJ89" s="28">
        <v>-1652.7067030808901</v>
      </c>
      <c r="BK89" s="28">
        <v>-1652.58008460567</v>
      </c>
      <c r="BL89" s="28">
        <v>-2.6633037432E-2</v>
      </c>
      <c r="BM89" s="28">
        <f t="shared" si="173"/>
        <v>-1652.553451568238</v>
      </c>
      <c r="BN89" s="18" t="s">
        <v>119</v>
      </c>
      <c r="BO89" s="212">
        <f>627.5095*(BF90-BF88)</f>
        <v>42.282302954510676</v>
      </c>
      <c r="BP89" s="212">
        <f>627.5095*(BM90-BM88)</f>
        <v>32.771477673252818</v>
      </c>
      <c r="BQ89" s="212">
        <f>627.5095*(BK90-BK88)</f>
        <v>31.816808976262021</v>
      </c>
      <c r="BR89" s="212">
        <f>627.5095*(BJ90-BJ88)</f>
        <v>35.144066089448316</v>
      </c>
      <c r="BS89" s="212">
        <f>627.5095*(BI90-BI88)</f>
        <v>34.666731742665064</v>
      </c>
      <c r="BT89" s="212">
        <f>627.5095*(BH90-BH88)</f>
        <v>34.195727103019486</v>
      </c>
      <c r="BU89" s="212">
        <f>627.5095*(BG90-BG88)</f>
        <v>33.241058409024951</v>
      </c>
      <c r="BV89" s="213">
        <f t="shared" si="174"/>
        <v>1.4242494327629309</v>
      </c>
      <c r="BW89" s="213">
        <f t="shared" si="175"/>
        <v>-1.4256733336401126</v>
      </c>
      <c r="BX89" s="214">
        <f t="shared" si="129"/>
        <v>0.19046238627027634</v>
      </c>
      <c r="BY89" s="33">
        <f>BO89-'CCSD(T)'!BV89</f>
        <v>0.147346233605127</v>
      </c>
      <c r="BZ89" s="33">
        <f>BQ89-'CCSD(T)'!BW89</f>
        <v>0.23213111511892137</v>
      </c>
      <c r="CA89" s="39">
        <f>BS89-'CCSD(T)'!CF89</f>
        <v>-6.147263476525211E-2</v>
      </c>
      <c r="CB89" s="39">
        <f>BU89-'CCSD(T)'!CG89</f>
        <v>-0.19206097121777077</v>
      </c>
      <c r="CC89" s="33">
        <f>BU89-'DLPNO-CCSD(T1 or T0)'!CT88</f>
        <v>6.7273586559444709E-2</v>
      </c>
      <c r="CD89" s="33">
        <f t="shared" si="176"/>
        <v>-0.20881886837037911</v>
      </c>
      <c r="CE89" s="33">
        <f t="shared" si="177"/>
        <v>-0.13058833645251866</v>
      </c>
      <c r="CF89" s="39"/>
      <c r="CG89" s="211" t="s">
        <v>85</v>
      </c>
      <c r="CH89" s="74">
        <v>-1649.3534186254101</v>
      </c>
      <c r="CI89" s="74">
        <v>-1652.86243888784</v>
      </c>
      <c r="CJ89" s="74">
        <v>-1652.8362964267101</v>
      </c>
      <c r="CK89" s="74">
        <v>-1652.7212103485599</v>
      </c>
      <c r="CL89" s="74">
        <v>-1652.708139118</v>
      </c>
      <c r="CM89" s="74">
        <v>-1652.58164956429</v>
      </c>
      <c r="CN89" s="33">
        <v>-2.6142461129999999E-2</v>
      </c>
      <c r="CO89" s="33">
        <f t="shared" si="178"/>
        <v>-1652.5555071031602</v>
      </c>
      <c r="CP89" s="18" t="s">
        <v>119</v>
      </c>
      <c r="CQ89" s="34">
        <f>627.5095*(CH90-CH88)</f>
        <v>42.28230294823279</v>
      </c>
      <c r="CR89" s="34">
        <f>627.5095*(CO90-CO88)</f>
        <v>32.723572502198174</v>
      </c>
      <c r="CS89" s="34">
        <f>627.5095*(CM90-CM88)</f>
        <v>31.863929750188586</v>
      </c>
      <c r="CT89" s="34">
        <f>627.5095*(CL90-CL88)</f>
        <v>35.146945304013158</v>
      </c>
      <c r="CU89" s="34">
        <f>627.5095*(CK90-CK88)</f>
        <v>34.717123924441388</v>
      </c>
      <c r="CV89" s="34">
        <f>627.5095*(CJ90-CJ88)</f>
        <v>34.191041395314656</v>
      </c>
      <c r="CW89" s="34">
        <f>627.5095*(CI90-CI88)</f>
        <v>33.331398642734349</v>
      </c>
      <c r="CX89" s="33">
        <f t="shared" si="130"/>
        <v>1.4674688925457637</v>
      </c>
      <c r="CY89" s="33">
        <f t="shared" si="131"/>
        <v>-1.3857252817070389</v>
      </c>
      <c r="CZ89" s="33">
        <f t="shared" si="132"/>
        <v>3.9948051933073714E-2</v>
      </c>
      <c r="DA89" s="33">
        <f>CQ89-'CCSD(T)'!BV89</f>
        <v>0.14734622732724034</v>
      </c>
      <c r="DB89" s="33">
        <f>CS89-'CCSD(T)'!BW89</f>
        <v>0.27925188904548648</v>
      </c>
      <c r="DC89" s="33">
        <f>CU89-'CCSD(T)'!CF89</f>
        <v>-1.1080452988927902E-2</v>
      </c>
      <c r="DD89" s="39">
        <f>CW89-'CCSD(T)'!CG89</f>
        <v>-0.10172073750837285</v>
      </c>
      <c r="DE89" s="39">
        <f>CW89-'DLPNO-CCSD(T1 or T0)'!CT88</f>
        <v>0.15761382026884263</v>
      </c>
      <c r="DF89" s="33">
        <f t="shared" si="179"/>
        <v>-0.15842668031616824</v>
      </c>
      <c r="DG89" s="33">
        <f t="shared" si="180"/>
        <v>-9.0640284519444947E-2</v>
      </c>
      <c r="DH89" s="33"/>
      <c r="DI89" s="211" t="s">
        <v>85</v>
      </c>
      <c r="DJ89" s="74">
        <v>-1649.35341862532</v>
      </c>
      <c r="DK89" s="74">
        <v>-1652.86215340473</v>
      </c>
      <c r="DL89" s="74">
        <v>-1652.8591435288199</v>
      </c>
      <c r="DM89" s="74">
        <v>-1652.72452446285</v>
      </c>
      <c r="DN89" s="74">
        <v>-1652.7230195248901</v>
      </c>
      <c r="DO89" s="74">
        <v>-1652.58252408933</v>
      </c>
      <c r="DP89" s="28">
        <v>-3.0098759099999998E-3</v>
      </c>
      <c r="DQ89" s="33">
        <f t="shared" si="125"/>
        <v>-1652.57951421342</v>
      </c>
      <c r="DR89" s="18" t="s">
        <v>119</v>
      </c>
      <c r="DS89" s="34">
        <f>627.5095*(DJ90-DJ88)</f>
        <v>42.28230286034244</v>
      </c>
      <c r="DT89" s="34">
        <f>627.5095*(DQ90-DQ88)</f>
        <v>31.820495832955306</v>
      </c>
      <c r="DU89" s="34">
        <f>627.5095*(DO90-DO88)</f>
        <v>31.776155428195334</v>
      </c>
      <c r="DV89" s="34">
        <f>627.5095*(DN90-DN88)</f>
        <v>34.726595941914901</v>
      </c>
      <c r="DW89" s="34">
        <f>627.5095*(DM90-DM88)</f>
        <v>34.704425736395969</v>
      </c>
      <c r="DX89" s="34">
        <f>627.5095*(DL90-DL88)</f>
        <v>33.489894496323807</v>
      </c>
      <c r="DY89" s="34">
        <f>627.5095*(DK90-DK88)</f>
        <v>33.445554097841722</v>
      </c>
      <c r="DZ89" s="33">
        <f t="shared" si="133"/>
        <v>1.6693986696463874</v>
      </c>
      <c r="EA89" s="33">
        <f t="shared" si="134"/>
        <v>-1.2588716385542469</v>
      </c>
      <c r="EB89" s="33">
        <f t="shared" si="181"/>
        <v>-3.2672731651878451E-2</v>
      </c>
      <c r="EC89" s="33">
        <f>DS89-'CCSD(T)'!BV89</f>
        <v>0.14734613943689112</v>
      </c>
      <c r="ED89" s="33">
        <f>DU89-'CCSD(T)'!BW89</f>
        <v>0.19147756705223529</v>
      </c>
      <c r="EE89" s="33">
        <f>DW89-'CCSD(T)'!CF89</f>
        <v>-2.3778641034347459E-2</v>
      </c>
      <c r="EF89" s="39">
        <f>DY89-'CCSD(T)'!CG89</f>
        <v>1.2434717598999612E-2</v>
      </c>
      <c r="EG89" s="39">
        <f>DY89-'DLPNO-CCSD(T1 or T0)'!CT88</f>
        <v>0.27176927537621509</v>
      </c>
      <c r="EH89" s="33">
        <f t="shared" si="182"/>
        <v>-0.17112478047123858</v>
      </c>
      <c r="EI89" s="33">
        <f t="shared" si="183"/>
        <v>3.621335863334707E-2</v>
      </c>
      <c r="EJ89" s="33"/>
      <c r="EK89" s="289" t="s">
        <v>85</v>
      </c>
      <c r="EL89" s="33">
        <v>-1649.4890102556301</v>
      </c>
      <c r="EM89" s="33">
        <v>-1653.4066054708301</v>
      </c>
      <c r="EN89" s="33">
        <v>-1653.3958333057201</v>
      </c>
      <c r="EO89" s="33">
        <v>-1653.2487569079799</v>
      </c>
      <c r="EP89" s="33">
        <v>-1653.24337082543</v>
      </c>
      <c r="EQ89" s="33">
        <v>-1653.1384460701499</v>
      </c>
      <c r="ER89" s="33">
        <v>-1.0772165109E-2</v>
      </c>
      <c r="ES89" s="33">
        <f t="shared" si="184"/>
        <v>-1653.1276739050409</v>
      </c>
      <c r="ET89" s="18" t="s">
        <v>119</v>
      </c>
      <c r="EU89" s="34">
        <f>627.5095*(EL90-EL88)</f>
        <v>43.291458473948452</v>
      </c>
      <c r="EV89" s="34">
        <f>627.5095*(ES90-ES88)</f>
        <v>33.240889014926488</v>
      </c>
      <c r="EW89" s="34">
        <f>627.5095*(EQ90-EQ88)</f>
        <v>33.111760923866157</v>
      </c>
      <c r="EX89" s="34">
        <f>627.5095*(EP90-EP88)</f>
        <v>35.260553721585268</v>
      </c>
      <c r="EY89" s="34">
        <f>627.5095*(EO90-EO88)</f>
        <v>35.195989676982521</v>
      </c>
      <c r="EZ89" s="34">
        <f>627.5095*(EN90-EN88)</f>
        <v>34.051070444138617</v>
      </c>
      <c r="FA89" s="34">
        <f>627.5095*(EM90-EM88)</f>
        <v>33.921942348655236</v>
      </c>
      <c r="FB89" s="92">
        <f t="shared" si="135"/>
        <v>0.81018142478907862</v>
      </c>
      <c r="FC89" s="92">
        <f t="shared" si="136"/>
        <v>-1.2740473283272848</v>
      </c>
      <c r="FD89" s="92">
        <f>EU89-'CCSD(T)'!BB89</f>
        <v>0.14039989803705311</v>
      </c>
      <c r="FE89" s="92">
        <f>EW89-'CCSD(T)'!BC89</f>
        <v>0.1985060026238088</v>
      </c>
      <c r="FF89" s="92">
        <f>EY89-'CCSD(T)'!CH89</f>
        <v>-4.5094106325613836E-2</v>
      </c>
      <c r="FG89" s="96">
        <f>FA89-'CCSD(T)'!CI89</f>
        <v>5.8198664255435517E-2</v>
      </c>
      <c r="FH89" s="96">
        <f>FA89-'DLPNO-CCSD(T1 or T0)'!AF88</f>
        <v>0.1927620454394301</v>
      </c>
      <c r="FI89" s="92">
        <f t="shared" si="185"/>
        <v>-0.18549400436266694</v>
      </c>
      <c r="FJ89" s="92">
        <f t="shared" si="186"/>
        <v>0.10329277058104935</v>
      </c>
      <c r="FK89" s="39"/>
      <c r="FL89" s="218" t="s">
        <v>85</v>
      </c>
      <c r="FM89" s="28">
        <v>-1649.4890102557599</v>
      </c>
      <c r="FN89" s="28">
        <v>-1653.4068662811201</v>
      </c>
      <c r="FO89" s="28">
        <v>-1653.39623323623</v>
      </c>
      <c r="FP89" s="28">
        <v>-1653.2490002944501</v>
      </c>
      <c r="FQ89" s="28">
        <v>-1653.2436837719999</v>
      </c>
      <c r="FR89" s="28">
        <v>-1653.1387836323099</v>
      </c>
      <c r="FS89" s="28">
        <v>-1.0633044895000001E-2</v>
      </c>
      <c r="FT89" s="28">
        <f t="shared" si="187"/>
        <v>-1653.1281505874149</v>
      </c>
      <c r="FU89" s="18" t="s">
        <v>119</v>
      </c>
      <c r="FV89" s="34">
        <f>627.5095*(FM90-FM88)</f>
        <v>43.291458480226332</v>
      </c>
      <c r="FW89" s="34">
        <f>627.5095*(FT90-FT88)</f>
        <v>33.302890576107501</v>
      </c>
      <c r="FX89" s="34">
        <f>627.5095*(FR90-FR88)</f>
        <v>33.15388843521108</v>
      </c>
      <c r="FY89" s="34">
        <f>627.5095*(FQ90-FQ88)</f>
        <v>35.3117746425986</v>
      </c>
      <c r="FZ89" s="34">
        <f>627.5095*(FP90-FP88)</f>
        <v>35.237273577072813</v>
      </c>
      <c r="GA89" s="34">
        <f>627.5095*(FO90-FO88)</f>
        <v>34.117659587299805</v>
      </c>
      <c r="GB89" s="34">
        <f>627.5095*(FN90-FN88)</f>
        <v>33.968657450398396</v>
      </c>
      <c r="GC89" s="33">
        <f t="shared" si="188"/>
        <v>0.81476901518731637</v>
      </c>
      <c r="GD89" s="33">
        <f t="shared" si="189"/>
        <v>-1.2686161266744165</v>
      </c>
      <c r="GE89" s="169">
        <f t="shared" si="137"/>
        <v>-0.63760759652735999</v>
      </c>
      <c r="GF89" s="33">
        <f>FV89-'CCSD(T)'!BB89</f>
        <v>0.14039990431493266</v>
      </c>
      <c r="GG89" s="33">
        <f>FX89-'CCSD(T)'!BC89</f>
        <v>0.24063351396873145</v>
      </c>
      <c r="GH89" s="33">
        <f>FZ89-'CCSD(T)'!CH89</f>
        <v>-3.8102062353218002E-3</v>
      </c>
      <c r="GI89" s="33">
        <f>GB89-'CCSD(T)'!CI89</f>
        <v>0.10491376599859592</v>
      </c>
      <c r="GJ89" s="33">
        <f>GB89-'DLPNO-CCSD(T1 or T0)'!O88</f>
        <v>1.1922298410827281</v>
      </c>
      <c r="GK89" s="33">
        <f t="shared" si="190"/>
        <v>-0.14421011055025446</v>
      </c>
      <c r="GL89" s="33">
        <f t="shared" si="191"/>
        <v>0.10872397223391772</v>
      </c>
      <c r="GM89" s="33"/>
      <c r="GN89" s="218" t="s">
        <v>85</v>
      </c>
      <c r="GO89" s="28">
        <v>-1649.4890102557499</v>
      </c>
      <c r="GP89" s="28">
        <v>-1653.4057753207601</v>
      </c>
      <c r="GQ89" s="28">
        <v>-1653.37657899028</v>
      </c>
      <c r="GR89" s="28">
        <v>-1653.24524867993</v>
      </c>
      <c r="GS89" s="28">
        <v>-1653.2306505146901</v>
      </c>
      <c r="GT89" s="28">
        <v>-1653.13635541596</v>
      </c>
      <c r="GU89" s="28">
        <v>-2.9196330478999999E-2</v>
      </c>
      <c r="GV89" s="28">
        <f t="shared" si="192"/>
        <v>-1653.107159085481</v>
      </c>
      <c r="GW89" s="18" t="s">
        <v>119</v>
      </c>
      <c r="GX89" s="34">
        <f>627.5095*(GO90-GO88)</f>
        <v>43.291458480226332</v>
      </c>
      <c r="GY89" s="34">
        <f>627.5095*(GV90-GV88)</f>
        <v>34.02495688963144</v>
      </c>
      <c r="GZ89" s="34">
        <f>627.5095*(GT90-GT88)</f>
        <v>33.115973846829135</v>
      </c>
      <c r="HA89" s="34">
        <f>627.5095*(GS90-GS88)</f>
        <v>35.682183121467808</v>
      </c>
      <c r="HB89" s="34">
        <f>627.5095*(GR90-GR88)</f>
        <v>35.227691601208086</v>
      </c>
      <c r="HC89" s="34">
        <f>627.5095*(GQ90-GQ88)</f>
        <v>34.672741997340367</v>
      </c>
      <c r="HD89" s="34">
        <f>627.5095*(GP90-GP88)</f>
        <v>33.763758950685734</v>
      </c>
      <c r="HE89" s="33">
        <f t="shared" si="138"/>
        <v>0.64778510385659871</v>
      </c>
      <c r="HF89" s="33">
        <f t="shared" si="139"/>
        <v>-1.4639326505223522</v>
      </c>
      <c r="HG89" s="52">
        <f t="shared" si="193"/>
        <v>0.19531652384793574</v>
      </c>
      <c r="HH89" s="33">
        <f>GX89-'CCSD(T)'!BB89</f>
        <v>0.14039990431493266</v>
      </c>
      <c r="HI89" s="33">
        <f>GZ89-'CCSD(T)'!BC89</f>
        <v>0.20271892558678672</v>
      </c>
      <c r="HJ89" s="33">
        <f>HB89-'CCSD(T)'!CH89</f>
        <v>-1.3392182100048444E-2</v>
      </c>
      <c r="HK89" s="33">
        <f>HD89-'CCSD(T)'!CI89</f>
        <v>-9.9984733714066465E-2</v>
      </c>
      <c r="HL89" s="33">
        <f>HD89-'DLPNO-CCSD(T1 or T0)'!CT88</f>
        <v>0.5899741282202271</v>
      </c>
      <c r="HM89" s="33">
        <f t="shared" si="140"/>
        <v>-0.1537920864149811</v>
      </c>
      <c r="HN89" s="33">
        <f t="shared" si="141"/>
        <v>-8.6592551614018021E-2</v>
      </c>
      <c r="HO89" s="39"/>
      <c r="HP89" s="218" t="s">
        <v>85</v>
      </c>
      <c r="HQ89" s="28">
        <v>-1649.4890102557599</v>
      </c>
      <c r="HR89" s="28">
        <v>-1653.4071133791599</v>
      </c>
      <c r="HS89" s="28">
        <v>-1653.3784714457599</v>
      </c>
      <c r="HT89" s="28">
        <v>-1653.2465406082599</v>
      </c>
      <c r="HU89" s="28">
        <v>-1653.2322196415601</v>
      </c>
      <c r="HV89" s="28">
        <v>-1653.1380877634299</v>
      </c>
      <c r="HW89" s="28">
        <v>-2.8641933404000001E-2</v>
      </c>
      <c r="HX89" s="28">
        <f t="shared" si="194"/>
        <v>-1653.1094458300258</v>
      </c>
      <c r="HY89" s="18" t="s">
        <v>119</v>
      </c>
      <c r="HZ89" s="34">
        <f>627.5095*(HQ90-HQ88)</f>
        <v>43.291458486504219</v>
      </c>
      <c r="IA89" s="34">
        <f>627.5095*(HX90-HX88)</f>
        <v>34.060029283691954</v>
      </c>
      <c r="IB89" s="34">
        <f>627.5095*(HV90-HV88)</f>
        <v>33.179544512593445</v>
      </c>
      <c r="IC89" s="34">
        <f>627.5095*(HU90-HU88)</f>
        <v>35.70911887251728</v>
      </c>
      <c r="ID89" s="34">
        <f>627.5095*(HT90-HT88)</f>
        <v>35.268876486682672</v>
      </c>
      <c r="IE89" s="34">
        <f>627.5095*(HS90-HS88)</f>
        <v>34.706553834313183</v>
      </c>
      <c r="IF89" s="34">
        <f>627.5095*(HR90-HR88)</f>
        <v>33.82606906264396</v>
      </c>
      <c r="IG89" s="33">
        <f t="shared" si="195"/>
        <v>0.64652455005051479</v>
      </c>
      <c r="IH89" s="33">
        <f t="shared" si="196"/>
        <v>-1.4428074240387119</v>
      </c>
      <c r="II89" s="33">
        <f t="shared" si="197"/>
        <v>2.1125226483640347E-2</v>
      </c>
      <c r="IJ89" s="33">
        <f>HZ89-'CCSD(T)'!BB89</f>
        <v>0.14039991059281931</v>
      </c>
      <c r="IK89" s="33">
        <f>IB89-'CCSD(T)'!BC89</f>
        <v>0.26628959135109653</v>
      </c>
      <c r="IL89" s="33">
        <f>ID89-'CCSD(T)'!CH89</f>
        <v>2.7792703374537098E-2</v>
      </c>
      <c r="IM89" s="33">
        <f>IF89-'CCSD(T)'!CI89</f>
        <v>-3.7674621755840576E-2</v>
      </c>
      <c r="IN89" s="33">
        <f>IF89-'DLPNO-CCSD(T1 or T0)'!CT88</f>
        <v>0.65228424017845299</v>
      </c>
      <c r="IO89" s="33">
        <f t="shared" si="198"/>
        <v>-0.11260720721828221</v>
      </c>
      <c r="IP89" s="33">
        <f t="shared" si="199"/>
        <v>-6.5467325130377674E-2</v>
      </c>
      <c r="IQ89" s="33"/>
      <c r="IR89" s="218" t="s">
        <v>85</v>
      </c>
      <c r="IS89">
        <v>-1649.4890102556201</v>
      </c>
      <c r="IT89">
        <v>-1653.40698360637</v>
      </c>
      <c r="IU89">
        <v>-1653.4035192198501</v>
      </c>
      <c r="IV89">
        <v>-1653.24972249913</v>
      </c>
      <c r="IW89">
        <v>-1653.24799030587</v>
      </c>
      <c r="IX89">
        <v>-1653.1391529764001</v>
      </c>
      <c r="IY89">
        <v>-3.4643865229999999E-3</v>
      </c>
      <c r="IZ89" s="28">
        <f t="shared" si="200"/>
        <v>-1653.135688589877</v>
      </c>
      <c r="JA89" s="18" t="s">
        <v>119</v>
      </c>
      <c r="JB89" s="34">
        <f>627.5095*(IS90-IS88)</f>
        <v>43.291458480226332</v>
      </c>
      <c r="JC89" s="34">
        <f>627.5095*(IZ90-IZ88)</f>
        <v>33.128831876033786</v>
      </c>
      <c r="JD89" s="34">
        <f>627.5095*(IX90-IX88)</f>
        <v>33.094539866821215</v>
      </c>
      <c r="JE89" s="34">
        <f>627.5095*(IW90-IW88)</f>
        <v>35.218055402133182</v>
      </c>
      <c r="JF89" s="34">
        <f>627.5095*(IV90-IV88)</f>
        <v>35.200909395315371</v>
      </c>
      <c r="JG89" s="34">
        <f>627.5095*(IU90-IU88)</f>
        <v>33.913635327773044</v>
      </c>
      <c r="JH89" s="34">
        <f>627.5095*(IT90-IT88)</f>
        <v>33.879343320272625</v>
      </c>
      <c r="JI89" s="33">
        <f t="shared" si="201"/>
        <v>0.78480345345140989</v>
      </c>
      <c r="JJ89" s="33">
        <f t="shared" si="202"/>
        <v>-1.321566075042746</v>
      </c>
      <c r="JK89" s="33">
        <f t="shared" si="203"/>
        <v>-4.7518746715461191E-2</v>
      </c>
      <c r="JL89" s="33">
        <f>JB89-'CCSD(T)'!BB89</f>
        <v>0.14039990431493266</v>
      </c>
      <c r="JM89" s="33">
        <f>JD89-'CCSD(T)'!BC89</f>
        <v>0.18128494557886654</v>
      </c>
      <c r="JN89" s="33">
        <f>JF89-'CCSD(T)'!CH89</f>
        <v>-4.0174387992763627E-2</v>
      </c>
      <c r="JO89" s="33">
        <f>JH89-'CCSD(T)'!CI89</f>
        <v>1.5599635872824535E-2</v>
      </c>
      <c r="JP89" s="33">
        <f>JH89-'DLPNO-CCSD(T1 or T0)'!CT88</f>
        <v>0.7055584978071181</v>
      </c>
      <c r="JQ89" s="33">
        <f t="shared" si="204"/>
        <v>-0.18057429230769628</v>
      </c>
      <c r="JR89" s="33">
        <f t="shared" si="205"/>
        <v>5.5774023865588163E-2</v>
      </c>
      <c r="JS89" s="33"/>
      <c r="JT89" s="344">
        <v>-1655.8662862900501</v>
      </c>
      <c r="JU89" s="345">
        <v>-1655.5297442373101</v>
      </c>
      <c r="JV89" s="346">
        <v>-1655.51855258408</v>
      </c>
      <c r="JW89" s="328"/>
      <c r="JX89" s="218" t="s">
        <v>85</v>
      </c>
      <c r="JY89" s="28">
        <v>-1650.7201193040401</v>
      </c>
      <c r="JZ89" s="28">
        <v>-1655.5937827986099</v>
      </c>
      <c r="KA89" s="28">
        <v>-1655.57588461563</v>
      </c>
      <c r="KB89" s="28">
        <v>-1655.3523743416799</v>
      </c>
      <c r="KC89" s="28">
        <v>-1655.34342525019</v>
      </c>
      <c r="KD89" s="28">
        <v>-1655.31542326968</v>
      </c>
      <c r="KE89" s="28">
        <v>-1.7898182976000002E-2</v>
      </c>
      <c r="KF89" s="28">
        <f t="shared" si="206"/>
        <v>-1655.2975250867039</v>
      </c>
      <c r="KG89" s="216">
        <v>-1655.121003174</v>
      </c>
      <c r="KH89" s="125">
        <v>-1655.121003174</v>
      </c>
      <c r="KI89" s="215">
        <v>-1655.3422922130001</v>
      </c>
      <c r="KJ89" s="10">
        <v>-1.2109195495289999</v>
      </c>
      <c r="KK89" s="10">
        <v>-3.387571560909</v>
      </c>
      <c r="KL89" s="10">
        <f t="shared" si="142"/>
        <v>-1655.1888450269739</v>
      </c>
      <c r="KM89" s="10">
        <f t="shared" si="143"/>
        <v>-1655.1239623332217</v>
      </c>
      <c r="KN89" s="34">
        <f>627.5095*(JY90-JY88)</f>
        <v>44.47673478786367</v>
      </c>
      <c r="KO89" s="34">
        <f>627.5095*(KF90-KF88)</f>
        <v>31.201800664663534</v>
      </c>
      <c r="KP89" s="34">
        <f>627.5095*(KL90-KL88)</f>
        <v>32.736632587467653</v>
      </c>
      <c r="KQ89" s="34">
        <f>627.5095*(KM90-KM88)</f>
        <v>33.756744036245671</v>
      </c>
      <c r="KR89" s="34">
        <f>627.5095*(KD90-KD88)</f>
        <v>30.967540078768703</v>
      </c>
      <c r="KS89" s="34">
        <f>627.5095*(KC90-KC88)</f>
        <v>34.022082830920048</v>
      </c>
      <c r="KT89" s="34">
        <f>627.5095*(KB90-KB88)</f>
        <v>33.904952535261728</v>
      </c>
      <c r="KU89" s="34">
        <f>627.5095*(KA90-KA88)</f>
        <v>32.232989397384067</v>
      </c>
      <c r="KV89" s="34">
        <f>627.5095*(JZ90-JZ88)</f>
        <v>31.998728812059952</v>
      </c>
      <c r="KW89" s="33">
        <f t="shared" si="221"/>
        <v>1.0311887332912484</v>
      </c>
      <c r="KX89" s="109">
        <f>627.5095*(JT90-JT88)</f>
        <v>32.638759360512196</v>
      </c>
      <c r="KY89" s="109">
        <f>627.5095*(JU90-JU88)</f>
        <v>32.622940398405902</v>
      </c>
      <c r="KZ89" s="331">
        <f>627.5095*(JV90-JV88)</f>
        <v>32.390310340036699</v>
      </c>
      <c r="LA89" s="33">
        <f t="shared" si="144"/>
        <v>-1.9062237232017765</v>
      </c>
      <c r="LB89" s="155">
        <f t="shared" si="145"/>
        <v>-0.63760759652735999</v>
      </c>
      <c r="LC89" s="149">
        <f>KN89-'PNO-LCCSD(T)'!AB88</f>
        <v>-1.1101684929272437E-2</v>
      </c>
      <c r="LD89" s="179">
        <f t="shared" si="146"/>
        <v>-1.9699286383384447</v>
      </c>
      <c r="LE89" s="324">
        <f t="shared" si="147"/>
        <v>0.64003054845224483</v>
      </c>
      <c r="LF89" s="326">
        <f t="shared" si="148"/>
        <v>-1.5818962106294521E-2</v>
      </c>
      <c r="LG89" t="str">
        <f t="shared" si="149"/>
        <v>29_start</v>
      </c>
      <c r="LH89" s="175">
        <f>627.5095*(KG90-KG88)</f>
        <v>32.884209896077465</v>
      </c>
      <c r="LI89" s="128">
        <f t="shared" si="127"/>
        <v>1.1378729348425836</v>
      </c>
      <c r="LJ89" s="129">
        <f t="shared" si="128"/>
        <v>1.0207426391842631</v>
      </c>
      <c r="LK89" s="123">
        <f>627.5095*(KI90-KI88)</f>
        <v>30.916308728480857</v>
      </c>
      <c r="LL89" s="128">
        <f t="shared" si="150"/>
        <v>1.31668066890321</v>
      </c>
      <c r="LM89" s="128">
        <f t="shared" si="151"/>
        <v>1.0824200835790947</v>
      </c>
      <c r="LN89" s="226">
        <f t="shared" si="152"/>
        <v>0.82157992798976665</v>
      </c>
      <c r="LO89" s="226"/>
      <c r="LP89" s="5" t="s">
        <v>85</v>
      </c>
      <c r="LQ89" s="363">
        <v>-1650.7201193030201</v>
      </c>
      <c r="LR89" s="4">
        <v>-1655.5935237711799</v>
      </c>
      <c r="LS89" s="4">
        <v>-1655.5755105917101</v>
      </c>
      <c r="LT89" s="4">
        <v>-1655.3521446770801</v>
      </c>
      <c r="LU89" s="4">
        <v>-1655.3431380873401</v>
      </c>
      <c r="LV89" s="4">
        <v>-1655.3151004736801</v>
      </c>
      <c r="LW89" s="4">
        <v>-1.8013179471E-2</v>
      </c>
      <c r="LX89" s="28">
        <f t="shared" si="153"/>
        <v>-1655.2970872942092</v>
      </c>
      <c r="LY89" s="18" t="s">
        <v>119</v>
      </c>
      <c r="LZ89" s="34">
        <f>627.5095*(LQ90-LQ88)</f>
        <v>44.476734769172701</v>
      </c>
      <c r="MA89" s="34">
        <f>627.5095*(LX90-LX88)</f>
        <v>31.184200726868291</v>
      </c>
      <c r="MB89" s="34">
        <f>627.5095*(LV90-LV88)</f>
        <v>30.953367688885528</v>
      </c>
      <c r="MC89" s="34">
        <f>627.5095*(LU90-LU88)</f>
        <v>34.010047663142487</v>
      </c>
      <c r="MD89" s="34">
        <f>627.5095*(LT90-LT88)</f>
        <v>33.894631146005935</v>
      </c>
      <c r="ME89" s="34">
        <f>627.5095*(LS90-LS88)</f>
        <v>32.204757061051531</v>
      </c>
      <c r="MF89" s="34">
        <f>627.5095*(LR90-LR88)</f>
        <v>31.973924020500544</v>
      </c>
      <c r="MG89" s="33">
        <f t="shared" si="154"/>
        <v>1.0205563316150155</v>
      </c>
      <c r="MH89" s="39">
        <f t="shared" si="155"/>
        <v>-1.9207071255053911</v>
      </c>
      <c r="MI89" s="33"/>
      <c r="MJ89" s="5" t="s">
        <v>85</v>
      </c>
      <c r="MK89" s="144">
        <v>-1650.7201193040701</v>
      </c>
      <c r="ML89" s="28">
        <v>-1655.5925303051099</v>
      </c>
      <c r="MM89" s="28">
        <v>-1655.54592406184</v>
      </c>
      <c r="MN89" s="28">
        <v>-1655.3478505237699</v>
      </c>
      <c r="MO89" s="28">
        <v>-1655.3245474021401</v>
      </c>
      <c r="MP89" s="28">
        <v>-1655.3129454105399</v>
      </c>
      <c r="MQ89" s="28">
        <v>-4.6606243270999999E-2</v>
      </c>
      <c r="MR89" s="28">
        <f t="shared" si="207"/>
        <v>-1655.2663391672688</v>
      </c>
      <c r="MS89" s="18" t="s">
        <v>119</v>
      </c>
      <c r="MT89" s="34">
        <f>627.5095*(MK90-MK88)</f>
        <v>44.476734775307904</v>
      </c>
      <c r="MU89" s="34">
        <f>627.5095*(MR90-MR88)</f>
        <v>32.050776256645896</v>
      </c>
      <c r="MV89" s="34">
        <f>627.5095*(MP90-MP88)</f>
        <v>30.88624557678046</v>
      </c>
      <c r="MW89" s="34">
        <f>627.5095*(MO90-MO88)</f>
        <v>34.433821193940027</v>
      </c>
      <c r="MX89" s="34">
        <f>627.5095*(MN90-MN88)</f>
        <v>33.851555850511673</v>
      </c>
      <c r="MY89" s="34">
        <f>627.5095*(MM90-MM88)</f>
        <v>32.816148327005791</v>
      </c>
      <c r="MZ89" s="34">
        <f>627.5095*(ML90-ML88)</f>
        <v>31.651617652704843</v>
      </c>
      <c r="NA89" s="52">
        <f t="shared" si="156"/>
        <v>0.7653720759243825</v>
      </c>
      <c r="NB89" s="52">
        <f t="shared" si="157"/>
        <v>-2.19993819780683</v>
      </c>
      <c r="NC89" s="33">
        <f t="shared" si="158"/>
        <v>0.29371447460505351</v>
      </c>
      <c r="ND89" s="33"/>
      <c r="NE89" s="5" t="s">
        <v>85</v>
      </c>
      <c r="NF89" s="359">
        <v>-1650.7201193040701</v>
      </c>
      <c r="NG89">
        <v>-1655.5941390841699</v>
      </c>
      <c r="NH89">
        <v>-1655.5479621095401</v>
      </c>
      <c r="NI89">
        <v>-1655.34927157783</v>
      </c>
      <c r="NJ89">
        <v>-1655.3261830905101</v>
      </c>
      <c r="NK89">
        <v>-1655.31492067917</v>
      </c>
      <c r="NL89">
        <v>-4.6176974634000001E-2</v>
      </c>
      <c r="NM89" s="28">
        <f t="shared" si="208"/>
        <v>-1655.2687437045361</v>
      </c>
      <c r="NN89" s="18" t="s">
        <v>119</v>
      </c>
      <c r="NO89" s="34">
        <f>627.5095*(NF90-NF88)</f>
        <v>44.476734762894822</v>
      </c>
      <c r="NP89" s="34">
        <f>627.5095*(NM90-NM88)</f>
        <v>31.798874193065242</v>
      </c>
      <c r="NQ89" s="34">
        <f>627.5095*(NK90-NK88)</f>
        <v>30.936744190347664</v>
      </c>
      <c r="NR89" s="34">
        <f>627.5095*(NJ90-NJ88)</f>
        <v>34.319356508332014</v>
      </c>
      <c r="NS89" s="34">
        <f>627.5095*(NI90-NI88)</f>
        <v>33.88829150526108</v>
      </c>
      <c r="NT89" s="34">
        <f>627.5095*(NH90-NH88)</f>
        <v>32.640082000005222</v>
      </c>
      <c r="NU89" s="34">
        <f>627.5095*(NG90-NG88)</f>
        <v>31.777952000426588</v>
      </c>
      <c r="NV89" s="33">
        <f t="shared" si="159"/>
        <v>0.84120781007892376</v>
      </c>
      <c r="NW89" s="39">
        <f t="shared" si="209"/>
        <v>-2.1103395048344922</v>
      </c>
      <c r="NX89" s="33">
        <f t="shared" si="210"/>
        <v>8.9598692972337801E-2</v>
      </c>
      <c r="NZ89" s="5" t="s">
        <v>85</v>
      </c>
      <c r="OA89" s="4">
        <v>-1650.77835322891</v>
      </c>
      <c r="OB89" s="4">
        <v>-1655.95166154143</v>
      </c>
      <c r="OC89" s="4">
        <v>-1655.8838390037199</v>
      </c>
      <c r="OD89" s="4">
        <v>-1655.6781385381801</v>
      </c>
      <c r="OE89" s="4">
        <v>-1655.64422726932</v>
      </c>
      <c r="OF89" s="4">
        <v>-1655.6941383584201</v>
      </c>
      <c r="OG89" s="4">
        <v>-6.7822537715999998E-2</v>
      </c>
      <c r="OH89" s="28">
        <f t="shared" si="211"/>
        <v>-1655.6263158207041</v>
      </c>
      <c r="OI89" s="18" t="s">
        <v>119</v>
      </c>
      <c r="OJ89" s="34">
        <f>627.5095*(OA90-OA88)</f>
        <v>44.442979589944258</v>
      </c>
      <c r="OK89" s="34">
        <f>627.5095*(OH90-OH88)</f>
        <v>31.13291141917178</v>
      </c>
      <c r="OL89" s="34">
        <f>627.5095*(OF90-OF88)</f>
        <v>30.095594920664379</v>
      </c>
      <c r="OM89" s="34">
        <f>627.5095*(OE90-OE88)</f>
        <v>33.846683546597689</v>
      </c>
      <c r="ON89" s="34">
        <f>627.5095*(OD90-OD88)</f>
        <v>33.3280252959172</v>
      </c>
      <c r="OO89" s="34">
        <f>627.5095*(OC90-OC88)</f>
        <v>32.051248941369671</v>
      </c>
      <c r="OP89" s="34">
        <f>627.5095*(OB90-OB88)</f>
        <v>31.01393244600121</v>
      </c>
      <c r="OQ89" s="33">
        <f t="shared" si="160"/>
        <v>0.91833752533683111</v>
      </c>
      <c r="OR89" s="39">
        <f t="shared" si="212"/>
        <v>-2.3140928499159905</v>
      </c>
      <c r="OS89" s="39"/>
      <c r="OT89" s="39" t="s">
        <v>85</v>
      </c>
      <c r="OU89" s="39">
        <v>-1650.77835322893</v>
      </c>
      <c r="OV89" s="39">
        <v>-1655.9503117265999</v>
      </c>
      <c r="OW89" s="39">
        <v>-1655.92407902428</v>
      </c>
      <c r="OX89" s="39">
        <v>-1655.68426987153</v>
      </c>
      <c r="OY89" s="39">
        <v>-1655.6711535203599</v>
      </c>
      <c r="OZ89" s="39">
        <v>-1655.6963975761801</v>
      </c>
      <c r="PA89" s="39">
        <v>-2.623270233E-2</v>
      </c>
      <c r="PB89" s="39">
        <v>-1655.6701648738501</v>
      </c>
      <c r="PC89" s="39" t="s">
        <v>119</v>
      </c>
      <c r="PD89" s="39">
        <v>44.442979853329952</v>
      </c>
      <c r="PE89" s="39">
        <v>30.471614723329562</v>
      </c>
      <c r="PF89" s="39">
        <v>30.166652753702763</v>
      </c>
      <c r="PG89" s="39">
        <v>33.540731613871095</v>
      </c>
      <c r="PH89" s="39">
        <v>33.388250633052706</v>
      </c>
      <c r="PI89" s="39">
        <v>31.585842759428495</v>
      </c>
      <c r="PJ89" s="39">
        <v>31.280880791799202</v>
      </c>
      <c r="PK89" s="39">
        <v>1.1142280380964387</v>
      </c>
      <c r="PL89" s="39">
        <v>-2.1073698412535045</v>
      </c>
      <c r="PM89" s="39"/>
      <c r="PO89" s="33">
        <f t="shared" si="161"/>
        <v>-3.3755185363645523E-2</v>
      </c>
      <c r="PP89" s="33">
        <f t="shared" si="162"/>
        <v>-0.52353055459447262</v>
      </c>
      <c r="PQ89" s="33">
        <f t="shared" si="213"/>
        <v>-0.4897753692308271</v>
      </c>
      <c r="PR89" s="33">
        <f>'LNO-CCSD(T)-def2nZVP'!LB89</f>
        <v>-0.63760759652735999</v>
      </c>
      <c r="PS89" s="33">
        <f t="shared" si="214"/>
        <v>-0.36744569508117725</v>
      </c>
      <c r="PT89" s="33">
        <f t="shared" si="215"/>
        <v>-0.38732608121903878</v>
      </c>
      <c r="PU89" s="33">
        <f>-'LNO-CCSD(T)-def2nZVP'!FA89+'CCSD(T)'!CI89</f>
        <v>-5.8198664255435517E-2</v>
      </c>
      <c r="PV89" s="360">
        <f>'LNO-CCSD(T)-def2nZVP'!KV89+PS89+PT89+PU89</f>
        <v>31.185758371504299</v>
      </c>
      <c r="PW89" s="360"/>
      <c r="PX89" s="399">
        <v>-3.3754915842749256E-2</v>
      </c>
      <c r="PY89" s="399">
        <v>-0.50638051295322839</v>
      </c>
      <c r="PZ89" s="399">
        <v>-0.47262559711047913</v>
      </c>
      <c r="QA89" s="399">
        <v>-0.63760759652735999</v>
      </c>
      <c r="QB89" s="399">
        <v>-0.35474213249681524</v>
      </c>
      <c r="QC89" s="399">
        <v>-0.38732608121903878</v>
      </c>
      <c r="QD89" s="399">
        <v>-5.8198664255435517E-2</v>
      </c>
      <c r="QE89" s="360">
        <v>31.198461934088659</v>
      </c>
      <c r="QF89" s="399">
        <f t="shared" si="216"/>
        <v>1.2703562584359673E-2</v>
      </c>
      <c r="QH89" s="5" t="s">
        <v>85</v>
      </c>
      <c r="QI89" s="420">
        <v>-1650.7201193030101</v>
      </c>
      <c r="QJ89" s="420">
        <v>-1655.34423441732</v>
      </c>
      <c r="QK89" s="420">
        <v>-1655.3280067039</v>
      </c>
      <c r="QL89" s="420">
        <v>-1655.1124864221899</v>
      </c>
      <c r="QM89" s="420">
        <v>-1655.1043725654799</v>
      </c>
      <c r="QN89" s="420">
        <v>-1655.05441789514</v>
      </c>
      <c r="QO89" s="420">
        <v>-1.6227713412000001E-2</v>
      </c>
      <c r="QP89" s="213">
        <f t="shared" si="217"/>
        <v>-1655.0381901817279</v>
      </c>
      <c r="QQ89" s="421" t="s">
        <v>119</v>
      </c>
      <c r="QR89" s="212">
        <f>627.5095*(QI90-QI88)</f>
        <v>44.476734769172701</v>
      </c>
      <c r="QS89" s="212">
        <f>627.5095*(QP90-QP88)</f>
        <v>30.817103408683177</v>
      </c>
      <c r="QT89" s="212">
        <f>627.5095*(QN90-QN88)</f>
        <v>30.606858461581211</v>
      </c>
      <c r="QU89" s="212">
        <f>627.5095*(QM90-QM88)</f>
        <v>33.990064158857912</v>
      </c>
      <c r="QV89" s="212">
        <f>627.5095*(QL90-QL88)</f>
        <v>33.884941690229354</v>
      </c>
      <c r="QW89" s="212">
        <f>627.5095*(QK90-QK88)</f>
        <v>32.15901183803615</v>
      </c>
      <c r="QX89" s="212">
        <f>627.5095*(QJ90-QJ88)</f>
        <v>31.94876689478652</v>
      </c>
      <c r="QY89" s="213">
        <f t="shared" si="163"/>
        <v>1.3419084332053082</v>
      </c>
      <c r="QZ89" s="249">
        <f t="shared" si="218"/>
        <v>-1.9361747954428346</v>
      </c>
      <c r="RA89" s="5"/>
      <c r="RB89" s="5" t="s">
        <v>85</v>
      </c>
      <c r="RC89" s="213">
        <v>-1650.77835322894</v>
      </c>
      <c r="RD89" s="213">
        <v>-1655.6512383653401</v>
      </c>
      <c r="RE89" s="213">
        <v>-1655.62714124028</v>
      </c>
      <c r="RF89" s="213">
        <v>-1655.3968322343101</v>
      </c>
      <c r="RG89" s="213">
        <v>-1655.38478367178</v>
      </c>
      <c r="RH89" s="213">
        <v>-1655.3893224511801</v>
      </c>
      <c r="RI89" s="213">
        <v>-2.4097125059999999E-2</v>
      </c>
      <c r="RJ89" s="418">
        <f t="shared" si="219"/>
        <v>-1655.36522532612</v>
      </c>
      <c r="RK89" s="421" t="s">
        <v>119</v>
      </c>
      <c r="RL89" s="212">
        <f>627.5095*(RC90-RC88)</f>
        <v>44.442979696525576</v>
      </c>
      <c r="RM89" s="212">
        <f>627.5095*(RJ90-RJ88)</f>
        <v>30.031357151583219</v>
      </c>
      <c r="RN89" s="212">
        <f>627.5095*(RH90-RH88)</f>
        <v>29.743846183559199</v>
      </c>
      <c r="RO89" s="212">
        <f>627.5095*(RG90-RG88)</f>
        <v>33.478589235083447</v>
      </c>
      <c r="RP89" s="212">
        <f>627.5095*(RF90-RF88)</f>
        <v>33.334833755066455</v>
      </c>
      <c r="RQ89" s="212">
        <f>627.5095*(RE90-RE88)</f>
        <v>31.488030218049563</v>
      </c>
      <c r="RR89" s="212">
        <f>627.5095*(RD90-RD88)</f>
        <v>31.20051924574517</v>
      </c>
      <c r="RS89" s="213">
        <f t="shared" si="164"/>
        <v>1.4566730621859705</v>
      </c>
      <c r="RT89" s="249">
        <f t="shared" si="220"/>
        <v>-2.1343145093212854</v>
      </c>
    </row>
    <row r="90" spans="1:488" ht="17">
      <c r="A90" s="96">
        <v>-15.93</v>
      </c>
      <c r="C90" s="286" t="s">
        <v>86</v>
      </c>
      <c r="D90" s="282">
        <v>-1649.32487854956</v>
      </c>
      <c r="E90" s="282">
        <v>-1652.84131741851</v>
      </c>
      <c r="F90" s="282">
        <v>-1652.8308123311199</v>
      </c>
      <c r="G90" s="282">
        <v>-1652.7016470256101</v>
      </c>
      <c r="H90" s="282">
        <v>-1652.6963944819099</v>
      </c>
      <c r="I90" s="282">
        <v>-1652.56324252992</v>
      </c>
      <c r="J90" s="282">
        <v>-1652.5527374425301</v>
      </c>
      <c r="K90" s="94" t="s">
        <v>120</v>
      </c>
      <c r="L90" s="34">
        <f>627.5095*(D88-D89)</f>
        <v>-24.373134227877436</v>
      </c>
      <c r="M90" s="34">
        <f>627.5095*(J88-J89)</f>
        <v>-20.261063131519098</v>
      </c>
      <c r="N90" s="34">
        <f>627.5095*(I88-I89)</f>
        <v>-20.123216707857438</v>
      </c>
      <c r="O90" s="34">
        <f>627.5095*(H88-H89)</f>
        <v>-20.980421059072743</v>
      </c>
      <c r="P90" s="34">
        <f>627.5095*(G88-G89)</f>
        <v>-20.911497844102971</v>
      </c>
      <c r="Q90" s="34">
        <f>627.5095*(F88-F89)</f>
        <v>-20.446075616608233</v>
      </c>
      <c r="R90" s="34">
        <f>627.5095*(E88-E89)</f>
        <v>-20.308229186526013</v>
      </c>
      <c r="S90" s="93">
        <f t="shared" si="165"/>
        <v>-0.1850124786685754</v>
      </c>
      <c r="T90" s="93">
        <f t="shared" si="166"/>
        <v>0.60326865757695813</v>
      </c>
      <c r="U90" s="288"/>
      <c r="V90" s="93">
        <f>L90-'CCSD(T)'!BV90</f>
        <v>-9.3044240856841043E-2</v>
      </c>
      <c r="W90" s="93">
        <f>N90-'CCSD(T)'!BW90</f>
        <v>-0.18538678783651363</v>
      </c>
      <c r="X90" s="93">
        <f>P90-'CCSD(T)'!CF90</f>
        <v>1.1211303030741249E-2</v>
      </c>
      <c r="Y90" s="93">
        <f>R90-'CCSD(T)'!CG90</f>
        <v>5.3144150517141497E-2</v>
      </c>
      <c r="Z90" s="93">
        <f>R90-'DLPNO-CCSD(T1 or T0)'!CT89</f>
        <v>-0.40824129640842699</v>
      </c>
      <c r="AA90" s="93">
        <f t="shared" si="167"/>
        <v>0.10425554388758229</v>
      </c>
      <c r="AB90" s="93">
        <f t="shared" si="168"/>
        <v>4.1932847486400249E-2</v>
      </c>
      <c r="AD90" s="209" t="s">
        <v>86</v>
      </c>
      <c r="AE90" s="28">
        <v>-1649.32487854956</v>
      </c>
      <c r="AF90" s="28">
        <v>-1652.84157227637</v>
      </c>
      <c r="AG90" s="28">
        <v>-1652.8311537648699</v>
      </c>
      <c r="AH90" s="28">
        <v>-1652.70187352931</v>
      </c>
      <c r="AI90" s="28">
        <v>-1652.6966642735599</v>
      </c>
      <c r="AJ90" s="28">
        <v>-1652.5635858674</v>
      </c>
      <c r="AK90" s="28">
        <v>-1652.5531673559001</v>
      </c>
      <c r="AL90" s="18" t="s">
        <v>120</v>
      </c>
      <c r="AM90" s="34">
        <f>627.5095*(AE88-AE89)</f>
        <v>-24.373134234155319</v>
      </c>
      <c r="AN90" s="34">
        <f>627.5095*(AK88-AK89)</f>
        <v>-20.288447696358599</v>
      </c>
      <c r="AO90" s="34">
        <f>627.5095*(AJ88-AJ89)</f>
        <v>-20.132950384180305</v>
      </c>
      <c r="AP90" s="34">
        <f>627.5095*(AI88-AI89)</f>
        <v>-20.993301155889476</v>
      </c>
      <c r="AQ90" s="34">
        <f>627.5095*(AH88-AH89)</f>
        <v>-20.915552502939271</v>
      </c>
      <c r="AR90" s="34">
        <f>627.5095*(AG88-AG89)</f>
        <v>-20.466091713802477</v>
      </c>
      <c r="AS90" s="34">
        <f>627.5095*(AF88-AF89)</f>
        <v>-20.310594407902066</v>
      </c>
      <c r="AT90" s="52">
        <f t="shared" si="169"/>
        <v>-0.17764402372176136</v>
      </c>
      <c r="AU90" s="52">
        <f t="shared" si="170"/>
        <v>0.60495809503720466</v>
      </c>
      <c r="AV90" s="71"/>
      <c r="AW90" s="52">
        <f>AM90-'CCSD(T)'!BV90</f>
        <v>-9.3044247134724145E-2</v>
      </c>
      <c r="AX90" s="52">
        <f>AO90-'CCSD(T)'!BW90</f>
        <v>-0.19512046415938045</v>
      </c>
      <c r="AY90" s="52">
        <f>AQ90-'CCSD(T)'!CF90</f>
        <v>7.1566441944419523E-3</v>
      </c>
      <c r="AZ90" s="52">
        <f>AS90-'CCSD(T)'!CG90</f>
        <v>5.0778929141088724E-2</v>
      </c>
      <c r="BA90" s="52">
        <f>AS90-'DLPNO-CCSD(T1 or T0)'!CT89</f>
        <v>-0.41060651778447976</v>
      </c>
      <c r="BB90" s="52">
        <f t="shared" si="171"/>
        <v>0.1002008913291661</v>
      </c>
      <c r="BC90" s="52">
        <f t="shared" si="172"/>
        <v>4.3622284946646772E-2</v>
      </c>
      <c r="BD90" s="33"/>
      <c r="BE90" s="211" t="s">
        <v>86</v>
      </c>
      <c r="BF90" s="28">
        <v>-1649.32487854956</v>
      </c>
      <c r="BG90" s="28">
        <v>-1652.8403949537901</v>
      </c>
      <c r="BH90" s="28">
        <v>-1652.8131162353</v>
      </c>
      <c r="BI90" s="28">
        <v>-1652.6980244249301</v>
      </c>
      <c r="BJ90" s="28">
        <v>-1652.6843850656901</v>
      </c>
      <c r="BK90" s="28">
        <v>-1652.56155177958</v>
      </c>
      <c r="BL90" s="28">
        <v>-2.7278718492999999E-2</v>
      </c>
      <c r="BM90" s="28">
        <f t="shared" si="173"/>
        <v>-1652.5342730610869</v>
      </c>
      <c r="BN90" s="18" t="s">
        <v>120</v>
      </c>
      <c r="BO90" s="212">
        <f>627.5095*(BF88-BF89)</f>
        <v>-24.373134227877436</v>
      </c>
      <c r="BP90" s="212">
        <f>627.5095*(BM88-BM89)</f>
        <v>-20.736782240130829</v>
      </c>
      <c r="BQ90" s="212">
        <f>627.5095*(BK88-BK89)</f>
        <v>-20.187284542942262</v>
      </c>
      <c r="BR90" s="212">
        <f>627.5095*(BJ88-BJ89)</f>
        <v>-21.139299530321896</v>
      </c>
      <c r="BS90" s="212">
        <f>627.5095*(BI88-BI89)</f>
        <v>-20.864550676876522</v>
      </c>
      <c r="BT90" s="212">
        <f>627.5095*(BH88-BH89)</f>
        <v>-20.70796673162905</v>
      </c>
      <c r="BU90" s="212">
        <f>627.5095*(BG88-BG89)</f>
        <v>-20.158469036866027</v>
      </c>
      <c r="BV90" s="213">
        <f t="shared" si="174"/>
        <v>2.8815506076234954E-2</v>
      </c>
      <c r="BW90" s="213">
        <f t="shared" si="175"/>
        <v>0.70608164001049545</v>
      </c>
      <c r="BX90" s="214">
        <f t="shared" si="129"/>
        <v>-0.10112354497329079</v>
      </c>
      <c r="BY90" s="33">
        <f>BO90-'CCSD(T)'!BV90</f>
        <v>-9.3044240856841043E-2</v>
      </c>
      <c r="BZ90" s="33">
        <f>BQ90-'CCSD(T)'!BW90</f>
        <v>-0.24945462292133769</v>
      </c>
      <c r="CA90" s="39">
        <f>BS90-'CCSD(T)'!CF90</f>
        <v>5.8158470257190231E-2</v>
      </c>
      <c r="CB90" s="39">
        <f>BU90-'CCSD(T)'!CG90</f>
        <v>0.20290430017712779</v>
      </c>
      <c r="CC90" s="33">
        <f>BU90-'DLPNO-CCSD(T1 or T0)'!CT89</f>
        <v>-0.25848114674844069</v>
      </c>
      <c r="CD90" s="33">
        <f t="shared" si="176"/>
        <v>0.15120271111403127</v>
      </c>
      <c r="CE90" s="33">
        <f t="shared" si="177"/>
        <v>0.14474582991993756</v>
      </c>
      <c r="CF90" s="39"/>
      <c r="CG90" s="211" t="s">
        <v>86</v>
      </c>
      <c r="CH90" s="74">
        <v>-1649.32487854957</v>
      </c>
      <c r="CI90" s="74">
        <v>-1652.8414708827499</v>
      </c>
      <c r="CJ90" s="74">
        <v>-1652.81497556671</v>
      </c>
      <c r="CK90" s="74">
        <v>-1652.69918625883</v>
      </c>
      <c r="CL90" s="74">
        <v>-1652.6859386008</v>
      </c>
      <c r="CM90" s="74">
        <v>-1652.56305369857</v>
      </c>
      <c r="CN90" s="33">
        <v>-2.6495316045000002E-2</v>
      </c>
      <c r="CO90" s="33">
        <f t="shared" si="178"/>
        <v>-1652.5365583825251</v>
      </c>
      <c r="CP90" s="18" t="s">
        <v>120</v>
      </c>
      <c r="CQ90" s="34">
        <f>627.5095*(CH88-CH89)</f>
        <v>-24.373134227877436</v>
      </c>
      <c r="CR90" s="34">
        <f>627.5095*(CO88-CO89)</f>
        <v>-20.833070290839149</v>
      </c>
      <c r="CS90" s="34">
        <f>627.5095*(CM88-CM89)</f>
        <v>-20.194847350136349</v>
      </c>
      <c r="CT90" s="34">
        <f>627.5095*(CL88-CL89)</f>
        <v>-21.215909856123208</v>
      </c>
      <c r="CU90" s="34">
        <f>627.5095*(CK88-CK89)</f>
        <v>-20.896798390052183</v>
      </c>
      <c r="CV90" s="34">
        <f>627.5095*(CJ88-CJ89)</f>
        <v>-20.811999197107106</v>
      </c>
      <c r="CW90" s="34">
        <f>627.5095*(CI88-CI89)</f>
        <v>-20.173776252694648</v>
      </c>
      <c r="CX90" s="33">
        <f t="shared" si="130"/>
        <v>2.107109744170188E-2</v>
      </c>
      <c r="CY90" s="33">
        <f t="shared" si="131"/>
        <v>0.7230221373575354</v>
      </c>
      <c r="CZ90" s="33">
        <f t="shared" si="132"/>
        <v>1.6940497347039951E-2</v>
      </c>
      <c r="DA90" s="33">
        <f>CQ90-'CCSD(T)'!BV90</f>
        <v>-9.3044240856841043E-2</v>
      </c>
      <c r="DB90" s="33">
        <f>CS90-'CCSD(T)'!BW90</f>
        <v>-0.25701743011542533</v>
      </c>
      <c r="DC90" s="33">
        <f>CU90-'CCSD(T)'!CF90</f>
        <v>2.5910757081529567E-2</v>
      </c>
      <c r="DD90" s="39">
        <f>CW90-'CCSD(T)'!CG90</f>
        <v>0.18759708434850708</v>
      </c>
      <c r="DE90" s="39">
        <f>CW90-'DLPNO-CCSD(T1 or T0)'!CT89</f>
        <v>-0.27378836257706141</v>
      </c>
      <c r="DF90" s="33">
        <f t="shared" si="179"/>
        <v>0.11895499793837061</v>
      </c>
      <c r="DG90" s="33">
        <f t="shared" si="180"/>
        <v>0.16168632726697751</v>
      </c>
      <c r="DH90" s="33"/>
      <c r="DI90" s="211" t="s">
        <v>86</v>
      </c>
      <c r="DJ90" s="74">
        <v>-1649.3248785496401</v>
      </c>
      <c r="DK90" s="74">
        <v>-1652.8412919467501</v>
      </c>
      <c r="DL90" s="74">
        <v>-1652.8382574458601</v>
      </c>
      <c r="DM90" s="74">
        <v>-1652.70256930853</v>
      </c>
      <c r="DN90" s="74">
        <v>-1652.70105205808</v>
      </c>
      <c r="DO90" s="74">
        <v>-1652.56397881167</v>
      </c>
      <c r="DP90" s="28">
        <v>-3.0345008950000002E-3</v>
      </c>
      <c r="DQ90" s="33">
        <f t="shared" si="125"/>
        <v>-1652.5609443107751</v>
      </c>
      <c r="DR90" s="18" t="s">
        <v>120</v>
      </c>
      <c r="DS90" s="34">
        <f>627.5095*(DJ88-DJ89)</f>
        <v>-24.373134240433199</v>
      </c>
      <c r="DT90" s="34">
        <f>627.5095*(DQ88-DQ89)</f>
        <v>-20.167705509197351</v>
      </c>
      <c r="DU90" s="34">
        <f>627.5095*(DO88-DO89)</f>
        <v>-20.138817516410125</v>
      </c>
      <c r="DV90" s="34">
        <f>627.5095*(DN88-DN89)</f>
        <v>-20.941801827635778</v>
      </c>
      <c r="DW90" s="34">
        <f>627.5095*(DM88-DM89)</f>
        <v>-20.927357826605093</v>
      </c>
      <c r="DX90" s="34">
        <f>627.5095*(DL88-DL89)</f>
        <v>-20.383679021257922</v>
      </c>
      <c r="DY90" s="34">
        <f>627.5095*(DK88-DK89)</f>
        <v>-20.35479103160964</v>
      </c>
      <c r="DZ90" s="33">
        <f t="shared" si="133"/>
        <v>-0.21597351519951502</v>
      </c>
      <c r="EA90" s="33">
        <f t="shared" si="134"/>
        <v>0.57256679499545271</v>
      </c>
      <c r="EB90" s="33">
        <f t="shared" si="181"/>
        <v>-3.0701862581505424E-2</v>
      </c>
      <c r="EC90" s="33">
        <f>DS90-'CCSD(T)'!BV90</f>
        <v>-9.3044253412603695E-2</v>
      </c>
      <c r="ED90" s="33">
        <f>DU90-'CCSD(T)'!BW90</f>
        <v>-0.20098759638920072</v>
      </c>
      <c r="EE90" s="33">
        <f>DW90-'CCSD(T)'!CF90</f>
        <v>-4.648679471380035E-3</v>
      </c>
      <c r="EF90" s="39">
        <f>DY90-'CCSD(T)'!CG90</f>
        <v>6.5823054335147901E-3</v>
      </c>
      <c r="EG90" s="39">
        <f>DY90-'DLPNO-CCSD(T1 or T0)'!CT89</f>
        <v>-0.4548031414920537</v>
      </c>
      <c r="EH90" s="33">
        <f t="shared" si="182"/>
        <v>8.839557394122366E-2</v>
      </c>
      <c r="EI90" s="33">
        <f t="shared" si="183"/>
        <v>1.1230984904894825E-2</v>
      </c>
      <c r="EJ90" s="33"/>
      <c r="EK90" s="289" t="s">
        <v>86</v>
      </c>
      <c r="EL90" s="33">
        <v>-1649.4529375942</v>
      </c>
      <c r="EM90" s="33">
        <v>-1653.3812710073501</v>
      </c>
      <c r="EN90" s="33">
        <v>-1653.37045761779</v>
      </c>
      <c r="EO90" s="33">
        <v>-1653.22232639957</v>
      </c>
      <c r="EP90" s="33">
        <v>-1653.2169197047899</v>
      </c>
      <c r="EQ90" s="33">
        <v>-1653.114817338</v>
      </c>
      <c r="ER90" s="33">
        <v>-1.0813389559E-2</v>
      </c>
      <c r="ES90" s="33">
        <f t="shared" si="184"/>
        <v>-1653.104003948441</v>
      </c>
      <c r="ET90" s="18" t="s">
        <v>120</v>
      </c>
      <c r="EU90" s="34">
        <f>627.5095*(EL88-EL89)</f>
        <v>-20.655520736261014</v>
      </c>
      <c r="EV90" s="34">
        <f>627.5095*(ES88-ES89)</f>
        <v>-18.387766383926262</v>
      </c>
      <c r="EW90" s="34">
        <f>627.5095*(EQ88-EQ89)</f>
        <v>-18.284507026802626</v>
      </c>
      <c r="EX90" s="34">
        <f>627.5095*(EP88-EP89)</f>
        <v>-18.662224234273985</v>
      </c>
      <c r="EY90" s="34">
        <f>627.5095*(EO88-EO89)</f>
        <v>-18.610594559921203</v>
      </c>
      <c r="EZ90" s="34">
        <f>627.5095*(EN88-EN89)</f>
        <v>-18.127585198942732</v>
      </c>
      <c r="FA90" s="34">
        <f>627.5095*(EM88-EM89)</f>
        <v>-18.024325837538719</v>
      </c>
      <c r="FB90" s="92">
        <f t="shared" si="135"/>
        <v>0.26018118926390699</v>
      </c>
      <c r="FC90" s="92">
        <f t="shared" si="136"/>
        <v>0.58626872238248495</v>
      </c>
      <c r="FD90" s="92">
        <f>EU90-'CCSD(T)'!BB90</f>
        <v>-0.10590411319063975</v>
      </c>
      <c r="FE90" s="92">
        <f>EW90-'CCSD(T)'!BC90</f>
        <v>-0.17831036427592295</v>
      </c>
      <c r="FF90" s="92">
        <f>EY90-'CCSD(T)'!CH90</f>
        <v>4.5140389013532456E-2</v>
      </c>
      <c r="FG90" s="96">
        <f>FA90-'CCSD(T)'!CI90</f>
        <v>9.6840595658431283E-2</v>
      </c>
      <c r="FH90" s="96">
        <f>FA90-'DLPNO-CCSD(T1 or T0)'!AF89</f>
        <v>-0.246878163506981</v>
      </c>
      <c r="FI90" s="92">
        <f t="shared" si="185"/>
        <v>0.1510445022041722</v>
      </c>
      <c r="FJ90" s="92">
        <f t="shared" si="186"/>
        <v>5.1700206644898827E-2</v>
      </c>
      <c r="FK90" s="39"/>
      <c r="FL90" s="218" t="s">
        <v>86</v>
      </c>
      <c r="FM90" s="28">
        <v>-1649.4529375940799</v>
      </c>
      <c r="FN90" s="28">
        <v>-1653.3814995831599</v>
      </c>
      <c r="FO90" s="28">
        <v>-1653.3707669308701</v>
      </c>
      <c r="FP90" s="28">
        <v>-1653.2225331422301</v>
      </c>
      <c r="FQ90" s="28">
        <v>-1653.21716681609</v>
      </c>
      <c r="FR90" s="28">
        <v>-1653.1151170774201</v>
      </c>
      <c r="FS90" s="28">
        <v>-1.0732652291999999E-2</v>
      </c>
      <c r="FT90" s="28">
        <f t="shared" si="187"/>
        <v>-1653.104384425128</v>
      </c>
      <c r="FU90" s="18" t="s">
        <v>120</v>
      </c>
      <c r="FV90" s="34">
        <f>627.5095*(FM88-FM89)</f>
        <v>-20.655520585734518</v>
      </c>
      <c r="FW90" s="34">
        <f>627.5095*(FT88-FT89)</f>
        <v>-18.389397962569127</v>
      </c>
      <c r="FX90" s="34">
        <f>627.5095*(FR88-FR89)</f>
        <v>-18.302900409581021</v>
      </c>
      <c r="FY90" s="34">
        <f>627.5095*(FQ88-FQ89)</f>
        <v>-18.672132898003024</v>
      </c>
      <c r="FZ90" s="34">
        <f>627.5095*(FP88-FP89)</f>
        <v>-18.628884121080933</v>
      </c>
      <c r="GA90" s="34">
        <f>627.5095*(FO88-FO89)</f>
        <v>-18.137311044035567</v>
      </c>
      <c r="GB90" s="34">
        <f>627.5095*(FN88-FN89)</f>
        <v>-18.050813496754625</v>
      </c>
      <c r="GC90" s="33">
        <f t="shared" si="188"/>
        <v>0.25208691282639606</v>
      </c>
      <c r="GD90" s="33">
        <f t="shared" si="189"/>
        <v>0.57807062432630829</v>
      </c>
      <c r="GE90" s="169">
        <f t="shared" si="137"/>
        <v>0.2993443897785113</v>
      </c>
      <c r="GF90" s="33">
        <f>FV90-'CCSD(T)'!BB90</f>
        <v>-0.10590396266414359</v>
      </c>
      <c r="GG90" s="33">
        <f>FX90-'CCSD(T)'!BC90</f>
        <v>-0.19670374705431826</v>
      </c>
      <c r="GH90" s="33">
        <f>FZ90-'CCSD(T)'!CH90</f>
        <v>2.6850827853802883E-2</v>
      </c>
      <c r="GI90" s="33">
        <f>GB90-'CCSD(T)'!CI90</f>
        <v>7.0352936442525049E-2</v>
      </c>
      <c r="GJ90" s="33">
        <f>GB90-'DLPNO-CCSD(T1 or T0)'!O89</f>
        <v>-0.82396838594811328</v>
      </c>
      <c r="GK90" s="33">
        <f t="shared" si="190"/>
        <v>0.13275479051794647</v>
      </c>
      <c r="GL90" s="33">
        <f t="shared" si="191"/>
        <v>4.3502108588722166E-2</v>
      </c>
      <c r="GM90" s="33"/>
      <c r="GN90" s="218" t="s">
        <v>86</v>
      </c>
      <c r="GO90" s="28">
        <v>-1649.4529375940899</v>
      </c>
      <c r="GP90" s="28">
        <v>-1653.3808659347701</v>
      </c>
      <c r="GQ90" s="28">
        <v>-1653.3507472752999</v>
      </c>
      <c r="GR90" s="28">
        <v>-1653.21899095502</v>
      </c>
      <c r="GS90" s="28">
        <v>-1653.2039316252899</v>
      </c>
      <c r="GT90" s="28">
        <v>-1653.1130158077201</v>
      </c>
      <c r="GU90" s="28">
        <v>-3.0118659467E-2</v>
      </c>
      <c r="GV90" s="28">
        <f t="shared" si="192"/>
        <v>-1653.0828971482531</v>
      </c>
      <c r="GW90" s="18" t="s">
        <v>120</v>
      </c>
      <c r="GX90" s="34">
        <f>627.5095*(GO88-GO89)</f>
        <v>-20.655520598290284</v>
      </c>
      <c r="GY90" s="34">
        <f>627.5095*(GV88-GV89)</f>
        <v>-18.800360790690537</v>
      </c>
      <c r="GZ90" s="34">
        <f>627.5095*(GT88-GT89)</f>
        <v>-18.47014795001737</v>
      </c>
      <c r="HA90" s="34">
        <f>627.5095*(GS88-GS89)</f>
        <v>-18.915826193410588</v>
      </c>
      <c r="HB90" s="34">
        <f>627.5095*(GR88-GR89)</f>
        <v>-18.750719771789893</v>
      </c>
      <c r="HC90" s="34">
        <f>627.5095*(GQ88-GQ89)</f>
        <v>-18.463095446044115</v>
      </c>
      <c r="HD90" s="34">
        <f>627.5095*(GP88-GP89)</f>
        <v>-18.132882602802724</v>
      </c>
      <c r="HE90" s="33">
        <f t="shared" si="138"/>
        <v>0.33726534721464674</v>
      </c>
      <c r="HF90" s="33">
        <f t="shared" si="139"/>
        <v>0.61783716898716889</v>
      </c>
      <c r="HG90" s="52">
        <f t="shared" si="193"/>
        <v>-3.9766544660860603E-2</v>
      </c>
      <c r="HH90" s="33">
        <f>GX90-'CCSD(T)'!BB90</f>
        <v>-0.1059039752199098</v>
      </c>
      <c r="HI90" s="33">
        <f>GZ90-'CCSD(T)'!BC90</f>
        <v>-0.36395128749066785</v>
      </c>
      <c r="HJ90" s="33">
        <f>HB90-'CCSD(T)'!CH90</f>
        <v>-9.4984822855156636E-2</v>
      </c>
      <c r="HK90" s="33">
        <f>HD90-'CCSD(T)'!CI90</f>
        <v>-1.1716169605573867E-2</v>
      </c>
      <c r="HL90" s="33">
        <f>HD90-'DLPNO-CCSD(T1 or T0)'!CT89</f>
        <v>1.7671052873148625</v>
      </c>
      <c r="HM90" s="33">
        <f t="shared" si="140"/>
        <v>1.091915236475316E-2</v>
      </c>
      <c r="HN90" s="33">
        <f t="shared" si="141"/>
        <v>8.3268653249582769E-2</v>
      </c>
      <c r="HO90" s="39"/>
      <c r="HP90" s="218" t="s">
        <v>86</v>
      </c>
      <c r="HQ90" s="28">
        <v>-1649.4529375940799</v>
      </c>
      <c r="HR90" s="28">
        <v>-1653.38209349472</v>
      </c>
      <c r="HS90" s="28">
        <v>-1653.3527264519801</v>
      </c>
      <c r="HT90" s="28">
        <v>-1653.2202474513099</v>
      </c>
      <c r="HU90" s="28">
        <v>-1653.2055639299399</v>
      </c>
      <c r="HV90" s="28">
        <v>-1653.11462335888</v>
      </c>
      <c r="HW90" s="28">
        <v>-2.9367042736999999E-2</v>
      </c>
      <c r="HX90" s="28">
        <f t="shared" si="194"/>
        <v>-1653.0852563161429</v>
      </c>
      <c r="HY90" s="18" t="s">
        <v>120</v>
      </c>
      <c r="HZ90" s="34">
        <f>627.5095*(HQ88-HQ89)</f>
        <v>-20.655520592012401</v>
      </c>
      <c r="IA90" s="34">
        <f>627.5095*(HX88-HX89)</f>
        <v>-18.880879521788906</v>
      </c>
      <c r="IB90" s="34">
        <f>627.5095*(HV88-HV89)</f>
        <v>-18.455407745662367</v>
      </c>
      <c r="IC90" s="34">
        <f>627.5095*(HU88-HU89)</f>
        <v>-18.982406601612059</v>
      </c>
      <c r="ID90" s="34">
        <f>627.5095*(HT88-HT89)</f>
        <v>-18.769670715546297</v>
      </c>
      <c r="IE90" s="34">
        <f>627.5095*(HS88-HS89)</f>
        <v>-18.551325659996916</v>
      </c>
      <c r="IF90" s="34">
        <f>627.5095*(HR88-HR89)</f>
        <v>-18.125853887722712</v>
      </c>
      <c r="IG90" s="33">
        <f t="shared" si="195"/>
        <v>0.32955385793965419</v>
      </c>
      <c r="IH90" s="33">
        <f t="shared" si="196"/>
        <v>0.64381682782358496</v>
      </c>
      <c r="II90" s="33">
        <f t="shared" si="197"/>
        <v>2.5979658836416064E-2</v>
      </c>
      <c r="IJ90" s="33">
        <f>HZ90-'CCSD(T)'!BB90</f>
        <v>-0.10590396894202669</v>
      </c>
      <c r="IK90" s="33">
        <f>IB90-'CCSD(T)'!BC90</f>
        <v>-0.34921108313566407</v>
      </c>
      <c r="IL90" s="33">
        <f>ID90-'CCSD(T)'!CH90</f>
        <v>-0.11393576661156146</v>
      </c>
      <c r="IM90" s="33">
        <f>IF90-'CCSD(T)'!CI90</f>
        <v>-4.6874545255626288E-3</v>
      </c>
      <c r="IN90" s="33">
        <f>IF90-'DLPNO-CCSD(T1 or T0)'!CT89</f>
        <v>1.7741340023948737</v>
      </c>
      <c r="IO90" s="33">
        <f t="shared" si="198"/>
        <v>-8.0317976695347681E-3</v>
      </c>
      <c r="IP90" s="33">
        <f t="shared" si="199"/>
        <v>0.10924831208599883</v>
      </c>
      <c r="IQ90" s="33"/>
      <c r="IR90" s="218" t="s">
        <v>86</v>
      </c>
      <c r="IS90">
        <v>-1649.45293759419</v>
      </c>
      <c r="IT90">
        <v>-1653.3818367434001</v>
      </c>
      <c r="IU90">
        <v>-1653.3783540429499</v>
      </c>
      <c r="IV90">
        <v>-1653.2233273839099</v>
      </c>
      <c r="IW90">
        <v>-1653.2215860336801</v>
      </c>
      <c r="IX90">
        <v>-1653.11560229668</v>
      </c>
      <c r="IY90">
        <v>-3.4827004569999999E-3</v>
      </c>
      <c r="IZ90" s="28">
        <f t="shared" si="200"/>
        <v>-1653.112119596223</v>
      </c>
      <c r="JA90" s="18" t="s">
        <v>120</v>
      </c>
      <c r="JB90" s="34">
        <f>627.5095*(IS88-IS89)</f>
        <v>-20.655520742538897</v>
      </c>
      <c r="JC90" s="34">
        <f>627.5095*(IZ88-IZ89)</f>
        <v>-18.339064452738612</v>
      </c>
      <c r="JD90" s="34">
        <f>627.5095*(IX88-IX89)</f>
        <v>-18.316264611017324</v>
      </c>
      <c r="JE90" s="34">
        <f>627.5095*(IW88-IW89)</f>
        <v>-18.649123762389419</v>
      </c>
      <c r="JF90" s="34">
        <f>627.5095*(IV88-IV89)</f>
        <v>-18.63772384110074</v>
      </c>
      <c r="JG90" s="34">
        <f>627.5095*(IU88-IU89)</f>
        <v>-18.122247753751179</v>
      </c>
      <c r="JH90" s="34">
        <f>627.5095*(IT88-IT89)</f>
        <v>-18.099447911459176</v>
      </c>
      <c r="JI90" s="33">
        <f t="shared" si="201"/>
        <v>0.21681669955814797</v>
      </c>
      <c r="JJ90" s="33">
        <f t="shared" si="202"/>
        <v>0.53827592964156423</v>
      </c>
      <c r="JK90" s="33">
        <f t="shared" si="203"/>
        <v>-4.799279274092072E-2</v>
      </c>
      <c r="JL90" s="33">
        <f>JB90-'CCSD(T)'!BB90</f>
        <v>-0.10590411946852285</v>
      </c>
      <c r="JM90" s="33">
        <f>JD90-'CCSD(T)'!BC90</f>
        <v>-0.2100679484906216</v>
      </c>
      <c r="JN90" s="33">
        <f>JF90-'CCSD(T)'!CH90</f>
        <v>1.801110783399551E-2</v>
      </c>
      <c r="JO90" s="33">
        <f>JH90-'CCSD(T)'!CI90</f>
        <v>2.1718521737973617E-2</v>
      </c>
      <c r="JP90" s="33">
        <f>JH90-'DLPNO-CCSD(T1 or T0)'!CT89</f>
        <v>1.80053997865841</v>
      </c>
      <c r="JQ90" s="33">
        <f t="shared" si="204"/>
        <v>0.12391522730251836</v>
      </c>
      <c r="JR90" s="33">
        <f t="shared" si="205"/>
        <v>3.7074139039781073E-3</v>
      </c>
      <c r="JS90" s="33"/>
      <c r="JT90" s="344">
        <v>-1655.8422129149001</v>
      </c>
      <c r="JU90" s="345">
        <v>-1655.5055916952799</v>
      </c>
      <c r="JV90" s="346">
        <v>-1655.49443373637</v>
      </c>
      <c r="JW90" s="328"/>
      <c r="JX90" s="218" t="s">
        <v>86</v>
      </c>
      <c r="JY90" s="28">
        <v>-1650.68380549783</v>
      </c>
      <c r="JZ90" s="28">
        <v>-1655.56947211037</v>
      </c>
      <c r="KA90" s="28">
        <v>-1655.5512587952301</v>
      </c>
      <c r="KB90" s="28">
        <v>-1655.3264241424699</v>
      </c>
      <c r="KC90" s="28">
        <v>-1655.3173174849001</v>
      </c>
      <c r="KD90" s="28">
        <v>-1655.29276096639</v>
      </c>
      <c r="KE90" s="28">
        <v>-1.8213315141999999E-2</v>
      </c>
      <c r="KF90" s="28">
        <f t="shared" si="206"/>
        <v>-1655.274547651248</v>
      </c>
      <c r="KG90" s="216">
        <v>-1655.0955003879999</v>
      </c>
      <c r="KH90" s="125">
        <v>-1655.0955003879999</v>
      </c>
      <c r="KI90" s="215">
        <v>-1655.3182781180001</v>
      </c>
      <c r="KJ90" s="10">
        <v>-1.2166685727169999</v>
      </c>
      <c r="KK90" s="10">
        <v>-3.3950914682979998</v>
      </c>
      <c r="KL90" s="10">
        <f t="shared" si="142"/>
        <v>-1655.1634714506934</v>
      </c>
      <c r="KM90" s="10">
        <f t="shared" si="143"/>
        <v>-1655.0974244066174</v>
      </c>
      <c r="KN90" s="34">
        <f>627.5095*(JY88-JY89)</f>
        <v>-21.689476409900749</v>
      </c>
      <c r="KO90" s="34">
        <f>627.5095*(KF88-KF89)</f>
        <v>-16.783241630440656</v>
      </c>
      <c r="KP90" s="34">
        <f>627.5095*(KL88-KL89)</f>
        <v>-16.814472422434186</v>
      </c>
      <c r="KQ90" s="34">
        <f>627.5095*(KM88-KM89)</f>
        <v>-17.103942981741206</v>
      </c>
      <c r="KR90" s="34">
        <f>627.5095*(KD88-KD89)</f>
        <v>-16.746729472436019</v>
      </c>
      <c r="KS90" s="34">
        <f>627.5095*(KC88-KC89)</f>
        <v>-17.639212087732805</v>
      </c>
      <c r="KT90" s="34">
        <f>627.5095*(KB88-KB89)</f>
        <v>-17.620956004093415</v>
      </c>
      <c r="KU90" s="34">
        <f>627.5095*(KA88-KA89)</f>
        <v>-16.780053151132172</v>
      </c>
      <c r="KV90" s="34">
        <f>627.5095*(JZ88-JZ89)</f>
        <v>-16.743540989988595</v>
      </c>
      <c r="KW90" s="33">
        <f t="shared" si="221"/>
        <v>3.1884824474239792E-3</v>
      </c>
      <c r="KX90" s="109">
        <f>627.5095*(JT88-JT89)</f>
        <v>-17.532487756816881</v>
      </c>
      <c r="KY90" s="109">
        <f>627.5095*(JU88-JU89)</f>
        <v>-17.466990825336623</v>
      </c>
      <c r="KZ90" s="331">
        <f>627.5095*(JV88-JV89)</f>
        <v>-17.255504272931947</v>
      </c>
      <c r="LA90" s="33">
        <f t="shared" si="144"/>
        <v>0.87741501410481959</v>
      </c>
      <c r="LB90" s="155">
        <f t="shared" si="145"/>
        <v>0.2993443897785113</v>
      </c>
      <c r="LC90" s="149">
        <f>KN90-'PNO-LCCSD(T)'!AB89</f>
        <v>6.3350851425489907E-3</v>
      </c>
      <c r="LD90" s="179">
        <f t="shared" si="146"/>
        <v>1.3072725067660294</v>
      </c>
      <c r="LE90" s="324">
        <f t="shared" si="147"/>
        <v>-0.78894676682828546</v>
      </c>
      <c r="LF90" s="326">
        <f t="shared" si="148"/>
        <v>6.5496931480257814E-2</v>
      </c>
      <c r="LG90" t="str">
        <f t="shared" si="149"/>
        <v>29_ts</v>
      </c>
      <c r="LH90" s="175">
        <f>627.5095*(KG88-KG89)</f>
        <v>-16.880969404572216</v>
      </c>
      <c r="LI90" s="128">
        <f t="shared" si="127"/>
        <v>-0.75824268316058863</v>
      </c>
      <c r="LJ90" s="129">
        <f t="shared" si="128"/>
        <v>-0.73998659952119894</v>
      </c>
      <c r="LK90" s="123">
        <f>627.5095*(KI88-KI89)</f>
        <v>-15.847235982088348</v>
      </c>
      <c r="LL90" s="128">
        <f t="shared" si="150"/>
        <v>-0.93281716904382428</v>
      </c>
      <c r="LM90" s="128">
        <f t="shared" si="151"/>
        <v>-0.89630500790024747</v>
      </c>
      <c r="LN90" s="226">
        <f t="shared" si="152"/>
        <v>-3.3540890681566715</v>
      </c>
      <c r="LO90" s="226"/>
      <c r="LP90" s="5" t="s">
        <v>86</v>
      </c>
      <c r="LQ90" s="4">
        <v>-1650.68380549783</v>
      </c>
      <c r="LR90" s="4">
        <v>-1655.5691970774701</v>
      </c>
      <c r="LS90" s="4">
        <v>-1655.55088459693</v>
      </c>
      <c r="LT90" s="4">
        <v>-1655.3261797729699</v>
      </c>
      <c r="LU90" s="4">
        <v>-1655.3170235327</v>
      </c>
      <c r="LV90" s="4">
        <v>-1655.2924219372001</v>
      </c>
      <c r="LW90" s="4">
        <v>-1.8312480536999999E-2</v>
      </c>
      <c r="LX90" s="28">
        <f t="shared" si="153"/>
        <v>-1655.2741094566632</v>
      </c>
      <c r="LY90" s="18" t="s">
        <v>120</v>
      </c>
      <c r="LZ90" s="34">
        <f>627.5095*(LQ88-LQ89)</f>
        <v>-21.689477031268407</v>
      </c>
      <c r="MA90" s="34">
        <f>627.5095*(LX88-LX89)</f>
        <v>-16.765389377282307</v>
      </c>
      <c r="MB90" s="34">
        <f>627.5095*(LV88-LV89)</f>
        <v>-16.722370601561686</v>
      </c>
      <c r="MC90" s="34">
        <f>627.5095*(LU88-LU89)</f>
        <v>-17.622916538200183</v>
      </c>
      <c r="MD90" s="34">
        <f>627.5095*(LT88-LT89)</f>
        <v>-17.601407150268532</v>
      </c>
      <c r="ME90" s="34">
        <f>627.5095*(LS88-LS89)</f>
        <v>-16.751711389600377</v>
      </c>
      <c r="MF90" s="34">
        <f>627.5095*(LR88-LR89)</f>
        <v>-16.708692614022432</v>
      </c>
      <c r="MG90" s="33">
        <f t="shared" si="154"/>
        <v>1.3677987539253422E-2</v>
      </c>
      <c r="MH90" s="39">
        <f t="shared" si="155"/>
        <v>0.89271453624609975</v>
      </c>
      <c r="MI90" s="33"/>
      <c r="MJ90" s="5" t="s">
        <v>86</v>
      </c>
      <c r="MK90" s="28">
        <v>-1650.68380549785</v>
      </c>
      <c r="ML90" s="28">
        <v>-1655.5683369343999</v>
      </c>
      <c r="MM90" s="28">
        <v>-1655.5209148588899</v>
      </c>
      <c r="MN90" s="28">
        <v>-1655.3219321817901</v>
      </c>
      <c r="MO90" s="28">
        <v>-1655.2982211440301</v>
      </c>
      <c r="MP90" s="28">
        <v>-1655.29040008845</v>
      </c>
      <c r="MQ90" s="28">
        <v>-4.7422075516000001E-2</v>
      </c>
      <c r="MR90" s="28">
        <f t="shared" si="207"/>
        <v>-1655.2429780129341</v>
      </c>
      <c r="MS90" s="18" t="s">
        <v>120</v>
      </c>
      <c r="MT90" s="34">
        <f>627.5095*(MK88-MK89)</f>
        <v>-21.6894763910671</v>
      </c>
      <c r="MU90" s="34">
        <f>627.5095*(MR88-MR89)</f>
        <v>-17.391429980668224</v>
      </c>
      <c r="MV90" s="34">
        <f>627.5095*(MP88-MP89)</f>
        <v>-16.738841784836985</v>
      </c>
      <c r="MW90" s="34">
        <f>627.5095*(MO88-MO89)</f>
        <v>-17.91384413047852</v>
      </c>
      <c r="MX90" s="34">
        <f>627.5095*(MN88-MN89)</f>
        <v>-17.587550033918351</v>
      </c>
      <c r="MY90" s="34">
        <f>627.5095*(MM88-MM89)</f>
        <v>-17.122635888415576</v>
      </c>
      <c r="MZ90" s="34">
        <f>627.5095*(ML88-ML89)</f>
        <v>-16.470047695152562</v>
      </c>
      <c r="NA90" s="52">
        <f t="shared" si="156"/>
        <v>0.2687940896844232</v>
      </c>
      <c r="NB90" s="52">
        <f t="shared" si="157"/>
        <v>1.1175023387657887</v>
      </c>
      <c r="NC90" s="33">
        <f t="shared" si="158"/>
        <v>-0.24008732466096916</v>
      </c>
      <c r="ND90" s="33"/>
      <c r="NE90" s="5" t="s">
        <v>86</v>
      </c>
      <c r="NF90">
        <v>-1650.68380549785</v>
      </c>
      <c r="NG90">
        <v>-1655.5698033710601</v>
      </c>
      <c r="NH90">
        <v>-1655.5229574134501</v>
      </c>
      <c r="NI90">
        <v>-1655.3232900769201</v>
      </c>
      <c r="NJ90">
        <v>-1655.2998670981101</v>
      </c>
      <c r="NK90">
        <v>-1655.29228599671</v>
      </c>
      <c r="NL90">
        <v>-4.6845957615000003E-2</v>
      </c>
      <c r="NM90" s="28">
        <f t="shared" si="208"/>
        <v>-1655.245440039095</v>
      </c>
      <c r="NN90" s="18" t="s">
        <v>120</v>
      </c>
      <c r="NO90" s="34">
        <f>627.5095*(NF88-NF89)</f>
        <v>-21.689476378654014</v>
      </c>
      <c r="NP90" s="34">
        <f>627.5095*(NM88-NM89)</f>
        <v>-17.1756027439768</v>
      </c>
      <c r="NQ90" s="34">
        <f>627.5095*(NK88-NK89)</f>
        <v>-16.733265917235681</v>
      </c>
      <c r="NR90" s="34">
        <f>627.5095*(NJ88-NJ89)</f>
        <v>-17.80582127541269</v>
      </c>
      <c r="NS90" s="34">
        <f>627.5095*(NI88-NI89)</f>
        <v>-17.584652860044621</v>
      </c>
      <c r="NT90" s="34">
        <f>627.5095*(NH88-NH89)</f>
        <v>-16.949397658894586</v>
      </c>
      <c r="NU90" s="34">
        <f>627.5095*(NG88-NG89)</f>
        <v>-16.507060834721692</v>
      </c>
      <c r="NV90" s="33">
        <f t="shared" si="159"/>
        <v>0.22620508251398874</v>
      </c>
      <c r="NW90" s="39">
        <f t="shared" si="209"/>
        <v>1.0775920253229287</v>
      </c>
      <c r="NX90" s="33">
        <f t="shared" si="210"/>
        <v>-3.9910313442860001E-2</v>
      </c>
      <c r="NZ90" s="5" t="s">
        <v>86</v>
      </c>
      <c r="OA90" s="4">
        <v>-1650.7421869914299</v>
      </c>
      <c r="OB90" s="4">
        <v>-1655.92804015662</v>
      </c>
      <c r="OC90" s="4">
        <v>-1655.8597138129501</v>
      </c>
      <c r="OD90" s="4">
        <v>-1655.6527222135301</v>
      </c>
      <c r="OE90" s="4">
        <v>-1655.6185590416901</v>
      </c>
      <c r="OF90" s="4">
        <v>-1655.67232781044</v>
      </c>
      <c r="OG90" s="4">
        <v>-6.8326343671000003E-2</v>
      </c>
      <c r="OH90" s="28">
        <f t="shared" si="211"/>
        <v>-1655.604001466769</v>
      </c>
      <c r="OI90" s="18" t="s">
        <v>120</v>
      </c>
      <c r="OJ90" s="34">
        <f>627.5095*(OA88-OA89)</f>
        <v>-21.748321991941499</v>
      </c>
      <c r="OK90" s="34">
        <f>627.5095*(OH88-OH89)</f>
        <v>-17.130442338506519</v>
      </c>
      <c r="OL90" s="34">
        <f>627.5095*(OF88-OF89)</f>
        <v>-16.409268862966535</v>
      </c>
      <c r="OM90" s="34">
        <f>627.5095*(OE88-OE89)</f>
        <v>-17.739626860659399</v>
      </c>
      <c r="ON90" s="34">
        <f>627.5095*(OD88-OD89)</f>
        <v>-17.379040122960749</v>
      </c>
      <c r="OO90" s="34">
        <f>627.5095*(OC88-OC89)</f>
        <v>-16.912462543984645</v>
      </c>
      <c r="OP90" s="34">
        <f>627.5095*(OB88-OB89)</f>
        <v>-16.191289074579863</v>
      </c>
      <c r="OQ90" s="33">
        <f t="shared" si="160"/>
        <v>0.2179797883866712</v>
      </c>
      <c r="OR90" s="39">
        <f t="shared" si="212"/>
        <v>1.1877510483808855</v>
      </c>
      <c r="OS90" s="39"/>
      <c r="OT90" s="39" t="s">
        <v>86</v>
      </c>
      <c r="OU90" s="39">
        <v>-1650.74218699117</v>
      </c>
      <c r="OV90" s="39">
        <v>-1655.92657049845</v>
      </c>
      <c r="OW90" s="39">
        <v>-1655.8999261430299</v>
      </c>
      <c r="OX90" s="39">
        <v>-1655.65866620214</v>
      </c>
      <c r="OY90" s="39">
        <v>-1655.64534402443</v>
      </c>
      <c r="OZ90" s="39">
        <v>-1655.67439750688</v>
      </c>
      <c r="PA90" s="39">
        <v>-2.6644355423000001E-2</v>
      </c>
      <c r="PB90" s="39">
        <v>-1655.647753151457</v>
      </c>
      <c r="PC90" s="39" t="s">
        <v>120</v>
      </c>
      <c r="PD90" s="39">
        <v>-21.748322079689171</v>
      </c>
      <c r="PE90" s="39">
        <v>-16.408046010268734</v>
      </c>
      <c r="PF90" s="39">
        <v>-16.361400267281745</v>
      </c>
      <c r="PG90" s="39">
        <v>-17.34502772762605</v>
      </c>
      <c r="PH90" s="39">
        <v>-17.321704855989875</v>
      </c>
      <c r="PI90" s="39">
        <v>-16.429680322634781</v>
      </c>
      <c r="PJ90" s="39">
        <v>-16.383034586068352</v>
      </c>
      <c r="PK90" s="39">
        <v>-2.1634318786606599E-2</v>
      </c>
      <c r="PL90" s="39">
        <v>0.93867026992152347</v>
      </c>
      <c r="PM90" s="39"/>
      <c r="PO90" s="33">
        <f t="shared" si="161"/>
        <v>-5.884560087439894E-2</v>
      </c>
      <c r="PP90" s="33">
        <f t="shared" si="162"/>
        <v>0.20850991095760207</v>
      </c>
      <c r="PQ90" s="33">
        <f t="shared" si="213"/>
        <v>0.26735551183200101</v>
      </c>
      <c r="PR90" s="33">
        <f>'LNO-CCSD(T)-def2nZVP'!LB90</f>
        <v>0.2993443897785113</v>
      </c>
      <c r="PS90" s="33">
        <f t="shared" si="214"/>
        <v>0.18993565677519003</v>
      </c>
      <c r="PT90" s="33">
        <f t="shared" si="215"/>
        <v>0.18184207663034024</v>
      </c>
      <c r="PU90" s="33">
        <f>-'LNO-CCSD(T)-def2nZVP'!FA90+'CCSD(T)'!CI90</f>
        <v>-9.6840595658431283E-2</v>
      </c>
      <c r="PV90" s="360">
        <f>'LNO-CCSD(T)-def2nZVP'!KV90+PS90+PT90+PU90</f>
        <v>-16.468603852241497</v>
      </c>
      <c r="PW90" s="360"/>
      <c r="PX90" s="399">
        <v>-5.8845048420764101E-2</v>
      </c>
      <c r="PY90" s="399">
        <v>0.27970229427865689</v>
      </c>
      <c r="PZ90" s="399">
        <v>0.33854734269942099</v>
      </c>
      <c r="QA90" s="399">
        <v>0.2993443897785113</v>
      </c>
      <c r="QB90" s="399">
        <v>0.24267038320101153</v>
      </c>
      <c r="QC90" s="399">
        <v>0.18184207663034024</v>
      </c>
      <c r="QD90" s="399">
        <v>-9.6840595658431283E-2</v>
      </c>
      <c r="QE90" s="360">
        <v>-16.415869125815675</v>
      </c>
      <c r="QF90" s="399">
        <f t="shared" si="216"/>
        <v>5.2734726425821776E-2</v>
      </c>
      <c r="QH90" s="5" t="s">
        <v>86</v>
      </c>
      <c r="QI90" s="420">
        <v>-1650.68380549782</v>
      </c>
      <c r="QJ90" s="420">
        <v>-1655.3198750485001</v>
      </c>
      <c r="QK90" s="420">
        <v>-1655.3033515816401</v>
      </c>
      <c r="QL90" s="420">
        <v>-1655.0864677764</v>
      </c>
      <c r="QM90" s="420">
        <v>-1655.0782060429699</v>
      </c>
      <c r="QN90" s="420">
        <v>-1655.0317929041</v>
      </c>
      <c r="QO90" s="420">
        <v>-1.6523466859999999E-2</v>
      </c>
      <c r="QP90" s="213">
        <f t="shared" si="217"/>
        <v>-1655.01526943724</v>
      </c>
      <c r="QQ90" s="421" t="s">
        <v>120</v>
      </c>
      <c r="QR90" s="212">
        <f>627.5095*(QI88-QI89)</f>
        <v>-21.689477031268407</v>
      </c>
      <c r="QS90" s="212">
        <f>627.5095*(QP88-QP89)</f>
        <v>-16.43411849544114</v>
      </c>
      <c r="QT90" s="212">
        <f>627.5095*(QN88-QN89)</f>
        <v>-16.409461646599329</v>
      </c>
      <c r="QU90" s="212">
        <f>627.5095*(QM88-QM89)</f>
        <v>-17.570322701844777</v>
      </c>
      <c r="QV90" s="212">
        <f>627.5095*(QL88-QL89)</f>
        <v>-17.557994279920756</v>
      </c>
      <c r="QW90" s="212">
        <f>627.5095*(QK88-QK89)</f>
        <v>-16.687688396286823</v>
      </c>
      <c r="QX90" s="212">
        <f>627.5095*(QJ88-QJ89)</f>
        <v>-16.663031546303579</v>
      </c>
      <c r="QY90" s="213">
        <f t="shared" si="163"/>
        <v>-0.25356989970424948</v>
      </c>
      <c r="QZ90" s="249">
        <f t="shared" si="218"/>
        <v>0.89496273361717726</v>
      </c>
      <c r="RA90" s="5"/>
      <c r="RB90" s="5" t="s">
        <v>86</v>
      </c>
      <c r="RC90" s="213">
        <v>-1650.7421869914299</v>
      </c>
      <c r="RD90" s="213">
        <v>-1655.62753728401</v>
      </c>
      <c r="RE90" s="213">
        <v>-1655.60305843384</v>
      </c>
      <c r="RF90" s="213">
        <v>-1655.3712350204601</v>
      </c>
      <c r="RG90" s="213">
        <v>-1655.3589955953801</v>
      </c>
      <c r="RH90" s="213">
        <v>-1655.36747207965</v>
      </c>
      <c r="RI90" s="213">
        <v>-2.4478850169000001E-2</v>
      </c>
      <c r="RJ90" s="418">
        <f t="shared" si="219"/>
        <v>-1655.342993229481</v>
      </c>
      <c r="RK90" s="421" t="s">
        <v>120</v>
      </c>
      <c r="RL90" s="212">
        <f>627.5095*(RC88-RC89)</f>
        <v>-21.748322079689171</v>
      </c>
      <c r="RM90" s="212">
        <f>627.5095*(RJ88-RJ89)</f>
        <v>-16.080505305647122</v>
      </c>
      <c r="RN90" s="212">
        <f>627.5095*(RH88-RH89)</f>
        <v>-16.032530469932219</v>
      </c>
      <c r="RO90" s="212">
        <f>627.5095*(RG88-RG89)</f>
        <v>-17.2963263073724</v>
      </c>
      <c r="RP90" s="212">
        <f>627.5095*(RF88-RF89)</f>
        <v>-17.272338890656382</v>
      </c>
      <c r="RQ90" s="212">
        <f>627.5095*(RE88-RE89)</f>
        <v>-16.375840390293366</v>
      </c>
      <c r="RR90" s="212">
        <f>627.5095*(RD88-RD89)</f>
        <v>-16.327865550868808</v>
      </c>
      <c r="RS90" s="213">
        <f t="shared" si="164"/>
        <v>-0.29533508093658867</v>
      </c>
      <c r="RT90" s="249">
        <f t="shared" si="220"/>
        <v>0.94447333978757442</v>
      </c>
    </row>
    <row r="91" spans="1:488" ht="17">
      <c r="A91" s="96">
        <v>9.8800000000000008</v>
      </c>
      <c r="C91" s="286" t="s">
        <v>87</v>
      </c>
      <c r="D91" s="282">
        <v>-1058.23697359059</v>
      </c>
      <c r="E91" s="282">
        <v>-1060.74701298882</v>
      </c>
      <c r="F91" s="282">
        <v>-1060.7404542413899</v>
      </c>
      <c r="G91" s="282">
        <v>-1060.6504552675499</v>
      </c>
      <c r="H91" s="282">
        <v>-1060.6471758938401</v>
      </c>
      <c r="I91" s="282">
        <v>-1060.5115374457901</v>
      </c>
      <c r="J91" s="282">
        <v>-1060.50497869836</v>
      </c>
      <c r="K91" s="94" t="s">
        <v>118</v>
      </c>
      <c r="L91" s="34">
        <f>627.5095*(D93-D92)</f>
        <v>16.107131660830827</v>
      </c>
      <c r="M91" s="34">
        <f>627.5095*(J93-J92)</f>
        <v>14.24245546097513</v>
      </c>
      <c r="N91" s="34">
        <f>627.5095*(I93-I92)</f>
        <v>14.328641562804435</v>
      </c>
      <c r="O91" s="34">
        <f>627.5095*(H93-H92)</f>
        <v>15.803629060546287</v>
      </c>
      <c r="P91" s="34">
        <f>627.5095*(G93-G92)</f>
        <v>15.846722108464679</v>
      </c>
      <c r="Q91" s="34">
        <f>627.5095*(F93-F92)</f>
        <v>15.45729958969844</v>
      </c>
      <c r="R91" s="34">
        <f>627.5095*(E93-E92)</f>
        <v>15.543485691385069</v>
      </c>
      <c r="S91" s="93">
        <f t="shared" si="165"/>
        <v>1.2148441285806335</v>
      </c>
      <c r="T91" s="93">
        <f t="shared" si="166"/>
        <v>-0.30323641707961002</v>
      </c>
      <c r="U91" s="288"/>
      <c r="V91" s="93">
        <f>L91-'CCSD(T)'!BV91</f>
        <v>-0.74293726209288735</v>
      </c>
      <c r="W91" s="93">
        <f>N91-'CCSD(T)'!BW91</f>
        <v>-0.61748193188274314</v>
      </c>
      <c r="X91" s="93">
        <f>P91-'CCSD(T)'!CF91</f>
        <v>1.7276612307577821E-2</v>
      </c>
      <c r="Y91" s="93">
        <f>R91-'CCSD(T)'!CG91</f>
        <v>8.3287548818995916E-2</v>
      </c>
      <c r="Z91" s="93">
        <f>R91-'DLPNO-CCSD(T1 or T0)'!CT90</f>
        <v>0.12113074412556379</v>
      </c>
      <c r="AA91" s="93">
        <f t="shared" si="167"/>
        <v>0.76021387440046517</v>
      </c>
      <c r="AB91" s="93">
        <f t="shared" si="168"/>
        <v>6.6010936511418095E-2</v>
      </c>
      <c r="AD91" s="209" t="s">
        <v>87</v>
      </c>
      <c r="AE91" s="28">
        <v>-1058.23697359059</v>
      </c>
      <c r="AF91" s="28">
        <v>-1060.7471613479199</v>
      </c>
      <c r="AG91" s="28">
        <v>-1060.7406451223401</v>
      </c>
      <c r="AH91" s="28">
        <v>-1060.6505960890699</v>
      </c>
      <c r="AI91" s="28">
        <v>-1060.6473379762799</v>
      </c>
      <c r="AJ91" s="28">
        <v>-1060.51171926955</v>
      </c>
      <c r="AK91" s="28">
        <v>-1060.5052030439699</v>
      </c>
      <c r="AL91" s="18" t="s">
        <v>118</v>
      </c>
      <c r="AM91" s="34">
        <f>627.5095*(AE93-AE92)</f>
        <v>16.107131660830827</v>
      </c>
      <c r="AN91" s="34">
        <f>627.5095*(AK93-AK92)</f>
        <v>14.247367209964541</v>
      </c>
      <c r="AO91" s="34">
        <f>627.5095*(AJ93-AJ92)</f>
        <v>14.332326386319956</v>
      </c>
      <c r="AP91" s="34">
        <f>627.5095*(AI93-AI92)</f>
        <v>15.803740970788157</v>
      </c>
      <c r="AQ91" s="34">
        <f>627.5095*(AH93-AH92)</f>
        <v>15.846220552616643</v>
      </c>
      <c r="AR91" s="34">
        <f>627.5095*(AG93-AG92)</f>
        <v>15.456343578955169</v>
      </c>
      <c r="AS91" s="34">
        <f>627.5095*(AF93-AF92)</f>
        <v>15.541302749032701</v>
      </c>
      <c r="AT91" s="52">
        <f t="shared" si="169"/>
        <v>1.208976362712745</v>
      </c>
      <c r="AU91" s="52">
        <f t="shared" si="170"/>
        <v>-0.30491780358394216</v>
      </c>
      <c r="AV91" s="71"/>
      <c r="AW91" s="52">
        <f>AM91-'CCSD(T)'!BV91</f>
        <v>-0.74293726209288735</v>
      </c>
      <c r="AX91" s="52">
        <f>AO91-'CCSD(T)'!BW91</f>
        <v>-0.61379710836722268</v>
      </c>
      <c r="AY91" s="52">
        <f>AQ91-'CCSD(T)'!CF91</f>
        <v>1.6775056459541915E-2</v>
      </c>
      <c r="AZ91" s="52">
        <f>AS91-'CCSD(T)'!CG91</f>
        <v>8.1104606466627871E-2</v>
      </c>
      <c r="BA91" s="52">
        <f>AS91-'DLPNO-CCSD(T1 or T0)'!CT90</f>
        <v>0.11894780177319575</v>
      </c>
      <c r="BB91" s="52">
        <f t="shared" si="171"/>
        <v>0.75971231855242927</v>
      </c>
      <c r="BC91" s="52">
        <f t="shared" si="172"/>
        <v>6.4329550007085956E-2</v>
      </c>
      <c r="BD91" s="33"/>
      <c r="BE91" s="211" t="s">
        <v>87</v>
      </c>
      <c r="BF91" s="28">
        <v>-1058.23697359059</v>
      </c>
      <c r="BG91" s="28">
        <v>-1060.74644938489</v>
      </c>
      <c r="BH91" s="28">
        <v>-1060.7289607345799</v>
      </c>
      <c r="BI91" s="28">
        <v>-1060.6481101059101</v>
      </c>
      <c r="BJ91" s="28">
        <v>-1060.63936578076</v>
      </c>
      <c r="BK91" s="28">
        <v>-1060.51071710324</v>
      </c>
      <c r="BL91" s="28">
        <v>-1.7488650312E-2</v>
      </c>
      <c r="BM91" s="28">
        <f t="shared" si="173"/>
        <v>-1060.493228452928</v>
      </c>
      <c r="BN91" s="18" t="s">
        <v>118</v>
      </c>
      <c r="BO91" s="212">
        <f>627.5095*(BF93-BF92)</f>
        <v>16.107131654552948</v>
      </c>
      <c r="BP91" s="212">
        <f>627.5095*(BM93-BM92)</f>
        <v>14.212667304628795</v>
      </c>
      <c r="BQ91" s="212">
        <f>627.5095*(BK93-BK92)</f>
        <v>14.231877778176411</v>
      </c>
      <c r="BR91" s="212">
        <f>627.5095*(BJ93-BJ92)</f>
        <v>15.664328628425746</v>
      </c>
      <c r="BS91" s="212">
        <f>627.5095*(BI93-BI92)</f>
        <v>15.673933859706407</v>
      </c>
      <c r="BT91" s="212">
        <f>627.5095*(BH93-BH92)</f>
        <v>15.307254920851705</v>
      </c>
      <c r="BU91" s="212">
        <f>627.5095*(BG93-BG92)</f>
        <v>15.326465390118948</v>
      </c>
      <c r="BV91" s="213">
        <f t="shared" si="174"/>
        <v>1.0945876119425364</v>
      </c>
      <c r="BW91" s="213">
        <f t="shared" si="175"/>
        <v>-0.34746846958745969</v>
      </c>
      <c r="BX91" s="214">
        <f t="shared" si="129"/>
        <v>4.2550666003517534E-2</v>
      </c>
      <c r="BY91" s="33">
        <f>BO91-'CCSD(T)'!BV91</f>
        <v>-0.7429372683707669</v>
      </c>
      <c r="BZ91" s="33">
        <f>BQ91-'CCSD(T)'!BW91</f>
        <v>-0.71424571651076718</v>
      </c>
      <c r="CA91" s="39">
        <f>BS91-'CCSD(T)'!CF91</f>
        <v>-0.15551163645069366</v>
      </c>
      <c r="CB91" s="39">
        <f>BU91-'CCSD(T)'!CG91</f>
        <v>-0.13373275244712524</v>
      </c>
      <c r="CC91" s="33">
        <f>BU91-'DLPNO-CCSD(T1 or T0)'!CT90</f>
        <v>-9.5889557140557358E-2</v>
      </c>
      <c r="CD91" s="33">
        <f t="shared" si="176"/>
        <v>0.58742563192007324</v>
      </c>
      <c r="CE91" s="33">
        <f t="shared" si="177"/>
        <v>2.1778884003568422E-2</v>
      </c>
      <c r="CF91" s="39"/>
      <c r="CG91" s="211" t="s">
        <v>87</v>
      </c>
      <c r="CH91" s="74">
        <v>-1058.23697359059</v>
      </c>
      <c r="CI91" s="74">
        <v>-1060.7471468941701</v>
      </c>
      <c r="CJ91" s="74">
        <v>-1060.7300463884201</v>
      </c>
      <c r="CK91" s="74">
        <v>-1060.6488246387401</v>
      </c>
      <c r="CL91" s="74">
        <v>-1060.64027438586</v>
      </c>
      <c r="CM91" s="74">
        <v>-1060.51156166808</v>
      </c>
      <c r="CN91" s="33">
        <v>-1.7100505746999999E-2</v>
      </c>
      <c r="CO91" s="33">
        <f t="shared" si="178"/>
        <v>-1060.494461162333</v>
      </c>
      <c r="CP91" s="18" t="s">
        <v>118</v>
      </c>
      <c r="CQ91" s="34">
        <f>627.5095*(CH93-CH92)</f>
        <v>16.107131660830827</v>
      </c>
      <c r="CR91" s="34">
        <f>627.5095*(CO93-CO92)</f>
        <v>14.266054435440861</v>
      </c>
      <c r="CS91" s="34">
        <f>627.5095*(CM93-CM92)</f>
        <v>14.246661977216625</v>
      </c>
      <c r="CT91" s="34">
        <f>627.5095*(CL93-CL92)</f>
        <v>15.733745887900154</v>
      </c>
      <c r="CU91" s="34">
        <f>627.5095*(CK93-CK92)</f>
        <v>15.724049654864359</v>
      </c>
      <c r="CV91" s="34">
        <f>627.5095*(CJ93-CJ92)</f>
        <v>15.385408085290496</v>
      </c>
      <c r="CW91" s="34">
        <f>627.5095*(CI93-CI92)</f>
        <v>15.36601563206003</v>
      </c>
      <c r="CX91" s="33">
        <f t="shared" si="130"/>
        <v>1.1193536548434047</v>
      </c>
      <c r="CY91" s="33">
        <f t="shared" si="131"/>
        <v>-0.35803402280432906</v>
      </c>
      <c r="CZ91" s="33">
        <f t="shared" si="132"/>
        <v>-1.0565553216869361E-2</v>
      </c>
      <c r="DA91" s="33">
        <f>CQ91-'CCSD(T)'!BV91</f>
        <v>-0.74293726209288735</v>
      </c>
      <c r="DB91" s="33">
        <f>CS91-'CCSD(T)'!BW91</f>
        <v>-0.69946151747055296</v>
      </c>
      <c r="DC91" s="33">
        <f>CU91-'CCSD(T)'!CF91</f>
        <v>-0.10539584129274182</v>
      </c>
      <c r="DD91" s="39">
        <f>CW91-'CCSD(T)'!CG91</f>
        <v>-9.418251050604276E-2</v>
      </c>
      <c r="DE91" s="39">
        <f>CW91-'DLPNO-CCSD(T1 or T0)'!CT90</f>
        <v>-5.6339315199474882E-2</v>
      </c>
      <c r="DF91" s="33">
        <f t="shared" si="179"/>
        <v>0.63754142080014553</v>
      </c>
      <c r="DG91" s="33">
        <f t="shared" si="180"/>
        <v>1.1213330786699061E-2</v>
      </c>
      <c r="DH91" s="33"/>
      <c r="DI91" s="211" t="s">
        <v>87</v>
      </c>
      <c r="DJ91" s="74">
        <v>-1058.23697359058</v>
      </c>
      <c r="DK91" s="74">
        <v>-1060.7466964073999</v>
      </c>
      <c r="DL91" s="74">
        <v>-1060.7450131420401</v>
      </c>
      <c r="DM91" s="74">
        <v>-1060.6509186702599</v>
      </c>
      <c r="DN91" s="74">
        <v>-1060.6500770375901</v>
      </c>
      <c r="DO91" s="74">
        <v>-1060.51191538892</v>
      </c>
      <c r="DP91" s="28">
        <v>-1.6832653560000001E-3</v>
      </c>
      <c r="DQ91" s="33">
        <f t="shared" si="125"/>
        <v>-1060.510232123564</v>
      </c>
      <c r="DR91" s="18" t="s">
        <v>118</v>
      </c>
      <c r="DS91" s="34">
        <f>627.5095*(DJ93-DJ92)</f>
        <v>16.107131623163536</v>
      </c>
      <c r="DT91" s="34">
        <f>627.5095*(DQ93-DQ92)</f>
        <v>14.305396420338946</v>
      </c>
      <c r="DU91" s="34">
        <f>627.5095*(DO93-DO92)</f>
        <v>14.321587427295201</v>
      </c>
      <c r="DV91" s="34">
        <f>627.5095*(DN93-DN92)</f>
        <v>15.842974289111972</v>
      </c>
      <c r="DW91" s="34">
        <f>627.5095*(DM93-DM92)</f>
        <v>15.851069795443681</v>
      </c>
      <c r="DX91" s="34">
        <f>627.5095*(DL93-DL92)</f>
        <v>15.481363192224871</v>
      </c>
      <c r="DY91" s="34">
        <f>627.5095*(DK93-DK92)</f>
        <v>15.497554198610409</v>
      </c>
      <c r="DZ91" s="33">
        <f t="shared" si="133"/>
        <v>1.175966771315208</v>
      </c>
      <c r="EA91" s="33">
        <f t="shared" si="134"/>
        <v>-0.35351559683327238</v>
      </c>
      <c r="EB91" s="33">
        <f t="shared" si="181"/>
        <v>-5.0279179753662362E-2</v>
      </c>
      <c r="EC91" s="33">
        <f>DS91-'CCSD(T)'!BV91</f>
        <v>-0.74293729976017886</v>
      </c>
      <c r="ED91" s="33">
        <f>DU91-'CCSD(T)'!BW91</f>
        <v>-0.62453606739197731</v>
      </c>
      <c r="EE91" s="33">
        <f>DW91-'CCSD(T)'!CF91</f>
        <v>2.1624299286580495E-2</v>
      </c>
      <c r="EF91" s="39">
        <f>DY91-'CCSD(T)'!CG91</f>
        <v>3.7356056044336228E-2</v>
      </c>
      <c r="EG91" s="39">
        <f>DY91-'DLPNO-CCSD(T1 or T0)'!CT90</f>
        <v>7.5199251350904106E-2</v>
      </c>
      <c r="EH91" s="33">
        <f t="shared" si="182"/>
        <v>0.76456159904675935</v>
      </c>
      <c r="EI91" s="33">
        <f t="shared" si="183"/>
        <v>1.5731756757755733E-2</v>
      </c>
      <c r="EJ91" s="33"/>
      <c r="EK91" s="289" t="s">
        <v>87</v>
      </c>
      <c r="EL91" s="33">
        <v>-1058.31933891111</v>
      </c>
      <c r="EM91" s="33">
        <v>-1061.2314734171</v>
      </c>
      <c r="EN91" s="33">
        <v>-1061.2244622204901</v>
      </c>
      <c r="EO91" s="33">
        <v>-1061.1201861628499</v>
      </c>
      <c r="EP91" s="33">
        <v>-1061.11668056454</v>
      </c>
      <c r="EQ91" s="33">
        <v>-1061.0114589862201</v>
      </c>
      <c r="ER91" s="33">
        <v>-7.0111966089999997E-3</v>
      </c>
      <c r="ES91" s="33">
        <f t="shared" si="184"/>
        <v>-1061.004447789611</v>
      </c>
      <c r="ET91" s="18" t="s">
        <v>118</v>
      </c>
      <c r="EU91" s="34">
        <f>627.5095*(EL93-EL92)</f>
        <v>14.377000695369849</v>
      </c>
      <c r="EV91" s="34">
        <f>627.5095*(ES93-ES92)</f>
        <v>9.165590580327942</v>
      </c>
      <c r="EW91" s="34">
        <f>627.5095*(EQ93-EQ92)</f>
        <v>9.2228855160432381</v>
      </c>
      <c r="EX91" s="34">
        <f>627.5095*(EP93-EP92)</f>
        <v>11.527661368374085</v>
      </c>
      <c r="EY91" s="34">
        <f>627.5095*(EO93-EO92)</f>
        <v>11.556308839941391</v>
      </c>
      <c r="EZ91" s="34">
        <f>627.5095*(EN93-EN92)</f>
        <v>10.918474599880803</v>
      </c>
      <c r="FA91" s="34">
        <f>627.5095*(EM93-EM92)</f>
        <v>10.975769536737532</v>
      </c>
      <c r="FB91" s="92">
        <f t="shared" si="135"/>
        <v>1.7528840206942942</v>
      </c>
      <c r="FC91" s="92">
        <f t="shared" si="136"/>
        <v>-0.58053930320385838</v>
      </c>
      <c r="FD91" s="92">
        <f>EU91-'CCSD(T)'!BB91</f>
        <v>-0.56952112737728555</v>
      </c>
      <c r="FE91" s="92">
        <f>EW91-'CCSD(T)'!BC91</f>
        <v>-0.4759356313427503</v>
      </c>
      <c r="FF91" s="92">
        <f>EY91-'CCSD(T)'!CH91</f>
        <v>5.9061757062702114E-2</v>
      </c>
      <c r="FG91" s="96">
        <f>FA91-'CCSD(T)'!CI91</f>
        <v>0.10231506889862274</v>
      </c>
      <c r="FH91" s="96">
        <f>FA91-'DLPNO-CCSD(T1 or T0)'!AF90</f>
        <v>0.11058561642653686</v>
      </c>
      <c r="FI91" s="92">
        <f t="shared" si="185"/>
        <v>0.62858288443998767</v>
      </c>
      <c r="FJ91" s="92">
        <f t="shared" si="186"/>
        <v>4.3253311835920627E-2</v>
      </c>
      <c r="FK91" s="39"/>
      <c r="FL91" s="218" t="s">
        <v>87</v>
      </c>
      <c r="FM91" s="28">
        <v>-1058.31933891106</v>
      </c>
      <c r="FN91" s="28">
        <v>-1061.23161271655</v>
      </c>
      <c r="FO91" s="28">
        <v>-1061.2246376538401</v>
      </c>
      <c r="FP91" s="28">
        <v>-1061.1203183008799</v>
      </c>
      <c r="FQ91" s="28">
        <v>-1061.11683076952</v>
      </c>
      <c r="FR91" s="28">
        <v>-1061.0116359649801</v>
      </c>
      <c r="FS91" s="28">
        <v>-6.9750627100000004E-3</v>
      </c>
      <c r="FT91" s="28">
        <f t="shared" si="187"/>
        <v>-1061.0046609022702</v>
      </c>
      <c r="FU91" s="18" t="s">
        <v>118</v>
      </c>
      <c r="FV91" s="34">
        <f>627.5095*(FM93-FM92)</f>
        <v>14.377000682814085</v>
      </c>
      <c r="FW91" s="34">
        <f>627.5095*(FT93-FT92)</f>
        <v>9.1683755818582195</v>
      </c>
      <c r="FX91" s="34">
        <f>627.5095*(FR93-FR92)</f>
        <v>9.219700271556249</v>
      </c>
      <c r="FY91" s="34">
        <f>627.5095*(FQ93-FQ92)</f>
        <v>11.52165461518759</v>
      </c>
      <c r="FZ91" s="34">
        <f>627.5095*(FP93-FP92)</f>
        <v>11.547316961463396</v>
      </c>
      <c r="GA91" s="34">
        <f>627.5095*(FO93-FO92)</f>
        <v>10.915444607563822</v>
      </c>
      <c r="GB91" s="34">
        <f>627.5095*(FN93-FN92)</f>
        <v>10.966769299830078</v>
      </c>
      <c r="GC91" s="33">
        <f t="shared" si="188"/>
        <v>1.7470690282738293</v>
      </c>
      <c r="GD91" s="33">
        <f t="shared" si="189"/>
        <v>-0.58054766163331806</v>
      </c>
      <c r="GE91" s="169">
        <f t="shared" si="137"/>
        <v>-3.8030025081472019E-2</v>
      </c>
      <c r="GF91" s="33">
        <f>FV91-'CCSD(T)'!BB91</f>
        <v>-0.56952113993304998</v>
      </c>
      <c r="GG91" s="33">
        <f>FX91-'CCSD(T)'!BC91</f>
        <v>-0.47912087582973939</v>
      </c>
      <c r="GH91" s="33">
        <f>FZ91-'CCSD(T)'!CH91</f>
        <v>5.0069878584707794E-2</v>
      </c>
      <c r="GI91" s="33">
        <f>GB91-'CCSD(T)'!CI91</f>
        <v>9.3314831991168745E-2</v>
      </c>
      <c r="GJ91" s="33">
        <f>GB91-'DLPNO-CCSD(T1 or T0)'!O90</f>
        <v>-5.9178789343068416E-2</v>
      </c>
      <c r="GK91" s="33">
        <f t="shared" si="190"/>
        <v>0.61959101851775777</v>
      </c>
      <c r="GL91" s="33">
        <f t="shared" si="191"/>
        <v>4.3244953406460951E-2</v>
      </c>
      <c r="GM91" s="33"/>
      <c r="GN91" s="218" t="s">
        <v>87</v>
      </c>
      <c r="GO91" s="28">
        <v>-1058.31933891106</v>
      </c>
      <c r="GP91" s="28">
        <v>-1061.2313542817001</v>
      </c>
      <c r="GQ91" s="28">
        <v>-1061.2118871003399</v>
      </c>
      <c r="GR91" s="28">
        <v>-1061.1181653016899</v>
      </c>
      <c r="GS91" s="28">
        <v>-1061.1084317110101</v>
      </c>
      <c r="GT91" s="28">
        <v>-1061.0104413884601</v>
      </c>
      <c r="GU91" s="28">
        <v>-1.9467181361999999E-2</v>
      </c>
      <c r="GV91" s="28">
        <f t="shared" si="192"/>
        <v>-1060.9909742070981</v>
      </c>
      <c r="GW91" s="18" t="s">
        <v>118</v>
      </c>
      <c r="GX91" s="34">
        <f>627.5095*(GO93-GO92)</f>
        <v>14.377000676536204</v>
      </c>
      <c r="GY91" s="34">
        <f>627.5095*(GV93-GV92)</f>
        <v>8.8856793221738215</v>
      </c>
      <c r="GZ91" s="34">
        <f>627.5095*(GT93-GT92)</f>
        <v>9.0842758649857398</v>
      </c>
      <c r="HA91" s="34">
        <f>627.5095*(GS93-GS92)</f>
        <v>11.306359582251812</v>
      </c>
      <c r="HB91" s="34">
        <f>627.5095*(GR93-GR92)</f>
        <v>11.405657846381134</v>
      </c>
      <c r="HC91" s="34">
        <f>627.5095*(GQ93-GQ92)</f>
        <v>10.643126537416046</v>
      </c>
      <c r="HD91" s="34">
        <f>627.5095*(GP93-GP92)</f>
        <v>10.841723078373136</v>
      </c>
      <c r="HE91" s="33">
        <f t="shared" si="138"/>
        <v>1.7574472133873957</v>
      </c>
      <c r="HF91" s="33">
        <f t="shared" si="139"/>
        <v>-0.56393476800799824</v>
      </c>
      <c r="HG91" s="52">
        <f t="shared" si="193"/>
        <v>-1.6612893625319813E-2</v>
      </c>
      <c r="HH91" s="33">
        <f>GX91-'CCSD(T)'!BB91</f>
        <v>-0.56952114621093131</v>
      </c>
      <c r="HI91" s="33">
        <f>GZ91-'CCSD(T)'!BC91</f>
        <v>-0.61454528240024864</v>
      </c>
      <c r="HJ91" s="33">
        <f>HB91-'CCSD(T)'!CH91</f>
        <v>-9.1589236497554793E-2</v>
      </c>
      <c r="HK91" s="33">
        <f>HD91-'CCSD(T)'!CI91</f>
        <v>-3.1731389465774029E-2</v>
      </c>
      <c r="HL91" s="33">
        <f>HD91-'DLPNO-CCSD(T1 or T0)'!CT90</f>
        <v>-4.5806318688863694</v>
      </c>
      <c r="HM91" s="33">
        <f t="shared" si="140"/>
        <v>0.47793190971337651</v>
      </c>
      <c r="HN91" s="33">
        <f t="shared" si="141"/>
        <v>5.9857847031780764E-2</v>
      </c>
      <c r="HO91" s="39"/>
      <c r="HP91" s="218" t="s">
        <v>87</v>
      </c>
      <c r="HQ91" s="28">
        <v>-1058.31933891106</v>
      </c>
      <c r="HR91" s="28">
        <v>-1061.2321029801301</v>
      </c>
      <c r="HS91" s="28">
        <v>-1061.2130344725599</v>
      </c>
      <c r="HT91" s="28">
        <v>-1061.1189348658099</v>
      </c>
      <c r="HU91" s="28">
        <v>-1061.10940061203</v>
      </c>
      <c r="HV91" s="28">
        <v>-1061.0113938561999</v>
      </c>
      <c r="HW91" s="28">
        <v>-1.9068507565999999E-2</v>
      </c>
      <c r="HX91" s="28">
        <f t="shared" si="194"/>
        <v>-1060.9923253486338</v>
      </c>
      <c r="HY91" s="18" t="s">
        <v>118</v>
      </c>
      <c r="HZ91" s="34">
        <f>627.5095*(HQ93-HQ92)</f>
        <v>14.377000682814085</v>
      </c>
      <c r="IA91" s="34">
        <f>627.5095*(HX93-HX92)</f>
        <v>8.8379559301951502</v>
      </c>
      <c r="IB91" s="34">
        <f>627.5095*(HV93-HV92)</f>
        <v>9.1140998479217981</v>
      </c>
      <c r="IC91" s="34">
        <f>627.5095*(HU93-HU92)</f>
        <v>11.292243241443785</v>
      </c>
      <c r="ID91" s="34">
        <f>627.5095*(HT93-HT92)</f>
        <v>11.430315198452279</v>
      </c>
      <c r="IE91" s="34">
        <f>627.5095*(HS93-HS92)</f>
        <v>10.619077053846732</v>
      </c>
      <c r="IF91" s="34">
        <f>627.5095*(HR93-HR92)</f>
        <v>10.895220973998924</v>
      </c>
      <c r="IG91" s="33">
        <f t="shared" si="195"/>
        <v>1.7811211260771262</v>
      </c>
      <c r="IH91" s="33">
        <f t="shared" si="196"/>
        <v>-0.53509422445335453</v>
      </c>
      <c r="II91" s="33">
        <f t="shared" si="197"/>
        <v>2.8840543554643716E-2</v>
      </c>
      <c r="IJ91" s="33">
        <f>HZ91-'CCSD(T)'!BB91</f>
        <v>-0.56952113993304998</v>
      </c>
      <c r="IK91" s="33">
        <f>IB91-'CCSD(T)'!BC91</f>
        <v>-0.58472129946419038</v>
      </c>
      <c r="IL91" s="33">
        <f>ID91-'CCSD(T)'!CH91</f>
        <v>-6.6931884426409738E-2</v>
      </c>
      <c r="IM91" s="33">
        <f>IF91-'CCSD(T)'!CI91</f>
        <v>2.1766506160014742E-2</v>
      </c>
      <c r="IN91" s="33">
        <f>IF91-'DLPNO-CCSD(T1 or T0)'!CT90</f>
        <v>-4.5271339732605806</v>
      </c>
      <c r="IO91" s="33">
        <f t="shared" si="198"/>
        <v>0.50258925550664024</v>
      </c>
      <c r="IP91" s="33">
        <f t="shared" si="199"/>
        <v>8.869839058642448E-2</v>
      </c>
      <c r="IQ91" s="33"/>
      <c r="IR91" s="218" t="s">
        <v>87</v>
      </c>
      <c r="IS91">
        <v>-1058.31933891111</v>
      </c>
      <c r="IT91">
        <v>-1061.2316244787301</v>
      </c>
      <c r="IU91">
        <v>-1061.22952586509</v>
      </c>
      <c r="IV91">
        <v>-1061.12078544068</v>
      </c>
      <c r="IW91">
        <v>-1061.11973613386</v>
      </c>
      <c r="IX91">
        <v>-1061.0118679718501</v>
      </c>
      <c r="IY91">
        <v>-2.0986136440000001E-3</v>
      </c>
      <c r="IZ91" s="28">
        <f t="shared" si="200"/>
        <v>-1061.0097693582061</v>
      </c>
      <c r="JA91" s="18" t="s">
        <v>118</v>
      </c>
      <c r="JB91" s="34">
        <f>627.5095*(IS93-IS92)</f>
        <v>14.377000695369849</v>
      </c>
      <c r="JC91" s="34">
        <f>627.5095*(IZ93-IZ92)</f>
        <v>9.1732468161066798</v>
      </c>
      <c r="JD91" s="34">
        <f>627.5095*(IX93-IX92)</f>
        <v>9.1781060677328075</v>
      </c>
      <c r="JE91" s="34">
        <f>627.5095*(IW93-IW92)</f>
        <v>11.510084174632736</v>
      </c>
      <c r="JF91" s="34">
        <f>627.5095*(IV93-IV92)</f>
        <v>11.512513803656081</v>
      </c>
      <c r="JG91" s="34">
        <f>627.5095*(IU93-IU92)</f>
        <v>10.902279746865613</v>
      </c>
      <c r="JH91" s="34">
        <f>627.5095*(IT93-IT92)</f>
        <v>10.907139004769624</v>
      </c>
      <c r="JI91" s="33">
        <f t="shared" si="201"/>
        <v>1.7290329370368163</v>
      </c>
      <c r="JJ91" s="33">
        <f t="shared" si="202"/>
        <v>-0.60537479888645684</v>
      </c>
      <c r="JK91" s="33">
        <f t="shared" si="203"/>
        <v>-2.4835495682598463E-2</v>
      </c>
      <c r="JL91" s="33">
        <f>JB91-'CCSD(T)'!BB91</f>
        <v>-0.56952112737728555</v>
      </c>
      <c r="JM91" s="33">
        <f>JD91-'CCSD(T)'!BC91</f>
        <v>-0.52071507965318098</v>
      </c>
      <c r="JN91" s="33">
        <f>JF91-'CCSD(T)'!CH91</f>
        <v>1.5266720777391996E-2</v>
      </c>
      <c r="JO91" s="33">
        <f>JH91-'CCSD(T)'!CI91</f>
        <v>3.368453693071416E-2</v>
      </c>
      <c r="JP91" s="33">
        <f>JH91-'DLPNO-CCSD(T1 or T0)'!CT90</f>
        <v>-4.5152159424898812</v>
      </c>
      <c r="JQ91" s="33">
        <f t="shared" si="204"/>
        <v>0.58478784815467755</v>
      </c>
      <c r="JR91" s="33">
        <f t="shared" si="205"/>
        <v>1.8417816153322164E-2</v>
      </c>
      <c r="JS91" s="33"/>
      <c r="JT91" s="344">
        <v>-1063.00396997901</v>
      </c>
      <c r="JU91" s="345">
        <v>-1062.6723525468899</v>
      </c>
      <c r="JV91" s="346">
        <v>-1062.66026849635</v>
      </c>
      <c r="JW91" s="328"/>
      <c r="JX91" s="218" t="s">
        <v>87</v>
      </c>
      <c r="JY91" s="124">
        <v>-1059.1070112058301</v>
      </c>
      <c r="JZ91" s="28">
        <v>-1062.77517770592</v>
      </c>
      <c r="KA91" s="28">
        <v>-1062.7626743271101</v>
      </c>
      <c r="KB91" s="28">
        <v>-1062.6028327834099</v>
      </c>
      <c r="KC91" s="28">
        <v>-1062.5965810939999</v>
      </c>
      <c r="KD91" s="28">
        <v>-1062.5567175849301</v>
      </c>
      <c r="KE91" s="28">
        <v>-1.2503378817E-2</v>
      </c>
      <c r="KF91" s="28">
        <f t="shared" si="206"/>
        <v>-1062.5442142061131</v>
      </c>
      <c r="KG91" s="216">
        <v>-1062.3699703990001</v>
      </c>
      <c r="KH91" s="125">
        <v>-1062.3699703990001</v>
      </c>
      <c r="KI91" s="215">
        <v>-1062.524818633</v>
      </c>
      <c r="KJ91" s="10">
        <v>-0.89808036974500005</v>
      </c>
      <c r="KK91" s="10">
        <v>-2.5523108380870001</v>
      </c>
      <c r="KL91" s="10">
        <f t="shared" si="142"/>
        <v>-1062.4691443347829</v>
      </c>
      <c r="KM91" s="10">
        <f t="shared" si="143"/>
        <v>-1062.4250152953432</v>
      </c>
      <c r="KN91" s="34">
        <f>627.5095*(JY93-JY92)</f>
        <v>13.830228255532003</v>
      </c>
      <c r="KO91" s="34">
        <f>627.5095*(KF93-KF92)</f>
        <v>8.0940156080560435</v>
      </c>
      <c r="KP91" s="34">
        <f>627.5095*(KL93-KL92)</f>
        <v>10.153416592136033</v>
      </c>
      <c r="KQ91" s="34">
        <f>627.5095*(KM93-KM92)</f>
        <v>11.216720796012707</v>
      </c>
      <c r="KR91" s="34">
        <f>627.5095*(KD93-KD92)</f>
        <v>8.0585311656239771</v>
      </c>
      <c r="KS91" s="34">
        <f>627.5095*(KC93-KC92)</f>
        <v>10.777846740240607</v>
      </c>
      <c r="KT91" s="34">
        <f>627.5095*(KB93-KB92)</f>
        <v>10.760104517811802</v>
      </c>
      <c r="KU91" s="34">
        <f>627.5095*(KA93-KA92)</f>
        <v>10.177011269676742</v>
      </c>
      <c r="KV91" s="34">
        <f>627.5095*(JZ93-JZ92)</f>
        <v>10.141526831097012</v>
      </c>
      <c r="KW91" s="33">
        <f t="shared" si="221"/>
        <v>2.0829956654730353</v>
      </c>
      <c r="KX91" s="109">
        <f>627.5095*(JT93-JT92)</f>
        <v>9.9132506471304627</v>
      </c>
      <c r="KY91" s="109">
        <f>627.5095*(JU93-JU92)</f>
        <v>9.8540951697042676</v>
      </c>
      <c r="KZ91" s="331">
        <f>627.5095*(JV93-JV92)</f>
        <v>9.9419632729850047</v>
      </c>
      <c r="LA91" s="33">
        <f t="shared" si="144"/>
        <v>-0.61857768671479008</v>
      </c>
      <c r="LB91" s="155">
        <f t="shared" si="145"/>
        <v>-3.8030025081472019E-2</v>
      </c>
      <c r="LC91" s="149">
        <f>KN91-'PNO-LCCSD(T)'!AB90</f>
        <v>2.8967155883279361E-3</v>
      </c>
      <c r="LD91" s="179">
        <f t="shared" si="146"/>
        <v>-0.82524246873306595</v>
      </c>
      <c r="LE91" s="324">
        <f t="shared" si="147"/>
        <v>-0.2282761839665497</v>
      </c>
      <c r="LF91" s="326">
        <f t="shared" si="148"/>
        <v>-5.9155477426195091E-2</v>
      </c>
      <c r="LG91" t="str">
        <f t="shared" si="149"/>
        <v>30_end</v>
      </c>
      <c r="LH91" s="175">
        <f>627.5095*(KG93-KG92)</f>
        <v>12.099419178202341</v>
      </c>
      <c r="LI91" s="128">
        <f t="shared" si="127"/>
        <v>-1.3215724379617342</v>
      </c>
      <c r="LJ91" s="129">
        <f t="shared" si="128"/>
        <v>-1.3393146603905386</v>
      </c>
      <c r="LK91" s="123">
        <f>627.5095*(KI93-KI92)</f>
        <v>11.577925525726309</v>
      </c>
      <c r="LL91" s="128">
        <f t="shared" si="150"/>
        <v>-1.4009142560495675</v>
      </c>
      <c r="LM91" s="128">
        <f t="shared" si="151"/>
        <v>-1.4363986946292968</v>
      </c>
      <c r="LN91" s="226">
        <f t="shared" si="152"/>
        <v>5.02589423054755</v>
      </c>
      <c r="LO91" s="226"/>
      <c r="LP91" s="5" t="s">
        <v>87</v>
      </c>
      <c r="LQ91" s="4">
        <v>-1059.1070112058101</v>
      </c>
      <c r="LR91" s="4">
        <v>-1062.7750272118999</v>
      </c>
      <c r="LS91" s="4">
        <v>-1062.7624692126201</v>
      </c>
      <c r="LT91" s="4">
        <v>-1062.60269586499</v>
      </c>
      <c r="LU91" s="4">
        <v>-1062.59641686535</v>
      </c>
      <c r="LV91" s="4">
        <v>-1062.5565392021699</v>
      </c>
      <c r="LW91" s="4">
        <v>-1.2557999282E-2</v>
      </c>
      <c r="LX91" s="28">
        <f t="shared" si="153"/>
        <v>-1062.5439812028878</v>
      </c>
      <c r="LY91" s="18" t="s">
        <v>118</v>
      </c>
      <c r="LZ91" s="34">
        <f>627.5095*(LQ93-LQ92)</f>
        <v>13.830228374811766</v>
      </c>
      <c r="MA91" s="34">
        <f>627.5095*(LX93-LX92)</f>
        <v>8.1098555415705746</v>
      </c>
      <c r="MB91" s="34">
        <f>627.5095*(LV93-LV92)</f>
        <v>8.0706674816411272</v>
      </c>
      <c r="MC91" s="34">
        <f>627.5095*(LU93-LU92)</f>
        <v>10.784711800775971</v>
      </c>
      <c r="MD91" s="34">
        <f>627.5095*(LT93-LT92)</f>
        <v>10.765117779015297</v>
      </c>
      <c r="ME91" s="34">
        <f>627.5095*(LS93-LS92)</f>
        <v>10.190443323890884</v>
      </c>
      <c r="MF91" s="34">
        <f>627.5095*(LR93-LR92)</f>
        <v>10.151255261535891</v>
      </c>
      <c r="MG91" s="33">
        <f t="shared" si="154"/>
        <v>2.0805877798947634</v>
      </c>
      <c r="MH91" s="39">
        <f t="shared" si="155"/>
        <v>-0.61386251747940612</v>
      </c>
      <c r="MI91" s="33"/>
      <c r="MJ91" s="5" t="s">
        <v>87</v>
      </c>
      <c r="MK91" s="28">
        <v>-1059.1070112057901</v>
      </c>
      <c r="ML91" s="28">
        <v>-1062.7745006397799</v>
      </c>
      <c r="MM91" s="28">
        <v>-1062.7425307467199</v>
      </c>
      <c r="MN91" s="28">
        <v>-1062.5998659895499</v>
      </c>
      <c r="MO91" s="28">
        <v>-1062.58388104302</v>
      </c>
      <c r="MP91" s="28">
        <v>-1062.5552629190199</v>
      </c>
      <c r="MQ91" s="28">
        <v>-3.1969893059999997E-2</v>
      </c>
      <c r="MR91" s="28">
        <f t="shared" si="207"/>
        <v>-1062.5232930259599</v>
      </c>
      <c r="MS91" s="18" t="s">
        <v>118</v>
      </c>
      <c r="MT91" s="34">
        <f>627.5095*(MK93-MK92)</f>
        <v>13.830228280643531</v>
      </c>
      <c r="MU91" s="34">
        <f>627.5095*(MR93-MR92)</f>
        <v>7.8558943274849238</v>
      </c>
      <c r="MV91" s="34">
        <f>627.5095*(MP93-MP92)</f>
        <v>8.0608855874731411</v>
      </c>
      <c r="MW91" s="34">
        <f>627.5095*(MO93-MO92)</f>
        <v>10.611425265804868</v>
      </c>
      <c r="MX91" s="34">
        <f>627.5095*(MN93-MN92)</f>
        <v>10.713920898010505</v>
      </c>
      <c r="MY91" s="34">
        <f>627.5095*(MM93-MM92)</f>
        <v>9.9196014135667259</v>
      </c>
      <c r="MZ91" s="34">
        <f>627.5095*(ML93-ML92)</f>
        <v>10.124592671557435</v>
      </c>
      <c r="NA91" s="52">
        <f t="shared" si="156"/>
        <v>2.0637070840842942</v>
      </c>
      <c r="NB91" s="52">
        <f t="shared" si="157"/>
        <v>-0.5893282264530697</v>
      </c>
      <c r="NC91" s="33">
        <f t="shared" si="158"/>
        <v>-2.9249460261720373E-2</v>
      </c>
      <c r="ND91" s="33"/>
      <c r="NE91" s="5" t="s">
        <v>87</v>
      </c>
      <c r="NF91">
        <v>-1059.1070112058001</v>
      </c>
      <c r="NG91">
        <v>-1062.7754376412599</v>
      </c>
      <c r="NH91">
        <v>-1062.74365600954</v>
      </c>
      <c r="NI91">
        <v>-1062.6007197686099</v>
      </c>
      <c r="NJ91">
        <v>-1062.5848289527501</v>
      </c>
      <c r="NK91">
        <v>-1062.55641434938</v>
      </c>
      <c r="NL91">
        <v>-3.1781631721999999E-2</v>
      </c>
      <c r="NM91" s="28">
        <f t="shared" si="208"/>
        <v>-1062.5246327176581</v>
      </c>
      <c r="NN91" s="18" t="s">
        <v>118</v>
      </c>
      <c r="NO91" s="34">
        <f>627.5095*(NF93-NF92)</f>
        <v>13.830228280643531</v>
      </c>
      <c r="NP91" s="34">
        <f>627.5095*(NM93-NM92)</f>
        <v>7.8582325372739685</v>
      </c>
      <c r="NQ91" s="34">
        <f>627.5095*(NK93-NK92)</f>
        <v>8.101775104296383</v>
      </c>
      <c r="NR91" s="34">
        <f>627.5095*(NJ93-NJ92)</f>
        <v>10.625966744226199</v>
      </c>
      <c r="NS91" s="34">
        <f>627.5095*(NI93-NI92)</f>
        <v>10.747738031233045</v>
      </c>
      <c r="NT91" s="34">
        <f>627.5095*(NH93-NH92)</f>
        <v>9.9402215012437374</v>
      </c>
      <c r="NU91" s="34">
        <f>627.5095*(NG93-NG92)</f>
        <v>10.183764075257429</v>
      </c>
      <c r="NV91" s="33">
        <f t="shared" si="159"/>
        <v>2.0819889709610457</v>
      </c>
      <c r="NW91" s="39">
        <f t="shared" si="209"/>
        <v>-0.56397395597561584</v>
      </c>
      <c r="NX91" s="33">
        <f t="shared" si="210"/>
        <v>2.5354270477453866E-2</v>
      </c>
      <c r="NZ91" s="5" t="s">
        <v>87</v>
      </c>
      <c r="OA91" s="4">
        <v>-1059.14484811275</v>
      </c>
      <c r="OB91" s="4">
        <v>-1063.04479313245</v>
      </c>
      <c r="OC91" s="4">
        <v>-1062.9978903758199</v>
      </c>
      <c r="OD91" s="4">
        <v>-1062.8488094685799</v>
      </c>
      <c r="OE91" s="4">
        <v>-1062.8253580902699</v>
      </c>
      <c r="OF91" s="4">
        <v>-1062.8418063383799</v>
      </c>
      <c r="OG91" s="4">
        <v>-4.6902756620999998E-2</v>
      </c>
      <c r="OH91" s="28">
        <f t="shared" si="211"/>
        <v>-1062.7949035817589</v>
      </c>
      <c r="OI91" s="18" t="s">
        <v>118</v>
      </c>
      <c r="OJ91" s="34">
        <f>627.5095*(OA93-OA92)</f>
        <v>13.813355265536602</v>
      </c>
      <c r="OK91" s="34">
        <f>627.5095*(OH93-OH92)</f>
        <v>7.7883452078137303</v>
      </c>
      <c r="OL91" s="34">
        <f>627.5095*(OF93-OF92)</f>
        <v>7.7067253126317086</v>
      </c>
      <c r="OM91" s="34">
        <f>627.5095*(OE93-OE92)</f>
        <v>10.434494425340819</v>
      </c>
      <c r="ON91" s="34">
        <f>627.5095*(OD93-OD92)</f>
        <v>10.393684483100275</v>
      </c>
      <c r="OO91" s="34">
        <f>627.5095*(OC93-OC92)</f>
        <v>9.7934233908194575</v>
      </c>
      <c r="OP91" s="34">
        <f>627.5095*(OB93-OB92)</f>
        <v>9.71180349991781</v>
      </c>
      <c r="OQ91" s="33">
        <f t="shared" si="160"/>
        <v>2.0050781872861014</v>
      </c>
      <c r="OR91" s="39">
        <f t="shared" si="212"/>
        <v>-0.68188098318246482</v>
      </c>
      <c r="OS91" s="39"/>
      <c r="OT91" s="39" t="s">
        <v>87</v>
      </c>
      <c r="OU91" s="39">
        <v>-1059.14484811285</v>
      </c>
      <c r="OV91" s="39">
        <v>-1063.04365003266</v>
      </c>
      <c r="OW91" s="39">
        <v>-1063.02490924265</v>
      </c>
      <c r="OX91" s="39">
        <v>-1062.85278249816</v>
      </c>
      <c r="OY91" s="39">
        <v>-1062.8434121031501</v>
      </c>
      <c r="OZ91" s="39">
        <v>-1062.84314013061</v>
      </c>
      <c r="PA91" s="39">
        <v>-1.8740790010000001E-2</v>
      </c>
      <c r="PB91" s="39">
        <v>-1062.8243993405999</v>
      </c>
      <c r="PC91" s="39" t="s">
        <v>118</v>
      </c>
      <c r="PD91" s="39">
        <v>13.813355278092367</v>
      </c>
      <c r="PE91" s="39">
        <v>7.8601912753357048</v>
      </c>
      <c r="PF91" s="39">
        <v>7.7788915908130098</v>
      </c>
      <c r="PG91" s="39">
        <v>10.514795121879986</v>
      </c>
      <c r="PH91" s="39">
        <v>10.474145282329545</v>
      </c>
      <c r="PI91" s="39">
        <v>9.8911156324230056</v>
      </c>
      <c r="PJ91" s="39">
        <v>9.8098159533221185</v>
      </c>
      <c r="PK91" s="39">
        <v>2.0309243625091087</v>
      </c>
      <c r="PL91" s="39">
        <v>-0.66432932900742614</v>
      </c>
      <c r="PM91" s="39"/>
      <c r="PO91" s="33">
        <f t="shared" si="161"/>
        <v>-1.6873015106929401E-2</v>
      </c>
      <c r="PP91" s="33">
        <f t="shared" si="162"/>
        <v>-0.32023641491023014</v>
      </c>
      <c r="PQ91" s="33">
        <f t="shared" si="213"/>
        <v>-0.30336339980330074</v>
      </c>
      <c r="PR91" s="33">
        <f>'LNO-CCSD(T)-def2nZVP'!LB91</f>
        <v>-3.8030025081472019E-2</v>
      </c>
      <c r="PS91" s="33">
        <f t="shared" si="214"/>
        <v>-0.22703752941698888</v>
      </c>
      <c r="PT91" s="33">
        <f t="shared" si="215"/>
        <v>-2.3102015508744401E-2</v>
      </c>
      <c r="PU91" s="33">
        <f>-'LNO-CCSD(T)-def2nZVP'!FA91+'CCSD(T)'!CI91</f>
        <v>-0.10231506889862274</v>
      </c>
      <c r="PV91" s="360">
        <f>'LNO-CCSD(T)-def2nZVP'!KV91+PS91+PT91+PU91</f>
        <v>9.7890722172726559</v>
      </c>
      <c r="PW91" s="360"/>
      <c r="PX91" s="399">
        <v>-1.6873096719399072E-2</v>
      </c>
      <c r="PY91" s="399">
        <v>-0.29097249668575209</v>
      </c>
      <c r="PZ91" s="399">
        <v>-0.27409939996635302</v>
      </c>
      <c r="QA91" s="399">
        <v>-3.8030025081472019E-2</v>
      </c>
      <c r="QB91" s="399">
        <v>-0.20536051985534914</v>
      </c>
      <c r="QC91" s="399">
        <v>-2.3102015508744401E-2</v>
      </c>
      <c r="QD91" s="399">
        <v>-0.10231506889862274</v>
      </c>
      <c r="QE91" s="360">
        <v>9.8107492268342966</v>
      </c>
      <c r="QF91" s="399">
        <f t="shared" si="216"/>
        <v>2.1677009561640759E-2</v>
      </c>
      <c r="QH91" s="5" t="s">
        <v>87</v>
      </c>
      <c r="QI91" s="420">
        <v>-1059.1070112057901</v>
      </c>
      <c r="QJ91" s="420">
        <v>-1062.54012179559</v>
      </c>
      <c r="QK91" s="420">
        <v>-1062.52896164963</v>
      </c>
      <c r="QL91" s="420">
        <v>-1062.37569292793</v>
      </c>
      <c r="QM91" s="420">
        <v>-1062.3701128549501</v>
      </c>
      <c r="QN91" s="420">
        <v>-1062.31297343203</v>
      </c>
      <c r="QO91" s="420">
        <v>-1.1160145957E-2</v>
      </c>
      <c r="QP91" s="213">
        <f t="shared" si="217"/>
        <v>-1062.301813286073</v>
      </c>
      <c r="QQ91" s="421" t="s">
        <v>118</v>
      </c>
      <c r="QR91" s="212">
        <f>627.5095*(QI93-QI92)</f>
        <v>13.830228180340097</v>
      </c>
      <c r="QS91" s="212">
        <f>627.5095*(QP93-QP92)</f>
        <v>8.0562148900420176</v>
      </c>
      <c r="QT91" s="212">
        <f>627.5095*(QN93-QN92)</f>
        <v>7.9731530011262546</v>
      </c>
      <c r="QU91" s="212">
        <f>627.5095*(QM93-QM92)</f>
        <v>10.632328648909635</v>
      </c>
      <c r="QV91" s="212">
        <f>627.5095*(QL93-QL92)</f>
        <v>10.590797704451752</v>
      </c>
      <c r="QW91" s="212">
        <f>627.5095*(QK93-QK92)</f>
        <v>10.002681274204459</v>
      </c>
      <c r="QX91" s="212">
        <f>627.5095*(QJ93-QJ92)</f>
        <v>9.9196193854313748</v>
      </c>
      <c r="QY91" s="213">
        <f t="shared" si="163"/>
        <v>1.9464663843051202</v>
      </c>
      <c r="QZ91" s="249">
        <f t="shared" si="218"/>
        <v>-0.6711783190203775</v>
      </c>
      <c r="RA91" s="5"/>
      <c r="RB91" s="5" t="s">
        <v>87</v>
      </c>
      <c r="RC91" s="213">
        <v>-1059.14484811286</v>
      </c>
      <c r="RD91" s="213">
        <v>-1062.75366375979</v>
      </c>
      <c r="RE91" s="213">
        <v>-1062.7366045779099</v>
      </c>
      <c r="RF91" s="213">
        <v>-1062.5726983115701</v>
      </c>
      <c r="RG91" s="213">
        <v>-1062.5641687206301</v>
      </c>
      <c r="RH91" s="213">
        <v>-1062.54816504883</v>
      </c>
      <c r="RI91" s="213">
        <v>-1.7059181876000001E-2</v>
      </c>
      <c r="RJ91" s="418">
        <f t="shared" si="219"/>
        <v>-1062.531105866954</v>
      </c>
      <c r="RK91" s="421" t="s">
        <v>118</v>
      </c>
      <c r="RL91" s="212">
        <f>627.5095*(RC93-RC92)</f>
        <v>13.813355616955327</v>
      </c>
      <c r="RM91" s="212">
        <f>627.5095*(RJ93-RJ92)</f>
        <v>7.9482296202290081</v>
      </c>
      <c r="RN91" s="212">
        <f>627.5095*(RH93-RH92)</f>
        <v>7.8651507096916768</v>
      </c>
      <c r="RO91" s="212">
        <f>627.5095*(RG93-RG92)</f>
        <v>10.547415669777337</v>
      </c>
      <c r="RP91" s="212">
        <f>627.5095*(RF93-RF92)</f>
        <v>10.505876209942938</v>
      </c>
      <c r="RQ91" s="212">
        <f>627.5095*(RE93-RE92)</f>
        <v>9.8842394333551109</v>
      </c>
      <c r="RR91" s="212">
        <f>627.5095*(RD93-RD92)</f>
        <v>9.8011605201068761</v>
      </c>
      <c r="RS91" s="213">
        <f t="shared" si="164"/>
        <v>1.9360098104151993</v>
      </c>
      <c r="RT91" s="249">
        <f t="shared" si="220"/>
        <v>-0.70471568983606225</v>
      </c>
    </row>
    <row r="92" spans="1:488" ht="17">
      <c r="A92" s="96">
        <v>17.22</v>
      </c>
      <c r="C92" s="286" t="s">
        <v>88</v>
      </c>
      <c r="D92" s="282">
        <v>-1058.20560493061</v>
      </c>
      <c r="E92" s="282">
        <v>-1060.73058811178</v>
      </c>
      <c r="F92" s="282">
        <v>-1060.72399377125</v>
      </c>
      <c r="G92" s="282">
        <v>-1060.6323858568501</v>
      </c>
      <c r="H92" s="282">
        <v>-1060.62908868659</v>
      </c>
      <c r="I92" s="282">
        <v>-1060.4979947796301</v>
      </c>
      <c r="J92" s="282">
        <v>-1060.4914004391001</v>
      </c>
      <c r="K92" s="94" t="s">
        <v>119</v>
      </c>
      <c r="L92" s="34">
        <f>627.5095*(D93-D91)</f>
        <v>35.79126380054398</v>
      </c>
      <c r="M92" s="34">
        <f>627.5095*(J93-J91)</f>
        <v>22.762942140044071</v>
      </c>
      <c r="N92" s="34">
        <f>627.5095*(I93-I91)</f>
        <v>22.826793233528075</v>
      </c>
      <c r="O92" s="34">
        <f>627.5095*(H93-H91)</f>
        <v>27.153523438464717</v>
      </c>
      <c r="P92" s="34">
        <f>627.5095*(G93-G91)</f>
        <v>27.185448981996437</v>
      </c>
      <c r="Q92" s="34">
        <f>627.5095*(F93-F91)</f>
        <v>25.786400976963609</v>
      </c>
      <c r="R92" s="34">
        <f>627.5095*(E93-E91)</f>
        <v>25.850252070304936</v>
      </c>
      <c r="S92" s="93">
        <f t="shared" si="165"/>
        <v>3.0234588367768609</v>
      </c>
      <c r="T92" s="93">
        <f t="shared" si="166"/>
        <v>-1.3351969116915008</v>
      </c>
      <c r="U92" s="288"/>
      <c r="V92" s="93">
        <f>L92-'CCSD(T)'!BV92</f>
        <v>0.41122817251567056</v>
      </c>
      <c r="W92" s="93">
        <f>N92-'CCSD(T)'!BW92</f>
        <v>0.51230967650923631</v>
      </c>
      <c r="X92" s="93">
        <f>P92-'CCSD(T)'!CF92</f>
        <v>-7.3554003618255592E-2</v>
      </c>
      <c r="Y92" s="93">
        <f>R92-'CCSD(T)'!CG92</f>
        <v>-8.9437981755686735E-3</v>
      </c>
      <c r="Z92" s="93">
        <f>R92-'DLPNO-CCSD(T1 or T0)'!CT91</f>
        <v>3.1567593240744429E-2</v>
      </c>
      <c r="AA92" s="93">
        <f t="shared" si="167"/>
        <v>-0.48478217613392616</v>
      </c>
      <c r="AB92" s="93">
        <f t="shared" si="168"/>
        <v>6.4610205442686919E-2</v>
      </c>
      <c r="AD92" s="209" t="s">
        <v>88</v>
      </c>
      <c r="AE92" s="28">
        <v>-1058.20560493061</v>
      </c>
      <c r="AF92" s="28">
        <v>-1060.73070187198</v>
      </c>
      <c r="AG92" s="28">
        <v>-1060.72413849636</v>
      </c>
      <c r="AH92" s="28">
        <v>-1060.63249327071</v>
      </c>
      <c r="AI92" s="28">
        <v>-1060.6292115829001</v>
      </c>
      <c r="AJ92" s="28">
        <v>-1060.4981454446099</v>
      </c>
      <c r="AK92" s="28">
        <v>-1060.4915820689801</v>
      </c>
      <c r="AL92" s="18" t="s">
        <v>119</v>
      </c>
      <c r="AM92" s="34">
        <f>627.5095*(AE93-AE91)</f>
        <v>35.79126380054398</v>
      </c>
      <c r="AN92" s="34">
        <f>627.5095*(AK93-AK91)</f>
        <v>22.794658415365721</v>
      </c>
      <c r="AO92" s="34">
        <f>627.5095*(AJ93-AJ91)</f>
        <v>22.850030487549194</v>
      </c>
      <c r="AP92" s="34">
        <f>627.5095*(AI93-AI91)</f>
        <v>27.178225017360035</v>
      </c>
      <c r="AQ92" s="34">
        <f>627.5095*(AH93-AH91)</f>
        <v>27.20591105024149</v>
      </c>
      <c r="AR92" s="34">
        <f>627.5095*(AG93-AG91)</f>
        <v>25.814408194432215</v>
      </c>
      <c r="AS92" s="34">
        <f>627.5095*(AF93-AF91)</f>
        <v>25.869780266330334</v>
      </c>
      <c r="AT92" s="52">
        <f t="shared" si="169"/>
        <v>3.01974977878114</v>
      </c>
      <c r="AU92" s="52">
        <f t="shared" si="170"/>
        <v>-1.3361307839111554</v>
      </c>
      <c r="AV92" s="71"/>
      <c r="AW92" s="52">
        <f>AM92-'CCSD(T)'!BV92</f>
        <v>0.41122817251567056</v>
      </c>
      <c r="AX92" s="52">
        <f>AO92-'CCSD(T)'!BW92</f>
        <v>0.53554693053035507</v>
      </c>
      <c r="AY92" s="52">
        <f>AQ92-'CCSD(T)'!CF92</f>
        <v>-5.3091935373203114E-2</v>
      </c>
      <c r="AZ92" s="52">
        <f>AS92-'CCSD(T)'!CG92</f>
        <v>1.058439784982923E-2</v>
      </c>
      <c r="BA92" s="52">
        <f>AS92-'DLPNO-CCSD(T1 or T0)'!CT91</f>
        <v>5.1095789266142333E-2</v>
      </c>
      <c r="BB92" s="52">
        <f t="shared" si="171"/>
        <v>-0.46432010788887368</v>
      </c>
      <c r="BC92" s="52">
        <f t="shared" si="172"/>
        <v>6.3676333223032344E-2</v>
      </c>
      <c r="BD92" s="33"/>
      <c r="BE92" s="211" t="s">
        <v>88</v>
      </c>
      <c r="BF92" s="28">
        <v>-1058.20560493061</v>
      </c>
      <c r="BG92" s="28">
        <v>-1060.72981105497</v>
      </c>
      <c r="BH92" s="28">
        <v>-1060.7126030101999</v>
      </c>
      <c r="BI92" s="28">
        <v>-1060.6300384455999</v>
      </c>
      <c r="BJ92" s="28">
        <v>-1060.6214344232201</v>
      </c>
      <c r="BK92" s="28">
        <v>-1060.4969500847201</v>
      </c>
      <c r="BL92" s="28">
        <v>-1.720804477E-2</v>
      </c>
      <c r="BM92" s="28">
        <f t="shared" si="173"/>
        <v>-1060.47974203995</v>
      </c>
      <c r="BN92" s="18" t="s">
        <v>119</v>
      </c>
      <c r="BO92" s="212">
        <f>627.5095*(BF93-BF91)</f>
        <v>35.791263794266101</v>
      </c>
      <c r="BP92" s="212">
        <f>627.5095*(BM93-BM91)</f>
        <v>22.675519569218466</v>
      </c>
      <c r="BQ92" s="212">
        <f>627.5095*(BK93-BK91)</f>
        <v>22.87081268612522</v>
      </c>
      <c r="BR92" s="212">
        <f>627.5095*(BJ93-BJ91)</f>
        <v>26.916425832650201</v>
      </c>
      <c r="BS92" s="212">
        <f>627.5095*(BI93-BI91)</f>
        <v>27.014072385111056</v>
      </c>
      <c r="BT92" s="212">
        <f>627.5095*(BH93-BH91)</f>
        <v>25.571882367674778</v>
      </c>
      <c r="BU92" s="212">
        <f>627.5095*(BG93-BG91)</f>
        <v>25.767175479017048</v>
      </c>
      <c r="BV92" s="213">
        <f t="shared" si="174"/>
        <v>2.8963627928918285</v>
      </c>
      <c r="BW92" s="213">
        <f t="shared" si="175"/>
        <v>-1.2468969060940083</v>
      </c>
      <c r="BX92" s="214">
        <f t="shared" si="129"/>
        <v>-8.9233877817147089E-2</v>
      </c>
      <c r="BY92" s="33">
        <f>BO92-'CCSD(T)'!BV92</f>
        <v>0.41122816623779102</v>
      </c>
      <c r="BZ92" s="33">
        <f>BQ92-'CCSD(T)'!BW92</f>
        <v>0.55632912910638055</v>
      </c>
      <c r="CA92" s="39">
        <f>BS92-'CCSD(T)'!CF92</f>
        <v>-0.24493060050363624</v>
      </c>
      <c r="CB92" s="39">
        <f>BU92-'CCSD(T)'!CG92</f>
        <v>-9.2020389463456809E-2</v>
      </c>
      <c r="CC92" s="33">
        <f>BU92-'DLPNO-CCSD(T1 or T0)'!CT91</f>
        <v>-5.1508998047143706E-2</v>
      </c>
      <c r="CD92" s="33">
        <f t="shared" si="176"/>
        <v>-0.65615876674142726</v>
      </c>
      <c r="CE92" s="33">
        <f t="shared" si="177"/>
        <v>0.15291021104017943</v>
      </c>
      <c r="CF92" s="39"/>
      <c r="CG92" s="211" t="s">
        <v>88</v>
      </c>
      <c r="CH92" s="74">
        <v>-1058.20560493061</v>
      </c>
      <c r="CI92" s="74">
        <v>-1060.7305638613</v>
      </c>
      <c r="CJ92" s="74">
        <v>-1060.7137287780099</v>
      </c>
      <c r="CK92" s="74">
        <v>-1060.6308021392399</v>
      </c>
      <c r="CL92" s="74">
        <v>-1060.6223845976001</v>
      </c>
      <c r="CM92" s="74">
        <v>-1060.49781865758</v>
      </c>
      <c r="CN92" s="33">
        <v>-1.6835083289000002E-2</v>
      </c>
      <c r="CO92" s="33">
        <f t="shared" si="178"/>
        <v>-1060.480983574291</v>
      </c>
      <c r="CP92" s="18" t="s">
        <v>119</v>
      </c>
      <c r="CQ92" s="34">
        <f>627.5095*(CH93-CH91)</f>
        <v>35.79126380054398</v>
      </c>
      <c r="CR92" s="34">
        <f>627.5095*(CO93-CO91)</f>
        <v>22.72336896885157</v>
      </c>
      <c r="CS92" s="34">
        <f>627.5095*(CM93-CM91)</f>
        <v>22.870531624624782</v>
      </c>
      <c r="CT92" s="34">
        <f>627.5095*(CL93-CL91)</f>
        <v>26.959757973998347</v>
      </c>
      <c r="CU92" s="34">
        <f>627.5095*(CK93-CK91)</f>
        <v>27.033339304952552</v>
      </c>
      <c r="CV92" s="34">
        <f>627.5095*(CJ93-CJ91)</f>
        <v>25.624863634970712</v>
      </c>
      <c r="CW92" s="34">
        <f>627.5095*(CI93-CI91)</f>
        <v>25.77202629687913</v>
      </c>
      <c r="CX92" s="33">
        <f t="shared" si="130"/>
        <v>2.9014946722543478</v>
      </c>
      <c r="CY92" s="33">
        <f t="shared" si="131"/>
        <v>-1.2613130080734223</v>
      </c>
      <c r="CZ92" s="33">
        <f t="shared" si="132"/>
        <v>-1.4416101979414009E-2</v>
      </c>
      <c r="DA92" s="33">
        <f>CQ92-'CCSD(T)'!BV92</f>
        <v>0.41122817251567056</v>
      </c>
      <c r="DB92" s="33">
        <f>CS92-'CCSD(T)'!BW92</f>
        <v>0.55604806760594272</v>
      </c>
      <c r="DC92" s="33">
        <f>CU92-'CCSD(T)'!CF92</f>
        <v>-0.22566368066214082</v>
      </c>
      <c r="DD92" s="39">
        <f>CW92-'CCSD(T)'!CG92</f>
        <v>-8.7169571601375395E-2</v>
      </c>
      <c r="DE92" s="39">
        <f>CW92-'DLPNO-CCSD(T1 or T0)'!CT91</f>
        <v>-4.6658180185062292E-2</v>
      </c>
      <c r="DF92" s="33">
        <f t="shared" si="179"/>
        <v>-0.63689185317781138</v>
      </c>
      <c r="DG92" s="33">
        <f t="shared" si="180"/>
        <v>0.13849410906076542</v>
      </c>
      <c r="DH92" s="33"/>
      <c r="DI92" s="211" t="s">
        <v>88</v>
      </c>
      <c r="DJ92" s="74">
        <v>-1058.20560493055</v>
      </c>
      <c r="DK92" s="74">
        <v>-1060.7301603636799</v>
      </c>
      <c r="DL92" s="74">
        <v>-1060.7285037008901</v>
      </c>
      <c r="DM92" s="74">
        <v>-1060.6327447782401</v>
      </c>
      <c r="DN92" s="74">
        <v>-1060.63191644684</v>
      </c>
      <c r="DO92" s="74">
        <v>-1060.4982909698001</v>
      </c>
      <c r="DP92" s="28">
        <v>-1.656662792E-3</v>
      </c>
      <c r="DQ92" s="33">
        <f t="shared" si="125"/>
        <v>-1060.4966343070082</v>
      </c>
      <c r="DR92" s="18" t="s">
        <v>119</v>
      </c>
      <c r="DS92" s="34">
        <f>627.5095*(DJ93-DJ91)</f>
        <v>35.791263794266101</v>
      </c>
      <c r="DT92" s="34">
        <f>627.5095*(DQ93-DQ91)</f>
        <v>22.838155488379503</v>
      </c>
      <c r="DU92" s="34">
        <f>627.5095*(DO93-DO91)</f>
        <v>22.871039857000561</v>
      </c>
      <c r="DV92" s="34">
        <f>627.5095*(DN93-DN91)</f>
        <v>27.23891751040259</v>
      </c>
      <c r="DW92" s="34">
        <f>627.5095*(DM93-DM91)</f>
        <v>27.255359689862029</v>
      </c>
      <c r="DX92" s="34">
        <f>627.5095*(DL93-DL91)</f>
        <v>25.841194353535901</v>
      </c>
      <c r="DY92" s="34">
        <f>627.5095*(DK93-DK91)</f>
        <v>25.874078725295899</v>
      </c>
      <c r="DZ92" s="33">
        <f t="shared" si="133"/>
        <v>3.0030388682953379</v>
      </c>
      <c r="EA92" s="33">
        <f t="shared" si="134"/>
        <v>-1.3812809645661304</v>
      </c>
      <c r="EB92" s="33">
        <f t="shared" si="181"/>
        <v>-4.6084052874629577E-2</v>
      </c>
      <c r="EC92" s="33">
        <f>DS92-'CCSD(T)'!BV92</f>
        <v>0.41122816623779102</v>
      </c>
      <c r="ED92" s="33">
        <f>DU92-'CCSD(T)'!BW92</f>
        <v>0.55655629998172174</v>
      </c>
      <c r="EE92" s="33">
        <f>DW92-'CCSD(T)'!CF92</f>
        <v>-3.6432957526635334E-3</v>
      </c>
      <c r="EF92" s="39">
        <f>DY92-'CCSD(T)'!CG92</f>
        <v>1.4882856815393808E-2</v>
      </c>
      <c r="EG92" s="39">
        <f>DY92-'DLPNO-CCSD(T1 or T0)'!CT91</f>
        <v>5.5394248231706911E-2</v>
      </c>
      <c r="EH92" s="33">
        <f t="shared" si="182"/>
        <v>-0.41487146199045455</v>
      </c>
      <c r="EI92" s="33">
        <f t="shared" si="183"/>
        <v>1.8526152568057341E-2</v>
      </c>
      <c r="EJ92" s="33"/>
      <c r="EK92" s="289" t="s">
        <v>88</v>
      </c>
      <c r="EL92" s="33">
        <v>-1058.29256893977</v>
      </c>
      <c r="EM92" s="33">
        <v>-1061.2173271562799</v>
      </c>
      <c r="EN92" s="33">
        <v>-1061.2103201994901</v>
      </c>
      <c r="EO92" s="33">
        <v>-1061.10411387106</v>
      </c>
      <c r="EP92" s="33">
        <v>-1061.10061039266</v>
      </c>
      <c r="EQ92" s="33">
        <v>-1061.00086934563</v>
      </c>
      <c r="ER92" s="33">
        <v>-7.0069567900000003E-3</v>
      </c>
      <c r="ES92" s="33">
        <f t="shared" si="184"/>
        <v>-1060.9938623888399</v>
      </c>
      <c r="ET92" s="18" t="s">
        <v>119</v>
      </c>
      <c r="EU92" s="34">
        <f>627.5095*(EL93-EL91)</f>
        <v>31.175412025913182</v>
      </c>
      <c r="EV92" s="34">
        <f>627.5095*(ES93-ES91)</f>
        <v>15.808030125504235</v>
      </c>
      <c r="EW92" s="34">
        <f>627.5095*(EQ93-EQ91)</f>
        <v>15.867985587897389</v>
      </c>
      <c r="EX92" s="34">
        <f>627.5095*(EP93-EP91)</f>
        <v>21.611846889753227</v>
      </c>
      <c r="EY92" s="34">
        <f>627.5095*(EO93-EO91)</f>
        <v>21.641824624873482</v>
      </c>
      <c r="EZ92" s="34">
        <f>627.5095*(EN93-EN91)</f>
        <v>19.792727126578946</v>
      </c>
      <c r="FA92" s="34">
        <f>627.5095*(EM93-EM91)</f>
        <v>19.85268259082693</v>
      </c>
      <c r="FB92" s="92">
        <f t="shared" si="135"/>
        <v>3.9846970029295417</v>
      </c>
      <c r="FC92" s="92">
        <f t="shared" si="136"/>
        <v>-1.7891420340465523</v>
      </c>
      <c r="FD92" s="92">
        <f>EU92-'CCSD(T)'!BB92</f>
        <v>0.49445381014431078</v>
      </c>
      <c r="FE92" s="92">
        <f>EW92-'CCSD(T)'!BC92</f>
        <v>0.5643415674992962</v>
      </c>
      <c r="FF92" s="92">
        <f>EY92-'CCSD(T)'!CH92</f>
        <v>-5.293395232442677E-2</v>
      </c>
      <c r="FG92" s="96">
        <f>FA92-'CCSD(T)'!CI92</f>
        <v>-2.6081199729006244E-2</v>
      </c>
      <c r="FH92" s="96">
        <f>FA92-'DLPNO-CCSD(T1 or T0)'!AF91</f>
        <v>0.10241846733095628</v>
      </c>
      <c r="FI92" s="92">
        <f t="shared" si="185"/>
        <v>-0.54738776246873755</v>
      </c>
      <c r="FJ92" s="92">
        <f t="shared" si="186"/>
        <v>2.6852752595420526E-2</v>
      </c>
      <c r="FK92" s="39"/>
      <c r="FL92" s="218" t="s">
        <v>88</v>
      </c>
      <c r="FM92" s="28">
        <v>-1058.29256893979</v>
      </c>
      <c r="FN92" s="28">
        <v>-1061.2174360367601</v>
      </c>
      <c r="FO92" s="28">
        <v>-1061.21048231699</v>
      </c>
      <c r="FP92" s="28">
        <v>-1061.10421494808</v>
      </c>
      <c r="FQ92" s="28">
        <v>-1061.1007380881899</v>
      </c>
      <c r="FR92" s="28">
        <v>-1061.00101777396</v>
      </c>
      <c r="FS92" s="28">
        <v>-6.9537197640000001E-3</v>
      </c>
      <c r="FT92" s="28">
        <f t="shared" si="187"/>
        <v>-1060.9940640541961</v>
      </c>
      <c r="FU92" s="18" t="s">
        <v>119</v>
      </c>
      <c r="FV92" s="34">
        <f>627.5095*(FM93-FM91)</f>
        <v>31.175411969412245</v>
      </c>
      <c r="FW92" s="34">
        <f>627.5095*(FT93-FT91)</f>
        <v>15.817998418413437</v>
      </c>
      <c r="FX92" s="34">
        <f>627.5095*(FR93-FR91)</f>
        <v>15.882716009457063</v>
      </c>
      <c r="FY92" s="34">
        <f>627.5095*(FQ93-FQ91)</f>
        <v>21.619965030275893</v>
      </c>
      <c r="FZ92" s="34">
        <f>627.5095*(FP93-FP91)</f>
        <v>21.652323825298328</v>
      </c>
      <c r="GA92" s="34">
        <f>627.5095*(FO93-FO91)</f>
        <v>19.798052956689638</v>
      </c>
      <c r="GB92" s="34">
        <f>627.5095*(FN93-FN91)</f>
        <v>19.862770546449148</v>
      </c>
      <c r="GC92" s="33">
        <f t="shared" si="188"/>
        <v>3.9800545369920854</v>
      </c>
      <c r="GD92" s="33">
        <f t="shared" si="189"/>
        <v>-1.7895532788491799</v>
      </c>
      <c r="GE92" s="169">
        <f t="shared" si="137"/>
        <v>-0.59273816947123592</v>
      </c>
      <c r="GF92" s="33">
        <f>FV92-'CCSD(T)'!BB92</f>
        <v>0.49445375364337352</v>
      </c>
      <c r="GG92" s="33">
        <f>FX92-'CCSD(T)'!BC92</f>
        <v>0.57907198905897062</v>
      </c>
      <c r="GH92" s="33">
        <f>FZ92-'CCSD(T)'!CH92</f>
        <v>-4.2434751899580903E-2</v>
      </c>
      <c r="GI92" s="33">
        <f>GB92-'CCSD(T)'!CI92</f>
        <v>-1.599324410678804E-2</v>
      </c>
      <c r="GJ92" s="33">
        <f>GB92-'DLPNO-CCSD(T1 or T0)'!O91</f>
        <v>0.16370429557800037</v>
      </c>
      <c r="GK92" s="33">
        <f t="shared" si="190"/>
        <v>-0.53688850554295442</v>
      </c>
      <c r="GL92" s="33">
        <f t="shared" si="191"/>
        <v>2.6441507792792862E-2</v>
      </c>
      <c r="GM92" s="33"/>
      <c r="GN92" s="218" t="s">
        <v>88</v>
      </c>
      <c r="GO92" s="28">
        <v>-1058.29256893979</v>
      </c>
      <c r="GP92" s="28">
        <v>-1061.2170516572401</v>
      </c>
      <c r="GQ92" s="28">
        <v>-1061.1977186072299</v>
      </c>
      <c r="GR92" s="28">
        <v>-1061.1020675104301</v>
      </c>
      <c r="GS92" s="28">
        <v>-1061.09240098543</v>
      </c>
      <c r="GT92" s="28">
        <v>-1060.9995973185501</v>
      </c>
      <c r="GU92" s="28">
        <v>-1.9333050013000001E-2</v>
      </c>
      <c r="GV92" s="28">
        <f t="shared" si="192"/>
        <v>-1060.980264268537</v>
      </c>
      <c r="GW92" s="18" t="s">
        <v>119</v>
      </c>
      <c r="GX92" s="34">
        <f>627.5095*(GO93-GO91)</f>
        <v>31.175411963134362</v>
      </c>
      <c r="GY92" s="34">
        <f>627.5095*(GV93-GV91)</f>
        <v>15.606267513711213</v>
      </c>
      <c r="GZ92" s="34">
        <f>627.5095*(GT93-GT91)</f>
        <v>15.889032752197233</v>
      </c>
      <c r="HA92" s="34">
        <f>627.5095*(GS93-GS91)</f>
        <v>21.365792175654082</v>
      </c>
      <c r="HB92" s="34">
        <f>627.5095*(GR93-GR91)</f>
        <v>21.507174790973416</v>
      </c>
      <c r="HC92" s="34">
        <f>627.5095*(GQ93-GQ91)</f>
        <v>19.533990564620375</v>
      </c>
      <c r="HD92" s="34">
        <f>627.5095*(GP93-GP91)</f>
        <v>19.816755801964959</v>
      </c>
      <c r="HE92" s="33">
        <f t="shared" si="138"/>
        <v>3.9277230497677262</v>
      </c>
      <c r="HF92" s="33">
        <f t="shared" si="139"/>
        <v>-1.6904189890084567</v>
      </c>
      <c r="HG92" s="52">
        <f t="shared" si="193"/>
        <v>-9.9134289840723255E-2</v>
      </c>
      <c r="HH92" s="33">
        <f>GX92-'CCSD(T)'!BB92</f>
        <v>0.49445374736549041</v>
      </c>
      <c r="HI92" s="33">
        <f>GZ92-'CCSD(T)'!BC92</f>
        <v>0.58538873179914042</v>
      </c>
      <c r="HJ92" s="33">
        <f>HB92-'CCSD(T)'!CH92</f>
        <v>-0.18758378622449356</v>
      </c>
      <c r="HK92" s="33">
        <f>HD92-'CCSD(T)'!CI92</f>
        <v>-6.2007988590977448E-2</v>
      </c>
      <c r="HL92" s="33">
        <f>HD92-'DLPNO-CCSD(T1 or T0)'!CT91</f>
        <v>-6.0019286750992329</v>
      </c>
      <c r="HM92" s="33">
        <f t="shared" si="140"/>
        <v>-0.68203753358998398</v>
      </c>
      <c r="HN92" s="33">
        <f t="shared" si="141"/>
        <v>0.12557579763351612</v>
      </c>
      <c r="HO92" s="39"/>
      <c r="HP92" s="218" t="s">
        <v>88</v>
      </c>
      <c r="HQ92" s="28">
        <v>-1058.29256893979</v>
      </c>
      <c r="HR92" s="28">
        <v>-1061.2178529304899</v>
      </c>
      <c r="HS92" s="28">
        <v>-1061.1988687652499</v>
      </c>
      <c r="HT92" s="28">
        <v>-1061.1028511091699</v>
      </c>
      <c r="HU92" s="28">
        <v>-1061.0933590265499</v>
      </c>
      <c r="HV92" s="28">
        <v>-1061.0005853575401</v>
      </c>
      <c r="HW92" s="28">
        <v>-1.8984165244000002E-2</v>
      </c>
      <c r="HX92" s="28">
        <f t="shared" si="194"/>
        <v>-1060.981601192296</v>
      </c>
      <c r="HY92" s="18" t="s">
        <v>119</v>
      </c>
      <c r="HZ92" s="34">
        <f>627.5095*(HQ93-HQ91)</f>
        <v>31.175411969412245</v>
      </c>
      <c r="IA92" s="34">
        <f>627.5095*(HX93-HX91)</f>
        <v>15.567465911650553</v>
      </c>
      <c r="IB92" s="34">
        <f>627.5095*(HV93-HV91)</f>
        <v>15.896535437682759</v>
      </c>
      <c r="IC92" s="34">
        <f>627.5095*(HU93-HU91)</f>
        <v>21.358490525221455</v>
      </c>
      <c r="ID92" s="34">
        <f>627.5095*(HT93-HT91)</f>
        <v>21.523025285740673</v>
      </c>
      <c r="IE92" s="34">
        <f>627.5095*(HS93-HS91)</f>
        <v>19.508192965081768</v>
      </c>
      <c r="IF92" s="34">
        <f>627.5095*(HR93-HR91)</f>
        <v>19.837262498675972</v>
      </c>
      <c r="IG92" s="33">
        <f t="shared" si="195"/>
        <v>3.940727060993213</v>
      </c>
      <c r="IH92" s="33">
        <f t="shared" si="196"/>
        <v>-1.6857627870647001</v>
      </c>
      <c r="II92" s="33">
        <f t="shared" si="197"/>
        <v>4.6562019437565993E-3</v>
      </c>
      <c r="IJ92" s="33">
        <f>HZ92-'CCSD(T)'!BB92</f>
        <v>0.49445375364337352</v>
      </c>
      <c r="IK92" s="33">
        <f>IB92-'CCSD(T)'!BC92</f>
        <v>0.5928914172846671</v>
      </c>
      <c r="IL92" s="33">
        <f>ID92-'CCSD(T)'!CH92</f>
        <v>-0.1717332914572367</v>
      </c>
      <c r="IM92" s="33">
        <f>IF92-'CCSD(T)'!CI92</f>
        <v>-4.1501291879963986E-2</v>
      </c>
      <c r="IN92" s="33">
        <f>IF92-'DLPNO-CCSD(T1 or T0)'!CT91</f>
        <v>-5.9814219783882194</v>
      </c>
      <c r="IO92" s="33">
        <f t="shared" si="198"/>
        <v>-0.66618704510061022</v>
      </c>
      <c r="IP92" s="33">
        <f t="shared" si="199"/>
        <v>0.13023199957727272</v>
      </c>
      <c r="IQ92" s="33"/>
      <c r="IR92" s="218" t="s">
        <v>88</v>
      </c>
      <c r="IS92">
        <v>-1058.29256893977</v>
      </c>
      <c r="IT92">
        <v>-1061.2173628763901</v>
      </c>
      <c r="IU92">
        <v>-1061.2153158180699</v>
      </c>
      <c r="IV92">
        <v>-1061.1046053222001</v>
      </c>
      <c r="IW92">
        <v>-1061.1035817930399</v>
      </c>
      <c r="IX92">
        <v>-1061.0011996533999</v>
      </c>
      <c r="IY92">
        <v>-2.0470583170000001E-3</v>
      </c>
      <c r="IZ92" s="28">
        <f t="shared" si="200"/>
        <v>-1060.9991525950829</v>
      </c>
      <c r="JA92" s="18" t="s">
        <v>119</v>
      </c>
      <c r="JB92" s="34">
        <f>627.5095*(IS93-IS91)</f>
        <v>31.175412025913182</v>
      </c>
      <c r="JC92" s="34">
        <f>627.5095*(IZ93-IZ91)</f>
        <v>15.835366535134762</v>
      </c>
      <c r="JD92" s="34">
        <f>627.5095*(IX93-IX91)</f>
        <v>15.872577244223123</v>
      </c>
      <c r="JE92" s="34">
        <f>627.5095*(IW93-IW91)</f>
        <v>21.647086505479603</v>
      </c>
      <c r="JF92" s="34">
        <f>627.5095*(IV93-IV91)</f>
        <v>21.665691860951199</v>
      </c>
      <c r="JG92" s="34">
        <f>627.5095*(IU93-IU91)</f>
        <v>19.819219247371606</v>
      </c>
      <c r="JH92" s="34">
        <f>627.5095*(IT93-IT91)</f>
        <v>19.856429958314795</v>
      </c>
      <c r="JI92" s="33">
        <f t="shared" si="201"/>
        <v>3.9838527140916717</v>
      </c>
      <c r="JJ92" s="33">
        <f t="shared" si="202"/>
        <v>-1.8092619026364041</v>
      </c>
      <c r="JK92" s="33">
        <f t="shared" si="203"/>
        <v>-2.0119868589851819E-2</v>
      </c>
      <c r="JL92" s="33">
        <f>JB92-'CCSD(T)'!BB92</f>
        <v>0.49445381014431078</v>
      </c>
      <c r="JM92" s="33">
        <f>JD92-'CCSD(T)'!BC92</f>
        <v>0.56893322382503086</v>
      </c>
      <c r="JN92" s="33">
        <f>JF92-'CCSD(T)'!CH92</f>
        <v>-2.90667162467102E-2</v>
      </c>
      <c r="JO92" s="33">
        <f>JH92-'CCSD(T)'!CI92</f>
        <v>-2.2333832241141494E-2</v>
      </c>
      <c r="JP92" s="33">
        <f>JH92-'DLPNO-CCSD(T1 or T0)'!CT91</f>
        <v>-5.9622545187493969</v>
      </c>
      <c r="JQ92" s="33">
        <f t="shared" si="204"/>
        <v>-0.52352052639102098</v>
      </c>
      <c r="JR92" s="33">
        <f t="shared" si="205"/>
        <v>6.7328840055687067E-3</v>
      </c>
      <c r="JS92" s="33"/>
      <c r="JT92" s="344">
        <v>-1062.9939249541401</v>
      </c>
      <c r="JU92" s="345">
        <v>-1062.6613759368199</v>
      </c>
      <c r="JV92" s="346">
        <v>-1062.6490567544499</v>
      </c>
      <c r="JW92" s="328"/>
      <c r="JX92" s="218" t="s">
        <v>88</v>
      </c>
      <c r="JY92" s="124">
        <v>-1059.0807705233599</v>
      </c>
      <c r="JZ92" s="28">
        <v>-1062.7644137039499</v>
      </c>
      <c r="KA92" s="28">
        <v>-1062.75198738003</v>
      </c>
      <c r="KB92" s="28">
        <v>-1062.5892581247699</v>
      </c>
      <c r="KC92" s="28">
        <v>-1062.5830449628099</v>
      </c>
      <c r="KD92" s="28">
        <v>-1062.54989858358</v>
      </c>
      <c r="KE92" s="28">
        <v>-1.2426323918E-2</v>
      </c>
      <c r="KF92" s="28">
        <f t="shared" si="206"/>
        <v>-1062.5374722596621</v>
      </c>
      <c r="KG92" s="216">
        <v>-1062.357715487</v>
      </c>
      <c r="KH92" s="125">
        <v>-1062.357715487</v>
      </c>
      <c r="KI92" s="215">
        <v>-1062.5152280140001</v>
      </c>
      <c r="KJ92" s="10">
        <v>-0.90579700732599999</v>
      </c>
      <c r="KK92" s="10">
        <v>-2.5639185545190002</v>
      </c>
      <c r="KL92" s="10">
        <f t="shared" si="142"/>
        <v>-1062.4594051245581</v>
      </c>
      <c r="KM92" s="10">
        <f t="shared" si="143"/>
        <v>-1062.4138646442345</v>
      </c>
      <c r="KN92" s="34">
        <f>627.5095*(JY93-JY91)</f>
        <v>30.296505792058692</v>
      </c>
      <c r="KO92" s="34">
        <f>627.5095*(KF93-KF91)</f>
        <v>12.324651054568298</v>
      </c>
      <c r="KP92" s="34">
        <f>627.5095*(KL93-KL91)</f>
        <v>16.264863530682319</v>
      </c>
      <c r="KQ92" s="34">
        <f>627.5095*(KM93-KM91)</f>
        <v>18.213860297885233</v>
      </c>
      <c r="KR92" s="34">
        <f>627.5095*(KD93-KD91)</f>
        <v>12.33751929332159</v>
      </c>
      <c r="KS92" s="34">
        <f>627.5095*(KC93-KC91)</f>
        <v>19.271897655208271</v>
      </c>
      <c r="KT92" s="34">
        <f>627.5095*(KB93-KB91)</f>
        <v>19.278331773657502</v>
      </c>
      <c r="KU92" s="34">
        <f>627.5095*(KA93-KA91)</f>
        <v>16.883172088438624</v>
      </c>
      <c r="KV92" s="34">
        <f>627.5095*(JZ93-JZ91)</f>
        <v>16.896040325337086</v>
      </c>
      <c r="KW92" s="33">
        <f t="shared" si="221"/>
        <v>4.5585210320154967</v>
      </c>
      <c r="KX92" s="109">
        <f>627.5095*(JT93-JT91)</f>
        <v>16.216599180726607</v>
      </c>
      <c r="KY92" s="109">
        <f>627.5095*(JU93-JU91)</f>
        <v>16.742022266408878</v>
      </c>
      <c r="KZ92" s="331">
        <f>627.5095*(JV93-JV91)</f>
        <v>16.97743782682678</v>
      </c>
      <c r="LA92" s="33">
        <f t="shared" si="144"/>
        <v>-2.3822914483204158</v>
      </c>
      <c r="LB92" s="155">
        <f t="shared" si="145"/>
        <v>-0.59273816947123592</v>
      </c>
      <c r="LC92" s="149">
        <f>KN92-'PNO-LCCSD(T)'!AB91</f>
        <v>3.8306380310402233E-3</v>
      </c>
      <c r="LD92" s="179">
        <f t="shared" si="146"/>
        <v>-2.9667302211120621</v>
      </c>
      <c r="LE92" s="324">
        <f t="shared" si="147"/>
        <v>-0.67944114461047889</v>
      </c>
      <c r="LF92" s="326">
        <f t="shared" si="148"/>
        <v>0.52542308568227014</v>
      </c>
      <c r="LG92" t="str">
        <f t="shared" si="149"/>
        <v>30_start</v>
      </c>
      <c r="LH92" s="175">
        <f>627.5095*(KG93-KG91)</f>
        <v>19.789492879939601</v>
      </c>
      <c r="LI92" s="128">
        <f t="shared" si="127"/>
        <v>-0.51759522473133046</v>
      </c>
      <c r="LJ92" s="129">
        <f t="shared" si="128"/>
        <v>-0.5111611062820991</v>
      </c>
      <c r="LK92" s="123">
        <f>627.5095*(KI93-KI91)</f>
        <v>17.596130059067182</v>
      </c>
      <c r="LL92" s="128">
        <f t="shared" si="150"/>
        <v>-0.71295797062855826</v>
      </c>
      <c r="LM92" s="128">
        <f t="shared" si="151"/>
        <v>-0.70008973373009553</v>
      </c>
      <c r="LN92" s="226">
        <f t="shared" si="152"/>
        <v>7.9063273621517638</v>
      </c>
      <c r="LO92" s="226"/>
      <c r="LP92" s="5" t="s">
        <v>88</v>
      </c>
      <c r="LQ92" s="4">
        <v>-1059.0807705234399</v>
      </c>
      <c r="LR92" s="4">
        <v>-1062.76428472307</v>
      </c>
      <c r="LS92" s="4">
        <v>-1062.75180547171</v>
      </c>
      <c r="LT92" s="4">
        <v>-1062.58913744917</v>
      </c>
      <c r="LU92" s="4">
        <v>-1062.5828978234799</v>
      </c>
      <c r="LV92" s="4">
        <v>-1062.54974204156</v>
      </c>
      <c r="LW92" s="4">
        <v>-1.2479251363E-2</v>
      </c>
      <c r="LX92" s="28">
        <f t="shared" si="153"/>
        <v>-1062.537262790197</v>
      </c>
      <c r="LY92" s="18" t="s">
        <v>119</v>
      </c>
      <c r="LZ92" s="34">
        <f>627.5095*(LQ93-LQ91)</f>
        <v>30.296505848559633</v>
      </c>
      <c r="MA92" s="34">
        <f>627.5095*(LX93-LX91)</f>
        <v>12.325723329978157</v>
      </c>
      <c r="MB92" s="34">
        <f>627.5095*(LV93-LV91)</f>
        <v>12.335950337409956</v>
      </c>
      <c r="MC92" s="34">
        <f>627.5095*(LU93-LU91)</f>
        <v>19.268039005124077</v>
      </c>
      <c r="MD92" s="34">
        <f>627.5095*(LT93-LT91)</f>
        <v>19.273152510980164</v>
      </c>
      <c r="ME92" s="34">
        <f>627.5095*(LS93-LS91)</f>
        <v>16.882042050519807</v>
      </c>
      <c r="MF92" s="34">
        <f>627.5095*(LR93-LR91)</f>
        <v>16.892269055954099</v>
      </c>
      <c r="MG92" s="33">
        <f t="shared" si="154"/>
        <v>4.5563187185441425</v>
      </c>
      <c r="MH92" s="39">
        <f t="shared" si="155"/>
        <v>-2.3808834550260656</v>
      </c>
      <c r="MI92" s="33"/>
      <c r="MJ92" s="5" t="s">
        <v>88</v>
      </c>
      <c r="MK92" s="28">
        <v>-1059.0807705233899</v>
      </c>
      <c r="ML92" s="28">
        <v>-1062.76371207122</v>
      </c>
      <c r="MM92" s="28">
        <v>-1062.7315565146801</v>
      </c>
      <c r="MN92" s="28">
        <v>-1062.5863730752601</v>
      </c>
      <c r="MO92" s="28">
        <v>-1062.57029529698</v>
      </c>
      <c r="MP92" s="28">
        <v>-1062.5484407578599</v>
      </c>
      <c r="MQ92" s="28">
        <v>-3.2155556543000001E-2</v>
      </c>
      <c r="MR92" s="28">
        <f t="shared" si="207"/>
        <v>-1062.5162852013168</v>
      </c>
      <c r="MS92" s="18" t="s">
        <v>119</v>
      </c>
      <c r="MT92" s="34">
        <f>627.5095*(MK93-MK91)</f>
        <v>30.296505773225046</v>
      </c>
      <c r="MU92" s="34">
        <f>627.5095*(MR93-MR91)</f>
        <v>12.253370865362202</v>
      </c>
      <c r="MV92" s="34">
        <f>627.5095*(MP93-MP91)</f>
        <v>12.341856525914546</v>
      </c>
      <c r="MW92" s="34">
        <f>627.5095*(MO93-MO91)</f>
        <v>19.136609970496959</v>
      </c>
      <c r="MX92" s="34">
        <f>627.5095*(MN93-MN91)</f>
        <v>19.180852797562849</v>
      </c>
      <c r="MY92" s="34">
        <f>627.5095*(MM93-MM91)</f>
        <v>16.806036273790102</v>
      </c>
      <c r="MZ92" s="34">
        <f>627.5095*(ML93-ML91)</f>
        <v>16.894521934342446</v>
      </c>
      <c r="NA92" s="52">
        <f t="shared" si="156"/>
        <v>4.5526654084279006</v>
      </c>
      <c r="NB92" s="52">
        <f t="shared" si="157"/>
        <v>-2.2863308632204031</v>
      </c>
      <c r="NC92" s="33">
        <f t="shared" si="158"/>
        <v>-9.5960585100012707E-2</v>
      </c>
      <c r="ND92" s="33"/>
      <c r="NE92" s="5" t="s">
        <v>88</v>
      </c>
      <c r="NF92">
        <v>-1059.0807705233999</v>
      </c>
      <c r="NG92">
        <v>-1062.7647488472801</v>
      </c>
      <c r="NH92">
        <v>-1062.73272592844</v>
      </c>
      <c r="NI92">
        <v>-1062.5872711076599</v>
      </c>
      <c r="NJ92">
        <v>-1062.5712596482399</v>
      </c>
      <c r="NK92">
        <v>-1062.5496664068901</v>
      </c>
      <c r="NL92">
        <v>-3.2022918833999998E-2</v>
      </c>
      <c r="NM92" s="28">
        <f t="shared" si="208"/>
        <v>-1062.5176434880561</v>
      </c>
      <c r="NN92" s="18" t="s">
        <v>119</v>
      </c>
      <c r="NO92" s="34">
        <f>627.5095*(NF93-NF91)</f>
        <v>30.296505773225046</v>
      </c>
      <c r="NP92" s="34">
        <f>627.5095*(NM93-NM91)</f>
        <v>12.244040510155841</v>
      </c>
      <c r="NQ92" s="34">
        <f>627.5095*(NK93-NK91)</f>
        <v>12.33617312218581</v>
      </c>
      <c r="NR92" s="34">
        <f>627.5095*(NJ93-NJ91)</f>
        <v>19.140834232742026</v>
      </c>
      <c r="NS92" s="34">
        <f>627.5095*(NI93-NI91)</f>
        <v>19.186900539613085</v>
      </c>
      <c r="NT92" s="34">
        <f>627.5095*(NH93-NH91)</f>
        <v>16.798951227272923</v>
      </c>
      <c r="NU92" s="34">
        <f>627.5095*(NG93-NG91)</f>
        <v>16.89108384115772</v>
      </c>
      <c r="NV92" s="33">
        <f t="shared" si="159"/>
        <v>4.5549107189719091</v>
      </c>
      <c r="NW92" s="39">
        <f t="shared" si="209"/>
        <v>-2.295816698455365</v>
      </c>
      <c r="NX92" s="33">
        <f t="shared" si="210"/>
        <v>-9.4858352349618258E-3</v>
      </c>
      <c r="NZ92" s="5" t="s">
        <v>88</v>
      </c>
      <c r="OA92" s="4">
        <v>-1059.11835601549</v>
      </c>
      <c r="OB92" s="4">
        <v>-1063.0333332463499</v>
      </c>
      <c r="OC92" s="4">
        <v>-1062.98610474832</v>
      </c>
      <c r="OD92" s="4">
        <v>-1062.83453115012</v>
      </c>
      <c r="OE92" s="4">
        <v>-1062.8109169011</v>
      </c>
      <c r="OF92" s="4">
        <v>-1062.83448657955</v>
      </c>
      <c r="OG92" s="4">
        <v>-4.7228498023999997E-2</v>
      </c>
      <c r="OH92" s="28">
        <f t="shared" si="211"/>
        <v>-1062.787258081526</v>
      </c>
      <c r="OI92" s="18" t="s">
        <v>119</v>
      </c>
      <c r="OJ92" s="34">
        <f>627.5095*(OA93-OA91)</f>
        <v>30.437397971086195</v>
      </c>
      <c r="OK92" s="34">
        <f>627.5095*(OH93-OH91)</f>
        <v>12.585969236217732</v>
      </c>
      <c r="OL92" s="34">
        <f>627.5095*(OF93-OF91)</f>
        <v>12.299943516107923</v>
      </c>
      <c r="OM92" s="34">
        <f>627.5095*(OE93-OE91)</f>
        <v>19.496477820768508</v>
      </c>
      <c r="ON92" s="34">
        <f>627.5095*(OD93-OD91)</f>
        <v>19.353464960713602</v>
      </c>
      <c r="OO92" s="34">
        <f>627.5095*(OC93-OC91)</f>
        <v>17.189016610452754</v>
      </c>
      <c r="OP92" s="34">
        <f>627.5095*(OB93-OB91)</f>
        <v>16.902990896620825</v>
      </c>
      <c r="OQ92" s="33">
        <f t="shared" si="160"/>
        <v>4.6030473805129013</v>
      </c>
      <c r="OR92" s="39">
        <f t="shared" si="212"/>
        <v>-2.4504740640927771</v>
      </c>
      <c r="OS92" s="39"/>
      <c r="OT92" s="39" t="s">
        <v>88</v>
      </c>
      <c r="OU92" s="39">
        <v>-1059.1183560155</v>
      </c>
      <c r="OV92" s="39">
        <v>-1063.03221297757</v>
      </c>
      <c r="OW92" s="39">
        <v>-1063.0136306618101</v>
      </c>
      <c r="OX92" s="39">
        <v>-1062.83851537129</v>
      </c>
      <c r="OY92" s="39">
        <v>-1062.82922421341</v>
      </c>
      <c r="OZ92" s="39">
        <v>-1062.83591443507</v>
      </c>
      <c r="PA92" s="39">
        <v>-1.8582315754999999E-2</v>
      </c>
      <c r="PB92" s="39">
        <v>-1062.8173321193149</v>
      </c>
      <c r="PC92" s="39" t="s">
        <v>119</v>
      </c>
      <c r="PD92" s="39">
        <v>30.437398040142902</v>
      </c>
      <c r="PE92" s="39">
        <v>12.294939770319047</v>
      </c>
      <c r="PF92" s="39">
        <v>12.313084186271107</v>
      </c>
      <c r="PG92" s="39">
        <v>19.417830718691757</v>
      </c>
      <c r="PH92" s="39">
        <v>19.426902930948163</v>
      </c>
      <c r="PI92" s="39">
        <v>16.96853225596017</v>
      </c>
      <c r="PJ92" s="39">
        <v>16.986676674337772</v>
      </c>
      <c r="PK92" s="39">
        <v>4.6735924880666655</v>
      </c>
      <c r="PL92" s="39">
        <v>-2.4402262566103907</v>
      </c>
      <c r="PM92" s="39"/>
      <c r="PO92" s="33">
        <f t="shared" si="161"/>
        <v>0.14089219786114882</v>
      </c>
      <c r="PP92" s="33">
        <f t="shared" si="162"/>
        <v>0.17261216315075245</v>
      </c>
      <c r="PQ92" s="33">
        <f t="shared" si="213"/>
        <v>3.1719965289603635E-2</v>
      </c>
      <c r="PR92" s="33">
        <f>'LNO-CCSD(T)-def2nZVP'!LB92</f>
        <v>-0.59273816947123592</v>
      </c>
      <c r="PS92" s="33">
        <f t="shared" si="214"/>
        <v>4.2902559672224241E-2</v>
      </c>
      <c r="PT92" s="33">
        <f t="shared" si="215"/>
        <v>-0.36006934926847095</v>
      </c>
      <c r="PU92" s="33">
        <f>-'LNO-CCSD(T)-def2nZVP'!FA92+'CCSD(T)'!CI92</f>
        <v>2.6081199729006244E-2</v>
      </c>
      <c r="PV92" s="360">
        <f>'LNO-CCSD(T)-def2nZVP'!KV92+PS92+PT92+PU92</f>
        <v>16.604954735469846</v>
      </c>
      <c r="PW92" s="360"/>
      <c r="PX92" s="399">
        <v>0.14089219158326927</v>
      </c>
      <c r="PY92" s="399">
        <v>0.15375041996799865</v>
      </c>
      <c r="PZ92" s="399">
        <v>1.2858228384729387E-2</v>
      </c>
      <c r="QA92" s="399">
        <v>-0.59273816947123592</v>
      </c>
      <c r="QB92" s="399">
        <v>2.8930912226644775E-2</v>
      </c>
      <c r="QC92" s="399">
        <v>-0.36006934926847095</v>
      </c>
      <c r="QD92" s="399">
        <v>2.6081199729006244E-2</v>
      </c>
      <c r="QE92" s="360">
        <v>16.590983088024267</v>
      </c>
      <c r="QF92" s="399">
        <f t="shared" si="216"/>
        <v>-1.3971647445579549E-2</v>
      </c>
      <c r="QH92" s="5" t="s">
        <v>88</v>
      </c>
      <c r="QI92" s="420">
        <v>-1059.08077052312</v>
      </c>
      <c r="QJ92" s="420">
        <v>-1062.5276010580001</v>
      </c>
      <c r="QK92" s="420">
        <v>-1062.51657095888</v>
      </c>
      <c r="QL92" s="420">
        <v>-1062.3606185505801</v>
      </c>
      <c r="QM92" s="420">
        <v>-1062.35510350102</v>
      </c>
      <c r="QN92" s="420">
        <v>-1062.3036515169599</v>
      </c>
      <c r="QO92" s="420">
        <v>-1.1030099114E-2</v>
      </c>
      <c r="QP92" s="213">
        <f t="shared" si="217"/>
        <v>-1062.292621417846</v>
      </c>
      <c r="QQ92" s="421" t="s">
        <v>119</v>
      </c>
      <c r="QR92" s="212">
        <f>627.5095*(QI93-QI91)</f>
        <v>30.29650584228175</v>
      </c>
      <c r="QS92" s="212">
        <f>627.5095*(QP93-QP91)</f>
        <v>13.824199525192002</v>
      </c>
      <c r="QT92" s="212">
        <f>627.5095*(QN93-QN91)</f>
        <v>13.822743265826988</v>
      </c>
      <c r="QU92" s="212">
        <f>627.5095*(QM93-QM91)</f>
        <v>20.050840828880983</v>
      </c>
      <c r="QV92" s="212">
        <f>627.5095*(QL93-QL91)</f>
        <v>20.05011269812838</v>
      </c>
      <c r="QW92" s="212">
        <f>627.5095*(QK93-QK91)</f>
        <v>17.777957431362179</v>
      </c>
      <c r="QX92" s="212">
        <f>627.5095*(QJ93-QJ91)</f>
        <v>17.776501170142335</v>
      </c>
      <c r="QY92" s="213">
        <f t="shared" si="163"/>
        <v>3.9537579043153475</v>
      </c>
      <c r="QZ92" s="249">
        <f t="shared" si="218"/>
        <v>-2.2736115279860449</v>
      </c>
      <c r="RA92" s="5"/>
      <c r="RB92" s="5" t="s">
        <v>88</v>
      </c>
      <c r="RC92" s="213">
        <v>-1059.11835601604</v>
      </c>
      <c r="RD92" s="213">
        <v>-1062.7409633024199</v>
      </c>
      <c r="RE92" s="213">
        <v>-1062.7239941099799</v>
      </c>
      <c r="RF92" s="213">
        <v>-1062.5574114835099</v>
      </c>
      <c r="RG92" s="213">
        <v>-1062.54892688729</v>
      </c>
      <c r="RH92" s="213">
        <v>-1062.5388336624401</v>
      </c>
      <c r="RI92" s="213">
        <v>-1.6969192439000001E-2</v>
      </c>
      <c r="RJ92" s="418">
        <f t="shared" si="219"/>
        <v>-1062.521864470001</v>
      </c>
      <c r="RK92" s="421" t="s">
        <v>119</v>
      </c>
      <c r="RL92" s="212">
        <f>627.5095*(RC93-RC91)</f>
        <v>30.437398046420782</v>
      </c>
      <c r="RM92" s="212">
        <f>627.5095*(RJ93-RJ91)</f>
        <v>13.747294001526283</v>
      </c>
      <c r="RN92" s="212">
        <f>627.5095*(RH93-RH91)</f>
        <v>13.720684317544173</v>
      </c>
      <c r="RO92" s="212">
        <f>627.5095*(RG93-RG91)</f>
        <v>20.111810888070373</v>
      </c>
      <c r="RP92" s="212">
        <f>627.5095*(RF93-RF91)</f>
        <v>20.098506042583679</v>
      </c>
      <c r="RQ92" s="212">
        <f>627.5095*(RE93-RE91)</f>
        <v>17.797427858886092</v>
      </c>
      <c r="RR92" s="212">
        <f>627.5095*(RD93-RD91)</f>
        <v>17.770818174190584</v>
      </c>
      <c r="RS92" s="213">
        <f t="shared" si="164"/>
        <v>4.0501338566464113</v>
      </c>
      <c r="RT92" s="249">
        <f t="shared" si="220"/>
        <v>-2.3276878683930953</v>
      </c>
    </row>
    <row r="93" spans="1:488" ht="17">
      <c r="A93" s="96">
        <v>-7.34</v>
      </c>
      <c r="C93" s="286" t="s">
        <v>89</v>
      </c>
      <c r="D93" s="282">
        <v>-1058.1799365835</v>
      </c>
      <c r="E93" s="282">
        <v>-1060.7058179916601</v>
      </c>
      <c r="F93" s="282">
        <v>-1060.6993609974199</v>
      </c>
      <c r="G93" s="282">
        <v>-1060.6071324987599</v>
      </c>
      <c r="H93" s="282">
        <v>-1060.6039040016401</v>
      </c>
      <c r="I93" s="282">
        <v>-1060.4751606367799</v>
      </c>
      <c r="J93" s="282">
        <v>-1060.46870364254</v>
      </c>
      <c r="K93" s="94" t="s">
        <v>120</v>
      </c>
      <c r="L93" s="34">
        <f>627.5095*(D91-D92)</f>
        <v>-19.684132139713149</v>
      </c>
      <c r="M93" s="34">
        <f>627.5095*(J91-J92)</f>
        <v>-8.5204866790689415</v>
      </c>
      <c r="N93" s="34">
        <f>627.5095*(I91-I92)</f>
        <v>-8.4981516707236402</v>
      </c>
      <c r="O93" s="34">
        <f>627.5095*(H91-H92)</f>
        <v>-11.349894377918428</v>
      </c>
      <c r="P93" s="34">
        <f>627.5095*(G91-G92)</f>
        <v>-11.338726873531758</v>
      </c>
      <c r="Q93" s="34">
        <f>627.5095*(F91-F92)</f>
        <v>-10.329101387265169</v>
      </c>
      <c r="R93" s="34">
        <f>627.5095*(E91-E92)</f>
        <v>-10.306766378919868</v>
      </c>
      <c r="S93" s="93">
        <f t="shared" si="165"/>
        <v>-1.8086147081962274</v>
      </c>
      <c r="T93" s="93">
        <f t="shared" si="166"/>
        <v>1.0319604946118908</v>
      </c>
      <c r="U93" s="288"/>
      <c r="V93" s="93">
        <f>L93-'CCSD(T)'!BV93</f>
        <v>-1.1541654346085544</v>
      </c>
      <c r="W93" s="93">
        <f>N93-'CCSD(T)'!BW93</f>
        <v>-1.1297916083919803</v>
      </c>
      <c r="X93" s="93">
        <f>P93-'CCSD(T)'!CF93</f>
        <v>9.083061592583519E-2</v>
      </c>
      <c r="Y93" s="93">
        <f>R93-'CCSD(T)'!CG93</f>
        <v>9.2231346994564589E-2</v>
      </c>
      <c r="Z93" s="93">
        <f>R93-'DLPNO-CCSD(T1 or T0)'!CT92</f>
        <v>8.9563150884821141E-2</v>
      </c>
      <c r="AA93" s="93">
        <f t="shared" si="167"/>
        <v>1.2449960505343896</v>
      </c>
      <c r="AB93" s="93">
        <f t="shared" si="168"/>
        <v>1.4007310687293995E-3</v>
      </c>
      <c r="AD93" s="209" t="s">
        <v>89</v>
      </c>
      <c r="AE93" s="28">
        <v>-1058.1799365835</v>
      </c>
      <c r="AF93" s="28">
        <v>-1060.7059352306001</v>
      </c>
      <c r="AG93" s="28">
        <v>-1060.69950724603</v>
      </c>
      <c r="AH93" s="28">
        <v>-1060.6072407119</v>
      </c>
      <c r="AI93" s="28">
        <v>-1060.6040267196099</v>
      </c>
      <c r="AJ93" s="28">
        <v>-1060.47530542962</v>
      </c>
      <c r="AK93" s="28">
        <v>-1060.4688774450501</v>
      </c>
      <c r="AL93" s="18" t="s">
        <v>120</v>
      </c>
      <c r="AM93" s="34">
        <f>627.5095*(AE91-AE92)</f>
        <v>-19.684132139713149</v>
      </c>
      <c r="AN93" s="34">
        <f>627.5095*(AK91-AK92)</f>
        <v>-8.5472912054011783</v>
      </c>
      <c r="AO93" s="34">
        <f>627.5095*(AJ91-AJ92)</f>
        <v>-8.5177041012292403</v>
      </c>
      <c r="AP93" s="34">
        <f>627.5095*(AI91-AI92)</f>
        <v>-11.374484046571876</v>
      </c>
      <c r="AQ93" s="34">
        <f>627.5095*(AH91-AH92)</f>
        <v>-11.359690497624849</v>
      </c>
      <c r="AR93" s="34">
        <f>627.5095*(AG91-AG92)</f>
        <v>-10.358064615477046</v>
      </c>
      <c r="AS93" s="34">
        <f>627.5095*(AF91-AF92)</f>
        <v>-10.328477517297632</v>
      </c>
      <c r="AT93" s="52">
        <f t="shared" si="169"/>
        <v>-1.8107734160683915</v>
      </c>
      <c r="AU93" s="52">
        <f t="shared" si="170"/>
        <v>1.0312129803272168</v>
      </c>
      <c r="AV93" s="71"/>
      <c r="AW93" s="52">
        <f>AM93-'CCSD(T)'!BV93</f>
        <v>-1.1541654346085544</v>
      </c>
      <c r="AX93" s="52">
        <f>AO93-'CCSD(T)'!BW93</f>
        <v>-1.1493440388975804</v>
      </c>
      <c r="AY93" s="52">
        <f>AQ93-'CCSD(T)'!CF93</f>
        <v>6.9866991832745029E-2</v>
      </c>
      <c r="AZ93" s="52">
        <f>AS93-'CCSD(T)'!CG93</f>
        <v>7.0520208616800417E-2</v>
      </c>
      <c r="BA93" s="52">
        <f>AS93-'DLPNO-CCSD(T1 or T0)'!CT92</f>
        <v>6.7852012507056969E-2</v>
      </c>
      <c r="BB93" s="52">
        <f t="shared" si="171"/>
        <v>1.2240324264412994</v>
      </c>
      <c r="BC93" s="52">
        <f t="shared" si="172"/>
        <v>6.5321678405538819E-4</v>
      </c>
      <c r="BD93" s="33"/>
      <c r="BE93" s="211" t="s">
        <v>89</v>
      </c>
      <c r="BF93" s="28">
        <v>-1058.17993658351</v>
      </c>
      <c r="BG93" s="28">
        <v>-1060.7053867786999</v>
      </c>
      <c r="BH93" s="28">
        <v>-1060.68820934776</v>
      </c>
      <c r="BI93" s="28">
        <v>-1060.6050604431</v>
      </c>
      <c r="BJ93" s="28">
        <v>-1060.5964717276299</v>
      </c>
      <c r="BK93" s="28">
        <v>-1060.4742701447699</v>
      </c>
      <c r="BL93" s="28">
        <v>-1.7177430933000001E-2</v>
      </c>
      <c r="BM93" s="28">
        <f t="shared" si="173"/>
        <v>-1060.4570927138368</v>
      </c>
      <c r="BN93" s="18" t="s">
        <v>120</v>
      </c>
      <c r="BO93" s="212">
        <f>627.5095*(BF91-BF92)</f>
        <v>-19.684132139713149</v>
      </c>
      <c r="BP93" s="212">
        <f>627.5095*(BM91-BM92)</f>
        <v>-8.4628522645896691</v>
      </c>
      <c r="BQ93" s="212">
        <f>627.5095*(BK91-BK92)</f>
        <v>-8.6389349079488085</v>
      </c>
      <c r="BR93" s="212">
        <f>627.5095*(BJ91-BJ92)</f>
        <v>-11.252097204224457</v>
      </c>
      <c r="BS93" s="212">
        <f>627.5095*(BI91-BI92)</f>
        <v>-11.340138525404651</v>
      </c>
      <c r="BT93" s="212">
        <f>627.5095*(BH91-BH92)</f>
        <v>-10.264627446823072</v>
      </c>
      <c r="BU93" s="212">
        <f>627.5095*(BG91-BG92)</f>
        <v>-10.440710088898101</v>
      </c>
      <c r="BV93" s="213">
        <f t="shared" si="174"/>
        <v>-1.8017751809492921</v>
      </c>
      <c r="BW93" s="213">
        <f t="shared" si="175"/>
        <v>0.89942843650655036</v>
      </c>
      <c r="BX93" s="214">
        <f t="shared" si="129"/>
        <v>0.1317845438206664</v>
      </c>
      <c r="BY93" s="33">
        <f>BO93-'CCSD(T)'!BV93</f>
        <v>-1.1541654346085544</v>
      </c>
      <c r="BZ93" s="33">
        <f>BQ93-'CCSD(T)'!BW93</f>
        <v>-1.2705748456171486</v>
      </c>
      <c r="CA93" s="39">
        <f>BS93-'CCSD(T)'!CF93</f>
        <v>8.9418964052942584E-2</v>
      </c>
      <c r="CB93" s="39">
        <f>BU93-'CCSD(T)'!CG93</f>
        <v>-4.1712362983668427E-2</v>
      </c>
      <c r="CC93" s="33">
        <f>BU93-'DLPNO-CCSD(T1 or T0)'!CT92</f>
        <v>-4.4380559093411875E-2</v>
      </c>
      <c r="CD93" s="33">
        <f t="shared" si="176"/>
        <v>1.2435843986614969</v>
      </c>
      <c r="CE93" s="33">
        <f t="shared" si="177"/>
        <v>-0.13113132703661101</v>
      </c>
      <c r="CF93" s="39"/>
      <c r="CG93" s="211" t="s">
        <v>89</v>
      </c>
      <c r="CH93" s="74">
        <v>-1058.1799365835</v>
      </c>
      <c r="CI93" s="74">
        <v>-1060.70607655771</v>
      </c>
      <c r="CJ93" s="74">
        <v>-1060.6892105705799</v>
      </c>
      <c r="CK93" s="74">
        <v>-1060.6057442721401</v>
      </c>
      <c r="CL93" s="74">
        <v>-1060.59731127857</v>
      </c>
      <c r="CM93" s="74">
        <v>-1060.4751151575099</v>
      </c>
      <c r="CN93" s="33">
        <v>-1.6865987137000001E-2</v>
      </c>
      <c r="CO93" s="33">
        <f t="shared" si="178"/>
        <v>-1060.4582491703729</v>
      </c>
      <c r="CP93" s="18" t="s">
        <v>120</v>
      </c>
      <c r="CQ93" s="34">
        <f>627.5095*(CH91-CH92)</f>
        <v>-19.684132139713149</v>
      </c>
      <c r="CR93" s="34">
        <f>627.5095*(CO91-CO92)</f>
        <v>-8.4573145334107096</v>
      </c>
      <c r="CS93" s="34">
        <f>627.5095*(CM91-CM92)</f>
        <v>-8.6238696474081582</v>
      </c>
      <c r="CT93" s="34">
        <f>627.5095*(CL91-CL92)</f>
        <v>-11.226012086098192</v>
      </c>
      <c r="CU93" s="34">
        <f>627.5095*(CK91-CK92)</f>
        <v>-11.309289650088193</v>
      </c>
      <c r="CV93" s="34">
        <f>627.5095*(CJ91-CJ92)</f>
        <v>-10.239455549680217</v>
      </c>
      <c r="CW93" s="34">
        <f>627.5095*(CI91-CI92)</f>
        <v>-10.406010664819098</v>
      </c>
      <c r="CX93" s="33">
        <f t="shared" si="130"/>
        <v>-1.7821410174109396</v>
      </c>
      <c r="CY93" s="33">
        <f t="shared" si="131"/>
        <v>0.903278985269095</v>
      </c>
      <c r="CZ93" s="33">
        <f t="shared" si="132"/>
        <v>3.8505487625446477E-3</v>
      </c>
      <c r="DA93" s="33">
        <f>CQ93-'CCSD(T)'!BV93</f>
        <v>-1.1541654346085544</v>
      </c>
      <c r="DB93" s="33">
        <f>CS93-'CCSD(T)'!BW93</f>
        <v>-1.2555095850764983</v>
      </c>
      <c r="DC93" s="33">
        <f>CU93-'CCSD(T)'!CF93</f>
        <v>0.12026783936940078</v>
      </c>
      <c r="DD93" s="39">
        <f>CW93-'CCSD(T)'!CG93</f>
        <v>-7.0129389046655888E-3</v>
      </c>
      <c r="DE93" s="39">
        <f>CW93-'DLPNO-CCSD(T1 or T0)'!CT92</f>
        <v>-9.6811350144090369E-3</v>
      </c>
      <c r="DF93" s="33">
        <f t="shared" si="179"/>
        <v>1.2744332739779551</v>
      </c>
      <c r="DG93" s="33">
        <f t="shared" si="180"/>
        <v>-0.12728077827406636</v>
      </c>
      <c r="DH93" s="33"/>
      <c r="DI93" s="211" t="s">
        <v>89</v>
      </c>
      <c r="DJ93" s="74">
        <v>-1058.1799365835</v>
      </c>
      <c r="DK93" s="74">
        <v>-1060.7054634400499</v>
      </c>
      <c r="DL93" s="74">
        <v>-1060.7038325792701</v>
      </c>
      <c r="DM93" s="74">
        <v>-1060.60748449167</v>
      </c>
      <c r="DN93" s="74">
        <v>-1060.6066690612799</v>
      </c>
      <c r="DO93" s="74">
        <v>-1060.47546806843</v>
      </c>
      <c r="DP93" s="28">
        <v>-1.630860781E-3</v>
      </c>
      <c r="DQ93" s="33">
        <f t="shared" si="125"/>
        <v>-1060.473837207649</v>
      </c>
      <c r="DR93" s="18" t="s">
        <v>120</v>
      </c>
      <c r="DS93" s="34">
        <f>627.5095*(DJ91-DJ92)</f>
        <v>-19.684132171102561</v>
      </c>
      <c r="DT93" s="34">
        <f>627.5095*(DQ91-DQ92)</f>
        <v>-8.5327590680405567</v>
      </c>
      <c r="DU93" s="34">
        <f>627.5095*(DO91-DO92)</f>
        <v>-8.5494524297053598</v>
      </c>
      <c r="DV93" s="34">
        <f>627.5095*(DN91-DN92)</f>
        <v>-11.395943221290619</v>
      </c>
      <c r="DW93" s="34">
        <f>627.5095*(DM91-DM92)</f>
        <v>-11.404289894418346</v>
      </c>
      <c r="DX93" s="34">
        <f>627.5095*(DL91-DL92)</f>
        <v>-10.35983116131103</v>
      </c>
      <c r="DY93" s="34">
        <f>627.5095*(DK91-DK92)</f>
        <v>-10.37652452668549</v>
      </c>
      <c r="DZ93" s="33">
        <f t="shared" si="133"/>
        <v>-1.82707209698013</v>
      </c>
      <c r="EA93" s="33">
        <f t="shared" si="134"/>
        <v>1.0277653677328562</v>
      </c>
      <c r="EB93" s="33">
        <f t="shared" si="181"/>
        <v>-4.1951268790345608E-3</v>
      </c>
      <c r="EC93" s="33">
        <f>DS93-'CCSD(T)'!BV93</f>
        <v>-1.1541654659979663</v>
      </c>
      <c r="ED93" s="33">
        <f>DU93-'CCSD(T)'!BW93</f>
        <v>-1.1810923673736999</v>
      </c>
      <c r="EE93" s="33">
        <f>DW93-'CCSD(T)'!CF93</f>
        <v>2.5267595039247581E-2</v>
      </c>
      <c r="EF93" s="39">
        <f>DY93-'CCSD(T)'!CG93</f>
        <v>2.247319922894242E-2</v>
      </c>
      <c r="EG93" s="39">
        <f>DY93-'DLPNO-CCSD(T1 or T0)'!CT92</f>
        <v>1.9805003119198972E-2</v>
      </c>
      <c r="EH93" s="33">
        <f t="shared" si="182"/>
        <v>1.1794330610372139</v>
      </c>
      <c r="EI93" s="33">
        <f t="shared" si="183"/>
        <v>-2.7943958103051614E-3</v>
      </c>
      <c r="EJ93" s="33"/>
      <c r="EK93" s="289" t="s">
        <v>89</v>
      </c>
      <c r="EL93" s="33">
        <v>-1058.2696577317399</v>
      </c>
      <c r="EM93" s="33">
        <v>-1061.1998361548899</v>
      </c>
      <c r="EN93" s="33">
        <v>-1061.19292050339</v>
      </c>
      <c r="EO93" s="33">
        <v>-1061.0856977214401</v>
      </c>
      <c r="EP93" s="33">
        <v>-1061.08223989569</v>
      </c>
      <c r="EQ93" s="33">
        <v>-1060.9861717426199</v>
      </c>
      <c r="ER93" s="33">
        <v>-6.9156515019999998E-3</v>
      </c>
      <c r="ES93" s="33">
        <f t="shared" si="184"/>
        <v>-1060.979256091118</v>
      </c>
      <c r="ET93" s="18" t="s">
        <v>120</v>
      </c>
      <c r="EU93" s="34">
        <f>627.5095*(EL91-EL92)</f>
        <v>-16.798411330543335</v>
      </c>
      <c r="EV93" s="34">
        <f>627.5095*(ES91-ES92)</f>
        <v>-6.642439545176293</v>
      </c>
      <c r="EW93" s="34">
        <f>627.5095*(EQ91-EQ92)</f>
        <v>-6.6451000718541504</v>
      </c>
      <c r="EX93" s="34">
        <f>627.5095*(EP91-EP92)</f>
        <v>-10.084185521379144</v>
      </c>
      <c r="EY93" s="34">
        <f>627.5095*(EO91-EO92)</f>
        <v>-10.085515784932092</v>
      </c>
      <c r="EZ93" s="34">
        <f>627.5095*(EN91-EN92)</f>
        <v>-8.8742525266981449</v>
      </c>
      <c r="FA93" s="34">
        <f>627.5095*(EM91-EM92)</f>
        <v>-8.8769130540893979</v>
      </c>
      <c r="FB93" s="92">
        <f t="shared" si="135"/>
        <v>-2.2318129822352475</v>
      </c>
      <c r="FC93" s="92">
        <f t="shared" si="136"/>
        <v>1.2086027308426939</v>
      </c>
      <c r="FD93" s="92">
        <f>EU93-'CCSD(T)'!BB93</f>
        <v>-1.0639749375215981</v>
      </c>
      <c r="FE93" s="92">
        <f>EW93-'CCSD(T)'!BC93</f>
        <v>-1.0402771988420456</v>
      </c>
      <c r="FF93" s="92">
        <f>EY93-'CCSD(T)'!CH93</f>
        <v>0.11199570938712888</v>
      </c>
      <c r="FG93" s="96">
        <f>FA93-'CCSD(T)'!CI93</f>
        <v>0.12839626862762721</v>
      </c>
      <c r="FH93" s="96">
        <f>FA93-'DLPNO-CCSD(T1 or T0)'!AF92</f>
        <v>8.1671490955805837E-3</v>
      </c>
      <c r="FI93" s="92">
        <f t="shared" si="185"/>
        <v>1.175970646908727</v>
      </c>
      <c r="FJ93" s="92">
        <f t="shared" si="186"/>
        <v>1.6400559240498325E-2</v>
      </c>
      <c r="FK93" s="39"/>
      <c r="FL93" s="218" t="s">
        <v>89</v>
      </c>
      <c r="FM93" s="28">
        <v>-1058.2696577317799</v>
      </c>
      <c r="FN93" s="28">
        <v>-1061.19995937816</v>
      </c>
      <c r="FO93" s="28">
        <v>-1061.1930874494899</v>
      </c>
      <c r="FP93" s="28">
        <v>-1061.0858131279299</v>
      </c>
      <c r="FQ93" s="28">
        <v>-1061.0823771635901</v>
      </c>
      <c r="FR93" s="28">
        <v>-1060.98632524696</v>
      </c>
      <c r="FS93" s="28">
        <v>-6.8719286680000002E-3</v>
      </c>
      <c r="FT93" s="28">
        <f t="shared" si="187"/>
        <v>-1060.9794533182919</v>
      </c>
      <c r="FU93" s="18" t="s">
        <v>120</v>
      </c>
      <c r="FV93" s="34">
        <f>627.5095*(FM91-FM92)</f>
        <v>-16.79841128659816</v>
      </c>
      <c r="FW93" s="34">
        <f>627.5095*(FT91-FT92)</f>
        <v>-6.6496228365552179</v>
      </c>
      <c r="FX93" s="34">
        <f>627.5095*(FR91-FR92)</f>
        <v>-6.663015737900813</v>
      </c>
      <c r="FY93" s="34">
        <f>627.5095*(FQ91-FQ92)</f>
        <v>-10.098310415088301</v>
      </c>
      <c r="FZ93" s="34">
        <f>627.5095*(FP91-FP92)</f>
        <v>-10.10500686383493</v>
      </c>
      <c r="GA93" s="34">
        <f>627.5095*(FO91-FO92)</f>
        <v>-8.8826083491258139</v>
      </c>
      <c r="GB93" s="34">
        <f>627.5095*(FN91-FN92)</f>
        <v>-8.8960012466190719</v>
      </c>
      <c r="GC93" s="33">
        <f t="shared" si="188"/>
        <v>-2.2329855087182588</v>
      </c>
      <c r="GD93" s="33">
        <f t="shared" si="189"/>
        <v>1.2090056172158583</v>
      </c>
      <c r="GE93" s="169">
        <f t="shared" si="137"/>
        <v>0.55470814438976568</v>
      </c>
      <c r="GF93" s="33">
        <f>FV93-'CCSD(T)'!BB93</f>
        <v>-1.0639748935764235</v>
      </c>
      <c r="GG93" s="33">
        <f>FX93-'CCSD(T)'!BC93</f>
        <v>-1.0581928648887082</v>
      </c>
      <c r="GH93" s="33">
        <f>FZ93-'CCSD(T)'!CH93</f>
        <v>9.2504630484290473E-2</v>
      </c>
      <c r="GI93" s="33">
        <f>GB93-'CCSD(T)'!CI93</f>
        <v>0.10930807609795323</v>
      </c>
      <c r="GJ93" s="33">
        <f>GB93-'DLPNO-CCSD(T1 or T0)'!O92</f>
        <v>-0.22288308492107056</v>
      </c>
      <c r="GK93" s="33">
        <f t="shared" si="190"/>
        <v>1.156479524060714</v>
      </c>
      <c r="GL93" s="33">
        <f t="shared" si="191"/>
        <v>1.680344561366276E-2</v>
      </c>
      <c r="GM93" s="33"/>
      <c r="GN93" s="218" t="s">
        <v>89</v>
      </c>
      <c r="GO93" s="28">
        <v>-1058.2696577317899</v>
      </c>
      <c r="GP93" s="28">
        <v>-1061.19977427247</v>
      </c>
      <c r="GQ93" s="28">
        <v>-1061.18075770618</v>
      </c>
      <c r="GR93" s="28">
        <v>-1061.0838914384401</v>
      </c>
      <c r="GS93" s="28">
        <v>-1061.07438315529</v>
      </c>
      <c r="GT93" s="28">
        <v>-1060.9851206040701</v>
      </c>
      <c r="GU93" s="28">
        <v>-1.9016566289999998E-2</v>
      </c>
      <c r="GV93" s="28">
        <f t="shared" si="192"/>
        <v>-1060.96610403778</v>
      </c>
      <c r="GW93" s="18" t="s">
        <v>120</v>
      </c>
      <c r="GX93" s="34">
        <f>627.5095*(GO91-GO92)</f>
        <v>-16.79841128659816</v>
      </c>
      <c r="GY93" s="34">
        <f>627.5095*(GV91-GV92)</f>
        <v>-6.7205881915373924</v>
      </c>
      <c r="GZ93" s="34">
        <f>627.5095*(GT91-GT92)</f>
        <v>-6.804756887211493</v>
      </c>
      <c r="HA93" s="34">
        <f>627.5095*(GS91-GS92)</f>
        <v>-10.059432593402272</v>
      </c>
      <c r="HB93" s="34">
        <f>627.5095*(GR91-GR92)</f>
        <v>-10.101516944592282</v>
      </c>
      <c r="HC93" s="34">
        <f>627.5095*(GQ91-GQ92)</f>
        <v>-8.8908640272043282</v>
      </c>
      <c r="HD93" s="34">
        <f>627.5095*(GP91-GP92)</f>
        <v>-8.9750327235918252</v>
      </c>
      <c r="HE93" s="33">
        <f t="shared" si="138"/>
        <v>-2.1702758363803323</v>
      </c>
      <c r="HF93" s="33">
        <f t="shared" si="139"/>
        <v>1.1264842210004566</v>
      </c>
      <c r="HG93" s="52">
        <f t="shared" si="193"/>
        <v>8.2521396215401666E-2</v>
      </c>
      <c r="HH93" s="33">
        <f>GX93-'CCSD(T)'!BB93</f>
        <v>-1.0639748935764235</v>
      </c>
      <c r="HI93" s="33">
        <f>GZ93-'CCSD(T)'!BC93</f>
        <v>-1.1999340141993882</v>
      </c>
      <c r="HJ93" s="33">
        <f>HB93-'CCSD(T)'!CH93</f>
        <v>9.5994549726938772E-2</v>
      </c>
      <c r="HK93" s="33">
        <f>HD93-'CCSD(T)'!CI93</f>
        <v>3.0276599125199866E-2</v>
      </c>
      <c r="HL93" s="33">
        <f>HD93-'DLPNO-CCSD(T1 or T0)'!CT92</f>
        <v>1.4212968062128635</v>
      </c>
      <c r="HM93" s="33">
        <f t="shared" si="140"/>
        <v>1.1599694433033623</v>
      </c>
      <c r="HN93" s="33">
        <f t="shared" si="141"/>
        <v>-6.5717950601738906E-2</v>
      </c>
      <c r="HO93" s="39"/>
      <c r="HP93" s="218" t="s">
        <v>89</v>
      </c>
      <c r="HQ93" s="28">
        <v>-1058.2696577317799</v>
      </c>
      <c r="HR93" s="28">
        <v>-1061.2004902914</v>
      </c>
      <c r="HS93" s="28">
        <v>-1061.18194618949</v>
      </c>
      <c r="HT93" s="28">
        <v>-1061.0846357431899</v>
      </c>
      <c r="HU93" s="28">
        <v>-1061.07536369223</v>
      </c>
      <c r="HV93" s="28">
        <v>-1060.98606111552</v>
      </c>
      <c r="HW93" s="28">
        <v>-1.8544101917999999E-2</v>
      </c>
      <c r="HX93" s="28">
        <f t="shared" si="194"/>
        <v>-1060.967517013602</v>
      </c>
      <c r="HY93" s="18" t="s">
        <v>120</v>
      </c>
      <c r="HZ93" s="34">
        <f>627.5095*(HQ91-HQ92)</f>
        <v>-16.79841128659816</v>
      </c>
      <c r="IA93" s="34">
        <f>627.5095*(HX91-HX92)</f>
        <v>-6.7295099814554025</v>
      </c>
      <c r="IB93" s="34">
        <f>627.5095*(HV91-HV92)</f>
        <v>-6.7824355897609623</v>
      </c>
      <c r="IC93" s="34">
        <f>627.5095*(HU91-HU92)</f>
        <v>-10.06624728377767</v>
      </c>
      <c r="ID93" s="34">
        <f>627.5095*(HT91-HT92)</f>
        <v>-10.092710087288395</v>
      </c>
      <c r="IE93" s="34">
        <f>627.5095*(HS91-HS92)</f>
        <v>-8.889115911235038</v>
      </c>
      <c r="IF93" s="34">
        <f>627.5095*(HR91-HR92)</f>
        <v>-8.9420415246770464</v>
      </c>
      <c r="IG93" s="33">
        <f t="shared" si="195"/>
        <v>-2.1596059349160841</v>
      </c>
      <c r="IH93" s="33">
        <f t="shared" si="196"/>
        <v>1.1506685626113491</v>
      </c>
      <c r="II93" s="33">
        <f t="shared" si="197"/>
        <v>2.4184341610892446E-2</v>
      </c>
      <c r="IJ93" s="33">
        <f>HZ93-'CCSD(T)'!BB93</f>
        <v>-1.0639748935764235</v>
      </c>
      <c r="IK93" s="33">
        <f>IB93-'CCSD(T)'!BC93</f>
        <v>-1.1776127167488575</v>
      </c>
      <c r="IL93" s="33">
        <f>ID93-'CCSD(T)'!CH93</f>
        <v>0.10480140703082519</v>
      </c>
      <c r="IM93" s="33">
        <f>IF93-'CCSD(T)'!CI93</f>
        <v>6.3267798039978729E-2</v>
      </c>
      <c r="IN93" s="33">
        <f>IF93-'DLPNO-CCSD(T1 or T0)'!CT92</f>
        <v>1.4542880051276423</v>
      </c>
      <c r="IO93" s="33">
        <f t="shared" si="198"/>
        <v>1.1687763006072487</v>
      </c>
      <c r="IP93" s="33">
        <f t="shared" si="199"/>
        <v>-4.153360899084646E-2</v>
      </c>
      <c r="IQ93" s="33"/>
      <c r="IR93" s="218" t="s">
        <v>89</v>
      </c>
      <c r="IS93">
        <v>-1058.2696577317399</v>
      </c>
      <c r="IT93">
        <v>-1061.19998124471</v>
      </c>
      <c r="IU93">
        <v>-1061.1979419301099</v>
      </c>
      <c r="IV93">
        <v>-1061.08625896441</v>
      </c>
      <c r="IW93">
        <v>-1061.08523930711</v>
      </c>
      <c r="IX93">
        <v>-1060.9865734109801</v>
      </c>
      <c r="IY93">
        <v>-2.0393146070000001E-3</v>
      </c>
      <c r="IZ93" s="28">
        <f t="shared" si="200"/>
        <v>-1060.9845340963732</v>
      </c>
      <c r="JA93" s="18" t="s">
        <v>120</v>
      </c>
      <c r="JB93" s="34">
        <f>627.5095*(IS91-IS92)</f>
        <v>-16.798411330543335</v>
      </c>
      <c r="JC93" s="34">
        <f>627.5095*(IZ91-IZ92)</f>
        <v>-6.6621197190280839</v>
      </c>
      <c r="JD93" s="34">
        <f>627.5095*(IX91-IX92)</f>
        <v>-6.6944711764903149</v>
      </c>
      <c r="JE93" s="34">
        <f>627.5095*(IW91-IW92)</f>
        <v>-10.137002330846869</v>
      </c>
      <c r="JF93" s="34">
        <f>627.5095*(IV91-IV92)</f>
        <v>-10.153178057295118</v>
      </c>
      <c r="JG93" s="34">
        <f>627.5095*(IU91-IU92)</f>
        <v>-8.9169395005059933</v>
      </c>
      <c r="JH93" s="34">
        <f>627.5095*(IT91-IT92)</f>
        <v>-8.9492909535451712</v>
      </c>
      <c r="JI93" s="33">
        <f t="shared" si="201"/>
        <v>-2.2548197770548564</v>
      </c>
      <c r="JJ93" s="33">
        <f t="shared" si="202"/>
        <v>1.2038871037499472</v>
      </c>
      <c r="JK93" s="33">
        <f t="shared" si="203"/>
        <v>-4.7156270927466437E-3</v>
      </c>
      <c r="JL93" s="33">
        <f>JB93-'CCSD(T)'!BB93</f>
        <v>-1.0639749375215981</v>
      </c>
      <c r="JM93" s="33">
        <f>JD93-'CCSD(T)'!BC93</f>
        <v>-1.0896483034782101</v>
      </c>
      <c r="JN93" s="33">
        <f>JF93-'CCSD(T)'!CH93</f>
        <v>4.4333437024102196E-2</v>
      </c>
      <c r="JO93" s="33">
        <f>JH93-'CCSD(T)'!CI93</f>
        <v>5.6018369171853877E-2</v>
      </c>
      <c r="JP93" s="33">
        <f>JH93-'DLPNO-CCSD(T1 or T0)'!CT92</f>
        <v>1.4470385762595175</v>
      </c>
      <c r="JQ93" s="33">
        <f t="shared" si="204"/>
        <v>1.1083083745457003</v>
      </c>
      <c r="JR93" s="33">
        <f t="shared" si="205"/>
        <v>1.1684932147751681E-2</v>
      </c>
      <c r="JS93" s="33"/>
      <c r="JT93" s="344">
        <v>-1062.9781271843101</v>
      </c>
      <c r="JU93" s="345">
        <v>-1062.6456724372399</v>
      </c>
      <c r="JV93" s="346">
        <v>-1062.63321322814</v>
      </c>
      <c r="JW93" s="328"/>
      <c r="JX93" s="218" t="s">
        <v>89</v>
      </c>
      <c r="JY93" s="28">
        <v>-1059.05873065264</v>
      </c>
      <c r="JZ93" s="28">
        <v>-1062.74825215288</v>
      </c>
      <c r="KA93" s="28">
        <v>-1062.7357692809101</v>
      </c>
      <c r="KB93" s="28">
        <v>-1062.5721108074499</v>
      </c>
      <c r="KC93" s="28">
        <v>-1062.5658693714599</v>
      </c>
      <c r="KD93" s="28">
        <v>-1062.53705649726</v>
      </c>
      <c r="KE93" s="28">
        <v>-1.2482871974E-2</v>
      </c>
      <c r="KF93" s="28">
        <f t="shared" si="206"/>
        <v>-1062.5245736252859</v>
      </c>
      <c r="KG93" s="216">
        <v>-1062.3384338359999</v>
      </c>
      <c r="KH93" s="125">
        <v>-1062.3384338359999</v>
      </c>
      <c r="KI93" s="215">
        <v>-1062.496777416</v>
      </c>
      <c r="KJ93" s="10">
        <v>-0.91184158468800003</v>
      </c>
      <c r="KK93" s="10">
        <v>-2.5671223153440001</v>
      </c>
      <c r="KL93" s="10">
        <f t="shared" si="142"/>
        <v>-1062.4432246259487</v>
      </c>
      <c r="KM93" s="10">
        <f t="shared" si="143"/>
        <v>-1062.3959896625872</v>
      </c>
      <c r="KN93" s="34">
        <f>627.5095*(JY91-JY92)</f>
        <v>-16.46627753652669</v>
      </c>
      <c r="KO93" s="34">
        <f>627.5095*(KF91-KF92)</f>
        <v>-4.2306354465122551</v>
      </c>
      <c r="KP93" s="34">
        <f>627.5095*(KL91-KL92)</f>
        <v>-6.1114469385462886</v>
      </c>
      <c r="KQ93" s="34">
        <f>627.5095*(KM91-KM92)</f>
        <v>-6.9971395018725273</v>
      </c>
      <c r="KR93" s="34">
        <f>627.5095*(KD91-KD92)</f>
        <v>-4.2789881276976125</v>
      </c>
      <c r="KS93" s="34">
        <f>627.5095*(KC91-KC92)</f>
        <v>-8.4940509149676622</v>
      </c>
      <c r="KT93" s="34">
        <f>627.5095*(KB91-KB92)</f>
        <v>-8.518227255845698</v>
      </c>
      <c r="KU93" s="34">
        <f>627.5095*(KA91-KA92)</f>
        <v>-6.706160818761882</v>
      </c>
      <c r="KV93" s="34">
        <f>627.5095*(JZ91-JZ92)</f>
        <v>-6.754513494240074</v>
      </c>
      <c r="KW93" s="33">
        <f t="shared" si="221"/>
        <v>-2.4755253665424615</v>
      </c>
      <c r="KX93" s="109">
        <f>627.5095*(JT91-JT92)</f>
        <v>-6.3033485335961448</v>
      </c>
      <c r="KY93" s="109">
        <f>627.5095*(JU91-JU92)</f>
        <v>-6.8879270967046091</v>
      </c>
      <c r="KZ93" s="331">
        <f>627.5095*(JV91-JV92)</f>
        <v>-7.0354745538417767</v>
      </c>
      <c r="LA93" s="33">
        <f t="shared" si="144"/>
        <v>1.763713761605624</v>
      </c>
      <c r="LB93" s="155">
        <f t="shared" si="145"/>
        <v>0.55470814438976568</v>
      </c>
      <c r="LC93" s="149">
        <f>KN93-'PNO-LCCSD(T)'!AB92</f>
        <v>-9.3392244271583991E-4</v>
      </c>
      <c r="LD93" s="179">
        <f t="shared" si="146"/>
        <v>2.1414877523789979</v>
      </c>
      <c r="LE93" s="324">
        <f t="shared" si="147"/>
        <v>0.45116496064392919</v>
      </c>
      <c r="LF93" s="326">
        <f t="shared" si="148"/>
        <v>-0.58457856310846434</v>
      </c>
      <c r="LG93" t="str">
        <f t="shared" si="149"/>
        <v>30_ts</v>
      </c>
      <c r="LH93" s="175">
        <f>627.5095*(KG91-KG92)</f>
        <v>-7.6900737017372593</v>
      </c>
      <c r="LI93" s="128">
        <f t="shared" si="127"/>
        <v>-0.80397721323040283</v>
      </c>
      <c r="LJ93" s="129">
        <f t="shared" si="128"/>
        <v>-0.82815355410843861</v>
      </c>
      <c r="LK93" s="123">
        <f>627.5095*(KI91-KI92)</f>
        <v>-6.0182045333408736</v>
      </c>
      <c r="LL93" s="128">
        <f t="shared" si="150"/>
        <v>-0.6879562854210084</v>
      </c>
      <c r="LM93" s="128">
        <f t="shared" si="151"/>
        <v>-0.73630896089920039</v>
      </c>
      <c r="LN93" s="226">
        <f t="shared" si="152"/>
        <v>-2.8804331316042138</v>
      </c>
      <c r="LO93" s="226"/>
      <c r="LP93" s="5" t="s">
        <v>89</v>
      </c>
      <c r="LQ93" s="4">
        <v>-1059.0587306525299</v>
      </c>
      <c r="LR93" s="4">
        <v>-1062.74810766876</v>
      </c>
      <c r="LS93" s="4">
        <v>-1062.7355659672501</v>
      </c>
      <c r="LT93" s="4">
        <v>-1062.5719821427101</v>
      </c>
      <c r="LU93" s="4">
        <v>-1062.56571129196</v>
      </c>
      <c r="LV93" s="4">
        <v>-1062.5368806147901</v>
      </c>
      <c r="LW93" s="4">
        <v>-1.2541701509000001E-2</v>
      </c>
      <c r="LX93" s="28">
        <f t="shared" si="153"/>
        <v>-1062.5243389132811</v>
      </c>
      <c r="LY93" s="18" t="s">
        <v>120</v>
      </c>
      <c r="LZ93" s="34">
        <f>627.5095*(LQ91-LQ92)</f>
        <v>-16.466277473747869</v>
      </c>
      <c r="MA93" s="34">
        <f>627.5095*(LX91-LX92)</f>
        <v>-4.2158677884075821</v>
      </c>
      <c r="MB93" s="34">
        <f>627.5095*(LV91-LV92)</f>
        <v>-4.26528285576883</v>
      </c>
      <c r="MC93" s="34">
        <f>627.5095*(LU91-LU92)</f>
        <v>-8.4833272043481056</v>
      </c>
      <c r="MD93" s="34">
        <f>627.5095*(LT91-LT92)</f>
        <v>-8.5080347319648659</v>
      </c>
      <c r="ME93" s="34">
        <f>627.5095*(LS91-LS92)</f>
        <v>-6.6915987266289214</v>
      </c>
      <c r="MF93" s="34">
        <f>627.5095*(LR91-LR92)</f>
        <v>-6.7410137944182065</v>
      </c>
      <c r="MG93" s="33">
        <f t="shared" si="154"/>
        <v>-2.4757309386493764</v>
      </c>
      <c r="MH93" s="39">
        <f t="shared" si="155"/>
        <v>1.7670209375466595</v>
      </c>
      <c r="MI93" s="33"/>
      <c r="MJ93" s="5" t="s">
        <v>89</v>
      </c>
      <c r="MK93" s="223">
        <v>-1059.0587306526299</v>
      </c>
      <c r="ML93" s="28">
        <v>-1062.7475775064499</v>
      </c>
      <c r="MM93" s="28">
        <v>-1062.71574862426</v>
      </c>
      <c r="MN93" s="28">
        <v>-1062.56929935622</v>
      </c>
      <c r="MO93" s="28">
        <v>-1062.55338491512</v>
      </c>
      <c r="MP93" s="28">
        <v>-1062.53559491953</v>
      </c>
      <c r="MQ93" s="28">
        <v>-3.1828882189999998E-2</v>
      </c>
      <c r="MR93" s="28">
        <f t="shared" si="207"/>
        <v>-1062.50376603734</v>
      </c>
      <c r="MS93" s="18" t="s">
        <v>120</v>
      </c>
      <c r="MT93" s="34">
        <f>627.5095*(MK91-MK92)</f>
        <v>-16.466277492581515</v>
      </c>
      <c r="MU93" s="34">
        <f>627.5095*(MR91-MR92)</f>
        <v>-4.397476537877278</v>
      </c>
      <c r="MV93" s="34">
        <f>627.5095*(MP91-MP92)</f>
        <v>-4.2809709384414045</v>
      </c>
      <c r="MW93" s="34">
        <f>627.5095*(MO91-MO92)</f>
        <v>-8.5251847046920908</v>
      </c>
      <c r="MX93" s="34">
        <f>627.5095*(MN91-MN92)</f>
        <v>-8.4669318995523462</v>
      </c>
      <c r="MY93" s="34">
        <f>627.5095*(MM91-MM92)</f>
        <v>-6.8864348602233765</v>
      </c>
      <c r="MZ93" s="34">
        <f>627.5095*(ML91-ML92)</f>
        <v>-6.7699292627850109</v>
      </c>
      <c r="NA93" s="52">
        <f t="shared" si="156"/>
        <v>-2.4889583243436064</v>
      </c>
      <c r="NB93" s="52">
        <f t="shared" si="157"/>
        <v>1.6970026367673352</v>
      </c>
      <c r="NC93" s="33">
        <f t="shared" si="158"/>
        <v>6.6711124838288782E-2</v>
      </c>
      <c r="ND93" s="33"/>
      <c r="NE93" s="5" t="s">
        <v>89</v>
      </c>
      <c r="NF93">
        <v>-1059.05873065264</v>
      </c>
      <c r="NG93">
        <v>-1062.74851998688</v>
      </c>
      <c r="NH93">
        <v>-1062.7168851778199</v>
      </c>
      <c r="NI93">
        <v>-1062.5701434975899</v>
      </c>
      <c r="NJ93">
        <v>-1062.5543260930599</v>
      </c>
      <c r="NK93">
        <v>-1062.5367554069701</v>
      </c>
      <c r="NL93">
        <v>-3.1634809064999998E-2</v>
      </c>
      <c r="NM93" s="28">
        <f t="shared" si="208"/>
        <v>-1062.505120597905</v>
      </c>
      <c r="NN93" s="18" t="s">
        <v>120</v>
      </c>
      <c r="NO93" s="34">
        <f>627.5095*(NF91-NF92)</f>
        <v>-16.466277492581515</v>
      </c>
      <c r="NP93" s="34">
        <f>627.5095*(NM91-NM92)</f>
        <v>-4.3858079728818726</v>
      </c>
      <c r="NQ93" s="34">
        <f>627.5095*(NK91-NK92)</f>
        <v>-4.2343980178894274</v>
      </c>
      <c r="NR93" s="34">
        <f>627.5095*(NJ91-NJ92)</f>
        <v>-8.5148674885158275</v>
      </c>
      <c r="NS93" s="34">
        <f>627.5095*(NI91-NI92)</f>
        <v>-8.4391625083800399</v>
      </c>
      <c r="NT93" s="34">
        <f>627.5095*(NH91-NH92)</f>
        <v>-6.8587297260291864</v>
      </c>
      <c r="NU93" s="34">
        <f>627.5095*(NG91-NG92)</f>
        <v>-6.7073197659002917</v>
      </c>
      <c r="NV93" s="33">
        <f t="shared" si="159"/>
        <v>-2.4729217480108643</v>
      </c>
      <c r="NW93" s="39">
        <f t="shared" si="209"/>
        <v>1.7318427424797482</v>
      </c>
      <c r="NX93" s="33">
        <f t="shared" si="210"/>
        <v>3.4840105712413028E-2</v>
      </c>
      <c r="NZ93" s="5" t="s">
        <v>89</v>
      </c>
      <c r="OA93" s="4">
        <v>-1059.0963430335901</v>
      </c>
      <c r="OB93" s="4">
        <v>-1063.0178565029701</v>
      </c>
      <c r="OC93" s="4">
        <v>-1062.9704979353701</v>
      </c>
      <c r="OD93" s="4">
        <v>-1062.81796776027</v>
      </c>
      <c r="OE93" s="4">
        <v>-1062.79428847647</v>
      </c>
      <c r="OF93" s="4">
        <v>-1062.8222051315199</v>
      </c>
      <c r="OG93" s="4">
        <v>-4.7358567600999997E-2</v>
      </c>
      <c r="OH93" s="28">
        <f t="shared" si="211"/>
        <v>-1062.774846563919</v>
      </c>
      <c r="OI93" s="18" t="s">
        <v>120</v>
      </c>
      <c r="OJ93" s="34">
        <f>627.5095*(OA91-OA92)</f>
        <v>-16.624042705549595</v>
      </c>
      <c r="OK93" s="34">
        <f>627.5095*(OH91-OH92)</f>
        <v>-4.7976240284040017</v>
      </c>
      <c r="OL93" s="34">
        <f>627.5095*(OF91-OF92)</f>
        <v>-4.5932182034762148</v>
      </c>
      <c r="OM93" s="34">
        <f>627.5095*(OE91-OE92)</f>
        <v>-9.0619833954276885</v>
      </c>
      <c r="ON93" s="34">
        <f>627.5095*(OD91-OD92)</f>
        <v>-8.959780477613327</v>
      </c>
      <c r="OO93" s="34">
        <f>627.5095*(OC91-OC92)</f>
        <v>-7.3955932196332963</v>
      </c>
      <c r="OP93" s="34">
        <f>627.5095*(OB91-OB92)</f>
        <v>-7.1911873967030173</v>
      </c>
      <c r="OQ93" s="33">
        <f t="shared" si="160"/>
        <v>-2.5979691932268025</v>
      </c>
      <c r="OR93" s="39">
        <f t="shared" si="212"/>
        <v>1.7685930809103096</v>
      </c>
      <c r="OS93" s="39"/>
      <c r="OT93" s="39" t="s">
        <v>89</v>
      </c>
      <c r="OU93" s="39">
        <v>-1059.0963430335801</v>
      </c>
      <c r="OV93" s="39">
        <v>-1063.01658004141</v>
      </c>
      <c r="OW93" s="39">
        <v>-1062.9978681663699</v>
      </c>
      <c r="OX93" s="39">
        <v>-1062.8218237589999</v>
      </c>
      <c r="OY93" s="39">
        <v>-1062.8124678214799</v>
      </c>
      <c r="OZ93" s="39">
        <v>-1062.82351798276</v>
      </c>
      <c r="PA93" s="39">
        <v>-1.8711875044000001E-2</v>
      </c>
      <c r="PB93" s="39">
        <v>-1062.8048061077161</v>
      </c>
      <c r="PC93" s="39" t="s">
        <v>120</v>
      </c>
      <c r="PD93" s="39">
        <v>-16.624042762050536</v>
      </c>
      <c r="PE93" s="39">
        <v>-4.4347484949833422</v>
      </c>
      <c r="PF93" s="39">
        <v>-4.5341925954580962</v>
      </c>
      <c r="PG93" s="39">
        <v>-8.9030355968117707</v>
      </c>
      <c r="PH93" s="39">
        <v>-8.9527576486186184</v>
      </c>
      <c r="PI93" s="39">
        <v>-7.0774166235371636</v>
      </c>
      <c r="PJ93" s="39">
        <v>-7.1768607210156556</v>
      </c>
      <c r="PK93" s="39">
        <v>-2.6426681255575595</v>
      </c>
      <c r="PL93" s="39">
        <v>1.7758969276029628</v>
      </c>
      <c r="PM93" s="39"/>
      <c r="PO93" s="33">
        <f t="shared" si="161"/>
        <v>-0.15776521296807999</v>
      </c>
      <c r="PP93" s="33">
        <f t="shared" si="162"/>
        <v>-0.49284857806098081</v>
      </c>
      <c r="PQ93" s="33">
        <f t="shared" si="213"/>
        <v>-0.33508336509290082</v>
      </c>
      <c r="PR93" s="33">
        <f>'LNO-CCSD(T)-def2nZVP'!LB93</f>
        <v>0.55470814438976568</v>
      </c>
      <c r="PS93" s="33">
        <f t="shared" si="214"/>
        <v>-0.26994008908921074</v>
      </c>
      <c r="PT93" s="33">
        <f t="shared" si="215"/>
        <v>0.33696733375972765</v>
      </c>
      <c r="PU93" s="33">
        <f>-'LNO-CCSD(T)-def2nZVP'!FA93+'CCSD(T)'!CI93</f>
        <v>-0.12839626862762721</v>
      </c>
      <c r="PV93" s="360">
        <f>'LNO-CCSD(T)-def2nZVP'!KV93+PS93+PT93+PU93</f>
        <v>-6.815882518197184</v>
      </c>
      <c r="PW93" s="360"/>
      <c r="PX93" s="399">
        <v>-0.15776528830266656</v>
      </c>
      <c r="PY93" s="399">
        <v>-0.44472291665375252</v>
      </c>
      <c r="PZ93" s="399">
        <v>-0.28695762835108596</v>
      </c>
      <c r="QA93" s="399">
        <v>0.55470814438976568</v>
      </c>
      <c r="QB93" s="399">
        <v>-0.23429143208199632</v>
      </c>
      <c r="QC93" s="399">
        <v>0.33696733375972765</v>
      </c>
      <c r="QD93" s="399">
        <v>-0.12839626862762721</v>
      </c>
      <c r="QE93" s="360">
        <v>-6.78023386118997</v>
      </c>
      <c r="QF93" s="399">
        <f t="shared" si="216"/>
        <v>3.5648657007214091E-2</v>
      </c>
      <c r="QH93" s="5" t="s">
        <v>89</v>
      </c>
      <c r="QI93" s="420">
        <v>-1059.0587306525199</v>
      </c>
      <c r="QJ93" s="420">
        <v>-1062.51179313894</v>
      </c>
      <c r="QK93" s="420">
        <v>-1062.5006306722801</v>
      </c>
      <c r="QL93" s="420">
        <v>-1062.3437410408301</v>
      </c>
      <c r="QM93" s="420">
        <v>-1062.3381598075</v>
      </c>
      <c r="QN93" s="420">
        <v>-1062.2909454894</v>
      </c>
      <c r="QO93" s="420">
        <v>-1.1162466653999999E-2</v>
      </c>
      <c r="QP93" s="213">
        <f t="shared" si="217"/>
        <v>-1062.279783022746</v>
      </c>
      <c r="QQ93" s="421" t="s">
        <v>120</v>
      </c>
      <c r="QR93" s="212">
        <f>627.5095*(QI91-QI92)</f>
        <v>-16.466277661941657</v>
      </c>
      <c r="QS93" s="212">
        <f>627.5095*(QP91-QP92)</f>
        <v>-5.7679846351499844</v>
      </c>
      <c r="QT93" s="212">
        <f>627.5095*(QN91-QN92)</f>
        <v>-5.8495902647007334</v>
      </c>
      <c r="QU93" s="212">
        <f>627.5095*(QM91-QM92)</f>
        <v>-9.4185121799713478</v>
      </c>
      <c r="QV93" s="212">
        <f>627.5095*(QL91-QL92)</f>
        <v>-9.4593149936766299</v>
      </c>
      <c r="QW93" s="212">
        <f>627.5095*(QK91-QK92)</f>
        <v>-7.7752761571577178</v>
      </c>
      <c r="QX93" s="212">
        <f>627.5095*(QJ91-QJ92)</f>
        <v>-7.8568817847109589</v>
      </c>
      <c r="QY93" s="213">
        <f t="shared" si="163"/>
        <v>-2.0072915200102255</v>
      </c>
      <c r="QZ93" s="249">
        <f t="shared" si="218"/>
        <v>1.602433208965671</v>
      </c>
      <c r="RA93" s="5"/>
      <c r="RB93" s="5" t="s">
        <v>89</v>
      </c>
      <c r="RC93" s="213">
        <v>-1059.0963430335801</v>
      </c>
      <c r="RD93" s="213">
        <v>-1062.7253441595701</v>
      </c>
      <c r="RE93" s="213">
        <v>-1062.70824257246</v>
      </c>
      <c r="RF93" s="213">
        <v>-1062.5406693047701</v>
      </c>
      <c r="RG93" s="213">
        <v>-1062.53211851121</v>
      </c>
      <c r="RH93" s="213">
        <v>-1062.5262997474799</v>
      </c>
      <c r="RI93" s="213">
        <v>-1.7101587105E-2</v>
      </c>
      <c r="RJ93" s="418">
        <f t="shared" si="219"/>
        <v>-1062.509198160375</v>
      </c>
      <c r="RK93" s="421" t="s">
        <v>120</v>
      </c>
      <c r="RL93" s="212">
        <f>627.5095*(RC91-RC92)</f>
        <v>-16.624042429465458</v>
      </c>
      <c r="RM93" s="212">
        <f>627.5095*(RJ91-RJ92)</f>
        <v>-5.7990643812972751</v>
      </c>
      <c r="RN93" s="212">
        <f>627.5095*(RH91-RH92)</f>
        <v>-5.8555336078524949</v>
      </c>
      <c r="RO93" s="212">
        <f>627.5095*(RG91-RG92)</f>
        <v>-9.5643952182930363</v>
      </c>
      <c r="RP93" s="212">
        <f>627.5095*(RF91-RF92)</f>
        <v>-9.5926298326407391</v>
      </c>
      <c r="RQ93" s="212">
        <f>627.5095*(RE91-RE92)</f>
        <v>-7.9131884255309819</v>
      </c>
      <c r="RR93" s="212">
        <f>627.5095*(RD91-RD92)</f>
        <v>-7.9696576540837096</v>
      </c>
      <c r="RS93" s="213">
        <f t="shared" si="164"/>
        <v>-2.1141240462312147</v>
      </c>
      <c r="RT93" s="249">
        <f t="shared" si="220"/>
        <v>1.6229721785570295</v>
      </c>
    </row>
    <row r="94" spans="1:488" ht="17">
      <c r="A94" s="96">
        <v>3.25</v>
      </c>
      <c r="C94" s="286" t="s">
        <v>90</v>
      </c>
      <c r="D94" s="282">
        <v>-1058.1885659919401</v>
      </c>
      <c r="E94" s="282">
        <v>-1060.7478227153999</v>
      </c>
      <c r="F94" s="282">
        <v>-1060.7408287450701</v>
      </c>
      <c r="G94" s="282">
        <v>-1060.64658523293</v>
      </c>
      <c r="H94" s="282">
        <v>-1060.64308824776</v>
      </c>
      <c r="I94" s="282">
        <v>-1060.52397118863</v>
      </c>
      <c r="J94" s="282">
        <v>-1060.5169772183001</v>
      </c>
      <c r="K94" s="94" t="s">
        <v>118</v>
      </c>
      <c r="L94" s="34">
        <f>627.5095*(D96-D95)</f>
        <v>21.614158157868044</v>
      </c>
      <c r="M94" s="34">
        <f>627.5095*(J96-J95)</f>
        <v>0.59063478900312372</v>
      </c>
      <c r="N94" s="34">
        <f>627.5095*(I96-I95)</f>
        <v>0.53480636072485099</v>
      </c>
      <c r="O94" s="34">
        <f>627.5095*(H96-H95)</f>
        <v>6.4071847457700457</v>
      </c>
      <c r="P94" s="34">
        <f>627.5095*(G96-G95)</f>
        <v>6.3792705315595697</v>
      </c>
      <c r="Q94" s="34">
        <f>627.5095*(F96-F95)</f>
        <v>4.9371521130846636</v>
      </c>
      <c r="R94" s="34">
        <f>627.5095*(E96-E95)</f>
        <v>4.8813236846637116</v>
      </c>
      <c r="S94" s="93">
        <f t="shared" si="165"/>
        <v>4.3465173239388601</v>
      </c>
      <c r="T94" s="93">
        <f t="shared" si="166"/>
        <v>-1.4979468468958581</v>
      </c>
      <c r="U94" s="288"/>
      <c r="V94" s="93">
        <f>L94-'CCSD(T)'!BV94</f>
        <v>-0.68859597465298705</v>
      </c>
      <c r="W94" s="93">
        <f>N94-'CCSD(T)'!BW94</f>
        <v>-0.53756404133973867</v>
      </c>
      <c r="X94" s="93">
        <f>P94-'CCSD(T)'!CF94</f>
        <v>-0.1160317336141663</v>
      </c>
      <c r="Y94" s="93">
        <f>R94-'CCSD(T)'!CG94</f>
        <v>4.5528725681256432E-3</v>
      </c>
      <c r="Z94" s="93">
        <f>R94-'DLPNO-CCSD(T1 or T0)'!CT93</f>
        <v>-0.17121714680967237</v>
      </c>
      <c r="AA94" s="93">
        <f t="shared" si="167"/>
        <v>0.57256424103882075</v>
      </c>
      <c r="AB94" s="93">
        <f t="shared" si="168"/>
        <v>0.12058460618229194</v>
      </c>
      <c r="AD94" s="209" t="s">
        <v>90</v>
      </c>
      <c r="AE94" s="28">
        <v>-1058.1885659919401</v>
      </c>
      <c r="AF94" s="28">
        <v>-1060.7479030852401</v>
      </c>
      <c r="AG94" s="28">
        <v>-1060.7409437610499</v>
      </c>
      <c r="AH94" s="28">
        <v>-1060.64666209231</v>
      </c>
      <c r="AI94" s="28">
        <v>-1060.6431824302099</v>
      </c>
      <c r="AJ94" s="28">
        <v>-1060.5240786552399</v>
      </c>
      <c r="AK94" s="28">
        <v>-1060.51711933104</v>
      </c>
      <c r="AL94" s="18" t="s">
        <v>118</v>
      </c>
      <c r="AM94" s="34">
        <f>627.5095*(AE96-AE95)</f>
        <v>21.614158157868044</v>
      </c>
      <c r="AN94" s="34">
        <f>627.5095*(AK96-AK95)</f>
        <v>0.63152335201630561</v>
      </c>
      <c r="AO94" s="34">
        <f>627.5095*(AJ96-AJ95)</f>
        <v>0.5695400971398491</v>
      </c>
      <c r="AP94" s="34">
        <f>627.5095*(AI96-AI95)</f>
        <v>6.4410598923314755</v>
      </c>
      <c r="AQ94" s="34">
        <f>627.5095*(AH96-AH95)</f>
        <v>6.4100682648219074</v>
      </c>
      <c r="AR94" s="34">
        <f>627.5095*(AG96-AG95)</f>
        <v>4.9768973284980014</v>
      </c>
      <c r="AS94" s="34">
        <f>627.5095*(AF96-AF95)</f>
        <v>4.9149140798994271</v>
      </c>
      <c r="AT94" s="52">
        <f t="shared" si="169"/>
        <v>4.3453739827595781</v>
      </c>
      <c r="AU94" s="52">
        <f t="shared" si="170"/>
        <v>-1.4951541849224803</v>
      </c>
      <c r="AV94" s="71"/>
      <c r="AW94" s="52">
        <f>AM94-'CCSD(T)'!BV94</f>
        <v>-0.68859597465298705</v>
      </c>
      <c r="AX94" s="52">
        <f>AO94-'CCSD(T)'!BW94</f>
        <v>-0.50283030492474057</v>
      </c>
      <c r="AY94" s="52">
        <f>AQ94-'CCSD(T)'!CF94</f>
        <v>-8.5234000351828598E-2</v>
      </c>
      <c r="AZ94" s="52">
        <f>AS94-'CCSD(T)'!CG94</f>
        <v>3.8143267803841141E-2</v>
      </c>
      <c r="BA94" s="52">
        <f>AS94-'DLPNO-CCSD(T1 or T0)'!CT93</f>
        <v>-0.13762675157395687</v>
      </c>
      <c r="BB94" s="52">
        <f t="shared" si="171"/>
        <v>0.60336197430115845</v>
      </c>
      <c r="BC94" s="52">
        <f t="shared" si="172"/>
        <v>0.12337726815566974</v>
      </c>
      <c r="BD94" s="33"/>
      <c r="BE94" s="211" t="s">
        <v>90</v>
      </c>
      <c r="BF94" s="28">
        <v>-1058.1885659919401</v>
      </c>
      <c r="BG94" s="28">
        <v>-1060.74784225135</v>
      </c>
      <c r="BH94" s="28">
        <v>-1060.72857042801</v>
      </c>
      <c r="BI94" s="28">
        <v>-1060.6445626341399</v>
      </c>
      <c r="BJ94" s="28">
        <v>-1060.63492672247</v>
      </c>
      <c r="BK94" s="28">
        <v>-1060.5232392883199</v>
      </c>
      <c r="BL94" s="28">
        <v>-1.9271823345000001E-2</v>
      </c>
      <c r="BM94" s="28">
        <f t="shared" si="173"/>
        <v>-1060.5039674649749</v>
      </c>
      <c r="BN94" s="18" t="s">
        <v>118</v>
      </c>
      <c r="BO94" s="212">
        <f>627.5095*(BF96-BF95)</f>
        <v>21.614158157868044</v>
      </c>
      <c r="BP94" s="212">
        <f>627.5095*(BM96-BM95)</f>
        <v>1.6229939883479041</v>
      </c>
      <c r="BQ94" s="212">
        <f>627.5095*(BK96-BK95)</f>
        <v>0.40397401226453755</v>
      </c>
      <c r="BR94" s="212">
        <f>627.5095*(BJ96-BJ95)</f>
        <v>6.8523521524651212</v>
      </c>
      <c r="BS94" s="212">
        <f>627.5095*(BI96-BI95)</f>
        <v>6.2428421726274888</v>
      </c>
      <c r="BT94" s="212">
        <f>627.5095*(BH96-BH95)</f>
        <v>5.6300818880411843</v>
      </c>
      <c r="BU94" s="212">
        <f>627.5095*(BG96-BG95)</f>
        <v>4.4110619095322718</v>
      </c>
      <c r="BV94" s="213">
        <f t="shared" si="174"/>
        <v>4.0070878972677342</v>
      </c>
      <c r="BW94" s="213">
        <f t="shared" si="175"/>
        <v>-1.8317802630952169</v>
      </c>
      <c r="BX94" s="214">
        <f t="shared" si="129"/>
        <v>0.3366260781727366</v>
      </c>
      <c r="BY94" s="33">
        <f>BO94-'CCSD(T)'!BV94</f>
        <v>-0.68859597465298705</v>
      </c>
      <c r="BZ94" s="33">
        <f>BQ94-'CCSD(T)'!BW94</f>
        <v>-0.66839638980005212</v>
      </c>
      <c r="CA94" s="39">
        <f>BS94-'CCSD(T)'!CF94</f>
        <v>-0.25246009254624724</v>
      </c>
      <c r="CB94" s="39">
        <f>BU94-'CCSD(T)'!CG94</f>
        <v>-0.4657089025633141</v>
      </c>
      <c r="CC94" s="33">
        <f>BU94-'DLPNO-CCSD(T1 or T0)'!CT93</f>
        <v>-0.64147892194111211</v>
      </c>
      <c r="CD94" s="33">
        <f t="shared" si="176"/>
        <v>0.43613588210673981</v>
      </c>
      <c r="CE94" s="33">
        <f t="shared" si="177"/>
        <v>-0.21324881001706686</v>
      </c>
      <c r="CF94" s="39"/>
      <c r="CG94" s="211" t="s">
        <v>90</v>
      </c>
      <c r="CH94" s="74">
        <v>-1058.1885659919301</v>
      </c>
      <c r="CI94" s="74">
        <v>-1060.7481791588</v>
      </c>
      <c r="CJ94" s="74">
        <v>-1060.72922221097</v>
      </c>
      <c r="CK94" s="74">
        <v>-1060.64494425681</v>
      </c>
      <c r="CL94" s="74">
        <v>-1060.6354657828899</v>
      </c>
      <c r="CM94" s="74">
        <v>-1060.5237612062001</v>
      </c>
      <c r="CN94" s="33">
        <v>-1.8956947831E-2</v>
      </c>
      <c r="CO94" s="33">
        <f t="shared" si="178"/>
        <v>-1060.5048042583692</v>
      </c>
      <c r="CP94" s="18" t="s">
        <v>118</v>
      </c>
      <c r="CQ94" s="34">
        <f>627.5095*(CH96-CH95)</f>
        <v>21.614158157868044</v>
      </c>
      <c r="CR94" s="34">
        <f>627.5095*(CO96-CO95)</f>
        <v>1.8682350740725533</v>
      </c>
      <c r="CS94" s="34">
        <f>627.5095*(CM96-CM95)</f>
        <v>0.59237794130776389</v>
      </c>
      <c r="CT94" s="34">
        <f>627.5095*(CL96-CL95)</f>
        <v>7.0923460472573288</v>
      </c>
      <c r="CU94" s="34">
        <f>627.5095*(CK96-CK95)</f>
        <v>6.4544174861540631</v>
      </c>
      <c r="CV94" s="34">
        <f>627.5095*(CJ96-CJ95)</f>
        <v>5.9099844394860597</v>
      </c>
      <c r="CW94" s="34">
        <f>627.5095*(CI96-CI95)</f>
        <v>4.6341273048664409</v>
      </c>
      <c r="CX94" s="33">
        <f t="shared" si="130"/>
        <v>4.0417493635586768</v>
      </c>
      <c r="CY94" s="33">
        <f t="shared" si="131"/>
        <v>-1.8202901812876222</v>
      </c>
      <c r="CZ94" s="33">
        <f t="shared" si="132"/>
        <v>1.1490081807594699E-2</v>
      </c>
      <c r="DA94" s="33">
        <f>CQ94-'CCSD(T)'!BV94</f>
        <v>-0.68859597465298705</v>
      </c>
      <c r="DB94" s="33">
        <f>CS94-'CCSD(T)'!BW94</f>
        <v>-0.47999246075682578</v>
      </c>
      <c r="DC94" s="33">
        <f>CU94-'CCSD(T)'!CF94</f>
        <v>-4.0884779019672912E-2</v>
      </c>
      <c r="DD94" s="39">
        <f>CW94-'CCSD(T)'!CG94</f>
        <v>-0.24264350722914507</v>
      </c>
      <c r="DE94" s="39">
        <f>CW94-'DLPNO-CCSD(T1 or T0)'!CT93</f>
        <v>-0.41841352660694309</v>
      </c>
      <c r="DF94" s="33">
        <f t="shared" si="179"/>
        <v>0.64771119563331414</v>
      </c>
      <c r="DG94" s="33">
        <f t="shared" si="180"/>
        <v>-0.20175872820947216</v>
      </c>
      <c r="DH94" s="33"/>
      <c r="DI94" s="211" t="s">
        <v>90</v>
      </c>
      <c r="DJ94" s="74">
        <v>-1058.1885659919401</v>
      </c>
      <c r="DK94" s="74">
        <v>-1060.74728655185</v>
      </c>
      <c r="DL94" s="74">
        <v>-1060.7455009502501</v>
      </c>
      <c r="DM94" s="74">
        <v>-1060.6467669844101</v>
      </c>
      <c r="DN94" s="74">
        <v>-1060.64587418361</v>
      </c>
      <c r="DO94" s="74">
        <v>-1060.52419192512</v>
      </c>
      <c r="DP94" s="28">
        <v>-1.7856015949999999E-3</v>
      </c>
      <c r="DQ94" s="33">
        <f t="shared" si="125"/>
        <v>-1060.522406323525</v>
      </c>
      <c r="DR94" s="18" t="s">
        <v>118</v>
      </c>
      <c r="DS94" s="34">
        <f>627.5095*(DJ96-DJ95)</f>
        <v>21.614158107644986</v>
      </c>
      <c r="DT94" s="34">
        <f>627.5095*(DQ96-DQ95)</f>
        <v>0.63009926451480858</v>
      </c>
      <c r="DU94" s="34">
        <f>627.5095*(DO96-DO95)</f>
        <v>0.57422528392313898</v>
      </c>
      <c r="DV94" s="34">
        <f>627.5095*(DN96-DN95)</f>
        <v>6.4912197010082853</v>
      </c>
      <c r="DW94" s="34">
        <f>627.5095*(DM96-DM95)</f>
        <v>6.4632827082155648</v>
      </c>
      <c r="DX94" s="34">
        <f>627.5095*(DL96-DL95)</f>
        <v>4.9472717956968379</v>
      </c>
      <c r="DY94" s="34">
        <f>627.5095*(DK96-DK95)</f>
        <v>4.8913978162466014</v>
      </c>
      <c r="DZ94" s="33">
        <f t="shared" si="133"/>
        <v>4.3171725323234629</v>
      </c>
      <c r="EA94" s="33">
        <f t="shared" si="134"/>
        <v>-1.5718848919689634</v>
      </c>
      <c r="EB94" s="33">
        <f t="shared" si="181"/>
        <v>-7.3938045073105307E-2</v>
      </c>
      <c r="EC94" s="33">
        <f>DS94-'CCSD(T)'!BV94</f>
        <v>-0.68859602487604477</v>
      </c>
      <c r="ED94" s="33">
        <f>DU94-'CCSD(T)'!BW94</f>
        <v>-0.49814511814145068</v>
      </c>
      <c r="EE94" s="33">
        <f>DW94-'CCSD(T)'!CF94</f>
        <v>-3.2019556958171158E-2</v>
      </c>
      <c r="EF94" s="39">
        <f>DY94-'CCSD(T)'!CG94</f>
        <v>1.4627004151015477E-2</v>
      </c>
      <c r="EG94" s="39">
        <f>DY94-'DLPNO-CCSD(T1 or T0)'!CT93</f>
        <v>-0.16114301522678254</v>
      </c>
      <c r="EH94" s="33">
        <f t="shared" si="182"/>
        <v>0.65657646791787361</v>
      </c>
      <c r="EI94" s="33">
        <f t="shared" si="183"/>
        <v>4.6646561109186635E-2</v>
      </c>
      <c r="EJ94" s="33"/>
      <c r="EK94" s="289" t="s">
        <v>90</v>
      </c>
      <c r="EL94" s="33">
        <v>-1058.27528850812</v>
      </c>
      <c r="EM94" s="33">
        <v>-1061.23359210587</v>
      </c>
      <c r="EN94" s="33">
        <v>-1061.22607288891</v>
      </c>
      <c r="EO94" s="33">
        <v>-1061.1160469366901</v>
      </c>
      <c r="EP94" s="33">
        <v>-1061.11228732821</v>
      </c>
      <c r="EQ94" s="33">
        <v>-1061.0239129437</v>
      </c>
      <c r="ER94" s="33">
        <v>-7.5192169580000001E-3</v>
      </c>
      <c r="ES94" s="33">
        <f t="shared" si="184"/>
        <v>-1061.0163937267421</v>
      </c>
      <c r="ET94" s="18" t="s">
        <v>118</v>
      </c>
      <c r="EU94" s="34">
        <f>627.5095*(EL96-EL95)</f>
        <v>20.21477097141457</v>
      </c>
      <c r="EV94" s="34">
        <f>627.5095*(ES96-ES95)</f>
        <v>-2.7659547238297795</v>
      </c>
      <c r="EW94" s="34">
        <f>627.5095*(EQ96-EQ95)</f>
        <v>-2.8945301515163102</v>
      </c>
      <c r="EX94" s="34">
        <f>627.5095*(EP96-EP95)</f>
        <v>4.5342836846755423</v>
      </c>
      <c r="EY94" s="34">
        <f>627.5095*(EO96-EO95)</f>
        <v>4.4699959701902214</v>
      </c>
      <c r="EZ94" s="34">
        <f>627.5095*(EN96-EN95)</f>
        <v>2.3402498555008537</v>
      </c>
      <c r="FA94" s="34">
        <f>627.5095*(EM96-EM95)</f>
        <v>2.2116744326654136</v>
      </c>
      <c r="FB94" s="92">
        <f t="shared" si="135"/>
        <v>5.1062045841817234</v>
      </c>
      <c r="FC94" s="92">
        <f t="shared" si="136"/>
        <v>-2.2583215375248078</v>
      </c>
      <c r="FD94" s="92">
        <f>EU94-'CCSD(T)'!BB94</f>
        <v>-0.5169366845885115</v>
      </c>
      <c r="FE94" s="92">
        <f>EW94-'CCSD(T)'!BC94</f>
        <v>-0.38503914630717917</v>
      </c>
      <c r="FF94" s="92">
        <f>EY94-'CCSD(T)'!CH94</f>
        <v>-6.1356433733558369E-2</v>
      </c>
      <c r="FG94" s="96">
        <f>FA94-'CCSD(T)'!CI94</f>
        <v>6.9190012551086699E-2</v>
      </c>
      <c r="FH94" s="96">
        <f>FA94-'DLPNO-CCSD(T1 or T0)'!AF93</f>
        <v>-0.25181867761005128</v>
      </c>
      <c r="FI94" s="92">
        <f t="shared" si="185"/>
        <v>0.45558025085495313</v>
      </c>
      <c r="FJ94" s="92">
        <f t="shared" si="186"/>
        <v>0.13054644628464507</v>
      </c>
      <c r="FK94" s="39"/>
      <c r="FL94" s="218" t="s">
        <v>90</v>
      </c>
      <c r="FM94" s="28">
        <v>-1058.2752885080899</v>
      </c>
      <c r="FN94" s="28">
        <v>-1061.2336605589701</v>
      </c>
      <c r="FO94" s="28">
        <v>-1061.22615257692</v>
      </c>
      <c r="FP94" s="28">
        <v>-1061.1161074271799</v>
      </c>
      <c r="FQ94" s="28">
        <v>-1061.11235343615</v>
      </c>
      <c r="FR94" s="28">
        <v>-1061.0240026364499</v>
      </c>
      <c r="FS94" s="28">
        <v>-7.5079820559999996E-3</v>
      </c>
      <c r="FT94" s="28">
        <f t="shared" si="187"/>
        <v>-1061.0164946543939</v>
      </c>
      <c r="FU94" s="18" t="s">
        <v>118</v>
      </c>
      <c r="FV94" s="34">
        <f>627.5095*(FM96-FM95)</f>
        <v>20.214770946303041</v>
      </c>
      <c r="FW94" s="34">
        <f>627.5095*(FT96-FT95)</f>
        <v>-2.7142459020756453</v>
      </c>
      <c r="FX94" s="34">
        <f>627.5095*(FR96-FR95)</f>
        <v>-2.8614363797107116</v>
      </c>
      <c r="FY94" s="34">
        <f>627.5095*(FQ96-FQ95)</f>
        <v>4.5643781805577577</v>
      </c>
      <c r="FZ94" s="34">
        <f>627.5095*(FP96-FP95)</f>
        <v>4.4907829378165474</v>
      </c>
      <c r="GA94" s="34">
        <f>627.5095*(FO96-FO95)</f>
        <v>2.3826633480656887</v>
      </c>
      <c r="GB94" s="34">
        <f>627.5095*(FN96-FN95)</f>
        <v>2.2354728687184728</v>
      </c>
      <c r="GC94" s="33">
        <f t="shared" si="188"/>
        <v>5.0969092484291849</v>
      </c>
      <c r="GD94" s="33">
        <f t="shared" si="189"/>
        <v>-2.2553100690980745</v>
      </c>
      <c r="GE94" s="169">
        <f t="shared" si="137"/>
        <v>-0.20588022580295018</v>
      </c>
      <c r="GF94" s="33">
        <f>FV94-'CCSD(T)'!BB94</f>
        <v>-0.51693670970004035</v>
      </c>
      <c r="GG94" s="33">
        <f>FX94-'CCSD(T)'!BC94</f>
        <v>-0.35194537450158059</v>
      </c>
      <c r="GH94" s="33">
        <f>FZ94-'CCSD(T)'!CH94</f>
        <v>-4.0569466107232444E-2</v>
      </c>
      <c r="GI94" s="33">
        <f>GB94-'CCSD(T)'!CI94</f>
        <v>9.2988448604145901E-2</v>
      </c>
      <c r="GJ94" s="33">
        <f>GB94-'DLPNO-CCSD(T1 or T0)'!O93</f>
        <v>-0.10662288119530317</v>
      </c>
      <c r="GK94" s="33">
        <f t="shared" si="190"/>
        <v>0.47636724359280791</v>
      </c>
      <c r="GL94" s="33">
        <f t="shared" si="191"/>
        <v>0.13355791471137834</v>
      </c>
      <c r="GM94" s="33"/>
      <c r="GN94" s="218" t="s">
        <v>90</v>
      </c>
      <c r="GO94" s="28">
        <v>-1058.2752885080799</v>
      </c>
      <c r="GP94" s="28">
        <v>-1061.2338649691501</v>
      </c>
      <c r="GQ94" s="28">
        <v>-1061.2130929663599</v>
      </c>
      <c r="GR94" s="28">
        <v>-1061.114347938</v>
      </c>
      <c r="GS94" s="28">
        <v>-1061.1039619365999</v>
      </c>
      <c r="GT94" s="28">
        <v>-1061.02306152454</v>
      </c>
      <c r="GU94" s="28">
        <v>-2.0772002787000001E-2</v>
      </c>
      <c r="GV94" s="28">
        <f t="shared" si="192"/>
        <v>-1061.002289521753</v>
      </c>
      <c r="GW94" s="18" t="s">
        <v>118</v>
      </c>
      <c r="GX94" s="34">
        <f>627.5095*(GO96-GO95)</f>
        <v>20.214770946303041</v>
      </c>
      <c r="GY94" s="34">
        <f>627.5095*(GV96-GV95)</f>
        <v>-2.1801091192946722</v>
      </c>
      <c r="GZ94" s="34">
        <f>627.5095*(GT96-GT95)</f>
        <v>-3.1285667785286324</v>
      </c>
      <c r="HA94" s="34">
        <f>627.5095*(GS96-GS95)</f>
        <v>4.7417947009617798</v>
      </c>
      <c r="HB94" s="34">
        <f>627.5095*(GR96-GR95)</f>
        <v>4.2675658734136475</v>
      </c>
      <c r="HC94" s="34">
        <f>627.5095*(GQ96-GQ95)</f>
        <v>2.7140425745969821</v>
      </c>
      <c r="HD94" s="34">
        <f>627.5095*(GP96-GP95)</f>
        <v>1.7655849135081934</v>
      </c>
      <c r="HE94" s="33">
        <f t="shared" si="138"/>
        <v>4.894151692036826</v>
      </c>
      <c r="HF94" s="33">
        <f t="shared" si="139"/>
        <v>-2.5019809599054543</v>
      </c>
      <c r="HG94" s="52">
        <f t="shared" si="193"/>
        <v>0.24667089080737981</v>
      </c>
      <c r="HH94" s="33">
        <f>GX94-'CCSD(T)'!BB94</f>
        <v>-0.51693670970004035</v>
      </c>
      <c r="HI94" s="33">
        <f>GZ94-'CCSD(T)'!BC94</f>
        <v>-0.61907577331950137</v>
      </c>
      <c r="HJ94" s="33">
        <f>HB94-'CCSD(T)'!CH94</f>
        <v>-0.26378653051013234</v>
      </c>
      <c r="HK94" s="33">
        <f>HD94-'CCSD(T)'!CI94</f>
        <v>-0.37689950660613358</v>
      </c>
      <c r="HL94" s="33">
        <f>HD94-'DLPNO-CCSD(T1 or T0)'!CT93</f>
        <v>-3.2869559179651908</v>
      </c>
      <c r="HM94" s="33">
        <f t="shared" si="140"/>
        <v>0.25315017918990801</v>
      </c>
      <c r="HN94" s="33">
        <f t="shared" si="141"/>
        <v>-0.11311297609600124</v>
      </c>
      <c r="HO94" s="39"/>
      <c r="HP94" s="218" t="s">
        <v>90</v>
      </c>
      <c r="HQ94" s="28">
        <v>-1058.2752885080799</v>
      </c>
      <c r="HR94" s="28">
        <v>-1061.2342373763199</v>
      </c>
      <c r="HS94" s="28">
        <v>-1061.21387410285</v>
      </c>
      <c r="HT94" s="28">
        <v>-1061.11477272362</v>
      </c>
      <c r="HU94" s="28">
        <v>-1061.10459108688</v>
      </c>
      <c r="HV94" s="28">
        <v>-1061.02363695092</v>
      </c>
      <c r="HW94" s="28">
        <v>-2.0363273473000001E-2</v>
      </c>
      <c r="HX94" s="28">
        <f t="shared" si="194"/>
        <v>-1061.0032736774469</v>
      </c>
      <c r="HY94" s="18" t="s">
        <v>118</v>
      </c>
      <c r="HZ94" s="34">
        <f>627.5095*(HQ96-HQ95)</f>
        <v>20.214770952580924</v>
      </c>
      <c r="IA94" s="34">
        <f>627.5095*(HX96-HX95)</f>
        <v>-1.8923996750254783</v>
      </c>
      <c r="IB94" s="34">
        <f>627.5095*(HV96-HV95)</f>
        <v>-2.8775718264105552</v>
      </c>
      <c r="IC94" s="34">
        <f>627.5095*(HU96-HU95)</f>
        <v>4.9751970412878093</v>
      </c>
      <c r="ID94" s="34">
        <f>627.5095*(HT96-HT95)</f>
        <v>4.4826109631697255</v>
      </c>
      <c r="IE94" s="34">
        <f>627.5095*(HS96-HS95)</f>
        <v>2.9882777363345934</v>
      </c>
      <c r="IF94" s="34">
        <f>627.5095*(HR96-HR95)</f>
        <v>2.0031055799557467</v>
      </c>
      <c r="IG94" s="33">
        <f t="shared" si="195"/>
        <v>4.8806774063663019</v>
      </c>
      <c r="IH94" s="33">
        <f t="shared" si="196"/>
        <v>-2.4795053832139788</v>
      </c>
      <c r="II94" s="33">
        <f t="shared" si="197"/>
        <v>2.2475576691475485E-2</v>
      </c>
      <c r="IJ94" s="33">
        <f>HZ94-'CCSD(T)'!BB94</f>
        <v>-0.51693670342215725</v>
      </c>
      <c r="IK94" s="33">
        <f>IB94-'CCSD(T)'!BC94</f>
        <v>-0.36808082120142416</v>
      </c>
      <c r="IL94" s="33">
        <f>ID94-'CCSD(T)'!CH94</f>
        <v>-4.8741440754054288E-2</v>
      </c>
      <c r="IM94" s="33">
        <f>IF94-'CCSD(T)'!CI94</f>
        <v>-0.13937884015858026</v>
      </c>
      <c r="IN94" s="33">
        <f>IF94-'DLPNO-CCSD(T1 or T0)'!CT93</f>
        <v>-3.0494352515176373</v>
      </c>
      <c r="IO94" s="33">
        <f t="shared" si="198"/>
        <v>0.46819526266810296</v>
      </c>
      <c r="IP94" s="33">
        <f t="shared" si="199"/>
        <v>-9.0637399404525976E-2</v>
      </c>
      <c r="IQ94" s="33"/>
      <c r="IR94" s="218" t="s">
        <v>90</v>
      </c>
      <c r="IS94">
        <v>-1058.27528850812</v>
      </c>
      <c r="IT94">
        <v>-1061.2336020166899</v>
      </c>
      <c r="IU94">
        <v>-1061.23141676043</v>
      </c>
      <c r="IV94">
        <v>-1061.11637823665</v>
      </c>
      <c r="IW94">
        <v>-1061.11528560853</v>
      </c>
      <c r="IX94">
        <v>-1061.0241336991701</v>
      </c>
      <c r="IY94">
        <v>-2.1852562549999999E-3</v>
      </c>
      <c r="IZ94" s="28">
        <f t="shared" si="200"/>
        <v>-1061.0219484429151</v>
      </c>
      <c r="JA94" s="18" t="s">
        <v>118</v>
      </c>
      <c r="JB94" s="34">
        <f>627.5095*(IS96-IS95)</f>
        <v>20.21477097141457</v>
      </c>
      <c r="JC94" s="34">
        <f>627.5095*(IZ96-IZ95)</f>
        <v>-2.8087063850787151</v>
      </c>
      <c r="JD94" s="34">
        <f>627.5095*(IX96-IX95)</f>
        <v>-2.8786599593228677</v>
      </c>
      <c r="JE94" s="34">
        <f>627.5095*(IW96-IW95)</f>
        <v>4.5335295124114134</v>
      </c>
      <c r="JF94" s="34">
        <f>627.5095*(IV96-IV95)</f>
        <v>4.4985527290703349</v>
      </c>
      <c r="JG94" s="34">
        <f>627.5095*(IU96-IU95)</f>
        <v>2.2462809854644927</v>
      </c>
      <c r="JH94" s="34">
        <f>627.5095*(IT96-IT95)</f>
        <v>2.1763274125044525</v>
      </c>
      <c r="JI94" s="33">
        <f t="shared" si="201"/>
        <v>5.0549873718273197</v>
      </c>
      <c r="JJ94" s="33">
        <f t="shared" si="202"/>
        <v>-2.3222253165658824</v>
      </c>
      <c r="JK94" s="33">
        <f t="shared" si="203"/>
        <v>-6.3903779041074582E-2</v>
      </c>
      <c r="JL94" s="33">
        <f>JB94-'CCSD(T)'!BB94</f>
        <v>-0.5169366845885115</v>
      </c>
      <c r="JM94" s="33">
        <f>JD94-'CCSD(T)'!BC94</f>
        <v>-0.36916895411373662</v>
      </c>
      <c r="JN94" s="33">
        <f>JF94-'CCSD(T)'!CH94</f>
        <v>-3.2799674853444927E-2</v>
      </c>
      <c r="JO94" s="33">
        <f>JH94-'CCSD(T)'!CI94</f>
        <v>3.3842992390125559E-2</v>
      </c>
      <c r="JP94" s="33">
        <f>JH94-'DLPNO-CCSD(T1 or T0)'!CT93</f>
        <v>-2.8762134189689315</v>
      </c>
      <c r="JQ94" s="33">
        <f t="shared" si="204"/>
        <v>0.48413700973506657</v>
      </c>
      <c r="JR94" s="33">
        <f t="shared" si="205"/>
        <v>6.6642667243570486E-2</v>
      </c>
      <c r="JS94" s="33"/>
      <c r="JT94" s="344">
        <v>-1063.0118863195801</v>
      </c>
      <c r="JU94" s="345">
        <v>-1062.67760694453</v>
      </c>
      <c r="JV94" s="346">
        <v>-1062.6651313923101</v>
      </c>
      <c r="JW94" s="328"/>
      <c r="JX94" s="218" t="s">
        <v>90</v>
      </c>
      <c r="JY94" s="124">
        <v>-1059.0669156152001</v>
      </c>
      <c r="JZ94" s="28">
        <v>-1062.78043786182</v>
      </c>
      <c r="KA94" s="28">
        <v>-1062.7670252396299</v>
      </c>
      <c r="KB94" s="28">
        <v>-1062.60100285455</v>
      </c>
      <c r="KC94" s="28">
        <v>-1062.5942965434499</v>
      </c>
      <c r="KD94" s="28">
        <v>-1062.5720708444601</v>
      </c>
      <c r="KE94" s="28">
        <v>-1.3412622189999999E-2</v>
      </c>
      <c r="KF94" s="28">
        <f t="shared" si="206"/>
        <v>-1062.5586582222702</v>
      </c>
      <c r="KG94" s="216">
        <v>-1062.370095449</v>
      </c>
      <c r="KH94" s="125">
        <v>-1062.370095449</v>
      </c>
      <c r="KI94" s="215">
        <v>-1062.532164343</v>
      </c>
      <c r="KJ94" s="10">
        <v>-0.91981162515500003</v>
      </c>
      <c r="KK94" s="10">
        <v>-2.586010292768</v>
      </c>
      <c r="KL94" s="10">
        <f t="shared" si="142"/>
        <v>-1062.4767318415734</v>
      </c>
      <c r="KM94" s="10">
        <f t="shared" si="143"/>
        <v>-1062.4287289957986</v>
      </c>
      <c r="KN94" s="34">
        <f>627.5095*(JY96-JY95)</f>
        <v>19.841792746898005</v>
      </c>
      <c r="KO94" s="34">
        <f>627.5095*(KF96-KF95)</f>
        <v>-2.1295498247166744</v>
      </c>
      <c r="KP94" s="34">
        <f>627.5095*(KL96-KL95)</f>
        <v>1.1301087291918213</v>
      </c>
      <c r="KQ94" s="34">
        <f>627.5095*(KM96-KM95)</f>
        <v>2.994435330480083</v>
      </c>
      <c r="KR94" s="34">
        <f>627.5095*(KD96-KD95)</f>
        <v>-2.4609080159194736</v>
      </c>
      <c r="KS94" s="34">
        <f>627.5095*(KC96-KC95)</f>
        <v>5.9397733697240565</v>
      </c>
      <c r="KT94" s="34">
        <f>627.5095*(KB96-KB95)</f>
        <v>5.7740942704129985</v>
      </c>
      <c r="KU94" s="34">
        <f>627.5095*(KA96-KA95)</f>
        <v>3.6442621679988854</v>
      </c>
      <c r="KV94" s="34">
        <f>627.5095*(JZ96-JZ95)</f>
        <v>3.3129039755119738</v>
      </c>
      <c r="KW94" s="33">
        <f t="shared" si="221"/>
        <v>5.7738119914314474</v>
      </c>
      <c r="KX94" s="109">
        <f>627.5095*(JT96-JT95)</f>
        <v>2.4774453448166844</v>
      </c>
      <c r="KY94" s="109">
        <f>627.5095*(JU96-JU95)</f>
        <v>3.1276098328089459</v>
      </c>
      <c r="KZ94" s="331">
        <f>627.5095*(JV96-JV95)</f>
        <v>3.1724002875310231</v>
      </c>
      <c r="LA94" s="33">
        <f t="shared" si="144"/>
        <v>-2.4611902949010247</v>
      </c>
      <c r="LB94" s="155">
        <f t="shared" si="145"/>
        <v>-0.20588022580295018</v>
      </c>
      <c r="LC94" s="149">
        <f>KN94-'PNO-LCCSD(T)'!AB93</f>
        <v>-1.558206465119838E-3</v>
      </c>
      <c r="LD94" s="179">
        <f t="shared" si="146"/>
        <v>1.077431106793501</v>
      </c>
      <c r="LE94" s="324">
        <f t="shared" si="147"/>
        <v>-0.83545863069528936</v>
      </c>
      <c r="LF94" s="326">
        <f t="shared" si="148"/>
        <v>0.65016448799226145</v>
      </c>
      <c r="LG94" t="str">
        <f t="shared" si="149"/>
        <v>31_end</v>
      </c>
      <c r="LH94" s="175">
        <f>627.5095*(KG96-KG95)</f>
        <v>5.9948348245656344</v>
      </c>
      <c r="LI94" s="128">
        <f t="shared" si="127"/>
        <v>-5.5061454841577984E-2</v>
      </c>
      <c r="LJ94" s="129">
        <f t="shared" si="128"/>
        <v>-0.22074055415263594</v>
      </c>
      <c r="LK94" s="123">
        <f>627.5095*(KI96-KI95)</f>
        <v>3.6142514069377745</v>
      </c>
      <c r="LL94" s="128">
        <f t="shared" si="150"/>
        <v>3.0010761061110891E-2</v>
      </c>
      <c r="LM94" s="128">
        <f t="shared" si="151"/>
        <v>-0.30134743142580067</v>
      </c>
      <c r="LN94" s="226">
        <f t="shared" si="152"/>
        <v>0.50128652260741902</v>
      </c>
      <c r="LO94" s="226"/>
      <c r="LP94" s="5" t="s">
        <v>90</v>
      </c>
      <c r="LQ94" s="4">
        <v>-1059.06691561515</v>
      </c>
      <c r="LR94" s="4">
        <v>-1062.7803769980401</v>
      </c>
      <c r="LS94" s="4">
        <v>-1062.76691001222</v>
      </c>
      <c r="LT94" s="4">
        <v>-1062.60093924272</v>
      </c>
      <c r="LU94" s="4">
        <v>-1062.59420574981</v>
      </c>
      <c r="LV94" s="4">
        <v>-1062.57198962548</v>
      </c>
      <c r="LW94" s="4">
        <v>-1.3466985823999999E-2</v>
      </c>
      <c r="LX94" s="28">
        <f t="shared" si="153"/>
        <v>-1062.5585226396561</v>
      </c>
      <c r="LY94" s="18" t="s">
        <v>118</v>
      </c>
      <c r="LZ94" s="34">
        <f>627.5095*(LQ96-LQ95)</f>
        <v>19.841792885011415</v>
      </c>
      <c r="MA94" s="34">
        <f>627.5095*(LX96-LX95)</f>
        <v>-2.1882365847553</v>
      </c>
      <c r="MB94" s="34">
        <f>627.5095*(LV96-LV95)</f>
        <v>-2.5000697418451541</v>
      </c>
      <c r="MC94" s="34">
        <f>627.5095*(LU96-LU95)</f>
        <v>5.8992904099802494</v>
      </c>
      <c r="MD94" s="34">
        <f>627.5095*(LT96-LT95)</f>
        <v>5.7433738337181888</v>
      </c>
      <c r="ME94" s="34">
        <f>627.5095*(LS96-LS95)</f>
        <v>3.5919244494057039</v>
      </c>
      <c r="MF94" s="34">
        <f>627.5095*(LR96-LR95)</f>
        <v>3.2800912904610211</v>
      </c>
      <c r="MG94" s="33">
        <f t="shared" si="154"/>
        <v>5.7801610323061752</v>
      </c>
      <c r="MH94" s="39">
        <f t="shared" si="155"/>
        <v>-2.4632825432571677</v>
      </c>
      <c r="MI94" s="33"/>
      <c r="MJ94" s="5" t="s">
        <v>90</v>
      </c>
      <c r="MK94" s="222">
        <v>-1059.0669156152001</v>
      </c>
      <c r="ML94" s="28">
        <v>-1062.78018045473</v>
      </c>
      <c r="MM94" s="28">
        <v>-1062.74629435303</v>
      </c>
      <c r="MN94" s="28">
        <v>-1062.59845584972</v>
      </c>
      <c r="MO94" s="28">
        <v>-1062.5815127988601</v>
      </c>
      <c r="MP94" s="28">
        <v>-1062.57095539601</v>
      </c>
      <c r="MQ94" s="28">
        <v>-3.3886101704999998E-2</v>
      </c>
      <c r="MR94" s="28">
        <f t="shared" si="207"/>
        <v>-1062.537069294305</v>
      </c>
      <c r="MS94" s="18" t="s">
        <v>118</v>
      </c>
      <c r="MT94" s="34">
        <f>627.5095*(MK96-MK95)</f>
        <v>19.841792759453771</v>
      </c>
      <c r="MU94" s="34">
        <f>627.5095*(MR96-MR95)</f>
        <v>-1.8420734683694924</v>
      </c>
      <c r="MV94" s="34">
        <f>627.5095*(MP96-MP95)</f>
        <v>-2.6954522041448916</v>
      </c>
      <c r="MW94" s="34">
        <f>627.5095*(MO96-MO95)</f>
        <v>6.0087872096333488</v>
      </c>
      <c r="MX94" s="34">
        <f>627.5095*(MN96-MN95)</f>
        <v>5.5820978368232188</v>
      </c>
      <c r="MY94" s="34">
        <f>627.5095*(MM96-MM95)</f>
        <v>3.8533322692257168</v>
      </c>
      <c r="MZ94" s="34">
        <f>627.5095*(ML96-ML95)</f>
        <v>2.9999535295979807</v>
      </c>
      <c r="NA94" s="52">
        <f t="shared" si="156"/>
        <v>5.6954057337428718</v>
      </c>
      <c r="NB94" s="52">
        <f t="shared" si="157"/>
        <v>-2.5821443072252381</v>
      </c>
      <c r="NC94" s="33">
        <f t="shared" si="158"/>
        <v>0.12095401232421343</v>
      </c>
      <c r="ND94" s="33"/>
      <c r="NE94" s="5" t="s">
        <v>90</v>
      </c>
      <c r="NF94">
        <v>-1059.0669156152101</v>
      </c>
      <c r="NG94">
        <v>-1062.78072865783</v>
      </c>
      <c r="NH94">
        <v>-1062.74706588807</v>
      </c>
      <c r="NI94">
        <v>-1062.5989805491399</v>
      </c>
      <c r="NJ94">
        <v>-1062.58214916427</v>
      </c>
      <c r="NK94">
        <v>-1062.57166800799</v>
      </c>
      <c r="NL94">
        <v>-3.3662769755000002E-2</v>
      </c>
      <c r="NM94" s="28">
        <f t="shared" si="208"/>
        <v>-1062.538005238235</v>
      </c>
      <c r="NN94" s="18" t="s">
        <v>118</v>
      </c>
      <c r="NO94" s="34">
        <f>627.5095*(NF96-NF95)</f>
        <v>19.841792734484919</v>
      </c>
      <c r="NP94" s="34">
        <f>627.5095*(NM96-NM95)</f>
        <v>-1.5668496451938925</v>
      </c>
      <c r="NQ94" s="34">
        <f>627.5095*(NK96-NK95)</f>
        <v>-2.4239366308303576</v>
      </c>
      <c r="NR94" s="34">
        <f>627.5095*(NJ96-NJ95)</f>
        <v>6.2135111862177741</v>
      </c>
      <c r="NS94" s="34">
        <f>627.5095*(NI96-NI95)</f>
        <v>5.7849676921154289</v>
      </c>
      <c r="NT94" s="34">
        <f>627.5095*(NH96-NH95)</f>
        <v>4.1050607671978474</v>
      </c>
      <c r="NU94" s="34">
        <f>627.5095*(NG96-NG95)</f>
        <v>3.2479737855563982</v>
      </c>
      <c r="NV94" s="33">
        <f t="shared" si="159"/>
        <v>5.6719104163867557</v>
      </c>
      <c r="NW94" s="39">
        <f t="shared" si="209"/>
        <v>-2.5369939065590308</v>
      </c>
      <c r="NX94" s="33">
        <f t="shared" si="210"/>
        <v>4.5150400666207346E-2</v>
      </c>
      <c r="NZ94" s="5" t="s">
        <v>90</v>
      </c>
      <c r="OA94" s="4">
        <v>-1059.10424962036</v>
      </c>
      <c r="OB94" s="4">
        <v>-1063.04922680357</v>
      </c>
      <c r="OC94" s="4">
        <v>-1062.99974480693</v>
      </c>
      <c r="OD94" s="4">
        <v>-1062.8462502621901</v>
      </c>
      <c r="OE94" s="4">
        <v>-1062.82150926387</v>
      </c>
      <c r="OF94" s="4">
        <v>-1062.8568625636999</v>
      </c>
      <c r="OG94" s="4">
        <v>-4.9481996645999997E-2</v>
      </c>
      <c r="OH94" s="28">
        <f t="shared" si="211"/>
        <v>-1062.807380567054</v>
      </c>
      <c r="OI94" s="18" t="s">
        <v>118</v>
      </c>
      <c r="OJ94" s="34">
        <f>627.5095*(OA96-OA95)</f>
        <v>19.9696777649153</v>
      </c>
      <c r="OK94" s="34">
        <f>627.5095*(OH96-OH95)</f>
        <v>-2.0068552599871357</v>
      </c>
      <c r="OL94" s="34">
        <f>627.5095*(OF96-OF95)</f>
        <v>-3.1160691111778096</v>
      </c>
      <c r="OM94" s="34">
        <f>627.5095*(OE96-OE95)</f>
        <v>5.9610190717637872</v>
      </c>
      <c r="ON94" s="34">
        <f>627.5095*(OD96-OD95)</f>
        <v>5.4064121446703188</v>
      </c>
      <c r="OO94" s="34">
        <f>627.5095*(OC96-OC95)</f>
        <v>3.8676616933413785</v>
      </c>
      <c r="OP94" s="34">
        <f>627.5095*(OB96-OB95)</f>
        <v>2.7584478388690847</v>
      </c>
      <c r="OQ94" s="33">
        <f t="shared" si="160"/>
        <v>5.8745169500468943</v>
      </c>
      <c r="OR94" s="39">
        <f t="shared" si="212"/>
        <v>-2.6479643058012341</v>
      </c>
      <c r="OS94" s="39"/>
      <c r="OT94" s="39" t="s">
        <v>90</v>
      </c>
      <c r="OU94" s="39">
        <v>-1059.10424962039</v>
      </c>
      <c r="OV94" s="39">
        <v>-1063.04782159448</v>
      </c>
      <c r="OW94" s="39">
        <v>-1063.02810133769</v>
      </c>
      <c r="OX94" s="39">
        <v>-1062.8500684706801</v>
      </c>
      <c r="OY94" s="39">
        <v>-1062.84020834228</v>
      </c>
      <c r="OZ94" s="39">
        <v>-1062.8580017029999</v>
      </c>
      <c r="PA94" s="39">
        <v>-1.9720256790000001E-2</v>
      </c>
      <c r="PB94" s="39">
        <v>-1062.83828144621</v>
      </c>
      <c r="PC94" s="39" t="s">
        <v>118</v>
      </c>
      <c r="PD94" s="39">
        <v>19.969677695858593</v>
      </c>
      <c r="PE94" s="39">
        <v>-2.450701781714586</v>
      </c>
      <c r="PF94" s="39">
        <v>-2.8928743232692549</v>
      </c>
      <c r="PG94" s="39">
        <v>5.7895062425513419</v>
      </c>
      <c r="PH94" s="39">
        <v>5.5684199745562513</v>
      </c>
      <c r="PI94" s="39">
        <v>3.5214681972847486</v>
      </c>
      <c r="PJ94" s="39">
        <v>3.0792956487388023</v>
      </c>
      <c r="PK94" s="39">
        <v>5.9721699720080572</v>
      </c>
      <c r="PL94" s="39">
        <v>-2.4891243258174489</v>
      </c>
      <c r="PM94" s="39"/>
      <c r="PO94" s="33">
        <f t="shared" si="161"/>
        <v>0.12788500546152903</v>
      </c>
      <c r="PP94" s="33">
        <f t="shared" si="162"/>
        <v>-0.17568569215289997</v>
      </c>
      <c r="PQ94" s="33">
        <f t="shared" si="213"/>
        <v>-0.30357069761442901</v>
      </c>
      <c r="PR94" s="33">
        <f>'LNO-CCSD(T)-def2nZVP'!LB94</f>
        <v>-0.20588022580295018</v>
      </c>
      <c r="PS94" s="33">
        <f t="shared" si="214"/>
        <v>-0.20725230333427616</v>
      </c>
      <c r="PT94" s="33">
        <f t="shared" si="215"/>
        <v>-0.12506560695803398</v>
      </c>
      <c r="PU94" s="33">
        <f>-'LNO-CCSD(T)-def2nZVP'!FA94+'CCSD(T)'!CI94</f>
        <v>-6.9190012551086699E-2</v>
      </c>
      <c r="PV94" s="360">
        <f>'LNO-CCSD(T)-def2nZVP'!KV94+PS94+PT94+PU94</f>
        <v>2.9113960526685769</v>
      </c>
      <c r="PW94" s="360"/>
      <c r="PX94" s="399">
        <v>0.12788481084717773</v>
      </c>
      <c r="PY94" s="399">
        <v>-0.17495385916193751</v>
      </c>
      <c r="PZ94" s="399">
        <v>-0.30283867000911524</v>
      </c>
      <c r="QA94" s="399">
        <v>-0.20588022580295018</v>
      </c>
      <c r="QB94" s="399">
        <v>-0.20671008787266992</v>
      </c>
      <c r="QC94" s="399">
        <v>-0.12506560695803398</v>
      </c>
      <c r="QD94" s="399">
        <v>-6.9190012551086699E-2</v>
      </c>
      <c r="QE94" s="360">
        <v>2.9119382681301835</v>
      </c>
      <c r="QF94" s="399">
        <f t="shared" si="216"/>
        <v>5.4221546160659884E-4</v>
      </c>
      <c r="QH94" s="5" t="s">
        <v>90</v>
      </c>
      <c r="QI94" s="420">
        <v>-1059.06691561515</v>
      </c>
      <c r="QJ94" s="420">
        <v>-1062.54034519733</v>
      </c>
      <c r="QK94" s="420">
        <v>-1062.52853355511</v>
      </c>
      <c r="QL94" s="420">
        <v>-1062.36951111799</v>
      </c>
      <c r="QM94" s="420">
        <v>-1062.36360529688</v>
      </c>
      <c r="QN94" s="420">
        <v>-1062.32155635407</v>
      </c>
      <c r="QO94" s="420">
        <v>-1.1811642222999999E-2</v>
      </c>
      <c r="QP94" s="213">
        <f t="shared" si="217"/>
        <v>-1062.3097447118471</v>
      </c>
      <c r="QQ94" s="421" t="s">
        <v>118</v>
      </c>
      <c r="QR94" s="212">
        <f>627.5095*(QI96-QI95)</f>
        <v>19.841792684261861</v>
      </c>
      <c r="QS94" s="212">
        <f>627.5095*(QP96-QP95)</f>
        <v>-0.3160211417364292</v>
      </c>
      <c r="QT94" s="212">
        <f>627.5095*(QN96-QN95)</f>
        <v>-0.61781405781984788</v>
      </c>
      <c r="QU94" s="212">
        <f>627.5095*(QM96-QM95)</f>
        <v>6.9586078717187183</v>
      </c>
      <c r="QV94" s="212">
        <f>627.5095*(QL96-QL95)</f>
        <v>6.8077114089685971</v>
      </c>
      <c r="QW94" s="212">
        <f>627.5095*(QK96-QK95)</f>
        <v>4.8164313711690845</v>
      </c>
      <c r="QX94" s="212">
        <f>627.5095*(QJ96-QJ95)</f>
        <v>4.5146384519467242</v>
      </c>
      <c r="QY94" s="213">
        <f t="shared" si="163"/>
        <v>5.1324525097665719</v>
      </c>
      <c r="QZ94" s="249">
        <f t="shared" si="218"/>
        <v>-2.2930729570218729</v>
      </c>
      <c r="RA94" s="5"/>
      <c r="RB94" s="5" t="s">
        <v>90</v>
      </c>
      <c r="RC94" s="213">
        <v>-1059.10424962037</v>
      </c>
      <c r="RD94" s="213">
        <v>-1062.7537149265499</v>
      </c>
      <c r="RE94" s="213">
        <v>-1062.7358515527801</v>
      </c>
      <c r="RF94" s="213">
        <v>-1062.56649268315</v>
      </c>
      <c r="RG94" s="213">
        <v>-1062.55756099626</v>
      </c>
      <c r="RH94" s="213">
        <v>-1062.55688609205</v>
      </c>
      <c r="RI94" s="213">
        <v>-1.7863373767999999E-2</v>
      </c>
      <c r="RJ94" s="418">
        <f t="shared" si="219"/>
        <v>-1062.539022718282</v>
      </c>
      <c r="RK94" s="421" t="s">
        <v>118</v>
      </c>
      <c r="RL94" s="212">
        <f>627.5095*(RC96-RC95)</f>
        <v>19.969677702136476</v>
      </c>
      <c r="RM94" s="212">
        <f>627.5095*(RJ96-RJ95)</f>
        <v>-0.55909795310489152</v>
      </c>
      <c r="RN94" s="212">
        <f>627.5095*(RH96-RH95)</f>
        <v>-0.90338225443412556</v>
      </c>
      <c r="RO94" s="212">
        <f>627.5095*(RG96-RG95)</f>
        <v>6.8587050209931757</v>
      </c>
      <c r="RP94" s="212">
        <f>627.5095*(RF96-RF95)</f>
        <v>6.6865628623385263</v>
      </c>
      <c r="RQ94" s="212">
        <f>627.5095*(RE96-RE95)</f>
        <v>4.726899890630599</v>
      </c>
      <c r="RR94" s="212">
        <f>627.5095*(RD96-RD95)</f>
        <v>4.3826155924403061</v>
      </c>
      <c r="RS94" s="213">
        <f t="shared" si="164"/>
        <v>5.285997846874432</v>
      </c>
      <c r="RT94" s="249">
        <f t="shared" si="220"/>
        <v>-2.3039472698982202</v>
      </c>
    </row>
    <row r="95" spans="1:488" ht="17">
      <c r="A95" s="96">
        <v>13.34</v>
      </c>
      <c r="C95" s="286" t="s">
        <v>91</v>
      </c>
      <c r="D95" s="282">
        <v>-1058.20560493061</v>
      </c>
      <c r="E95" s="282">
        <v>-1060.73058811178</v>
      </c>
      <c r="F95" s="282">
        <v>-1060.72399377127</v>
      </c>
      <c r="G95" s="282">
        <v>-1060.6323858568601</v>
      </c>
      <c r="H95" s="282">
        <v>-1060.62908868661</v>
      </c>
      <c r="I95" s="282">
        <v>-1060.4979947796301</v>
      </c>
      <c r="J95" s="282">
        <v>-1060.4914004391201</v>
      </c>
      <c r="K95" s="94" t="s">
        <v>119</v>
      </c>
      <c r="L95" s="34">
        <f>627.5095*(D96-D94)</f>
        <v>10.922062272598234</v>
      </c>
      <c r="M95" s="34">
        <f>627.5095*(J96-J94)</f>
        <v>16.640306703872966</v>
      </c>
      <c r="N95" s="34">
        <f>627.5095*(I96-I94)</f>
        <v>16.835249784044642</v>
      </c>
      <c r="O95" s="34">
        <f>627.5095*(H96-H94)</f>
        <v>15.192042363262411</v>
      </c>
      <c r="P95" s="34">
        <f>627.5095*(G96-G94)</f>
        <v>15.289513909483452</v>
      </c>
      <c r="Q95" s="34">
        <f>627.5095*(F96-F94)</f>
        <v>15.501258104890374</v>
      </c>
      <c r="R95" s="34">
        <f>627.5095*(E96-E94)</f>
        <v>15.696201184919371</v>
      </c>
      <c r="S95" s="93">
        <f t="shared" si="165"/>
        <v>-1.139048599125271</v>
      </c>
      <c r="T95" s="93">
        <f t="shared" si="166"/>
        <v>0.4066872754359192</v>
      </c>
      <c r="U95" s="288"/>
      <c r="V95" s="93">
        <f>L95-'CCSD(T)'!BV95</f>
        <v>9.4537782709538831E-2</v>
      </c>
      <c r="W95" s="93">
        <f>N95-'CCSD(T)'!BW95</f>
        <v>8.9472156834361272E-2</v>
      </c>
      <c r="X95" s="93">
        <f>P95-'CCSD(T)'!CF95</f>
        <v>2.7314088620290278E-2</v>
      </c>
      <c r="Y95" s="93">
        <f>R95-'CCSD(T)'!CG95</f>
        <v>1.1863158085070324E-2</v>
      </c>
      <c r="Z95" s="93">
        <f>R95-'DLPNO-CCSD(T1 or T0)'!CT94</f>
        <v>1.6528436990441264E-2</v>
      </c>
      <c r="AA95" s="93">
        <f t="shared" si="167"/>
        <v>-6.7223694089248553E-2</v>
      </c>
      <c r="AB95" s="93">
        <f t="shared" si="168"/>
        <v>-1.5450930535219953E-2</v>
      </c>
      <c r="AD95" s="209" t="s">
        <v>91</v>
      </c>
      <c r="AE95" s="28">
        <v>-1058.20560493061</v>
      </c>
      <c r="AF95" s="28">
        <v>-1060.73070186569</v>
      </c>
      <c r="AG95" s="28">
        <v>-1060.7241384901899</v>
      </c>
      <c r="AH95" s="28">
        <v>-1060.63249326491</v>
      </c>
      <c r="AI95" s="28">
        <v>-1060.62921157716</v>
      </c>
      <c r="AJ95" s="28">
        <v>-1060.4981454363201</v>
      </c>
      <c r="AK95" s="28">
        <v>-1060.4915820608201</v>
      </c>
      <c r="AL95" s="18" t="s">
        <v>119</v>
      </c>
      <c r="AM95" s="34">
        <f>627.5095*(AE96-AE94)</f>
        <v>10.922062272598234</v>
      </c>
      <c r="AN95" s="34">
        <f>627.5095*(AK96-AK94)</f>
        <v>16.656403019106133</v>
      </c>
      <c r="AO95" s="34">
        <f>627.5095*(AJ96-AJ94)</f>
        <v>16.842881334905126</v>
      </c>
      <c r="AP95" s="34">
        <f>627.5095*(AI96-AI94)</f>
        <v>15.207902904210693</v>
      </c>
      <c r="AQ95" s="34">
        <f>627.5095*(AH96-AH94)</f>
        <v>15.301142062181528</v>
      </c>
      <c r="AR95" s="34">
        <f>627.5095*(AG96-AG94)</f>
        <v>15.522364443223923</v>
      </c>
      <c r="AS95" s="34">
        <f>627.5095*(AF96-AF94)</f>
        <v>15.708842759165595</v>
      </c>
      <c r="AT95" s="52">
        <f t="shared" si="169"/>
        <v>-1.134038575739531</v>
      </c>
      <c r="AU95" s="52">
        <f t="shared" si="170"/>
        <v>0.40770069698406708</v>
      </c>
      <c r="AV95" s="71"/>
      <c r="AW95" s="52">
        <f>AM95-'CCSD(T)'!BV95</f>
        <v>9.4537782709538831E-2</v>
      </c>
      <c r="AX95" s="52">
        <f>AO95-'CCSD(T)'!BW95</f>
        <v>9.7103707694845554E-2</v>
      </c>
      <c r="AY95" s="52">
        <f>AQ95-'CCSD(T)'!CF95</f>
        <v>3.8942241318366655E-2</v>
      </c>
      <c r="AZ95" s="52">
        <f>AS95-'CCSD(T)'!CG95</f>
        <v>2.4504732331294576E-2</v>
      </c>
      <c r="BA95" s="52">
        <f>AS95-'DLPNO-CCSD(T1 or T0)'!CT94</f>
        <v>2.9170011236665516E-2</v>
      </c>
      <c r="BB95" s="52">
        <f t="shared" si="171"/>
        <v>-5.5595541391172176E-2</v>
      </c>
      <c r="BC95" s="52">
        <f t="shared" si="172"/>
        <v>-1.4437508987072079E-2</v>
      </c>
      <c r="BD95" s="33"/>
      <c r="BE95" s="211" t="s">
        <v>91</v>
      </c>
      <c r="BF95" s="28">
        <v>-1058.20560493061</v>
      </c>
      <c r="BG95" s="28">
        <v>-1060.72981106115</v>
      </c>
      <c r="BH95" s="28">
        <v>-1060.7126030162799</v>
      </c>
      <c r="BI95" s="28">
        <v>-1060.6300384513499</v>
      </c>
      <c r="BJ95" s="28">
        <v>-1060.6214344289101</v>
      </c>
      <c r="BK95" s="28">
        <v>-1060.4969500929101</v>
      </c>
      <c r="BL95" s="28">
        <v>-1.7208044871999999E-2</v>
      </c>
      <c r="BM95" s="28">
        <f t="shared" si="173"/>
        <v>-1060.4797420480381</v>
      </c>
      <c r="BN95" s="18" t="s">
        <v>119</v>
      </c>
      <c r="BO95" s="212">
        <f>627.5095*(BF96-BF94)</f>
        <v>10.922062272598234</v>
      </c>
      <c r="BP95" s="212">
        <f>627.5095*(BM96-BM94)</f>
        <v>16.824673257660365</v>
      </c>
      <c r="BQ95" s="212">
        <f>627.5095*(BK96-BK94)</f>
        <v>16.900693879298654</v>
      </c>
      <c r="BR95" s="212">
        <f>627.5095*(BJ96-BJ94)</f>
        <v>15.318894538104152</v>
      </c>
      <c r="BS95" s="212">
        <f>627.5095*(BI96-BI94)</f>
        <v>15.356904853060991</v>
      </c>
      <c r="BT95" s="212">
        <f>627.5095*(BH96-BH94)</f>
        <v>15.649784439100729</v>
      </c>
      <c r="BU95" s="212">
        <f>627.5095*(BG96-BG94)</f>
        <v>15.725805056315968</v>
      </c>
      <c r="BV95" s="213">
        <f t="shared" si="174"/>
        <v>-1.1748888229826857</v>
      </c>
      <c r="BW95" s="213">
        <f t="shared" si="175"/>
        <v>0.3689002032549773</v>
      </c>
      <c r="BX95" s="214">
        <f t="shared" si="129"/>
        <v>3.880049372908978E-2</v>
      </c>
      <c r="BY95" s="33">
        <f>BO95-'CCSD(T)'!BV95</f>
        <v>9.4537782709538831E-2</v>
      </c>
      <c r="BZ95" s="33">
        <f>BQ95-'CCSD(T)'!BW95</f>
        <v>0.15491625208837334</v>
      </c>
      <c r="CA95" s="39">
        <f>BS95-'CCSD(T)'!CF95</f>
        <v>9.4705032197829553E-2</v>
      </c>
      <c r="CB95" s="39">
        <f>BU95-'CCSD(T)'!CG95</f>
        <v>4.1467029481667694E-2</v>
      </c>
      <c r="CC95" s="33">
        <f>BU95-'DLPNO-CCSD(T1 or T0)'!CT94</f>
        <v>4.6132308387038634E-2</v>
      </c>
      <c r="CD95" s="33">
        <f t="shared" si="176"/>
        <v>1.6724948829072162E-4</v>
      </c>
      <c r="CE95" s="33">
        <f t="shared" si="177"/>
        <v>-5.3238002716161859E-2</v>
      </c>
      <c r="CF95" s="39"/>
      <c r="CG95" s="211" t="s">
        <v>91</v>
      </c>
      <c r="CH95" s="74">
        <v>-1058.20560493061</v>
      </c>
      <c r="CI95" s="74">
        <v>-1060.7305638613</v>
      </c>
      <c r="CJ95" s="74">
        <v>-1060.7137287780099</v>
      </c>
      <c r="CK95" s="74">
        <v>-1060.6308021392399</v>
      </c>
      <c r="CL95" s="74">
        <v>-1060.6223845975901</v>
      </c>
      <c r="CM95" s="74">
        <v>-1060.49781865758</v>
      </c>
      <c r="CN95" s="33">
        <v>-1.6835083288E-2</v>
      </c>
      <c r="CO95" s="33">
        <f t="shared" si="178"/>
        <v>-1060.4809835742919</v>
      </c>
      <c r="CP95" s="18" t="s">
        <v>119</v>
      </c>
      <c r="CQ95" s="34">
        <f>627.5095*(CH96-CH94)</f>
        <v>10.922062266320351</v>
      </c>
      <c r="CR95" s="34">
        <f>627.5095*(CO96-CO94)</f>
        <v>16.815940629037105</v>
      </c>
      <c r="CS95" s="34">
        <f>627.5095*(CM96-CM94)</f>
        <v>16.871573654664267</v>
      </c>
      <c r="CT95" s="34">
        <f>627.5095*(CL96-CL94)</f>
        <v>15.300914094157825</v>
      </c>
      <c r="CU95" s="34">
        <f>627.5095*(CK96-CK94)</f>
        <v>15.328730611537139</v>
      </c>
      <c r="CV95" s="34">
        <f>627.5095*(CJ96-CJ94)</f>
        <v>15.632260809534603</v>
      </c>
      <c r="CW95" s="34">
        <f>627.5095*(CI96-CI94)</f>
        <v>15.687893831452106</v>
      </c>
      <c r="CX95" s="33">
        <f t="shared" si="130"/>
        <v>-1.1836798232121613</v>
      </c>
      <c r="CY95" s="33">
        <f t="shared" si="131"/>
        <v>0.3591632199149668</v>
      </c>
      <c r="CZ95" s="33">
        <f t="shared" si="132"/>
        <v>-9.7369833400104966E-3</v>
      </c>
      <c r="DA95" s="33">
        <f>CQ95-'CCSD(T)'!BV95</f>
        <v>9.4537776431655729E-2</v>
      </c>
      <c r="DB95" s="33">
        <f>CS95-'CCSD(T)'!BW95</f>
        <v>0.12579602745398688</v>
      </c>
      <c r="DC95" s="33">
        <f>CU95-'CCSD(T)'!CF95</f>
        <v>6.6530790673978046E-2</v>
      </c>
      <c r="DD95" s="39">
        <f>CW95-'CCSD(T)'!CG95</f>
        <v>3.5558046178056912E-3</v>
      </c>
      <c r="DE95" s="39">
        <f>CW95-'DLPNO-CCSD(T1 or T0)'!CT94</f>
        <v>8.221083523176631E-3</v>
      </c>
      <c r="DF95" s="33">
        <f t="shared" si="179"/>
        <v>-2.8006985757677683E-2</v>
      </c>
      <c r="DG95" s="33">
        <f t="shared" si="180"/>
        <v>-6.2974986056172355E-2</v>
      </c>
      <c r="DH95" s="33"/>
      <c r="DI95" s="211" t="s">
        <v>91</v>
      </c>
      <c r="DJ95" s="74">
        <v>-1058.20560493055</v>
      </c>
      <c r="DK95" s="74">
        <v>-1060.7301603636799</v>
      </c>
      <c r="DL95" s="74">
        <v>-1060.7285037008901</v>
      </c>
      <c r="DM95" s="74">
        <v>-1060.6327447782401</v>
      </c>
      <c r="DN95" s="74">
        <v>-1060.63191644684</v>
      </c>
      <c r="DO95" s="74">
        <v>-1060.4982909698001</v>
      </c>
      <c r="DP95" s="28">
        <v>-1.656662794E-3</v>
      </c>
      <c r="DQ95" s="33">
        <f t="shared" si="125"/>
        <v>-1060.4966343070062</v>
      </c>
      <c r="DR95" s="18" t="s">
        <v>119</v>
      </c>
      <c r="DS95" s="34">
        <f>627.5095*(DJ96-DJ94)</f>
        <v>10.92206226004247</v>
      </c>
      <c r="DT95" s="34">
        <f>627.5095*(DQ96-DQ94)</f>
        <v>16.802284464272528</v>
      </c>
      <c r="DU95" s="34">
        <f>627.5095*(DO96-DO94)</f>
        <v>16.82732080624352</v>
      </c>
      <c r="DV95" s="34">
        <f>627.5095*(DN96-DN94)</f>
        <v>15.249832122653135</v>
      </c>
      <c r="DW95" s="34">
        <f>627.5095*(DM96-DM94)</f>
        <v>15.262350290856388</v>
      </c>
      <c r="DX95" s="34">
        <f>627.5095*(DL96-DL94)</f>
        <v>15.613207242949679</v>
      </c>
      <c r="DY95" s="34">
        <f>627.5095*(DK96-DK94)</f>
        <v>15.638243591769271</v>
      </c>
      <c r="DZ95" s="33">
        <f t="shared" si="133"/>
        <v>-1.1890772144742492</v>
      </c>
      <c r="EA95" s="33">
        <f t="shared" si="134"/>
        <v>0.37589330091288353</v>
      </c>
      <c r="EB95" s="33">
        <f t="shared" si="181"/>
        <v>-3.0793974523035672E-2</v>
      </c>
      <c r="EC95" s="33">
        <f>DS95-'CCSD(T)'!BV95</f>
        <v>9.4537770153774403E-2</v>
      </c>
      <c r="ED95" s="33">
        <f>DU95-'CCSD(T)'!BW95</f>
        <v>8.154317903323971E-2</v>
      </c>
      <c r="EE95" s="33">
        <f>DW95-'CCSD(T)'!CF95</f>
        <v>1.5046999322620991E-4</v>
      </c>
      <c r="EF95" s="39">
        <f>DY95-'CCSD(T)'!CG95</f>
        <v>-4.6094435065029415E-2</v>
      </c>
      <c r="EG95" s="39">
        <f>DY95-'DLPNO-CCSD(T1 or T0)'!CT94</f>
        <v>-4.1429156159658476E-2</v>
      </c>
      <c r="EH95" s="33">
        <f t="shared" si="182"/>
        <v>-9.4387300160548193E-2</v>
      </c>
      <c r="EI95" s="33">
        <f t="shared" si="183"/>
        <v>-4.6244905058255625E-2</v>
      </c>
      <c r="EJ95" s="33"/>
      <c r="EK95" s="289" t="s">
        <v>91</v>
      </c>
      <c r="EL95" s="33">
        <v>-1058.29256893977</v>
      </c>
      <c r="EM95" s="33">
        <v>-1061.2173271562799</v>
      </c>
      <c r="EN95" s="33">
        <v>-1061.2103201994901</v>
      </c>
      <c r="EO95" s="33">
        <v>-1061.10411387105</v>
      </c>
      <c r="EP95" s="33">
        <v>-1061.10061039266</v>
      </c>
      <c r="EQ95" s="33">
        <v>-1061.00086934563</v>
      </c>
      <c r="ER95" s="33">
        <v>-7.0069567909999998E-3</v>
      </c>
      <c r="ES95" s="33">
        <f t="shared" si="184"/>
        <v>-1060.993862388839</v>
      </c>
      <c r="ET95" s="18" t="s">
        <v>119</v>
      </c>
      <c r="EU95" s="34">
        <f>627.5095*(EL96-EL94)</f>
        <v>9.3711359468894759</v>
      </c>
      <c r="EV95" s="34">
        <f>627.5095*(ES96-ES94)</f>
        <v>11.372673858042125</v>
      </c>
      <c r="EW95" s="34">
        <f>627.5095*(EQ96-EQ94)</f>
        <v>11.565546551583738</v>
      </c>
      <c r="EX95" s="34">
        <f>627.5095*(EP96-EP94)</f>
        <v>11.861671673179169</v>
      </c>
      <c r="EY95" s="34">
        <f>627.5095*(EO96-EO94)</f>
        <v>11.958108023445616</v>
      </c>
      <c r="EZ95" s="34">
        <f>627.5095*(EN96-EN94)</f>
        <v>12.225212117080954</v>
      </c>
      <c r="FA95" s="34">
        <f>627.5095*(EM96-EM94)</f>
        <v>12.418084817471168</v>
      </c>
      <c r="FB95" s="92">
        <f t="shared" si="135"/>
        <v>0.85253826588743031</v>
      </c>
      <c r="FC95" s="92">
        <f t="shared" si="136"/>
        <v>0.45997679402555214</v>
      </c>
      <c r="FD95" s="92">
        <f>EU95-'CCSD(T)'!BB95</f>
        <v>0.12395993980648967</v>
      </c>
      <c r="FE95" s="92">
        <f>EW95-'CCSD(T)'!BC95</f>
        <v>0.22396480026828058</v>
      </c>
      <c r="FF95" s="92">
        <f>EY95-'CCSD(T)'!CH95</f>
        <v>9.3888423256071718E-2</v>
      </c>
      <c r="FG95" s="96">
        <f>FA95-'CCSD(T)'!CI95</f>
        <v>4.6778977054579229E-2</v>
      </c>
      <c r="FH95" s="96">
        <f>FA95-'DLPNO-CCSD(T1 or T0)'!AF94</f>
        <v>0.13342734503407527</v>
      </c>
      <c r="FI95" s="92">
        <f t="shared" si="185"/>
        <v>-3.0071516550417954E-2</v>
      </c>
      <c r="FJ95" s="92">
        <f t="shared" si="186"/>
        <v>-4.7109446201492489E-2</v>
      </c>
      <c r="FK95" s="39"/>
      <c r="FL95" s="218" t="s">
        <v>91</v>
      </c>
      <c r="FM95" s="28">
        <v>-1058.29256893979</v>
      </c>
      <c r="FN95" s="28">
        <v>-1061.2174360367601</v>
      </c>
      <c r="FO95" s="28">
        <v>-1061.210482317</v>
      </c>
      <c r="FP95" s="28">
        <v>-1061.10421494808</v>
      </c>
      <c r="FQ95" s="28">
        <v>-1061.1007380881999</v>
      </c>
      <c r="FR95" s="28">
        <v>-1061.00101777395</v>
      </c>
      <c r="FS95" s="28">
        <v>-6.9537197620000001E-3</v>
      </c>
      <c r="FT95" s="28">
        <f t="shared" si="187"/>
        <v>-1060.9940640541881</v>
      </c>
      <c r="FU95" s="18" t="s">
        <v>119</v>
      </c>
      <c r="FV95" s="34">
        <f>627.5095*(FM96-FM94)</f>
        <v>9.3711358903885369</v>
      </c>
      <c r="FW95" s="34">
        <f>627.5095*(FT96-FT94)</f>
        <v>11.361168817753347</v>
      </c>
      <c r="FX95" s="34">
        <f>627.5095*(FR96-FR94)</f>
        <v>11.561783195185932</v>
      </c>
      <c r="FY95" s="34">
        <f>627.5095*(FQ96-FQ94)</f>
        <v>11.853119365023025</v>
      </c>
      <c r="FZ95" s="34">
        <f>627.5095*(FP96-FP94)</f>
        <v>11.953426551599129</v>
      </c>
      <c r="GA95" s="34">
        <f>627.5095*(FO96-FO94)</f>
        <v>12.215900315299423</v>
      </c>
      <c r="GB95" s="34">
        <f>627.5095*(FN96-FN94)</f>
        <v>12.416514688451635</v>
      </c>
      <c r="GC95" s="33">
        <f t="shared" si="188"/>
        <v>0.85473149326570308</v>
      </c>
      <c r="GD95" s="33">
        <f t="shared" si="189"/>
        <v>0.46308813685250527</v>
      </c>
      <c r="GE95" s="169">
        <f t="shared" si="137"/>
        <v>-0.23889788056948547</v>
      </c>
      <c r="GF95" s="33">
        <f>FV95-'CCSD(T)'!BB95</f>
        <v>0.12395988330555063</v>
      </c>
      <c r="GG95" s="33">
        <f>FX95-'CCSD(T)'!BC95</f>
        <v>0.22020144387047402</v>
      </c>
      <c r="GH95" s="33">
        <f>FZ95-'CCSD(T)'!CH95</f>
        <v>8.9206951409584789E-2</v>
      </c>
      <c r="GI95" s="33">
        <f>GB95-'CCSD(T)'!CI95</f>
        <v>4.5208848035045435E-2</v>
      </c>
      <c r="GJ95" s="33">
        <f>GB95-'DLPNO-CCSD(T1 or T0)'!O94</f>
        <v>0.37976551150803139</v>
      </c>
      <c r="GK95" s="33">
        <f t="shared" si="190"/>
        <v>-3.4752931895965844E-2</v>
      </c>
      <c r="GL95" s="33">
        <f t="shared" si="191"/>
        <v>-4.3998103374539355E-2</v>
      </c>
      <c r="GM95" s="33"/>
      <c r="GN95" s="218" t="s">
        <v>91</v>
      </c>
      <c r="GO95" s="28">
        <v>-1058.29256893979</v>
      </c>
      <c r="GP95" s="28">
        <v>-1061.2170516572501</v>
      </c>
      <c r="GQ95" s="28">
        <v>-1061.1977186072399</v>
      </c>
      <c r="GR95" s="28">
        <v>-1061.1020675104401</v>
      </c>
      <c r="GS95" s="28">
        <v>-1061.09240098543</v>
      </c>
      <c r="GT95" s="28">
        <v>-1060.9995973185501</v>
      </c>
      <c r="GU95" s="28">
        <v>-1.9333050013000001E-2</v>
      </c>
      <c r="GV95" s="28">
        <f t="shared" si="192"/>
        <v>-1060.980264268537</v>
      </c>
      <c r="GW95" s="18" t="s">
        <v>119</v>
      </c>
      <c r="GX95" s="34">
        <f>627.5095*(GO96-GO94)</f>
        <v>9.3711358841106538</v>
      </c>
      <c r="GY95" s="34">
        <f>627.5095*(GV96-GV94)</f>
        <v>11.640946513677852</v>
      </c>
      <c r="GZ95" s="34">
        <f>627.5095*(GT96-GT94)</f>
        <v>11.595445390132573</v>
      </c>
      <c r="HA95" s="34">
        <f>627.5095*(GS96-GS94)</f>
        <v>11.996401389135483</v>
      </c>
      <c r="HB95" s="34">
        <f>627.5095*(GR96-GR94)</f>
        <v>11.97365083135786</v>
      </c>
      <c r="HC95" s="34">
        <f>627.5095*(GQ96-GQ94)</f>
        <v>12.361598978783515</v>
      </c>
      <c r="HD95" s="34">
        <f>627.5095*(GP96-GP94)</f>
        <v>12.316097857235745</v>
      </c>
      <c r="HE95" s="33">
        <f t="shared" si="138"/>
        <v>0.72065246710317155</v>
      </c>
      <c r="HF95" s="33">
        <f t="shared" si="139"/>
        <v>0.34244702587788467</v>
      </c>
      <c r="HG95" s="52">
        <f t="shared" si="193"/>
        <v>0.1206411109746206</v>
      </c>
      <c r="HH95" s="33">
        <f>GX95-'CCSD(T)'!BB95</f>
        <v>0.12395987702766753</v>
      </c>
      <c r="HI95" s="33">
        <f>GZ95-'CCSD(T)'!BC95</f>
        <v>0.2538636388171156</v>
      </c>
      <c r="HJ95" s="33">
        <f>HB95-'CCSD(T)'!CH95</f>
        <v>0.10943123116831543</v>
      </c>
      <c r="HK95" s="33">
        <f>HD95-'CCSD(T)'!CI95</f>
        <v>-5.5207983180844522E-2</v>
      </c>
      <c r="HL95" s="33">
        <f>HD95-'DLPNO-CCSD(T1 or T0)'!CT94</f>
        <v>-3.3635748906931848</v>
      </c>
      <c r="HM95" s="33">
        <f t="shared" si="140"/>
        <v>-1.4528645859352096E-2</v>
      </c>
      <c r="HN95" s="33">
        <f t="shared" si="141"/>
        <v>-0.16463921434915996</v>
      </c>
      <c r="HO95" s="39"/>
      <c r="HP95" s="218" t="s">
        <v>91</v>
      </c>
      <c r="HQ95" s="28">
        <v>-1058.29256893979</v>
      </c>
      <c r="HR95" s="28">
        <v>-1061.2178529304899</v>
      </c>
      <c r="HS95" s="28">
        <v>-1061.1988687652499</v>
      </c>
      <c r="HT95" s="28">
        <v>-1061.1028511091699</v>
      </c>
      <c r="HU95" s="28">
        <v>-1061.0933590265499</v>
      </c>
      <c r="HV95" s="28">
        <v>-1061.0005853575401</v>
      </c>
      <c r="HW95" s="28">
        <v>-1.8984165244000002E-2</v>
      </c>
      <c r="HX95" s="28">
        <f t="shared" si="194"/>
        <v>-1060.981601192296</v>
      </c>
      <c r="HY95" s="18" t="s">
        <v>119</v>
      </c>
      <c r="HZ95" s="34">
        <f>627.5095*(HQ96-HQ94)</f>
        <v>9.3711358903885369</v>
      </c>
      <c r="IA95" s="34">
        <f>627.5095*(HX96-HX94)</f>
        <v>11.707290645791897</v>
      </c>
      <c r="IB95" s="34">
        <f>627.5095*(HV96-HV94)</f>
        <v>11.587522009634171</v>
      </c>
      <c r="IC95" s="34">
        <f>627.5095*(HU96-HU94)</f>
        <v>12.023421602955043</v>
      </c>
      <c r="ID95" s="34">
        <f>627.5095*(HT96-HT94)</f>
        <v>11.963537285946273</v>
      </c>
      <c r="IE95" s="34">
        <f>627.5095*(HS96-HS94)</f>
        <v>12.404269631096344</v>
      </c>
      <c r="IF95" s="34">
        <f>627.5095*(HR96-HR94)</f>
        <v>12.284500990515564</v>
      </c>
      <c r="IG95" s="33">
        <f t="shared" si="195"/>
        <v>0.69697898088139354</v>
      </c>
      <c r="IH95" s="33">
        <f t="shared" si="196"/>
        <v>0.3209637045692908</v>
      </c>
      <c r="II95" s="33">
        <f t="shared" si="197"/>
        <v>-2.1483321308593872E-2</v>
      </c>
      <c r="IJ95" s="33">
        <f>HZ95-'CCSD(T)'!BB95</f>
        <v>0.12395988330555063</v>
      </c>
      <c r="IK95" s="33">
        <f>IB95-'CCSD(T)'!BC95</f>
        <v>0.24594025831871313</v>
      </c>
      <c r="IL95" s="33">
        <f>ID95-'CCSD(T)'!CH95</f>
        <v>9.9317685756728835E-2</v>
      </c>
      <c r="IM95" s="33">
        <f>IF95-'CCSD(T)'!CI95</f>
        <v>-8.6804849901024994E-2</v>
      </c>
      <c r="IN95" s="33">
        <f>IF95-'DLPNO-CCSD(T1 or T0)'!CT94</f>
        <v>-3.3951717574133653</v>
      </c>
      <c r="IO95" s="33">
        <f t="shared" si="198"/>
        <v>-2.4642197548821798E-2</v>
      </c>
      <c r="IP95" s="33">
        <f t="shared" si="199"/>
        <v>-0.18612253565775383</v>
      </c>
      <c r="IQ95" s="33"/>
      <c r="IR95" s="218" t="s">
        <v>91</v>
      </c>
      <c r="IS95">
        <v>-1058.29256893977</v>
      </c>
      <c r="IT95">
        <v>-1061.2173628763801</v>
      </c>
      <c r="IU95">
        <v>-1061.2153158180599</v>
      </c>
      <c r="IV95">
        <v>-1061.1046053221901</v>
      </c>
      <c r="IW95">
        <v>-1061.1035817930299</v>
      </c>
      <c r="IX95">
        <v>-1061.0011996533999</v>
      </c>
      <c r="IY95">
        <v>-2.0470583180000001E-3</v>
      </c>
      <c r="IZ95" s="28">
        <f t="shared" si="200"/>
        <v>-1060.9991525950818</v>
      </c>
      <c r="JA95" s="18" t="s">
        <v>119</v>
      </c>
      <c r="JB95" s="34">
        <f>627.5095*(IS96-IS94)</f>
        <v>9.3711359468894759</v>
      </c>
      <c r="JC95" s="34">
        <f>627.5095*(IZ96-IZ94)</f>
        <v>11.495904690885327</v>
      </c>
      <c r="JD95" s="34">
        <f>627.5095*(IX96-IX94)</f>
        <v>11.51267163489425</v>
      </c>
      <c r="JE95" s="34">
        <f>627.5095*(IW96-IW94)</f>
        <v>11.877784924997137</v>
      </c>
      <c r="JF95" s="34">
        <f>627.5095*(IV96-IV94)</f>
        <v>11.886168395360787</v>
      </c>
      <c r="JG95" s="34">
        <f>627.5095*(IU96-IU94)</f>
        <v>12.34977528161126</v>
      </c>
      <c r="JH95" s="34">
        <f>627.5095*(IT96-IT94)</f>
        <v>12.366542228759123</v>
      </c>
      <c r="JI95" s="33">
        <f t="shared" si="201"/>
        <v>0.85387059386487252</v>
      </c>
      <c r="JJ95" s="33">
        <f t="shared" si="202"/>
        <v>0.48037383339833539</v>
      </c>
      <c r="JK95" s="33">
        <f t="shared" si="203"/>
        <v>2.0397039372783254E-2</v>
      </c>
      <c r="JL95" s="33">
        <f>JB95-'CCSD(T)'!BB95</f>
        <v>0.12395993980648967</v>
      </c>
      <c r="JM95" s="33">
        <f>JD95-'CCSD(T)'!BC95</f>
        <v>0.17108988357879262</v>
      </c>
      <c r="JN95" s="33">
        <f>JF95-'CCSD(T)'!CH95</f>
        <v>2.1948795171242708E-2</v>
      </c>
      <c r="JO95" s="33">
        <f>JH95-'CCSD(T)'!CI95</f>
        <v>-4.7636116574665266E-3</v>
      </c>
      <c r="JP95" s="33">
        <f>JH95-'DLPNO-CCSD(T1 or T0)'!CT94</f>
        <v>-3.3131305191698068</v>
      </c>
      <c r="JQ95" s="33">
        <f t="shared" si="204"/>
        <v>-0.10201114463524696</v>
      </c>
      <c r="JR95" s="33">
        <f t="shared" si="205"/>
        <v>-2.6712406828709234E-2</v>
      </c>
      <c r="JS95" s="33"/>
      <c r="JT95" s="344">
        <v>-1062.9939249541401</v>
      </c>
      <c r="JU95" s="345">
        <v>-1062.6613759368199</v>
      </c>
      <c r="JV95" s="346">
        <v>-1062.6490567544499</v>
      </c>
      <c r="JW95" s="328"/>
      <c r="JX95" s="218" t="s">
        <v>91</v>
      </c>
      <c r="JY95" s="124">
        <v>-1059.0807705233599</v>
      </c>
      <c r="JZ95" s="28">
        <v>-1062.76441371084</v>
      </c>
      <c r="KA95" s="28">
        <v>-1062.75198738674</v>
      </c>
      <c r="KB95" s="28">
        <v>-1062.5892581297001</v>
      </c>
      <c r="KC95" s="28">
        <v>-1062.58304496765</v>
      </c>
      <c r="KD95" s="28">
        <v>-1062.5498985930301</v>
      </c>
      <c r="KE95" s="28">
        <v>-1.2426324104E-2</v>
      </c>
      <c r="KF95" s="28">
        <f t="shared" si="206"/>
        <v>-1062.5374722689262</v>
      </c>
      <c r="KG95" s="216">
        <v>-1062.357715487</v>
      </c>
      <c r="KH95" s="125">
        <v>-1062.357715487</v>
      </c>
      <c r="KI95" s="215">
        <v>-1062.5152280140001</v>
      </c>
      <c r="KJ95" s="10">
        <v>-0.90579700568499999</v>
      </c>
      <c r="KK95" s="10">
        <v>-2.5639185521750001</v>
      </c>
      <c r="KL95" s="10">
        <f t="shared" si="142"/>
        <v>-1062.4594051211982</v>
      </c>
      <c r="KM95" s="10">
        <f t="shared" si="143"/>
        <v>-1062.4138646411875</v>
      </c>
      <c r="KN95" s="34">
        <f>627.5095*(JY96-JY94)</f>
        <v>11.147706254978113</v>
      </c>
      <c r="KO95" s="34">
        <f>627.5095*(KF96-KF94)</f>
        <v>11.164837165201332</v>
      </c>
      <c r="KP95" s="34">
        <f>627.5095*(KL96-KL94)</f>
        <v>12.00279036847011</v>
      </c>
      <c r="KQ95" s="34">
        <f>627.5095*(KM96-KM94)</f>
        <v>12.321959060291165</v>
      </c>
      <c r="KR95" s="34">
        <f>627.5095*(KD96-KD94)</f>
        <v>11.452390392789521</v>
      </c>
      <c r="KS95" s="34">
        <f>627.5095*(KC96-KC94)</f>
        <v>13.000244074106808</v>
      </c>
      <c r="KT95" s="34">
        <f>627.5095*(KB96-KB94)</f>
        <v>13.144020688614299</v>
      </c>
      <c r="KU95" s="34">
        <f>627.5095*(KA96-KA94)</f>
        <v>13.080657716025017</v>
      </c>
      <c r="KV95" s="34">
        <f>627.5095*(JZ96-JZ94)</f>
        <v>13.368210944897319</v>
      </c>
      <c r="KW95" s="33">
        <f t="shared" si="221"/>
        <v>1.9158205521077978</v>
      </c>
      <c r="KX95" s="109">
        <f>627.5095*(JT96-JT94)</f>
        <v>13.74837279138038</v>
      </c>
      <c r="KY95" s="109">
        <f>627.5095*(JU96-JU94)</f>
        <v>13.312721365454614</v>
      </c>
      <c r="KZ95" s="331">
        <f>627.5095*(JV96-JV94)</f>
        <v>13.259388253821554</v>
      </c>
      <c r="LA95" s="33">
        <f t="shared" si="144"/>
        <v>0.22419025628301981</v>
      </c>
      <c r="LB95" s="155">
        <f t="shared" si="145"/>
        <v>-0.23889788056948547</v>
      </c>
      <c r="LC95" s="149">
        <f>KN95-'PNO-LCCSD(T)'!AB94</f>
        <v>7.7187998688401649E-3</v>
      </c>
      <c r="LD95" s="179">
        <f t="shared" si="146"/>
        <v>0.95169625644568434</v>
      </c>
      <c r="LE95" s="324">
        <f t="shared" si="147"/>
        <v>0.38016184648306073</v>
      </c>
      <c r="LF95" s="326">
        <f t="shared" si="148"/>
        <v>-0.43565142592576578</v>
      </c>
      <c r="LG95" t="str">
        <f t="shared" si="149"/>
        <v>31_start</v>
      </c>
      <c r="LH95" s="175">
        <f>627.5095*(KG96-KG94)</f>
        <v>13.763378589247424</v>
      </c>
      <c r="LI95" s="128">
        <f t="shared" si="127"/>
        <v>-0.76313451514061548</v>
      </c>
      <c r="LJ95" s="129">
        <f t="shared" si="128"/>
        <v>-0.61935790063312446</v>
      </c>
      <c r="LK95" s="123">
        <f>627.5095*(KI96-KI94)</f>
        <v>14.241958749511982</v>
      </c>
      <c r="LL95" s="128">
        <f t="shared" si="150"/>
        <v>-1.1613010334869642</v>
      </c>
      <c r="LM95" s="128">
        <f t="shared" si="151"/>
        <v>-0.87374780461466273</v>
      </c>
      <c r="LN95" s="226">
        <f t="shared" si="152"/>
        <v>2.2076588301038846</v>
      </c>
      <c r="LO95" s="226"/>
      <c r="LP95" s="5" t="s">
        <v>91</v>
      </c>
      <c r="LQ95" s="4">
        <v>-1059.0807705234299</v>
      </c>
      <c r="LR95" s="4">
        <v>-1062.76428472306</v>
      </c>
      <c r="LS95" s="4">
        <v>-1062.7518054717</v>
      </c>
      <c r="LT95" s="4">
        <v>-1062.58913744916</v>
      </c>
      <c r="LU95" s="4">
        <v>-1062.5828978234699</v>
      </c>
      <c r="LV95" s="4">
        <v>-1062.54974204155</v>
      </c>
      <c r="LW95" s="4">
        <v>-1.2479251364000001E-2</v>
      </c>
      <c r="LX95" s="28">
        <f t="shared" si="153"/>
        <v>-1062.5372627901859</v>
      </c>
      <c r="LY95" s="18" t="s">
        <v>119</v>
      </c>
      <c r="LZ95" s="34">
        <f>627.5095*(LQ96-LQ94)</f>
        <v>11.147706317756935</v>
      </c>
      <c r="MA95" s="34">
        <f>627.5095*(LX96-LX94)</f>
        <v>11.152520926363835</v>
      </c>
      <c r="MB95" s="34">
        <f>627.5095*(LV96-LV94)</f>
        <v>11.460500526301448</v>
      </c>
      <c r="MC95" s="34">
        <f>627.5095*(LU96-LU94)</f>
        <v>12.995121613707807</v>
      </c>
      <c r="MD95" s="34">
        <f>627.5095*(LT96-LT94)</f>
        <v>13.14911140961026</v>
      </c>
      <c r="ME95" s="34">
        <f>627.5095*(LS96-LS94)</f>
        <v>13.07016711886704</v>
      </c>
      <c r="MF95" s="34">
        <f>627.5095*(LR96-LR94)</f>
        <v>13.378146717092504</v>
      </c>
      <c r="MG95" s="33">
        <f t="shared" si="154"/>
        <v>1.9176461907910554</v>
      </c>
      <c r="MH95" s="39">
        <f t="shared" si="155"/>
        <v>0.22903530748224377</v>
      </c>
      <c r="MI95" s="33"/>
      <c r="MJ95" s="5" t="s">
        <v>91</v>
      </c>
      <c r="MK95" s="28">
        <v>-1059.0807705233699</v>
      </c>
      <c r="ML95" s="28">
        <v>-1062.7637120712</v>
      </c>
      <c r="MM95" s="28">
        <v>-1062.73155651466</v>
      </c>
      <c r="MN95" s="28">
        <v>-1062.5863730752401</v>
      </c>
      <c r="MO95" s="28">
        <v>-1062.57029529697</v>
      </c>
      <c r="MP95" s="28">
        <v>-1062.5484407578399</v>
      </c>
      <c r="MQ95" s="28">
        <v>-3.2155556543000001E-2</v>
      </c>
      <c r="MR95" s="28">
        <f t="shared" si="207"/>
        <v>-1062.5162852012968</v>
      </c>
      <c r="MS95" s="18" t="s">
        <v>119</v>
      </c>
      <c r="MT95" s="34">
        <f>627.5095*(MK96-MK94)</f>
        <v>11.147706261255996</v>
      </c>
      <c r="MU95" s="34">
        <f>627.5095*(MR96-MR94)</f>
        <v>11.20014234313461</v>
      </c>
      <c r="MV95" s="34">
        <f>627.5095*(MP96-MP94)</f>
        <v>11.432697136687256</v>
      </c>
      <c r="MW95" s="34">
        <f>627.5095*(MO96-MO94)</f>
        <v>13.047876211930946</v>
      </c>
      <c r="MX95" s="34">
        <f>627.5095*(MN96-MN94)</f>
        <v>13.164153609349325</v>
      </c>
      <c r="MY95" s="34">
        <f>627.5095*(MM96-MM94)</f>
        <v>13.101465855809135</v>
      </c>
      <c r="MZ95" s="34">
        <f>627.5095*(ML96-ML94)</f>
        <v>13.334020644368012</v>
      </c>
      <c r="NA95" s="52">
        <f t="shared" si="156"/>
        <v>1.9013235076807558</v>
      </c>
      <c r="NB95" s="52">
        <f t="shared" si="157"/>
        <v>0.16986703501868661</v>
      </c>
      <c r="NC95" s="33">
        <f t="shared" si="158"/>
        <v>5.4323221264333199E-2</v>
      </c>
      <c r="ND95" s="33"/>
      <c r="NE95" s="5" t="s">
        <v>91</v>
      </c>
      <c r="NF95">
        <v>-1059.0807705233401</v>
      </c>
      <c r="NG95">
        <v>-1062.7647488421701</v>
      </c>
      <c r="NH95">
        <v>-1062.7327259236299</v>
      </c>
      <c r="NI95">
        <v>-1062.5872711040199</v>
      </c>
      <c r="NJ95">
        <v>-1062.5712596447499</v>
      </c>
      <c r="NK95">
        <v>-1062.5496663998799</v>
      </c>
      <c r="NL95">
        <v>-3.2022918535E-2</v>
      </c>
      <c r="NM95" s="28">
        <f t="shared" si="208"/>
        <v>-1062.517643481345</v>
      </c>
      <c r="NN95" s="18" t="s">
        <v>119</v>
      </c>
      <c r="NO95" s="34">
        <f>627.5095*(NF96-NF94)</f>
        <v>11.147706261255996</v>
      </c>
      <c r="NP95" s="34">
        <f>627.5095*(NM96-NM94)</f>
        <v>11.210346239969804</v>
      </c>
      <c r="NQ95" s="34">
        <f>627.5095*(NK96-NK94)</f>
        <v>11.382281473491238</v>
      </c>
      <c r="NR95" s="34">
        <f>627.5095*(NJ96-NJ94)</f>
        <v>13.046788135519574</v>
      </c>
      <c r="NS95" s="34">
        <f>627.5095*(NI96-NI94)</f>
        <v>13.132755744646957</v>
      </c>
      <c r="NT95" s="34">
        <f>627.5095*(NH96-NH94)</f>
        <v>13.103524683003199</v>
      </c>
      <c r="NU95" s="34">
        <f>627.5095*(NG96-NG94)</f>
        <v>13.275459920376971</v>
      </c>
      <c r="NV95" s="33">
        <f t="shared" si="159"/>
        <v>1.8931784468857327</v>
      </c>
      <c r="NW95" s="39">
        <f t="shared" si="209"/>
        <v>0.14270417573001382</v>
      </c>
      <c r="NX95" s="33">
        <f t="shared" si="210"/>
        <v>-2.7162859288672792E-2</v>
      </c>
      <c r="NZ95" s="5" t="s">
        <v>91</v>
      </c>
      <c r="OA95" s="4">
        <v>-1059.1183560155</v>
      </c>
      <c r="OB95" s="4">
        <v>-1063.0333332463499</v>
      </c>
      <c r="OC95" s="4">
        <v>-1062.98610474833</v>
      </c>
      <c r="OD95" s="4">
        <v>-1062.83453115012</v>
      </c>
      <c r="OE95" s="4">
        <v>-1062.81091690111</v>
      </c>
      <c r="OF95" s="4">
        <v>-1062.83448657955</v>
      </c>
      <c r="OG95" s="4">
        <v>-4.7228498022999998E-2</v>
      </c>
      <c r="OH95" s="28">
        <f t="shared" si="211"/>
        <v>-1062.7872580815269</v>
      </c>
      <c r="OI95" s="18" t="s">
        <v>119</v>
      </c>
      <c r="OJ95" s="34">
        <f>627.5095*(OA96-OA94)</f>
        <v>11.117780803773147</v>
      </c>
      <c r="OK95" s="34">
        <f>627.5095*(OH96-OH94)</f>
        <v>10.620195571851674</v>
      </c>
      <c r="OL95" s="34">
        <f>627.5095*(OF96-OF94)</f>
        <v>10.925073514735848</v>
      </c>
      <c r="OM95" s="34">
        <f>627.5095*(OE96-OE94)</f>
        <v>12.607827331114867</v>
      </c>
      <c r="ON95" s="34">
        <f>627.5095*(OD96-OD94)</f>
        <v>12.760266300202749</v>
      </c>
      <c r="OO95" s="34">
        <f>627.5095*(OC96-OC94)</f>
        <v>12.426928045400345</v>
      </c>
      <c r="OP95" s="34">
        <f>627.5095*(OB96-OB94)</f>
        <v>12.73180598329075</v>
      </c>
      <c r="OQ95" s="33">
        <f t="shared" si="160"/>
        <v>1.8067324685549018</v>
      </c>
      <c r="OR95" s="39">
        <f t="shared" si="212"/>
        <v>-2.8460316911999683E-2</v>
      </c>
      <c r="OS95" s="39"/>
      <c r="OT95" s="39" t="s">
        <v>91</v>
      </c>
      <c r="OU95" s="39">
        <v>-1059.1183560155</v>
      </c>
      <c r="OV95" s="39">
        <v>-1063.03221297757</v>
      </c>
      <c r="OW95" s="39">
        <v>-1063.0136306618199</v>
      </c>
      <c r="OX95" s="39">
        <v>-1062.83851537129</v>
      </c>
      <c r="OY95" s="39">
        <v>-1062.82922421341</v>
      </c>
      <c r="OZ95" s="39">
        <v>-1062.83591443508</v>
      </c>
      <c r="PA95" s="39">
        <v>-1.8582315754999999E-2</v>
      </c>
      <c r="PB95" s="39">
        <v>-1062.8173321193249</v>
      </c>
      <c r="PC95" s="39" t="s">
        <v>119</v>
      </c>
      <c r="PD95" s="39">
        <v>11.11778075355009</v>
      </c>
      <c r="PE95" s="39">
        <v>10.695199857292316</v>
      </c>
      <c r="PF95" s="39">
        <v>10.967096125522437</v>
      </c>
      <c r="PG95" s="39">
        <v>12.682151457669185</v>
      </c>
      <c r="PH95" s="39">
        <v>12.818099596278639</v>
      </c>
      <c r="PI95" s="39">
        <v>12.601954777220353</v>
      </c>
      <c r="PJ95" s="39">
        <v>12.873851041598138</v>
      </c>
      <c r="PK95" s="39">
        <v>1.9067549160757018</v>
      </c>
      <c r="PL95" s="39">
        <v>5.5751445319499382E-2</v>
      </c>
      <c r="PM95" s="39"/>
      <c r="PO95" s="33">
        <f t="shared" si="161"/>
        <v>-2.9925457482848472E-2</v>
      </c>
      <c r="PP95" s="33">
        <f t="shared" si="162"/>
        <v>-0.403887309146576</v>
      </c>
      <c r="PQ95" s="33">
        <f t="shared" si="213"/>
        <v>-0.37396185166372753</v>
      </c>
      <c r="PR95" s="33">
        <f>'LNO-CCSD(T)-def2nZVP'!LB95</f>
        <v>-0.23889788056948547</v>
      </c>
      <c r="PS95" s="33">
        <f t="shared" si="214"/>
        <v>-0.28113046636468048</v>
      </c>
      <c r="PT95" s="33">
        <f t="shared" si="215"/>
        <v>-0.1451227689200566</v>
      </c>
      <c r="PU95" s="33">
        <f>-'LNO-CCSD(T)-def2nZVP'!FA95+'CCSD(T)'!CI95</f>
        <v>-4.6778977054579229E-2</v>
      </c>
      <c r="PV95" s="360">
        <f>'LNO-CCSD(T)-def2nZVP'!KV95+PS95+PT95+PU95</f>
        <v>12.895178732558001</v>
      </c>
      <c r="PW95" s="360"/>
      <c r="PX95" s="399">
        <v>-2.9925564206845223E-2</v>
      </c>
      <c r="PY95" s="399">
        <v>-0.33101181333162089</v>
      </c>
      <c r="PZ95" s="399">
        <v>-0.30108624912477566</v>
      </c>
      <c r="QA95" s="399">
        <v>-0.23889788056948547</v>
      </c>
      <c r="QB95" s="399">
        <v>-0.22714859338503557</v>
      </c>
      <c r="QC95" s="399">
        <v>-0.1451227689200566</v>
      </c>
      <c r="QD95" s="399">
        <v>-4.6778977054579229E-2</v>
      </c>
      <c r="QE95" s="360">
        <v>12.949160605537648</v>
      </c>
      <c r="QF95" s="399">
        <f t="shared" si="216"/>
        <v>5.3981872979646184E-2</v>
      </c>
      <c r="QH95" s="5" t="s">
        <v>91</v>
      </c>
      <c r="QI95" s="420">
        <v>-1059.08077052311</v>
      </c>
      <c r="QJ95" s="420">
        <v>-1062.5276010579901</v>
      </c>
      <c r="QK95" s="420">
        <v>-1062.51657095888</v>
      </c>
      <c r="QL95" s="420">
        <v>-1062.3606185505701</v>
      </c>
      <c r="QM95" s="420">
        <v>-1062.35510350102</v>
      </c>
      <c r="QN95" s="420">
        <v>-1062.3036515169599</v>
      </c>
      <c r="QO95" s="420">
        <v>-1.1030099115000001E-2</v>
      </c>
      <c r="QP95" s="213">
        <f t="shared" si="217"/>
        <v>-1062.2926214178449</v>
      </c>
      <c r="QQ95" s="421" t="s">
        <v>119</v>
      </c>
      <c r="QR95" s="212">
        <f>627.5095*(QI96-QI94)</f>
        <v>11.147706317756935</v>
      </c>
      <c r="QS95" s="212">
        <f>627.5095*(QP96-QP94)</f>
        <v>10.42900851593941</v>
      </c>
      <c r="QT95" s="212">
        <f>627.5095*(QN96-QN94)</f>
        <v>10.617641324726051</v>
      </c>
      <c r="QU95" s="212">
        <f>627.5095*(QM96-QM94)</f>
        <v>12.293565540902076</v>
      </c>
      <c r="QV95" s="212">
        <f>627.5095*(QL96-QL94)</f>
        <v>12.387881944367981</v>
      </c>
      <c r="QW95" s="212">
        <f>627.5095*(QK96-QK94)</f>
        <v>12.323074150144377</v>
      </c>
      <c r="QX95" s="212">
        <f>627.5095*(QJ96-QJ94)</f>
        <v>12.511706957076191</v>
      </c>
      <c r="QY95" s="213">
        <f t="shared" si="163"/>
        <v>1.8940656323501397</v>
      </c>
      <c r="QZ95" s="249">
        <f t="shared" si="218"/>
        <v>0.12382501270820967</v>
      </c>
      <c r="RA95" s="5"/>
      <c r="RB95" s="5" t="s">
        <v>91</v>
      </c>
      <c r="RC95" s="213">
        <v>-1059.1183560155</v>
      </c>
      <c r="RD95" s="213">
        <v>-1062.74096276968</v>
      </c>
      <c r="RE95" s="213">
        <v>-1062.72399359367</v>
      </c>
      <c r="RF95" s="213">
        <v>-1062.5574110423499</v>
      </c>
      <c r="RG95" s="213">
        <v>-1062.5489264543501</v>
      </c>
      <c r="RH95" s="213">
        <v>-1062.53883280082</v>
      </c>
      <c r="RI95" s="213">
        <v>-1.6969176012000001E-2</v>
      </c>
      <c r="RJ95" s="418">
        <f t="shared" si="219"/>
        <v>-1062.521863624808</v>
      </c>
      <c r="RK95" s="421" t="s">
        <v>119</v>
      </c>
      <c r="RL95" s="212">
        <f>627.5095*(RC96-RC94)</f>
        <v>11.117780747272208</v>
      </c>
      <c r="RM95" s="212">
        <f>627.5095*(RJ96-RJ94)</f>
        <v>10.208396213213387</v>
      </c>
      <c r="RN95" s="212">
        <f>627.5095*(RH96-RH94)</f>
        <v>10.425229498651005</v>
      </c>
      <c r="RO95" s="212">
        <f>627.5095*(RG96-RG94)</f>
        <v>12.276962097629685</v>
      </c>
      <c r="RP95" s="212">
        <f>627.5095*(RF96-RF94)</f>
        <v>12.385378739991795</v>
      </c>
      <c r="RQ95" s="212">
        <f>627.5095*(RE96-RE94)</f>
        <v>12.167881882831436</v>
      </c>
      <c r="RR95" s="212">
        <f>627.5095*(RD96-RD94)</f>
        <v>12.384715173833541</v>
      </c>
      <c r="RS95" s="213">
        <f t="shared" si="164"/>
        <v>1.9594856751825365</v>
      </c>
      <c r="RT95" s="249">
        <f t="shared" si="220"/>
        <v>-6.635661582539143E-4</v>
      </c>
    </row>
    <row r="96" spans="1:488" ht="17">
      <c r="A96" s="96">
        <v>-10.08</v>
      </c>
      <c r="C96" s="286" t="s">
        <v>92</v>
      </c>
      <c r="D96" s="282">
        <v>-1058.1711605785199</v>
      </c>
      <c r="E96" s="282">
        <v>-1060.72280922766</v>
      </c>
      <c r="F96" s="282">
        <v>-1060.7161259188899</v>
      </c>
      <c r="G96" s="282">
        <v>-1060.6222198425901</v>
      </c>
      <c r="H96" s="282">
        <v>-1060.6188781882099</v>
      </c>
      <c r="I96" s="282">
        <v>-1060.49714251148</v>
      </c>
      <c r="J96" s="282">
        <v>-1060.4904592027101</v>
      </c>
      <c r="K96" s="94" t="s">
        <v>120</v>
      </c>
      <c r="L96" s="34">
        <f>627.5095*(D94-D95)</f>
        <v>10.692095885269808</v>
      </c>
      <c r="M96" s="34">
        <f>627.5095*(J94-J95)</f>
        <v>-16.04967191486984</v>
      </c>
      <c r="N96" s="34">
        <f>627.5095*(I94-I95)</f>
        <v>-16.300443423319791</v>
      </c>
      <c r="O96" s="34">
        <f>627.5095*(H94-H95)</f>
        <v>-8.7848576174923654</v>
      </c>
      <c r="P96" s="34">
        <f>627.5095*(G94-G95)</f>
        <v>-8.9102433779238819</v>
      </c>
      <c r="Q96" s="34">
        <f>627.5095*(F94-F95)</f>
        <v>-10.564105991805711</v>
      </c>
      <c r="R96" s="34">
        <f>627.5095*(E94-E95)</f>
        <v>-10.814877500255658</v>
      </c>
      <c r="S96" s="93">
        <f t="shared" si="165"/>
        <v>5.4855659230641329</v>
      </c>
      <c r="T96" s="93">
        <f t="shared" si="166"/>
        <v>-1.9046341223317764</v>
      </c>
      <c r="U96" s="288"/>
      <c r="V96" s="93">
        <f>L96-'CCSD(T)'!BV96</f>
        <v>-0.78313375736252944</v>
      </c>
      <c r="W96" s="93">
        <f>N96-'CCSD(T)'!BW96</f>
        <v>-0.6270361981741015</v>
      </c>
      <c r="X96" s="93">
        <f>P96-'CCSD(T)'!CF96</f>
        <v>-0.14334582223445658</v>
      </c>
      <c r="Y96" s="93">
        <f>R96-'CCSD(T)'!CG96</f>
        <v>-7.310285516943793E-3</v>
      </c>
      <c r="Z96" s="93">
        <f>R96-'DLPNO-CCSD(T1 or T0)'!CT95</f>
        <v>-0.18774558380011186</v>
      </c>
      <c r="AA96" s="93">
        <f t="shared" si="167"/>
        <v>0.63978793512807286</v>
      </c>
      <c r="AB96" s="93">
        <f t="shared" si="168"/>
        <v>0.13603553671751278</v>
      </c>
      <c r="AD96" s="209" t="s">
        <v>92</v>
      </c>
      <c r="AE96" s="28">
        <v>-1058.1711605785199</v>
      </c>
      <c r="AF96" s="28">
        <v>-1060.7228694518701</v>
      </c>
      <c r="AG96" s="28">
        <v>-1060.7162072997801</v>
      </c>
      <c r="AH96" s="28">
        <v>-1060.62227817133</v>
      </c>
      <c r="AI96" s="28">
        <v>-1060.61894709528</v>
      </c>
      <c r="AJ96" s="28">
        <v>-1060.49723781644</v>
      </c>
      <c r="AK96" s="28">
        <v>-1060.49057566434</v>
      </c>
      <c r="AL96" s="18" t="s">
        <v>120</v>
      </c>
      <c r="AM96" s="34">
        <f>627.5095*(AE94-AE95)</f>
        <v>10.692095885269808</v>
      </c>
      <c r="AN96" s="34">
        <f>627.5095*(AK94-AK95)</f>
        <v>-16.024879667089827</v>
      </c>
      <c r="AO96" s="34">
        <f>627.5095*(AJ94-AJ95)</f>
        <v>-16.273341237765276</v>
      </c>
      <c r="AP96" s="34">
        <f>627.5095*(AI94-AI95)</f>
        <v>-8.7668430118792173</v>
      </c>
      <c r="AQ96" s="34">
        <f>627.5095*(AH94-AH95)</f>
        <v>-8.8910737973596206</v>
      </c>
      <c r="AR96" s="34">
        <f>627.5095*(AG94-AG95)</f>
        <v>-10.545467114725922</v>
      </c>
      <c r="AS96" s="34">
        <f>627.5095*(AF94-AF95)</f>
        <v>-10.793928679266168</v>
      </c>
      <c r="AT96" s="52">
        <f t="shared" si="169"/>
        <v>5.4794125584991082</v>
      </c>
      <c r="AU96" s="52">
        <f t="shared" si="170"/>
        <v>-1.9028548819065474</v>
      </c>
      <c r="AV96" s="71"/>
      <c r="AW96" s="52">
        <f>AM96-'CCSD(T)'!BV96</f>
        <v>-0.78313375736252944</v>
      </c>
      <c r="AX96" s="52">
        <f>AO96-'CCSD(T)'!BW96</f>
        <v>-0.59993401261958645</v>
      </c>
      <c r="AY96" s="52">
        <f>AQ96-'CCSD(T)'!CF96</f>
        <v>-0.12417624167019525</v>
      </c>
      <c r="AZ96" s="52">
        <f>AS96-'CCSD(T)'!CG96</f>
        <v>1.3638535472546565E-2</v>
      </c>
      <c r="BA96" s="52">
        <f>AS96-'DLPNO-CCSD(T1 or T0)'!CT95</f>
        <v>-0.1667967628106215</v>
      </c>
      <c r="BB96" s="52">
        <f t="shared" si="171"/>
        <v>0.65895751569233418</v>
      </c>
      <c r="BC96" s="52">
        <f t="shared" si="172"/>
        <v>0.13781477714274182</v>
      </c>
      <c r="BD96" s="33"/>
      <c r="BE96" s="211" t="s">
        <v>92</v>
      </c>
      <c r="BF96" s="28">
        <v>-1058.1711605785199</v>
      </c>
      <c r="BG96" s="28">
        <v>-1060.72278158684</v>
      </c>
      <c r="BH96" s="28">
        <v>-1060.7036309100599</v>
      </c>
      <c r="BI96" s="28">
        <v>-1060.6200898494999</v>
      </c>
      <c r="BJ96" s="28">
        <v>-1060.6105145111201</v>
      </c>
      <c r="BK96" s="28">
        <v>-1060.49630631937</v>
      </c>
      <c r="BL96" s="28">
        <v>-1.9150676778E-2</v>
      </c>
      <c r="BM96" s="28">
        <f t="shared" si="173"/>
        <v>-1060.4771556425919</v>
      </c>
      <c r="BN96" s="18" t="s">
        <v>120</v>
      </c>
      <c r="BO96" s="212">
        <f>627.5095*(BF94-BF95)</f>
        <v>10.692095885269808</v>
      </c>
      <c r="BP96" s="212">
        <f>627.5095*(BM94-BM95)</f>
        <v>-15.201679269312461</v>
      </c>
      <c r="BQ96" s="212">
        <f>627.5095*(BK94-BK95)</f>
        <v>-16.496719867034116</v>
      </c>
      <c r="BR96" s="212">
        <f>627.5095*(BJ94-BJ95)</f>
        <v>-8.4665423856390305</v>
      </c>
      <c r="BS96" s="212">
        <f>627.5095*(BI94-BI95)</f>
        <v>-9.1140626804335021</v>
      </c>
      <c r="BT96" s="212">
        <f>627.5095*(BH94-BH95)</f>
        <v>-10.019702551059545</v>
      </c>
      <c r="BU96" s="212">
        <f>627.5095*(BG94-BG95)</f>
        <v>-11.314743146783695</v>
      </c>
      <c r="BV96" s="213">
        <f t="shared" si="174"/>
        <v>5.1819767202504217</v>
      </c>
      <c r="BW96" s="213">
        <f t="shared" si="175"/>
        <v>-2.2006804663501924</v>
      </c>
      <c r="BX96" s="214">
        <f t="shared" si="129"/>
        <v>0.29782558444364504</v>
      </c>
      <c r="BY96" s="33">
        <f>BO96-'CCSD(T)'!BV96</f>
        <v>-0.78313375736252944</v>
      </c>
      <c r="BZ96" s="33">
        <f>BQ96-'CCSD(T)'!BW96</f>
        <v>-0.82331264188842646</v>
      </c>
      <c r="CA96" s="39">
        <f>BS96-'CCSD(T)'!CF96</f>
        <v>-0.34716512474407679</v>
      </c>
      <c r="CB96" s="39">
        <f>BU96-'CCSD(T)'!CG96</f>
        <v>-0.50717593204498002</v>
      </c>
      <c r="CC96" s="33">
        <f>BU96-'DLPNO-CCSD(T1 or T0)'!CT95</f>
        <v>-0.68761123032814808</v>
      </c>
      <c r="CD96" s="33">
        <f t="shared" si="176"/>
        <v>0.43596863261845265</v>
      </c>
      <c r="CE96" s="33">
        <f t="shared" si="177"/>
        <v>-0.16001080730090322</v>
      </c>
      <c r="CF96" s="39"/>
      <c r="CG96" s="211" t="s">
        <v>92</v>
      </c>
      <c r="CH96" s="74">
        <v>-1058.1711605785199</v>
      </c>
      <c r="CI96" s="74">
        <v>-1060.72317890967</v>
      </c>
      <c r="CJ96" s="74">
        <v>-1060.7043106187</v>
      </c>
      <c r="CK96" s="74">
        <v>-1060.62051637068</v>
      </c>
      <c r="CL96" s="74">
        <v>-1060.6110822252001</v>
      </c>
      <c r="CM96" s="74">
        <v>-1060.4968746432801</v>
      </c>
      <c r="CN96" s="33">
        <v>-1.8868290964999999E-2</v>
      </c>
      <c r="CO96" s="33">
        <f t="shared" si="178"/>
        <v>-1060.4780063523151</v>
      </c>
      <c r="CP96" s="18" t="s">
        <v>120</v>
      </c>
      <c r="CQ96" s="34">
        <f>627.5095*(CH94-CH95)</f>
        <v>10.692095891547691</v>
      </c>
      <c r="CR96" s="34">
        <f>627.5095*(CO94-CO95)</f>
        <v>-14.947705554964553</v>
      </c>
      <c r="CS96" s="34">
        <f>627.5095*(CM94-CM95)</f>
        <v>-16.279195713356501</v>
      </c>
      <c r="CT96" s="34">
        <f>627.5095*(CL94-CL95)</f>
        <v>-8.2085680469004974</v>
      </c>
      <c r="CU96" s="34">
        <f>627.5095*(CK94-CK95)</f>
        <v>-8.8743131253830754</v>
      </c>
      <c r="CV96" s="34">
        <f>627.5095*(CJ94-CJ95)</f>
        <v>-9.7222763700485437</v>
      </c>
      <c r="CW96" s="34">
        <f>627.5095*(CI94-CI95)</f>
        <v>-11.053766526585665</v>
      </c>
      <c r="CX96" s="33">
        <f t="shared" si="130"/>
        <v>5.2254291867708353</v>
      </c>
      <c r="CY96" s="33">
        <f t="shared" si="131"/>
        <v>-2.1794534012025899</v>
      </c>
      <c r="CZ96" s="33">
        <f t="shared" si="132"/>
        <v>2.1227065147602531E-2</v>
      </c>
      <c r="DA96" s="33">
        <f>CQ96-'CCSD(T)'!BV96</f>
        <v>-0.78313375108464633</v>
      </c>
      <c r="DB96" s="33">
        <f>CS96-'CCSD(T)'!BW96</f>
        <v>-0.60578848821081088</v>
      </c>
      <c r="DC96" s="33">
        <f>CU96-'CCSD(T)'!CF96</f>
        <v>-0.10741556969365007</v>
      </c>
      <c r="DD96" s="39">
        <f>CW96-'CCSD(T)'!CG96</f>
        <v>-0.24619931184695076</v>
      </c>
      <c r="DE96" s="39">
        <f>CW96-'DLPNO-CCSD(T1 or T0)'!CT95</f>
        <v>-0.42663461013011883</v>
      </c>
      <c r="DF96" s="33">
        <f t="shared" si="179"/>
        <v>0.67571818139099626</v>
      </c>
      <c r="DG96" s="33">
        <f t="shared" si="180"/>
        <v>-0.13878374215330069</v>
      </c>
      <c r="DH96" s="33"/>
      <c r="DI96" s="211" t="s">
        <v>92</v>
      </c>
      <c r="DJ96" s="74">
        <v>-1058.1711605785399</v>
      </c>
      <c r="DK96" s="74">
        <v>-1060.7223654254101</v>
      </c>
      <c r="DL96" s="74">
        <v>-1060.7206197217699</v>
      </c>
      <c r="DM96" s="74">
        <v>-1060.6224448820501</v>
      </c>
      <c r="DN96" s="74">
        <v>-1060.62157203022</v>
      </c>
      <c r="DO96" s="74">
        <v>-1060.4973758835999</v>
      </c>
      <c r="DP96" s="28">
        <v>-1.7457036459999999E-3</v>
      </c>
      <c r="DQ96" s="33">
        <f t="shared" si="125"/>
        <v>-1060.4956301799539</v>
      </c>
      <c r="DR96" s="18" t="s">
        <v>120</v>
      </c>
      <c r="DS96" s="34">
        <f>627.5095*(DJ94-DJ95)</f>
        <v>10.692095847602515</v>
      </c>
      <c r="DT96" s="34">
        <f>627.5095*(DQ94-DQ95)</f>
        <v>-16.17218519975772</v>
      </c>
      <c r="DU96" s="34">
        <f>627.5095*(DO94-DO95)</f>
        <v>-16.253095522320383</v>
      </c>
      <c r="DV96" s="34">
        <f>627.5095*(DN94-DN95)</f>
        <v>-8.75861242164485</v>
      </c>
      <c r="DW96" s="34">
        <f>627.5095*(DM94-DM95)</f>
        <v>-8.7990675826408236</v>
      </c>
      <c r="DX96" s="34">
        <f>627.5095*(DL94-DL95)</f>
        <v>-10.66593544725284</v>
      </c>
      <c r="DY96" s="34">
        <f>627.5095*(DK94-DK95)</f>
        <v>-10.746845775522669</v>
      </c>
      <c r="DZ96" s="33">
        <f t="shared" si="133"/>
        <v>5.5062497467977138</v>
      </c>
      <c r="EA96" s="33">
        <f t="shared" si="134"/>
        <v>-1.9477781928818452</v>
      </c>
      <c r="EB96" s="33">
        <f t="shared" si="181"/>
        <v>-4.3144070550068747E-2</v>
      </c>
      <c r="EC96" s="33">
        <f>DS96-'CCSD(T)'!BV96</f>
        <v>-0.78313379502982272</v>
      </c>
      <c r="ED96" s="33">
        <f>DU96-'CCSD(T)'!BW96</f>
        <v>-0.57968829717469283</v>
      </c>
      <c r="EE96" s="33">
        <f>DW96-'CCSD(T)'!CF96</f>
        <v>-3.2170026951398256E-2</v>
      </c>
      <c r="EF96" s="39">
        <f>DY96-'CCSD(T)'!CG96</f>
        <v>6.0721439216045781E-2</v>
      </c>
      <c r="EG96" s="39">
        <f>DY96-'DLPNO-CCSD(T1 or T0)'!CT95</f>
        <v>-0.11971385906712229</v>
      </c>
      <c r="EH96" s="33">
        <f t="shared" si="182"/>
        <v>0.75096376807842447</v>
      </c>
      <c r="EI96" s="33">
        <f t="shared" si="183"/>
        <v>9.2891466167444037E-2</v>
      </c>
      <c r="EJ96" s="33"/>
      <c r="EK96" s="289" t="s">
        <v>92</v>
      </c>
      <c r="EL96" s="33">
        <v>-1058.2603546530199</v>
      </c>
      <c r="EM96" s="33">
        <v>-1061.2138026288701</v>
      </c>
      <c r="EN96" s="33">
        <v>-1061.2065907741101</v>
      </c>
      <c r="EO96" s="33">
        <v>-1061.0969904793401</v>
      </c>
      <c r="EP96" s="33">
        <v>-1061.0933845519601</v>
      </c>
      <c r="EQ96" s="33">
        <v>-1061.0054820728501</v>
      </c>
      <c r="ER96" s="33">
        <v>-7.2118547690000001E-3</v>
      </c>
      <c r="ES96" s="33">
        <f t="shared" si="184"/>
        <v>-1060.9982702180812</v>
      </c>
      <c r="ET96" s="18" t="s">
        <v>120</v>
      </c>
      <c r="EU96" s="34">
        <f>627.5095*(EL94-EL95)</f>
        <v>10.843635024525094</v>
      </c>
      <c r="EV96" s="34">
        <f>627.5095*(ES94-ES95)</f>
        <v>-14.138628581871904</v>
      </c>
      <c r="EW96" s="34">
        <f>627.5095*(EQ94-EQ95)</f>
        <v>-14.46007670310005</v>
      </c>
      <c r="EX96" s="34">
        <f>627.5095*(EP94-EP95)</f>
        <v>-7.3273879885036264</v>
      </c>
      <c r="EY96" s="34">
        <f>627.5095*(EO94-EO95)</f>
        <v>-7.4881120532553949</v>
      </c>
      <c r="EZ96" s="34">
        <f>627.5095*(EN94-EN95)</f>
        <v>-9.8849622615801014</v>
      </c>
      <c r="FA96" s="34">
        <f>627.5095*(EM94-EM95)</f>
        <v>-10.206410384805753</v>
      </c>
      <c r="FB96" s="92">
        <f t="shared" si="135"/>
        <v>4.2536663182942966</v>
      </c>
      <c r="FC96" s="92">
        <f t="shared" si="136"/>
        <v>-2.7182983315503586</v>
      </c>
      <c r="FD96" s="92">
        <f>EU96-'CCSD(T)'!BB96</f>
        <v>-0.64089662439500117</v>
      </c>
      <c r="FE96" s="92">
        <f>EW96-'CCSD(T)'!BC96</f>
        <v>-0.60900394657546286</v>
      </c>
      <c r="FF96" s="92">
        <f>EY96-'CCSD(T)'!CH96</f>
        <v>-0.1552448569896292</v>
      </c>
      <c r="FG96" s="96">
        <f>FA96-'CCSD(T)'!CI96</f>
        <v>2.2411035496508802E-2</v>
      </c>
      <c r="FH96" s="96">
        <f>FA96-'DLPNO-CCSD(T1 or T0)'!AF95</f>
        <v>-0.38524602264412522</v>
      </c>
      <c r="FI96" s="92">
        <f t="shared" si="185"/>
        <v>0.48565176740537197</v>
      </c>
      <c r="FJ96" s="92">
        <f t="shared" si="186"/>
        <v>0.177655892486138</v>
      </c>
      <c r="FK96" s="39"/>
      <c r="FL96" s="218" t="s">
        <v>92</v>
      </c>
      <c r="FM96" s="28">
        <v>-1058.26035465308</v>
      </c>
      <c r="FN96" s="28">
        <v>-1061.2138735841299</v>
      </c>
      <c r="FO96" s="28">
        <v>-1061.2066853014201</v>
      </c>
      <c r="FP96" s="28">
        <v>-1061.0970584302299</v>
      </c>
      <c r="FQ96" s="28">
        <v>-1061.0934642888701</v>
      </c>
      <c r="FR96" s="28">
        <v>-1061.00557776289</v>
      </c>
      <c r="FS96" s="28">
        <v>-7.188282709E-3</v>
      </c>
      <c r="FT96" s="28">
        <f t="shared" si="187"/>
        <v>-1060.998389480181</v>
      </c>
      <c r="FU96" s="18" t="s">
        <v>120</v>
      </c>
      <c r="FV96" s="34">
        <f>627.5095*(FM94-FM95)</f>
        <v>10.843635055914504</v>
      </c>
      <c r="FW96" s="34">
        <f>627.5095*(FT94-FT95)</f>
        <v>-14.075414719828991</v>
      </c>
      <c r="FX96" s="34">
        <f>627.5095*(FR94-FR95)</f>
        <v>-14.423219574896642</v>
      </c>
      <c r="FY96" s="34">
        <f>627.5095*(FQ94-FQ95)</f>
        <v>-7.2887411844652679</v>
      </c>
      <c r="FZ96" s="34">
        <f>627.5095*(FP94-FP95)</f>
        <v>-7.462643613782582</v>
      </c>
      <c r="GA96" s="34">
        <f>627.5095*(FO94-FO95)</f>
        <v>-9.8332369672337343</v>
      </c>
      <c r="GB96" s="34">
        <f>627.5095*(FN94-FN95)</f>
        <v>-10.181041819733162</v>
      </c>
      <c r="GC96" s="33">
        <f t="shared" si="188"/>
        <v>4.2421777551634801</v>
      </c>
      <c r="GD96" s="33">
        <f t="shared" si="189"/>
        <v>-2.7183982059505798</v>
      </c>
      <c r="GE96" s="169">
        <f t="shared" si="137"/>
        <v>3.3017654766534399E-2</v>
      </c>
      <c r="GF96" s="33">
        <f>FV96-'CCSD(T)'!BB96</f>
        <v>-0.64089659300559099</v>
      </c>
      <c r="GG96" s="33">
        <f>FX96-'CCSD(T)'!BC96</f>
        <v>-0.57214681837205461</v>
      </c>
      <c r="GH96" s="33">
        <f>FZ96-'CCSD(T)'!CH96</f>
        <v>-0.12977641751681634</v>
      </c>
      <c r="GI96" s="33">
        <f>GB96-'CCSD(T)'!CI96</f>
        <v>4.7779600569100467E-2</v>
      </c>
      <c r="GJ96" s="33">
        <f>GB96-'DLPNO-CCSD(T1 or T0)'!O95</f>
        <v>-0.48638839270333456</v>
      </c>
      <c r="GK96" s="33">
        <f t="shared" si="190"/>
        <v>0.51112017548877464</v>
      </c>
      <c r="GL96" s="33">
        <f t="shared" si="191"/>
        <v>0.17755601808591681</v>
      </c>
      <c r="GM96" s="33"/>
      <c r="GN96" s="218" t="s">
        <v>92</v>
      </c>
      <c r="GO96" s="28">
        <v>-1058.26035465308</v>
      </c>
      <c r="GP96" s="28">
        <v>-1061.2142380187099</v>
      </c>
      <c r="GQ96" s="28">
        <v>-1061.19339350527</v>
      </c>
      <c r="GR96" s="28">
        <v>-1061.0952667116101</v>
      </c>
      <c r="GS96" s="28">
        <v>-1061.0848444548899</v>
      </c>
      <c r="GT96" s="28">
        <v>-1061.00458300686</v>
      </c>
      <c r="GU96" s="28">
        <v>-2.084451344E-2</v>
      </c>
      <c r="GV96" s="28">
        <f t="shared" si="192"/>
        <v>-1060.9837384934201</v>
      </c>
      <c r="GW96" s="18" t="s">
        <v>120</v>
      </c>
      <c r="GX96" s="34">
        <f>627.5095*(GO94-GO95)</f>
        <v>10.843635062192387</v>
      </c>
      <c r="GY96" s="34">
        <f>627.5095*(GV94-GV95)</f>
        <v>-13.821055632972525</v>
      </c>
      <c r="GZ96" s="34">
        <f>627.5095*(GT94-GT95)</f>
        <v>-14.724012168661206</v>
      </c>
      <c r="HA96" s="34">
        <f>627.5095*(GS94-GS95)</f>
        <v>-7.2546066881737037</v>
      </c>
      <c r="HB96" s="34">
        <f>627.5095*(GR94-GR95)</f>
        <v>-7.7060849579442126</v>
      </c>
      <c r="HC96" s="34">
        <f>627.5095*(GQ94-GQ95)</f>
        <v>-9.6475564041865329</v>
      </c>
      <c r="HD96" s="34">
        <f>627.5095*(GP94-GP95)</f>
        <v>-10.550512943727551</v>
      </c>
      <c r="HE96" s="33">
        <f t="shared" si="138"/>
        <v>4.1734992249336553</v>
      </c>
      <c r="HF96" s="33">
        <f t="shared" si="139"/>
        <v>-2.8444279857833381</v>
      </c>
      <c r="HG96" s="52">
        <f t="shared" si="193"/>
        <v>0.12602977983275832</v>
      </c>
      <c r="HH96" s="33">
        <f>GX96-'CCSD(T)'!BB96</f>
        <v>-0.64089658672770788</v>
      </c>
      <c r="HI96" s="33">
        <f>GZ96-'CCSD(T)'!BC96</f>
        <v>-0.87293941213661874</v>
      </c>
      <c r="HJ96" s="33">
        <f>HB96-'CCSD(T)'!CH96</f>
        <v>-0.37321776167844689</v>
      </c>
      <c r="HK96" s="33">
        <f>HD96-'CCSD(T)'!CI96</f>
        <v>-0.32169152342528839</v>
      </c>
      <c r="HL96" s="33">
        <f>HD96-'DLPNO-CCSD(T1 or T0)'!CT95</f>
        <v>7.6618972727995782E-2</v>
      </c>
      <c r="HM96" s="33">
        <f t="shared" si="140"/>
        <v>0.26767882504926099</v>
      </c>
      <c r="HN96" s="33">
        <f t="shared" si="141"/>
        <v>5.1526238253158496E-2</v>
      </c>
      <c r="HO96" s="39"/>
      <c r="HP96" s="218" t="s">
        <v>92</v>
      </c>
      <c r="HQ96" s="28">
        <v>-1058.26035465307</v>
      </c>
      <c r="HR96" s="28">
        <v>-1061.2146607786899</v>
      </c>
      <c r="HS96" s="28">
        <v>-1061.1941066417501</v>
      </c>
      <c r="HT96" s="28">
        <v>-1061.0957076141899</v>
      </c>
      <c r="HU96" s="28">
        <v>-1061.0854305457201</v>
      </c>
      <c r="HV96" s="28">
        <v>-1061.00517105995</v>
      </c>
      <c r="HW96" s="28">
        <v>-2.0554136936E-2</v>
      </c>
      <c r="HX96" s="28">
        <f t="shared" si="194"/>
        <v>-1060.9846169230141</v>
      </c>
      <c r="HY96" s="18" t="s">
        <v>120</v>
      </c>
      <c r="HZ96" s="34">
        <f>627.5095*(HQ94-HQ95)</f>
        <v>10.843635062192387</v>
      </c>
      <c r="IA96" s="34">
        <f>627.5095*(HX94-HX95)</f>
        <v>-13.599690320817375</v>
      </c>
      <c r="IB96" s="34">
        <f>627.5095*(HV94-HV95)</f>
        <v>-14.465093836044725</v>
      </c>
      <c r="IC96" s="34">
        <f>627.5095*(HU94-HU95)</f>
        <v>-7.0482245616672339</v>
      </c>
      <c r="ID96" s="34">
        <f>627.5095*(HT94-HT95)</f>
        <v>-7.480926322776547</v>
      </c>
      <c r="IE96" s="34">
        <f>627.5095*(HS94-HS95)</f>
        <v>-9.4159918947617509</v>
      </c>
      <c r="IF96" s="34">
        <f>627.5095*(HR94-HR95)</f>
        <v>-10.281395410559817</v>
      </c>
      <c r="IG96" s="33">
        <f t="shared" si="195"/>
        <v>4.1836984254849074</v>
      </c>
      <c r="IH96" s="33">
        <f t="shared" si="196"/>
        <v>-2.8004690877832701</v>
      </c>
      <c r="II96" s="33">
        <f t="shared" si="197"/>
        <v>4.3958898000068025E-2</v>
      </c>
      <c r="IJ96" s="33">
        <f>HZ96-'CCSD(T)'!BB96</f>
        <v>-0.64089658672770788</v>
      </c>
      <c r="IK96" s="33">
        <f>IB96-'CCSD(T)'!BC96</f>
        <v>-0.61402107952013729</v>
      </c>
      <c r="IL96" s="33">
        <f>ID96-'CCSD(T)'!CH96</f>
        <v>-0.14805912651078135</v>
      </c>
      <c r="IM96" s="33">
        <f>IF96-'CCSD(T)'!CI96</f>
        <v>-5.2573990257554826E-2</v>
      </c>
      <c r="IN96" s="33">
        <f>IF96-'DLPNO-CCSD(T1 or T0)'!CT95</f>
        <v>0.34573650589572935</v>
      </c>
      <c r="IO96" s="33">
        <f t="shared" si="198"/>
        <v>0.49283746021692654</v>
      </c>
      <c r="IP96" s="33">
        <f t="shared" si="199"/>
        <v>9.5485136253226521E-2</v>
      </c>
      <c r="IQ96" s="33"/>
      <c r="IR96" s="218" t="s">
        <v>92</v>
      </c>
      <c r="IS96">
        <v>-1058.2603546530199</v>
      </c>
      <c r="IT96">
        <v>-1061.2138946780301</v>
      </c>
      <c r="IU96">
        <v>-1061.2117361416001</v>
      </c>
      <c r="IV96">
        <v>-1061.09743642239</v>
      </c>
      <c r="IW96">
        <v>-1061.0963571541799</v>
      </c>
      <c r="IX96">
        <v>-1061.00578708986</v>
      </c>
      <c r="IY96">
        <v>-2.15853643E-3</v>
      </c>
      <c r="IZ96" s="28">
        <f t="shared" si="200"/>
        <v>-1061.00362855343</v>
      </c>
      <c r="JA96" s="18" t="s">
        <v>120</v>
      </c>
      <c r="JB96" s="34">
        <f>627.5095*(IS94-IS95)</f>
        <v>10.843635024525094</v>
      </c>
      <c r="JC96" s="34">
        <f>627.5095*(IZ94-IZ95)</f>
        <v>-14.304611075964043</v>
      </c>
      <c r="JD96" s="34">
        <f>627.5095*(IX94-IX95)</f>
        <v>-14.391331594217117</v>
      </c>
      <c r="JE96" s="34">
        <f>627.5095*(IW94-IW95)</f>
        <v>-7.3442554125857225</v>
      </c>
      <c r="JF96" s="34">
        <f>627.5095*(IV94-IV95)</f>
        <v>-7.3876156662904524</v>
      </c>
      <c r="JG96" s="34">
        <f>627.5095*(IU94-IU95)</f>
        <v>-10.103494296146767</v>
      </c>
      <c r="JH96" s="34">
        <f>627.5095*(IT94-IT95)</f>
        <v>-10.19021481625467</v>
      </c>
      <c r="JI96" s="33">
        <f t="shared" si="201"/>
        <v>4.2011167779624472</v>
      </c>
      <c r="JJ96" s="33">
        <f t="shared" si="202"/>
        <v>-2.8025991499642178</v>
      </c>
      <c r="JK96" s="33">
        <f t="shared" si="203"/>
        <v>-8.4300818413859169E-2</v>
      </c>
      <c r="JL96" s="33">
        <f>JB96-'CCSD(T)'!BB96</f>
        <v>-0.64089662439500117</v>
      </c>
      <c r="JM96" s="33">
        <f>JD96-'CCSD(T)'!BC96</f>
        <v>-0.54025883769253014</v>
      </c>
      <c r="JN96" s="33">
        <f>JF96-'CCSD(T)'!CH96</f>
        <v>-5.4748470024686746E-2</v>
      </c>
      <c r="JO96" s="33">
        <f>JH96-'CCSD(T)'!CI96</f>
        <v>3.8606604047592086E-2</v>
      </c>
      <c r="JP96" s="33">
        <f>JH96-'DLPNO-CCSD(T1 or T0)'!CT95</f>
        <v>0.43691710020087626</v>
      </c>
      <c r="JQ96" s="33">
        <f t="shared" si="204"/>
        <v>0.58614815437031442</v>
      </c>
      <c r="JR96" s="33">
        <f t="shared" si="205"/>
        <v>9.3355074072278832E-2</v>
      </c>
      <c r="JS96" s="33"/>
      <c r="JT96" s="344">
        <v>-1062.9899768938401</v>
      </c>
      <c r="JU96" s="345">
        <v>-1062.6563917735</v>
      </c>
      <c r="JV96" s="346">
        <v>-1062.6440012129999</v>
      </c>
      <c r="JW96" s="328"/>
      <c r="JX96" s="218" t="s">
        <v>92</v>
      </c>
      <c r="JY96" s="28">
        <v>-1059.04915061522</v>
      </c>
      <c r="JZ96" s="28">
        <v>-1062.7591342625201</v>
      </c>
      <c r="KA96" s="28">
        <v>-1062.74617988555</v>
      </c>
      <c r="KB96" s="28">
        <v>-1062.58005652515</v>
      </c>
      <c r="KC96" s="28">
        <v>-1062.57357933666</v>
      </c>
      <c r="KD96" s="28">
        <v>-1062.5538202994201</v>
      </c>
      <c r="KE96" s="28">
        <v>-1.2954376972E-2</v>
      </c>
      <c r="KF96" s="28">
        <f t="shared" si="206"/>
        <v>-1062.5408659224481</v>
      </c>
      <c r="KG96" s="216">
        <v>-1062.34816211</v>
      </c>
      <c r="KH96" s="125">
        <v>-1062.34816211</v>
      </c>
      <c r="KI96" s="215">
        <v>-1062.509468338</v>
      </c>
      <c r="KJ96" s="10">
        <v>-0.92090567179299998</v>
      </c>
      <c r="KK96" s="10">
        <v>-2.5845708382439998</v>
      </c>
      <c r="KL96" s="10">
        <f t="shared" si="142"/>
        <v>-1062.4576041783771</v>
      </c>
      <c r="KM96" s="10">
        <f t="shared" si="143"/>
        <v>-1062.4090927049372</v>
      </c>
      <c r="KN96" s="34">
        <f>627.5095*(JY94-JY95)</f>
        <v>8.6940864919198919</v>
      </c>
      <c r="KO96" s="34">
        <f>627.5095*(KF94-KF95)</f>
        <v>-13.294386989918006</v>
      </c>
      <c r="KP96" s="34">
        <f>627.5095*(KL94-KL95)</f>
        <v>-10.872681639278291</v>
      </c>
      <c r="KQ96" s="34">
        <f>627.5095*(KM94-KM95)</f>
        <v>-9.327523729811082</v>
      </c>
      <c r="KR96" s="34">
        <f>627.5095*(KD94-KD95)</f>
        <v>-13.913298408708995</v>
      </c>
      <c r="KS96" s="34">
        <f>627.5095*(KC94-KC95)</f>
        <v>-7.0604707043827526</v>
      </c>
      <c r="KT96" s="34">
        <f>627.5095*(KB94-KB95)</f>
        <v>-7.3699264182012998</v>
      </c>
      <c r="KU96" s="34">
        <f>627.5095*(KA94-KA95)</f>
        <v>-9.4363955480261321</v>
      </c>
      <c r="KV96" s="34">
        <f>627.5095*(JZ94-JZ95)</f>
        <v>-10.055306969385345</v>
      </c>
      <c r="KW96" s="33">
        <f t="shared" si="221"/>
        <v>3.8579914393236496</v>
      </c>
      <c r="KX96" s="109">
        <f>627.5095*(JT94-JT95)</f>
        <v>-11.270927446563695</v>
      </c>
      <c r="KY96" s="109">
        <f>627.5095*(JU94-JU95)</f>
        <v>-10.185111532645669</v>
      </c>
      <c r="KZ96" s="331">
        <f>627.5095*(JV94-JV95)</f>
        <v>-10.086987966290531</v>
      </c>
      <c r="LA96" s="33">
        <f t="shared" si="144"/>
        <v>-2.6853805511840454</v>
      </c>
      <c r="LB96" s="155">
        <f t="shared" si="145"/>
        <v>3.3017654766534399E-2</v>
      </c>
      <c r="LC96" s="149">
        <f>KN96-'PNO-LCCSD(T)'!AB95</f>
        <v>-9.2770063339617792E-3</v>
      </c>
      <c r="LD96" s="179">
        <f t="shared" si="146"/>
        <v>0.12573485034781662</v>
      </c>
      <c r="LE96" s="324">
        <f t="shared" si="147"/>
        <v>-1.2156204771783496</v>
      </c>
      <c r="LF96" s="326">
        <f t="shared" si="148"/>
        <v>1.0858159139180259</v>
      </c>
      <c r="LG96" t="str">
        <f t="shared" si="149"/>
        <v>31_ts</v>
      </c>
      <c r="LH96" s="175">
        <f>627.5095*(KG94-KG95)</f>
        <v>-7.7685437646817901</v>
      </c>
      <c r="LI96" s="128">
        <f t="shared" si="127"/>
        <v>0.70807306029903749</v>
      </c>
      <c r="LJ96" s="129">
        <f t="shared" si="128"/>
        <v>0.3986173464804903</v>
      </c>
      <c r="LK96" s="123">
        <f>627.5095*(KI94-KI95)</f>
        <v>-10.627707342574208</v>
      </c>
      <c r="LL96" s="128">
        <f t="shared" si="150"/>
        <v>1.191311794548076</v>
      </c>
      <c r="LM96" s="128">
        <f t="shared" si="151"/>
        <v>0.57240037318886294</v>
      </c>
      <c r="LN96" s="226">
        <f t="shared" si="152"/>
        <v>-1.7063723074964647</v>
      </c>
      <c r="LO96" s="226"/>
      <c r="LP96" s="5" t="s">
        <v>92</v>
      </c>
      <c r="LQ96" s="4">
        <v>-1059.0491506150699</v>
      </c>
      <c r="LR96" s="4">
        <v>-1062.75905756508</v>
      </c>
      <c r="LS96" s="4">
        <v>-1062.7460813759701</v>
      </c>
      <c r="LT96" s="4">
        <v>-1062.57998480074</v>
      </c>
      <c r="LU96" s="4">
        <v>-1062.5734967061801</v>
      </c>
      <c r="LV96" s="4">
        <v>-1062.5537261561201</v>
      </c>
      <c r="LW96" s="4">
        <v>-1.2976189111E-2</v>
      </c>
      <c r="LX96" s="28">
        <f t="shared" si="153"/>
        <v>-1062.5407499670091</v>
      </c>
      <c r="LY96" s="18" t="s">
        <v>120</v>
      </c>
      <c r="LZ96" s="34">
        <f>627.5095*(LQ94-LQ95)</f>
        <v>8.6940865672544785</v>
      </c>
      <c r="MA96" s="34">
        <f>627.5095*(LX94-LX95)</f>
        <v>-13.340757511119135</v>
      </c>
      <c r="MB96" s="34">
        <f>627.5095*(LV94-LV95)</f>
        <v>-13.960570268146602</v>
      </c>
      <c r="MC96" s="34">
        <f>627.5095*(LU94-LU95)</f>
        <v>-7.0958312037275588</v>
      </c>
      <c r="MD96" s="34">
        <f>627.5095*(LT94-LT95)</f>
        <v>-7.4057375758920703</v>
      </c>
      <c r="ME96" s="34">
        <f>627.5095*(LS94-LS95)</f>
        <v>-9.478242669461336</v>
      </c>
      <c r="MF96" s="34">
        <f>627.5095*(LR94-LR95)</f>
        <v>-10.098055426631483</v>
      </c>
      <c r="MG96" s="33">
        <f t="shared" si="154"/>
        <v>3.8625148415151198</v>
      </c>
      <c r="MH96" s="39">
        <f t="shared" si="155"/>
        <v>-2.6923178507394123</v>
      </c>
      <c r="MI96" s="33"/>
      <c r="MJ96" s="5" t="s">
        <v>92</v>
      </c>
      <c r="MK96" s="28">
        <v>-1059.04915061521</v>
      </c>
      <c r="ML96" s="28">
        <v>-1062.7589313411399</v>
      </c>
      <c r="MM96" s="28">
        <v>-1062.7254158390699</v>
      </c>
      <c r="MN96" s="28">
        <v>-1062.57747743647</v>
      </c>
      <c r="MO96" s="28">
        <v>-1062.5607196854301</v>
      </c>
      <c r="MP96" s="28">
        <v>-1062.55273623417</v>
      </c>
      <c r="MQ96" s="28">
        <v>-3.3515502066999998E-2</v>
      </c>
      <c r="MR96" s="28">
        <f t="shared" si="207"/>
        <v>-1062.5192207321029</v>
      </c>
      <c r="MS96" s="18" t="s">
        <v>120</v>
      </c>
      <c r="MT96" s="34">
        <f>627.5095*(MK94-MK95)</f>
        <v>8.6940864981977732</v>
      </c>
      <c r="MU96" s="34">
        <f>627.5095*(MR94-MR95)</f>
        <v>-13.042215811504102</v>
      </c>
      <c r="MV96" s="34">
        <f>627.5095*(MP94-MP95)</f>
        <v>-14.128149340832147</v>
      </c>
      <c r="MW96" s="34">
        <f>627.5095*(MO94-MO95)</f>
        <v>-7.0390890022975974</v>
      </c>
      <c r="MX96" s="34">
        <f>627.5095*(MN94-MN95)</f>
        <v>-7.5820557725261066</v>
      </c>
      <c r="MY96" s="34">
        <f>627.5095*(MM94-MM95)</f>
        <v>-9.2481335865834193</v>
      </c>
      <c r="MZ96" s="34">
        <f>627.5095*(ML94-ML95)</f>
        <v>-10.334067114770031</v>
      </c>
      <c r="NA96" s="52">
        <f t="shared" si="156"/>
        <v>3.7940822260621161</v>
      </c>
      <c r="NB96" s="52">
        <f t="shared" si="157"/>
        <v>-2.7520113422439243</v>
      </c>
      <c r="NC96" s="33">
        <f t="shared" si="158"/>
        <v>6.6630791059878902E-2</v>
      </c>
      <c r="ND96" s="33"/>
      <c r="NE96" s="5" t="s">
        <v>92</v>
      </c>
      <c r="NF96">
        <v>-1059.04915061522</v>
      </c>
      <c r="NG96">
        <v>-1062.75957286669</v>
      </c>
      <c r="NH96">
        <v>-1062.7261840931601</v>
      </c>
      <c r="NI96">
        <v>-1062.5780521715701</v>
      </c>
      <c r="NJ96">
        <v>-1062.5613577848001</v>
      </c>
      <c r="NK96">
        <v>-1062.5535291886199</v>
      </c>
      <c r="NL96">
        <v>-3.3388773530999998E-2</v>
      </c>
      <c r="NM96" s="28">
        <f t="shared" si="208"/>
        <v>-1062.5201404150889</v>
      </c>
      <c r="NN96" s="18" t="s">
        <v>120</v>
      </c>
      <c r="NO96" s="34">
        <f>627.5095*(NF94-NF95)</f>
        <v>8.6940864732289231</v>
      </c>
      <c r="NP96" s="34">
        <f>627.5095*(NM94-NM95)</f>
        <v>-12.777195885163696</v>
      </c>
      <c r="NQ96" s="34">
        <f>627.5095*(NK94-NK95)</f>
        <v>-13.806218104321596</v>
      </c>
      <c r="NR96" s="34">
        <f>627.5095*(NJ94-NJ95)</f>
        <v>-6.8332769493017995</v>
      </c>
      <c r="NS96" s="34">
        <f>627.5095*(NI94-NI95)</f>
        <v>-7.347788052531528</v>
      </c>
      <c r="NT96" s="34">
        <f>627.5095*(NH94-NH95)</f>
        <v>-8.9984639158053508</v>
      </c>
      <c r="NU96" s="34">
        <f>627.5095*(NG94-NG95)</f>
        <v>-10.027486134820572</v>
      </c>
      <c r="NV96" s="33">
        <f t="shared" si="159"/>
        <v>3.778731969501024</v>
      </c>
      <c r="NW96" s="39">
        <f t="shared" si="209"/>
        <v>-2.6796980822890442</v>
      </c>
      <c r="NX96" s="33">
        <f t="shared" si="210"/>
        <v>7.2313259954880138E-2</v>
      </c>
      <c r="NZ96" s="5" t="s">
        <v>92</v>
      </c>
      <c r="OA96" s="4">
        <v>-1059.08653230962</v>
      </c>
      <c r="OB96" s="4">
        <v>-1063.0289373800899</v>
      </c>
      <c r="OC96" s="4">
        <v>-1062.97994123735</v>
      </c>
      <c r="OD96" s="4">
        <v>-1062.8259154843099</v>
      </c>
      <c r="OE96" s="4">
        <v>-1062.8014174129401</v>
      </c>
      <c r="OF96" s="4">
        <v>-1062.8394523515601</v>
      </c>
      <c r="OG96" s="4">
        <v>-4.8996142738000001E-2</v>
      </c>
      <c r="OH96" s="28">
        <f t="shared" si="211"/>
        <v>-1062.7904562088222</v>
      </c>
      <c r="OI96" s="18" t="s">
        <v>120</v>
      </c>
      <c r="OJ96" s="34">
        <f>627.5095*(OA94-OA95)</f>
        <v>8.8518969611421507</v>
      </c>
      <c r="OK96" s="34">
        <f>627.5095*(OH94-OH95)</f>
        <v>-12.62705083183881</v>
      </c>
      <c r="OL96" s="34">
        <f>627.5095*(OF94-OF95)</f>
        <v>-14.041142625913658</v>
      </c>
      <c r="OM96" s="34">
        <f>627.5095*(OE94-OE95)</f>
        <v>-6.6468082593510802</v>
      </c>
      <c r="ON96" s="34">
        <f>627.5095*(OD94-OD95)</f>
        <v>-7.3538541555324297</v>
      </c>
      <c r="OO96" s="34">
        <f>627.5095*(OC94-OC95)</f>
        <v>-8.5592663520589678</v>
      </c>
      <c r="OP96" s="34">
        <f>627.5095*(OB94-OB95)</f>
        <v>-9.973358144421665</v>
      </c>
      <c r="OQ96" s="33">
        <f t="shared" si="160"/>
        <v>4.0677844814919926</v>
      </c>
      <c r="OR96" s="39">
        <f t="shared" si="212"/>
        <v>-2.6195039888892353</v>
      </c>
      <c r="OS96" s="39"/>
      <c r="OT96" s="39" t="s">
        <v>92</v>
      </c>
      <c r="OU96" s="39">
        <v>-1059.08653230973</v>
      </c>
      <c r="OV96" s="39">
        <v>-1063.0273058078001</v>
      </c>
      <c r="OW96" s="39">
        <v>-1063.00801884527</v>
      </c>
      <c r="OX96" s="39">
        <v>-1062.8296415295799</v>
      </c>
      <c r="OY96" s="39">
        <v>-1062.81999804832</v>
      </c>
      <c r="OZ96" s="39">
        <v>-1062.8405245235699</v>
      </c>
      <c r="PA96" s="39">
        <v>-1.9286962524000001E-2</v>
      </c>
      <c r="PB96" s="39">
        <v>-1062.821237561046</v>
      </c>
      <c r="PC96" s="39" t="s">
        <v>120</v>
      </c>
      <c r="PD96" s="39">
        <v>8.8518969423085032</v>
      </c>
      <c r="PE96" s="39">
        <v>-13.145901639006903</v>
      </c>
      <c r="PF96" s="39">
        <v>-13.859970448791692</v>
      </c>
      <c r="PG96" s="39">
        <v>-6.8926452151178443</v>
      </c>
      <c r="PH96" s="39">
        <v>-7.2496796217223887</v>
      </c>
      <c r="PI96" s="39">
        <v>-9.080486579935604</v>
      </c>
      <c r="PJ96" s="39">
        <v>-9.7945553928593352</v>
      </c>
      <c r="PK96" s="39">
        <v>4.0654150559323572</v>
      </c>
      <c r="PL96" s="39">
        <v>-2.5448757711369465</v>
      </c>
      <c r="PM96" s="39"/>
      <c r="PO96" s="33">
        <f t="shared" si="161"/>
        <v>0.15781046294437751</v>
      </c>
      <c r="PP96" s="33">
        <f t="shared" si="162"/>
        <v>0.22820161699367691</v>
      </c>
      <c r="PQ96" s="33">
        <f t="shared" si="213"/>
        <v>7.0391154049299409E-2</v>
      </c>
      <c r="PR96" s="33">
        <f>'LNO-CCSD(T)-def2nZVP'!LB96</f>
        <v>3.3017654766534399E-2</v>
      </c>
      <c r="PS96" s="33">
        <f t="shared" si="214"/>
        <v>7.3878163030404953E-2</v>
      </c>
      <c r="PT96" s="33">
        <f t="shared" si="215"/>
        <v>2.0057161962022077E-2</v>
      </c>
      <c r="PU96" s="33">
        <f>-'LNO-CCSD(T)-def2nZVP'!FA96+'CCSD(T)'!CI96</f>
        <v>-2.2411035496508802E-2</v>
      </c>
      <c r="PV96" s="360">
        <f>'LNO-CCSD(T)-def2nZVP'!KV96+PS96+PT96+PU96</f>
        <v>-9.9837826798894262</v>
      </c>
      <c r="PW96" s="360"/>
      <c r="PX96" s="399">
        <v>0.15781037505402473</v>
      </c>
      <c r="PY96" s="399">
        <v>0.1560579541696816</v>
      </c>
      <c r="PZ96" s="399">
        <v>-1.752420884343131E-3</v>
      </c>
      <c r="QA96" s="399">
        <v>3.3017654766534399E-2</v>
      </c>
      <c r="QB96" s="399">
        <v>2.0438505512363255E-2</v>
      </c>
      <c r="QC96" s="399">
        <v>2.0057161962022077E-2</v>
      </c>
      <c r="QD96" s="399">
        <v>-2.2411035496508802E-2</v>
      </c>
      <c r="QE96" s="360">
        <v>-10.037222337407469</v>
      </c>
      <c r="QF96" s="399">
        <f t="shared" si="216"/>
        <v>-5.3439657518042694E-2</v>
      </c>
      <c r="QH96" s="5" t="s">
        <v>92</v>
      </c>
      <c r="QI96" s="420">
        <v>-1059.0491506150699</v>
      </c>
      <c r="QJ96" s="420">
        <v>-1062.52040652396</v>
      </c>
      <c r="QK96" s="420">
        <v>-1062.5088954872399</v>
      </c>
      <c r="QL96" s="420">
        <v>-1062.3497697723301</v>
      </c>
      <c r="QM96" s="420">
        <v>-1062.34401425397</v>
      </c>
      <c r="QN96" s="420">
        <v>-1062.30463606629</v>
      </c>
      <c r="QO96" s="420">
        <v>-1.1511036719999999E-2</v>
      </c>
      <c r="QP96" s="213">
        <f t="shared" si="217"/>
        <v>-1062.2931250295699</v>
      </c>
      <c r="QQ96" s="421" t="s">
        <v>120</v>
      </c>
      <c r="QR96" s="212">
        <f>627.5095*(QI94-QI95)</f>
        <v>8.6940863665049264</v>
      </c>
      <c r="QS96" s="212">
        <f>627.5095*(QP94-QP95)</f>
        <v>-10.745029657675838</v>
      </c>
      <c r="QT96" s="212">
        <f>627.5095*(QN94-QN95)</f>
        <v>-11.235455382545899</v>
      </c>
      <c r="QU96" s="212">
        <f>627.5095*(QM94-QM95)</f>
        <v>-5.3349576691833569</v>
      </c>
      <c r="QV96" s="212">
        <f>627.5095*(QL94-QL95)</f>
        <v>-5.5801705353993842</v>
      </c>
      <c r="QW96" s="212">
        <f>627.5095*(QK94-QK95)</f>
        <v>-7.5066427789752934</v>
      </c>
      <c r="QX96" s="212">
        <f>627.5095*(QJ94-QJ95)</f>
        <v>-7.9970685051294659</v>
      </c>
      <c r="QY96" s="213">
        <f t="shared" si="163"/>
        <v>3.2383868774164331</v>
      </c>
      <c r="QZ96" s="249">
        <f t="shared" si="218"/>
        <v>-2.4168979697300816</v>
      </c>
      <c r="RA96" s="5"/>
      <c r="RB96" s="5" t="s">
        <v>92</v>
      </c>
      <c r="RC96" s="213">
        <v>-1059.08653230972</v>
      </c>
      <c r="RD96" s="213">
        <v>-1062.7339786274599</v>
      </c>
      <c r="RE96" s="213">
        <v>-1062.7164607995201</v>
      </c>
      <c r="RF96" s="213">
        <v>-1062.5467553266001</v>
      </c>
      <c r="RG96" s="213">
        <v>-1062.53799641262</v>
      </c>
      <c r="RH96" s="213">
        <v>-1062.5402724320199</v>
      </c>
      <c r="RI96" s="213">
        <v>-1.7517827946999999E-2</v>
      </c>
      <c r="RJ96" s="418">
        <f t="shared" si="219"/>
        <v>-1062.522754604073</v>
      </c>
      <c r="RK96" s="421" t="s">
        <v>120</v>
      </c>
      <c r="RL96" s="212">
        <f>627.5095*(RC94-RC95)</f>
        <v>8.8518969548642676</v>
      </c>
      <c r="RM96" s="212">
        <f>627.5095*(RJ94-RJ95)</f>
        <v>-10.767494166318277</v>
      </c>
      <c r="RN96" s="212">
        <f>627.5095*(RH94-RH95)</f>
        <v>-11.328611753085131</v>
      </c>
      <c r="RO96" s="212">
        <f>627.5095*(RG94-RG95)</f>
        <v>-5.4182570766365092</v>
      </c>
      <c r="RP96" s="212">
        <f>627.5095*(RF94-RF95)</f>
        <v>-5.6988158776532698</v>
      </c>
      <c r="RQ96" s="212">
        <f>627.5095*(RE94-RE95)</f>
        <v>-7.4409819922008369</v>
      </c>
      <c r="RR96" s="212">
        <f>627.5095*(RD94-RD95)</f>
        <v>-8.0020995813932352</v>
      </c>
      <c r="RS96" s="213">
        <f t="shared" si="164"/>
        <v>3.3265121716918955</v>
      </c>
      <c r="RT96" s="249">
        <f t="shared" si="220"/>
        <v>-2.3032837037399654</v>
      </c>
    </row>
    <row r="97" spans="1:488" ht="17">
      <c r="A97" s="96">
        <v>19.16</v>
      </c>
      <c r="C97" s="286" t="s">
        <v>93</v>
      </c>
      <c r="D97" s="282">
        <v>-995.02352971657695</v>
      </c>
      <c r="E97" s="282">
        <v>-996.17956129324205</v>
      </c>
      <c r="F97" s="282">
        <v>-996.177419046095</v>
      </c>
      <c r="G97" s="282">
        <v>-996.12925713933305</v>
      </c>
      <c r="H97" s="282">
        <v>-996.12818601575896</v>
      </c>
      <c r="I97" s="282">
        <v>-996.07965528896796</v>
      </c>
      <c r="J97" s="282">
        <v>-996.07751304182102</v>
      </c>
      <c r="K97" s="94" t="s">
        <v>118</v>
      </c>
      <c r="L97" s="34">
        <f>627.5095*(D99-D98)</f>
        <v>29.642099738836531</v>
      </c>
      <c r="M97" s="34">
        <f>627.5095*(J99-J98)</f>
        <v>20.787375042334467</v>
      </c>
      <c r="N97" s="34">
        <f>627.5095*(I99-I98)</f>
        <v>20.770155890484105</v>
      </c>
      <c r="O97" s="34">
        <f>627.5095*(H99-H98)</f>
        <v>22.677382667382879</v>
      </c>
      <c r="P97" s="34">
        <f>627.5095*(G99-G98)</f>
        <v>22.668773091529037</v>
      </c>
      <c r="Q97" s="34">
        <f>627.5095*(F99-F98)</f>
        <v>23.264187152295488</v>
      </c>
      <c r="R97" s="34">
        <f>627.5095*(E99-E98)</f>
        <v>23.246968000445129</v>
      </c>
      <c r="S97" s="93">
        <f t="shared" si="165"/>
        <v>2.4768121099610241</v>
      </c>
      <c r="T97" s="93">
        <f t="shared" si="166"/>
        <v>0.57819490891609249</v>
      </c>
      <c r="U97" s="288"/>
      <c r="V97" s="93">
        <f>L97-'CCSD(T)'!BV97</f>
        <v>-0.83061779587871243</v>
      </c>
      <c r="W97" s="93">
        <f>N97-'CCSD(T)'!BW97</f>
        <v>-0.89127973040214314</v>
      </c>
      <c r="X97" s="93">
        <f>P97-'CCSD(T)'!CF97</f>
        <v>5.6979668602860301E-2</v>
      </c>
      <c r="Y97" s="93">
        <f>R97-'CCSD(T)'!CG97</f>
        <v>-3.2249867416673794E-2</v>
      </c>
      <c r="Z97" s="93">
        <f>R97-'DLPNO-CCSD(T1 or T0)'!CT96</f>
        <v>0.55980002957618069</v>
      </c>
      <c r="AA97" s="93">
        <f t="shared" si="167"/>
        <v>0.88759746448157273</v>
      </c>
      <c r="AB97" s="93">
        <f t="shared" si="168"/>
        <v>-8.9229536019534095E-2</v>
      </c>
      <c r="AD97" s="209" t="s">
        <v>93</v>
      </c>
      <c r="AE97" s="28">
        <v>-995.02352971657695</v>
      </c>
      <c r="AF97" s="28">
        <v>-996.17956129324205</v>
      </c>
      <c r="AG97" s="28">
        <v>-996.177419046095</v>
      </c>
      <c r="AH97" s="28">
        <v>-996.12925713933305</v>
      </c>
      <c r="AI97" s="28">
        <v>-996.12818601575896</v>
      </c>
      <c r="AJ97" s="28">
        <v>-996.07965528896796</v>
      </c>
      <c r="AK97" s="28">
        <v>-996.07751304182102</v>
      </c>
      <c r="AL97" s="18" t="s">
        <v>118</v>
      </c>
      <c r="AM97" s="34">
        <f>627.5095*(AE99-AE98)</f>
        <v>29.642099539228415</v>
      </c>
      <c r="AN97" s="34">
        <f>627.5095*(AK99-AK98)</f>
        <v>20.78449000717405</v>
      </c>
      <c r="AO97" s="34">
        <f>627.5095*(AJ99-AJ98)</f>
        <v>20.774406471038233</v>
      </c>
      <c r="AP97" s="34">
        <f>627.5095*(AI99-AI98)</f>
        <v>22.678634473530803</v>
      </c>
      <c r="AQ97" s="34">
        <f>627.5095*(AH99-AH98)</f>
        <v>22.673592705248879</v>
      </c>
      <c r="AR97" s="34">
        <f>627.5095*(AG99-AG98)</f>
        <v>23.268785489215322</v>
      </c>
      <c r="AS97" s="34">
        <f>627.5095*(AF99-AF98)</f>
        <v>23.258701952437448</v>
      </c>
      <c r="AT97" s="52">
        <f t="shared" si="169"/>
        <v>2.4842954813992151</v>
      </c>
      <c r="AU97" s="52">
        <f t="shared" si="170"/>
        <v>0.58510924718856927</v>
      </c>
      <c r="AV97" s="71"/>
      <c r="AW97" s="52">
        <f>AM97-'CCSD(T)'!BV97</f>
        <v>-0.83061799548682913</v>
      </c>
      <c r="AX97" s="52">
        <f>AO97-'CCSD(T)'!BW97</f>
        <v>-0.88702914984801495</v>
      </c>
      <c r="AY97" s="52">
        <f>AQ97-'CCSD(T)'!CF97</f>
        <v>6.1799282322702709E-2</v>
      </c>
      <c r="AZ97" s="52">
        <f>AS97-'CCSD(T)'!CG97</f>
        <v>-2.0515915424354603E-2</v>
      </c>
      <c r="BA97" s="52">
        <f>AS97-'DLPNO-CCSD(T1 or T0)'!CT96</f>
        <v>0.57153398156849988</v>
      </c>
      <c r="BB97" s="52">
        <f t="shared" si="171"/>
        <v>0.89241727780953184</v>
      </c>
      <c r="BC97" s="52">
        <f t="shared" si="172"/>
        <v>-8.2315197747057312E-2</v>
      </c>
      <c r="BD97" s="33"/>
      <c r="BE97" s="211" t="s">
        <v>93</v>
      </c>
      <c r="BF97" s="28">
        <v>-995.02352971907499</v>
      </c>
      <c r="BG97" s="28">
        <v>-996.17938344767299</v>
      </c>
      <c r="BH97" s="28">
        <v>-996.17374715815799</v>
      </c>
      <c r="BI97" s="28">
        <v>-996.12882245305605</v>
      </c>
      <c r="BJ97" s="28">
        <v>-996.12600430829798</v>
      </c>
      <c r="BK97" s="28">
        <v>-996.07936471681398</v>
      </c>
      <c r="BL97" s="28">
        <v>-5.6362895150000002E-3</v>
      </c>
      <c r="BM97" s="28">
        <f t="shared" si="173"/>
        <v>-996.07372842729899</v>
      </c>
      <c r="BN97" s="18" t="s">
        <v>118</v>
      </c>
      <c r="BO97" s="212">
        <f>627.5095*(BF99-BF98)</f>
        <v>29.642099659078891</v>
      </c>
      <c r="BP97" s="212">
        <f>627.5095*(BM99-BM98)</f>
        <v>20.837975188304849</v>
      </c>
      <c r="BQ97" s="212">
        <f>627.5095*(BK99-BK98)</f>
        <v>20.724599239213259</v>
      </c>
      <c r="BR97" s="212">
        <f>627.5095*(BJ99-BJ98)</f>
        <v>22.700324688939897</v>
      </c>
      <c r="BS97" s="212">
        <f>627.5095*(BI99-BI98)</f>
        <v>22.643636715071828</v>
      </c>
      <c r="BT97" s="212">
        <f>627.5095*(BH99-BH98)</f>
        <v>23.247253000175228</v>
      </c>
      <c r="BU97" s="212">
        <f>627.5095*(BG99-BG98)</f>
        <v>23.13387705172569</v>
      </c>
      <c r="BV97" s="213">
        <f t="shared" si="174"/>
        <v>2.4092778125124319</v>
      </c>
      <c r="BW97" s="213">
        <f t="shared" si="175"/>
        <v>0.49024033665386213</v>
      </c>
      <c r="BX97" s="214">
        <f t="shared" si="129"/>
        <v>9.486891053470714E-2</v>
      </c>
      <c r="BY97" s="33">
        <f>BO97-'CCSD(T)'!BV97</f>
        <v>-0.83061787563635292</v>
      </c>
      <c r="BZ97" s="33">
        <f>BQ97-'CCSD(T)'!BW97</f>
        <v>-0.93683638167298966</v>
      </c>
      <c r="CA97" s="39">
        <f>BS97-'CCSD(T)'!CF97</f>
        <v>3.1843292145651958E-2</v>
      </c>
      <c r="CB97" s="39">
        <f>BU97-'CCSD(T)'!CG97</f>
        <v>-0.14534081613611249</v>
      </c>
      <c r="CC97" s="33">
        <f>BU97-'DLPNO-CCSD(T1 or T0)'!CT96</f>
        <v>0.44670908085674199</v>
      </c>
      <c r="CD97" s="33">
        <f t="shared" si="176"/>
        <v>0.86246116778200488</v>
      </c>
      <c r="CE97" s="33">
        <f t="shared" si="177"/>
        <v>-0.17718410828176445</v>
      </c>
      <c r="CF97" s="39"/>
      <c r="CG97" s="211" t="s">
        <v>93</v>
      </c>
      <c r="CH97" s="74">
        <v>-995.02352971657695</v>
      </c>
      <c r="CI97" s="74">
        <v>-996.17938722932195</v>
      </c>
      <c r="CJ97" s="74">
        <v>-996.17375374160395</v>
      </c>
      <c r="CK97" s="74">
        <v>-996.12882667798306</v>
      </c>
      <c r="CL97" s="74">
        <v>-996.126009934124</v>
      </c>
      <c r="CM97" s="74">
        <v>-996.079373747673</v>
      </c>
      <c r="CN97" s="33">
        <v>-5.6334877189999997E-3</v>
      </c>
      <c r="CO97" s="33">
        <f t="shared" si="178"/>
        <v>-996.07374025995398</v>
      </c>
      <c r="CP97" s="18" t="s">
        <v>118</v>
      </c>
      <c r="CQ97" s="34">
        <f>627.5095*(CH99-CH98)</f>
        <v>29.642099738836531</v>
      </c>
      <c r="CR97" s="34">
        <f>627.5095*(CO99-CO98)</f>
        <v>20.904384989349793</v>
      </c>
      <c r="CS97" s="34">
        <f>627.5095*(CM99-CM98)</f>
        <v>20.751013740198797</v>
      </c>
      <c r="CT97" s="34">
        <f>627.5095*(CL99-CL98)</f>
        <v>22.746330566842865</v>
      </c>
      <c r="CU97" s="34">
        <f>627.5095*(CK99-CK98)</f>
        <v>22.669644941910668</v>
      </c>
      <c r="CV97" s="34">
        <f>627.5095*(CJ99-CJ98)</f>
        <v>23.303303846115924</v>
      </c>
      <c r="CW97" s="34">
        <f>627.5095*(CI99-CI98)</f>
        <v>23.149932596964923</v>
      </c>
      <c r="CX97" s="33">
        <f t="shared" si="130"/>
        <v>2.3989188567661266</v>
      </c>
      <c r="CY97" s="33">
        <f t="shared" si="131"/>
        <v>0.48028765505425497</v>
      </c>
      <c r="CZ97" s="33">
        <f t="shared" si="132"/>
        <v>-9.9526815996071605E-3</v>
      </c>
      <c r="DA97" s="33">
        <f>CQ97-'CCSD(T)'!BV97</f>
        <v>-0.83061779587871243</v>
      </c>
      <c r="DB97" s="33">
        <f>CS97-'CCSD(T)'!BW97</f>
        <v>-0.91042188068745133</v>
      </c>
      <c r="DC97" s="33">
        <f>CU97-'CCSD(T)'!CF97</f>
        <v>5.7851518984492145E-2</v>
      </c>
      <c r="DD97" s="39">
        <f>CW97-'CCSD(T)'!CG97</f>
        <v>-0.12928527089687947</v>
      </c>
      <c r="DE97" s="39">
        <f>CW97-'DLPNO-CCSD(T1 or T0)'!CT96</f>
        <v>0.46276462609597502</v>
      </c>
      <c r="DF97" s="33">
        <f t="shared" si="179"/>
        <v>0.88846931486320457</v>
      </c>
      <c r="DG97" s="33">
        <f t="shared" si="180"/>
        <v>-0.18713678988137161</v>
      </c>
      <c r="DH97" s="33"/>
      <c r="DI97" s="211" t="s">
        <v>93</v>
      </c>
      <c r="DJ97" s="74">
        <v>-995.02352971587698</v>
      </c>
      <c r="DK97" s="74">
        <v>-996.17885450591803</v>
      </c>
      <c r="DL97" s="74">
        <v>-996.17850376138404</v>
      </c>
      <c r="DM97" s="74">
        <v>-996.12884936729904</v>
      </c>
      <c r="DN97" s="74">
        <v>-996.12867399503205</v>
      </c>
      <c r="DO97" s="74">
        <v>-996.07961408267704</v>
      </c>
      <c r="DP97" s="28">
        <v>-3.5074453399999998E-4</v>
      </c>
      <c r="DQ97" s="33">
        <f t="shared" si="125"/>
        <v>-996.07926333814305</v>
      </c>
      <c r="DR97" s="18" t="s">
        <v>118</v>
      </c>
      <c r="DS97" s="34">
        <f>627.5095*(DJ99-DJ98)</f>
        <v>29.642099046057961</v>
      </c>
      <c r="DT97" s="34">
        <f>627.5095*(DQ99-DQ98)</f>
        <v>20.722136331564297</v>
      </c>
      <c r="DU97" s="34">
        <f>627.5095*(DO99-DO98)</f>
        <v>20.73121706861404</v>
      </c>
      <c r="DV97" s="34">
        <f>627.5095*(DN99-DN98)</f>
        <v>22.562560135140284</v>
      </c>
      <c r="DW97" s="34">
        <f>627.5095*(DM99-DM98)</f>
        <v>22.56710050459257</v>
      </c>
      <c r="DX97" s="34">
        <f>627.5095*(DL99-DL98)</f>
        <v>23.191118388594735</v>
      </c>
      <c r="DY97" s="34">
        <f>627.5095*(DK99-DK98)</f>
        <v>23.200199126286535</v>
      </c>
      <c r="DZ97" s="33">
        <f t="shared" si="133"/>
        <v>2.4689820576724948</v>
      </c>
      <c r="EA97" s="33">
        <f t="shared" si="134"/>
        <v>0.63309862169396425</v>
      </c>
      <c r="EB97" s="33">
        <f t="shared" si="181"/>
        <v>5.490371277787176E-2</v>
      </c>
      <c r="EC97" s="33">
        <f>DS97-'CCSD(T)'!BV97</f>
        <v>-0.83061848865728294</v>
      </c>
      <c r="ED97" s="33">
        <f>DU97-'CCSD(T)'!BW97</f>
        <v>-0.9302185522722084</v>
      </c>
      <c r="EE97" s="33">
        <f>DW97-'CCSD(T)'!CF97</f>
        <v>-4.4692918333606002E-2</v>
      </c>
      <c r="EF97" s="39">
        <f>DY97-'CCSD(T)'!CG97</f>
        <v>-7.9018741575268336E-2</v>
      </c>
      <c r="EG97" s="39">
        <f>DY97-'DLPNO-CCSD(T1 or T0)'!CT96</f>
        <v>0.51303115541758615</v>
      </c>
      <c r="EH97" s="33">
        <f t="shared" si="182"/>
        <v>0.78592557032367694</v>
      </c>
      <c r="EI97" s="33">
        <f t="shared" si="183"/>
        <v>-3.4325823241662334E-2</v>
      </c>
      <c r="EJ97" s="33"/>
      <c r="EK97" s="289" t="s">
        <v>93</v>
      </c>
      <c r="EL97" s="33">
        <v>-995.06748284005801</v>
      </c>
      <c r="EM97" s="33">
        <v>-996.50418969783902</v>
      </c>
      <c r="EN97" s="33">
        <v>-996.50179473578601</v>
      </c>
      <c r="EO97" s="33">
        <v>-996.44405517541895</v>
      </c>
      <c r="EP97" s="33">
        <v>-996.44285769439296</v>
      </c>
      <c r="EQ97" s="33">
        <v>-996.43070048626998</v>
      </c>
      <c r="ER97" s="33">
        <v>-2.3949620529999998E-3</v>
      </c>
      <c r="ES97" s="33">
        <f t="shared" si="184"/>
        <v>-996.42830552421697</v>
      </c>
      <c r="ET97" s="18" t="s">
        <v>118</v>
      </c>
      <c r="EU97" s="34">
        <f>627.5095*(EL99-EL98)</f>
        <v>29.667768198842207</v>
      </c>
      <c r="EV97" s="34">
        <f>627.5095*(ES99-ES98)</f>
        <v>20.431687182183182</v>
      </c>
      <c r="EW97" s="34">
        <f>627.5095*(EQ99-EQ98)</f>
        <v>20.377133090658731</v>
      </c>
      <c r="EX97" s="34">
        <f>627.5095*(EP99-EP98)</f>
        <v>23.189892988646221</v>
      </c>
      <c r="EY97" s="34">
        <f>627.5095*(EO99-EO98)</f>
        <v>23.162615943240695</v>
      </c>
      <c r="EZ97" s="34">
        <f>627.5095*(EN99-EN98)</f>
        <v>23.626862937629106</v>
      </c>
      <c r="FA97" s="34">
        <f>627.5095*(EM99-EM98)</f>
        <v>23.572308846104654</v>
      </c>
      <c r="FB97" s="92">
        <f t="shared" si="135"/>
        <v>3.1951757554459235</v>
      </c>
      <c r="FC97" s="92">
        <f t="shared" si="136"/>
        <v>0.40969290286395932</v>
      </c>
      <c r="FD97" s="92">
        <f>EU97-'CCSD(T)'!BB97</f>
        <v>-0.79198804121301336</v>
      </c>
      <c r="FE97" s="92">
        <f>EW97-'CCSD(T)'!BC97</f>
        <v>-0.89175674786340409</v>
      </c>
      <c r="FF97" s="92">
        <f>EY97-'CCSD(T)'!CH97</f>
        <v>3.5608554879466681E-2</v>
      </c>
      <c r="FG97" s="96">
        <f>FA97-'CCSD(T)'!CI97</f>
        <v>-8.4268299697349391E-2</v>
      </c>
      <c r="FH97" s="96">
        <f>FA97-'DLPNO-CCSD(T1 or T0)'!AF96</f>
        <v>0.47912905105918213</v>
      </c>
      <c r="FI97" s="92">
        <f t="shared" si="185"/>
        <v>0.82759659609248004</v>
      </c>
      <c r="FJ97" s="92">
        <f t="shared" si="186"/>
        <v>-0.11987685457681607</v>
      </c>
      <c r="FK97" s="39"/>
      <c r="FL97" s="218" t="s">
        <v>93</v>
      </c>
      <c r="FM97" s="28">
        <v>-995.06748284074399</v>
      </c>
      <c r="FN97" s="28">
        <v>-996.50418951990696</v>
      </c>
      <c r="FO97" s="28">
        <v>-996.50179455948603</v>
      </c>
      <c r="FP97" s="28">
        <v>-996.444055011925</v>
      </c>
      <c r="FQ97" s="28">
        <v>-996.44285753171505</v>
      </c>
      <c r="FR97" s="28">
        <v>-996.43070025796703</v>
      </c>
      <c r="FS97" s="28">
        <v>-2.3949604209999998E-3</v>
      </c>
      <c r="FT97" s="28">
        <f t="shared" si="187"/>
        <v>-996.42830529754599</v>
      </c>
      <c r="FU97" s="18" t="s">
        <v>118</v>
      </c>
      <c r="FV97" s="34">
        <f>627.5095*(FM99-FM98)</f>
        <v>29.66776890289243</v>
      </c>
      <c r="FW97" s="34">
        <f>627.5095*(FT99-FT98)</f>
        <v>20.437441927408781</v>
      </c>
      <c r="FX97" s="34">
        <f>627.5095*(FR99-FR98)</f>
        <v>20.379212586852592</v>
      </c>
      <c r="FY97" s="34">
        <f>627.5095*(FQ99-FQ98)</f>
        <v>23.193036848905571</v>
      </c>
      <c r="FZ97" s="34">
        <f>627.5095*(FP99-FP98)</f>
        <v>23.163922178342119</v>
      </c>
      <c r="GA97" s="34">
        <f>627.5095*(FO99-FO98)</f>
        <v>23.631213513004649</v>
      </c>
      <c r="GB97" s="34">
        <f>627.5095*(FN99-FN98)</f>
        <v>23.572984172519799</v>
      </c>
      <c r="GC97" s="33">
        <f t="shared" si="188"/>
        <v>3.1937715856672071</v>
      </c>
      <c r="GD97" s="33">
        <f t="shared" si="189"/>
        <v>0.40906199417768008</v>
      </c>
      <c r="GE97" s="169">
        <f t="shared" si="137"/>
        <v>-0.38150196645377221</v>
      </c>
      <c r="GF97" s="33">
        <f>FV97-'CCSD(T)'!BB97</f>
        <v>-0.79198733716279079</v>
      </c>
      <c r="GG97" s="33">
        <f>FX97-'CCSD(T)'!BC97</f>
        <v>-0.88967725166954281</v>
      </c>
      <c r="GH97" s="33">
        <f>FZ97-'CCSD(T)'!CH97</f>
        <v>3.6914789980890816E-2</v>
      </c>
      <c r="GI97" s="33">
        <f>GB97-'CCSD(T)'!CI97</f>
        <v>-8.3592973282204497E-2</v>
      </c>
      <c r="GJ97" s="33">
        <f>GB97-'DLPNO-CCSD(T1 or T0)'!O96</f>
        <v>-4.9002755889375749E-3</v>
      </c>
      <c r="GK97" s="33">
        <f t="shared" si="190"/>
        <v>0.82890212714368161</v>
      </c>
      <c r="GL97" s="33">
        <f t="shared" si="191"/>
        <v>-0.12050776326309531</v>
      </c>
      <c r="GM97" s="33"/>
      <c r="GN97" s="218" t="s">
        <v>93</v>
      </c>
      <c r="GO97" s="28">
        <v>-995.06748284074399</v>
      </c>
      <c r="GP97" s="28">
        <v>-996.50393949204602</v>
      </c>
      <c r="GQ97" s="28">
        <v>-996.49733775190396</v>
      </c>
      <c r="GR97" s="28">
        <v>-996.44365208425199</v>
      </c>
      <c r="GS97" s="28">
        <v>-996.44035121418096</v>
      </c>
      <c r="GT97" s="28">
        <v>-996.43044998486198</v>
      </c>
      <c r="GU97" s="28">
        <v>-6.6017401420000003E-3</v>
      </c>
      <c r="GV97" s="28">
        <f t="shared" si="192"/>
        <v>-996.42384824472003</v>
      </c>
      <c r="GW97" s="18" t="s">
        <v>118</v>
      </c>
      <c r="GX97" s="34">
        <f>627.5095*(GO99-GO98)</f>
        <v>29.66776890289243</v>
      </c>
      <c r="GY97" s="34">
        <f>627.5095*(GV99-GV98)</f>
        <v>20.500904957027583</v>
      </c>
      <c r="GZ97" s="34">
        <f>627.5095*(GT99-GT98)</f>
        <v>20.350177687769055</v>
      </c>
      <c r="HA97" s="34">
        <f>627.5095*(GS99-GS98)</f>
        <v>23.347665974773925</v>
      </c>
      <c r="HB97" s="34">
        <f>627.5095*(GR99-GR98)</f>
        <v>23.27230234043002</v>
      </c>
      <c r="HC97" s="34">
        <f>627.5095*(GQ99-GQ98)</f>
        <v>23.718624576686164</v>
      </c>
      <c r="HD97" s="34">
        <f>627.5095*(GP99-GP98)</f>
        <v>23.567897307498974</v>
      </c>
      <c r="HE97" s="33">
        <f t="shared" si="138"/>
        <v>3.2177196197299196</v>
      </c>
      <c r="HF97" s="33">
        <f t="shared" si="139"/>
        <v>0.29559496706895416</v>
      </c>
      <c r="HG97" s="52">
        <f t="shared" si="193"/>
        <v>0.11346702710872592</v>
      </c>
      <c r="HH97" s="33">
        <f>GX97-'CCSD(T)'!BB97</f>
        <v>-0.79198733716279079</v>
      </c>
      <c r="HI97" s="33">
        <f>GZ97-'CCSD(T)'!BC97</f>
        <v>-0.91871215075308044</v>
      </c>
      <c r="HJ97" s="33">
        <f>HB97-'CCSD(T)'!CH97</f>
        <v>0.14529495206879162</v>
      </c>
      <c r="HK97" s="33">
        <f>HD97-'CCSD(T)'!CI97</f>
        <v>-8.8679838303029612E-2</v>
      </c>
      <c r="HL97" s="33">
        <f>HD97-'DLPNO-CCSD(T1 or T0)'!CT96</f>
        <v>0.88072933663002573</v>
      </c>
      <c r="HM97" s="33">
        <f t="shared" si="140"/>
        <v>0.93728228923158241</v>
      </c>
      <c r="HN97" s="33">
        <f t="shared" si="141"/>
        <v>-0.23397479037182123</v>
      </c>
      <c r="HO97" s="39"/>
      <c r="HP97" s="218" t="s">
        <v>93</v>
      </c>
      <c r="HQ97" s="28">
        <v>-995.06748284074399</v>
      </c>
      <c r="HR97" s="28">
        <v>-996.50393949204602</v>
      </c>
      <c r="HS97" s="28">
        <v>-996.49733775190396</v>
      </c>
      <c r="HT97" s="28">
        <v>-996.44365208425199</v>
      </c>
      <c r="HU97" s="28">
        <v>-996.44035121418096</v>
      </c>
      <c r="HV97" s="28">
        <v>-996.43044998486198</v>
      </c>
      <c r="HW97" s="28">
        <v>-6.6017401420000003E-3</v>
      </c>
      <c r="HX97" s="28">
        <f t="shared" si="194"/>
        <v>-996.42384824472003</v>
      </c>
      <c r="HY97" s="18" t="s">
        <v>118</v>
      </c>
      <c r="HZ97" s="34">
        <f>627.5095*(HQ99-HQ98)</f>
        <v>29.66776890289243</v>
      </c>
      <c r="IA97" s="34">
        <f>627.5095*(HX99-HX98)</f>
        <v>20.521772111472803</v>
      </c>
      <c r="IB97" s="34">
        <f>627.5095*(HV99-HV98)</f>
        <v>20.370953984493738</v>
      </c>
      <c r="IC97" s="34">
        <f>627.5095*(HU99-HU98)</f>
        <v>23.364497576760691</v>
      </c>
      <c r="ID97" s="34">
        <f>627.5095*(HT99-HT98)</f>
        <v>23.289088513877541</v>
      </c>
      <c r="IE97" s="34">
        <f>627.5095*(HS99-HS98)</f>
        <v>23.736658079652212</v>
      </c>
      <c r="IF97" s="34">
        <f>627.5095*(HR99-HR98)</f>
        <v>23.585839952673144</v>
      </c>
      <c r="IG97" s="33">
        <f t="shared" si="195"/>
        <v>3.2148859681794058</v>
      </c>
      <c r="IH97" s="33">
        <f t="shared" si="196"/>
        <v>0.29675143879560295</v>
      </c>
      <c r="II97" s="33">
        <f t="shared" si="197"/>
        <v>1.1564717266487889E-3</v>
      </c>
      <c r="IJ97" s="33">
        <f>HZ97-'CCSD(T)'!BB97</f>
        <v>-0.79198733716279079</v>
      </c>
      <c r="IK97" s="33">
        <f>IB97-'CCSD(T)'!BC97</f>
        <v>-0.89793585402839682</v>
      </c>
      <c r="IL97" s="33">
        <f>ID97-'CCSD(T)'!CH97</f>
        <v>0.1620811255163126</v>
      </c>
      <c r="IM97" s="33">
        <f>IF97-'CCSD(T)'!CI97</f>
        <v>-7.0737193128859843E-2</v>
      </c>
      <c r="IN97" s="33">
        <f>IF97-'DLPNO-CCSD(T1 or T0)'!CT96</f>
        <v>0.8986719818041955</v>
      </c>
      <c r="IO97" s="33">
        <f t="shared" si="198"/>
        <v>0.95406846267910339</v>
      </c>
      <c r="IP97" s="33">
        <f t="shared" si="199"/>
        <v>-0.23281831864517244</v>
      </c>
      <c r="IQ97" s="33"/>
      <c r="IR97" s="218" t="s">
        <v>93</v>
      </c>
      <c r="IS97">
        <v>-995.06748284005801</v>
      </c>
      <c r="IT97">
        <v>-996.50394855026502</v>
      </c>
      <c r="IU97">
        <v>-996.50344905025895</v>
      </c>
      <c r="IV97">
        <v>-996.44396234807903</v>
      </c>
      <c r="IW97">
        <v>-996.44371259807599</v>
      </c>
      <c r="IX97">
        <v>-996.43065304968002</v>
      </c>
      <c r="IY97">
        <v>-4.9950000600000003E-4</v>
      </c>
      <c r="IZ97" s="28">
        <f t="shared" si="200"/>
        <v>-996.43015354967406</v>
      </c>
      <c r="JA97" s="18" t="s">
        <v>118</v>
      </c>
      <c r="JB97" s="34">
        <f>627.5095*(IS99-IS98)</f>
        <v>29.66776819820015</v>
      </c>
      <c r="JC97" s="34">
        <f>627.5095*(IZ99-IZ98)</f>
        <v>20.333317771962754</v>
      </c>
      <c r="JD97" s="34">
        <f>627.5095*(IX99-IX98)</f>
        <v>20.339100425085732</v>
      </c>
      <c r="JE97" s="34">
        <f>627.5095*(IW99-IW98)</f>
        <v>23.11477739756657</v>
      </c>
      <c r="JF97" s="34">
        <f>627.5095*(IV99-IV98)</f>
        <v>23.117668724805785</v>
      </c>
      <c r="JG97" s="34">
        <f>627.5095*(IU99-IU98)</f>
        <v>23.597897798729509</v>
      </c>
      <c r="JH97" s="34">
        <f>627.5095*(IT99-IT98)</f>
        <v>23.603680451923822</v>
      </c>
      <c r="JI97" s="33">
        <f t="shared" si="201"/>
        <v>3.2645800268380896</v>
      </c>
      <c r="JJ97" s="33">
        <f t="shared" si="202"/>
        <v>0.48601172711803642</v>
      </c>
      <c r="JK97" s="33">
        <f t="shared" si="203"/>
        <v>7.63188242540771E-2</v>
      </c>
      <c r="JL97" s="33">
        <f>JB97-'CCSD(T)'!BB97</f>
        <v>-0.79198804185507043</v>
      </c>
      <c r="JM97" s="33">
        <f>JD97-'CCSD(T)'!BC97</f>
        <v>-0.92978941343640287</v>
      </c>
      <c r="JN97" s="33">
        <f>JF97-'CCSD(T)'!CH97</f>
        <v>-9.3386635554431052E-3</v>
      </c>
      <c r="JO97" s="33">
        <f>JH97-'CCSD(T)'!CI97</f>
        <v>-5.2896693878182077E-2</v>
      </c>
      <c r="JP97" s="33">
        <f>JH97-'DLPNO-CCSD(T1 or T0)'!CT96</f>
        <v>0.91651248105487326</v>
      </c>
      <c r="JQ97" s="33">
        <f t="shared" si="204"/>
        <v>0.78264937829962733</v>
      </c>
      <c r="JR97" s="33">
        <f t="shared" si="205"/>
        <v>-4.3558030322738972E-2</v>
      </c>
      <c r="JS97" s="33"/>
      <c r="JT97" s="344">
        <v>-997.68968620002795</v>
      </c>
      <c r="JU97" s="345">
        <v>-997.35787404134703</v>
      </c>
      <c r="JV97" s="346">
        <v>-997.34492467686903</v>
      </c>
      <c r="JW97" s="328"/>
      <c r="JX97" s="218" t="s">
        <v>93</v>
      </c>
      <c r="JY97" s="28">
        <v>-995.54519209597402</v>
      </c>
      <c r="JZ97" s="28">
        <v>-997.44688888316</v>
      </c>
      <c r="KA97" s="28">
        <v>-997.44165893091997</v>
      </c>
      <c r="KB97" s="28">
        <v>-997.35140269755505</v>
      </c>
      <c r="KC97" s="28">
        <v>-997.348787721436</v>
      </c>
      <c r="KD97" s="28">
        <v>-997.377330387597</v>
      </c>
      <c r="KE97" s="28">
        <v>-5.2299522400000003E-3</v>
      </c>
      <c r="KF97" s="28">
        <f t="shared" si="206"/>
        <v>-997.37210043535697</v>
      </c>
      <c r="KG97" s="216">
        <v>-997.15785590999997</v>
      </c>
      <c r="KH97" s="125">
        <v>-997.15785590999997</v>
      </c>
      <c r="KI97" s="215">
        <v>-997.23915133000003</v>
      </c>
      <c r="KJ97" s="10">
        <v>-0.512091590875</v>
      </c>
      <c r="KK97" s="10">
        <v>-1.3212867826679999</v>
      </c>
      <c r="KL97" s="10">
        <f t="shared" si="142"/>
        <v>-997.30143343213399</v>
      </c>
      <c r="KM97" s="10">
        <f t="shared" si="143"/>
        <v>-997.2628649134424</v>
      </c>
      <c r="KN97" s="34">
        <f>627.5095*(JY99-JY98)</f>
        <v>26.814089085867572</v>
      </c>
      <c r="KO97" s="34">
        <f>627.5095*(KF99-KF98)</f>
        <v>16.280621323815154</v>
      </c>
      <c r="KP97" s="34">
        <f>627.5095*(KL99-KL98)</f>
        <v>17.911735740117717</v>
      </c>
      <c r="KQ97" s="34">
        <f>627.5095*(KM99-KM98)</f>
        <v>18.711457358549584</v>
      </c>
      <c r="KR97" s="34">
        <f>627.5095*(KD99-KD98)</f>
        <v>16.299729539079458</v>
      </c>
      <c r="KS97" s="34">
        <f>627.5095*(KC99-KC98)</f>
        <v>20.459723186452674</v>
      </c>
      <c r="KT97" s="34">
        <f>627.5095*(KB99-KB98)</f>
        <v>20.469277294726883</v>
      </c>
      <c r="KU97" s="34">
        <f>627.5095*(KA99-KA98)</f>
        <v>20.47772910654443</v>
      </c>
      <c r="KV97" s="34">
        <f>627.5095*(JZ99-JZ98)</f>
        <v>20.496837322450791</v>
      </c>
      <c r="KW97" s="33">
        <f t="shared" si="221"/>
        <v>4.1971077833713331</v>
      </c>
      <c r="KX97" s="109">
        <f>627.5095*(JT99-JT98)</f>
        <v>20.530214109747668</v>
      </c>
      <c r="KY97" s="109">
        <f>627.5095*(JU99-JU98)</f>
        <v>20.529262081821287</v>
      </c>
      <c r="KZ97" s="331">
        <f>627.5095*(JV99-JV98)</f>
        <v>20.725784521211512</v>
      </c>
      <c r="LA97" s="33">
        <f t="shared" si="144"/>
        <v>2.7560027723907865E-2</v>
      </c>
      <c r="LB97" s="155">
        <f t="shared" si="145"/>
        <v>-0.38150196645377221</v>
      </c>
      <c r="LC97" s="149">
        <f>KN97-'PNO-LCCSD(T)'!AB96</f>
        <v>9.0967210372561169E-3</v>
      </c>
      <c r="LD97" s="179">
        <f t="shared" si="146"/>
        <v>-3.0761468500690086</v>
      </c>
      <c r="LE97" s="324">
        <f t="shared" si="147"/>
        <v>3.3376787296877097E-2</v>
      </c>
      <c r="LF97" s="326">
        <f t="shared" si="148"/>
        <v>-9.5202792638104938E-4</v>
      </c>
      <c r="LG97" t="str">
        <f t="shared" si="149"/>
        <v>32_end</v>
      </c>
      <c r="LH97" s="175">
        <f>627.5095*(KG99-KG98)</f>
        <v>20.5837523618119</v>
      </c>
      <c r="LI97" s="128">
        <f t="shared" si="127"/>
        <v>-0.12402917535922597</v>
      </c>
      <c r="LJ97" s="129">
        <f t="shared" si="128"/>
        <v>-0.1144750670850172</v>
      </c>
      <c r="LK97" s="123">
        <f>627.5095*(KI99-KI98)</f>
        <v>20.525109716522984</v>
      </c>
      <c r="LL97" s="128">
        <f t="shared" si="150"/>
        <v>-4.7380609978553423E-2</v>
      </c>
      <c r="LM97" s="128">
        <f t="shared" si="151"/>
        <v>-2.8272394072192952E-2</v>
      </c>
      <c r="LN97" s="226">
        <f t="shared" si="152"/>
        <v>2.2189112870781287</v>
      </c>
      <c r="LO97" s="226"/>
      <c r="LP97" s="5" t="s">
        <v>93</v>
      </c>
      <c r="LQ97" s="4">
        <v>-995.54519209525597</v>
      </c>
      <c r="LR97" s="4">
        <v>-997.44688894065598</v>
      </c>
      <c r="LS97" s="4">
        <v>-997.44165899054599</v>
      </c>
      <c r="LT97" s="4">
        <v>-997.35140275345395</v>
      </c>
      <c r="LU97" s="4">
        <v>-997.34878777839901</v>
      </c>
      <c r="LV97" s="4">
        <v>-997.37733045370601</v>
      </c>
      <c r="LW97" s="4">
        <v>-5.2299501100000001E-3</v>
      </c>
      <c r="LX97" s="28">
        <f t="shared" si="153"/>
        <v>-997.37210050359602</v>
      </c>
      <c r="LY97" s="18" t="s">
        <v>118</v>
      </c>
      <c r="LZ97" s="34">
        <f>627.5095*(LQ99-LQ98)</f>
        <v>26.814088399295546</v>
      </c>
      <c r="MA97" s="34">
        <f>627.5095*(LX99-LX98)</f>
        <v>16.281281963980916</v>
      </c>
      <c r="MB97" s="34">
        <f>627.5095*(LV99-LV98)</f>
        <v>16.300400034236194</v>
      </c>
      <c r="MC97" s="34">
        <f>627.5095*(LU99-LU98)</f>
        <v>20.460139791282604</v>
      </c>
      <c r="MD97" s="34">
        <f>627.5095*(LT99-LT98)</f>
        <v>20.469698826695602</v>
      </c>
      <c r="ME97" s="34">
        <f>627.5095*(LS99-LS98)</f>
        <v>20.478238761003208</v>
      </c>
      <c r="MF97" s="34">
        <f>627.5095*(LR99-LR98)</f>
        <v>20.497356831258486</v>
      </c>
      <c r="MG97" s="33">
        <f t="shared" si="154"/>
        <v>4.1969567970222919</v>
      </c>
      <c r="MH97" s="39">
        <f t="shared" si="155"/>
        <v>2.7658004562884031E-2</v>
      </c>
      <c r="MI97" s="33"/>
      <c r="MJ97" s="5" t="s">
        <v>93</v>
      </c>
      <c r="MK97" s="28">
        <v>-995.54519209597402</v>
      </c>
      <c r="ML97" s="28">
        <v>-997.44653856139303</v>
      </c>
      <c r="MM97" s="28">
        <v>-997.43279693584202</v>
      </c>
      <c r="MN97" s="28">
        <v>-997.35059640966404</v>
      </c>
      <c r="MO97" s="28">
        <v>-997.34372559688802</v>
      </c>
      <c r="MP97" s="28">
        <v>-997.37725014306704</v>
      </c>
      <c r="MQ97" s="28">
        <v>-1.3741625550999999E-2</v>
      </c>
      <c r="MR97" s="28">
        <f t="shared" si="207"/>
        <v>-997.36350851751604</v>
      </c>
      <c r="MS97" s="18" t="s">
        <v>118</v>
      </c>
      <c r="MT97" s="34">
        <f>627.5095*(MK99-MK98)</f>
        <v>26.814089086509629</v>
      </c>
      <c r="MU97" s="34">
        <f>627.5095*(MR99-MR98)</f>
        <v>16.354258868995618</v>
      </c>
      <c r="MV97" s="34">
        <f>627.5095*(MP99-MP98)</f>
        <v>16.235141868166341</v>
      </c>
      <c r="MW97" s="34">
        <f>627.5095*(MO99-MO98)</f>
        <v>20.57581150768441</v>
      </c>
      <c r="MX97" s="34">
        <f>627.5095*(MN99-MN98)</f>
        <v>20.516253007269771</v>
      </c>
      <c r="MY97" s="34">
        <f>627.5095*(MM99-MM98)</f>
        <v>20.56025134349667</v>
      </c>
      <c r="MZ97" s="34">
        <f>627.5095*(ML99-ML98)</f>
        <v>20.441134342667397</v>
      </c>
      <c r="NA97" s="52">
        <f t="shared" si="156"/>
        <v>4.2059924745010555</v>
      </c>
      <c r="NB97" s="52">
        <f t="shared" si="157"/>
        <v>-7.5118664602374707E-2</v>
      </c>
      <c r="NC97" s="33">
        <f t="shared" si="158"/>
        <v>0.10267869232628257</v>
      </c>
      <c r="ND97" s="33"/>
      <c r="NE97" s="5" t="s">
        <v>93</v>
      </c>
      <c r="NF97">
        <v>-995.54519209597402</v>
      </c>
      <c r="NG97">
        <v>-997.44653856139303</v>
      </c>
      <c r="NH97">
        <v>-997.43279693584202</v>
      </c>
      <c r="NI97">
        <v>-997.35059640966404</v>
      </c>
      <c r="NJ97">
        <v>-997.34372559688802</v>
      </c>
      <c r="NK97">
        <v>-997.37725014306602</v>
      </c>
      <c r="NL97">
        <v>-1.3741625550999999E-2</v>
      </c>
      <c r="NM97" s="28">
        <f t="shared" si="208"/>
        <v>-997.36350851751502</v>
      </c>
      <c r="NN97" s="18" t="s">
        <v>118</v>
      </c>
      <c r="NO97" s="34">
        <f>627.5095*(NF99-NF98)</f>
        <v>26.814089085867572</v>
      </c>
      <c r="NP97" s="34">
        <f>627.5095*(NM99-NM98)</f>
        <v>16.404726330498466</v>
      </c>
      <c r="NQ97" s="34">
        <f>627.5095*(NK99-NK98)</f>
        <v>16.254546241454335</v>
      </c>
      <c r="NR97" s="34">
        <f>627.5095*(NJ99-NJ98)</f>
        <v>20.611376787694933</v>
      </c>
      <c r="NS97" s="34">
        <f>627.5095*(NI99-NI98)</f>
        <v>20.53628674317287</v>
      </c>
      <c r="NT97" s="34">
        <f>627.5095*(NH99-NH98)</f>
        <v>20.60663236723806</v>
      </c>
      <c r="NU97" s="34">
        <f>627.5095*(NG99-NG98)</f>
        <v>20.45645227812259</v>
      </c>
      <c r="NV97" s="33">
        <f t="shared" si="159"/>
        <v>4.2019060366682552</v>
      </c>
      <c r="NW97" s="39">
        <f t="shared" si="209"/>
        <v>-7.9834465050279135E-2</v>
      </c>
      <c r="NX97" s="33">
        <f t="shared" si="210"/>
        <v>-4.715800447904428E-3</v>
      </c>
      <c r="NZ97" s="5" t="s">
        <v>93</v>
      </c>
      <c r="OA97" s="4">
        <v>-995.57559391661505</v>
      </c>
      <c r="OB97" s="4">
        <v>-997.62284747856097</v>
      </c>
      <c r="OC97" s="4">
        <v>-997.60186851374203</v>
      </c>
      <c r="OD97" s="4">
        <v>-997.51413086250102</v>
      </c>
      <c r="OE97" s="4">
        <v>-997.50364138009104</v>
      </c>
      <c r="OF97" s="4">
        <v>-997.55850656829</v>
      </c>
      <c r="OG97" s="4">
        <v>-2.0978964820000001E-2</v>
      </c>
      <c r="OH97" s="28">
        <f t="shared" si="211"/>
        <v>-997.53752760347004</v>
      </c>
      <c r="OI97" s="18" t="s">
        <v>118</v>
      </c>
      <c r="OJ97" s="34">
        <f>627.5095*(OA99-OA98)</f>
        <v>26.595080577090478</v>
      </c>
      <c r="OK97" s="34">
        <f>627.5095*(OH99-OH98)</f>
        <v>15.923171071219693</v>
      </c>
      <c r="OL97" s="34">
        <f>627.5095*(OF99-OF98)</f>
        <v>15.700082726587688</v>
      </c>
      <c r="OM97" s="34">
        <f>627.5095*(OE99-OE98)</f>
        <v>20.2189738661741</v>
      </c>
      <c r="ON97" s="34">
        <f>627.5095*(OD99-OD98)</f>
        <v>20.10742969325171</v>
      </c>
      <c r="OO97" s="34">
        <f>627.5095*(OC99-OC98)</f>
        <v>20.218647603921667</v>
      </c>
      <c r="OP97" s="34">
        <f>627.5095*(OB99-OB98)</f>
        <v>19.995559258718945</v>
      </c>
      <c r="OQ97" s="33">
        <f t="shared" si="160"/>
        <v>4.2954765321312571</v>
      </c>
      <c r="OR97" s="39">
        <f t="shared" si="212"/>
        <v>-0.11187043453276502</v>
      </c>
      <c r="OS97" s="39"/>
      <c r="OT97" s="39" t="s">
        <v>93</v>
      </c>
      <c r="OU97" s="39">
        <v>-995.57559391483096</v>
      </c>
      <c r="OV97" s="39">
        <v>-997.62245043578503</v>
      </c>
      <c r="OW97" s="39">
        <v>-997.61437614516296</v>
      </c>
      <c r="OX97" s="39">
        <v>-997.51559677646799</v>
      </c>
      <c r="OY97" s="39">
        <v>-997.51155963115696</v>
      </c>
      <c r="OZ97" s="39">
        <v>-997.55865646499603</v>
      </c>
      <c r="PA97" s="39">
        <v>-8.0742906230000001E-3</v>
      </c>
      <c r="PB97" s="39">
        <v>-997.55058217437306</v>
      </c>
      <c r="PC97" s="39" t="s">
        <v>118</v>
      </c>
      <c r="PD97" s="39">
        <v>26.595080577090478</v>
      </c>
      <c r="PE97" s="39">
        <v>15.714491863827494</v>
      </c>
      <c r="PF97" s="39">
        <v>15.678610825460249</v>
      </c>
      <c r="PG97" s="39">
        <v>20.004165325521985</v>
      </c>
      <c r="PH97" s="39">
        <v>19.986224805767645</v>
      </c>
      <c r="PI97" s="39">
        <v>19.997586317046729</v>
      </c>
      <c r="PJ97" s="39">
        <v>19.961705278679482</v>
      </c>
      <c r="PK97" s="39">
        <v>4.283094453219233</v>
      </c>
      <c r="PL97" s="39">
        <v>-2.4519527088163073E-2</v>
      </c>
      <c r="PM97" s="39"/>
      <c r="PO97" s="33">
        <f t="shared" si="161"/>
        <v>-0.21900850941915095</v>
      </c>
      <c r="PP97" s="33">
        <f t="shared" si="162"/>
        <v>-0.40882331401806127</v>
      </c>
      <c r="PQ97" s="33">
        <f t="shared" si="213"/>
        <v>-0.18981480459891031</v>
      </c>
      <c r="PR97" s="33">
        <f>'LNO-CCSD(T)-def2nZVP'!LB97</f>
        <v>-0.38150196645377221</v>
      </c>
      <c r="PS97" s="33">
        <f t="shared" si="214"/>
        <v>-0.17076939930321713</v>
      </c>
      <c r="PT97" s="33">
        <f t="shared" si="215"/>
        <v>-0.23175015863782308</v>
      </c>
      <c r="PU97" s="33">
        <f>-'LNO-CCSD(T)-def2nZVP'!FA97+'CCSD(T)'!CI97</f>
        <v>8.4268299697349391E-2</v>
      </c>
      <c r="PV97" s="360">
        <f>'LNO-CCSD(T)-def2nZVP'!KV97+PS97+PT97+PU97</f>
        <v>20.178586064207099</v>
      </c>
      <c r="PW97" s="360"/>
      <c r="PX97" s="399">
        <v>-0.21900782220506798</v>
      </c>
      <c r="PY97" s="399">
        <v>-0.48347402092795733</v>
      </c>
      <c r="PZ97" s="399">
        <v>-0.26446619872288935</v>
      </c>
      <c r="QA97" s="399">
        <v>-0.38150196645377221</v>
      </c>
      <c r="QB97" s="399">
        <v>-0.22606659252322187</v>
      </c>
      <c r="QC97" s="399">
        <v>-0.23175015863782308</v>
      </c>
      <c r="QD97" s="399">
        <v>8.4268299697349391E-2</v>
      </c>
      <c r="QE97" s="360">
        <v>20.123288870987096</v>
      </c>
      <c r="QF97" s="399">
        <f t="shared" si="216"/>
        <v>-5.5297193220003038E-2</v>
      </c>
      <c r="QH97" s="5" t="s">
        <v>93</v>
      </c>
      <c r="QI97" s="420">
        <v>-995.54519209525699</v>
      </c>
      <c r="QJ97" s="420">
        <v>-997.21233534764303</v>
      </c>
      <c r="QK97" s="420">
        <v>-997.20834338082796</v>
      </c>
      <c r="QL97" s="420">
        <v>-997.12494185659705</v>
      </c>
      <c r="QM97" s="420">
        <v>-997.122945873189</v>
      </c>
      <c r="QN97" s="420">
        <v>-997.13198775275305</v>
      </c>
      <c r="QO97" s="420">
        <v>-3.9919668150000002E-3</v>
      </c>
      <c r="QP97" s="213">
        <f t="shared" si="217"/>
        <v>-997.12799578593808</v>
      </c>
      <c r="QQ97" s="421" t="s">
        <v>118</v>
      </c>
      <c r="QR97" s="212">
        <f>627.5095*(QI99-QI98)</f>
        <v>26.81408798452728</v>
      </c>
      <c r="QS97" s="212">
        <f>627.5095*(QP99-QP98)</f>
        <v>16.655520142694474</v>
      </c>
      <c r="QT97" s="212">
        <f>627.5095*(QN99-QN98)</f>
        <v>16.63799980637695</v>
      </c>
      <c r="QU97" s="212">
        <f>627.5095*(QM99-QM98)</f>
        <v>20.352835900191238</v>
      </c>
      <c r="QV97" s="212">
        <f>627.5095*(QL99-QL98)</f>
        <v>20.344075732068148</v>
      </c>
      <c r="QW97" s="212">
        <f>627.5095*(QK99-QK98)</f>
        <v>20.35948283035836</v>
      </c>
      <c r="QX97" s="212">
        <f>627.5095*(QJ99-QJ98)</f>
        <v>20.341962494040835</v>
      </c>
      <c r="QY97" s="213">
        <f t="shared" si="163"/>
        <v>3.7039626876638856</v>
      </c>
      <c r="QZ97" s="249">
        <f t="shared" si="218"/>
        <v>-2.1132380273130025E-3</v>
      </c>
      <c r="RA97" s="5"/>
      <c r="RB97" s="5" t="s">
        <v>93</v>
      </c>
      <c r="RC97" s="213">
        <v>-995.57559391483096</v>
      </c>
      <c r="RD97" s="213">
        <v>-997.33246082800895</v>
      </c>
      <c r="RE97" s="213">
        <v>-997.32582137917905</v>
      </c>
      <c r="RF97" s="213">
        <v>-997.23573135726997</v>
      </c>
      <c r="RG97" s="213">
        <v>-997.23241163285502</v>
      </c>
      <c r="RH97" s="213">
        <v>-997.26151893803706</v>
      </c>
      <c r="RI97" s="213">
        <v>-6.6394488300000002E-3</v>
      </c>
      <c r="RJ97" s="418">
        <f t="shared" si="219"/>
        <v>-997.25487948920704</v>
      </c>
      <c r="RK97" s="421" t="s">
        <v>118</v>
      </c>
      <c r="RL97" s="212">
        <f>627.5095*(RC99-RC98)</f>
        <v>26.595080577090478</v>
      </c>
      <c r="RM97" s="212">
        <f>627.5095*(RJ99-RJ98)</f>
        <v>16.341913373229463</v>
      </c>
      <c r="RN97" s="212">
        <f>627.5095*(RH99-RH98)</f>
        <v>16.351136467108418</v>
      </c>
      <c r="RO97" s="212">
        <f>627.5095*(RG99-RG98)</f>
        <v>20.169421194911198</v>
      </c>
      <c r="RP97" s="212">
        <f>627.5095*(RF99-RF98)</f>
        <v>20.174032741493978</v>
      </c>
      <c r="RQ97" s="212">
        <f>627.5095*(RE99-RE98)</f>
        <v>20.18116731301123</v>
      </c>
      <c r="RR97" s="212">
        <f>627.5095*(RD99-RD98)</f>
        <v>20.190390406818842</v>
      </c>
      <c r="RS97" s="213">
        <f t="shared" si="164"/>
        <v>3.8392539397104244</v>
      </c>
      <c r="RT97" s="249">
        <f t="shared" si="220"/>
        <v>1.6357665324864712E-2</v>
      </c>
    </row>
    <row r="98" spans="1:488" ht="17">
      <c r="A98" s="96">
        <v>64.569999999999993</v>
      </c>
      <c r="C98" s="286" t="s">
        <v>94</v>
      </c>
      <c r="D98" s="282">
        <v>-994.98151862760005</v>
      </c>
      <c r="E98" s="282">
        <v>-996.12240824445803</v>
      </c>
      <c r="F98" s="282">
        <v>-996.12019220381603</v>
      </c>
      <c r="G98" s="282">
        <v>-996.07120262862099</v>
      </c>
      <c r="H98" s="282">
        <v>-996.0700946083</v>
      </c>
      <c r="I98" s="282">
        <v>-995.99593457825097</v>
      </c>
      <c r="J98" s="282">
        <v>-995.99371853760897</v>
      </c>
      <c r="K98" s="94" t="s">
        <v>119</v>
      </c>
      <c r="L98" s="34">
        <f>627.5095*(D99-D97)</f>
        <v>56.004457177181607</v>
      </c>
      <c r="M98" s="34">
        <f>627.5095*(J99-J97)</f>
        <v>73.369222483186434</v>
      </c>
      <c r="N98" s="34">
        <f>627.5095*(I99-I97)</f>
        <v>73.305697212146413</v>
      </c>
      <c r="O98" s="34">
        <f>627.5095*(H99-H97)</f>
        <v>59.130292716251148</v>
      </c>
      <c r="P98" s="34">
        <f>627.5095*(G99-G97)</f>
        <v>59.098530081194845</v>
      </c>
      <c r="Q98" s="34">
        <f>627.5095*(F99-F97)</f>
        <v>59.174574337347551</v>
      </c>
      <c r="R98" s="34">
        <f>627.5095*(E99-E97)</f>
        <v>59.111049066378861</v>
      </c>
      <c r="S98" s="93">
        <f t="shared" si="165"/>
        <v>-14.194648145767552</v>
      </c>
      <c r="T98" s="93">
        <f t="shared" si="166"/>
        <v>1.2518985184016174E-2</v>
      </c>
      <c r="U98" s="288"/>
      <c r="V98" s="93">
        <f>L98-'CCSD(T)'!BV98</f>
        <v>-0.20390230067831538</v>
      </c>
      <c r="W98" s="93">
        <f>N98-'CCSD(T)'!BW98</f>
        <v>-0.37285127403835361</v>
      </c>
      <c r="X98" s="93">
        <f>P98-'CCSD(T)'!CF98</f>
        <v>0.14419181430457684</v>
      </c>
      <c r="Y98" s="93">
        <f>R98-'CCSD(T)'!CG98</f>
        <v>0.16975278127191729</v>
      </c>
      <c r="Z98" s="93">
        <f>R98-'DLPNO-CCSD(T1 or T0)'!CT97</f>
        <v>-0.20994530178604265</v>
      </c>
      <c r="AA98" s="93">
        <f t="shared" si="167"/>
        <v>0.34809411498289222</v>
      </c>
      <c r="AB98" s="93">
        <f t="shared" si="168"/>
        <v>2.5560966967340448E-2</v>
      </c>
      <c r="AD98" s="209" t="s">
        <v>94</v>
      </c>
      <c r="AE98" s="28">
        <v>-994.98151862728196</v>
      </c>
      <c r="AF98" s="28">
        <v>-996.12242694370002</v>
      </c>
      <c r="AG98" s="28">
        <v>-996.12019953173206</v>
      </c>
      <c r="AH98" s="28">
        <v>-996.07121030916403</v>
      </c>
      <c r="AI98" s="28">
        <v>-996.07009660317999</v>
      </c>
      <c r="AJ98" s="28">
        <v>-995.99594135198197</v>
      </c>
      <c r="AK98" s="28">
        <v>-995.99371394001298</v>
      </c>
      <c r="AL98" s="18" t="s">
        <v>119</v>
      </c>
      <c r="AM98" s="34">
        <f>627.5095*(AE99-AE97)</f>
        <v>56.004457177181607</v>
      </c>
      <c r="AN98" s="34">
        <f>627.5095*(AK99-AK97)</f>
        <v>73.369222483186434</v>
      </c>
      <c r="AO98" s="34">
        <f>627.5095*(AJ99-AJ97)</f>
        <v>73.305697212146413</v>
      </c>
      <c r="AP98" s="34">
        <f>627.5095*(AI99-AI97)</f>
        <v>59.130292716251148</v>
      </c>
      <c r="AQ98" s="34">
        <f>627.5095*(AH99-AH97)</f>
        <v>59.098530081194845</v>
      </c>
      <c r="AR98" s="34">
        <f>627.5095*(AG99-AG97)</f>
        <v>59.174574337347551</v>
      </c>
      <c r="AS98" s="34">
        <f>627.5095*(AF99-AF97)</f>
        <v>59.111049066378861</v>
      </c>
      <c r="AT98" s="52">
        <f t="shared" si="169"/>
        <v>-14.194648145767552</v>
      </c>
      <c r="AU98" s="52">
        <f t="shared" si="170"/>
        <v>1.2518985184016174E-2</v>
      </c>
      <c r="AV98" s="71"/>
      <c r="AW98" s="52">
        <f>AM98-'CCSD(T)'!BV98</f>
        <v>-0.20390230067831538</v>
      </c>
      <c r="AX98" s="52">
        <f>AO98-'CCSD(T)'!BW98</f>
        <v>-0.37285127403835361</v>
      </c>
      <c r="AY98" s="52">
        <f>AQ98-'CCSD(T)'!CF98</f>
        <v>0.14419181430457684</v>
      </c>
      <c r="AZ98" s="52">
        <f>AS98-'CCSD(T)'!CG98</f>
        <v>0.16975278127191729</v>
      </c>
      <c r="BA98" s="52">
        <f>AS98-'DLPNO-CCSD(T1 or T0)'!CT97</f>
        <v>-0.20994530178604265</v>
      </c>
      <c r="BB98" s="52">
        <f t="shared" si="171"/>
        <v>0.34809411498289222</v>
      </c>
      <c r="BC98" s="52">
        <f t="shared" si="172"/>
        <v>2.5560966967340448E-2</v>
      </c>
      <c r="BD98" s="33"/>
      <c r="BE98" s="211" t="s">
        <v>94</v>
      </c>
      <c r="BF98" s="28">
        <v>-994.98151862728196</v>
      </c>
      <c r="BG98" s="28">
        <v>-996.12204084109601</v>
      </c>
      <c r="BH98" s="28">
        <v>-996.11682777171598</v>
      </c>
      <c r="BI98" s="28">
        <v>-996.070750773898</v>
      </c>
      <c r="BJ98" s="28">
        <v>-996.06814423920798</v>
      </c>
      <c r="BK98" s="28">
        <v>-995.99566634381301</v>
      </c>
      <c r="BL98" s="28">
        <v>-5.2130693789999996E-3</v>
      </c>
      <c r="BM98" s="28">
        <f t="shared" si="173"/>
        <v>-995.990453274434</v>
      </c>
      <c r="BN98" s="18" t="s">
        <v>119</v>
      </c>
      <c r="BO98" s="212">
        <f>627.5095*(BF99-BF97)</f>
        <v>56.00445886457647</v>
      </c>
      <c r="BP98" s="212">
        <f>627.5095*(BM99-BM97)</f>
        <v>73.093924725035222</v>
      </c>
      <c r="BQ98" s="212">
        <f>627.5095*(BK99-BK97)</f>
        <v>73.246123431865826</v>
      </c>
      <c r="BR98" s="212">
        <f>627.5095*(BJ99-BJ97)</f>
        <v>59.008067713569702</v>
      </c>
      <c r="BS98" s="212">
        <f>627.5095*(BI99-BI97)</f>
        <v>59.084167067698395</v>
      </c>
      <c r="BT98" s="212">
        <f>627.5095*(BH99-BH97)</f>
        <v>58.964708726713063</v>
      </c>
      <c r="BU98" s="212">
        <f>627.5095*(BG99-BG97)</f>
        <v>59.116907433543666</v>
      </c>
      <c r="BV98" s="213">
        <f t="shared" si="174"/>
        <v>-14.129215998322159</v>
      </c>
      <c r="BW98" s="213">
        <f t="shared" si="175"/>
        <v>3.2740365845270958E-2</v>
      </c>
      <c r="BX98" s="214">
        <f t="shared" si="129"/>
        <v>-2.0221380661254784E-2</v>
      </c>
      <c r="BY98" s="33">
        <f>BO98-'CCSD(T)'!BV98</f>
        <v>-0.20390061328345155</v>
      </c>
      <c r="BZ98" s="33">
        <f>BQ98-'CCSD(T)'!BW98</f>
        <v>-0.43242505431894074</v>
      </c>
      <c r="CA98" s="39">
        <f>BS98-'CCSD(T)'!CF98</f>
        <v>0.1298288008081272</v>
      </c>
      <c r="CB98" s="39">
        <f>BU98-'CCSD(T)'!CG98</f>
        <v>0.17561114843672243</v>
      </c>
      <c r="CC98" s="33">
        <f>BU98-'DLPNO-CCSD(T1 or T0)'!CT97</f>
        <v>-0.2040869346212375</v>
      </c>
      <c r="CD98" s="33">
        <f t="shared" si="176"/>
        <v>0.33372941409157875</v>
      </c>
      <c r="CE98" s="33">
        <f t="shared" si="177"/>
        <v>4.5782347628595232E-2</v>
      </c>
      <c r="CF98" s="39"/>
      <c r="CG98" s="211" t="s">
        <v>94</v>
      </c>
      <c r="CH98" s="74">
        <v>-994.98151862760005</v>
      </c>
      <c r="CI98" s="74">
        <v>-996.12211387680497</v>
      </c>
      <c r="CJ98" s="74">
        <v>-996.11696100426298</v>
      </c>
      <c r="CK98" s="74">
        <v>-996.07083227293299</v>
      </c>
      <c r="CL98" s="74">
        <v>-996.06825583666205</v>
      </c>
      <c r="CM98" s="74">
        <v>-995.99576975248704</v>
      </c>
      <c r="CN98" s="33">
        <v>-5.1528725419999998E-3</v>
      </c>
      <c r="CO98" s="33">
        <f t="shared" si="178"/>
        <v>-995.99061687994504</v>
      </c>
      <c r="CP98" s="18" t="s">
        <v>119</v>
      </c>
      <c r="CQ98" s="34">
        <f>627.5095*(CH99-CH97)</f>
        <v>56.004457177181607</v>
      </c>
      <c r="CR98" s="34">
        <f>627.5095*(CO99-CO97)</f>
        <v>73.06509561707108</v>
      </c>
      <c r="CS98" s="34">
        <f>627.5095*(CM99-CM97)</f>
        <v>73.213314957347677</v>
      </c>
      <c r="CT98" s="34">
        <f>627.5095*(CL99-CL97)</f>
        <v>58.987575388143867</v>
      </c>
      <c r="CU98" s="34">
        <f>627.5095*(CK99-CK97)</f>
        <v>59.061685057675774</v>
      </c>
      <c r="CV98" s="34">
        <f>627.5095*(CJ99-CJ97)</f>
        <v>58.941286058579486</v>
      </c>
      <c r="CW98" s="34">
        <f>627.5095*(CI99-CI97)</f>
        <v>59.089505398214023</v>
      </c>
      <c r="CX98" s="33">
        <f t="shared" si="130"/>
        <v>-14.123809559133655</v>
      </c>
      <c r="CY98" s="33">
        <f t="shared" si="131"/>
        <v>2.7820340538248445E-2</v>
      </c>
      <c r="CZ98" s="33">
        <f t="shared" si="132"/>
        <v>-4.9200253070225131E-3</v>
      </c>
      <c r="DA98" s="33">
        <f>CQ98-'CCSD(T)'!BV98</f>
        <v>-0.20390230067831538</v>
      </c>
      <c r="DB98" s="33">
        <f>CS98-'CCSD(T)'!BW98</f>
        <v>-0.46523352883708924</v>
      </c>
      <c r="DC98" s="33">
        <f>CU98-'CCSD(T)'!CF98</f>
        <v>0.10734679078550613</v>
      </c>
      <c r="DD98" s="39">
        <f>CW98-'CCSD(T)'!CG98</f>
        <v>0.14820911310707885</v>
      </c>
      <c r="DE98" s="39">
        <f>CW98-'DLPNO-CCSD(T1 or T0)'!CT97</f>
        <v>-0.23148896995088108</v>
      </c>
      <c r="DF98" s="33">
        <f t="shared" si="179"/>
        <v>0.31124909146382151</v>
      </c>
      <c r="DG98" s="33">
        <f t="shared" si="180"/>
        <v>4.0862322321572719E-2</v>
      </c>
      <c r="DH98" s="33"/>
      <c r="DI98" s="211" t="s">
        <v>94</v>
      </c>
      <c r="DJ98" s="74">
        <v>-994.98151862601401</v>
      </c>
      <c r="DK98" s="74">
        <v>-996.121833536189</v>
      </c>
      <c r="DL98" s="74">
        <v>-996.12146645036103</v>
      </c>
      <c r="DM98" s="74">
        <v>-996.07081546880204</v>
      </c>
      <c r="DN98" s="74">
        <v>-996.07063192588703</v>
      </c>
      <c r="DO98" s="74">
        <v>-995.99604434722005</v>
      </c>
      <c r="DP98" s="28">
        <v>-3.6708582800000001E-4</v>
      </c>
      <c r="DQ98" s="33">
        <f t="shared" si="125"/>
        <v>-995.99567726139207</v>
      </c>
      <c r="DR98" s="18" t="s">
        <v>119</v>
      </c>
      <c r="DS98" s="34">
        <f>627.5095*(DJ99-DJ97)</f>
        <v>56.004457040423645</v>
      </c>
      <c r="DT98" s="34">
        <f>627.5095*(DQ99-DQ97)</f>
        <v>73.173193560530706</v>
      </c>
      <c r="DU98" s="34">
        <f>627.5095*(DO99-DO97)</f>
        <v>73.172019980362236</v>
      </c>
      <c r="DV98" s="34">
        <f>627.5095*(DN99-DN97)</f>
        <v>58.984509923295448</v>
      </c>
      <c r="DW98" s="34">
        <f>627.5095*(DM99-DM97)</f>
        <v>58.983923133496575</v>
      </c>
      <c r="DX98" s="34">
        <f>627.5095*(DL99-DL97)</f>
        <v>58.982572909987823</v>
      </c>
      <c r="DY98" s="34">
        <f>627.5095*(DK99-DK97)</f>
        <v>58.981399330461407</v>
      </c>
      <c r="DZ98" s="33">
        <f t="shared" si="133"/>
        <v>-14.190620649900829</v>
      </c>
      <c r="EA98" s="33">
        <f t="shared" si="134"/>
        <v>-2.5238030351673046E-3</v>
      </c>
      <c r="EB98" s="33">
        <f t="shared" si="181"/>
        <v>-1.5042788219183478E-2</v>
      </c>
      <c r="EC98" s="33">
        <f>DS98-'CCSD(T)'!BV98</f>
        <v>-0.20390243743627678</v>
      </c>
      <c r="ED98" s="33">
        <f>DU98-'CCSD(T)'!BW98</f>
        <v>-0.50652850582252995</v>
      </c>
      <c r="EE98" s="33">
        <f>DW98-'CCSD(T)'!CF98</f>
        <v>2.9584866606306548E-2</v>
      </c>
      <c r="EF98" s="39">
        <f>DY98-'CCSD(T)'!CG98</f>
        <v>4.0103045354463518E-2</v>
      </c>
      <c r="EG98" s="39">
        <f>DY98-'DLPNO-CCSD(T1 or T0)'!CT97</f>
        <v>-0.33959503770349642</v>
      </c>
      <c r="EH98" s="33">
        <f t="shared" si="182"/>
        <v>0.23348730404258333</v>
      </c>
      <c r="EI98" s="33">
        <f t="shared" si="183"/>
        <v>1.051817874815697E-2</v>
      </c>
      <c r="EJ98" s="33"/>
      <c r="EK98" s="289" t="s">
        <v>94</v>
      </c>
      <c r="EL98" s="33">
        <v>-995.02565131074505</v>
      </c>
      <c r="EM98" s="33">
        <v>-996.44833942533</v>
      </c>
      <c r="EN98" s="33">
        <v>-996.44600624648206</v>
      </c>
      <c r="EO98" s="33">
        <v>-996.38775660343299</v>
      </c>
      <c r="EP98" s="33">
        <v>-996.38659001400799</v>
      </c>
      <c r="EQ98" s="33">
        <v>-996.34621972653804</v>
      </c>
      <c r="ER98" s="33">
        <v>-2.3331788480000001E-3</v>
      </c>
      <c r="ES98" s="33">
        <f t="shared" si="184"/>
        <v>-996.34388654769009</v>
      </c>
      <c r="ET98" s="18" t="s">
        <v>119</v>
      </c>
      <c r="EU98" s="34">
        <f>627.5095*(EL99-EL97)</f>
        <v>55.917450242251874</v>
      </c>
      <c r="EV98" s="34">
        <f>627.5095*(ES99-ES97)</f>
        <v>73.405396933075238</v>
      </c>
      <c r="EW98" s="34">
        <f>627.5095*(EQ99-EQ97)</f>
        <v>73.389612389672237</v>
      </c>
      <c r="EX98" s="34">
        <f>627.5095*(EP99-EP97)</f>
        <v>58.498396973173946</v>
      </c>
      <c r="EY98" s="34">
        <f>627.5095*(EO99-EO97)</f>
        <v>58.490504700866062</v>
      </c>
      <c r="EZ98" s="34">
        <f>627.5095*(EN99-EN97)</f>
        <v>58.634669966506102</v>
      </c>
      <c r="FA98" s="34">
        <f>627.5095*(EM99-EM97)</f>
        <v>58.618885423103102</v>
      </c>
      <c r="FB98" s="92">
        <f t="shared" si="135"/>
        <v>-14.770726966569136</v>
      </c>
      <c r="FC98" s="92">
        <f t="shared" si="136"/>
        <v>0.12838072223703989</v>
      </c>
      <c r="FD98" s="92">
        <f>EU98-'CCSD(T)'!BB98</f>
        <v>-0.21835635880498216</v>
      </c>
      <c r="FE98" s="92">
        <f>EW98-'CCSD(T)'!BC98</f>
        <v>-0.15404043822287861</v>
      </c>
      <c r="FF98" s="92">
        <f>EY98-'CCSD(T)'!CH98</f>
        <v>0.1268488359358102</v>
      </c>
      <c r="FG98" s="96">
        <f>FA98-'CCSD(T)'!CI98</f>
        <v>0.17927102735795586</v>
      </c>
      <c r="FH98" s="96">
        <f>FA98-'DLPNO-CCSD(T1 or T0)'!AF97</f>
        <v>-0.16659359277839769</v>
      </c>
      <c r="FI98" s="92">
        <f t="shared" si="185"/>
        <v>0.34520519474079236</v>
      </c>
      <c r="FJ98" s="92">
        <f t="shared" si="186"/>
        <v>5.2422191422145659E-2</v>
      </c>
      <c r="FK98" s="39"/>
      <c r="FL98" s="218" t="s">
        <v>94</v>
      </c>
      <c r="FM98" s="28">
        <v>-995.02565131234803</v>
      </c>
      <c r="FN98" s="28">
        <v>-996.44834048498706</v>
      </c>
      <c r="FO98" s="28">
        <v>-996.44601316344995</v>
      </c>
      <c r="FP98" s="28">
        <v>-996.38775866690503</v>
      </c>
      <c r="FQ98" s="28">
        <v>-996.38659500613699</v>
      </c>
      <c r="FR98" s="28">
        <v>-996.34622300015599</v>
      </c>
      <c r="FS98" s="28">
        <v>-2.3273215369999998E-3</v>
      </c>
      <c r="FT98" s="28">
        <f t="shared" si="187"/>
        <v>-996.34389567861899</v>
      </c>
      <c r="FU98" s="18" t="s">
        <v>119</v>
      </c>
      <c r="FV98" s="34">
        <f>627.5095*(FM99-FM97)</f>
        <v>55.917450370877127</v>
      </c>
      <c r="FW98" s="34">
        <f>627.5095*(FT99-FT97)</f>
        <v>73.405279695479592</v>
      </c>
      <c r="FX98" s="34">
        <f>627.5095*(FR99-FR97)</f>
        <v>73.389494397232596</v>
      </c>
      <c r="FY98" s="34">
        <f>627.5095*(FQ99-FQ97)</f>
        <v>58.498306143133163</v>
      </c>
      <c r="FZ98" s="34">
        <f>627.5095*(FP99-FP97)</f>
        <v>58.490413493652966</v>
      </c>
      <c r="GA98" s="34">
        <f>627.5095*(FO99-FO97)</f>
        <v>58.634569448908316</v>
      </c>
      <c r="GB98" s="34">
        <f>627.5095*(FN99-FN97)</f>
        <v>58.618784150589981</v>
      </c>
      <c r="GC98" s="33">
        <f t="shared" si="188"/>
        <v>-14.770710246642615</v>
      </c>
      <c r="GD98" s="33">
        <f t="shared" si="189"/>
        <v>0.12837065693701533</v>
      </c>
      <c r="GE98" s="169">
        <f t="shared" si="137"/>
        <v>6.2537597369733078E-2</v>
      </c>
      <c r="GF98" s="33">
        <f>FV98-'CCSD(T)'!BB98</f>
        <v>-0.21835623017972949</v>
      </c>
      <c r="GG98" s="33">
        <f>FX98-'CCSD(T)'!BC98</f>
        <v>-0.15415843066251966</v>
      </c>
      <c r="GH98" s="33">
        <f>FZ98-'CCSD(T)'!CH98</f>
        <v>0.12675762872271434</v>
      </c>
      <c r="GI98" s="33">
        <f>GB98-'CCSD(T)'!CI98</f>
        <v>0.17916975484483544</v>
      </c>
      <c r="GJ98" s="33">
        <f>GB98-'DLPNO-CCSD(T1 or T0)'!O97</f>
        <v>0.3158097394744388</v>
      </c>
      <c r="GK98" s="33">
        <f t="shared" si="190"/>
        <v>0.34511385890244384</v>
      </c>
      <c r="GL98" s="33">
        <f t="shared" si="191"/>
        <v>5.2412126122121094E-2</v>
      </c>
      <c r="GM98" s="33"/>
      <c r="GN98" s="218" t="s">
        <v>94</v>
      </c>
      <c r="GO98" s="28">
        <v>-995.02565131234803</v>
      </c>
      <c r="GP98" s="28">
        <v>-996.44820445283005</v>
      </c>
      <c r="GQ98" s="28">
        <v>-996.442015678129</v>
      </c>
      <c r="GR98" s="28">
        <v>-996.38762282240202</v>
      </c>
      <c r="GS98" s="28">
        <v>-996.38452843505104</v>
      </c>
      <c r="GT98" s="28">
        <v>-996.34598802133701</v>
      </c>
      <c r="GU98" s="28">
        <v>-6.1887747010000004E-3</v>
      </c>
      <c r="GV98" s="28">
        <f t="shared" si="192"/>
        <v>-996.33979924663606</v>
      </c>
      <c r="GW98" s="18" t="s">
        <v>119</v>
      </c>
      <c r="GX98" s="34">
        <f>627.5095*(GO99-GO97)</f>
        <v>55.917450370877127</v>
      </c>
      <c r="GY98" s="34">
        <f>627.5095*(GV99-GV97)</f>
        <v>73.242449720201833</v>
      </c>
      <c r="GZ98" s="34">
        <f>627.5095*(GT99-GT97)</f>
        <v>73.350862188342987</v>
      </c>
      <c r="HA98" s="34">
        <f>627.5095*(GS99-GS97)</f>
        <v>58.376990195204193</v>
      </c>
      <c r="HB98" s="34">
        <f>627.5095*(GR99-GR97)</f>
        <v>58.43119642927477</v>
      </c>
      <c r="HC98" s="34">
        <f>627.5095*(GQ99-GQ97)</f>
        <v>58.43375143017429</v>
      </c>
      <c r="HD98" s="34">
        <f>627.5095*(GP99-GP97)</f>
        <v>58.542163898386782</v>
      </c>
      <c r="HE98" s="33">
        <f t="shared" si="138"/>
        <v>-14.808698289956205</v>
      </c>
      <c r="HF98" s="33">
        <f t="shared" si="139"/>
        <v>0.11096746911201194</v>
      </c>
      <c r="HG98" s="52">
        <f t="shared" si="193"/>
        <v>1.7403187825003386E-2</v>
      </c>
      <c r="HH98" s="33">
        <f>GX98-'CCSD(T)'!BB98</f>
        <v>-0.21835623017972949</v>
      </c>
      <c r="HI98" s="33">
        <f>GZ98-'CCSD(T)'!BC98</f>
        <v>-0.19279063955212905</v>
      </c>
      <c r="HJ98" s="33">
        <f>HB98-'CCSD(T)'!CH98</f>
        <v>6.7540564344518828E-2</v>
      </c>
      <c r="HK98" s="33">
        <f>HD98-'CCSD(T)'!CI98</f>
        <v>0.10254950264163654</v>
      </c>
      <c r="HL98" s="33">
        <f>HD98-'DLPNO-CCSD(T1 or T0)'!CT97</f>
        <v>-0.77883046977812143</v>
      </c>
      <c r="HM98" s="33">
        <f t="shared" si="140"/>
        <v>0.28589679452424832</v>
      </c>
      <c r="HN98" s="33">
        <f t="shared" si="141"/>
        <v>3.5008938297117709E-2</v>
      </c>
      <c r="HO98" s="39"/>
      <c r="HP98" s="218" t="s">
        <v>94</v>
      </c>
      <c r="HQ98" s="28">
        <v>-995.02565131234803</v>
      </c>
      <c r="HR98" s="28">
        <v>-996.44829136310102</v>
      </c>
      <c r="HS98" s="28">
        <v>-996.44210170196004</v>
      </c>
      <c r="HT98" s="28">
        <v>-996.38769908330198</v>
      </c>
      <c r="HU98" s="28">
        <v>-996.38460425273104</v>
      </c>
      <c r="HV98" s="28">
        <v>-996.34608851373901</v>
      </c>
      <c r="HW98" s="28">
        <v>-6.1896611409999998E-3</v>
      </c>
      <c r="HX98" s="28">
        <f t="shared" si="194"/>
        <v>-996.33989885259803</v>
      </c>
      <c r="HY98" s="18" t="s">
        <v>119</v>
      </c>
      <c r="HZ98" s="34">
        <f>627.5095*(HQ99-HQ97)</f>
        <v>55.917450370877127</v>
      </c>
      <c r="IA98" s="34">
        <f>627.5095*(HX99-HX97)</f>
        <v>73.200813187258134</v>
      </c>
      <c r="IB98" s="34">
        <f>627.5095*(HV99-HV97)</f>
        <v>73.308578548136069</v>
      </c>
      <c r="IC98" s="34">
        <f>627.5095*(HU99-HU97)</f>
        <v>58.346245482723567</v>
      </c>
      <c r="ID98" s="34">
        <f>627.5095*(HT99-HT97)</f>
        <v>58.400128163519227</v>
      </c>
      <c r="IE98" s="34">
        <f>627.5095*(HS99-HS97)</f>
        <v>58.397804161933102</v>
      </c>
      <c r="IF98" s="34">
        <f>627.5095*(HR99-HR97)</f>
        <v>58.505569522882375</v>
      </c>
      <c r="IG98" s="33">
        <f t="shared" si="195"/>
        <v>-14.803009025253694</v>
      </c>
      <c r="IH98" s="33">
        <f t="shared" si="196"/>
        <v>0.10544135936314802</v>
      </c>
      <c r="II98" s="33">
        <f t="shared" si="197"/>
        <v>-5.5261097488639166E-3</v>
      </c>
      <c r="IJ98" s="33">
        <f>HZ98-'CCSD(T)'!BB98</f>
        <v>-0.21835623017972949</v>
      </c>
      <c r="IK98" s="33">
        <f>IB98-'CCSD(T)'!BC98</f>
        <v>-0.23507427975904704</v>
      </c>
      <c r="IL98" s="33">
        <f>ID98-'CCSD(T)'!CH98</f>
        <v>3.6472298588975605E-2</v>
      </c>
      <c r="IM98" s="33">
        <f>IF98-'CCSD(T)'!CI98</f>
        <v>6.5955127137229397E-2</v>
      </c>
      <c r="IN98" s="33">
        <f>IF98-'DLPNO-CCSD(T1 or T0)'!CT97</f>
        <v>-0.81542484528252857</v>
      </c>
      <c r="IO98" s="33">
        <f t="shared" si="198"/>
        <v>0.2548285287687051</v>
      </c>
      <c r="IP98" s="33">
        <f t="shared" si="199"/>
        <v>2.9482828548253792E-2</v>
      </c>
      <c r="IQ98" s="33"/>
      <c r="IR98" s="218" t="s">
        <v>94</v>
      </c>
      <c r="IS98">
        <v>-995.02565131074505</v>
      </c>
      <c r="IT98">
        <v>-996.44837145735005</v>
      </c>
      <c r="IU98">
        <v>-996.44789670441799</v>
      </c>
      <c r="IV98">
        <v>-996.38773802484104</v>
      </c>
      <c r="IW98">
        <v>-996.38750064837495</v>
      </c>
      <c r="IX98">
        <v>-996.34634609955106</v>
      </c>
      <c r="IY98">
        <v>-4.7475293200000001E-4</v>
      </c>
      <c r="IZ98" s="28">
        <f t="shared" si="200"/>
        <v>-996.34587134661911</v>
      </c>
      <c r="JA98" s="18" t="s">
        <v>119</v>
      </c>
      <c r="JB98" s="34">
        <f>627.5095*(IS99-IS97)</f>
        <v>55.917450241609821</v>
      </c>
      <c r="JC98" s="34">
        <f>627.5095*(IZ99-IZ97)</f>
        <v>73.221200869875503</v>
      </c>
      <c r="JD98" s="34">
        <f>627.5095*(IX99-IX97)</f>
        <v>73.242512547035574</v>
      </c>
      <c r="JE98" s="34">
        <f>627.5095*(IW99-IW97)</f>
        <v>58.388309848489548</v>
      </c>
      <c r="JF98" s="34">
        <f>627.5095*(IV99-IV97)</f>
        <v>58.398965687711637</v>
      </c>
      <c r="JG98" s="34">
        <f>627.5095*(IU99-IU97)</f>
        <v>58.457522561220685</v>
      </c>
      <c r="JH98" s="34">
        <f>627.5095*(IT99-IT97)</f>
        <v>58.478834238452094</v>
      </c>
      <c r="JI98" s="33">
        <f t="shared" si="201"/>
        <v>-14.763678308583479</v>
      </c>
      <c r="JJ98" s="33">
        <f t="shared" si="202"/>
        <v>7.9868550740457067E-2</v>
      </c>
      <c r="JK98" s="33">
        <f t="shared" si="203"/>
        <v>-4.8512171496582823E-2</v>
      </c>
      <c r="JL98" s="33">
        <f>JB98-'CCSD(T)'!BB98</f>
        <v>-0.21835635944703569</v>
      </c>
      <c r="JM98" s="33">
        <f>JD98-'CCSD(T)'!BC98</f>
        <v>-0.30114028085954203</v>
      </c>
      <c r="JN98" s="33">
        <f>JF98-'CCSD(T)'!CH98</f>
        <v>3.5309822781385947E-2</v>
      </c>
      <c r="JO98" s="33">
        <f>JH98-'CCSD(T)'!CI98</f>
        <v>3.9219842706948782E-2</v>
      </c>
      <c r="JP98" s="33">
        <f>JH98-'DLPNO-CCSD(T1 or T0)'!CT97</f>
        <v>-0.84216012971280918</v>
      </c>
      <c r="JQ98" s="33">
        <f t="shared" si="204"/>
        <v>0.25366618222842163</v>
      </c>
      <c r="JR98" s="33">
        <f t="shared" si="205"/>
        <v>3.9100199255628354E-3</v>
      </c>
      <c r="JS98" s="33"/>
      <c r="JT98" s="344">
        <v>-997.62568145599005</v>
      </c>
      <c r="JU98" s="345">
        <v>-997.29311168398704</v>
      </c>
      <c r="JV98" s="346">
        <v>-997.28042882152204</v>
      </c>
      <c r="JW98" s="328"/>
      <c r="JX98" s="218" t="s">
        <v>94</v>
      </c>
      <c r="JY98" s="28">
        <v>-995.49515337854905</v>
      </c>
      <c r="JZ98" s="28">
        <v>-997.38074265599903</v>
      </c>
      <c r="KA98" s="28">
        <v>-997.37579299649201</v>
      </c>
      <c r="KB98" s="28">
        <v>-997.28551678235203</v>
      </c>
      <c r="KC98" s="28">
        <v>-997.28304195259796</v>
      </c>
      <c r="KD98" s="28">
        <v>-997.278642606831</v>
      </c>
      <c r="KE98" s="28">
        <v>-4.9496595069999996E-3</v>
      </c>
      <c r="KF98" s="28">
        <f t="shared" si="206"/>
        <v>-997.27369294732398</v>
      </c>
      <c r="KG98" s="216">
        <v>-997.09264596900005</v>
      </c>
      <c r="KH98" s="125">
        <v>-997.09264596900005</v>
      </c>
      <c r="KI98" s="215">
        <v>-997.17354170800002</v>
      </c>
      <c r="KJ98" s="10">
        <v>-0.48351841250299998</v>
      </c>
      <c r="KK98" s="10">
        <v>-1.300306208456</v>
      </c>
      <c r="KL98" s="10">
        <f t="shared" si="142"/>
        <v>-997.21669363286389</v>
      </c>
      <c r="KM98" s="10">
        <f t="shared" si="143"/>
        <v>-997.18555144954189</v>
      </c>
      <c r="KN98" s="34">
        <f>627.5095*(JY99-JY97)</f>
        <v>58.213859637850611</v>
      </c>
      <c r="KO98" s="34">
        <f>627.5095*(KF99-KF97)</f>
        <v>78.032254935652645</v>
      </c>
      <c r="KP98" s="34">
        <f>627.5095*(KL99-KL97)</f>
        <v>71.086764810196172</v>
      </c>
      <c r="KQ98" s="34">
        <f>627.5095*(KM99-KM97)</f>
        <v>67.226390434026229</v>
      </c>
      <c r="KR98" s="34">
        <f>627.5095*(KD99-KD97)</f>
        <v>78.227249503661341</v>
      </c>
      <c r="KS98" s="34">
        <f>627.5095*(KC99-KC97)</f>
        <v>61.715817717127891</v>
      </c>
      <c r="KT98" s="34">
        <f>627.5095*(KB99-KB97)</f>
        <v>61.813315000811208</v>
      </c>
      <c r="KU98" s="34">
        <f>627.5095*(KA99-KA97)</f>
        <v>61.809228686467208</v>
      </c>
      <c r="KV98" s="34">
        <f>627.5095*(JZ99-JZ97)</f>
        <v>62.004223255117957</v>
      </c>
      <c r="KW98" s="33">
        <f t="shared" si="221"/>
        <v>-16.223026248543384</v>
      </c>
      <c r="KX98" s="109">
        <f>627.5095*(JT99-JT97)</f>
        <v>60.693799038599614</v>
      </c>
      <c r="KY98" s="109">
        <f>627.5095*(JU99-JU97)</f>
        <v>61.168256567613575</v>
      </c>
      <c r="KZ98" s="331">
        <f>627.5095*(JV99-JV97)</f>
        <v>61.197546462073873</v>
      </c>
      <c r="LA98" s="33">
        <f t="shared" si="144"/>
        <v>0.1909082543067484</v>
      </c>
      <c r="LB98" s="155">
        <f t="shared" si="145"/>
        <v>6.2537597369733078E-2</v>
      </c>
      <c r="LC98" s="149">
        <f>KN98-'PNO-LCCSD(T)'!AB97</f>
        <v>4.1209917245836891E-3</v>
      </c>
      <c r="LD98" s="179">
        <f t="shared" si="146"/>
        <v>3.3854391045279755</v>
      </c>
      <c r="LE98" s="324">
        <f t="shared" si="147"/>
        <v>-1.3104242165183422</v>
      </c>
      <c r="LF98" s="326">
        <f t="shared" si="148"/>
        <v>0.47445752901396077</v>
      </c>
      <c r="LG98" t="str">
        <f t="shared" si="149"/>
        <v>32_start</v>
      </c>
      <c r="LH98" s="175">
        <f>627.5095*(KG99-KG97)</f>
        <v>61.503609833701795</v>
      </c>
      <c r="LI98" s="128">
        <f t="shared" si="127"/>
        <v>0.21220788342609609</v>
      </c>
      <c r="LJ98" s="129">
        <f t="shared" si="128"/>
        <v>0.30970516710941354</v>
      </c>
      <c r="LK98" s="123">
        <f>627.5095*(KI99-KI97)</f>
        <v>61.695770812938797</v>
      </c>
      <c r="LL98" s="128">
        <f t="shared" si="150"/>
        <v>0.11345787352841086</v>
      </c>
      <c r="LM98" s="128">
        <f t="shared" si="151"/>
        <v>0.3084524421791599</v>
      </c>
      <c r="LN98" s="226">
        <f t="shared" si="152"/>
        <v>-2.5855250008767428</v>
      </c>
      <c r="LO98" s="226"/>
      <c r="LP98" s="5" t="s">
        <v>94</v>
      </c>
      <c r="LQ98" s="4">
        <v>-995.49515337668595</v>
      </c>
      <c r="LR98" s="4">
        <v>-997.38074307225304</v>
      </c>
      <c r="LS98" s="4">
        <v>-997.37579340297202</v>
      </c>
      <c r="LT98" s="4">
        <v>-997.28551709711803</v>
      </c>
      <c r="LU98" s="4">
        <v>-997.28304226247701</v>
      </c>
      <c r="LV98" s="4">
        <v>-997.27864310821599</v>
      </c>
      <c r="LW98" s="4">
        <v>-4.9496692809999996E-3</v>
      </c>
      <c r="LX98" s="28">
        <f t="shared" si="153"/>
        <v>-997.27369343893497</v>
      </c>
      <c r="LY98" s="18" t="s">
        <v>119</v>
      </c>
      <c r="LZ98" s="34">
        <f>627.5095*(LQ99-LQ97)</f>
        <v>58.213859669810738</v>
      </c>
      <c r="MA98" s="34">
        <f>627.5095*(LX99-LX97)</f>
        <v>78.032649905901692</v>
      </c>
      <c r="MB98" s="34">
        <f>627.5095*(LV99-LV97)</f>
        <v>78.227646859006256</v>
      </c>
      <c r="MC98" s="34">
        <f>627.5095*(LU99-LU97)</f>
        <v>61.716075614741065</v>
      </c>
      <c r="MD98" s="34">
        <f>627.5095*(LT99-LT97)</f>
        <v>61.813574091222002</v>
      </c>
      <c r="ME98" s="34">
        <f>627.5095*(LS99-LS97)</f>
        <v>61.80952068674938</v>
      </c>
      <c r="MF98" s="34">
        <f>627.5095*(LR99-LR97)</f>
        <v>62.004517639853937</v>
      </c>
      <c r="MG98" s="33">
        <f t="shared" si="154"/>
        <v>-16.22312921915232</v>
      </c>
      <c r="MH98" s="39">
        <f t="shared" si="155"/>
        <v>0.1909435486319353</v>
      </c>
      <c r="MI98" s="33"/>
      <c r="MJ98" s="5" t="s">
        <v>94</v>
      </c>
      <c r="MK98" s="28">
        <v>-995.49515337854905</v>
      </c>
      <c r="ML98" s="28">
        <v>-997.38020734640304</v>
      </c>
      <c r="MM98" s="28">
        <v>-997.36751150897101</v>
      </c>
      <c r="MN98" s="28">
        <v>-997.28486859948305</v>
      </c>
      <c r="MO98" s="28">
        <v>-997.27852068076697</v>
      </c>
      <c r="MP98" s="28">
        <v>-997.27837334205003</v>
      </c>
      <c r="MQ98" s="28">
        <v>-1.2695837432E-2</v>
      </c>
      <c r="MR98" s="28">
        <f t="shared" si="207"/>
        <v>-997.265677504618</v>
      </c>
      <c r="MS98" s="18" t="s">
        <v>119</v>
      </c>
      <c r="MT98" s="34">
        <f>627.5095*(MK99-MK97)</f>
        <v>58.213859638492664</v>
      </c>
      <c r="MU98" s="34">
        <f>627.5095*(MR99-MR97)</f>
        <v>77.744148857138924</v>
      </c>
      <c r="MV98" s="34">
        <f>627.5095*(MP99-MP97)</f>
        <v>78.281273835951879</v>
      </c>
      <c r="MW98" s="34">
        <f>627.5095*(MO99-MO97)</f>
        <v>61.492515820344593</v>
      </c>
      <c r="MX98" s="34">
        <f>627.5095*(MN99-MN97)</f>
        <v>61.761078310036424</v>
      </c>
      <c r="MY98" s="34">
        <f>627.5095*(MM99-MM97)</f>
        <v>61.527476916613452</v>
      </c>
      <c r="MZ98" s="34">
        <f>627.5095*(ML99-ML97)</f>
        <v>62.064601895426406</v>
      </c>
      <c r="NA98" s="52">
        <f t="shared" si="156"/>
        <v>-16.216671940525472</v>
      </c>
      <c r="NB98" s="52">
        <f t="shared" si="157"/>
        <v>0.30352358538998203</v>
      </c>
      <c r="NC98" s="33">
        <f t="shared" si="158"/>
        <v>-0.11261533108323363</v>
      </c>
      <c r="ND98" s="33"/>
      <c r="NE98" s="5" t="s">
        <v>94</v>
      </c>
      <c r="NF98">
        <v>-995.49515337854803</v>
      </c>
      <c r="NG98">
        <v>-997.38029830469998</v>
      </c>
      <c r="NH98">
        <v>-997.36765545578305</v>
      </c>
      <c r="NI98">
        <v>-997.28495694130902</v>
      </c>
      <c r="NJ98">
        <v>-997.27863551685095</v>
      </c>
      <c r="NK98">
        <v>-997.27847703776695</v>
      </c>
      <c r="NL98">
        <v>-1.2642848917E-2</v>
      </c>
      <c r="NM98" s="28">
        <f t="shared" si="208"/>
        <v>-997.26583418884991</v>
      </c>
      <c r="NN98" s="18" t="s">
        <v>119</v>
      </c>
      <c r="NO98" s="34">
        <f>627.5095*(NF99-NF97)</f>
        <v>58.213859638492664</v>
      </c>
      <c r="NP98" s="34">
        <f>627.5095*(NM99-NM97)</f>
        <v>77.696295473975539</v>
      </c>
      <c r="NQ98" s="34">
        <f>627.5095*(NK99-NK97)</f>
        <v>78.235608161123551</v>
      </c>
      <c r="NR98" s="34">
        <f>627.5095*(NJ99-NJ97)</f>
        <v>61.456020366714455</v>
      </c>
      <c r="NS98" s="34">
        <f>627.5095*(NI99-NI97)</f>
        <v>61.725676710894852</v>
      </c>
      <c r="NT98" s="34">
        <f>627.5095*(NH99-NH97)</f>
        <v>61.483529948301751</v>
      </c>
      <c r="NU98" s="34">
        <f>627.5095*(NG99-NG97)</f>
        <v>62.02284263544977</v>
      </c>
      <c r="NV98" s="33">
        <f t="shared" si="159"/>
        <v>-16.212765525673781</v>
      </c>
      <c r="NW98" s="39">
        <f t="shared" si="209"/>
        <v>0.29716592455491764</v>
      </c>
      <c r="NX98" s="33">
        <f t="shared" si="210"/>
        <v>-6.3576608350643937E-3</v>
      </c>
      <c r="NZ98" s="5" t="s">
        <v>94</v>
      </c>
      <c r="OA98" s="4">
        <v>-995.52490950029505</v>
      </c>
      <c r="OB98" s="4">
        <v>-997.553553258026</v>
      </c>
      <c r="OC98" s="4">
        <v>-997.53445023391998</v>
      </c>
      <c r="OD98" s="4">
        <v>-997.445873912823</v>
      </c>
      <c r="OE98" s="4">
        <v>-997.43632240077</v>
      </c>
      <c r="OF98" s="4">
        <v>-997.456869763133</v>
      </c>
      <c r="OG98" s="4">
        <v>-1.9103024106E-2</v>
      </c>
      <c r="OH98" s="28">
        <f t="shared" si="211"/>
        <v>-997.43776673902698</v>
      </c>
      <c r="OI98" s="18" t="s">
        <v>119</v>
      </c>
      <c r="OJ98" s="34">
        <f>627.5095*(OA99-OA97)</f>
        <v>58.400033319842855</v>
      </c>
      <c r="OK98" s="34">
        <f>627.5095*(OH99-OH97)</f>
        <v>78.524061237449331</v>
      </c>
      <c r="OL98" s="34">
        <f>627.5095*(OF99-OF97)</f>
        <v>79.47814351225405</v>
      </c>
      <c r="OM98" s="34">
        <f>627.5095*(OE99-OE97)</f>
        <v>62.462272920432774</v>
      </c>
      <c r="ON98" s="34">
        <f>627.5095*(OD99-OD97)</f>
        <v>62.939314057228756</v>
      </c>
      <c r="OO98" s="34">
        <f>627.5095*(OC99-OC97)</f>
        <v>62.524258665916321</v>
      </c>
      <c r="OP98" s="34">
        <f>627.5095*(OB99-OB97)</f>
        <v>63.478340939508278</v>
      </c>
      <c r="OQ98" s="33">
        <f t="shared" si="160"/>
        <v>-15.999802572745772</v>
      </c>
      <c r="OR98" s="39">
        <f t="shared" si="212"/>
        <v>0.53902688227952211</v>
      </c>
      <c r="OS98" s="39"/>
      <c r="OT98" s="39" t="s">
        <v>94</v>
      </c>
      <c r="OU98" s="39">
        <v>-995.52490950029505</v>
      </c>
      <c r="OV98" s="39">
        <v>-997.553358625437</v>
      </c>
      <c r="OW98" s="39">
        <v>-997.54588392441497</v>
      </c>
      <c r="OX98" s="39">
        <v>-997.44699829545903</v>
      </c>
      <c r="OY98" s="39">
        <v>-997.44326094494795</v>
      </c>
      <c r="OZ98" s="39">
        <v>-997.45716630072798</v>
      </c>
      <c r="PA98" s="39">
        <v>-7.4747010220000002E-3</v>
      </c>
      <c r="PB98" s="39">
        <v>-997.44969159970594</v>
      </c>
      <c r="PC98" s="39" t="s">
        <v>119</v>
      </c>
      <c r="PD98" s="39">
        <v>58.400032200310974</v>
      </c>
      <c r="PE98" s="39">
        <v>79.024285927903961</v>
      </c>
      <c r="PF98" s="39">
        <v>79.364653060226573</v>
      </c>
      <c r="PG98" s="39">
        <v>62.862239759191418</v>
      </c>
      <c r="PH98" s="39">
        <v>63.032423324460979</v>
      </c>
      <c r="PI98" s="39">
        <v>62.977105512512921</v>
      </c>
      <c r="PJ98" s="39">
        <v>63.317472644264818</v>
      </c>
      <c r="PK98" s="39">
        <v>-16.047180415961755</v>
      </c>
      <c r="PL98" s="39">
        <v>0.2850493198038393</v>
      </c>
      <c r="PM98" s="39"/>
      <c r="PO98" s="33">
        <f t="shared" si="161"/>
        <v>0.18617368135019063</v>
      </c>
      <c r="PP98" s="33">
        <f t="shared" si="162"/>
        <v>1.1782357471923319</v>
      </c>
      <c r="PQ98" s="33">
        <f t="shared" si="213"/>
        <v>0.99206206584214129</v>
      </c>
      <c r="PR98" s="33">
        <f>'LNO-CCSD(T)-def2nZVP'!LB98</f>
        <v>6.2537597369733078E-2</v>
      </c>
      <c r="PS98" s="33">
        <f t="shared" si="214"/>
        <v>0.76050356196289404</v>
      </c>
      <c r="PT98" s="33">
        <f t="shared" si="215"/>
        <v>3.7989576425997588E-2</v>
      </c>
      <c r="PU98" s="33">
        <f>-'LNO-CCSD(T)-def2nZVP'!FA98+'CCSD(T)'!CI98</f>
        <v>-0.17927102735795586</v>
      </c>
      <c r="PV98" s="360">
        <f>'LNO-CCSD(T)-def2nZVP'!KV98+PS98+PT98+PU98</f>
        <v>62.623445366148893</v>
      </c>
      <c r="PW98" s="360"/>
      <c r="PX98" s="399">
        <v>0.18617253050023663</v>
      </c>
      <c r="PY98" s="399">
        <v>1.2188492332389771</v>
      </c>
      <c r="PZ98" s="399">
        <v>1.0326767027387405</v>
      </c>
      <c r="QA98" s="399">
        <v>6.2537597369733078E-2</v>
      </c>
      <c r="QB98" s="399">
        <v>0.79058829730269187</v>
      </c>
      <c r="QC98" s="399">
        <v>3.7989576425997588E-2</v>
      </c>
      <c r="QD98" s="399">
        <v>-0.17927102735795586</v>
      </c>
      <c r="QE98" s="360">
        <v>62.653530101488691</v>
      </c>
      <c r="QF98" s="399">
        <f t="shared" si="216"/>
        <v>3.0084735339798385E-2</v>
      </c>
      <c r="QH98" s="5" t="s">
        <v>94</v>
      </c>
      <c r="QI98" s="420">
        <v>-995.49515337668595</v>
      </c>
      <c r="QJ98" s="420">
        <v>-997.14561572778803</v>
      </c>
      <c r="QK98" s="420">
        <v>-997.14186889158202</v>
      </c>
      <c r="QL98" s="420">
        <v>-997.05861128776701</v>
      </c>
      <c r="QM98" s="420">
        <v>-997.05673786966395</v>
      </c>
      <c r="QN98" s="420">
        <v>-997.03424359662699</v>
      </c>
      <c r="QO98" s="420">
        <v>-3.746836206E-3</v>
      </c>
      <c r="QP98" s="213">
        <f t="shared" si="217"/>
        <v>-997.03049676042099</v>
      </c>
      <c r="QQ98" s="421" t="s">
        <v>119</v>
      </c>
      <c r="QR98" s="212">
        <f>627.5095*(QI99-QI97)</f>
        <v>58.213859255684532</v>
      </c>
      <c r="QS98" s="212">
        <f>627.5095*(QP99-QP97)</f>
        <v>77.837084895414065</v>
      </c>
      <c r="QT98" s="212">
        <f>627.5095*(QN99-QN97)</f>
        <v>77.973386344959536</v>
      </c>
      <c r="QU98" s="212">
        <f>627.5095*(QM99-QM97)</f>
        <v>61.898987088192534</v>
      </c>
      <c r="QV98" s="212">
        <f>627.5095*(QL99-QL97)</f>
        <v>61.967137813321969</v>
      </c>
      <c r="QW98" s="212">
        <f>627.5095*(QK99-QK97)</f>
        <v>62.072856339829727</v>
      </c>
      <c r="QX98" s="212">
        <f>627.5095*(QJ99-QJ97)</f>
        <v>62.209157789446536</v>
      </c>
      <c r="QY98" s="213">
        <f t="shared" si="163"/>
        <v>-15.764228555513</v>
      </c>
      <c r="QZ98" s="249">
        <f t="shared" si="218"/>
        <v>0.24201997612456694</v>
      </c>
      <c r="RA98" s="5"/>
      <c r="RB98" s="5" t="s">
        <v>94</v>
      </c>
      <c r="RC98" s="213">
        <v>-995.52490950029505</v>
      </c>
      <c r="RD98" s="213">
        <v>-997.26363685990896</v>
      </c>
      <c r="RE98" s="213">
        <v>-997.25752471764201</v>
      </c>
      <c r="RF98" s="213">
        <v>-997.167462854929</v>
      </c>
      <c r="RG98" s="213">
        <v>-997.16440678379604</v>
      </c>
      <c r="RH98" s="213">
        <v>-997.16176488334997</v>
      </c>
      <c r="RI98" s="213">
        <v>-6.1121422670000003E-3</v>
      </c>
      <c r="RJ98" s="418">
        <f t="shared" si="219"/>
        <v>-997.15565274108292</v>
      </c>
      <c r="RK98" s="421" t="s">
        <v>119</v>
      </c>
      <c r="RL98" s="212">
        <f>627.5095*(RC99-RC97)</f>
        <v>58.400032200310974</v>
      </c>
      <c r="RM98" s="212">
        <f>627.5095*(RJ99-RJ97)</f>
        <v>78.607640475224599</v>
      </c>
      <c r="RN98" s="212">
        <f>627.5095*(RH99-RH97)</f>
        <v>78.947753446772097</v>
      </c>
      <c r="RO98" s="212">
        <f>627.5095*(RG99-RG97)</f>
        <v>62.84311002548705</v>
      </c>
      <c r="RP98" s="212">
        <f>627.5095*(RF99-RF97)</f>
        <v>63.01316651122513</v>
      </c>
      <c r="RQ98" s="212">
        <f>627.5095*(RE99-RE97)</f>
        <v>63.03797124578422</v>
      </c>
      <c r="RR98" s="212">
        <f>627.5095*(RD99-RD97)</f>
        <v>63.378084217260373</v>
      </c>
      <c r="RS98" s="213">
        <f t="shared" si="164"/>
        <v>-15.569669229511724</v>
      </c>
      <c r="RT98" s="249">
        <f t="shared" si="220"/>
        <v>0.36491770603524287</v>
      </c>
    </row>
    <row r="99" spans="1:488" ht="17">
      <c r="A99" s="96">
        <v>-45.4</v>
      </c>
      <c r="C99" s="286" t="s">
        <v>95</v>
      </c>
      <c r="D99" s="282">
        <v>-994.93428093679404</v>
      </c>
      <c r="E99" s="282">
        <v>-996.08536184436298</v>
      </c>
      <c r="F99" s="282">
        <v>-996.08311836325697</v>
      </c>
      <c r="G99" s="282">
        <v>-996.03507764072594</v>
      </c>
      <c r="H99" s="282">
        <v>-996.03395590017305</v>
      </c>
      <c r="I99" s="282">
        <v>-995.96283522933197</v>
      </c>
      <c r="J99" s="282">
        <v>-995.96059174822597</v>
      </c>
      <c r="K99" s="94" t="s">
        <v>120</v>
      </c>
      <c r="L99" s="34">
        <f>627.5095*(D97-D98)</f>
        <v>-26.362357438345072</v>
      </c>
      <c r="M99" s="34">
        <f>627.5095*(J97-J98)</f>
        <v>-52.581847440851966</v>
      </c>
      <c r="N99" s="34">
        <f>627.5095*(I97-I98)</f>
        <v>-52.535541321662308</v>
      </c>
      <c r="O99" s="34">
        <f>627.5095*(H97-H98)</f>
        <v>-36.452910048868276</v>
      </c>
      <c r="P99" s="34">
        <f>627.5095*(G97-G98)</f>
        <v>-36.429756989665805</v>
      </c>
      <c r="Q99" s="34">
        <f>627.5095*(F97-F98)</f>
        <v>-35.910387185052059</v>
      </c>
      <c r="R99" s="34">
        <f>627.5095*(E97-E98)</f>
        <v>-35.864081065933732</v>
      </c>
      <c r="S99" s="93">
        <f t="shared" si="165"/>
        <v>16.671460255728576</v>
      </c>
      <c r="T99" s="93">
        <f t="shared" si="166"/>
        <v>0.56567592373207276</v>
      </c>
      <c r="U99" s="288"/>
      <c r="V99" s="93">
        <f>L99-'CCSD(T)'!BV99</f>
        <v>-0.62671549520039349</v>
      </c>
      <c r="W99" s="93">
        <f>N99-'CCSD(T)'!BW99</f>
        <v>-0.51842845636378598</v>
      </c>
      <c r="X99" s="93">
        <f>P99-'CCSD(T)'!CF99</f>
        <v>-8.7212145701712984E-2</v>
      </c>
      <c r="Y99" s="93">
        <f>R99-'CCSD(T)'!CG99</f>
        <v>-0.20200264868859108</v>
      </c>
      <c r="Z99" s="93">
        <f>R99-'DLPNO-CCSD(T1 or T0)'!CT98</f>
        <v>0.76974533136222334</v>
      </c>
      <c r="AA99" s="93">
        <f t="shared" si="167"/>
        <v>0.53950334949868051</v>
      </c>
      <c r="AB99" s="93">
        <f t="shared" si="168"/>
        <v>-0.1147905029868781</v>
      </c>
      <c r="AD99" s="209" t="s">
        <v>95</v>
      </c>
      <c r="AE99" s="28">
        <v>-994.93428093679404</v>
      </c>
      <c r="AF99" s="28">
        <v>-996.08536184436298</v>
      </c>
      <c r="AG99" s="28">
        <v>-996.08311836325697</v>
      </c>
      <c r="AH99" s="28">
        <v>-996.03507764072594</v>
      </c>
      <c r="AI99" s="28">
        <v>-996.03395590017305</v>
      </c>
      <c r="AJ99" s="28">
        <v>-995.96283522933197</v>
      </c>
      <c r="AK99" s="28">
        <v>-995.96059174822597</v>
      </c>
      <c r="AL99" s="18" t="s">
        <v>120</v>
      </c>
      <c r="AM99" s="34">
        <f>627.5095*(AE97-AE98)</f>
        <v>-26.362357637953192</v>
      </c>
      <c r="AN99" s="34">
        <f>627.5095*(AK97-AK98)</f>
        <v>-52.584732476012391</v>
      </c>
      <c r="AO99" s="34">
        <f>627.5095*(AJ97-AJ98)</f>
        <v>-52.53129074110818</v>
      </c>
      <c r="AP99" s="34">
        <f>627.5095*(AI97-AI98)</f>
        <v>-36.451658242720349</v>
      </c>
      <c r="AQ99" s="34">
        <f>627.5095*(AH97-AH98)</f>
        <v>-36.424937375945966</v>
      </c>
      <c r="AR99" s="34">
        <f>627.5095*(AG97-AG98)</f>
        <v>-35.905788848132225</v>
      </c>
      <c r="AS99" s="34">
        <f>627.5095*(AF97-AF98)</f>
        <v>-35.852347113941413</v>
      </c>
      <c r="AT99" s="52">
        <f t="shared" si="169"/>
        <v>16.678943627166767</v>
      </c>
      <c r="AU99" s="52">
        <f t="shared" si="170"/>
        <v>0.5725902620045531</v>
      </c>
      <c r="AV99" s="71"/>
      <c r="AW99" s="52">
        <f>AM99-'CCSD(T)'!BV99</f>
        <v>-0.62671569480851375</v>
      </c>
      <c r="AX99" s="52">
        <f>AO99-'CCSD(T)'!BW99</f>
        <v>-0.51417787580965779</v>
      </c>
      <c r="AY99" s="52">
        <f>AQ99-'CCSD(T)'!CF99</f>
        <v>-8.2392531981874129E-2</v>
      </c>
      <c r="AZ99" s="52">
        <f>AS99-'CCSD(T)'!CG99</f>
        <v>-0.19026869669627189</v>
      </c>
      <c r="BA99" s="52">
        <f>AS99-'DLPNO-CCSD(T1 or T0)'!CT98</f>
        <v>0.78147928335454253</v>
      </c>
      <c r="BB99" s="52">
        <f t="shared" si="171"/>
        <v>0.54432316282663962</v>
      </c>
      <c r="BC99" s="52">
        <f t="shared" si="172"/>
        <v>-0.10787616471439776</v>
      </c>
      <c r="BD99" s="33"/>
      <c r="BE99" s="211" t="s">
        <v>95</v>
      </c>
      <c r="BF99" s="28">
        <v>-994.93428093660305</v>
      </c>
      <c r="BG99" s="28">
        <v>-996.08517466289197</v>
      </c>
      <c r="BH99" s="28">
        <v>-996.07978091744496</v>
      </c>
      <c r="BI99" s="28">
        <v>-996.03466584336695</v>
      </c>
      <c r="BJ99" s="28">
        <v>-996.03196897064402</v>
      </c>
      <c r="BK99" s="28">
        <v>-995.96263959403598</v>
      </c>
      <c r="BL99" s="28">
        <v>-5.3937454469999997E-3</v>
      </c>
      <c r="BM99" s="28">
        <f t="shared" si="173"/>
        <v>-995.95724584858897</v>
      </c>
      <c r="BN99" s="18" t="s">
        <v>120</v>
      </c>
      <c r="BO99" s="212">
        <f>627.5095*(BF97-BF98)</f>
        <v>-26.362359205497576</v>
      </c>
      <c r="BP99" s="212">
        <f>627.5095*(BM97-BM98)</f>
        <v>-52.25594953673037</v>
      </c>
      <c r="BQ99" s="212">
        <f>627.5095*(BK97-BK98)</f>
        <v>-52.521524192652564</v>
      </c>
      <c r="BR99" s="212">
        <f>627.5095*(BJ97-BJ98)</f>
        <v>-36.307743024629801</v>
      </c>
      <c r="BS99" s="212">
        <f>627.5095*(BI97-BI98)</f>
        <v>-36.440530352626567</v>
      </c>
      <c r="BT99" s="212">
        <f>627.5095*(BH97-BH98)</f>
        <v>-35.717455726537835</v>
      </c>
      <c r="BU99" s="212">
        <f>627.5095*(BG97-BG98)</f>
        <v>-35.983030381817976</v>
      </c>
      <c r="BV99" s="213">
        <f t="shared" si="174"/>
        <v>16.538493810834588</v>
      </c>
      <c r="BW99" s="213">
        <f t="shared" si="175"/>
        <v>0.45749997080859117</v>
      </c>
      <c r="BX99" s="214">
        <f t="shared" si="129"/>
        <v>0.11509029119596192</v>
      </c>
      <c r="BY99" s="33">
        <f>BO99-'CCSD(T)'!BV99</f>
        <v>-0.62671726235289782</v>
      </c>
      <c r="BZ99" s="33">
        <f>BQ99-'CCSD(T)'!BW99</f>
        <v>-0.50441132735404182</v>
      </c>
      <c r="CA99" s="39">
        <f>BS99-'CCSD(T)'!CF99</f>
        <v>-9.798550866247524E-2</v>
      </c>
      <c r="CB99" s="39">
        <f>BU99-'CCSD(T)'!CG99</f>
        <v>-0.32095196457283492</v>
      </c>
      <c r="CC99" s="33">
        <f>BU99-'DLPNO-CCSD(T1 or T0)'!CT98</f>
        <v>0.65079601547797949</v>
      </c>
      <c r="CD99" s="33">
        <f t="shared" si="176"/>
        <v>0.52873175369042258</v>
      </c>
      <c r="CE99" s="33">
        <f t="shared" si="177"/>
        <v>-0.22296645591035968</v>
      </c>
      <c r="CF99" s="39"/>
      <c r="CG99" s="211" t="s">
        <v>95</v>
      </c>
      <c r="CH99" s="74">
        <v>-994.93428093679404</v>
      </c>
      <c r="CI99" s="74">
        <v>-996.08522211246202</v>
      </c>
      <c r="CJ99" s="74">
        <v>-996.07982482728698</v>
      </c>
      <c r="CK99" s="74">
        <v>-996.03470589565597</v>
      </c>
      <c r="CL99" s="74">
        <v>-996.03200725306795</v>
      </c>
      <c r="CM99" s="74">
        <v>-995.96270090852499</v>
      </c>
      <c r="CN99" s="33">
        <v>-5.3972851749999997E-3</v>
      </c>
      <c r="CO99" s="33">
        <f t="shared" si="178"/>
        <v>-995.95730362334996</v>
      </c>
      <c r="CP99" s="18" t="s">
        <v>120</v>
      </c>
      <c r="CQ99" s="34">
        <f>627.5095*(CH97-CH98)</f>
        <v>-26.362357438345072</v>
      </c>
      <c r="CR99" s="34">
        <f>627.5095*(CO97-CO98)</f>
        <v>-52.160710627721286</v>
      </c>
      <c r="CS99" s="34">
        <f>627.5095*(CM97-CM98)</f>
        <v>-52.462301217148877</v>
      </c>
      <c r="CT99" s="34">
        <f>627.5095*(CL97-CL98)</f>
        <v>-36.241244821301002</v>
      </c>
      <c r="CU99" s="34">
        <f>627.5095*(CK97-CK98)</f>
        <v>-36.392040115765106</v>
      </c>
      <c r="CV99" s="34">
        <f>627.5095*(CJ97-CJ98)</f>
        <v>-35.637982212463562</v>
      </c>
      <c r="CW99" s="34">
        <f>627.5095*(CI97-CI98)</f>
        <v>-35.939572801249099</v>
      </c>
      <c r="CX99" s="33">
        <f t="shared" si="130"/>
        <v>16.522728415899778</v>
      </c>
      <c r="CY99" s="33">
        <f t="shared" si="131"/>
        <v>0.45246731451600652</v>
      </c>
      <c r="CZ99" s="33">
        <f t="shared" si="132"/>
        <v>-5.0326562925846474E-3</v>
      </c>
      <c r="DA99" s="33">
        <f>CQ99-'CCSD(T)'!BV99</f>
        <v>-0.62671549520039349</v>
      </c>
      <c r="DB99" s="33">
        <f>CS99-'CCSD(T)'!BW99</f>
        <v>-0.44518835185035499</v>
      </c>
      <c r="DC99" s="33">
        <f>CU99-'CCSD(T)'!CF99</f>
        <v>-4.9495271801013985E-2</v>
      </c>
      <c r="DD99" s="39">
        <f>CW99-'CCSD(T)'!CG99</f>
        <v>-0.27749438400395832</v>
      </c>
      <c r="DE99" s="39">
        <f>CW99-'DLPNO-CCSD(T1 or T0)'!CT98</f>
        <v>0.6942535960468561</v>
      </c>
      <c r="DF99" s="33">
        <f t="shared" si="179"/>
        <v>0.57722022339937951</v>
      </c>
      <c r="DG99" s="33">
        <f t="shared" si="180"/>
        <v>-0.22799911220294433</v>
      </c>
      <c r="DH99" s="33"/>
      <c r="DI99" s="211" t="s">
        <v>95</v>
      </c>
      <c r="DJ99" s="74">
        <v>-994.93428093631201</v>
      </c>
      <c r="DK99" s="74">
        <v>-996.08486166703597</v>
      </c>
      <c r="DL99" s="74">
        <v>-996.08450905228403</v>
      </c>
      <c r="DM99" s="74">
        <v>-996.034852506481</v>
      </c>
      <c r="DN99" s="74">
        <v>-996.03467619910498</v>
      </c>
      <c r="DO99" s="74">
        <v>-995.963007051261</v>
      </c>
      <c r="DP99" s="28">
        <v>-3.5261475299999998E-4</v>
      </c>
      <c r="DQ99" s="33">
        <f t="shared" si="125"/>
        <v>-995.96265443650805</v>
      </c>
      <c r="DR99" s="18" t="s">
        <v>120</v>
      </c>
      <c r="DS99" s="34">
        <f>627.5095*(DJ97-DJ98)</f>
        <v>-26.362357994365684</v>
      </c>
      <c r="DT99" s="34">
        <f>627.5095*(DQ97-DQ98)</f>
        <v>-52.451057228966405</v>
      </c>
      <c r="DU99" s="34">
        <f>627.5095*(DO97-DO98)</f>
        <v>-52.440802911748193</v>
      </c>
      <c r="DV99" s="34">
        <f>627.5095*(DN97-DN98)</f>
        <v>-36.421949788155167</v>
      </c>
      <c r="DW99" s="34">
        <f>627.5095*(DM97-DM98)</f>
        <v>-36.416822628904001</v>
      </c>
      <c r="DX99" s="34">
        <f>627.5095*(DL97-DL98)</f>
        <v>-35.791454521393085</v>
      </c>
      <c r="DY99" s="34">
        <f>627.5095*(DK97-DK98)</f>
        <v>-35.781200204174873</v>
      </c>
      <c r="DZ99" s="33">
        <f t="shared" si="133"/>
        <v>16.65960270757332</v>
      </c>
      <c r="EA99" s="33">
        <f t="shared" si="134"/>
        <v>0.635622424729128</v>
      </c>
      <c r="EB99" s="33">
        <f t="shared" si="181"/>
        <v>6.9946500997055239E-2</v>
      </c>
      <c r="EC99" s="33">
        <f>DS99-'CCSD(T)'!BV99</f>
        <v>-0.62671605122100615</v>
      </c>
      <c r="ED99" s="33">
        <f>DU99-'CCSD(T)'!BW99</f>
        <v>-0.42369004644967134</v>
      </c>
      <c r="EE99" s="33">
        <f>DW99-'CCSD(T)'!CF99</f>
        <v>-7.4277784939908997E-2</v>
      </c>
      <c r="EF99" s="39">
        <f>DY99-'CCSD(T)'!CG99</f>
        <v>-0.11912178692973185</v>
      </c>
      <c r="EG99" s="39">
        <f>DY99-'DLPNO-CCSD(T1 or T0)'!CT98</f>
        <v>0.85262619312108257</v>
      </c>
      <c r="EH99" s="33">
        <f t="shared" si="182"/>
        <v>0.55243826628109716</v>
      </c>
      <c r="EI99" s="33">
        <f t="shared" si="183"/>
        <v>-4.4844001989822857E-2</v>
      </c>
      <c r="EJ99" s="33"/>
      <c r="EK99" s="289" t="s">
        <v>95</v>
      </c>
      <c r="EL99" s="33">
        <v>-994.97837271464596</v>
      </c>
      <c r="EM99" s="33">
        <v>-996.41077456161702</v>
      </c>
      <c r="EN99" s="33">
        <v>-996.40835444529398</v>
      </c>
      <c r="EO99" s="33">
        <v>-996.35084462689201</v>
      </c>
      <c r="EP99" s="33">
        <v>-996.34963456873004</v>
      </c>
      <c r="EQ99" s="33">
        <v>-996.31374669929198</v>
      </c>
      <c r="ER99" s="33">
        <v>-2.4201163229999999E-3</v>
      </c>
      <c r="ES99" s="33">
        <f t="shared" si="184"/>
        <v>-996.31132658296895</v>
      </c>
      <c r="ET99" s="18" t="s">
        <v>120</v>
      </c>
      <c r="EU99" s="34">
        <f>627.5095*(EL97-EL98)</f>
        <v>-26.24968204340967</v>
      </c>
      <c r="EV99" s="34">
        <f>627.5095*(ES97-ES98)</f>
        <v>-52.973709750892056</v>
      </c>
      <c r="EW99" s="34">
        <f>627.5095*(EQ97-EQ98)</f>
        <v>-53.012479299013513</v>
      </c>
      <c r="EX99" s="34">
        <f>627.5095*(EP97-EP98)</f>
        <v>-35.308503984527725</v>
      </c>
      <c r="EY99" s="34">
        <f>627.5095*(EO97-EO98)</f>
        <v>-35.327888757625367</v>
      </c>
      <c r="EZ99" s="34">
        <f>627.5095*(EN97-EN98)</f>
        <v>-35.007807028876996</v>
      </c>
      <c r="FA99" s="34">
        <f>627.5095*(EM97-EM98)</f>
        <v>-35.046576576998447</v>
      </c>
      <c r="FB99" s="92">
        <f t="shared" si="135"/>
        <v>17.965902722015066</v>
      </c>
      <c r="FC99" s="92">
        <f t="shared" si="136"/>
        <v>0.28131218062691943</v>
      </c>
      <c r="FD99" s="92">
        <f>EU99-'CCSD(T)'!BB99</f>
        <v>-0.57363168240803475</v>
      </c>
      <c r="FE99" s="92">
        <f>EW99-'CCSD(T)'!BC99</f>
        <v>-0.73771630964053259</v>
      </c>
      <c r="FF99" s="92">
        <f>EY99-'CCSD(T)'!CH99</f>
        <v>-9.124028105634352E-2</v>
      </c>
      <c r="FG99" s="96">
        <f>FA99-'CCSD(T)'!CI99</f>
        <v>-0.26353932705529814</v>
      </c>
      <c r="FH99" s="96">
        <f>FA99-'DLPNO-CCSD(T1 or T0)'!AF98</f>
        <v>0.64572264383757272</v>
      </c>
      <c r="FI99" s="92">
        <f t="shared" si="185"/>
        <v>0.48239140135169123</v>
      </c>
      <c r="FJ99" s="92">
        <f t="shared" si="186"/>
        <v>-0.17229904599895463</v>
      </c>
      <c r="FK99" s="39"/>
      <c r="FL99" s="218" t="s">
        <v>95</v>
      </c>
      <c r="FM99" s="28">
        <v>-994.97837271512697</v>
      </c>
      <c r="FN99" s="28">
        <v>-996.41077454507297</v>
      </c>
      <c r="FO99" s="28">
        <v>-996.40835442917898</v>
      </c>
      <c r="FP99" s="28">
        <v>-996.350844608746</v>
      </c>
      <c r="FQ99" s="28">
        <v>-996.34963455079901</v>
      </c>
      <c r="FR99" s="28">
        <v>-996.31374665902194</v>
      </c>
      <c r="FS99" s="28">
        <v>-2.4201158939999999E-3</v>
      </c>
      <c r="FT99" s="28">
        <f t="shared" si="187"/>
        <v>-996.31132654312796</v>
      </c>
      <c r="FU99" s="18" t="s">
        <v>120</v>
      </c>
      <c r="FV99" s="34">
        <f>627.5095*(FM97-FM98)</f>
        <v>-26.249681467984693</v>
      </c>
      <c r="FW99" s="34">
        <f>627.5095*(FT97-FT98)</f>
        <v>-52.967837768070808</v>
      </c>
      <c r="FX99" s="34">
        <f>627.5095*(FR97-FR98)</f>
        <v>-53.01028181038</v>
      </c>
      <c r="FY99" s="34">
        <f>627.5095*(FQ97-FQ98)</f>
        <v>-35.305269294227593</v>
      </c>
      <c r="FZ99" s="34">
        <f>627.5095*(FP97-FP98)</f>
        <v>-35.326491315310847</v>
      </c>
      <c r="GA99" s="34">
        <f>627.5095*(FO97-FO98)</f>
        <v>-35.003355935903663</v>
      </c>
      <c r="GB99" s="34">
        <f>627.5095*(FN97-FN98)</f>
        <v>-35.045799978070178</v>
      </c>
      <c r="GC99" s="33">
        <f t="shared" si="188"/>
        <v>17.964481832309822</v>
      </c>
      <c r="GD99" s="33">
        <f t="shared" si="189"/>
        <v>0.2806913372406683</v>
      </c>
      <c r="GE99" s="169">
        <f t="shared" si="137"/>
        <v>-0.44403956382350884</v>
      </c>
      <c r="GF99" s="33">
        <f>FV99-'CCSD(T)'!BB99</f>
        <v>-0.57363110698305775</v>
      </c>
      <c r="GG99" s="33">
        <f>FX99-'CCSD(T)'!BC99</f>
        <v>-0.7355188210070196</v>
      </c>
      <c r="GH99" s="33">
        <f>FZ99-'CCSD(T)'!CH99</f>
        <v>-8.9842838741823527E-2</v>
      </c>
      <c r="GI99" s="33">
        <f>GB99-'CCSD(T)'!CI99</f>
        <v>-0.26276272812702928</v>
      </c>
      <c r="GJ99" s="33">
        <f>GB99-'DLPNO-CCSD(T1 or T0)'!O98</f>
        <v>-0.32071001506337637</v>
      </c>
      <c r="GK99" s="33">
        <f t="shared" si="190"/>
        <v>0.48378826824123422</v>
      </c>
      <c r="GL99" s="33">
        <f t="shared" si="191"/>
        <v>-0.17291988938520575</v>
      </c>
      <c r="GM99" s="33"/>
      <c r="GN99" s="218" t="s">
        <v>95</v>
      </c>
      <c r="GO99" s="28">
        <v>-994.97837271512697</v>
      </c>
      <c r="GP99" s="28">
        <v>-996.41064661935104</v>
      </c>
      <c r="GQ99" s="28">
        <v>-996.40421764546704</v>
      </c>
      <c r="GR99" s="28">
        <v>-996.35053604946802</v>
      </c>
      <c r="GS99" s="28">
        <v>-996.34732156252596</v>
      </c>
      <c r="GT99" s="28">
        <v>-996.31355795025797</v>
      </c>
      <c r="GU99" s="28">
        <v>-6.4289738840000001E-3</v>
      </c>
      <c r="GV99" s="28">
        <f t="shared" si="192"/>
        <v>-996.30712897637397</v>
      </c>
      <c r="GW99" s="18" t="s">
        <v>120</v>
      </c>
      <c r="GX99" s="34">
        <f>627.5095*(GO97-GO98)</f>
        <v>-26.249681467984693</v>
      </c>
      <c r="GY99" s="34">
        <f>627.5095*(GV97-GV98)</f>
        <v>-52.741544763174254</v>
      </c>
      <c r="GZ99" s="34">
        <f>627.5095*(GT97-GT98)</f>
        <v>-53.000684500573932</v>
      </c>
      <c r="HA99" s="34">
        <f>627.5095*(GS97-GS98)</f>
        <v>-35.029324220430269</v>
      </c>
      <c r="HB99" s="34">
        <f>627.5095*(GR97-GR98)</f>
        <v>-35.158894088844747</v>
      </c>
      <c r="HC99" s="34">
        <f>627.5095*(GQ97-GQ98)</f>
        <v>-34.71512685348813</v>
      </c>
      <c r="HD99" s="34">
        <f>627.5095*(GP97-GP98)</f>
        <v>-34.974266590887808</v>
      </c>
      <c r="HE99" s="33">
        <f t="shared" si="138"/>
        <v>18.026417909686124</v>
      </c>
      <c r="HF99" s="33">
        <f t="shared" si="139"/>
        <v>0.18462749795693867</v>
      </c>
      <c r="HG99" s="52">
        <f t="shared" si="193"/>
        <v>9.6063839283729635E-2</v>
      </c>
      <c r="HH99" s="33">
        <f>GX99-'CCSD(T)'!BB99</f>
        <v>-0.57363110698305775</v>
      </c>
      <c r="HI99" s="33">
        <f>GZ99-'CCSD(T)'!BC99</f>
        <v>-0.72592151120095139</v>
      </c>
      <c r="HJ99" s="33">
        <f>HB99-'CCSD(T)'!CH99</f>
        <v>7.7754387724276341E-2</v>
      </c>
      <c r="HK99" s="33">
        <f>HD99-'CCSD(T)'!CI99</f>
        <v>-0.19122934094465904</v>
      </c>
      <c r="HL99" s="33">
        <f>HD99-'DLPNO-CCSD(T1 or T0)'!CT98</f>
        <v>1.6595598064081472</v>
      </c>
      <c r="HM99" s="33">
        <f t="shared" si="140"/>
        <v>0.65138549470733409</v>
      </c>
      <c r="HN99" s="33">
        <f t="shared" si="141"/>
        <v>-0.26898372866893538</v>
      </c>
      <c r="HO99" s="39"/>
      <c r="HP99" s="218" t="s">
        <v>95</v>
      </c>
      <c r="HQ99" s="28">
        <v>-994.97837271512697</v>
      </c>
      <c r="HR99" s="28">
        <v>-996.41070493619804</v>
      </c>
      <c r="HS99" s="28">
        <v>-996.40427493108302</v>
      </c>
      <c r="HT99" s="28">
        <v>-996.35058555989895</v>
      </c>
      <c r="HU99" s="28">
        <v>-996.34737055734195</v>
      </c>
      <c r="HV99" s="28">
        <v>-996.31362533352501</v>
      </c>
      <c r="HW99" s="28">
        <v>-6.4300051149999999E-3</v>
      </c>
      <c r="HX99" s="28">
        <f t="shared" si="194"/>
        <v>-996.30719532840999</v>
      </c>
      <c r="HY99" s="18" t="s">
        <v>120</v>
      </c>
      <c r="HZ99" s="34">
        <f>627.5095*(HQ97-HQ98)</f>
        <v>-26.249681467984693</v>
      </c>
      <c r="IA99" s="34">
        <f>627.5095*(HX97-HX98)</f>
        <v>-52.679041075785335</v>
      </c>
      <c r="IB99" s="34">
        <f>627.5095*(HV97-HV98)</f>
        <v>-52.937624563642331</v>
      </c>
      <c r="IC99" s="34">
        <f>627.5095*(HU97-HU98)</f>
        <v>-34.981747905962877</v>
      </c>
      <c r="ID99" s="34">
        <f>627.5095*(HT97-HT98)</f>
        <v>-35.11103964964169</v>
      </c>
      <c r="IE99" s="34">
        <f>627.5095*(HS97-HS98)</f>
        <v>-34.661146082280894</v>
      </c>
      <c r="IF99" s="34">
        <f>627.5095*(HR97-HR98)</f>
        <v>-34.919729570209228</v>
      </c>
      <c r="IG99" s="33">
        <f t="shared" si="195"/>
        <v>18.017894993433103</v>
      </c>
      <c r="IH99" s="33">
        <f t="shared" si="196"/>
        <v>0.19131007943246203</v>
      </c>
      <c r="II99" s="33">
        <f t="shared" si="197"/>
        <v>6.6825814755233637E-3</v>
      </c>
      <c r="IJ99" s="33">
        <f>HZ99-'CCSD(T)'!BB99</f>
        <v>-0.57363110698305775</v>
      </c>
      <c r="IK99" s="33">
        <f>IB99-'CCSD(T)'!BC99</f>
        <v>-0.66286157426934977</v>
      </c>
      <c r="IL99" s="33">
        <f>ID99-'CCSD(T)'!CH99</f>
        <v>0.12560882692733344</v>
      </c>
      <c r="IM99" s="33">
        <f>IF99-'CCSD(T)'!CI99</f>
        <v>-0.13669232026607858</v>
      </c>
      <c r="IN99" s="33">
        <f>IF99-'DLPNO-CCSD(T1 or T0)'!CT98</f>
        <v>1.7140968270867276</v>
      </c>
      <c r="IO99" s="33">
        <f t="shared" si="198"/>
        <v>0.69923993391039119</v>
      </c>
      <c r="IP99" s="33">
        <f t="shared" si="199"/>
        <v>-0.26230114719341202</v>
      </c>
      <c r="IQ99" s="33"/>
      <c r="IR99" s="218" t="s">
        <v>95</v>
      </c>
      <c r="IS99">
        <v>-994.97837271464698</v>
      </c>
      <c r="IT99">
        <v>-996.41075659980299</v>
      </c>
      <c r="IU99">
        <v>-996.41029106211499</v>
      </c>
      <c r="IV99">
        <v>-996.35089767624902</v>
      </c>
      <c r="IW99">
        <v>-996.35066490740599</v>
      </c>
      <c r="IX99">
        <v>-996.31393368121303</v>
      </c>
      <c r="IY99">
        <v>-4.6553768799999999E-4</v>
      </c>
      <c r="IZ99" s="28">
        <f t="shared" si="200"/>
        <v>-996.31346814352503</v>
      </c>
      <c r="JA99" s="18" t="s">
        <v>120</v>
      </c>
      <c r="JB99" s="34">
        <f>627.5095*(IS97-IS98)</f>
        <v>-26.24968204340967</v>
      </c>
      <c r="JC99" s="34">
        <f>627.5095*(IZ97-IZ98)</f>
        <v>-52.887883097912756</v>
      </c>
      <c r="JD99" s="34">
        <f>627.5095*(IX97-IX98)</f>
        <v>-52.903412121949842</v>
      </c>
      <c r="JE99" s="34">
        <f>627.5095*(IW97-IW98)</f>
        <v>-35.273532450922978</v>
      </c>
      <c r="JF99" s="34">
        <f>627.5095*(IV97-IV98)</f>
        <v>-35.281296962905849</v>
      </c>
      <c r="JG99" s="34">
        <f>627.5095*(IU97-IU98)</f>
        <v>-34.85962476249118</v>
      </c>
      <c r="JH99" s="34">
        <f>627.5095*(IT97-IT98)</f>
        <v>-34.875153786528273</v>
      </c>
      <c r="JI99" s="33">
        <f t="shared" si="201"/>
        <v>18.028258335421569</v>
      </c>
      <c r="JJ99" s="33">
        <f t="shared" si="202"/>
        <v>0.4061431763775758</v>
      </c>
      <c r="JK99" s="33">
        <f t="shared" si="203"/>
        <v>0.12483099575065637</v>
      </c>
      <c r="JL99" s="33">
        <f>JB99-'CCSD(T)'!BB99</f>
        <v>-0.57363168240803475</v>
      </c>
      <c r="JM99" s="33">
        <f>JD99-'CCSD(T)'!BC99</f>
        <v>-0.62864913257686084</v>
      </c>
      <c r="JN99" s="33">
        <f>JF99-'CCSD(T)'!CH99</f>
        <v>-4.4648486336825499E-2</v>
      </c>
      <c r="JO99" s="33">
        <f>JH99-'CCSD(T)'!CI99</f>
        <v>-9.2116536585123754E-2</v>
      </c>
      <c r="JP99" s="33">
        <f>JH99-'DLPNO-CCSD(T1 or T0)'!CT98</f>
        <v>1.7586726107676824</v>
      </c>
      <c r="JQ99" s="33">
        <f t="shared" si="204"/>
        <v>0.52898319607120925</v>
      </c>
      <c r="JR99" s="33">
        <f t="shared" si="205"/>
        <v>-4.7468050248298255E-2</v>
      </c>
      <c r="JS99" s="33"/>
      <c r="JT99" s="344">
        <v>-997.59296447862198</v>
      </c>
      <c r="JU99" s="345">
        <v>-997.26039622377198</v>
      </c>
      <c r="JV99" s="346">
        <v>-997.24740018287798</v>
      </c>
      <c r="JW99" s="328"/>
      <c r="JX99" s="218" t="s">
        <v>95</v>
      </c>
      <c r="JY99" s="28">
        <v>-995.45242240939899</v>
      </c>
      <c r="JZ99" s="28">
        <v>-997.34807886792498</v>
      </c>
      <c r="KA99" s="28">
        <v>-997.34315965929704</v>
      </c>
      <c r="KB99" s="28">
        <v>-997.25289691397597</v>
      </c>
      <c r="KC99" s="28">
        <v>-997.25043730966195</v>
      </c>
      <c r="KD99" s="28">
        <v>-997.25266733547801</v>
      </c>
      <c r="KE99" s="28">
        <v>-4.9192086290000001E-3</v>
      </c>
      <c r="KF99" s="28">
        <f t="shared" si="206"/>
        <v>-997.24774812684905</v>
      </c>
      <c r="KG99" s="216">
        <v>-997.05984367300005</v>
      </c>
      <c r="KH99" s="125">
        <v>-997.05984367300005</v>
      </c>
      <c r="KI99" s="215">
        <v>-997.14083286499999</v>
      </c>
      <c r="KJ99" s="10">
        <v>-0.490321501454</v>
      </c>
      <c r="KK99" s="10">
        <v>-1.310238796945</v>
      </c>
      <c r="KL99" s="10">
        <f t="shared" si="142"/>
        <v>-997.18814946621762</v>
      </c>
      <c r="KM99" s="10">
        <f t="shared" si="143"/>
        <v>-997.15573284542745</v>
      </c>
      <c r="KN99" s="34">
        <f>627.5095*(JY97-JY98)</f>
        <v>-31.399770551983035</v>
      </c>
      <c r="KO99" s="34">
        <f>627.5095*(KF97-KF98)</f>
        <v>-61.751633611837498</v>
      </c>
      <c r="KP99" s="34">
        <f>627.5095*(KL97-KL98)</f>
        <v>-53.175029070078452</v>
      </c>
      <c r="KQ99" s="34">
        <f>627.5095*(KM97-KM98)</f>
        <v>-48.514933075476641</v>
      </c>
      <c r="KR99" s="34">
        <f>627.5095*(KD97-KD98)</f>
        <v>-61.92751996458189</v>
      </c>
      <c r="KS99" s="34">
        <f>627.5095*(KC97-KC98)</f>
        <v>-41.256094530675213</v>
      </c>
      <c r="KT99" s="34">
        <f>627.5095*(KB97-KB98)</f>
        <v>-41.344037706084329</v>
      </c>
      <c r="KU99" s="34">
        <f>627.5095*(KA97-KA98)</f>
        <v>-41.331499579922777</v>
      </c>
      <c r="KV99" s="34">
        <f>627.5095*(JZ97-JZ98)</f>
        <v>-41.507385932667169</v>
      </c>
      <c r="KW99" s="33">
        <f t="shared" si="221"/>
        <v>20.420134031914721</v>
      </c>
      <c r="KX99" s="109">
        <f>627.5095*(JT97-JT98)</f>
        <v>-40.163584928851947</v>
      </c>
      <c r="KY99" s="109">
        <f>627.5095*(JU97-JU98)</f>
        <v>-40.638994485792288</v>
      </c>
      <c r="KZ99" s="331">
        <f>627.5095*(JV97-JV98)</f>
        <v>-40.471761940862358</v>
      </c>
      <c r="LA99" s="33">
        <f t="shared" si="144"/>
        <v>-0.16334822658284054</v>
      </c>
      <c r="LB99" s="155">
        <f t="shared" si="145"/>
        <v>-0.44403956382350884</v>
      </c>
      <c r="LC99" s="149">
        <f>KN99-'PNO-LCCSD(T)'!AB98</f>
        <v>4.9757293126759805E-3</v>
      </c>
      <c r="LD99" s="179">
        <f t="shared" si="146"/>
        <v>-6.4615859545969911</v>
      </c>
      <c r="LE99" s="324">
        <f t="shared" si="147"/>
        <v>1.3438010038152228</v>
      </c>
      <c r="LF99" s="326">
        <f t="shared" si="148"/>
        <v>-0.47540955694034182</v>
      </c>
      <c r="LG99" t="str">
        <f t="shared" si="149"/>
        <v>32_ts</v>
      </c>
      <c r="LH99" s="175">
        <f>627.5095*(KG97-KG98)</f>
        <v>-40.919857471889891</v>
      </c>
      <c r="LI99" s="128">
        <f t="shared" si="127"/>
        <v>-0.33623705878532206</v>
      </c>
      <c r="LJ99" s="129">
        <f t="shared" si="128"/>
        <v>-0.42418023419443784</v>
      </c>
      <c r="LK99" s="123">
        <f>627.5095*(KI97-KI98)</f>
        <v>-41.170661096415813</v>
      </c>
      <c r="LL99" s="128">
        <f t="shared" si="150"/>
        <v>-0.16083848350696428</v>
      </c>
      <c r="LM99" s="128">
        <f t="shared" si="151"/>
        <v>-0.33672483625135641</v>
      </c>
      <c r="LN99" s="226">
        <f t="shared" si="152"/>
        <v>4.8044362879548643</v>
      </c>
      <c r="LO99" s="226"/>
      <c r="LP99" s="5" t="s">
        <v>95</v>
      </c>
      <c r="LQ99" s="4">
        <v>-995.45242240863001</v>
      </c>
      <c r="LR99" s="4">
        <v>-997.34807845628904</v>
      </c>
      <c r="LS99" s="4">
        <v>-997.34315925359101</v>
      </c>
      <c r="LT99" s="4">
        <v>-997.25289655698805</v>
      </c>
      <c r="LU99" s="4">
        <v>-997.25043695563897</v>
      </c>
      <c r="LV99" s="4">
        <v>-997.252666768361</v>
      </c>
      <c r="LW99" s="4">
        <v>-4.9192026979999999E-3</v>
      </c>
      <c r="LX99" s="28">
        <f t="shared" si="153"/>
        <v>-997.24774756566296</v>
      </c>
      <c r="LY99" s="18" t="s">
        <v>120</v>
      </c>
      <c r="LZ99" s="34">
        <f>627.5095*(LQ97-LQ98)</f>
        <v>-31.399771270515192</v>
      </c>
      <c r="MA99" s="34">
        <f>627.5095*(LX97-LX98)</f>
        <v>-61.751367941920776</v>
      </c>
      <c r="MB99" s="34">
        <f>627.5095*(LV97-LV98)</f>
        <v>-61.927246824770059</v>
      </c>
      <c r="MC99" s="34">
        <f>627.5095*(LU97-LU98)</f>
        <v>-41.255935823458458</v>
      </c>
      <c r="MD99" s="34">
        <f>627.5095*(LT97-LT98)</f>
        <v>-41.343875264526403</v>
      </c>
      <c r="ME99" s="34">
        <f>627.5095*(LS97-LS98)</f>
        <v>-41.331281925746168</v>
      </c>
      <c r="MF99" s="34">
        <f>627.5095*(LR97-LR98)</f>
        <v>-41.507160808595451</v>
      </c>
      <c r="MG99" s="33">
        <f t="shared" si="154"/>
        <v>20.420086016174608</v>
      </c>
      <c r="MH99" s="39">
        <f t="shared" si="155"/>
        <v>-0.16328554406904772</v>
      </c>
      <c r="MI99" s="33"/>
      <c r="MJ99" s="5" t="s">
        <v>95</v>
      </c>
      <c r="MK99" s="28">
        <v>-995.45242240939797</v>
      </c>
      <c r="ML99" s="28">
        <v>-997.34763232667399</v>
      </c>
      <c r="MM99" s="28">
        <v>-997.33474666422603</v>
      </c>
      <c r="MN99" s="28">
        <v>-997.25217387054704</v>
      </c>
      <c r="MO99" s="28">
        <v>-997.245731039323</v>
      </c>
      <c r="MP99" s="28">
        <v>-997.25250099769801</v>
      </c>
      <c r="MQ99" s="28">
        <v>-1.2885662448000001E-2</v>
      </c>
      <c r="MR99" s="28">
        <f t="shared" si="207"/>
        <v>-997.23961533525005</v>
      </c>
      <c r="MS99" s="18" t="s">
        <v>120</v>
      </c>
      <c r="MT99" s="34">
        <f>627.5095*(MK97-MK98)</f>
        <v>-31.399770551983035</v>
      </c>
      <c r="MU99" s="34">
        <f>627.5095*(MR97-MR98)</f>
        <v>-61.38988998814331</v>
      </c>
      <c r="MV99" s="34">
        <f>627.5095*(MP97-MP98)</f>
        <v>-62.046131967785541</v>
      </c>
      <c r="MW99" s="34">
        <f>627.5095*(MO97-MO98)</f>
        <v>-40.91670431266018</v>
      </c>
      <c r="MX99" s="34">
        <f>627.5095*(MN97-MN98)</f>
        <v>-41.244825302766657</v>
      </c>
      <c r="MY99" s="34">
        <f>627.5095*(MM97-MM98)</f>
        <v>-40.967225573116778</v>
      </c>
      <c r="MZ99" s="34">
        <f>627.5095*(ML97-ML98)</f>
        <v>-41.62346755275901</v>
      </c>
      <c r="NA99" s="52">
        <f t="shared" si="156"/>
        <v>20.422664415026532</v>
      </c>
      <c r="NB99" s="52">
        <f t="shared" si="157"/>
        <v>-0.37864224999235319</v>
      </c>
      <c r="NC99" s="33">
        <f t="shared" si="158"/>
        <v>0.21529402340951265</v>
      </c>
      <c r="ND99" s="33"/>
      <c r="NE99" s="5" t="s">
        <v>95</v>
      </c>
      <c r="NF99">
        <v>-995.45242240939797</v>
      </c>
      <c r="NG99">
        <v>-997.34769887428797</v>
      </c>
      <c r="NH99">
        <v>-997.33481669817502</v>
      </c>
      <c r="NI99">
        <v>-997.25223028658399</v>
      </c>
      <c r="NJ99">
        <v>-997.24578919852797</v>
      </c>
      <c r="NK99">
        <v>-997.25257377057903</v>
      </c>
      <c r="NL99">
        <v>-1.2882176113E-2</v>
      </c>
      <c r="NM99" s="28">
        <f t="shared" si="208"/>
        <v>-997.23969159446608</v>
      </c>
      <c r="NN99" s="18" t="s">
        <v>120</v>
      </c>
      <c r="NO99" s="34">
        <f>627.5095*(NF97-NF98)</f>
        <v>-31.399770552625093</v>
      </c>
      <c r="NP99" s="34">
        <f>627.5095*(NM97-NM98)</f>
        <v>-61.291569143477069</v>
      </c>
      <c r="NQ99" s="34">
        <f>627.5095*(NK97-NK98)</f>
        <v>-61.981061919669216</v>
      </c>
      <c r="NR99" s="34">
        <f>627.5095*(NJ97-NJ98)</f>
        <v>-40.844643579019518</v>
      </c>
      <c r="NS99" s="34">
        <f>627.5095*(NI97-NI98)</f>
        <v>-41.189389967721979</v>
      </c>
      <c r="NT99" s="34">
        <f>627.5095*(NH97-NH98)</f>
        <v>-40.876897581063695</v>
      </c>
      <c r="NU99" s="34">
        <f>627.5095*(NG97-NG98)</f>
        <v>-41.56639035732718</v>
      </c>
      <c r="NV99" s="33">
        <f t="shared" si="159"/>
        <v>20.414671562342036</v>
      </c>
      <c r="NW99" s="39">
        <f t="shared" si="209"/>
        <v>-0.37700038960520033</v>
      </c>
      <c r="NX99" s="33">
        <f t="shared" si="210"/>
        <v>1.6418603871528603E-3</v>
      </c>
      <c r="NZ99" s="5" t="s">
        <v>95</v>
      </c>
      <c r="OA99" s="4">
        <v>-995.48252754340501</v>
      </c>
      <c r="OB99" s="4">
        <v>-997.52168830736196</v>
      </c>
      <c r="OC99" s="4">
        <v>-997.502229769363</v>
      </c>
      <c r="OD99" s="4">
        <v>-997.41383068528103</v>
      </c>
      <c r="OE99" s="4">
        <v>-997.40410141628104</v>
      </c>
      <c r="OF99" s="4">
        <v>-997.43185008976297</v>
      </c>
      <c r="OG99" s="4">
        <v>-1.9458537998E-2</v>
      </c>
      <c r="OH99" s="28">
        <f t="shared" si="211"/>
        <v>-997.41239155176493</v>
      </c>
      <c r="OI99" s="18" t="s">
        <v>120</v>
      </c>
      <c r="OJ99" s="34">
        <f>627.5095*(OA97-OA98)</f>
        <v>-31.804952742752381</v>
      </c>
      <c r="OK99" s="34">
        <f>627.5095*(OH97-OH98)</f>
        <v>-62.600890166229632</v>
      </c>
      <c r="OL99" s="34">
        <f>627.5095*(OF97-OF98)</f>
        <v>-63.778060785666362</v>
      </c>
      <c r="OM99" s="34">
        <f>627.5095*(OE97-OE98)</f>
        <v>-42.243299054258678</v>
      </c>
      <c r="ON99" s="34">
        <f>627.5095*(OD97-OD98)</f>
        <v>-42.831884363977046</v>
      </c>
      <c r="OO99" s="34">
        <f>627.5095*(OC97-OC98)</f>
        <v>-42.305611061994654</v>
      </c>
      <c r="OP99" s="34">
        <f>627.5095*(OB97-OB98)</f>
        <v>-43.482781680789337</v>
      </c>
      <c r="OQ99" s="33">
        <f t="shared" si="160"/>
        <v>20.295279104877025</v>
      </c>
      <c r="OR99" s="39">
        <f t="shared" si="212"/>
        <v>-0.65089731681229068</v>
      </c>
      <c r="OS99" s="39"/>
      <c r="OT99" s="39" t="s">
        <v>95</v>
      </c>
      <c r="OU99" s="39">
        <v>-995.48252754340501</v>
      </c>
      <c r="OV99" s="39">
        <v>-997.52154762452199</v>
      </c>
      <c r="OW99" s="39">
        <v>-997.51401574342799</v>
      </c>
      <c r="OX99" s="39">
        <v>-997.41514822019201</v>
      </c>
      <c r="OY99" s="39">
        <v>-997.41138227964404</v>
      </c>
      <c r="OZ99" s="39">
        <v>-997.43218084500904</v>
      </c>
      <c r="PA99" s="39">
        <v>-7.5318810940000003E-3</v>
      </c>
      <c r="PB99" s="39">
        <v>-997.42464896391505</v>
      </c>
      <c r="PC99" s="39" t="s">
        <v>120</v>
      </c>
      <c r="PD99" s="39">
        <v>-31.804951623220497</v>
      </c>
      <c r="PE99" s="39">
        <v>-63.309794064076463</v>
      </c>
      <c r="PF99" s="39">
        <v>-63.686042234766326</v>
      </c>
      <c r="PG99" s="39">
        <v>-42.858074433669437</v>
      </c>
      <c r="PH99" s="39">
        <v>-43.046198518693338</v>
      </c>
      <c r="PI99" s="39">
        <v>-42.979519195466196</v>
      </c>
      <c r="PJ99" s="39">
        <v>-43.355767365585336</v>
      </c>
      <c r="PK99" s="39">
        <v>20.33027486918099</v>
      </c>
      <c r="PL99" s="39">
        <v>-0.30956884689199882</v>
      </c>
      <c r="PM99" s="39"/>
      <c r="PO99" s="33">
        <f t="shared" si="161"/>
        <v>-0.40518219076934514</v>
      </c>
      <c r="PP99" s="33">
        <f t="shared" si="162"/>
        <v>-1.5870590612103896</v>
      </c>
      <c r="PQ99" s="33">
        <f t="shared" si="213"/>
        <v>-1.1818768704410445</v>
      </c>
      <c r="PR99" s="33">
        <f>'LNO-CCSD(T)-def2nZVP'!LB99</f>
        <v>-0.44403956382350884</v>
      </c>
      <c r="PS99" s="33">
        <f t="shared" si="214"/>
        <v>-0.93127296126610637</v>
      </c>
      <c r="PT99" s="33">
        <f t="shared" si="215"/>
        <v>-0.26973973506382282</v>
      </c>
      <c r="PU99" s="33">
        <f>-'LNO-CCSD(T)-def2nZVP'!FA99+'CCSD(T)'!CI99</f>
        <v>0.26353932705529814</v>
      </c>
      <c r="PV99" s="360">
        <f>'LNO-CCSD(T)-def2nZVP'!KV99+PS99+PT99+PU99</f>
        <v>-42.444859301941797</v>
      </c>
      <c r="PW99" s="360"/>
      <c r="PX99" s="399">
        <v>-0.40518035270530461</v>
      </c>
      <c r="PY99" s="399">
        <v>-1.7023232541669344</v>
      </c>
      <c r="PZ99" s="399">
        <v>-1.2971429014616298</v>
      </c>
      <c r="QA99" s="399">
        <v>-0.44403956382350884</v>
      </c>
      <c r="QB99" s="399">
        <v>-1.0166548898259136</v>
      </c>
      <c r="QC99" s="399">
        <v>-0.26973973506382282</v>
      </c>
      <c r="QD99" s="399">
        <v>0.26353932705529814</v>
      </c>
      <c r="QE99" s="360">
        <v>-42.530241230501609</v>
      </c>
      <c r="QF99" s="399">
        <f t="shared" si="216"/>
        <v>-8.5381928559812081E-2</v>
      </c>
      <c r="QH99" s="5" t="s">
        <v>95</v>
      </c>
      <c r="QI99" s="420">
        <v>-995.45242240929099</v>
      </c>
      <c r="QJ99" s="420">
        <v>-997.11319874845299</v>
      </c>
      <c r="QK99" s="420">
        <v>-997.10942399181499</v>
      </c>
      <c r="QL99" s="420">
        <v>-997.02619094077295</v>
      </c>
      <c r="QM99" s="420">
        <v>-997.02430356245395</v>
      </c>
      <c r="QN99" s="420">
        <v>-997.00772925731201</v>
      </c>
      <c r="QO99" s="420">
        <v>-3.7747566379999998E-3</v>
      </c>
      <c r="QP99" s="213">
        <f t="shared" si="217"/>
        <v>-997.00395450067401</v>
      </c>
      <c r="QQ99" s="421" t="s">
        <v>120</v>
      </c>
      <c r="QR99" s="212">
        <f>627.5095*(QI97-QI98)</f>
        <v>-31.399771271157249</v>
      </c>
      <c r="QS99" s="212">
        <f>627.5095*(QP97-QP98)</f>
        <v>-61.181564752719595</v>
      </c>
      <c r="QT99" s="212">
        <f>627.5095*(QN97-QN98)</f>
        <v>-61.33538653858259</v>
      </c>
      <c r="QU99" s="212">
        <f>627.5095*(QM97-QM98)</f>
        <v>-41.546151188001296</v>
      </c>
      <c r="QV99" s="212">
        <f>627.5095*(QL97-QL98)</f>
        <v>-41.623062081253821</v>
      </c>
      <c r="QW99" s="212">
        <f>627.5095*(QK97-QK98)</f>
        <v>-41.713373509471367</v>
      </c>
      <c r="QX99" s="212">
        <f>627.5095*(QJ97-QJ98)</f>
        <v>-41.867195295405701</v>
      </c>
      <c r="QY99" s="213">
        <f t="shared" si="163"/>
        <v>19.468191243176889</v>
      </c>
      <c r="QZ99" s="249">
        <f t="shared" si="218"/>
        <v>-0.24413321415187994</v>
      </c>
      <c r="RA99" s="5"/>
      <c r="RB99" s="5" t="s">
        <v>95</v>
      </c>
      <c r="RC99" s="213">
        <v>-995.48252754340501</v>
      </c>
      <c r="RD99" s="213">
        <v>-997.23146142606004</v>
      </c>
      <c r="RE99" s="213">
        <v>-997.22536398172804</v>
      </c>
      <c r="RF99" s="213">
        <v>-997.13531348867798</v>
      </c>
      <c r="RG99" s="213">
        <v>-997.13226476651198</v>
      </c>
      <c r="RH99" s="213">
        <v>-997.13570768984596</v>
      </c>
      <c r="RI99" s="213">
        <v>-6.097444332E-3</v>
      </c>
      <c r="RJ99" s="418">
        <f t="shared" si="219"/>
        <v>-997.12961024551396</v>
      </c>
      <c r="RK99" s="421" t="s">
        <v>120</v>
      </c>
      <c r="RL99" s="212">
        <f>627.5095*(RC97-RC98)</f>
        <v>-31.804951623220497</v>
      </c>
      <c r="RM99" s="212">
        <f>627.5095*(RJ97-RJ98)</f>
        <v>-62.265727101995139</v>
      </c>
      <c r="RN99" s="212">
        <f>627.5095*(RH97-RH98)</f>
        <v>-62.596616979663679</v>
      </c>
      <c r="RO99" s="212">
        <f>627.5095*(RG97-RG98)</f>
        <v>-42.673688830575848</v>
      </c>
      <c r="RP99" s="212">
        <f>627.5095*(RF97-RF98)</f>
        <v>-42.839133769731149</v>
      </c>
      <c r="RQ99" s="212">
        <f>627.5095*(RE97-RE98)</f>
        <v>-42.856803932772991</v>
      </c>
      <c r="RR99" s="212">
        <f>627.5095*(RD97-RD98)</f>
        <v>-43.18769381044153</v>
      </c>
      <c r="RS99" s="213">
        <f t="shared" si="164"/>
        <v>19.408923169222149</v>
      </c>
      <c r="RT99" s="249">
        <f t="shared" si="220"/>
        <v>-0.34856004071038171</v>
      </c>
    </row>
    <row r="100" spans="1:488" ht="17">
      <c r="A100" s="96">
        <v>1.26</v>
      </c>
      <c r="C100" s="286" t="s">
        <v>96</v>
      </c>
      <c r="D100" s="282">
        <v>-271.229625550457</v>
      </c>
      <c r="E100" s="282">
        <v>-271.93580467639498</v>
      </c>
      <c r="F100" s="282">
        <v>-271.93441347430303</v>
      </c>
      <c r="G100" s="282">
        <v>-271.91827155412898</v>
      </c>
      <c r="H100" s="282">
        <v>-271.917575953084</v>
      </c>
      <c r="I100" s="282">
        <v>-271.86559529877502</v>
      </c>
      <c r="J100" s="282">
        <v>-271.86420409668301</v>
      </c>
      <c r="K100" s="94" t="s">
        <v>118</v>
      </c>
      <c r="L100" s="34">
        <f>627.5095*(D102-D101)</f>
        <v>3.3923833605832314</v>
      </c>
      <c r="M100" s="34">
        <f>627.5095*(J102-J101)</f>
        <v>4.4591813892943613</v>
      </c>
      <c r="N100" s="34">
        <f>627.5095*(I102-I101)</f>
        <v>4.5213315473054934</v>
      </c>
      <c r="O100" s="34">
        <f>627.5095*(H102-H101)</f>
        <v>4.7942531452989217</v>
      </c>
      <c r="P100" s="34">
        <f>627.5095*(G102-G101)</f>
        <v>4.825328224589847</v>
      </c>
      <c r="Q100" s="34">
        <f>627.5095*(F102-F101)</f>
        <v>4.2336129112893133</v>
      </c>
      <c r="R100" s="34">
        <f>627.5095*(E102-E101)</f>
        <v>4.2957630692647761</v>
      </c>
      <c r="S100" s="93">
        <f t="shared" si="165"/>
        <v>-0.22556847804071722</v>
      </c>
      <c r="T100" s="93">
        <f t="shared" si="166"/>
        <v>-0.52956515532507087</v>
      </c>
      <c r="U100" s="288"/>
      <c r="V100" s="93">
        <f>L100-'CCSD(T)'!BV100</f>
        <v>-0.28086741450145647</v>
      </c>
      <c r="W100" s="93">
        <f>N100-'CCSD(T)'!BW100</f>
        <v>-0.18152233534833595</v>
      </c>
      <c r="X100" s="93">
        <f>P100-'CCSD(T)'!CF100</f>
        <v>-2.7668571808133535E-2</v>
      </c>
      <c r="Y100" s="93">
        <f>R100-'CCSD(T)'!CG100</f>
        <v>1.1474660082908983E-2</v>
      </c>
      <c r="Z100" s="93">
        <f>R100-'DLPNO-CCSD(T1 or T0)'!CT99</f>
        <v>-3.0672087049837593E-2</v>
      </c>
      <c r="AA100" s="93">
        <f t="shared" si="167"/>
        <v>0.25319884269332293</v>
      </c>
      <c r="AB100" s="93">
        <f t="shared" si="168"/>
        <v>3.9143231891042518E-2</v>
      </c>
      <c r="AD100" s="209" t="s">
        <v>96</v>
      </c>
      <c r="AE100" s="28">
        <v>-271.22962554945599</v>
      </c>
      <c r="AF100" s="28">
        <v>-271.93580467532797</v>
      </c>
      <c r="AG100" s="28">
        <v>-271.93441347323602</v>
      </c>
      <c r="AH100" s="28">
        <v>-271.91827155306299</v>
      </c>
      <c r="AI100" s="28">
        <v>-271.91757595201699</v>
      </c>
      <c r="AJ100" s="28">
        <v>-271.865595297705</v>
      </c>
      <c r="AK100" s="28">
        <v>-271.86420409561299</v>
      </c>
      <c r="AL100" s="18" t="s">
        <v>118</v>
      </c>
      <c r="AM100" s="34">
        <f>627.5095*(AE102-AE101)</f>
        <v>3.3923841004102493</v>
      </c>
      <c r="AN100" s="34">
        <f>627.5095*(AK102-AK101)</f>
        <v>4.4591821178497266</v>
      </c>
      <c r="AO100" s="34">
        <f>627.5095*(AJ102-AJ101)</f>
        <v>4.5213322764672457</v>
      </c>
      <c r="AP100" s="34">
        <f>627.5095*(AI102-AI101)</f>
        <v>4.7942538732122317</v>
      </c>
      <c r="AQ100" s="34">
        <f>627.5095*(AH102-AH101)</f>
        <v>4.8253289518967701</v>
      </c>
      <c r="AR100" s="34">
        <f>627.5095*(AG102-AG101)</f>
        <v>4.2336136366700687</v>
      </c>
      <c r="AS100" s="34">
        <f>627.5095*(AF102-AF101)</f>
        <v>4.295763795929644</v>
      </c>
      <c r="AT100" s="52">
        <f t="shared" si="169"/>
        <v>-0.2255684805376017</v>
      </c>
      <c r="AU100" s="52">
        <f t="shared" si="170"/>
        <v>-0.52956515596712617</v>
      </c>
      <c r="AV100" s="71"/>
      <c r="AW100" s="52">
        <f>AM100-'CCSD(T)'!BV100</f>
        <v>-0.2808666746744386</v>
      </c>
      <c r="AX100" s="52">
        <f>AO100-'CCSD(T)'!BW100</f>
        <v>-0.18152160618658364</v>
      </c>
      <c r="AY100" s="52">
        <f>AQ100-'CCSD(T)'!CF100</f>
        <v>-2.7667844501210404E-2</v>
      </c>
      <c r="AZ100" s="52">
        <f>AS100-'CCSD(T)'!CG100</f>
        <v>1.1475386747776817E-2</v>
      </c>
      <c r="BA100" s="52">
        <f>AS100-'DLPNO-CCSD(T1 or T0)'!CT99</f>
        <v>-3.0671360384969759E-2</v>
      </c>
      <c r="BB100" s="52">
        <f t="shared" si="171"/>
        <v>0.2531988301732282</v>
      </c>
      <c r="BC100" s="52">
        <f t="shared" si="172"/>
        <v>3.914323124898722E-2</v>
      </c>
      <c r="BD100" s="33"/>
      <c r="BE100" s="211" t="s">
        <v>96</v>
      </c>
      <c r="BF100" s="28">
        <v>-271.229625550457</v>
      </c>
      <c r="BG100" s="28">
        <v>-271.93578302494501</v>
      </c>
      <c r="BH100" s="28">
        <v>-271.932392214343</v>
      </c>
      <c r="BI100" s="28">
        <v>-271.91780403861401</v>
      </c>
      <c r="BJ100" s="28">
        <v>-271.916108633313</v>
      </c>
      <c r="BK100" s="28">
        <v>-271.86556606937597</v>
      </c>
      <c r="BL100" s="28">
        <v>-3.3908106019999999E-3</v>
      </c>
      <c r="BM100" s="28">
        <f t="shared" si="173"/>
        <v>-271.86217525877396</v>
      </c>
      <c r="BN100" s="18" t="s">
        <v>118</v>
      </c>
      <c r="BO100" s="212">
        <f>627.5095*(BF102-BF101)</f>
        <v>3.3923846902458195</v>
      </c>
      <c r="BP100" s="212">
        <f>627.5095*(BM102-BM101)</f>
        <v>4.4506198944563398</v>
      </c>
      <c r="BQ100" s="212">
        <f>627.5095*(BK102-BK101)</f>
        <v>4.4959322155092378</v>
      </c>
      <c r="BR100" s="212">
        <f>627.5095*(BJ102-BJ101)</f>
        <v>4.7578212514809453</v>
      </c>
      <c r="BS100" s="212">
        <f>627.5095*(BI102-BI101)</f>
        <v>4.780477412346257</v>
      </c>
      <c r="BT100" s="212">
        <f>627.5095*(BH102-BH101)</f>
        <v>4.1964243338759699</v>
      </c>
      <c r="BU100" s="212">
        <f>627.5095*(BG102-BG101)</f>
        <v>4.2417366561773111</v>
      </c>
      <c r="BV100" s="213">
        <f t="shared" si="174"/>
        <v>-0.25419555933192672</v>
      </c>
      <c r="BW100" s="213">
        <f t="shared" si="175"/>
        <v>-0.5387407561689459</v>
      </c>
      <c r="BX100" s="214">
        <f t="shared" ref="BX100:BX108" si="222">AU100-BW100</f>
        <v>9.1756002018197336E-3</v>
      </c>
      <c r="BY100" s="33">
        <f>BO100-'CCSD(T)'!BV100</f>
        <v>-0.28086608483886844</v>
      </c>
      <c r="BZ100" s="33">
        <f>BQ100-'CCSD(T)'!BW100</f>
        <v>-0.20692166714459148</v>
      </c>
      <c r="CA100" s="39">
        <f>BS100-'CCSD(T)'!CF100</f>
        <v>-7.2519384051723534E-2</v>
      </c>
      <c r="CB100" s="39">
        <f>BU100-'CCSD(T)'!CG100</f>
        <v>-4.2551753004556048E-2</v>
      </c>
      <c r="CC100" s="33">
        <f>BU100-'DLPNO-CCSD(T1 or T0)'!CT99</f>
        <v>-8.4698500137302624E-2</v>
      </c>
      <c r="CD100" s="33">
        <f t="shared" si="176"/>
        <v>0.2083467007871449</v>
      </c>
      <c r="CE100" s="33">
        <f t="shared" si="177"/>
        <v>2.9967631047167487E-2</v>
      </c>
      <c r="CF100" s="39"/>
      <c r="CG100" s="211" t="s">
        <v>96</v>
      </c>
      <c r="CH100" s="74">
        <v>-271.229625550457</v>
      </c>
      <c r="CI100" s="74">
        <v>-271.935827952902</v>
      </c>
      <c r="CJ100" s="74">
        <v>-271.93242609732101</v>
      </c>
      <c r="CK100" s="74">
        <v>-271.91784097958498</v>
      </c>
      <c r="CL100" s="74">
        <v>-271.91614005179503</v>
      </c>
      <c r="CM100" s="74">
        <v>-271.86562546202401</v>
      </c>
      <c r="CN100" s="33">
        <v>-3.4018555799999999E-3</v>
      </c>
      <c r="CO100" s="33">
        <f t="shared" si="178"/>
        <v>-271.86222360644399</v>
      </c>
      <c r="CP100" s="18" t="s">
        <v>118</v>
      </c>
      <c r="CQ100" s="34">
        <f>627.5095*(CH102-CH101)</f>
        <v>3.3923833605832314</v>
      </c>
      <c r="CR100" s="34">
        <f>627.5095*(CO102-CO101)</f>
        <v>4.4609988965863403</v>
      </c>
      <c r="CS100" s="34">
        <f>627.5095*(CM102-CM101)</f>
        <v>4.5068941086949073</v>
      </c>
      <c r="CT100" s="34">
        <f>627.5095*(CL102-CL101)</f>
        <v>4.7634841745820182</v>
      </c>
      <c r="CU100" s="34">
        <f>627.5095*(CK102-CK101)</f>
        <v>4.7864317809573294</v>
      </c>
      <c r="CV100" s="34">
        <f>627.5095*(CJ102-CJ101)</f>
        <v>4.2027879152533369</v>
      </c>
      <c r="CW100" s="34">
        <f>627.5095*(CI102-CI101)</f>
        <v>4.248683127397574</v>
      </c>
      <c r="CX100" s="33">
        <f t="shared" ref="CX100:CX108" si="223">CW100-CS100</f>
        <v>-0.25821098129733322</v>
      </c>
      <c r="CY100" s="33">
        <f t="shared" ref="CY100:CY108" si="224">CW100-CU100</f>
        <v>-0.53774865355975532</v>
      </c>
      <c r="CZ100" s="33">
        <f t="shared" ref="CZ100:CZ108" si="225">CY100-BW100</f>
        <v>9.9210260919058157E-4</v>
      </c>
      <c r="DA100" s="33">
        <f>CQ100-'CCSD(T)'!BV100</f>
        <v>-0.28086741450145647</v>
      </c>
      <c r="DB100" s="33">
        <f>CS100-'CCSD(T)'!BW100</f>
        <v>-0.19595977395892206</v>
      </c>
      <c r="DC100" s="33">
        <f>CU100-'CCSD(T)'!CF100</f>
        <v>-6.6565015440651187E-2</v>
      </c>
      <c r="DD100" s="39">
        <f>CW100-'CCSD(T)'!CG100</f>
        <v>-3.5605281784293119E-2</v>
      </c>
      <c r="DE100" s="39">
        <f>CW100-'DLPNO-CCSD(T1 or T0)'!CT99</f>
        <v>-7.7752028917039695E-2</v>
      </c>
      <c r="DF100" s="33">
        <f t="shared" si="179"/>
        <v>0.21430239906080528</v>
      </c>
      <c r="DG100" s="33">
        <f t="shared" si="180"/>
        <v>3.0959733656358068E-2</v>
      </c>
      <c r="DH100" s="33"/>
      <c r="DI100" s="211" t="s">
        <v>96</v>
      </c>
      <c r="DJ100" s="74">
        <v>-271.22962555050202</v>
      </c>
      <c r="DK100" s="74">
        <v>-271.93559067589598</v>
      </c>
      <c r="DL100" s="74">
        <v>-271.93538469421702</v>
      </c>
      <c r="DM100" s="74">
        <v>-271.91837258199098</v>
      </c>
      <c r="DN100" s="74">
        <v>-271.91826959115099</v>
      </c>
      <c r="DO100" s="74">
        <v>-271.86569311330902</v>
      </c>
      <c r="DP100" s="28">
        <v>-2.0598167799999999E-4</v>
      </c>
      <c r="DQ100" s="33">
        <f t="shared" si="125"/>
        <v>-271.86548713163103</v>
      </c>
      <c r="DR100" s="18" t="s">
        <v>118</v>
      </c>
      <c r="DS100" s="34">
        <f>627.5095*(DJ102-DJ101)</f>
        <v>3.3923836122335667</v>
      </c>
      <c r="DT100" s="34">
        <f>627.5095*(DQ102-DQ101)</f>
        <v>4.5245754200071318</v>
      </c>
      <c r="DU100" s="34">
        <f>627.5095*(DO102-DO101)</f>
        <v>4.5225288122114353</v>
      </c>
      <c r="DV100" s="34">
        <f>627.5095*(DN102-DN101)</f>
        <v>4.8433505403341073</v>
      </c>
      <c r="DW100" s="34">
        <f>627.5095*(DM102-DM101)</f>
        <v>4.8423272373280035</v>
      </c>
      <c r="DX100" s="34">
        <f>627.5095*(DL102-DL101)</f>
        <v>4.2705862667773715</v>
      </c>
      <c r="DY100" s="34">
        <f>627.5095*(DK102-DK101)</f>
        <v>4.268539659588062</v>
      </c>
      <c r="DZ100" s="33">
        <f t="shared" si="133"/>
        <v>-0.25398915262337329</v>
      </c>
      <c r="EA100" s="33">
        <f t="shared" si="134"/>
        <v>-0.57378757773994149</v>
      </c>
      <c r="EB100" s="33">
        <f t="shared" si="181"/>
        <v>-4.4222422414870621E-2</v>
      </c>
      <c r="EC100" s="33">
        <f>DS100-'CCSD(T)'!BV100</f>
        <v>-0.28086716285112123</v>
      </c>
      <c r="ED100" s="33">
        <f>DU100-'CCSD(T)'!BW100</f>
        <v>-0.18032507044239399</v>
      </c>
      <c r="EE100" s="33">
        <f>DW100-'CCSD(T)'!CF100</f>
        <v>-1.0669559069977019E-2</v>
      </c>
      <c r="EF100" s="39">
        <f>DY100-'CCSD(T)'!CG100</f>
        <v>-1.5748749593805123E-2</v>
      </c>
      <c r="EG100" s="39">
        <f>DY100-'DLPNO-CCSD(T1 or T0)'!CT99</f>
        <v>-5.7895496726551698E-2</v>
      </c>
      <c r="EH100" s="33">
        <f t="shared" si="182"/>
        <v>0.27019760378114421</v>
      </c>
      <c r="EI100" s="33">
        <f t="shared" si="183"/>
        <v>-5.0791905238281032E-3</v>
      </c>
      <c r="EJ100" s="33"/>
      <c r="EK100" s="289" t="s">
        <v>96</v>
      </c>
      <c r="EL100" s="33">
        <v>-271.29245696286699</v>
      </c>
      <c r="EM100" s="33">
        <v>-272.272763758304</v>
      </c>
      <c r="EN100" s="33">
        <v>-272.27149772581299</v>
      </c>
      <c r="EO100" s="33">
        <v>-272.24564797520998</v>
      </c>
      <c r="EP100" s="33">
        <v>-272.24501495896402</v>
      </c>
      <c r="EQ100" s="33">
        <v>-272.21955420252499</v>
      </c>
      <c r="ER100" s="33">
        <v>-1.266032491E-3</v>
      </c>
      <c r="ES100" s="33">
        <f t="shared" si="184"/>
        <v>-272.21828817003399</v>
      </c>
      <c r="ET100" s="18" t="s">
        <v>118</v>
      </c>
      <c r="EU100" s="34">
        <f>627.5095*(EL102-EL101)</f>
        <v>3.0671105933842742</v>
      </c>
      <c r="EV100" s="34">
        <f>627.5095*(ES102-ES101)</f>
        <v>1.9541686379236236</v>
      </c>
      <c r="EW100" s="34">
        <f>627.5095*(EQ102-EQ101)</f>
        <v>1.9649044337518138</v>
      </c>
      <c r="EX100" s="34">
        <f>627.5095*(EP102-EP101)</f>
        <v>3.0049348411963912</v>
      </c>
      <c r="EY100" s="34">
        <f>627.5095*(EO102-EO101)</f>
        <v>3.0103027394315145</v>
      </c>
      <c r="EZ100" s="34">
        <f>627.5095*(EN102-EN101)</f>
        <v>2.7210921431252499</v>
      </c>
      <c r="FA100" s="34">
        <f>627.5095*(EM102-EM101)</f>
        <v>2.73182793898911</v>
      </c>
      <c r="FB100" s="92">
        <f t="shared" si="135"/>
        <v>0.76692350523729624</v>
      </c>
      <c r="FC100" s="92">
        <f t="shared" si="136"/>
        <v>-0.27847480044240447</v>
      </c>
      <c r="FD100" s="92">
        <f>EU100-'CCSD(T)'!BB100</f>
        <v>-0.28376339654064919</v>
      </c>
      <c r="FE100" s="92">
        <f>EW100-'CCSD(T)'!BC100</f>
        <v>-0.20648019772770043</v>
      </c>
      <c r="FF100" s="92">
        <f>EY100-'CCSD(T)'!CH100</f>
        <v>-5.6152080786528114E-2</v>
      </c>
      <c r="FG100" s="96">
        <f>FA100-'CCSD(T)'!CI100</f>
        <v>-3.4116680553564649E-2</v>
      </c>
      <c r="FH100" s="96">
        <f>FA100-'DLPNO-CCSD(T1 or T0)'!AF99</f>
        <v>-6.0404848219525853E-2</v>
      </c>
      <c r="FI100" s="92">
        <f t="shared" si="185"/>
        <v>0.22761131575412108</v>
      </c>
      <c r="FJ100" s="92">
        <f t="shared" si="186"/>
        <v>2.2035400232963465E-2</v>
      </c>
      <c r="FK100" s="39"/>
      <c r="FL100" s="218" t="s">
        <v>96</v>
      </c>
      <c r="FM100" s="28">
        <v>-271.29245696283999</v>
      </c>
      <c r="FN100" s="28">
        <v>-272.272763799274</v>
      </c>
      <c r="FO100" s="28">
        <v>-272.27149776676902</v>
      </c>
      <c r="FP100" s="28">
        <v>-272.24564801138098</v>
      </c>
      <c r="FQ100" s="28">
        <v>-272.245014995129</v>
      </c>
      <c r="FR100" s="28">
        <v>-272.21955425815003</v>
      </c>
      <c r="FS100" s="28">
        <v>-1.266032505E-3</v>
      </c>
      <c r="FT100" s="28">
        <f t="shared" si="187"/>
        <v>-272.21828822564504</v>
      </c>
      <c r="FU100" s="18" t="s">
        <v>118</v>
      </c>
      <c r="FV100" s="34">
        <f>627.5095*(FM102-FM101)</f>
        <v>3.067110354325373</v>
      </c>
      <c r="FW100" s="34">
        <f>627.5095*(FT102-FT101)</f>
        <v>1.9541953754596733</v>
      </c>
      <c r="FX100" s="34">
        <f>627.5095*(FR102-FR101)</f>
        <v>1.9649318069591082</v>
      </c>
      <c r="FY100" s="34">
        <f>627.5095*(FQ102-FQ101)</f>
        <v>3.004943578010935</v>
      </c>
      <c r="FZ100" s="34">
        <f>627.5095*(FP102-FP101)</f>
        <v>3.0103117937784876</v>
      </c>
      <c r="GA100" s="34">
        <f>627.5095*(FO102-FO101)</f>
        <v>2.7211021048402224</v>
      </c>
      <c r="GB100" s="34">
        <f>627.5095*(FN102-FN101)</f>
        <v>2.7318385363396573</v>
      </c>
      <c r="GC100" s="33">
        <f t="shared" si="188"/>
        <v>0.76690672938054916</v>
      </c>
      <c r="GD100" s="33">
        <f t="shared" si="189"/>
        <v>-0.27847325743883022</v>
      </c>
      <c r="GE100" s="169">
        <f t="shared" ref="GE100:GE108" si="226">LA100-GD100</f>
        <v>-0.21902911678156189</v>
      </c>
      <c r="GF100" s="33">
        <f>FV100-'CCSD(T)'!BB100</f>
        <v>-0.28376363559955031</v>
      </c>
      <c r="GG100" s="33">
        <f>FX100-'CCSD(T)'!BC100</f>
        <v>-0.20645282452040603</v>
      </c>
      <c r="GH100" s="33">
        <f>FZ100-'CCSD(T)'!CH100</f>
        <v>-5.6143026439555044E-2</v>
      </c>
      <c r="GI100" s="33">
        <f>GB100-'CCSD(T)'!CI100</f>
        <v>-3.4106083203017334E-2</v>
      </c>
      <c r="GJ100" s="33">
        <f>GB100-'DLPNO-CCSD(T1 or T0)'!O99</f>
        <v>0.35174081102918553</v>
      </c>
      <c r="GK100" s="33">
        <f t="shared" si="190"/>
        <v>0.22762060915999527</v>
      </c>
      <c r="GL100" s="33">
        <f t="shared" si="191"/>
        <v>2.2036943236537709E-2</v>
      </c>
      <c r="GM100" s="33"/>
      <c r="GN100" s="218" t="s">
        <v>96</v>
      </c>
      <c r="GO100" s="28">
        <v>-271.29245696283999</v>
      </c>
      <c r="GP100" s="28">
        <v>-272.27267278660798</v>
      </c>
      <c r="GQ100" s="28">
        <v>-272.26916272167199</v>
      </c>
      <c r="GR100" s="28">
        <v>-272.24521378695903</v>
      </c>
      <c r="GS100" s="28">
        <v>-272.24345875449097</v>
      </c>
      <c r="GT100" s="28">
        <v>-272.21947422449301</v>
      </c>
      <c r="GU100" s="28">
        <v>-3.510064936E-3</v>
      </c>
      <c r="GV100" s="28">
        <f t="shared" si="192"/>
        <v>-272.21596415955702</v>
      </c>
      <c r="GW100" s="18" t="s">
        <v>118</v>
      </c>
      <c r="GX100" s="34">
        <f>627.5095*(GO102-GO101)</f>
        <v>3.067110354325373</v>
      </c>
      <c r="GY100" s="34">
        <f>627.5095*(GV102-GV101)</f>
        <v>1.9040292621126333</v>
      </c>
      <c r="GZ100" s="34">
        <f>627.5095*(GT102-GT101)</f>
        <v>1.983305858033628</v>
      </c>
      <c r="HA100" s="34">
        <f>627.5095*(GS102-GS101)</f>
        <v>2.9519508154846141</v>
      </c>
      <c r="HB100" s="34">
        <f>627.5095*(GR102-GR101)</f>
        <v>2.9915891134629464</v>
      </c>
      <c r="HC100" s="34">
        <f>627.5095*(GQ102-GQ101)</f>
        <v>2.6552048730105673</v>
      </c>
      <c r="HD100" s="34">
        <f>627.5095*(GP102-GP101)</f>
        <v>2.7344814689315617</v>
      </c>
      <c r="HE100" s="33">
        <f t="shared" ref="HE100:HE108" si="227">HD100-GZ100</f>
        <v>0.75117561089793372</v>
      </c>
      <c r="HF100" s="33">
        <f t="shared" ref="HF100:HF108" si="228">HD100-HB100</f>
        <v>-0.25710764453138468</v>
      </c>
      <c r="HG100" s="52">
        <f t="shared" si="193"/>
        <v>-2.1365612907445541E-2</v>
      </c>
      <c r="HH100" s="33">
        <f>GX100-'CCSD(T)'!BB100</f>
        <v>-0.28376363559955031</v>
      </c>
      <c r="HI100" s="33">
        <f>GZ100-'CCSD(T)'!BC100</f>
        <v>-0.18807877344588619</v>
      </c>
      <c r="HJ100" s="33">
        <f>HB100-'CCSD(T)'!CH100</f>
        <v>-7.4865706755096184E-2</v>
      </c>
      <c r="HK100" s="33">
        <f>HD100-'CCSD(T)'!CI100</f>
        <v>-3.1463150611112933E-2</v>
      </c>
      <c r="HL100" s="33">
        <f>HD100-'DLPNO-CCSD(T1 or T0)'!CT99</f>
        <v>-1.591953687383052</v>
      </c>
      <c r="HM100" s="33">
        <f t="shared" ref="HM100:HM108" si="229">HJ100-HH100</f>
        <v>0.20889792884445413</v>
      </c>
      <c r="HN100" s="33">
        <f t="shared" ref="HN100:HN108" si="230">HK100-HJ100</f>
        <v>4.3402556143983251E-2</v>
      </c>
      <c r="HO100" s="39"/>
      <c r="HP100" s="218" t="s">
        <v>96</v>
      </c>
      <c r="HQ100" s="28">
        <v>-271.29245696283999</v>
      </c>
      <c r="HR100" s="28">
        <v>-272.27268311785701</v>
      </c>
      <c r="HS100" s="28">
        <v>-272.269170506894</v>
      </c>
      <c r="HT100" s="28">
        <v>-272.24522220353498</v>
      </c>
      <c r="HU100" s="28">
        <v>-272.24346589805401</v>
      </c>
      <c r="HV100" s="28">
        <v>-272.219488383488</v>
      </c>
      <c r="HW100" s="28">
        <v>-3.5126109629999998E-3</v>
      </c>
      <c r="HX100" s="28">
        <f t="shared" si="194"/>
        <v>-272.21597577252498</v>
      </c>
      <c r="HY100" s="18" t="s">
        <v>118</v>
      </c>
      <c r="HZ100" s="34">
        <f>627.5095*(HQ102-HQ101)</f>
        <v>3.067110354325373</v>
      </c>
      <c r="IA100" s="34">
        <f>627.5095*(HX102-HX101)</f>
        <v>1.9040292621126333</v>
      </c>
      <c r="IB100" s="34">
        <f>627.5095*(HV102-HV101)</f>
        <v>1.983305858033628</v>
      </c>
      <c r="IC100" s="34">
        <f>627.5095*(HU102-HU101)</f>
        <v>2.9519508154846141</v>
      </c>
      <c r="ID100" s="34">
        <f>627.5095*(HT102-HT101)</f>
        <v>2.9915891134629464</v>
      </c>
      <c r="IE100" s="34">
        <f>627.5095*(HS102-HS101)</f>
        <v>2.6552048730105673</v>
      </c>
      <c r="IF100" s="34">
        <f>627.5095*(HR102-HR101)</f>
        <v>2.7344814689315617</v>
      </c>
      <c r="IG100" s="33">
        <f t="shared" si="195"/>
        <v>0.75117561089793372</v>
      </c>
      <c r="IH100" s="33">
        <f t="shared" si="196"/>
        <v>-0.25710764453138468</v>
      </c>
      <c r="II100" s="33">
        <f t="shared" si="197"/>
        <v>0</v>
      </c>
      <c r="IJ100" s="33">
        <f>HZ100-'CCSD(T)'!BB100</f>
        <v>-0.28376363559955031</v>
      </c>
      <c r="IK100" s="33">
        <f>IB100-'CCSD(T)'!BC100</f>
        <v>-0.18807877344588619</v>
      </c>
      <c r="IL100" s="33">
        <f>ID100-'CCSD(T)'!CH100</f>
        <v>-7.4865706755096184E-2</v>
      </c>
      <c r="IM100" s="33">
        <f>IF100-'CCSD(T)'!CI100</f>
        <v>-3.1463150611112933E-2</v>
      </c>
      <c r="IN100" s="33">
        <f>IF100-'DLPNO-CCSD(T1 or T0)'!CT99</f>
        <v>-1.591953687383052</v>
      </c>
      <c r="IO100" s="33">
        <f t="shared" si="198"/>
        <v>0.20889792884445413</v>
      </c>
      <c r="IP100" s="33">
        <f t="shared" si="199"/>
        <v>4.3402556143983251E-2</v>
      </c>
      <c r="IQ100" s="33"/>
      <c r="IR100" s="218" t="s">
        <v>96</v>
      </c>
      <c r="IS100">
        <v>-271.29245696286699</v>
      </c>
      <c r="IT100">
        <v>-272.27287478012198</v>
      </c>
      <c r="IU100">
        <v>-272.272557435772</v>
      </c>
      <c r="IV100">
        <v>-272.24577459366202</v>
      </c>
      <c r="IW100">
        <v>-272.24561592148598</v>
      </c>
      <c r="IX100">
        <v>-272.21965926013399</v>
      </c>
      <c r="IY100">
        <v>-3.1734435100000001E-4</v>
      </c>
      <c r="IZ100" s="28">
        <f t="shared" si="200"/>
        <v>-272.21934191578299</v>
      </c>
      <c r="JA100" s="18" t="s">
        <v>118</v>
      </c>
      <c r="JB100" s="34">
        <f>627.5095*(IS102-IS101)</f>
        <v>3.0671105933842742</v>
      </c>
      <c r="JC100" s="34">
        <f>627.5095*(IZ102-IZ101)</f>
        <v>1.9661146868470059</v>
      </c>
      <c r="JD100" s="34">
        <f>627.5095*(IX102-IX101)</f>
        <v>1.9733197138949907</v>
      </c>
      <c r="JE100" s="34">
        <f>627.5095*(IW102-IW101)</f>
        <v>3.0320949702840236</v>
      </c>
      <c r="JF100" s="34">
        <f>627.5095*(IV102-IV101)</f>
        <v>3.0356974841290443</v>
      </c>
      <c r="JG100" s="34">
        <f>627.5095*(IU102-IU101)</f>
        <v>2.7355466224050695</v>
      </c>
      <c r="JH100" s="34">
        <f>627.5095*(IT102-IT101)</f>
        <v>2.742751648810998</v>
      </c>
      <c r="JI100" s="33">
        <f t="shared" si="201"/>
        <v>0.76943193491600725</v>
      </c>
      <c r="JJ100" s="33">
        <f t="shared" si="202"/>
        <v>-0.2929458353180463</v>
      </c>
      <c r="JK100" s="33">
        <f t="shared" si="203"/>
        <v>-1.4471034875641831E-2</v>
      </c>
      <c r="JL100" s="33">
        <f>JB100-'CCSD(T)'!BB100</f>
        <v>-0.28376339654064919</v>
      </c>
      <c r="JM100" s="33">
        <f>JD100-'CCSD(T)'!BC100</f>
        <v>-0.19806491758452349</v>
      </c>
      <c r="JN100" s="33">
        <f>JF100-'CCSD(T)'!CH100</f>
        <v>-3.0757336088998333E-2</v>
      </c>
      <c r="JO100" s="33">
        <f>JH100-'CCSD(T)'!CI100</f>
        <v>-2.3192970731676699E-2</v>
      </c>
      <c r="JP100" s="33">
        <f>JH100-'DLPNO-CCSD(T1 or T0)'!CT99</f>
        <v>-1.5836835075036158</v>
      </c>
      <c r="JQ100" s="33">
        <f t="shared" si="204"/>
        <v>0.25300606045165086</v>
      </c>
      <c r="JR100" s="33">
        <f t="shared" si="205"/>
        <v>7.5643653573216341E-3</v>
      </c>
      <c r="JS100" s="33"/>
      <c r="JT100" s="344">
        <v>-273.082432787404</v>
      </c>
      <c r="JU100" s="345">
        <v>-272.75140305616497</v>
      </c>
      <c r="JV100" s="346">
        <v>-272.73893726863702</v>
      </c>
      <c r="JW100" s="328"/>
      <c r="JX100" s="218" t="s">
        <v>96</v>
      </c>
      <c r="JY100" s="28">
        <v>-271.48603221741303</v>
      </c>
      <c r="JZ100" s="28">
        <v>-272.842827207955</v>
      </c>
      <c r="KA100" s="28">
        <v>-272.83998545674899</v>
      </c>
      <c r="KB100" s="28">
        <v>-272.79149872586498</v>
      </c>
      <c r="KC100" s="28">
        <v>-272.79007785026198</v>
      </c>
      <c r="KD100" s="28">
        <v>-272.79289350617898</v>
      </c>
      <c r="KE100" s="28">
        <v>-2.841751206E-3</v>
      </c>
      <c r="KF100" s="28">
        <f t="shared" si="206"/>
        <v>-272.79005175497298</v>
      </c>
      <c r="KG100" s="216">
        <v>-272.59268755699998</v>
      </c>
      <c r="KH100" s="125">
        <v>-272.59268755699998</v>
      </c>
      <c r="KI100" s="215">
        <v>-272.63096230500003</v>
      </c>
      <c r="KJ100" s="10">
        <v>-0.35783572987200002</v>
      </c>
      <c r="KK100" s="10">
        <v>-0.94932959373699999</v>
      </c>
      <c r="KL100" s="10">
        <f t="shared" ref="KL100:KL111" si="231">1.2*KK100+(1/3)*KJ100+JY100</f>
        <v>-272.74450630652143</v>
      </c>
      <c r="KM100" s="10">
        <f t="shared" ref="KM100:KM111" si="232">1.3*KK100+JY100</f>
        <v>-272.72016068927115</v>
      </c>
      <c r="KN100" s="34">
        <f>627.5095*(JY102-JY101)</f>
        <v>2.733213076440459</v>
      </c>
      <c r="KO100" s="34">
        <f>627.5095*(KF102-KF101)</f>
        <v>-0.29479837387054575</v>
      </c>
      <c r="KP100" s="34">
        <f>627.5095*(KL102-KL101)</f>
        <v>1.0684886718101179</v>
      </c>
      <c r="KQ100" s="34">
        <f>627.5095*(KM102-KM101)</f>
        <v>1.805047610488711</v>
      </c>
      <c r="KR100" s="34">
        <f>627.5095*(KD102-KD101)</f>
        <v>-0.32304786198369234</v>
      </c>
      <c r="KS100" s="34">
        <f>627.5095*(KC102-KC101)</f>
        <v>1.7151416580210597</v>
      </c>
      <c r="KT100" s="34">
        <f>627.5095*(KB102-KB101)</f>
        <v>1.7010169142676794</v>
      </c>
      <c r="KU100" s="34">
        <f>627.5095*(KA102-KA101)</f>
        <v>1.2317640281961035</v>
      </c>
      <c r="KV100" s="34">
        <f>627.5095*(JZ102-JZ101)</f>
        <v>1.2035145400472873</v>
      </c>
      <c r="KW100" s="33">
        <f t="shared" si="221"/>
        <v>1.5265624020309796</v>
      </c>
      <c r="KX100" s="109">
        <f>627.5095*(JT102-JT101)</f>
        <v>0.98335576244787748</v>
      </c>
      <c r="KY100" s="109">
        <f>627.5095*(JU102-JU101)</f>
        <v>1.0370798169971955</v>
      </c>
      <c r="KZ100" s="331">
        <f>627.5095*(JV102-JV101)</f>
        <v>1.0915174853742038</v>
      </c>
      <c r="LA100" s="33">
        <f t="shared" ref="LA100:LA108" si="233">KV100-KT100</f>
        <v>-0.49750237422039212</v>
      </c>
      <c r="LB100" s="155">
        <f t="shared" ref="LB100:LB108" si="234">LA100-GD100</f>
        <v>-0.21902911678156189</v>
      </c>
      <c r="LC100" s="149">
        <f>KN100-'PNO-LCCSD(T)'!AB99</f>
        <v>4.3915342409914793E-3</v>
      </c>
      <c r="LD100" s="179">
        <f t="shared" ref="LD100:LD108" si="235">KV100-GB100</f>
        <v>-1.52832399629237</v>
      </c>
      <c r="LE100" s="324">
        <f t="shared" ref="LE100:LE108" si="236">KX100-KV100</f>
        <v>-0.22015877759940983</v>
      </c>
      <c r="LF100" s="326">
        <f t="shared" ref="LF100:LF108" si="237">KY100-KX100</f>
        <v>5.3724054549318057E-2</v>
      </c>
      <c r="LG100" t="str">
        <f t="shared" ref="LG100:LG108" si="238">AD100</f>
        <v>33_end</v>
      </c>
      <c r="LH100" s="175">
        <f>627.5095*(KG102-KG101)</f>
        <v>2.4403894655680749</v>
      </c>
      <c r="LI100" s="128">
        <f t="shared" si="127"/>
        <v>-0.72524780754701523</v>
      </c>
      <c r="LJ100" s="129">
        <f t="shared" si="128"/>
        <v>-0.73937255130039548</v>
      </c>
      <c r="LK100" s="123">
        <f>627.5095*(KI102-KI101)</f>
        <v>2.1050766266871537</v>
      </c>
      <c r="LL100" s="128">
        <f t="shared" ref="LL100:LL108" si="239">KU100-LK100</f>
        <v>-0.87331259849105014</v>
      </c>
      <c r="LM100" s="128">
        <f t="shared" ref="LM100:LM108" si="240">KV100-LK100</f>
        <v>-0.90156208663986637</v>
      </c>
      <c r="LN100" s="226">
        <f t="shared" ref="LN100:LN108" si="241">AP100-KS100</f>
        <v>3.0791122151911718</v>
      </c>
      <c r="LO100" s="226"/>
      <c r="LP100" s="5" t="s">
        <v>96</v>
      </c>
      <c r="LQ100" s="4">
        <v>-271.48603221738603</v>
      </c>
      <c r="LR100" s="4">
        <v>-272.84282731863999</v>
      </c>
      <c r="LS100" s="4">
        <v>-272.83998556874502</v>
      </c>
      <c r="LT100" s="4">
        <v>-272.791498832066</v>
      </c>
      <c r="LU100" s="4">
        <v>-272.790077957118</v>
      </c>
      <c r="LV100" s="4">
        <v>-272.79289369586201</v>
      </c>
      <c r="LW100" s="4">
        <v>-2.8417498950000001E-3</v>
      </c>
      <c r="LX100" s="28">
        <f t="shared" ref="LX100:LX111" si="242">LV100-LW100</f>
        <v>-272.79005194596698</v>
      </c>
      <c r="LY100" s="18" t="s">
        <v>118</v>
      </c>
      <c r="LZ100" s="34">
        <f>627.5095*(LQ102-LQ101)</f>
        <v>2.7332133237034113</v>
      </c>
      <c r="MA100" s="34">
        <f>627.5095*(LX102-LX101)</f>
        <v>-0.29467810537756317</v>
      </c>
      <c r="MB100" s="34">
        <f>627.5095*(LV102-LV101)</f>
        <v>-0.32292596070628549</v>
      </c>
      <c r="MC100" s="34">
        <f>627.5095*(LU102-LU101)</f>
        <v>1.7152236616091314</v>
      </c>
      <c r="MD100" s="34">
        <f>627.5095*(LT102-LT101)</f>
        <v>1.7010997336237421</v>
      </c>
      <c r="ME100" s="34">
        <f>627.5095*(LS102-LS101)</f>
        <v>1.2318572553891443</v>
      </c>
      <c r="MF100" s="34">
        <f>627.5095*(LR102-LR101)</f>
        <v>1.2036094000247521</v>
      </c>
      <c r="MG100" s="33">
        <f t="shared" ref="MG100:MG108" si="243">MF100-MB100</f>
        <v>1.5265353607310377</v>
      </c>
      <c r="MH100" s="39">
        <f t="shared" ref="MH100:MH108" si="244">MF100-MD100</f>
        <v>-0.49749033359898998</v>
      </c>
      <c r="MI100" s="33"/>
      <c r="MJ100" s="5" t="s">
        <v>96</v>
      </c>
      <c r="MK100" s="28">
        <v>-271.48603221741303</v>
      </c>
      <c r="ML100" s="28">
        <v>-272.84259155546403</v>
      </c>
      <c r="MM100" s="28">
        <v>-272.83528995305198</v>
      </c>
      <c r="MN100" s="28">
        <v>-272.79075926290801</v>
      </c>
      <c r="MO100" s="28">
        <v>-272.78710846170202</v>
      </c>
      <c r="MP100" s="28">
        <v>-272.79290241960598</v>
      </c>
      <c r="MQ100" s="28">
        <v>-7.301602412E-3</v>
      </c>
      <c r="MR100" s="28">
        <f t="shared" si="207"/>
        <v>-272.78560081719399</v>
      </c>
      <c r="MS100" s="18" t="s">
        <v>118</v>
      </c>
      <c r="MT100" s="34">
        <f>627.5095*(MK102-MK101)</f>
        <v>2.733213076440459</v>
      </c>
      <c r="MU100" s="34">
        <f>627.5095*(MR102-MR101)</f>
        <v>-0.36455718619993954</v>
      </c>
      <c r="MV100" s="34">
        <f>627.5095*(MP102-MP101)</f>
        <v>-0.34647359358111912</v>
      </c>
      <c r="MW100" s="34">
        <f>627.5095*(MO102-MO101)</f>
        <v>1.6398492623736964</v>
      </c>
      <c r="MX100" s="34">
        <f>627.5095*(MN102-MN101)</f>
        <v>1.6488910586831067</v>
      </c>
      <c r="MY100" s="34">
        <f>627.5095*(MM102-MM101)</f>
        <v>1.1111245769365965</v>
      </c>
      <c r="MZ100" s="34">
        <f>627.5095*(ML102-ML101)</f>
        <v>1.129208169555417</v>
      </c>
      <c r="NA100" s="52">
        <f t="shared" ref="NA100:NA108" si="245">MZ100-MV100</f>
        <v>1.4756817631365362</v>
      </c>
      <c r="NB100" s="52">
        <f t="shared" ref="NB100:NB108" si="246">MZ100-MX100</f>
        <v>-0.51968288912768967</v>
      </c>
      <c r="NC100" s="33">
        <f t="shared" ref="NC100:NC108" si="247">LA100-NB100</f>
        <v>2.2180514907297555E-2</v>
      </c>
      <c r="ND100" s="33"/>
      <c r="NE100" s="5" t="s">
        <v>96</v>
      </c>
      <c r="NF100">
        <v>-271.48603221741303</v>
      </c>
      <c r="NG100">
        <v>-272.84259155546403</v>
      </c>
      <c r="NH100">
        <v>-272.83528995305198</v>
      </c>
      <c r="NI100">
        <v>-272.79075926290801</v>
      </c>
      <c r="NJ100">
        <v>-272.78710846170202</v>
      </c>
      <c r="NK100">
        <v>-272.79290241960598</v>
      </c>
      <c r="NL100">
        <v>-7.301602412E-3</v>
      </c>
      <c r="NM100" s="28">
        <f t="shared" si="208"/>
        <v>-272.78560081719399</v>
      </c>
      <c r="NN100" s="18" t="s">
        <v>118</v>
      </c>
      <c r="NO100" s="34">
        <f>627.5095*(NF102-NF101)</f>
        <v>2.733213076440459</v>
      </c>
      <c r="NP100" s="34">
        <f>627.5095*(NM102-NM101)</f>
        <v>-0.36455718619993954</v>
      </c>
      <c r="NQ100" s="34">
        <f>627.5095*(NK102-NK101)</f>
        <v>-0.34647359358111912</v>
      </c>
      <c r="NR100" s="34">
        <f>627.5095*(NJ102-NJ101)</f>
        <v>1.6398492629800827</v>
      </c>
      <c r="NS100" s="34">
        <f>627.5095*(NI102-NI101)</f>
        <v>1.6488910586831067</v>
      </c>
      <c r="NT100" s="34">
        <f>627.5095*(NH102-NH101)</f>
        <v>1.1111245769365965</v>
      </c>
      <c r="NU100" s="34">
        <f>627.5095*(NG102-NG101)</f>
        <v>1.129208169555417</v>
      </c>
      <c r="NV100" s="33">
        <f t="shared" ref="NV100:NV108" si="248">NU100-NQ100</f>
        <v>1.4756817631365362</v>
      </c>
      <c r="NW100" s="39">
        <f t="shared" si="209"/>
        <v>-0.51968288912768967</v>
      </c>
      <c r="NX100" s="33">
        <f t="shared" si="210"/>
        <v>0</v>
      </c>
      <c r="NZ100" s="5" t="s">
        <v>96</v>
      </c>
      <c r="OA100" s="4">
        <v>-271.49485138980998</v>
      </c>
      <c r="OB100" s="4">
        <v>-272.97049077554902</v>
      </c>
      <c r="OC100" s="4">
        <v>-272.95841476072502</v>
      </c>
      <c r="OD100" s="4">
        <v>-272.90931406546201</v>
      </c>
      <c r="OE100" s="4">
        <v>-272.90327605805101</v>
      </c>
      <c r="OF100" s="4">
        <v>-272.922068801313</v>
      </c>
      <c r="OG100" s="4">
        <v>-1.2076014824E-2</v>
      </c>
      <c r="OH100" s="28">
        <f t="shared" si="211"/>
        <v>-272.909992786489</v>
      </c>
      <c r="OI100" s="18" t="s">
        <v>118</v>
      </c>
      <c r="OJ100" s="34">
        <f>627.5095*(OA102-OA101)</f>
        <v>2.8473877403692933</v>
      </c>
      <c r="OK100" s="34">
        <f>627.5095*(OH102-OH101)</f>
        <v>-0.40685113822077146</v>
      </c>
      <c r="OL100" s="34">
        <f>627.5095*(OF102-OF101)</f>
        <v>-0.47728204899241522</v>
      </c>
      <c r="OM100" s="34">
        <f>627.5095*(OE102-OE101)</f>
        <v>1.7034681063183232</v>
      </c>
      <c r="ON100" s="34">
        <f>627.5095*(OD102-OD101)</f>
        <v>1.6682526515567226</v>
      </c>
      <c r="OO100" s="34">
        <f>627.5095*(OC102-OC101)</f>
        <v>1.0739839029392115</v>
      </c>
      <c r="OP100" s="34">
        <f>627.5095*(OB102-OB101)</f>
        <v>1.0035529922032376</v>
      </c>
      <c r="OQ100" s="33">
        <f t="shared" si="160"/>
        <v>1.4808350411956528</v>
      </c>
      <c r="OR100" s="39">
        <f t="shared" si="212"/>
        <v>-0.66469965935348507</v>
      </c>
      <c r="OS100" s="39"/>
      <c r="OT100" s="39" t="s">
        <v>96</v>
      </c>
      <c r="OU100" s="39">
        <v>-271.49485138980998</v>
      </c>
      <c r="OV100" s="39">
        <v>-272.97029588503398</v>
      </c>
      <c r="OW100" s="39">
        <v>-272.965785608408</v>
      </c>
      <c r="OX100" s="39">
        <v>-272.910565131824</v>
      </c>
      <c r="OY100" s="39">
        <v>-272.90830999350999</v>
      </c>
      <c r="OZ100" s="39">
        <v>-272.92220186791099</v>
      </c>
      <c r="PA100" s="39">
        <v>-4.5102766259999998E-3</v>
      </c>
      <c r="PB100" s="39">
        <v>-272.91769159128501</v>
      </c>
      <c r="PC100" s="39" t="s">
        <v>118</v>
      </c>
      <c r="PD100" s="39">
        <v>2.8473877403692933</v>
      </c>
      <c r="PE100" s="39">
        <v>-0.45953376673078605</v>
      </c>
      <c r="PF100" s="39">
        <v>-0.50455191132357902</v>
      </c>
      <c r="PG100" s="39">
        <v>1.7081809198140721</v>
      </c>
      <c r="PH100" s="39">
        <v>1.6856718478030339</v>
      </c>
      <c r="PI100" s="39">
        <v>1.0718607195336891</v>
      </c>
      <c r="PJ100" s="39">
        <v>1.0268425742988401</v>
      </c>
      <c r="PK100" s="39">
        <v>1.5313944856224191</v>
      </c>
      <c r="PL100" s="39">
        <v>-0.65882927350419385</v>
      </c>
      <c r="PM100" s="39"/>
      <c r="PO100" s="33">
        <f t="shared" ref="PO100:PO108" si="249">OJ100-MT100</f>
        <v>0.11417466392883435</v>
      </c>
      <c r="PP100" s="33">
        <f t="shared" ref="PP100:PP108" si="250">ON100-MX100</f>
        <v>1.936159287361594E-2</v>
      </c>
      <c r="PQ100" s="33">
        <f t="shared" si="213"/>
        <v>-9.4813071055218412E-2</v>
      </c>
      <c r="PR100" s="33">
        <f>'LNO-CCSD(T)-def2nZVP'!LB100</f>
        <v>-0.21902911678156189</v>
      </c>
      <c r="PS100" s="33">
        <f t="shared" si="214"/>
        <v>-5.4505583809800459E-2</v>
      </c>
      <c r="PT100" s="33">
        <f t="shared" si="215"/>
        <v>-0.13305313477743241</v>
      </c>
      <c r="PU100" s="33">
        <f>-'LNO-CCSD(T)-def2nZVP'!FA100+'CCSD(T)'!CI100</f>
        <v>3.4116680553564649E-2</v>
      </c>
      <c r="PV100" s="360">
        <f>'LNO-CCSD(T)-def2nZVP'!KV100+PS100+PT100+PU100</f>
        <v>1.050072502013619</v>
      </c>
      <c r="PW100" s="360"/>
      <c r="PX100" s="399">
        <v>0.11417441666588202</v>
      </c>
      <c r="PY100" s="399">
        <v>-1.5427885820708198E-2</v>
      </c>
      <c r="PZ100" s="399">
        <v>-0.12960230248659022</v>
      </c>
      <c r="QA100" s="399">
        <v>-0.21902911678156189</v>
      </c>
      <c r="QB100" s="399">
        <v>-8.0275399772009259E-2</v>
      </c>
      <c r="QC100" s="399">
        <v>-0.13305313477743241</v>
      </c>
      <c r="QD100" s="399">
        <v>3.4116680553564649E-2</v>
      </c>
      <c r="QE100" s="360">
        <v>1.0243026860514102</v>
      </c>
      <c r="QF100" s="399">
        <f t="shared" si="216"/>
        <v>-2.5769815962208842E-2</v>
      </c>
      <c r="QH100" s="5" t="s">
        <v>96</v>
      </c>
      <c r="QI100" s="420">
        <v>-271.48603221738603</v>
      </c>
      <c r="QJ100" s="420">
        <v>-272.610510431622</v>
      </c>
      <c r="QK100" s="420">
        <v>-272.60857222883999</v>
      </c>
      <c r="QL100" s="420">
        <v>-272.56644437889503</v>
      </c>
      <c r="QM100" s="420">
        <v>-272.56547527750399</v>
      </c>
      <c r="QN100" s="420">
        <v>-272.554316577208</v>
      </c>
      <c r="QO100" s="420">
        <v>-1.9382027809999999E-3</v>
      </c>
      <c r="QP100" s="213">
        <f t="shared" si="217"/>
        <v>-272.55237837442701</v>
      </c>
      <c r="QQ100" s="421" t="s">
        <v>118</v>
      </c>
      <c r="QR100" s="212">
        <f>627.5095*(QI102-QI101)</f>
        <v>2.7332133237034113</v>
      </c>
      <c r="QS100" s="212">
        <f>627.5095*(QP102-QP101)</f>
        <v>-0.33993556455277735</v>
      </c>
      <c r="QT100" s="212">
        <f>627.5095*(QN102-QN101)</f>
        <v>-0.38123184990594222</v>
      </c>
      <c r="QU100" s="212">
        <f>627.5095*(QM102-QM101)</f>
        <v>1.6584599353542113</v>
      </c>
      <c r="QV100" s="212">
        <f>627.5095*(QL102-QL101)</f>
        <v>1.6378117923566009</v>
      </c>
      <c r="QW100" s="212">
        <f>627.5095*(QK102-QK101)</f>
        <v>1.0971887976520927</v>
      </c>
      <c r="QX100" s="212">
        <f>627.5095*(QJ102-QJ101)</f>
        <v>1.0558925122632581</v>
      </c>
      <c r="QY100" s="213">
        <f t="shared" si="163"/>
        <v>1.4371243621692003</v>
      </c>
      <c r="QZ100" s="249">
        <f t="shared" si="218"/>
        <v>-0.58191928009334282</v>
      </c>
      <c r="RA100" s="5"/>
      <c r="RB100" s="5" t="s">
        <v>96</v>
      </c>
      <c r="RC100" s="213">
        <v>-271.49485138980998</v>
      </c>
      <c r="RD100" s="213">
        <v>-272.68187684248898</v>
      </c>
      <c r="RE100" s="213">
        <v>-272.67847526557898</v>
      </c>
      <c r="RF100" s="213">
        <v>-272.63136347245398</v>
      </c>
      <c r="RG100" s="213">
        <v>-272.62966268399902</v>
      </c>
      <c r="RH100" s="213">
        <v>-272.631220923895</v>
      </c>
      <c r="RI100" s="213">
        <v>-3.4015769100000002E-3</v>
      </c>
      <c r="RJ100" s="418">
        <f t="shared" si="219"/>
        <v>-272.62781934698501</v>
      </c>
      <c r="RK100" s="421" t="s">
        <v>118</v>
      </c>
      <c r="RL100" s="212">
        <f>627.5095*(RC102-RC101)</f>
        <v>2.8473877403692933</v>
      </c>
      <c r="RM100" s="212">
        <f>627.5095*(RJ102-RJ101)</f>
        <v>-0.40823740583359963</v>
      </c>
      <c r="RN100" s="212">
        <f>627.5095*(RH102-RH101)</f>
        <v>-0.45423243905172694</v>
      </c>
      <c r="RO100" s="212">
        <f>627.5095*(RG102-RG101)</f>
        <v>1.7724641877396219</v>
      </c>
      <c r="RP100" s="212">
        <f>627.5095*(RF102-RF101)</f>
        <v>1.7494666711305582</v>
      </c>
      <c r="RQ100" s="212">
        <f>627.5095*(RE102-RE101)</f>
        <v>1.079907302115231</v>
      </c>
      <c r="RR100" s="212">
        <f>627.5095*(RD102-RD101)</f>
        <v>1.0339122695034901</v>
      </c>
      <c r="RS100" s="213">
        <f t="shared" si="164"/>
        <v>1.4881447085552171</v>
      </c>
      <c r="RT100" s="249">
        <f t="shared" si="220"/>
        <v>-0.71555440162706807</v>
      </c>
    </row>
    <row r="101" spans="1:488" ht="17">
      <c r="A101" s="96">
        <v>7.83</v>
      </c>
      <c r="C101" s="286" t="s">
        <v>97</v>
      </c>
      <c r="D101" s="282">
        <v>-271.19305791797302</v>
      </c>
      <c r="E101" s="282">
        <v>-271.925232509701</v>
      </c>
      <c r="F101" s="282">
        <v>-271.92377652324598</v>
      </c>
      <c r="G101" s="282">
        <v>-271.90657574498198</v>
      </c>
      <c r="H101" s="282">
        <v>-271.90584775175398</v>
      </c>
      <c r="I101" s="282">
        <v>-271.86091911306403</v>
      </c>
      <c r="J101" s="282">
        <v>-271.85946312660798</v>
      </c>
      <c r="K101" s="94" t="s">
        <v>119</v>
      </c>
      <c r="L101" s="34">
        <f>627.5095*(D102-D100)</f>
        <v>26.33892013678906</v>
      </c>
      <c r="M101" s="34">
        <f>627.5095*(J102-J100)</f>
        <v>7.4341851505936587</v>
      </c>
      <c r="N101" s="34">
        <f>627.5095*(I102-I100)</f>
        <v>7.4556825047168367</v>
      </c>
      <c r="O101" s="34">
        <f>627.5095*(H102-H100)</f>
        <v>12.153810897796289</v>
      </c>
      <c r="P101" s="34">
        <f>627.5095*(G102-G100)</f>
        <v>12.164559574519014</v>
      </c>
      <c r="Q101" s="34">
        <f>627.5095*(F102-F100)</f>
        <v>10.908400750624264</v>
      </c>
      <c r="R101" s="34">
        <f>627.5095*(E102-E100)</f>
        <v>10.929898105318159</v>
      </c>
      <c r="S101" s="93">
        <f t="shared" si="165"/>
        <v>3.4742156006013225</v>
      </c>
      <c r="T101" s="93">
        <f t="shared" si="166"/>
        <v>-1.2346614692008551</v>
      </c>
      <c r="U101" s="288"/>
      <c r="V101" s="93">
        <f>L101-'CCSD(T)'!BV101</f>
        <v>0.82874576061390925</v>
      </c>
      <c r="W101" s="93">
        <f>N101-'CCSD(T)'!BW101</f>
        <v>0.78215361675853323</v>
      </c>
      <c r="X101" s="93">
        <f>P101-'CCSD(T)'!CF101</f>
        <v>-4.5373116242686251E-3</v>
      </c>
      <c r="Y101" s="93">
        <f>R101-'CCSD(T)'!CG101</f>
        <v>2.9845114251944693E-2</v>
      </c>
      <c r="Z101" s="93">
        <f>R101-'DLPNO-CCSD(T1 or T0)'!CT100</f>
        <v>0.10572883343491313</v>
      </c>
      <c r="AA101" s="93">
        <f t="shared" si="167"/>
        <v>-0.83328307223817788</v>
      </c>
      <c r="AB101" s="93">
        <f t="shared" si="168"/>
        <v>3.4382425876213318E-2</v>
      </c>
      <c r="AD101" s="209" t="s">
        <v>97</v>
      </c>
      <c r="AE101" s="28">
        <v>-271.19305791874001</v>
      </c>
      <c r="AF101" s="28">
        <v>-271.92523251044503</v>
      </c>
      <c r="AG101" s="28">
        <v>-271.92377652398898</v>
      </c>
      <c r="AH101" s="28">
        <v>-271.90657574572901</v>
      </c>
      <c r="AI101" s="28">
        <v>-271.90584775250198</v>
      </c>
      <c r="AJ101" s="28">
        <v>-271.86091911380203</v>
      </c>
      <c r="AK101" s="28">
        <v>-271.85946312734598</v>
      </c>
      <c r="AL101" s="18" t="s">
        <v>119</v>
      </c>
      <c r="AM101" s="34">
        <f>627.5095*(AE102-AE100)</f>
        <v>26.338919767178744</v>
      </c>
      <c r="AN101" s="34">
        <f>627.5095*(AK102-AK100)</f>
        <v>7.4341847446001621</v>
      </c>
      <c r="AO101" s="34">
        <f>627.5095*(AJ102-AJ100)</f>
        <v>7.4556820993297261</v>
      </c>
      <c r="AP101" s="34">
        <f>627.5095*(AI102-AI100)</f>
        <v>12.153810486773352</v>
      </c>
      <c r="AQ101" s="34">
        <f>627.5095*(AH102-AH100)</f>
        <v>12.164559164138135</v>
      </c>
      <c r="AR101" s="34">
        <f>627.5095*(AG102-AG100)</f>
        <v>10.908400340207713</v>
      </c>
      <c r="AS101" s="34">
        <f>627.5095*(AF102-AF100)</f>
        <v>10.929897695543664</v>
      </c>
      <c r="AT101" s="52">
        <f t="shared" si="169"/>
        <v>3.4742155962139378</v>
      </c>
      <c r="AU101" s="52">
        <f t="shared" si="170"/>
        <v>-1.2346614685944708</v>
      </c>
      <c r="AV101" s="71"/>
      <c r="AW101" s="52">
        <f>AM101-'CCSD(T)'!BV101</f>
        <v>0.82874539100359357</v>
      </c>
      <c r="AX101" s="52">
        <f>AO101-'CCSD(T)'!BW101</f>
        <v>0.78215321137142269</v>
      </c>
      <c r="AY101" s="52">
        <f>AQ101-'CCSD(T)'!CF101</f>
        <v>-4.537722005148126E-3</v>
      </c>
      <c r="AZ101" s="52">
        <f>AS101-'CCSD(T)'!CG101</f>
        <v>2.9844704477449469E-2</v>
      </c>
      <c r="BA101" s="52">
        <f>AS101-'DLPNO-CCSD(T1 or T0)'!CT100</f>
        <v>0.1057284236604179</v>
      </c>
      <c r="BB101" s="52">
        <f t="shared" si="171"/>
        <v>-0.83328311300874169</v>
      </c>
      <c r="BC101" s="52">
        <f t="shared" si="172"/>
        <v>3.4382426482597594E-2</v>
      </c>
      <c r="BD101" s="33"/>
      <c r="BE101" s="211" t="s">
        <v>97</v>
      </c>
      <c r="BF101" s="28">
        <v>-271.19305791967997</v>
      </c>
      <c r="BG101" s="28">
        <v>-271.92502428643297</v>
      </c>
      <c r="BH101" s="28">
        <v>-271.92176076210001</v>
      </c>
      <c r="BI101" s="28">
        <v>-271.90600288201802</v>
      </c>
      <c r="BJ101" s="28">
        <v>-271.90437111985199</v>
      </c>
      <c r="BK101" s="28">
        <v>-271.86072571129102</v>
      </c>
      <c r="BL101" s="28">
        <v>-3.2635243319999998E-3</v>
      </c>
      <c r="BM101" s="28">
        <f t="shared" si="173"/>
        <v>-271.85746218695903</v>
      </c>
      <c r="BN101" s="18" t="s">
        <v>119</v>
      </c>
      <c r="BO101" s="212">
        <f>627.5095*(BF102-BF100)</f>
        <v>26.338920395323665</v>
      </c>
      <c r="BP101" s="212">
        <f>627.5095*(BM102-BM100)</f>
        <v>7.4081172325092277</v>
      </c>
      <c r="BQ101" s="212">
        <f>627.5095*(BK102-BK100)</f>
        <v>7.5333028972159735</v>
      </c>
      <c r="BR101" s="212">
        <f>627.5095*(BJ102-BJ100)</f>
        <v>12.123222454645273</v>
      </c>
      <c r="BS101" s="212">
        <f>627.5095*(BI102-BI100)</f>
        <v>12.185815287319674</v>
      </c>
      <c r="BT101" s="212">
        <f>627.5095*(BH102-BH100)</f>
        <v>10.867761615148366</v>
      </c>
      <c r="BU101" s="212">
        <f>627.5095*(BG102-BG100)</f>
        <v>10.992947280497168</v>
      </c>
      <c r="BV101" s="213">
        <f t="shared" si="174"/>
        <v>3.4596443832811943</v>
      </c>
      <c r="BW101" s="213">
        <f t="shared" si="175"/>
        <v>-1.1928680068225059</v>
      </c>
      <c r="BX101" s="214">
        <f t="shared" si="222"/>
        <v>-4.1793461771964857E-2</v>
      </c>
      <c r="BY101" s="33">
        <f>BO101-'CCSD(T)'!BV101</f>
        <v>0.82874601914851453</v>
      </c>
      <c r="BZ101" s="33">
        <f>BQ101-'CCSD(T)'!BW101</f>
        <v>0.85977400925767</v>
      </c>
      <c r="CA101" s="39">
        <f>BS101-'CCSD(T)'!CF101</f>
        <v>1.6718401176390785E-2</v>
      </c>
      <c r="CB101" s="39">
        <f>BU101-'CCSD(T)'!CG101</f>
        <v>9.2894289430953236E-2</v>
      </c>
      <c r="CC101" s="33">
        <f>BU101-'DLPNO-CCSD(T1 or T0)'!CT100</f>
        <v>0.16877800861392167</v>
      </c>
      <c r="CD101" s="33">
        <f t="shared" si="176"/>
        <v>-0.81202761797212375</v>
      </c>
      <c r="CE101" s="33">
        <f t="shared" si="177"/>
        <v>7.6175888254562452E-2</v>
      </c>
      <c r="CF101" s="39"/>
      <c r="CG101" s="211" t="s">
        <v>97</v>
      </c>
      <c r="CH101" s="74">
        <v>-271.19305791797302</v>
      </c>
      <c r="CI101" s="74">
        <v>-271.92504359010002</v>
      </c>
      <c r="CJ101" s="74">
        <v>-271.92177722549502</v>
      </c>
      <c r="CK101" s="74">
        <v>-271.90601853378001</v>
      </c>
      <c r="CL101" s="74">
        <v>-271.904385351477</v>
      </c>
      <c r="CM101" s="74">
        <v>-271.86075419517402</v>
      </c>
      <c r="CN101" s="33">
        <v>-3.2663646050000001E-3</v>
      </c>
      <c r="CO101" s="33">
        <f t="shared" si="178"/>
        <v>-271.85748783056903</v>
      </c>
      <c r="CP101" s="18" t="s">
        <v>119</v>
      </c>
      <c r="CQ101" s="34">
        <f>627.5095*(CH102-CH100)</f>
        <v>26.33892013678906</v>
      </c>
      <c r="CR101" s="34">
        <f>627.5095*(CO102-CO100)</f>
        <v>7.4327432479962185</v>
      </c>
      <c r="CS101" s="34">
        <f>627.5095*(CM102-CM100)</f>
        <v>7.5636603340979809</v>
      </c>
      <c r="CT101" s="34">
        <f>627.5095*(CL102-CL100)</f>
        <v>12.139670293793882</v>
      </c>
      <c r="CU101" s="34">
        <f>627.5095*(CK102-CK100)</f>
        <v>12.205128836809093</v>
      </c>
      <c r="CV101" s="34">
        <f>627.5095*(CJ102-CJ100)</f>
        <v>10.885056150345978</v>
      </c>
      <c r="CW101" s="34">
        <f>627.5095*(CI102-CI100)</f>
        <v>11.015973237089796</v>
      </c>
      <c r="CX101" s="33">
        <f t="shared" si="223"/>
        <v>3.4523129029918147</v>
      </c>
      <c r="CY101" s="33">
        <f t="shared" si="224"/>
        <v>-1.1891555997192977</v>
      </c>
      <c r="CZ101" s="33">
        <f t="shared" si="225"/>
        <v>3.7124071032081929E-3</v>
      </c>
      <c r="DA101" s="33">
        <f>CQ101-'CCSD(T)'!BV101</f>
        <v>0.82874576061390925</v>
      </c>
      <c r="DB101" s="33">
        <f>CS101-'CCSD(T)'!BW101</f>
        <v>0.89013144613967743</v>
      </c>
      <c r="DC101" s="33">
        <f>CU101-'CCSD(T)'!CF101</f>
        <v>3.6031950665810442E-2</v>
      </c>
      <c r="DD101" s="39">
        <f>CW101-'CCSD(T)'!CG101</f>
        <v>0.11592024602358109</v>
      </c>
      <c r="DE101" s="39">
        <f>CW101-'DLPNO-CCSD(T1 or T0)'!CT100</f>
        <v>0.19180396520654952</v>
      </c>
      <c r="DF101" s="33">
        <f t="shared" si="179"/>
        <v>-0.79271380994809881</v>
      </c>
      <c r="DG101" s="33">
        <f t="shared" si="180"/>
        <v>7.9888295357770645E-2</v>
      </c>
      <c r="DH101" s="33"/>
      <c r="DI101" s="211" t="s">
        <v>97</v>
      </c>
      <c r="DJ101" s="74">
        <v>-271.19305791877701</v>
      </c>
      <c r="DK101" s="74">
        <v>-271.92500510255297</v>
      </c>
      <c r="DL101" s="74">
        <v>-271.92478562102701</v>
      </c>
      <c r="DM101" s="74">
        <v>-271.90669115381797</v>
      </c>
      <c r="DN101" s="74">
        <v>-271.90658141305403</v>
      </c>
      <c r="DO101" s="74">
        <v>-271.86098431309603</v>
      </c>
      <c r="DP101" s="28">
        <v>-2.1948152600000001E-4</v>
      </c>
      <c r="DQ101" s="33">
        <f t="shared" si="125"/>
        <v>-271.86076483157001</v>
      </c>
      <c r="DR101" s="18" t="s">
        <v>119</v>
      </c>
      <c r="DS101" s="34">
        <f>627.5095*(DJ102-DJ100)</f>
        <v>26.338919912176422</v>
      </c>
      <c r="DT101" s="34">
        <f>627.5095*(DQ102-DQ100)</f>
        <v>7.4878635701470175</v>
      </c>
      <c r="DU101" s="34">
        <f>627.5095*(DO102-DO100)</f>
        <v>7.4773456794680451</v>
      </c>
      <c r="DV101" s="34">
        <f>627.5095*(DN102-DN100)</f>
        <v>12.17779333386884</v>
      </c>
      <c r="DW101" s="34">
        <f>627.5095*(DM102-DM100)</f>
        <v>12.172534389456768</v>
      </c>
      <c r="DX101" s="34">
        <f>627.5095*(DL102-DL100)</f>
        <v>10.921605384702607</v>
      </c>
      <c r="DY101" s="34">
        <f>627.5095*(DK102-DK100)</f>
        <v>10.911087495272078</v>
      </c>
      <c r="DZ101" s="33">
        <f t="shared" si="133"/>
        <v>3.4337418158040327</v>
      </c>
      <c r="EA101" s="33">
        <f t="shared" si="134"/>
        <v>-1.2614468941846901</v>
      </c>
      <c r="EB101" s="33">
        <f t="shared" si="181"/>
        <v>-2.6785424983835071E-2</v>
      </c>
      <c r="EC101" s="33">
        <f>DS101-'CCSD(T)'!BV101</f>
        <v>0.82874553600127143</v>
      </c>
      <c r="ED101" s="33">
        <f>DU101-'CCSD(T)'!BW101</f>
        <v>0.80381679150974161</v>
      </c>
      <c r="EE101" s="33">
        <f>DW101-'CCSD(T)'!CF101</f>
        <v>3.4375033134850241E-3</v>
      </c>
      <c r="EF101" s="39">
        <f>DY101-'CCSD(T)'!CG101</f>
        <v>1.1034504205863271E-2</v>
      </c>
      <c r="EG101" s="39">
        <f>DY101-'DLPNO-CCSD(T1 or T0)'!CT100</f>
        <v>8.6918223388831706E-2</v>
      </c>
      <c r="EH101" s="33">
        <f t="shared" si="182"/>
        <v>-0.82530803268778641</v>
      </c>
      <c r="EI101" s="33">
        <f t="shared" si="183"/>
        <v>7.5970008923782473E-3</v>
      </c>
      <c r="EJ101" s="33"/>
      <c r="EK101" s="289" t="s">
        <v>97</v>
      </c>
      <c r="EL101" s="33">
        <v>-271.25606171226599</v>
      </c>
      <c r="EM101" s="33">
        <v>-272.26135755304102</v>
      </c>
      <c r="EN101" s="33">
        <v>-272.26006311769299</v>
      </c>
      <c r="EO101" s="33">
        <v>-272.23144874969898</v>
      </c>
      <c r="EP101" s="33">
        <v>-272.230801532025</v>
      </c>
      <c r="EQ101" s="33">
        <v>-272.21712356219001</v>
      </c>
      <c r="ER101" s="33">
        <v>-1.2944353479999999E-3</v>
      </c>
      <c r="ES101" s="33">
        <f t="shared" si="184"/>
        <v>-272.21582912684204</v>
      </c>
      <c r="ET101" s="18" t="s">
        <v>119</v>
      </c>
      <c r="EU101" s="34">
        <f>627.5095*(EL102-EL100)</f>
        <v>25.905476100394793</v>
      </c>
      <c r="EV101" s="34">
        <f>627.5095*(ES102-ES100)</f>
        <v>3.497241601781182</v>
      </c>
      <c r="EW101" s="34">
        <f>627.5095*(EQ102-EQ100)</f>
        <v>3.4901543350338837</v>
      </c>
      <c r="EX101" s="34">
        <f>627.5095*(EP102-EP100)</f>
        <v>11.923995272989</v>
      </c>
      <c r="EY101" s="34">
        <f>627.5095*(EO102-EO100)</f>
        <v>11.920451640221737</v>
      </c>
      <c r="EZ101" s="34">
        <f>627.5095*(EN102-EN100)</f>
        <v>9.8964173672013249</v>
      </c>
      <c r="FA101" s="34">
        <f>627.5095*(EM102-EM100)</f>
        <v>9.8893301004540248</v>
      </c>
      <c r="FB101" s="92">
        <f t="shared" si="135"/>
        <v>6.3991757654201411</v>
      </c>
      <c r="FC101" s="92">
        <f t="shared" si="136"/>
        <v>-2.031121539767712</v>
      </c>
      <c r="FD101" s="92">
        <f>EU101-'CCSD(T)'!BB101</f>
        <v>0.83784220360518802</v>
      </c>
      <c r="FE101" s="92">
        <f>EW101-'CCSD(T)'!BC101</f>
        <v>0.69676574622685949</v>
      </c>
      <c r="FF101" s="92">
        <f>EY101-'CCSD(T)'!CH101</f>
        <v>-6.0355399838154966E-2</v>
      </c>
      <c r="FG101" s="96">
        <f>FA101-'CCSD(T)'!CI101</f>
        <v>-7.1663944303908877E-2</v>
      </c>
      <c r="FH101" s="96">
        <f>FA101-'DLPNO-CCSD(T1 or T0)'!AF100</f>
        <v>3.1218685168994398E-3</v>
      </c>
      <c r="FI101" s="92">
        <f t="shared" si="185"/>
        <v>-0.89819760344334298</v>
      </c>
      <c r="FJ101" s="92">
        <f t="shared" si="186"/>
        <v>-1.1308544465753911E-2</v>
      </c>
      <c r="FK101" s="39"/>
      <c r="FL101" s="218" t="s">
        <v>97</v>
      </c>
      <c r="FM101" s="28">
        <v>-271.256061711482</v>
      </c>
      <c r="FN101" s="28">
        <v>-272.26135757200399</v>
      </c>
      <c r="FO101" s="28">
        <v>-272.26006313579001</v>
      </c>
      <c r="FP101" s="28">
        <v>-272.23144876604903</v>
      </c>
      <c r="FQ101" s="28">
        <v>-272.23080154794201</v>
      </c>
      <c r="FR101" s="28">
        <v>-272.217123602485</v>
      </c>
      <c r="FS101" s="28">
        <v>-1.2944362139999999E-3</v>
      </c>
      <c r="FT101" s="28">
        <f t="shared" si="187"/>
        <v>-272.21582916627102</v>
      </c>
      <c r="FU101" s="18" t="s">
        <v>119</v>
      </c>
      <c r="FV101" s="34">
        <f>627.5095*(FM102-FM100)</f>
        <v>25.905476336350425</v>
      </c>
      <c r="FW101" s="34">
        <f>627.5095*(FT102-FT100)</f>
        <v>3.4972784937203851</v>
      </c>
      <c r="FX101" s="34">
        <f>627.5095*(FR102-FR100)</f>
        <v>3.4901913279899186</v>
      </c>
      <c r="FY101" s="34">
        <f>627.5095*(FQ102-FQ100)</f>
        <v>11.924016715595103</v>
      </c>
      <c r="FZ101" s="34">
        <f>627.5095*(FP102-FP100)</f>
        <v>11.920473132408842</v>
      </c>
      <c r="GA101" s="34">
        <f>627.5095*(FO102-FO100)</f>
        <v>9.8964416731637765</v>
      </c>
      <c r="GB101" s="34">
        <f>627.5095*(FN102-FN100)</f>
        <v>9.8893545074333105</v>
      </c>
      <c r="GC101" s="33">
        <f t="shared" si="188"/>
        <v>6.3991631794433914</v>
      </c>
      <c r="GD101" s="33">
        <f t="shared" si="189"/>
        <v>-2.031118624975532</v>
      </c>
      <c r="GE101" s="169">
        <f t="shared" si="226"/>
        <v>-0.50628570562436437</v>
      </c>
      <c r="GF101" s="33">
        <f>FV101-'CCSD(T)'!BB101</f>
        <v>0.83784243956081994</v>
      </c>
      <c r="GG101" s="33">
        <f>FX101-'CCSD(T)'!BC101</f>
        <v>0.69680273918289437</v>
      </c>
      <c r="GH101" s="33">
        <f>FZ101-'CCSD(T)'!CH101</f>
        <v>-6.0333907651049401E-2</v>
      </c>
      <c r="GI101" s="33">
        <f>GB101-'CCSD(T)'!CI101</f>
        <v>-7.1639537324623248E-2</v>
      </c>
      <c r="GJ101" s="33">
        <f>GB101-'DLPNO-CCSD(T1 or T0)'!O100</f>
        <v>4.1968405732333736E-2</v>
      </c>
      <c r="GK101" s="33">
        <f t="shared" si="190"/>
        <v>-0.89817634721186934</v>
      </c>
      <c r="GL101" s="33">
        <f t="shared" si="191"/>
        <v>-1.1305629673573847E-2</v>
      </c>
      <c r="GM101" s="33"/>
      <c r="GN101" s="218" t="s">
        <v>97</v>
      </c>
      <c r="GO101" s="28">
        <v>-271.256061711482</v>
      </c>
      <c r="GP101" s="28">
        <v>-272.26120423453199</v>
      </c>
      <c r="GQ101" s="28">
        <v>-272.25756290918798</v>
      </c>
      <c r="GR101" s="28">
        <v>-272.23095974644599</v>
      </c>
      <c r="GS101" s="28">
        <v>-272.22913908377399</v>
      </c>
      <c r="GT101" s="28">
        <v>-272.21705299265301</v>
      </c>
      <c r="GU101" s="28">
        <v>-3.6413253439999999E-3</v>
      </c>
      <c r="GV101" s="28">
        <f t="shared" si="192"/>
        <v>-272.213411667309</v>
      </c>
      <c r="GW101" s="18" t="s">
        <v>119</v>
      </c>
      <c r="GX101" s="34">
        <f>627.5095*(GO102-GO100)</f>
        <v>25.905476336350425</v>
      </c>
      <c r="GY101" s="34">
        <f>627.5095*(GV102-GV100)</f>
        <v>3.505742396418063</v>
      </c>
      <c r="GZ101" s="34">
        <f>627.5095*(GT102-GT100)</f>
        <v>3.5026518393381174</v>
      </c>
      <c r="HA101" s="34">
        <f>627.5095*(GS102-GS100)</f>
        <v>11.937680227265369</v>
      </c>
      <c r="HB101" s="34">
        <f>627.5095*(GR102-GR100)</f>
        <v>11.936134948778902</v>
      </c>
      <c r="HC101" s="34">
        <f>627.5095*(GQ102-GQ100)</f>
        <v>9.9341974049438981</v>
      </c>
      <c r="HD101" s="34">
        <f>627.5095*(GP102-GP100)</f>
        <v>9.931106847863953</v>
      </c>
      <c r="HE101" s="33">
        <f t="shared" si="227"/>
        <v>6.4284550085258356</v>
      </c>
      <c r="HF101" s="33">
        <f t="shared" si="228"/>
        <v>-2.0050281009149487</v>
      </c>
      <c r="HG101" s="52">
        <f t="shared" si="193"/>
        <v>-2.609052406058332E-2</v>
      </c>
      <c r="HH101" s="33">
        <f>GX101-'CCSD(T)'!BB101</f>
        <v>0.83784243956081994</v>
      </c>
      <c r="HI101" s="33">
        <f>GZ101-'CCSD(T)'!BC101</f>
        <v>0.70926325053109318</v>
      </c>
      <c r="HJ101" s="33">
        <f>HB101-'CCSD(T)'!CH101</f>
        <v>-4.4672091280990145E-2</v>
      </c>
      <c r="HK101" s="33">
        <f>HD101-'CCSD(T)'!CI101</f>
        <v>-2.9887196893980672E-2</v>
      </c>
      <c r="HL101" s="33">
        <f>HD101-'DLPNO-CCSD(T1 or T0)'!CT100</f>
        <v>-0.89306242401929303</v>
      </c>
      <c r="HM101" s="33">
        <f t="shared" si="229"/>
        <v>-0.88251453084181009</v>
      </c>
      <c r="HN101" s="33">
        <f t="shared" si="230"/>
        <v>1.4784894387009473E-2</v>
      </c>
      <c r="HO101" s="39"/>
      <c r="HP101" s="218" t="s">
        <v>97</v>
      </c>
      <c r="HQ101" s="28">
        <v>-271.256061711482</v>
      </c>
      <c r="HR101" s="28">
        <v>-272.26120423453199</v>
      </c>
      <c r="HS101" s="28">
        <v>-272.25756290918798</v>
      </c>
      <c r="HT101" s="28">
        <v>-272.23095974644599</v>
      </c>
      <c r="HU101" s="28">
        <v>-272.22913908377399</v>
      </c>
      <c r="HV101" s="28">
        <v>-272.21705299265301</v>
      </c>
      <c r="HW101" s="28">
        <v>-3.6413253439999999E-3</v>
      </c>
      <c r="HX101" s="28">
        <f t="shared" si="194"/>
        <v>-272.213411667309</v>
      </c>
      <c r="HY101" s="18" t="s">
        <v>119</v>
      </c>
      <c r="HZ101" s="34">
        <f>627.5095*(HQ102-HQ100)</f>
        <v>25.905476336350425</v>
      </c>
      <c r="IA101" s="34">
        <f>627.5095*(HX102-HX100)</f>
        <v>3.5130296441404334</v>
      </c>
      <c r="IB101" s="34">
        <f>627.5095*(HV102-HV100)</f>
        <v>3.5115367432024391</v>
      </c>
      <c r="IC101" s="34">
        <f>627.5095*(HU102-HU100)</f>
        <v>11.942162880936117</v>
      </c>
      <c r="ID101" s="34">
        <f>627.5095*(HT102-HT100)</f>
        <v>11.941416430146091</v>
      </c>
      <c r="IE101" s="34">
        <f>627.5095*(HS102-HS100)</f>
        <v>9.9390827057148901</v>
      </c>
      <c r="IF101" s="34">
        <f>627.5095*(HR102-HR100)</f>
        <v>9.9375898047768967</v>
      </c>
      <c r="IG101" s="33">
        <f t="shared" si="195"/>
        <v>6.4260530615744571</v>
      </c>
      <c r="IH101" s="33">
        <f t="shared" si="196"/>
        <v>-2.0038266253691948</v>
      </c>
      <c r="II101" s="33">
        <f t="shared" si="197"/>
        <v>1.2014755457538939E-3</v>
      </c>
      <c r="IJ101" s="33">
        <f>HZ101-'CCSD(T)'!BB101</f>
        <v>0.83784243956081994</v>
      </c>
      <c r="IK101" s="33">
        <f>IB101-'CCSD(T)'!BC101</f>
        <v>0.71814815439541491</v>
      </c>
      <c r="IL101" s="33">
        <f>ID101-'CCSD(T)'!CH101</f>
        <v>-3.939060991380039E-2</v>
      </c>
      <c r="IM101" s="33">
        <f>IF101-'CCSD(T)'!CI101</f>
        <v>-2.3404239981037023E-2</v>
      </c>
      <c r="IN101" s="33">
        <f>IF101-'DLPNO-CCSD(T1 or T0)'!CT100</f>
        <v>-0.88657946710634938</v>
      </c>
      <c r="IO101" s="33">
        <f t="shared" si="198"/>
        <v>-0.87723304947462033</v>
      </c>
      <c r="IP101" s="33">
        <f t="shared" si="199"/>
        <v>1.5986369932763367E-2</v>
      </c>
      <c r="IQ101" s="33"/>
      <c r="IR101" s="218" t="s">
        <v>97</v>
      </c>
      <c r="IS101">
        <v>-271.25606171226599</v>
      </c>
      <c r="IT101">
        <v>-272.26142218318199</v>
      </c>
      <c r="IU101">
        <v>-272.261093001407</v>
      </c>
      <c r="IV101">
        <v>-272.23158110525401</v>
      </c>
      <c r="IW101">
        <v>-272.231416514366</v>
      </c>
      <c r="IX101">
        <v>-272.217202384632</v>
      </c>
      <c r="IY101">
        <v>-3.29181775E-4</v>
      </c>
      <c r="IZ101" s="28">
        <f t="shared" si="200"/>
        <v>-272.21687320285702</v>
      </c>
      <c r="JA101" s="18" t="s">
        <v>119</v>
      </c>
      <c r="JB101" s="34">
        <f>627.5095*(IS102-IS100)</f>
        <v>25.905476100394793</v>
      </c>
      <c r="JC101" s="34">
        <f>627.5095*(IZ102-IZ100)</f>
        <v>3.5152555006688728</v>
      </c>
      <c r="JD101" s="34">
        <f>627.5095*(IX102-IX100)</f>
        <v>3.5150324317118393</v>
      </c>
      <c r="JE101" s="34">
        <f>627.5095*(IW102-IW100)</f>
        <v>11.942357832435784</v>
      </c>
      <c r="JF101" s="34">
        <f>627.5095*(IV102-IV100)</f>
        <v>11.94224629829613</v>
      </c>
      <c r="JG101" s="34">
        <f>627.5095*(IU102-IU100)</f>
        <v>9.9295880985663185</v>
      </c>
      <c r="JH101" s="34">
        <f>627.5095*(IT102-IT100)</f>
        <v>9.9293650283251722</v>
      </c>
      <c r="JI101" s="33">
        <f t="shared" si="201"/>
        <v>6.4143325966133329</v>
      </c>
      <c r="JJ101" s="33">
        <f t="shared" si="202"/>
        <v>-2.0128812699709577</v>
      </c>
      <c r="JK101" s="33">
        <f t="shared" si="203"/>
        <v>1.8240269796754305E-2</v>
      </c>
      <c r="JL101" s="33">
        <f>JB101-'CCSD(T)'!BB101</f>
        <v>0.83784220360518802</v>
      </c>
      <c r="JM101" s="33">
        <f>JD101-'CCSD(T)'!BC101</f>
        <v>0.72164384290481509</v>
      </c>
      <c r="JN101" s="33">
        <f>JF101-'CCSD(T)'!CH101</f>
        <v>-3.8560741763761897E-2</v>
      </c>
      <c r="JO101" s="33">
        <f>JH101-'CCSD(T)'!CI101</f>
        <v>-3.1629016432761503E-2</v>
      </c>
      <c r="JP101" s="33">
        <f>JH101-'DLPNO-CCSD(T1 or T0)'!CT100</f>
        <v>-0.89480424355807386</v>
      </c>
      <c r="JQ101" s="33">
        <f t="shared" si="204"/>
        <v>-0.87640294536894991</v>
      </c>
      <c r="JR101" s="33">
        <f t="shared" si="205"/>
        <v>6.9317253310003935E-3</v>
      </c>
      <c r="JS101" s="33"/>
      <c r="JT101" s="344">
        <v>-273.07092948398298</v>
      </c>
      <c r="JU101" s="345">
        <v>-272.73921045858401</v>
      </c>
      <c r="JV101" s="346">
        <v>-272.726657105257</v>
      </c>
      <c r="JW101" s="328"/>
      <c r="JX101" s="218" t="s">
        <v>97</v>
      </c>
      <c r="JY101" s="28">
        <v>-271.45181428155797</v>
      </c>
      <c r="JZ101" s="28">
        <v>-272.83181449726197</v>
      </c>
      <c r="KA101" s="28">
        <v>-272.82897415948003</v>
      </c>
      <c r="KB101" s="28">
        <v>-272.77723522461599</v>
      </c>
      <c r="KC101" s="28">
        <v>-272.77581505572499</v>
      </c>
      <c r="KD101" s="28">
        <v>-272.79189843871501</v>
      </c>
      <c r="KE101" s="28">
        <v>-2.840337782E-3</v>
      </c>
      <c r="KF101" s="28">
        <f t="shared" si="206"/>
        <v>-272.789058100933</v>
      </c>
      <c r="KG101" s="216">
        <v>-272.58229938900001</v>
      </c>
      <c r="KH101" s="125">
        <v>-272.58229938900001</v>
      </c>
      <c r="KI101" s="215">
        <v>-272.62376091499999</v>
      </c>
      <c r="KJ101" s="10">
        <v>-0.36847871909800001</v>
      </c>
      <c r="KK101" s="10">
        <v>-0.97152611990500004</v>
      </c>
      <c r="KL101" s="10">
        <f t="shared" si="231"/>
        <v>-272.74047186514332</v>
      </c>
      <c r="KM101" s="10">
        <f t="shared" si="232"/>
        <v>-272.71479823743448</v>
      </c>
      <c r="KN101" s="34">
        <f>627.5095*(JY102-JY100)</f>
        <v>24.205292895877367</v>
      </c>
      <c r="KO101" s="34">
        <f>627.5095*(KF102-KF100)</f>
        <v>0.32872897592622718</v>
      </c>
      <c r="KP101" s="34">
        <f>627.5095*(KL102-KL100)</f>
        <v>3.6001389637671921</v>
      </c>
      <c r="KQ101" s="34">
        <f>627.5095*(KM102-KM100)</f>
        <v>5.1700370812944767</v>
      </c>
      <c r="KR101" s="34">
        <f>627.5095*(KD102-KD100)</f>
        <v>0.30136642480176279</v>
      </c>
      <c r="KS101" s="34">
        <f>627.5095*(KC102-KC100)</f>
        <v>10.665180726530092</v>
      </c>
      <c r="KT101" s="34">
        <f>627.5095*(KB102-KB100)</f>
        <v>10.651499451271054</v>
      </c>
      <c r="KU101" s="34">
        <f>627.5095*(KA102-KA100)</f>
        <v>8.1414576717956226</v>
      </c>
      <c r="KV101" s="34">
        <f>627.5095*(JZ102-JZ100)</f>
        <v>8.1140951206711573</v>
      </c>
      <c r="KW101" s="33">
        <f t="shared" si="221"/>
        <v>7.8127286958693949</v>
      </c>
      <c r="KX101" s="109">
        <f>627.5095*(JT102-JT100)</f>
        <v>8.2017879405221787</v>
      </c>
      <c r="KY101" s="109">
        <f>627.5095*(JU102-JU100)</f>
        <v>8.6880506287285844</v>
      </c>
      <c r="KZ101" s="331">
        <f>627.5095*(JV102-JV100)</f>
        <v>8.7974366678840035</v>
      </c>
      <c r="LA101" s="33">
        <f t="shared" si="233"/>
        <v>-2.5374043305998963</v>
      </c>
      <c r="LB101" s="155">
        <f t="shared" si="234"/>
        <v>-0.50628570562436437</v>
      </c>
      <c r="LC101" s="149">
        <f>KN101-'PNO-LCCSD(T)'!AB100</f>
        <v>-2.1733207844647495E-3</v>
      </c>
      <c r="LD101" s="179">
        <f t="shared" si="235"/>
        <v>-1.7752593867621531</v>
      </c>
      <c r="LE101" s="324">
        <f t="shared" si="236"/>
        <v>8.7692819851021397E-2</v>
      </c>
      <c r="LF101" s="326">
        <f t="shared" si="237"/>
        <v>0.48626268820640561</v>
      </c>
      <c r="LG101" t="str">
        <f t="shared" si="238"/>
        <v>33_start</v>
      </c>
      <c r="LH101" s="175">
        <f>627.5095*(KG102-KG100)</f>
        <v>8.9590635731409307</v>
      </c>
      <c r="LI101" s="128">
        <f t="shared" si="127"/>
        <v>1.7061171533891617</v>
      </c>
      <c r="LJ101" s="129">
        <f t="shared" si="128"/>
        <v>1.692435878130123</v>
      </c>
      <c r="LK101" s="123">
        <f>627.5095*(KI102-KI100)</f>
        <v>6.6240172649136646</v>
      </c>
      <c r="LL101" s="128">
        <f t="shared" si="239"/>
        <v>1.517440406881958</v>
      </c>
      <c r="LM101" s="128">
        <f t="shared" si="240"/>
        <v>1.4900778557574927</v>
      </c>
      <c r="LN101" s="226">
        <f t="shared" si="241"/>
        <v>1.4886297602432599</v>
      </c>
      <c r="LO101" s="226"/>
      <c r="LP101" s="5" t="s">
        <v>97</v>
      </c>
      <c r="LQ101" s="4">
        <v>-271.45181428238101</v>
      </c>
      <c r="LR101" s="4">
        <v>-272.83181454174598</v>
      </c>
      <c r="LS101" s="4">
        <v>-272.82897420345</v>
      </c>
      <c r="LT101" s="4">
        <v>-272.77723526178102</v>
      </c>
      <c r="LU101" s="4">
        <v>-272.77581509263302</v>
      </c>
      <c r="LV101" s="4">
        <v>-272.79189851117002</v>
      </c>
      <c r="LW101" s="4">
        <v>-2.8403382960000001E-3</v>
      </c>
      <c r="LX101" s="28">
        <f t="shared" si="242"/>
        <v>-272.78905817287404</v>
      </c>
      <c r="LY101" s="18" t="s">
        <v>119</v>
      </c>
      <c r="LZ101" s="34">
        <f>627.5095*(LQ102-LQ100)</f>
        <v>24.205292609734347</v>
      </c>
      <c r="MA101" s="34">
        <f>627.5095*(LX102-LX100)</f>
        <v>0.32892395128898144</v>
      </c>
      <c r="MB101" s="34">
        <f>627.5095*(LV102-LV100)</f>
        <v>0.30156188777048271</v>
      </c>
      <c r="MC101" s="34">
        <f>627.5095*(LU102-LU100)</f>
        <v>10.665306623144486</v>
      </c>
      <c r="MD101" s="34">
        <f>627.5095*(LT102-LT100)</f>
        <v>10.651625591367402</v>
      </c>
      <c r="ME101" s="34">
        <f>627.5095*(LS102-LS100)</f>
        <v>8.1415935859838715</v>
      </c>
      <c r="MF101" s="34">
        <f>627.5095*(LR102-LR100)</f>
        <v>8.114231522394034</v>
      </c>
      <c r="MG101" s="33">
        <f t="shared" si="243"/>
        <v>7.8126696346235516</v>
      </c>
      <c r="MH101" s="39">
        <f t="shared" si="244"/>
        <v>-2.5373940689733683</v>
      </c>
      <c r="MI101" s="33"/>
      <c r="MJ101" s="5" t="s">
        <v>97</v>
      </c>
      <c r="MK101" s="28">
        <v>-271.45181428155797</v>
      </c>
      <c r="ML101" s="28">
        <v>-272.83147093622301</v>
      </c>
      <c r="MM101" s="28">
        <v>-272.82400965485499</v>
      </c>
      <c r="MN101" s="28">
        <v>-272.77645985239002</v>
      </c>
      <c r="MO101" s="28">
        <v>-272.77272921170601</v>
      </c>
      <c r="MP101" s="28">
        <v>-272.79184243811801</v>
      </c>
      <c r="MQ101" s="28">
        <v>-7.4612813680000004E-3</v>
      </c>
      <c r="MR101" s="28">
        <f t="shared" si="207"/>
        <v>-272.78438115674999</v>
      </c>
      <c r="MS101" s="18" t="s">
        <v>119</v>
      </c>
      <c r="MT101" s="34">
        <f>627.5095*(MK102-MK100)</f>
        <v>24.205292895877367</v>
      </c>
      <c r="MU101" s="34">
        <f>627.5095*(MR102-MR100)</f>
        <v>0.40079132918916444</v>
      </c>
      <c r="MV101" s="34">
        <f>627.5095*(MP102-MP100)</f>
        <v>0.31867485994400824</v>
      </c>
      <c r="MW101" s="34">
        <f>627.5095*(MO102-MO100)</f>
        <v>10.662965237745791</v>
      </c>
      <c r="MX101" s="34">
        <f>627.5095*(MN102-MN100)</f>
        <v>10.621907003123214</v>
      </c>
      <c r="MY101" s="34">
        <f>627.5095*(MM102-MM100)</f>
        <v>8.1896188583828877</v>
      </c>
      <c r="MZ101" s="34">
        <f>627.5095*(ML102-ML100)</f>
        <v>8.107502389173403</v>
      </c>
      <c r="NA101" s="52">
        <f t="shared" si="245"/>
        <v>7.7888275292293949</v>
      </c>
      <c r="NB101" s="52">
        <f t="shared" si="246"/>
        <v>-2.5144046139498109</v>
      </c>
      <c r="NC101" s="33">
        <f t="shared" si="247"/>
        <v>-2.2999716650085489E-2</v>
      </c>
      <c r="ND101" s="33"/>
      <c r="NE101" s="5" t="s">
        <v>97</v>
      </c>
      <c r="NF101">
        <v>-271.45181428155797</v>
      </c>
      <c r="NG101">
        <v>-272.83147093622301</v>
      </c>
      <c r="NH101">
        <v>-272.82400965485499</v>
      </c>
      <c r="NI101">
        <v>-272.77645985239002</v>
      </c>
      <c r="NJ101">
        <v>-272.77272921170697</v>
      </c>
      <c r="NK101">
        <v>-272.79184243811801</v>
      </c>
      <c r="NL101">
        <v>-7.4612813680000004E-3</v>
      </c>
      <c r="NM101" s="28">
        <f t="shared" si="208"/>
        <v>-272.78438115674999</v>
      </c>
      <c r="NN101" s="18" t="s">
        <v>119</v>
      </c>
      <c r="NO101" s="34">
        <f>627.5095*(NF102-NF100)</f>
        <v>24.205292895877367</v>
      </c>
      <c r="NP101" s="34">
        <f>627.5095*(NM102-NM100)</f>
        <v>0.40079132918916444</v>
      </c>
      <c r="NQ101" s="34">
        <f>627.5095*(NK102-NK100)</f>
        <v>0.31867485994400824</v>
      </c>
      <c r="NR101" s="34">
        <f>627.5095*(NJ102-NJ100)</f>
        <v>10.662965237745791</v>
      </c>
      <c r="NS101" s="34">
        <f>627.5095*(NI102-NI100)</f>
        <v>10.621907003123214</v>
      </c>
      <c r="NT101" s="34">
        <f>627.5095*(NH102-NH100)</f>
        <v>8.1896188583828877</v>
      </c>
      <c r="NU101" s="34">
        <f>627.5095*(NG102-NG100)</f>
        <v>8.107502389173403</v>
      </c>
      <c r="NV101" s="33">
        <f t="shared" si="248"/>
        <v>7.7888275292293949</v>
      </c>
      <c r="NW101" s="39">
        <f t="shared" si="209"/>
        <v>-2.5144046139498109</v>
      </c>
      <c r="NX101" s="33">
        <f t="shared" si="210"/>
        <v>0</v>
      </c>
      <c r="NZ101" s="5" t="s">
        <v>97</v>
      </c>
      <c r="OA101" s="4">
        <v>-271.460881816702</v>
      </c>
      <c r="OB101" s="4">
        <v>-272.95924094287801</v>
      </c>
      <c r="OC101" s="4">
        <v>-272.94708254686401</v>
      </c>
      <c r="OD101" s="4">
        <v>-272.89514517151599</v>
      </c>
      <c r="OE101" s="4">
        <v>-272.88906597350899</v>
      </c>
      <c r="OF101" s="4">
        <v>-272.92121908017401</v>
      </c>
      <c r="OG101" s="4">
        <v>-1.2158396013999999E-2</v>
      </c>
      <c r="OH101" s="28">
        <f t="shared" si="211"/>
        <v>-272.90906068416001</v>
      </c>
      <c r="OI101" s="18" t="s">
        <v>119</v>
      </c>
      <c r="OJ101" s="34">
        <f>627.5095*(OA102-OA100)</f>
        <v>24.163617576572168</v>
      </c>
      <c r="OK101" s="34">
        <f>627.5095*(OH102-OH100)</f>
        <v>0.17805192819166832</v>
      </c>
      <c r="OL101" s="34">
        <f>627.5095*(OF102-OF100)</f>
        <v>5.5926038075160021E-2</v>
      </c>
      <c r="OM101" s="34">
        <f>627.5095*(OE102-OE100)</f>
        <v>10.620431152235607</v>
      </c>
      <c r="ON101" s="34">
        <f>627.5095*(OD102-OD100)</f>
        <v>10.559368207177352</v>
      </c>
      <c r="OO101" s="34">
        <f>627.5095*(OC102-OC100)</f>
        <v>8.1850557567547497</v>
      </c>
      <c r="OP101" s="34">
        <f>627.5095*(OB102-OB100)</f>
        <v>8.06292986667391</v>
      </c>
      <c r="OQ101" s="33">
        <f t="shared" si="160"/>
        <v>8.0070038285987497</v>
      </c>
      <c r="OR101" s="39">
        <f t="shared" si="212"/>
        <v>-2.4964383405034418</v>
      </c>
      <c r="OS101" s="39"/>
      <c r="OT101" s="39" t="s">
        <v>97</v>
      </c>
      <c r="OU101" s="39">
        <v>-271.460881816702</v>
      </c>
      <c r="OV101" s="39">
        <v>-272.959095370233</v>
      </c>
      <c r="OW101" s="39">
        <v>-272.95462074156802</v>
      </c>
      <c r="OX101" s="39">
        <v>-272.89642544950902</v>
      </c>
      <c r="OY101" s="39">
        <v>-272.89418813517602</v>
      </c>
      <c r="OZ101" s="39">
        <v>-272.92130615314301</v>
      </c>
      <c r="PA101" s="39">
        <v>-4.4746286660000004E-3</v>
      </c>
      <c r="PB101" s="39">
        <v>-272.916831524477</v>
      </c>
      <c r="PC101" s="39" t="s">
        <v>119</v>
      </c>
      <c r="PD101" s="39">
        <v>24.163617576572168</v>
      </c>
      <c r="PE101" s="39">
        <v>8.0166325925209184E-2</v>
      </c>
      <c r="PF101" s="39">
        <v>5.7517614872915859E-2</v>
      </c>
      <c r="PG101" s="39">
        <v>10.569781182031322</v>
      </c>
      <c r="PH101" s="39">
        <v>10.558456827432591</v>
      </c>
      <c r="PI101" s="39">
        <v>8.0779207278540106</v>
      </c>
      <c r="PJ101" s="39">
        <v>8.055272016801716</v>
      </c>
      <c r="PK101" s="39">
        <v>7.9977544019288</v>
      </c>
      <c r="PL101" s="39">
        <v>-2.5031848106308754</v>
      </c>
      <c r="PM101" s="39"/>
      <c r="PO101" s="33">
        <f t="shared" si="249"/>
        <v>-4.1675319305198855E-2</v>
      </c>
      <c r="PP101" s="33">
        <f t="shared" si="250"/>
        <v>-6.2538795945862091E-2</v>
      </c>
      <c r="PQ101" s="33">
        <f t="shared" si="213"/>
        <v>-2.0863476640663237E-2</v>
      </c>
      <c r="PR101" s="33">
        <f>'LNO-CCSD(T)-def2nZVP'!LB101</f>
        <v>-0.50628570562436437</v>
      </c>
      <c r="PS101" s="33">
        <f t="shared" si="214"/>
        <v>-2.1194719477182159E-2</v>
      </c>
      <c r="PT101" s="33">
        <f t="shared" si="215"/>
        <v>-0.30755226161783389</v>
      </c>
      <c r="PU101" s="33">
        <f>-'LNO-CCSD(T)-def2nZVP'!FA101+'CCSD(T)'!CI101</f>
        <v>7.1663944303908877E-2</v>
      </c>
      <c r="PV101" s="360">
        <f>'LNO-CCSD(T)-def2nZVP'!KV101+PS101+PT101+PU101</f>
        <v>7.8570120838800506</v>
      </c>
      <c r="PW101" s="360"/>
      <c r="PX101" s="399">
        <v>-4.1675033162178465E-2</v>
      </c>
      <c r="PY101" s="399">
        <v>-9.3168763934810883E-2</v>
      </c>
      <c r="PZ101" s="399">
        <v>-5.1493730772632418E-2</v>
      </c>
      <c r="QA101" s="399">
        <v>-0.50628570562436437</v>
      </c>
      <c r="QB101" s="399">
        <v>-4.3883740333295833E-2</v>
      </c>
      <c r="QC101" s="399">
        <v>-0.30755226161783389</v>
      </c>
      <c r="QD101" s="399">
        <v>7.1663944303908877E-2</v>
      </c>
      <c r="QE101" s="360">
        <v>7.8343230630239358</v>
      </c>
      <c r="QF101" s="399">
        <f t="shared" si="216"/>
        <v>-2.2689020856114794E-2</v>
      </c>
      <c r="QH101" s="5" t="s">
        <v>97</v>
      </c>
      <c r="QI101" s="420">
        <v>-271.45181428238101</v>
      </c>
      <c r="QJ101" s="420">
        <v>-272.59741632586201</v>
      </c>
      <c r="QK101" s="420">
        <v>-272.59550869127202</v>
      </c>
      <c r="QL101" s="420">
        <v>-272.55076771646299</v>
      </c>
      <c r="QM101" s="420">
        <v>-272.54981389916799</v>
      </c>
      <c r="QN101" s="420">
        <v>-272.54953016296702</v>
      </c>
      <c r="QO101" s="420">
        <v>-1.9076345900000001E-3</v>
      </c>
      <c r="QP101" s="213">
        <f t="shared" si="217"/>
        <v>-272.54762252837702</v>
      </c>
      <c r="QQ101" s="421" t="s">
        <v>119</v>
      </c>
      <c r="QR101" s="212">
        <f>627.5095*(QI102-QI100)</f>
        <v>24.205292609734347</v>
      </c>
      <c r="QS101" s="212">
        <f>627.5095*(QP102-QP100)</f>
        <v>2.6444030123525297</v>
      </c>
      <c r="QT101" s="212">
        <f>627.5095*(QN102-QN100)</f>
        <v>2.62228855724564</v>
      </c>
      <c r="QU101" s="212">
        <f>627.5095*(QM102-QM100)</f>
        <v>11.486123624292032</v>
      </c>
      <c r="QV101" s="212">
        <f>627.5095*(QL102-QL100)</f>
        <v>11.475066396756421</v>
      </c>
      <c r="QW101" s="212">
        <f>627.5095*(QK102-QK100)</f>
        <v>9.2946827251620903</v>
      </c>
      <c r="QX101" s="212">
        <f>627.5095*(QJ102-QJ100)</f>
        <v>9.2725682706615871</v>
      </c>
      <c r="QY101" s="213">
        <f t="shared" si="163"/>
        <v>6.650279713415947</v>
      </c>
      <c r="QZ101" s="249">
        <f t="shared" si="218"/>
        <v>-2.2024981260948344</v>
      </c>
      <c r="RA101" s="5"/>
      <c r="RB101" s="5" t="s">
        <v>97</v>
      </c>
      <c r="RC101" s="213">
        <v>-271.460881816702</v>
      </c>
      <c r="RD101" s="213">
        <v>-272.66906392056399</v>
      </c>
      <c r="RE101" s="213">
        <v>-272.66575652267801</v>
      </c>
      <c r="RF101" s="213">
        <v>-272.61623575506098</v>
      </c>
      <c r="RG101" s="213">
        <v>-272.61458205611802</v>
      </c>
      <c r="RH101" s="213">
        <v>-272.62686395931303</v>
      </c>
      <c r="RI101" s="213">
        <v>-3.307397886E-3</v>
      </c>
      <c r="RJ101" s="418">
        <f t="shared" si="219"/>
        <v>-272.62355656142705</v>
      </c>
      <c r="RK101" s="421" t="s">
        <v>119</v>
      </c>
      <c r="RL101" s="212">
        <f>627.5095*(RC102-RC100)</f>
        <v>24.163617576572168</v>
      </c>
      <c r="RM101" s="212">
        <f>627.5095*(RJ102-RJ100)</f>
        <v>2.2667010282461768</v>
      </c>
      <c r="RN101" s="212">
        <f>627.5095*(RH102-RH100)</f>
        <v>2.2798042272998522</v>
      </c>
      <c r="RO101" s="212">
        <f>627.5095*(RG102-RG100)</f>
        <v>11.235701449026319</v>
      </c>
      <c r="RP101" s="212">
        <f>627.5095*(RF102-RF100)</f>
        <v>11.242253048553156</v>
      </c>
      <c r="RQ101" s="212">
        <f>627.5095*(RE102-RE100)</f>
        <v>9.0610393005329097</v>
      </c>
      <c r="RR101" s="212">
        <f>627.5095*(RD102-RD100)</f>
        <v>9.0741425001929716</v>
      </c>
      <c r="RS101" s="213">
        <f t="shared" si="164"/>
        <v>6.7943382728931194</v>
      </c>
      <c r="RT101" s="249">
        <f t="shared" si="220"/>
        <v>-2.1681105483601844</v>
      </c>
    </row>
    <row r="102" spans="1:488" ht="17">
      <c r="A102" s="96">
        <v>-6.57</v>
      </c>
      <c r="C102" s="286" t="s">
        <v>98</v>
      </c>
      <c r="D102" s="282">
        <v>-271.18765181119602</v>
      </c>
      <c r="E102" s="282">
        <v>-271.91838677578102</v>
      </c>
      <c r="F102" s="282">
        <v>-271.91702983190299</v>
      </c>
      <c r="G102" s="282">
        <v>-271.89888609530402</v>
      </c>
      <c r="H102" s="282">
        <v>-271.89820762336501</v>
      </c>
      <c r="I102" s="282">
        <v>-271.85371391290801</v>
      </c>
      <c r="J102" s="282">
        <v>-271.85235696902902</v>
      </c>
      <c r="K102" s="94" t="s">
        <v>120</v>
      </c>
      <c r="L102" s="34">
        <f>627.5095*(D100-D101)</f>
        <v>-22.946536776205829</v>
      </c>
      <c r="M102" s="34">
        <f>627.5095*(J100-J101)</f>
        <v>-2.9750037612992979</v>
      </c>
      <c r="N102" s="34">
        <f>627.5095*(I100-I101)</f>
        <v>-2.9343509574113429</v>
      </c>
      <c r="O102" s="34">
        <f>627.5095*(H100-H101)</f>
        <v>-7.3595577524973672</v>
      </c>
      <c r="P102" s="34">
        <f>627.5095*(G100-G101)</f>
        <v>-7.3392313499291681</v>
      </c>
      <c r="Q102" s="34">
        <f>627.5095*(F100-F101)</f>
        <v>-6.6747878393349502</v>
      </c>
      <c r="R102" s="34">
        <f>627.5095*(E100-E101)</f>
        <v>-6.6341350360533822</v>
      </c>
      <c r="S102" s="93">
        <f t="shared" si="165"/>
        <v>-3.6997840786420393</v>
      </c>
      <c r="T102" s="93">
        <f t="shared" si="166"/>
        <v>0.70509631387578597</v>
      </c>
      <c r="U102" s="288"/>
      <c r="V102" s="93">
        <f>L102-'CCSD(T)'!BV102</f>
        <v>-1.1096131751153671</v>
      </c>
      <c r="W102" s="93">
        <f>N102-'CCSD(T)'!BW102</f>
        <v>-0.96367595210686918</v>
      </c>
      <c r="X102" s="93">
        <f>P102-'CCSD(T)'!CF102</f>
        <v>-2.3131260183866686E-2</v>
      </c>
      <c r="Y102" s="93">
        <f>R102-'CCSD(T)'!CG102</f>
        <v>-1.837045416903571E-2</v>
      </c>
      <c r="Z102" s="93">
        <f>R102-'DLPNO-CCSD(T1 or T0)'!CT101</f>
        <v>-0.13640092048474894</v>
      </c>
      <c r="AA102" s="93">
        <f t="shared" si="167"/>
        <v>1.0864819149315004</v>
      </c>
      <c r="AB102" s="93">
        <f t="shared" si="168"/>
        <v>4.7608060148309761E-3</v>
      </c>
      <c r="AD102" s="209" t="s">
        <v>98</v>
      </c>
      <c r="AE102" s="28">
        <v>-271.18765181078402</v>
      </c>
      <c r="AF102" s="28">
        <v>-271.91838677536703</v>
      </c>
      <c r="AG102" s="28">
        <v>-271.91702983149003</v>
      </c>
      <c r="AH102" s="28">
        <v>-271.89888609489202</v>
      </c>
      <c r="AI102" s="28">
        <v>-271.89820762295301</v>
      </c>
      <c r="AJ102" s="28">
        <v>-271.85371391248401</v>
      </c>
      <c r="AK102" s="28">
        <v>-271.85235696860599</v>
      </c>
      <c r="AL102" s="18" t="s">
        <v>120</v>
      </c>
      <c r="AM102" s="34">
        <f>627.5095*(AE100-AE101)</f>
        <v>-22.946535666768494</v>
      </c>
      <c r="AN102" s="34">
        <f>627.5095*(AK100-AK101)</f>
        <v>-2.975002626750435</v>
      </c>
      <c r="AO102" s="34">
        <f>627.5095*(AJ100-AJ101)</f>
        <v>-2.9343498228624805</v>
      </c>
      <c r="AP102" s="34">
        <f>627.5095*(AI100-AI101)</f>
        <v>-7.3595566135611206</v>
      </c>
      <c r="AQ102" s="34">
        <f>627.5095*(AH100-AH101)</f>
        <v>-7.3392302122413646</v>
      </c>
      <c r="AR102" s="34">
        <f>627.5095*(AG100-AG101)</f>
        <v>-6.6747867035376451</v>
      </c>
      <c r="AS102" s="34">
        <f>627.5095*(AF100-AF101)</f>
        <v>-6.6341338996140209</v>
      </c>
      <c r="AT102" s="52">
        <f t="shared" si="169"/>
        <v>-3.6997840767515404</v>
      </c>
      <c r="AU102" s="52">
        <f t="shared" si="170"/>
        <v>0.70509631262734374</v>
      </c>
      <c r="AV102" s="71"/>
      <c r="AW102" s="52">
        <f>AM102-'CCSD(T)'!BV102</f>
        <v>-1.1096120656780322</v>
      </c>
      <c r="AX102" s="52">
        <f>AO102-'CCSD(T)'!BW102</f>
        <v>-0.96367481755800677</v>
      </c>
      <c r="AY102" s="52">
        <f>AQ102-'CCSD(T)'!CF102</f>
        <v>-2.3130122496063166E-2</v>
      </c>
      <c r="AZ102" s="52">
        <f>AS102-'CCSD(T)'!CG102</f>
        <v>-1.8369317729674428E-2</v>
      </c>
      <c r="BA102" s="52">
        <f>AS102-'DLPNO-CCSD(T1 or T0)'!CT101</f>
        <v>-0.13639978404538766</v>
      </c>
      <c r="BB102" s="52">
        <f t="shared" si="171"/>
        <v>1.086481943181969</v>
      </c>
      <c r="BC102" s="52">
        <f t="shared" si="172"/>
        <v>4.7608047663887376E-3</v>
      </c>
      <c r="BD102" s="33"/>
      <c r="BE102" s="211" t="s">
        <v>98</v>
      </c>
      <c r="BF102" s="28">
        <v>-271.18765181078402</v>
      </c>
      <c r="BG102" s="28">
        <v>-271.91826464907899</v>
      </c>
      <c r="BH102" s="28">
        <v>-271.915073334525</v>
      </c>
      <c r="BI102" s="28">
        <v>-271.89838470665597</v>
      </c>
      <c r="BJ102" s="28">
        <v>-271.89678904937898</v>
      </c>
      <c r="BK102" s="28">
        <v>-271.85356098754499</v>
      </c>
      <c r="BL102" s="28">
        <v>-3.1913145550000002E-3</v>
      </c>
      <c r="BM102" s="28">
        <f t="shared" si="173"/>
        <v>-271.85036967298998</v>
      </c>
      <c r="BN102" s="18" t="s">
        <v>120</v>
      </c>
      <c r="BO102" s="212">
        <f>627.5095*(BF100-BF101)</f>
        <v>-22.946535705077846</v>
      </c>
      <c r="BP102" s="212">
        <f>627.5095*(BM100-BM101)</f>
        <v>-2.9574973380528879</v>
      </c>
      <c r="BQ102" s="212">
        <f>627.5095*(BK100-BK101)</f>
        <v>-3.0373706817067356</v>
      </c>
      <c r="BR102" s="212">
        <f>627.5095*(BJ100-BJ101)</f>
        <v>-7.3654012031643274</v>
      </c>
      <c r="BS102" s="212">
        <f>627.5095*(BI100-BI101)</f>
        <v>-7.4053378749734167</v>
      </c>
      <c r="BT102" s="212">
        <f>627.5095*(BH100-BH101)</f>
        <v>-6.6713372812723959</v>
      </c>
      <c r="BU102" s="212">
        <f>627.5095*(BG100-BG101)</f>
        <v>-6.7512106243198566</v>
      </c>
      <c r="BV102" s="213">
        <f t="shared" si="174"/>
        <v>-3.713839942613121</v>
      </c>
      <c r="BW102" s="213">
        <f t="shared" si="175"/>
        <v>0.65412725065356003</v>
      </c>
      <c r="BX102" s="214">
        <f t="shared" si="222"/>
        <v>5.0969061973783703E-2</v>
      </c>
      <c r="BY102" s="33">
        <f>BO102-'CCSD(T)'!BV102</f>
        <v>-1.1096121039873843</v>
      </c>
      <c r="BZ102" s="33">
        <f>BQ102-'CCSD(T)'!BW102</f>
        <v>-1.0666956764022619</v>
      </c>
      <c r="CA102" s="39">
        <f>BS102-'CCSD(T)'!CF102</f>
        <v>-8.9237785228115207E-2</v>
      </c>
      <c r="CB102" s="39">
        <f>BU102-'CCSD(T)'!CG102</f>
        <v>-0.13544604243551017</v>
      </c>
      <c r="CC102" s="33">
        <f>BU102-'DLPNO-CCSD(T1 or T0)'!CT101</f>
        <v>-0.25347650875122341</v>
      </c>
      <c r="CD102" s="33">
        <f t="shared" si="176"/>
        <v>1.0203743187592691</v>
      </c>
      <c r="CE102" s="33">
        <f t="shared" si="177"/>
        <v>-4.6208257207394965E-2</v>
      </c>
      <c r="CF102" s="39"/>
      <c r="CG102" s="211" t="s">
        <v>98</v>
      </c>
      <c r="CH102" s="74">
        <v>-271.18765181119602</v>
      </c>
      <c r="CI102" s="74">
        <v>-271.91827288283997</v>
      </c>
      <c r="CJ102" s="74">
        <v>-271.91507965690801</v>
      </c>
      <c r="CK102" s="74">
        <v>-271.89839086952799</v>
      </c>
      <c r="CL102" s="74">
        <v>-271.89679425656198</v>
      </c>
      <c r="CM102" s="74">
        <v>-271.85357200253998</v>
      </c>
      <c r="CN102" s="33">
        <v>-3.1932259319999998E-3</v>
      </c>
      <c r="CO102" s="33">
        <f t="shared" si="178"/>
        <v>-271.85037877660795</v>
      </c>
      <c r="CP102" s="18" t="s">
        <v>120</v>
      </c>
      <c r="CQ102" s="34">
        <f>627.5095*(CH100-CH101)</f>
        <v>-22.946536776205829</v>
      </c>
      <c r="CR102" s="34">
        <f>627.5095*(CO100-CO101)</f>
        <v>-2.9717443514098787</v>
      </c>
      <c r="CS102" s="34">
        <f>627.5095*(CM100-CM101)</f>
        <v>-3.0567662254030736</v>
      </c>
      <c r="CT102" s="34">
        <f>627.5095*(CL100-CL101)</f>
        <v>-7.3761861192118641</v>
      </c>
      <c r="CU102" s="34">
        <f>627.5095*(CK100-CK101)</f>
        <v>-7.4186970558517631</v>
      </c>
      <c r="CV102" s="34">
        <f>627.5095*(CJ100-CJ101)</f>
        <v>-6.682268235092641</v>
      </c>
      <c r="CW102" s="34">
        <f>627.5095*(CI100-CI101)</f>
        <v>-6.7672901096922224</v>
      </c>
      <c r="CX102" s="33">
        <f t="shared" si="223"/>
        <v>-3.7105238842891488</v>
      </c>
      <c r="CY102" s="33">
        <f t="shared" si="224"/>
        <v>0.65140694615954065</v>
      </c>
      <c r="CZ102" s="33">
        <f t="shared" si="225"/>
        <v>-2.7203044940193877E-3</v>
      </c>
      <c r="DA102" s="33">
        <f>CQ102-'CCSD(T)'!BV102</f>
        <v>-1.1096131751153671</v>
      </c>
      <c r="DB102" s="33">
        <f>CS102-'CCSD(T)'!BW102</f>
        <v>-1.0860912200985999</v>
      </c>
      <c r="DC102" s="33">
        <f>CU102-'CCSD(T)'!CF102</f>
        <v>-0.10259696610646163</v>
      </c>
      <c r="DD102" s="39">
        <f>CW102-'CCSD(T)'!CG102</f>
        <v>-0.15152552780787598</v>
      </c>
      <c r="DE102" s="39">
        <f>CW102-'DLPNO-CCSD(T1 or T0)'!CT101</f>
        <v>-0.26955599412358922</v>
      </c>
      <c r="DF102" s="33">
        <f t="shared" si="179"/>
        <v>1.0070162090089054</v>
      </c>
      <c r="DG102" s="33">
        <f t="shared" si="180"/>
        <v>-4.8928561701414353E-2</v>
      </c>
      <c r="DH102" s="33"/>
      <c r="DI102" s="211" t="s">
        <v>98</v>
      </c>
      <c r="DJ102" s="74">
        <v>-271.18765181159898</v>
      </c>
      <c r="DK102" s="74">
        <v>-271.91820275189599</v>
      </c>
      <c r="DL102" s="74">
        <v>-271.91798000889401</v>
      </c>
      <c r="DM102" s="74">
        <v>-271.89897441449</v>
      </c>
      <c r="DN102" s="74">
        <v>-271.89886304298898</v>
      </c>
      <c r="DO102" s="74">
        <v>-271.85377720497701</v>
      </c>
      <c r="DP102" s="28">
        <v>-2.2274300300000001E-4</v>
      </c>
      <c r="DQ102" s="33">
        <f t="shared" si="125"/>
        <v>-271.853554461974</v>
      </c>
      <c r="DR102" s="18" t="s">
        <v>120</v>
      </c>
      <c r="DS102" s="34">
        <f>627.5095*(DJ100-DJ101)</f>
        <v>-22.946536299942856</v>
      </c>
      <c r="DT102" s="34">
        <f>627.5095*(DQ100-DQ101)</f>
        <v>-2.9632881501398853</v>
      </c>
      <c r="DU102" s="34">
        <f>627.5095*(DO100-DO101)</f>
        <v>-2.9548168672566097</v>
      </c>
      <c r="DV102" s="34">
        <f>627.5095*(DN100-DN101)</f>
        <v>-7.3344427935347323</v>
      </c>
      <c r="DW102" s="34">
        <f>627.5095*(DM100-DM101)</f>
        <v>-7.3302071521287644</v>
      </c>
      <c r="DX102" s="34">
        <f>627.5095*(DL100-DL101)</f>
        <v>-6.6510191179252356</v>
      </c>
      <c r="DY102" s="34">
        <f>627.5095*(DK100-DK101)</f>
        <v>-6.6425478356840157</v>
      </c>
      <c r="DZ102" s="33">
        <f t="shared" si="133"/>
        <v>-3.687730968427406</v>
      </c>
      <c r="EA102" s="33">
        <f t="shared" si="134"/>
        <v>0.68765931644474865</v>
      </c>
      <c r="EB102" s="33">
        <f t="shared" si="181"/>
        <v>-1.7436997431037327E-2</v>
      </c>
      <c r="EC102" s="33">
        <f>DS102-'CCSD(T)'!BV102</f>
        <v>-1.1096126988523949</v>
      </c>
      <c r="ED102" s="33">
        <f>DU102-'CCSD(T)'!BW102</f>
        <v>-0.98414186195213604</v>
      </c>
      <c r="EE102" s="33">
        <f>DW102-'CCSD(T)'!CF102</f>
        <v>-1.4107062383462932E-2</v>
      </c>
      <c r="EF102" s="39">
        <f>DY102-'CCSD(T)'!CG102</f>
        <v>-2.6783253799669282E-2</v>
      </c>
      <c r="EG102" s="39">
        <f>DY102-'DLPNO-CCSD(T1 or T0)'!CT101</f>
        <v>-0.14481372011538252</v>
      </c>
      <c r="EH102" s="33">
        <f t="shared" si="182"/>
        <v>1.095505636468932</v>
      </c>
      <c r="EI102" s="33">
        <f t="shared" si="183"/>
        <v>-1.267619141620635E-2</v>
      </c>
      <c r="EJ102" s="33"/>
      <c r="EK102" s="289" t="s">
        <v>98</v>
      </c>
      <c r="EL102" s="33">
        <v>-271.251173960617</v>
      </c>
      <c r="EM102" s="33">
        <v>-272.25700410829</v>
      </c>
      <c r="EN102" s="33">
        <v>-272.25572678152099</v>
      </c>
      <c r="EO102" s="33">
        <v>-272.22665152712398</v>
      </c>
      <c r="EP102" s="33">
        <v>-272.22601286373998</v>
      </c>
      <c r="EQ102" s="33">
        <v>-272.21399228778898</v>
      </c>
      <c r="ER102" s="33">
        <v>-1.277326769E-3</v>
      </c>
      <c r="ES102" s="33">
        <f t="shared" si="184"/>
        <v>-272.21271496101997</v>
      </c>
      <c r="ET102" s="18" t="s">
        <v>120</v>
      </c>
      <c r="EU102" s="34">
        <f>627.5095*(EL100-EL101)</f>
        <v>-22.838365507010518</v>
      </c>
      <c r="EV102" s="34">
        <f>627.5095*(ES100-ES101)</f>
        <v>-1.5430729638575587</v>
      </c>
      <c r="EW102" s="34">
        <f>627.5095*(EQ100-EQ101)</f>
        <v>-1.5252499012820697</v>
      </c>
      <c r="EX102" s="34">
        <f>627.5095*(EP100-EP101)</f>
        <v>-8.9190604317926088</v>
      </c>
      <c r="EY102" s="34">
        <f>627.5095*(EO100-EO101)</f>
        <v>-8.9101489007902224</v>
      </c>
      <c r="EZ102" s="34">
        <f>627.5095*(EN100-EN101)</f>
        <v>-7.1753252240760741</v>
      </c>
      <c r="FA102" s="34">
        <f>627.5095*(EM100-EM101)</f>
        <v>-7.1575021614649161</v>
      </c>
      <c r="FB102" s="92">
        <f t="shared" si="135"/>
        <v>-5.6322522601828462</v>
      </c>
      <c r="FC102" s="92">
        <f t="shared" si="136"/>
        <v>1.7526467393253062</v>
      </c>
      <c r="FD102" s="92">
        <f>EU102-'CCSD(T)'!BB102</f>
        <v>-1.1216056001458377</v>
      </c>
      <c r="FE102" s="92">
        <f>EW102-'CCSD(T)'!BC102</f>
        <v>-0.90324594395455982</v>
      </c>
      <c r="FF102" s="92">
        <f>EY102-'CCSD(T)'!CH102</f>
        <v>4.2033190516264085E-3</v>
      </c>
      <c r="FG102" s="96">
        <f>FA102-'CCSD(T)'!CI102</f>
        <v>3.754726375034334E-2</v>
      </c>
      <c r="FH102" s="96">
        <f>FA102-'DLPNO-CCSD(T1 or T0)'!AF101</f>
        <v>-6.3526716736427069E-2</v>
      </c>
      <c r="FI102" s="92">
        <f t="shared" si="185"/>
        <v>1.1258089191974641</v>
      </c>
      <c r="FJ102" s="92">
        <f t="shared" si="186"/>
        <v>3.3343944698716932E-2</v>
      </c>
      <c r="FK102" s="39"/>
      <c r="FL102" s="218" t="s">
        <v>98</v>
      </c>
      <c r="FM102" s="28">
        <v>-271.25117396021398</v>
      </c>
      <c r="FN102" s="28">
        <v>-272.25700411036502</v>
      </c>
      <c r="FO102" s="28">
        <v>-272.255726783743</v>
      </c>
      <c r="FP102" s="28">
        <v>-272.226651529045</v>
      </c>
      <c r="FQ102" s="28">
        <v>-272.22601286573399</v>
      </c>
      <c r="FR102" s="28">
        <v>-272.21399228446199</v>
      </c>
      <c r="FS102" s="28">
        <v>-1.277326622E-3</v>
      </c>
      <c r="FT102" s="28">
        <f t="shared" si="187"/>
        <v>-272.21271495783998</v>
      </c>
      <c r="FU102" s="18" t="s">
        <v>120</v>
      </c>
      <c r="FV102" s="34">
        <f>627.5095*(FM100-FM101)</f>
        <v>-22.838365982025053</v>
      </c>
      <c r="FW102" s="34">
        <f>627.5095*(FT100-FT101)</f>
        <v>-1.5430831182607119</v>
      </c>
      <c r="FX102" s="34">
        <f>627.5095*(FR100-FR101)</f>
        <v>-1.5252595210308104</v>
      </c>
      <c r="FY102" s="34">
        <f>627.5095*(FQ100-FQ101)</f>
        <v>-8.919073137584169</v>
      </c>
      <c r="FZ102" s="34">
        <f>627.5095*(FP100-FP101)</f>
        <v>-8.9101613386303544</v>
      </c>
      <c r="GA102" s="34">
        <f>627.5095*(FO100-FO101)</f>
        <v>-7.1753395683235537</v>
      </c>
      <c r="GB102" s="34">
        <f>627.5095*(FN100-FN101)</f>
        <v>-7.1575159710936527</v>
      </c>
      <c r="GC102" s="33">
        <f t="shared" si="188"/>
        <v>-5.632256450062842</v>
      </c>
      <c r="GD102" s="33">
        <f t="shared" si="189"/>
        <v>1.7526453675367017</v>
      </c>
      <c r="GE102" s="169">
        <f t="shared" si="226"/>
        <v>0.28725658884280225</v>
      </c>
      <c r="GF102" s="33">
        <f>FV102-'CCSD(T)'!BB102</f>
        <v>-1.121606075160372</v>
      </c>
      <c r="GG102" s="33">
        <f>FX102-'CCSD(T)'!BC102</f>
        <v>-0.90325556370330051</v>
      </c>
      <c r="GH102" s="33">
        <f>FZ102-'CCSD(T)'!CH102</f>
        <v>4.1908812114943572E-3</v>
      </c>
      <c r="GI102" s="33">
        <f>GB102-'CCSD(T)'!CI102</f>
        <v>3.7533454121606802E-2</v>
      </c>
      <c r="GJ102" s="33">
        <f>GB102-'DLPNO-CCSD(T1 or T0)'!O101</f>
        <v>0.30977240529685268</v>
      </c>
      <c r="GK102" s="33">
        <f t="shared" si="190"/>
        <v>1.1257969563718664</v>
      </c>
      <c r="GL102" s="33">
        <f t="shared" si="191"/>
        <v>3.3342572910112445E-2</v>
      </c>
      <c r="GM102" s="33"/>
      <c r="GN102" s="218" t="s">
        <v>98</v>
      </c>
      <c r="GO102" s="28">
        <v>-271.25117396021398</v>
      </c>
      <c r="GP102" s="28">
        <v>-272.25684656111201</v>
      </c>
      <c r="GQ102" s="28">
        <v>-272.25333157106002</v>
      </c>
      <c r="GR102" s="28">
        <v>-272.226192345931</v>
      </c>
      <c r="GS102" s="28">
        <v>-272.22443485090503</v>
      </c>
      <c r="GT102" s="28">
        <v>-272.213892393717</v>
      </c>
      <c r="GU102" s="28">
        <v>-3.5149900520000002E-3</v>
      </c>
      <c r="GV102" s="28">
        <f t="shared" si="192"/>
        <v>-272.21037740366501</v>
      </c>
      <c r="GW102" s="18" t="s">
        <v>120</v>
      </c>
      <c r="GX102" s="34">
        <f>627.5095*(GO100-GO101)</f>
        <v>-22.838365982025053</v>
      </c>
      <c r="GY102" s="34">
        <f>627.5095*(GV100-GV101)</f>
        <v>-1.6017131343054296</v>
      </c>
      <c r="GZ102" s="34">
        <f>627.5095*(GT100-GT101)</f>
        <v>-1.5193459813044892</v>
      </c>
      <c r="HA102" s="34">
        <f>627.5095*(GS100-GS101)</f>
        <v>-8.9857294117807562</v>
      </c>
      <c r="HB102" s="34">
        <f>627.5095*(GR100-GR101)</f>
        <v>-8.9445458353159548</v>
      </c>
      <c r="HC102" s="34">
        <f>627.5095*(GQ100-GQ101)</f>
        <v>-7.2789925319333317</v>
      </c>
      <c r="HD102" s="34">
        <f>627.5095*(GP100-GP101)</f>
        <v>-7.1966253789323913</v>
      </c>
      <c r="HE102" s="33">
        <f t="shared" si="227"/>
        <v>-5.6772793976279026</v>
      </c>
      <c r="HF102" s="33">
        <f t="shared" si="228"/>
        <v>1.7479204563835635</v>
      </c>
      <c r="HG102" s="52">
        <f t="shared" si="193"/>
        <v>4.7249111531382226E-3</v>
      </c>
      <c r="HH102" s="33">
        <f>GX102-'CCSD(T)'!BB102</f>
        <v>-1.121606075160372</v>
      </c>
      <c r="HI102" s="33">
        <f>GZ102-'CCSD(T)'!BC102</f>
        <v>-0.89734202397697926</v>
      </c>
      <c r="HJ102" s="33">
        <f>HB102-'CCSD(T)'!CH102</f>
        <v>-3.0193615474106039E-2</v>
      </c>
      <c r="HK102" s="33">
        <f>HD102-'CCSD(T)'!CI102</f>
        <v>-1.5759537171318172E-3</v>
      </c>
      <c r="HL102" s="33">
        <f>HD102-'DLPNO-CCSD(T1 or T0)'!CT101</f>
        <v>-0.69889126336375806</v>
      </c>
      <c r="HM102" s="33">
        <f t="shared" si="229"/>
        <v>1.091412459686266</v>
      </c>
      <c r="HN102" s="33">
        <f t="shared" si="230"/>
        <v>2.8617661756974222E-2</v>
      </c>
      <c r="HO102" s="39"/>
      <c r="HP102" s="218" t="s">
        <v>98</v>
      </c>
      <c r="HQ102" s="28">
        <v>-271.25117396021398</v>
      </c>
      <c r="HR102" s="28">
        <v>-272.25684656111201</v>
      </c>
      <c r="HS102" s="28">
        <v>-272.25333157106002</v>
      </c>
      <c r="HT102" s="28">
        <v>-272.226192345931</v>
      </c>
      <c r="HU102" s="28">
        <v>-272.22443485090503</v>
      </c>
      <c r="HV102" s="28">
        <v>-272.213892393717</v>
      </c>
      <c r="HW102" s="28">
        <v>-3.5149900520000002E-3</v>
      </c>
      <c r="HX102" s="28">
        <f t="shared" si="194"/>
        <v>-272.21037740366501</v>
      </c>
      <c r="HY102" s="18" t="s">
        <v>120</v>
      </c>
      <c r="HZ102" s="34">
        <f>627.5095*(HQ100-HQ101)</f>
        <v>-22.838365982025053</v>
      </c>
      <c r="IA102" s="34">
        <f>627.5095*(HX100-HX101)</f>
        <v>-1.6090003820277998</v>
      </c>
      <c r="IB102" s="34">
        <f>627.5095*(HV100-HV101)</f>
        <v>-1.5282308851688111</v>
      </c>
      <c r="IC102" s="34">
        <f>627.5095*(HU100-HU101)</f>
        <v>-8.9902120654515016</v>
      </c>
      <c r="ID102" s="34">
        <f>627.5095*(HT100-HT101)</f>
        <v>-8.9498273166831446</v>
      </c>
      <c r="IE102" s="34">
        <f>627.5095*(HS100-HS101)</f>
        <v>-7.2838778327043228</v>
      </c>
      <c r="IF102" s="34">
        <f>627.5095*(HR100-HR101)</f>
        <v>-7.2031083358453341</v>
      </c>
      <c r="IG102" s="33">
        <f t="shared" si="195"/>
        <v>-5.6748774506765232</v>
      </c>
      <c r="IH102" s="33">
        <f t="shared" si="196"/>
        <v>1.7467189808378105</v>
      </c>
      <c r="II102" s="33">
        <f t="shared" si="197"/>
        <v>-1.2014755457530057E-3</v>
      </c>
      <c r="IJ102" s="33">
        <f>HZ102-'CCSD(T)'!BB102</f>
        <v>-1.121606075160372</v>
      </c>
      <c r="IK102" s="33">
        <f>IB102-'CCSD(T)'!BC102</f>
        <v>-0.90622692784130121</v>
      </c>
      <c r="IL102" s="33">
        <f>ID102-'CCSD(T)'!CH102</f>
        <v>-3.5475096841295795E-2</v>
      </c>
      <c r="IM102" s="33">
        <f>IF102-'CCSD(T)'!CI102</f>
        <v>-8.0589106300745783E-3</v>
      </c>
      <c r="IN102" s="33">
        <f>IF102-'DLPNO-CCSD(T1 or T0)'!CT101</f>
        <v>-0.70537422027670083</v>
      </c>
      <c r="IO102" s="33">
        <f t="shared" si="198"/>
        <v>1.0861309783190762</v>
      </c>
      <c r="IP102" s="33">
        <f t="shared" si="199"/>
        <v>2.7416186211221216E-2</v>
      </c>
      <c r="IQ102" s="33"/>
      <c r="IR102" s="218" t="s">
        <v>98</v>
      </c>
      <c r="IS102">
        <v>-271.251173960617</v>
      </c>
      <c r="IT102">
        <v>-272.25705133039202</v>
      </c>
      <c r="IU102">
        <v>-272.25673363055699</v>
      </c>
      <c r="IV102">
        <v>-272.22674341357902</v>
      </c>
      <c r="IW102">
        <v>-272.22658456366202</v>
      </c>
      <c r="IX102">
        <v>-272.214057699629</v>
      </c>
      <c r="IY102">
        <v>-3.1769983399999998E-4</v>
      </c>
      <c r="IZ102" s="28">
        <f t="shared" si="200"/>
        <v>-272.213739999795</v>
      </c>
      <c r="JA102" s="18" t="s">
        <v>120</v>
      </c>
      <c r="JB102" s="34">
        <f>627.5095*(IS100-IS101)</f>
        <v>-22.838365507010518</v>
      </c>
      <c r="JC102" s="34">
        <f>627.5095*(IZ100-IZ101)</f>
        <v>-1.5491408138218672</v>
      </c>
      <c r="JD102" s="34">
        <f>627.5095*(IX100-IX101)</f>
        <v>-1.5417127178168488</v>
      </c>
      <c r="JE102" s="34">
        <f>627.5095*(IW100-IW101)</f>
        <v>-8.910262862151761</v>
      </c>
      <c r="JF102" s="34">
        <f>627.5095*(IV100-IV101)</f>
        <v>-8.9065488141670865</v>
      </c>
      <c r="JG102" s="34">
        <f>627.5095*(IU100-IU101)</f>
        <v>-7.1940414761612494</v>
      </c>
      <c r="JH102" s="34">
        <f>627.5095*(IT100-IT101)</f>
        <v>-7.1866133795141751</v>
      </c>
      <c r="JI102" s="33">
        <f t="shared" si="201"/>
        <v>-5.6449006616973261</v>
      </c>
      <c r="JJ102" s="33">
        <f t="shared" si="202"/>
        <v>1.7199354346529114</v>
      </c>
      <c r="JK102" s="33">
        <f t="shared" si="203"/>
        <v>-3.2711304672394803E-2</v>
      </c>
      <c r="JL102" s="33">
        <f>JB102-'CCSD(T)'!BB102</f>
        <v>-1.1216056001458377</v>
      </c>
      <c r="JM102" s="33">
        <f>JD102-'CCSD(T)'!BC102</f>
        <v>-0.91970876048933892</v>
      </c>
      <c r="JN102" s="33">
        <f>JF102-'CCSD(T)'!CH102</f>
        <v>7.8034056747622316E-3</v>
      </c>
      <c r="JO102" s="33">
        <f>JH102-'CCSD(T)'!CI102</f>
        <v>8.4360457010843604E-3</v>
      </c>
      <c r="JP102" s="33">
        <f>JH102-'DLPNO-CCSD(T1 or T0)'!CT101</f>
        <v>-0.68887926394554189</v>
      </c>
      <c r="JQ102" s="33">
        <f t="shared" si="204"/>
        <v>1.1294090058205999</v>
      </c>
      <c r="JR102" s="33">
        <f t="shared" si="205"/>
        <v>6.3264002632212879E-4</v>
      </c>
      <c r="JS102" s="33"/>
      <c r="JT102" s="344">
        <v>-273.069362406891</v>
      </c>
      <c r="JU102" s="345">
        <v>-272.73755776676501</v>
      </c>
      <c r="JV102" s="346">
        <v>-272.724917661495</v>
      </c>
      <c r="JW102" s="328"/>
      <c r="JX102" s="218" t="s">
        <v>98</v>
      </c>
      <c r="JY102" s="28">
        <v>-271.44745862945001</v>
      </c>
      <c r="JZ102" s="28">
        <v>-272.82989657484001</v>
      </c>
      <c r="KA102" s="28">
        <v>-272.82701121863499</v>
      </c>
      <c r="KB102" s="28">
        <v>-272.77452448172801</v>
      </c>
      <c r="KC102" s="28">
        <v>-272.77308180362598</v>
      </c>
      <c r="KD102" s="28">
        <v>-272.79241324823101</v>
      </c>
      <c r="KE102" s="28">
        <v>-2.885356205E-3</v>
      </c>
      <c r="KF102" s="28">
        <f t="shared" si="206"/>
        <v>-272.789527892026</v>
      </c>
      <c r="KG102" s="216">
        <v>-272.57841038100003</v>
      </c>
      <c r="KH102" s="125">
        <v>-272.57841038100003</v>
      </c>
      <c r="KI102" s="215">
        <v>-272.62040626200002</v>
      </c>
      <c r="KJ102" s="10">
        <v>-0.37234139981699999</v>
      </c>
      <c r="KK102" s="10">
        <v>-0.97266390895099997</v>
      </c>
      <c r="KL102" s="10">
        <f t="shared" si="231"/>
        <v>-272.7387691201302</v>
      </c>
      <c r="KM102" s="10">
        <f t="shared" si="232"/>
        <v>-272.71192171108629</v>
      </c>
      <c r="KN102" s="34">
        <f>627.5095*(JY100-JY101)</f>
        <v>-21.472079819436907</v>
      </c>
      <c r="KO102" s="34">
        <f>627.5095*(KF100-KF101)</f>
        <v>-0.62352734979677293</v>
      </c>
      <c r="KP102" s="34">
        <f>627.5095*(KL100-KL101)</f>
        <v>-2.5316502919570745</v>
      </c>
      <c r="KQ102" s="34">
        <f>627.5095*(KM100-KM101)</f>
        <v>-3.3649894708057655</v>
      </c>
      <c r="KR102" s="34">
        <f>627.5095*(KD100-KD101)</f>
        <v>-0.62441428678545507</v>
      </c>
      <c r="KS102" s="34">
        <f>627.5095*(KC100-KC101)</f>
        <v>-8.9500390685090316</v>
      </c>
      <c r="KT102" s="34">
        <f>627.5095*(KB100-KB101)</f>
        <v>-8.9504825370033743</v>
      </c>
      <c r="KU102" s="34">
        <f>627.5095*(KA100-KA101)</f>
        <v>-6.9096936435995184</v>
      </c>
      <c r="KV102" s="34">
        <f>627.5095*(JZ100-JZ101)</f>
        <v>-6.9105805806238703</v>
      </c>
      <c r="KW102" s="33">
        <f t="shared" si="221"/>
        <v>-6.2861662938384155</v>
      </c>
      <c r="KX102" s="109">
        <f>627.5095*(JT100-JT101)</f>
        <v>-7.2184321780743019</v>
      </c>
      <c r="KY102" s="109">
        <f>627.5095*(JU100-JU101)</f>
        <v>-7.6509708117313888</v>
      </c>
      <c r="KZ102" s="331">
        <f>627.5095*(JV100-JV101)</f>
        <v>-7.7059191825097999</v>
      </c>
      <c r="LA102" s="33">
        <f t="shared" si="233"/>
        <v>2.039901956379504</v>
      </c>
      <c r="LB102" s="155">
        <f t="shared" si="234"/>
        <v>0.28725658884280225</v>
      </c>
      <c r="LC102" s="149">
        <f>KN102-'PNO-LCCSD(T)'!AB101</f>
        <v>6.5648550254593374E-3</v>
      </c>
      <c r="LD102" s="179">
        <f t="shared" si="235"/>
        <v>0.24693539046978241</v>
      </c>
      <c r="LE102" s="324">
        <f t="shared" si="236"/>
        <v>-0.30785159745043167</v>
      </c>
      <c r="LF102" s="326">
        <f t="shared" si="237"/>
        <v>-0.43253863365708689</v>
      </c>
      <c r="LG102" t="str">
        <f t="shared" si="238"/>
        <v>33_ts</v>
      </c>
      <c r="LH102" s="175">
        <f>627.5095*(KG100-KG101)</f>
        <v>-6.5186741075728554</v>
      </c>
      <c r="LI102" s="128">
        <f t="shared" si="127"/>
        <v>-2.4313649609361763</v>
      </c>
      <c r="LJ102" s="129">
        <f t="shared" si="128"/>
        <v>-2.4318084294305189</v>
      </c>
      <c r="LK102" s="123">
        <f>627.5095*(KI100-KI101)</f>
        <v>-4.5189406382265114</v>
      </c>
      <c r="LL102" s="128">
        <f t="shared" si="239"/>
        <v>-2.3907530053730071</v>
      </c>
      <c r="LM102" s="128">
        <f t="shared" si="240"/>
        <v>-2.3916399423973589</v>
      </c>
      <c r="LN102" s="226">
        <f t="shared" si="241"/>
        <v>1.5904824549479111</v>
      </c>
      <c r="LO102" s="226"/>
      <c r="LP102" s="5" t="s">
        <v>98</v>
      </c>
      <c r="LQ102" s="4">
        <v>-271.44745862987901</v>
      </c>
      <c r="LR102" s="4">
        <v>-272.82989646815503</v>
      </c>
      <c r="LS102" s="4">
        <v>-272.82701111403799</v>
      </c>
      <c r="LT102" s="4">
        <v>-272.77452438691199</v>
      </c>
      <c r="LU102" s="4">
        <v>-272.77308170985299</v>
      </c>
      <c r="LV102" s="4">
        <v>-272.79241312642398</v>
      </c>
      <c r="LW102" s="4">
        <v>-2.8853541170000001E-3</v>
      </c>
      <c r="LX102" s="28">
        <f t="shared" si="242"/>
        <v>-272.789527772307</v>
      </c>
      <c r="LY102" s="18" t="s">
        <v>120</v>
      </c>
      <c r="LZ102" s="34">
        <f>627.5095*(LQ100-LQ101)</f>
        <v>-21.472079286030937</v>
      </c>
      <c r="MA102" s="34">
        <f>627.5095*(LX100-LX101)</f>
        <v>-0.62360205666654456</v>
      </c>
      <c r="MB102" s="34">
        <f>627.5095*(LV100-LV101)</f>
        <v>-0.62448784847676819</v>
      </c>
      <c r="MC102" s="34">
        <f>627.5095*(LU100-LU101)</f>
        <v>-8.9500829615353545</v>
      </c>
      <c r="MD102" s="34">
        <f>627.5095*(LT100-LT101)</f>
        <v>-8.9505258577436599</v>
      </c>
      <c r="ME102" s="34">
        <f>627.5095*(LS100-LS101)</f>
        <v>-6.9097363305947281</v>
      </c>
      <c r="MF102" s="34">
        <f>627.5095*(LR100-LR101)</f>
        <v>-6.9106221223692819</v>
      </c>
      <c r="MG102" s="33">
        <f t="shared" si="243"/>
        <v>-6.2861342738925137</v>
      </c>
      <c r="MH102" s="39">
        <f t="shared" si="244"/>
        <v>2.0399037353743781</v>
      </c>
      <c r="MI102" s="33"/>
      <c r="MJ102" s="5" t="s">
        <v>98</v>
      </c>
      <c r="MK102" s="28">
        <v>-271.44745862945001</v>
      </c>
      <c r="ML102" s="28">
        <v>-272.82967142853499</v>
      </c>
      <c r="MM102" s="28">
        <v>-272.82223896520497</v>
      </c>
      <c r="MN102" s="28">
        <v>-272.773832177337</v>
      </c>
      <c r="MO102" s="28">
        <v>-272.77011594567199</v>
      </c>
      <c r="MP102" s="28">
        <v>-272.79239457891202</v>
      </c>
      <c r="MQ102" s="28">
        <v>-7.4324633299999998E-3</v>
      </c>
      <c r="MR102" s="28">
        <f t="shared" si="207"/>
        <v>-272.784962115582</v>
      </c>
      <c r="MS102" s="18" t="s">
        <v>120</v>
      </c>
      <c r="MT102" s="34">
        <f>627.5095*(MK100-MK101)</f>
        <v>-21.472079819436907</v>
      </c>
      <c r="MU102" s="34">
        <f>627.5095*(MR100-MR101)</f>
        <v>-0.76534851538910398</v>
      </c>
      <c r="MV102" s="34">
        <f>627.5095*(MP100-MP101)</f>
        <v>-0.66514845352512741</v>
      </c>
      <c r="MW102" s="34">
        <f>627.5095*(MO100-MO101)</f>
        <v>-9.0231159753720949</v>
      </c>
      <c r="MX102" s="34">
        <f>627.5095*(MN100-MN101)</f>
        <v>-8.9730159444401068</v>
      </c>
      <c r="MY102" s="34">
        <f>627.5095*(MM100-MM101)</f>
        <v>-7.0784942814462921</v>
      </c>
      <c r="MZ102" s="34">
        <f>627.5095*(ML100-ML101)</f>
        <v>-6.9782942196179851</v>
      </c>
      <c r="NA102" s="52">
        <f t="shared" si="245"/>
        <v>-6.313145766092858</v>
      </c>
      <c r="NB102" s="52">
        <f t="shared" si="246"/>
        <v>1.9947217248221216</v>
      </c>
      <c r="NC102" s="33">
        <f t="shared" si="247"/>
        <v>4.5180231557382378E-2</v>
      </c>
      <c r="ND102" s="33"/>
      <c r="NE102" s="5" t="s">
        <v>98</v>
      </c>
      <c r="NF102">
        <v>-271.44745862945001</v>
      </c>
      <c r="NG102">
        <v>-272.82967142853499</v>
      </c>
      <c r="NH102">
        <v>-272.82223896520497</v>
      </c>
      <c r="NI102">
        <v>-272.773832177337</v>
      </c>
      <c r="NJ102">
        <v>-272.77011594567199</v>
      </c>
      <c r="NK102">
        <v>-272.79239457891202</v>
      </c>
      <c r="NL102">
        <v>-7.4324633299999998E-3</v>
      </c>
      <c r="NM102" s="28">
        <f t="shared" si="208"/>
        <v>-272.784962115582</v>
      </c>
      <c r="NN102" s="18" t="s">
        <v>120</v>
      </c>
      <c r="NO102" s="34">
        <f>627.5095*(NF100-NF101)</f>
        <v>-21.472079819436907</v>
      </c>
      <c r="NP102" s="34">
        <f>627.5095*(NM100-NM101)</f>
        <v>-0.76534851538910398</v>
      </c>
      <c r="NQ102" s="34">
        <f>627.5095*(NK100-NK101)</f>
        <v>-0.66514845352512741</v>
      </c>
      <c r="NR102" s="34">
        <f>627.5095*(NJ100-NJ101)</f>
        <v>-9.0231159747657088</v>
      </c>
      <c r="NS102" s="34">
        <f>627.5095*(NI100-NI101)</f>
        <v>-8.9730159444401068</v>
      </c>
      <c r="NT102" s="34">
        <f>627.5095*(NH100-NH101)</f>
        <v>-7.0784942814462921</v>
      </c>
      <c r="NU102" s="34">
        <f>627.5095*(NG100-NG101)</f>
        <v>-6.9782942196179851</v>
      </c>
      <c r="NV102" s="33">
        <f t="shared" si="248"/>
        <v>-6.313145766092858</v>
      </c>
      <c r="NW102" s="39">
        <f t="shared" si="209"/>
        <v>1.9947217248221216</v>
      </c>
      <c r="NX102" s="33">
        <f t="shared" si="210"/>
        <v>0</v>
      </c>
      <c r="NZ102" s="5" t="s">
        <v>98</v>
      </c>
      <c r="OA102" s="4">
        <v>-271.45634421569298</v>
      </c>
      <c r="OB102" s="4">
        <v>-272.95764167945299</v>
      </c>
      <c r="OC102" s="4">
        <v>-272.94537104464303</v>
      </c>
      <c r="OD102" s="4">
        <v>-272.89248664180201</v>
      </c>
      <c r="OE102" s="4">
        <v>-272.88635132439799</v>
      </c>
      <c r="OF102" s="4">
        <v>-272.92197967750201</v>
      </c>
      <c r="OG102" s="4">
        <v>-1.227063481E-2</v>
      </c>
      <c r="OH102" s="28">
        <f t="shared" si="211"/>
        <v>-272.90970904269199</v>
      </c>
      <c r="OI102" s="18" t="s">
        <v>120</v>
      </c>
      <c r="OJ102" s="34">
        <f>627.5095*(OA100-OA101)</f>
        <v>-21.316229836202876</v>
      </c>
      <c r="OK102" s="34">
        <f>627.5095*(OH100-OH101)</f>
        <v>-0.58490306641243983</v>
      </c>
      <c r="OL102" s="34">
        <f>627.5095*(OF100-OF101)</f>
        <v>-0.53320808706757528</v>
      </c>
      <c r="OM102" s="34">
        <f>627.5095*(OE100-OE101)</f>
        <v>-8.9169630459172833</v>
      </c>
      <c r="ON102" s="34">
        <f>627.5095*(OD100-OD101)</f>
        <v>-8.8911155556206296</v>
      </c>
      <c r="OO102" s="34">
        <f>627.5095*(OC100-OC101)</f>
        <v>-7.1110718538155373</v>
      </c>
      <c r="OP102" s="34">
        <f>627.5095*(OB100-OB101)</f>
        <v>-7.0593768744706731</v>
      </c>
      <c r="OQ102" s="33">
        <f t="shared" si="160"/>
        <v>-6.5261687874030976</v>
      </c>
      <c r="OR102" s="39">
        <f t="shared" si="212"/>
        <v>1.8317386811499565</v>
      </c>
      <c r="OS102" s="39"/>
      <c r="OT102" s="39" t="s">
        <v>98</v>
      </c>
      <c r="OU102" s="39">
        <v>-271.45634421569298</v>
      </c>
      <c r="OV102" s="39">
        <v>-272.957458992498</v>
      </c>
      <c r="OW102" s="39">
        <v>-272.95291262285502</v>
      </c>
      <c r="OX102" s="39">
        <v>-272.89373916054001</v>
      </c>
      <c r="OY102" s="39">
        <v>-272.89146597571897</v>
      </c>
      <c r="OZ102" s="39">
        <v>-272.92211020776102</v>
      </c>
      <c r="PA102" s="39">
        <v>-4.5463696430000002E-3</v>
      </c>
      <c r="PB102" s="39">
        <v>-272.91756383811804</v>
      </c>
      <c r="PC102" s="39" t="s">
        <v>120</v>
      </c>
      <c r="PD102" s="39">
        <v>-21.316229836202876</v>
      </c>
      <c r="PE102" s="39">
        <v>-0.53970009265599528</v>
      </c>
      <c r="PF102" s="39">
        <v>-0.56206952619649486</v>
      </c>
      <c r="PG102" s="39">
        <v>-8.8616002622172516</v>
      </c>
      <c r="PH102" s="39">
        <v>-8.8727849796295573</v>
      </c>
      <c r="PI102" s="39">
        <v>-7.0060600083203211</v>
      </c>
      <c r="PJ102" s="39">
        <v>-7.028429442502877</v>
      </c>
      <c r="PK102" s="39">
        <v>-6.4663599163063825</v>
      </c>
      <c r="PL102" s="39">
        <v>1.8443555371266802</v>
      </c>
      <c r="PM102" s="39"/>
      <c r="PO102" s="33">
        <f t="shared" si="249"/>
        <v>0.15584998323403099</v>
      </c>
      <c r="PP102" s="33">
        <f t="shared" si="250"/>
        <v>8.1900388819477143E-2</v>
      </c>
      <c r="PQ102" s="33">
        <f t="shared" si="213"/>
        <v>-7.3949594414553843E-2</v>
      </c>
      <c r="PR102" s="33">
        <f>'LNO-CCSD(T)-def2nZVP'!LB102</f>
        <v>0.28725658884280225</v>
      </c>
      <c r="PS102" s="33">
        <f t="shared" si="214"/>
        <v>-3.3310864332617623E-2</v>
      </c>
      <c r="PT102" s="33">
        <f t="shared" si="215"/>
        <v>0.17449912684040136</v>
      </c>
      <c r="PU102" s="33">
        <f>-'LNO-CCSD(T)-def2nZVP'!FA102+'CCSD(T)'!CI102</f>
        <v>-3.754726375034334E-2</v>
      </c>
      <c r="PV102" s="360">
        <f>'LNO-CCSD(T)-def2nZVP'!KV102+PS102+PT102+PU102</f>
        <v>-6.8069395818664296</v>
      </c>
      <c r="PW102" s="360"/>
      <c r="PX102" s="399">
        <v>0.15584944982806093</v>
      </c>
      <c r="PY102" s="399">
        <v>7.7740878114102685E-2</v>
      </c>
      <c r="PZ102" s="399">
        <v>-7.8108571713958241E-2</v>
      </c>
      <c r="QA102" s="399">
        <v>0.28725658884280225</v>
      </c>
      <c r="QB102" s="399">
        <v>-3.6391659438713697E-2</v>
      </c>
      <c r="QC102" s="399">
        <v>0.17449912684040136</v>
      </c>
      <c r="QD102" s="399">
        <v>-3.754726375034334E-2</v>
      </c>
      <c r="QE102" s="360">
        <v>-6.8100203769725258</v>
      </c>
      <c r="QF102" s="399">
        <f t="shared" si="216"/>
        <v>-3.0807951060962679E-3</v>
      </c>
      <c r="QH102" s="5" t="s">
        <v>98</v>
      </c>
      <c r="QI102" s="420">
        <v>-271.44745862987901</v>
      </c>
      <c r="QJ102" s="420">
        <v>-272.59573365410603</v>
      </c>
      <c r="QK102" s="420">
        <v>-272.59376020969898</v>
      </c>
      <c r="QL102" s="420">
        <v>-272.54815769734398</v>
      </c>
      <c r="QM102" s="420">
        <v>-272.54717097513998</v>
      </c>
      <c r="QN102" s="420">
        <v>-272.55013769456599</v>
      </c>
      <c r="QO102" s="420">
        <v>-1.9734444070000001E-3</v>
      </c>
      <c r="QP102" s="213">
        <f t="shared" si="217"/>
        <v>-272.548164250159</v>
      </c>
      <c r="QQ102" s="421" t="s">
        <v>120</v>
      </c>
      <c r="QR102" s="212">
        <f>627.5095*(QI100-QI101)</f>
        <v>-21.472079286030937</v>
      </c>
      <c r="QS102" s="212">
        <f>627.5095*(QP100-QP101)</f>
        <v>-2.9843385769053068</v>
      </c>
      <c r="QT102" s="212">
        <f>627.5095*(QN100-QN101)</f>
        <v>-3.0035204071515822</v>
      </c>
      <c r="QU102" s="212">
        <f>627.5095*(QM100-QM101)</f>
        <v>-9.8276636889378199</v>
      </c>
      <c r="QV102" s="212">
        <f>627.5095*(QL100-QL101)</f>
        <v>-9.8372546043998206</v>
      </c>
      <c r="QW102" s="212">
        <f>627.5095*(QK100-QK101)</f>
        <v>-8.1974939275099974</v>
      </c>
      <c r="QX102" s="212">
        <f>627.5095*(QJ100-QJ101)</f>
        <v>-8.2166757583983294</v>
      </c>
      <c r="QY102" s="213">
        <f t="shared" si="163"/>
        <v>-5.2131553512467477</v>
      </c>
      <c r="QZ102" s="249">
        <f t="shared" si="218"/>
        <v>1.6205788460014912</v>
      </c>
      <c r="RA102" s="5"/>
      <c r="RB102" s="5" t="s">
        <v>98</v>
      </c>
      <c r="RC102" s="213">
        <v>-271.45634421569298</v>
      </c>
      <c r="RD102" s="213">
        <v>-272.66741627655301</v>
      </c>
      <c r="RE102" s="213">
        <v>-272.66403558091997</v>
      </c>
      <c r="RF102" s="213">
        <v>-272.613447802574</v>
      </c>
      <c r="RG102" s="213">
        <v>-272.61175745475703</v>
      </c>
      <c r="RH102" s="213">
        <v>-272.627587824751</v>
      </c>
      <c r="RI102" s="213">
        <v>-3.380695634E-3</v>
      </c>
      <c r="RJ102" s="418">
        <f t="shared" si="219"/>
        <v>-272.624207129117</v>
      </c>
      <c r="RK102" s="421" t="s">
        <v>120</v>
      </c>
      <c r="RL102" s="212">
        <f>627.5095*(RC100-RC101)</f>
        <v>-21.316229836202876</v>
      </c>
      <c r="RM102" s="212">
        <f>627.5095*(RJ100-RJ101)</f>
        <v>-2.6749384340797762</v>
      </c>
      <c r="RN102" s="212">
        <f>627.5095*(RH100-RH101)</f>
        <v>-2.7340366663515789</v>
      </c>
      <c r="RO102" s="212">
        <f>627.5095*(RG100-RG101)</f>
        <v>-9.4632372612866966</v>
      </c>
      <c r="RP102" s="212">
        <f>627.5095*(RF100-RF101)</f>
        <v>-9.4927863774225987</v>
      </c>
      <c r="RQ102" s="212">
        <f>627.5095*(RE100-RE101)</f>
        <v>-7.9811319984176787</v>
      </c>
      <c r="RR102" s="212">
        <f>627.5095*(RD100-RD101)</f>
        <v>-8.0402302306894811</v>
      </c>
      <c r="RS102" s="213">
        <f t="shared" si="164"/>
        <v>-5.3061935643379021</v>
      </c>
      <c r="RT102" s="249">
        <f t="shared" si="220"/>
        <v>1.4525561467331176</v>
      </c>
    </row>
    <row r="103" spans="1:488" ht="17">
      <c r="A103" s="96">
        <v>29.15</v>
      </c>
      <c r="C103" s="286" t="s">
        <v>99</v>
      </c>
      <c r="D103" s="282">
        <v>-856.60437363862297</v>
      </c>
      <c r="E103" s="282">
        <v>-859.31247171546499</v>
      </c>
      <c r="F103" s="282">
        <v>-859.30623056516299</v>
      </c>
      <c r="G103" s="282">
        <v>-859.19568248503799</v>
      </c>
      <c r="H103" s="282">
        <v>-859.19256190988699</v>
      </c>
      <c r="I103" s="282">
        <v>-859.13032418839396</v>
      </c>
      <c r="J103" s="282">
        <v>-859.12408303809195</v>
      </c>
      <c r="K103" s="94" t="s">
        <v>118</v>
      </c>
      <c r="L103" s="34">
        <f>627.5095*(D105-D104)</f>
        <v>22.090341251342902</v>
      </c>
      <c r="M103" s="34">
        <f>627.5095*(J105-J104)</f>
        <v>36.851293757826696</v>
      </c>
      <c r="N103" s="34">
        <f>627.5095*(I105-I104)</f>
        <v>36.943855460252905</v>
      </c>
      <c r="O103" s="34">
        <f>627.5095*(H105-H104)</f>
        <v>31.953636029012035</v>
      </c>
      <c r="P103" s="34">
        <f>627.5095*(G105-G104)</f>
        <v>31.999916879654421</v>
      </c>
      <c r="Q103" s="34">
        <f>627.5095*(F105-F104)</f>
        <v>32.246206147418398</v>
      </c>
      <c r="R103" s="34">
        <f>627.5095*(E105-E104)</f>
        <v>32.338767849915939</v>
      </c>
      <c r="S103" s="93">
        <f t="shared" si="165"/>
        <v>-4.605087610336966</v>
      </c>
      <c r="T103" s="93">
        <f t="shared" si="166"/>
        <v>0.33885097026151811</v>
      </c>
      <c r="U103" s="288"/>
      <c r="V103" s="93">
        <f>L103-'CCSD(T)'!BV103</f>
        <v>-0.7511134485566231</v>
      </c>
      <c r="W103" s="93">
        <f>N103-'CCSD(T)'!BW103</f>
        <v>-0.48585741491821466</v>
      </c>
      <c r="X103" s="93">
        <f>P103-'CCSD(T)'!CF103</f>
        <v>7.2363430435384402E-2</v>
      </c>
      <c r="Y103" s="93">
        <f>R103-'CCSD(T)'!CG103</f>
        <v>1.8831931018212344E-2</v>
      </c>
      <c r="Z103" s="93">
        <f>R103-'DLPNO-CCSD(T1 or T0)'!CT102</f>
        <v>0.17096044962745083</v>
      </c>
      <c r="AA103" s="93">
        <f t="shared" si="167"/>
        <v>0.8234768789920075</v>
      </c>
      <c r="AB103" s="93">
        <f t="shared" si="168"/>
        <v>-5.3531499417172057E-2</v>
      </c>
      <c r="AD103" s="209" t="s">
        <v>99</v>
      </c>
      <c r="AE103" s="28">
        <v>-856.60437363862002</v>
      </c>
      <c r="AF103" s="28">
        <v>-859.31256557713198</v>
      </c>
      <c r="AG103" s="28">
        <v>-859.30637717353102</v>
      </c>
      <c r="AH103" s="28">
        <v>-859.19577516691697</v>
      </c>
      <c r="AI103" s="28">
        <v>-859.19268096511701</v>
      </c>
      <c r="AJ103" s="28">
        <v>-859.13044501035495</v>
      </c>
      <c r="AK103" s="28">
        <v>-859.12425660675297</v>
      </c>
      <c r="AL103" s="18" t="s">
        <v>118</v>
      </c>
      <c r="AM103" s="34">
        <f>627.5095*(AE105-AE104)</f>
        <v>22.09034125198496</v>
      </c>
      <c r="AN103" s="34">
        <f>627.5095*(AK105-AK104)</f>
        <v>36.823817594833251</v>
      </c>
      <c r="AO103" s="34">
        <f>627.5095*(AJ105-AJ104)</f>
        <v>36.924432997675325</v>
      </c>
      <c r="AP103" s="34">
        <f>627.5095*(AI105-AI104)</f>
        <v>31.932560159951812</v>
      </c>
      <c r="AQ103" s="34">
        <f>627.5095*(AH105-AH104)</f>
        <v>31.982867861265838</v>
      </c>
      <c r="AR103" s="34">
        <f>627.5095*(AG105-AG104)</f>
        <v>32.218057089761757</v>
      </c>
      <c r="AS103" s="34">
        <f>627.5095*(AF105-AF104)</f>
        <v>32.318672493174546</v>
      </c>
      <c r="AT103" s="52">
        <f t="shared" si="169"/>
        <v>-4.605760504500779</v>
      </c>
      <c r="AU103" s="52">
        <f t="shared" si="170"/>
        <v>0.33580463190870802</v>
      </c>
      <c r="AV103" s="71"/>
      <c r="AW103" s="52">
        <f>AM103-'CCSD(T)'!BV103</f>
        <v>-0.75111344791456602</v>
      </c>
      <c r="AX103" s="52">
        <f>AO103-'CCSD(T)'!BW103</f>
        <v>-0.50527987749579495</v>
      </c>
      <c r="AY103" s="52">
        <f>AQ103-'CCSD(T)'!CF103</f>
        <v>5.5314412046801209E-2</v>
      </c>
      <c r="AZ103" s="52">
        <f>AS103-'CCSD(T)'!CG103</f>
        <v>-1.2634257231809443E-3</v>
      </c>
      <c r="BA103" s="52">
        <f>AS103-'DLPNO-CCSD(T1 or T0)'!CT102</f>
        <v>0.15086509288605754</v>
      </c>
      <c r="BB103" s="52">
        <f t="shared" si="171"/>
        <v>0.80642785996136723</v>
      </c>
      <c r="BC103" s="52">
        <f t="shared" si="172"/>
        <v>-5.6577837769982153E-2</v>
      </c>
      <c r="BD103" s="33"/>
      <c r="BE103" s="211" t="s">
        <v>99</v>
      </c>
      <c r="BF103" s="28">
        <v>-856.60437363861695</v>
      </c>
      <c r="BG103" s="28">
        <v>-859.31206523839205</v>
      </c>
      <c r="BH103" s="28">
        <v>-859.29455370885</v>
      </c>
      <c r="BI103" s="28">
        <v>-859.19338719424002</v>
      </c>
      <c r="BJ103" s="28">
        <v>-859.18463142946996</v>
      </c>
      <c r="BK103" s="28">
        <v>-859.12924745157295</v>
      </c>
      <c r="BL103" s="28">
        <v>-1.7511529541999998E-2</v>
      </c>
      <c r="BM103" s="28">
        <f t="shared" si="173"/>
        <v>-859.1117359220309</v>
      </c>
      <c r="BN103" s="18" t="s">
        <v>118</v>
      </c>
      <c r="BO103" s="212">
        <f>627.5095*(BF105-BF104)</f>
        <v>22.090341253839789</v>
      </c>
      <c r="BP103" s="212">
        <f>627.5095*(BM105-BM104)</f>
        <v>36.576287383155723</v>
      </c>
      <c r="BQ103" s="212">
        <f>627.5095*(BK105-BK104)</f>
        <v>37.002354231462618</v>
      </c>
      <c r="BR103" s="212">
        <f>627.5095*(BJ105-BJ104)</f>
        <v>31.844950374616996</v>
      </c>
      <c r="BS103" s="212">
        <f>627.5095*(BI105-BI104)</f>
        <v>32.05798379812839</v>
      </c>
      <c r="BT103" s="212">
        <f>627.5095*(BH105-BH104)</f>
        <v>32.014499359566592</v>
      </c>
      <c r="BU103" s="212">
        <f>627.5095*(BG105-BG104)</f>
        <v>32.440566207302773</v>
      </c>
      <c r="BV103" s="213">
        <f t="shared" si="174"/>
        <v>-4.5617880241598456</v>
      </c>
      <c r="BW103" s="213">
        <f t="shared" si="175"/>
        <v>0.38258240917438258</v>
      </c>
      <c r="BX103" s="214">
        <f t="shared" si="222"/>
        <v>-4.6777777265674558E-2</v>
      </c>
      <c r="BY103" s="33">
        <f>BO103-'CCSD(T)'!BV103</f>
        <v>-0.75111344605973684</v>
      </c>
      <c r="BZ103" s="33">
        <f>BQ103-'CCSD(T)'!BW103</f>
        <v>-0.42735864370850152</v>
      </c>
      <c r="CA103" s="39">
        <f>BS103-'CCSD(T)'!CF103</f>
        <v>0.13043034890935346</v>
      </c>
      <c r="CB103" s="39">
        <f>BU103-'CCSD(T)'!CG103</f>
        <v>0.12063028840504586</v>
      </c>
      <c r="CC103" s="33">
        <f>BU103-'DLPNO-CCSD(T1 or T0)'!CT102</f>
        <v>0.27275880701428434</v>
      </c>
      <c r="CD103" s="33">
        <f t="shared" si="176"/>
        <v>0.8815437949690903</v>
      </c>
      <c r="CE103" s="33">
        <f t="shared" si="177"/>
        <v>-9.800060504307595E-3</v>
      </c>
      <c r="CF103" s="39"/>
      <c r="CG103" s="211" t="s">
        <v>99</v>
      </c>
      <c r="CH103" s="74">
        <v>-856.60437363862195</v>
      </c>
      <c r="CI103" s="74">
        <v>-859.31275860327401</v>
      </c>
      <c r="CJ103" s="74">
        <v>-859.29569916478397</v>
      </c>
      <c r="CK103" s="74">
        <v>-859.19412377671301</v>
      </c>
      <c r="CL103" s="74">
        <v>-859.18559405746805</v>
      </c>
      <c r="CM103" s="74">
        <v>-859.13019357244605</v>
      </c>
      <c r="CN103" s="33">
        <v>-1.7059438489999999E-2</v>
      </c>
      <c r="CO103" s="33">
        <f t="shared" si="178"/>
        <v>-859.11313413395601</v>
      </c>
      <c r="CP103" s="18" t="s">
        <v>118</v>
      </c>
      <c r="CQ103" s="34">
        <f>627.5095*(CH105-CH104)</f>
        <v>22.090341250058792</v>
      </c>
      <c r="CR103" s="34">
        <f>627.5095*(CO105-CO104)</f>
        <v>36.349487214336143</v>
      </c>
      <c r="CS103" s="34">
        <f>627.5095*(CM105-CM104)</f>
        <v>36.826222684970446</v>
      </c>
      <c r="CT103" s="34">
        <f>627.5095*(CL105-CL104)</f>
        <v>31.683306420486787</v>
      </c>
      <c r="CU103" s="34">
        <f>627.5095*(CK105-CK104)</f>
        <v>31.921674155803938</v>
      </c>
      <c r="CV103" s="34">
        <f>627.5095*(CJ105-CJ104)</f>
        <v>31.822833595801939</v>
      </c>
      <c r="CW103" s="34">
        <f>627.5095*(CI105-CI104)</f>
        <v>32.299569066507587</v>
      </c>
      <c r="CX103" s="33">
        <f t="shared" si="223"/>
        <v>-4.5266536184628592</v>
      </c>
      <c r="CY103" s="33">
        <f t="shared" si="224"/>
        <v>0.37789491070364889</v>
      </c>
      <c r="CZ103" s="33">
        <f t="shared" si="225"/>
        <v>-4.6874984707336864E-3</v>
      </c>
      <c r="DA103" s="33">
        <f>CQ103-'CCSD(T)'!BV103</f>
        <v>-0.75111344984073369</v>
      </c>
      <c r="DB103" s="33">
        <f>CS103-'CCSD(T)'!BW103</f>
        <v>-0.60349019020067374</v>
      </c>
      <c r="DC103" s="33">
        <f>CU103-'CCSD(T)'!CF103</f>
        <v>-5.8792934150986298E-3</v>
      </c>
      <c r="DD103" s="39">
        <f>CW103-'CCSD(T)'!CG103</f>
        <v>-2.0366852390139911E-2</v>
      </c>
      <c r="DE103" s="39">
        <f>CW103-'DLPNO-CCSD(T1 or T0)'!CT102</f>
        <v>0.13176166621909857</v>
      </c>
      <c r="DF103" s="33">
        <f t="shared" si="179"/>
        <v>0.74523415642563506</v>
      </c>
      <c r="DG103" s="33">
        <f t="shared" si="180"/>
        <v>-1.4487558975041281E-2</v>
      </c>
      <c r="DH103" s="33"/>
      <c r="DI103" s="211" t="s">
        <v>99</v>
      </c>
      <c r="DJ103" s="74">
        <v>-856.60437363860297</v>
      </c>
      <c r="DK103" s="74">
        <v>-859.312398798912</v>
      </c>
      <c r="DL103" s="74">
        <v>-859.31065159559898</v>
      </c>
      <c r="DM103" s="74">
        <v>-859.196213095801</v>
      </c>
      <c r="DN103" s="74">
        <v>-859.19533949414495</v>
      </c>
      <c r="DO103" s="74">
        <v>-859.13063356390001</v>
      </c>
      <c r="DP103" s="28">
        <v>-1.747203313E-3</v>
      </c>
      <c r="DQ103" s="33">
        <f t="shared" si="125"/>
        <v>-859.12888636058699</v>
      </c>
      <c r="DR103" s="18" t="s">
        <v>118</v>
      </c>
      <c r="DS103" s="34">
        <f>627.5095*(DJ105-DJ104)</f>
        <v>22.090341310911445</v>
      </c>
      <c r="DT103" s="34">
        <f>627.5095*(DQ105-DQ104)</f>
        <v>36.922754070317339</v>
      </c>
      <c r="DU103" s="34">
        <f>627.5095*(DO105-DO104)</f>
        <v>36.935817755666918</v>
      </c>
      <c r="DV103" s="34">
        <f>627.5095*(DN105-DN104)</f>
        <v>31.936608544972245</v>
      </c>
      <c r="DW103" s="34">
        <f>627.5095*(DM105-DM104)</f>
        <v>31.943140387361677</v>
      </c>
      <c r="DX103" s="34">
        <f>627.5095*(DL105-DL104)</f>
        <v>32.274406096798607</v>
      </c>
      <c r="DY103" s="34">
        <f>627.5095*(DK105-DK104)</f>
        <v>32.287469782219524</v>
      </c>
      <c r="DZ103" s="33">
        <f t="shared" si="133"/>
        <v>-4.6483479734473931</v>
      </c>
      <c r="EA103" s="33">
        <f t="shared" si="134"/>
        <v>0.34432939485784786</v>
      </c>
      <c r="EB103" s="33">
        <f t="shared" si="181"/>
        <v>5.4784245963297451E-3</v>
      </c>
      <c r="EC103" s="33">
        <f>DS103-'CCSD(T)'!BV103</f>
        <v>-0.751113388988081</v>
      </c>
      <c r="ED103" s="33">
        <f>DU103-'CCSD(T)'!BW103</f>
        <v>-0.49389511950420228</v>
      </c>
      <c r="EE103" s="33">
        <f>DW103-'CCSD(T)'!CF103</f>
        <v>1.5586938142639895E-2</v>
      </c>
      <c r="EF103" s="39">
        <f>DY103-'CCSD(T)'!CG103</f>
        <v>-3.2466136678202417E-2</v>
      </c>
      <c r="EG103" s="39">
        <f>DY103-'DLPNO-CCSD(T1 or T0)'!CT102</f>
        <v>0.11966238193103607</v>
      </c>
      <c r="EH103" s="33">
        <f t="shared" si="182"/>
        <v>0.76670032713072089</v>
      </c>
      <c r="EI103" s="33">
        <f t="shared" si="183"/>
        <v>-4.8053074820842312E-2</v>
      </c>
      <c r="EJ103" s="33"/>
      <c r="EK103" s="289" t="s">
        <v>99</v>
      </c>
      <c r="EL103" s="33">
        <v>-856.662798482997</v>
      </c>
      <c r="EM103" s="33">
        <v>-859.67867145791797</v>
      </c>
      <c r="EN103" s="33">
        <v>-859.67190981402302</v>
      </c>
      <c r="EO103" s="33">
        <v>-859.55129590601803</v>
      </c>
      <c r="EP103" s="33">
        <v>-859.54791508407095</v>
      </c>
      <c r="EQ103" s="33">
        <v>-859.51212553208302</v>
      </c>
      <c r="ER103" s="33">
        <v>-6.7616438940000002E-3</v>
      </c>
      <c r="ES103" s="33">
        <f t="shared" si="184"/>
        <v>-859.50536388818898</v>
      </c>
      <c r="ET103" s="18" t="s">
        <v>118</v>
      </c>
      <c r="EU103" s="34">
        <f>627.5095*(EL105-EL104)</f>
        <v>21.226926390212242</v>
      </c>
      <c r="EV103" s="34">
        <f>627.5095*(ES105-ES104)</f>
        <v>32.164039795547907</v>
      </c>
      <c r="EW103" s="34">
        <f>627.5095*(EQ105-EQ104)</f>
        <v>32.253905016937352</v>
      </c>
      <c r="EX103" s="34">
        <f>627.5095*(EP105-EP104)</f>
        <v>27.995139629133838</v>
      </c>
      <c r="EY103" s="34">
        <f>627.5095*(EO105-EO104)</f>
        <v>28.040072239864234</v>
      </c>
      <c r="EZ103" s="34">
        <f>627.5095*(EN105-EN104)</f>
        <v>28.727756412549216</v>
      </c>
      <c r="FA103" s="34">
        <f>627.5095*(EM105-EM104)</f>
        <v>28.817621633867326</v>
      </c>
      <c r="FB103" s="92">
        <f t="shared" si="135"/>
        <v>-3.4362833830700268</v>
      </c>
      <c r="FC103" s="92">
        <f t="shared" si="136"/>
        <v>0.77754939400309198</v>
      </c>
      <c r="FD103" s="92">
        <f>EU103-'CCSD(T)'!BB103</f>
        <v>-0.81769082097400059</v>
      </c>
      <c r="FE103" s="92">
        <f>EW103-'CCSD(T)'!BC103</f>
        <v>-0.50673094305470556</v>
      </c>
      <c r="FF103" s="92">
        <f>EY103-'CCSD(T)'!CH103</f>
        <v>4.1449672564116469E-2</v>
      </c>
      <c r="FG103" s="96">
        <f>FA103-'CCSD(T)'!CI103</f>
        <v>-2.7388857626828411E-2</v>
      </c>
      <c r="FH103" s="96">
        <f>FA103-'DLPNO-CCSD(T1 or T0)'!AF102</f>
        <v>0.18480491554558043</v>
      </c>
      <c r="FI103" s="92">
        <f t="shared" si="185"/>
        <v>0.85914049353811706</v>
      </c>
      <c r="FJ103" s="92">
        <f t="shared" si="186"/>
        <v>-6.883853019094488E-2</v>
      </c>
      <c r="FK103" s="39"/>
      <c r="FL103" s="218" t="s">
        <v>99</v>
      </c>
      <c r="FM103" s="28">
        <v>-856.66279848299996</v>
      </c>
      <c r="FN103" s="28">
        <v>-859.67874729197399</v>
      </c>
      <c r="FO103" s="28">
        <v>-859.67203878283897</v>
      </c>
      <c r="FP103" s="28">
        <v>-859.551372589572</v>
      </c>
      <c r="FQ103" s="28">
        <v>-859.54801833500505</v>
      </c>
      <c r="FR103" s="28">
        <v>-859.51222291277998</v>
      </c>
      <c r="FS103" s="28">
        <v>-6.7085091350000004E-3</v>
      </c>
      <c r="FT103" s="28">
        <f t="shared" si="187"/>
        <v>-859.50551440364495</v>
      </c>
      <c r="FU103" s="18" t="s">
        <v>118</v>
      </c>
      <c r="FV103" s="34">
        <f>627.5095*(FM105-FM104)</f>
        <v>21.226926410972055</v>
      </c>
      <c r="FW103" s="34">
        <f>627.5095*(FT105-FT104)</f>
        <v>32.151404854811659</v>
      </c>
      <c r="FX103" s="34">
        <f>627.5095*(FR105-FR104)</f>
        <v>32.236070107570079</v>
      </c>
      <c r="FY103" s="34">
        <f>627.5095*(FQ105-FQ104)</f>
        <v>27.984453481295141</v>
      </c>
      <c r="FZ103" s="34">
        <f>627.5095*(FP105-FP104)</f>
        <v>28.026786108601762</v>
      </c>
      <c r="GA103" s="34">
        <f>627.5095*(FO105-FO104)</f>
        <v>28.713872636244769</v>
      </c>
      <c r="GB103" s="34">
        <f>627.5095*(FN105-FN104)</f>
        <v>28.798537889074527</v>
      </c>
      <c r="GC103" s="33">
        <f t="shared" si="188"/>
        <v>-3.4375322184955515</v>
      </c>
      <c r="GD103" s="33">
        <f t="shared" si="189"/>
        <v>0.7717517804727656</v>
      </c>
      <c r="GE103" s="169">
        <f t="shared" si="226"/>
        <v>-7.8890544580751509E-2</v>
      </c>
      <c r="GF103" s="33">
        <f>FV103-'CCSD(T)'!BB103</f>
        <v>-0.81769080021418716</v>
      </c>
      <c r="GG103" s="33">
        <f>FX103-'CCSD(T)'!BC103</f>
        <v>-0.52456585242197917</v>
      </c>
      <c r="GH103" s="33">
        <f>FZ103-'CCSD(T)'!CH103</f>
        <v>2.8163541301644557E-2</v>
      </c>
      <c r="GI103" s="33">
        <f>GB103-'CCSD(T)'!CI103</f>
        <v>-4.6472602419626696E-2</v>
      </c>
      <c r="GJ103" s="33">
        <f>GB103-'DLPNO-CCSD(T1 or T0)'!O102</f>
        <v>-0.35873809164714743</v>
      </c>
      <c r="GK103" s="33">
        <f t="shared" si="190"/>
        <v>0.84585434151583172</v>
      </c>
      <c r="GL103" s="33">
        <f t="shared" si="191"/>
        <v>-7.4636143721271253E-2</v>
      </c>
      <c r="GM103" s="33"/>
      <c r="GN103" s="218" t="s">
        <v>99</v>
      </c>
      <c r="GO103" s="28">
        <v>-856.66279848299803</v>
      </c>
      <c r="GP103" s="28">
        <v>-859.67874498716401</v>
      </c>
      <c r="GQ103" s="28">
        <v>-859.65953258228797</v>
      </c>
      <c r="GR103" s="28">
        <v>-859.54939775773698</v>
      </c>
      <c r="GS103" s="28">
        <v>-859.53979155529896</v>
      </c>
      <c r="GT103" s="28">
        <v>-859.510982973659</v>
      </c>
      <c r="GU103" s="28">
        <v>-1.9212404876000001E-2</v>
      </c>
      <c r="GV103" s="28">
        <f t="shared" si="192"/>
        <v>-859.49177056878295</v>
      </c>
      <c r="GW103" s="18" t="s">
        <v>118</v>
      </c>
      <c r="GX103" s="34">
        <f>627.5095*(GO105-GO104)</f>
        <v>21.226926413468941</v>
      </c>
      <c r="GY103" s="34">
        <f>627.5095*(GV105-GV104)</f>
        <v>32.148314938325392</v>
      </c>
      <c r="GZ103" s="34">
        <f>627.5095*(GT105-GT104)</f>
        <v>32.345939404936736</v>
      </c>
      <c r="HA103" s="34">
        <f>627.5095*(GS105-GS104)</f>
        <v>27.986483505208874</v>
      </c>
      <c r="HB103" s="34">
        <f>627.5095*(GR105-GR104)</f>
        <v>28.085295738193519</v>
      </c>
      <c r="HC103" s="34">
        <f>627.5095*(GQ105-GQ104)</f>
        <v>28.62481070612602</v>
      </c>
      <c r="HD103" s="34">
        <f>627.5095*(GP105-GP104)</f>
        <v>28.822435172023969</v>
      </c>
      <c r="HE103" s="33">
        <f t="shared" si="227"/>
        <v>-3.5235042329127673</v>
      </c>
      <c r="HF103" s="33">
        <f t="shared" si="228"/>
        <v>0.73713943383044978</v>
      </c>
      <c r="HG103" s="52">
        <f t="shared" si="193"/>
        <v>3.4612346642315828E-2</v>
      </c>
      <c r="HH103" s="33">
        <f>GX103-'CCSD(T)'!BB103</f>
        <v>-0.81769079771730091</v>
      </c>
      <c r="HI103" s="33">
        <f>GZ103-'CCSD(T)'!BC103</f>
        <v>-0.41469655505532188</v>
      </c>
      <c r="HJ103" s="33">
        <f>HB103-'CCSD(T)'!CH103</f>
        <v>8.6673170893401874E-2</v>
      </c>
      <c r="HK103" s="33">
        <f>HD103-'CCSD(T)'!CI103</f>
        <v>-2.2575319470185207E-2</v>
      </c>
      <c r="HL103" s="33">
        <f>HD103-'DLPNO-CCSD(T1 or T0)'!CT102</f>
        <v>-3.3453722282645195</v>
      </c>
      <c r="HM103" s="33">
        <f t="shared" si="229"/>
        <v>0.90436396861070278</v>
      </c>
      <c r="HN103" s="33">
        <f t="shared" si="230"/>
        <v>-0.10924849036358708</v>
      </c>
      <c r="HO103" s="39"/>
      <c r="HP103" s="218" t="s">
        <v>99</v>
      </c>
      <c r="HQ103" s="28">
        <v>-856.66279848299996</v>
      </c>
      <c r="HR103" s="28">
        <v>-859.679476472028</v>
      </c>
      <c r="HS103" s="28">
        <v>-859.66053127285795</v>
      </c>
      <c r="HT103" s="28">
        <v>-859.55009638262004</v>
      </c>
      <c r="HU103" s="28">
        <v>-859.54062378303502</v>
      </c>
      <c r="HV103" s="28">
        <v>-859.51201138796898</v>
      </c>
      <c r="HW103" s="28">
        <v>-1.894519917E-2</v>
      </c>
      <c r="HX103" s="28">
        <f t="shared" si="194"/>
        <v>-859.49306618879893</v>
      </c>
      <c r="HY103" s="18" t="s">
        <v>118</v>
      </c>
      <c r="HZ103" s="34">
        <f>627.5095*(HQ105-HQ104)</f>
        <v>21.226926416607881</v>
      </c>
      <c r="IA103" s="34">
        <f>627.5095*(HX105-HX104)</f>
        <v>31.934337032117313</v>
      </c>
      <c r="IB103" s="34">
        <f>627.5095*(HV105-HV104)</f>
        <v>32.114023168885119</v>
      </c>
      <c r="IC103" s="34">
        <f>627.5095*(HU105-HU104)</f>
        <v>27.872292721247966</v>
      </c>
      <c r="ID103" s="34">
        <f>627.5095*(HT105-HT104)</f>
        <v>27.962135789560531</v>
      </c>
      <c r="IE103" s="34">
        <f>627.5095*(HS105-HS104)</f>
        <v>28.511984934152853</v>
      </c>
      <c r="IF103" s="34">
        <f>627.5095*(HR105-HR104)</f>
        <v>28.691671070920659</v>
      </c>
      <c r="IG103" s="33">
        <f t="shared" si="195"/>
        <v>-3.4223520979644597</v>
      </c>
      <c r="IH103" s="33">
        <f t="shared" si="196"/>
        <v>0.72953528136012835</v>
      </c>
      <c r="II103" s="33">
        <f t="shared" si="197"/>
        <v>-7.6041524703214236E-3</v>
      </c>
      <c r="IJ103" s="33">
        <f>HZ103-'CCSD(T)'!BB103</f>
        <v>-0.81769079457836114</v>
      </c>
      <c r="IK103" s="33">
        <f>IB103-'CCSD(T)'!BC103</f>
        <v>-0.64661279110693926</v>
      </c>
      <c r="IL103" s="33">
        <f>ID103-'CCSD(T)'!CH103</f>
        <v>-3.6486777739586529E-2</v>
      </c>
      <c r="IM103" s="33">
        <f>IF103-'CCSD(T)'!CI103</f>
        <v>-0.15333942057349503</v>
      </c>
      <c r="IN103" s="33">
        <f>IF103-'DLPNO-CCSD(T1 or T0)'!CT102</f>
        <v>-3.4761363293678293</v>
      </c>
      <c r="IO103" s="33">
        <f t="shared" si="198"/>
        <v>0.78120401683877461</v>
      </c>
      <c r="IP103" s="33">
        <f t="shared" si="199"/>
        <v>-0.1168526428339085</v>
      </c>
      <c r="IQ103" s="33"/>
      <c r="IR103" s="218" t="s">
        <v>99</v>
      </c>
      <c r="IS103">
        <v>-856.662798482997</v>
      </c>
      <c r="IT103">
        <v>-859.67871316608205</v>
      </c>
      <c r="IU103">
        <v>-859.67676690845406</v>
      </c>
      <c r="IV103">
        <v>-859.55182834204095</v>
      </c>
      <c r="IW103">
        <v>-859.55085521322701</v>
      </c>
      <c r="IX103">
        <v>-859.51239037719699</v>
      </c>
      <c r="IY103">
        <v>-1.9462576269999999E-3</v>
      </c>
      <c r="IZ103" s="28">
        <f t="shared" si="200"/>
        <v>-859.51044411957002</v>
      </c>
      <c r="JA103" s="18" t="s">
        <v>118</v>
      </c>
      <c r="JB103" s="34">
        <f>627.5095*(IS105-IS104)</f>
        <v>21.226926389641523</v>
      </c>
      <c r="JC103" s="34">
        <f>627.5095*(IZ105-IZ104)</f>
        <v>32.200529461113312</v>
      </c>
      <c r="JD103" s="34">
        <f>627.5095*(IX105-IX104)</f>
        <v>32.216983164338963</v>
      </c>
      <c r="JE103" s="34">
        <f>627.5095*(IW105-IW104)</f>
        <v>27.996596089391083</v>
      </c>
      <c r="JF103" s="34">
        <f>627.5095*(IV105-IV104)</f>
        <v>28.004822941645966</v>
      </c>
      <c r="JG103" s="34">
        <f>627.5095*(IU105-IU104)</f>
        <v>28.797440191095255</v>
      </c>
      <c r="JH103" s="34">
        <f>627.5095*(IT105-IT104)</f>
        <v>28.813893894891621</v>
      </c>
      <c r="JI103" s="33">
        <f t="shared" si="201"/>
        <v>-3.4030892694473422</v>
      </c>
      <c r="JJ103" s="33">
        <f t="shared" si="202"/>
        <v>0.80907095324565503</v>
      </c>
      <c r="JK103" s="33">
        <f t="shared" si="203"/>
        <v>3.1521559242563058E-2</v>
      </c>
      <c r="JL103" s="33">
        <f>JB103-'CCSD(T)'!BB103</f>
        <v>-0.81769082154471917</v>
      </c>
      <c r="JM103" s="33">
        <f>JD103-'CCSD(T)'!BC103</f>
        <v>-0.54365279565309521</v>
      </c>
      <c r="JN103" s="33">
        <f>JF103-'CCSD(T)'!CH103</f>
        <v>6.2003743458483029E-3</v>
      </c>
      <c r="JO103" s="33">
        <f>JH103-'CCSD(T)'!CI103</f>
        <v>-3.1116596602533519E-2</v>
      </c>
      <c r="JP103" s="33">
        <f>JH103-'DLPNO-CCSD(T1 or T0)'!CT102</f>
        <v>-3.3539135053968678</v>
      </c>
      <c r="JQ103" s="33">
        <f t="shared" si="204"/>
        <v>0.82389119589056747</v>
      </c>
      <c r="JR103" s="33">
        <f t="shared" si="205"/>
        <v>-3.7316970948381822E-2</v>
      </c>
      <c r="JS103" s="33"/>
      <c r="JT103" s="344">
        <v>-861.51769183194301</v>
      </c>
      <c r="JU103" s="345">
        <v>-861.18613453895705</v>
      </c>
      <c r="JV103" s="346">
        <v>-861.17382569614006</v>
      </c>
      <c r="JW103" s="328"/>
      <c r="JX103" s="218" t="s">
        <v>99</v>
      </c>
      <c r="JY103" s="28">
        <v>-857.49298418694798</v>
      </c>
      <c r="JZ103" s="28">
        <v>-861.29280330395795</v>
      </c>
      <c r="KA103" s="28">
        <v>-861.28039236413701</v>
      </c>
      <c r="KB103" s="28">
        <v>-861.09931578676799</v>
      </c>
      <c r="KC103" s="28">
        <v>-861.09311031685695</v>
      </c>
      <c r="KD103" s="28">
        <v>-861.12816474548799</v>
      </c>
      <c r="KE103" s="28">
        <v>-1.2410939822E-2</v>
      </c>
      <c r="KF103" s="28">
        <f t="shared" si="206"/>
        <v>-861.11575380566603</v>
      </c>
      <c r="KG103" s="216">
        <v>-860.89707803600004</v>
      </c>
      <c r="KH103" s="125">
        <v>-860.89707803600004</v>
      </c>
      <c r="KI103" s="215">
        <v>-861.07514672100001</v>
      </c>
      <c r="KJ103" s="10">
        <v>-0.99564964309600001</v>
      </c>
      <c r="KK103" s="10">
        <v>-2.6405929233159999</v>
      </c>
      <c r="KL103" s="10">
        <f t="shared" si="231"/>
        <v>-860.99357890929252</v>
      </c>
      <c r="KM103" s="10">
        <f t="shared" si="232"/>
        <v>-860.92575498725876</v>
      </c>
      <c r="KN103" s="34">
        <f>627.5095*(JY105-JY104)</f>
        <v>22.788118134361149</v>
      </c>
      <c r="KO103" s="34">
        <f>627.5095*(KF105-KF104)</f>
        <v>32.594995364644809</v>
      </c>
      <c r="KP103" s="34">
        <f>627.5095*(KL105-KL104)</f>
        <v>32.100500150297776</v>
      </c>
      <c r="KQ103" s="34">
        <f>627.5095*(KM105-KM104)</f>
        <v>31.952417910907524</v>
      </c>
      <c r="KR103" s="34">
        <f>627.5095*(KD105-KD104)</f>
        <v>32.699601037652215</v>
      </c>
      <c r="KS103" s="34">
        <f>627.5095*(KC105-KC104)</f>
        <v>28.984497538158113</v>
      </c>
      <c r="KT103" s="34">
        <f>627.5095*(KB105-KB104)</f>
        <v>29.036800374697485</v>
      </c>
      <c r="KU103" s="34">
        <f>627.5095*(KA105-KA104)</f>
        <v>29.625055937582093</v>
      </c>
      <c r="KV103" s="34">
        <f>627.5095*(JZ105-JZ104)</f>
        <v>29.729661610589499</v>
      </c>
      <c r="KW103" s="33">
        <f t="shared" si="221"/>
        <v>-2.969939427062716</v>
      </c>
      <c r="KX103" s="109">
        <f>627.5095*(JT105-JT104)</f>
        <v>29.938657986935748</v>
      </c>
      <c r="KY103" s="109">
        <f>627.5095*(JU105-JU104)</f>
        <v>29.094576768262943</v>
      </c>
      <c r="KZ103" s="331">
        <f>627.5095*(JV105-JV104)</f>
        <v>28.934368569078337</v>
      </c>
      <c r="LA103" s="33">
        <f t="shared" si="233"/>
        <v>0.69286123589201409</v>
      </c>
      <c r="LB103" s="155">
        <f t="shared" si="234"/>
        <v>-7.8890544580751509E-2</v>
      </c>
      <c r="LC103" s="149">
        <f>KN103-'PNO-LCCSD(T)'!AB102</f>
        <v>1.1589164267238772E-2</v>
      </c>
      <c r="LD103" s="179">
        <f t="shared" si="235"/>
        <v>0.93112372151497169</v>
      </c>
      <c r="LE103" s="324">
        <f t="shared" si="236"/>
        <v>0.20899637634624924</v>
      </c>
      <c r="LF103" s="326">
        <f t="shared" si="237"/>
        <v>-0.84408121867280528</v>
      </c>
      <c r="LG103" t="str">
        <f t="shared" si="238"/>
        <v>34_end</v>
      </c>
      <c r="LH103" s="175">
        <f>627.5095*(KG105-KG104)</f>
        <v>30.825951753157707</v>
      </c>
      <c r="LI103" s="128">
        <f t="shared" si="127"/>
        <v>-1.8414542149995938</v>
      </c>
      <c r="LJ103" s="129">
        <f t="shared" si="128"/>
        <v>-1.7891513784602218</v>
      </c>
      <c r="LK103" s="123">
        <f>627.5095*(KI105-KI104)</f>
        <v>31.771181863182559</v>
      </c>
      <c r="LL103" s="128">
        <f t="shared" si="239"/>
        <v>-2.1461259256004652</v>
      </c>
      <c r="LM103" s="128">
        <f t="shared" si="240"/>
        <v>-2.0415202525930596</v>
      </c>
      <c r="LN103" s="226">
        <f t="shared" si="241"/>
        <v>2.9480626217936994</v>
      </c>
      <c r="LO103" s="226"/>
      <c r="LP103" s="5" t="s">
        <v>99</v>
      </c>
      <c r="LQ103" s="4">
        <v>-857.49298418695298</v>
      </c>
      <c r="LR103" s="4">
        <v>-861.29273516687999</v>
      </c>
      <c r="LS103" s="4">
        <v>-861.28030328320904</v>
      </c>
      <c r="LT103" s="4">
        <v>-861.09925298358496</v>
      </c>
      <c r="LU103" s="4">
        <v>-861.09303704174999</v>
      </c>
      <c r="LV103" s="4">
        <v>-861.12807780527203</v>
      </c>
      <c r="LW103" s="4">
        <v>-1.2431883671E-2</v>
      </c>
      <c r="LX103" s="28">
        <f t="shared" si="242"/>
        <v>-861.11564592160107</v>
      </c>
      <c r="LY103" s="18" t="s">
        <v>118</v>
      </c>
      <c r="LZ103" s="34">
        <f>627.5095*(LQ105-LQ104)</f>
        <v>22.788118492057755</v>
      </c>
      <c r="MA103" s="34">
        <f>627.5095*(LX105-LX104)</f>
        <v>32.587218395346099</v>
      </c>
      <c r="MB103" s="34">
        <f>627.5095*(LV105-LV104)</f>
        <v>32.707929863973561</v>
      </c>
      <c r="MC103" s="34">
        <f>627.5095*(LU105-LU104)</f>
        <v>28.982357292182108</v>
      </c>
      <c r="MD103" s="34">
        <f>627.5095*(LT105-LT104)</f>
        <v>29.042713026495839</v>
      </c>
      <c r="ME103" s="34">
        <f>627.5095*(LS105-LS104)</f>
        <v>29.621087346014161</v>
      </c>
      <c r="MF103" s="34">
        <f>627.5095*(LR105-LR104)</f>
        <v>29.741798814641626</v>
      </c>
      <c r="MG103" s="33">
        <f t="shared" si="243"/>
        <v>-2.9661310493319348</v>
      </c>
      <c r="MH103" s="39">
        <f t="shared" si="244"/>
        <v>0.69908578814578703</v>
      </c>
      <c r="MI103" s="33"/>
      <c r="MJ103" s="5" t="s">
        <v>99</v>
      </c>
      <c r="MK103" s="144">
        <v>-857.49298418696605</v>
      </c>
      <c r="ML103" s="28">
        <v>-861.29212130876294</v>
      </c>
      <c r="MM103" s="28">
        <v>-861.25932525511303</v>
      </c>
      <c r="MN103" s="28">
        <v>-861.09623454864004</v>
      </c>
      <c r="MO103" s="28">
        <v>-861.07983652181497</v>
      </c>
      <c r="MP103" s="28">
        <v>-861.12683475244</v>
      </c>
      <c r="MQ103" s="28">
        <v>-3.2796053649999997E-2</v>
      </c>
      <c r="MR103" s="28">
        <f t="shared" si="207"/>
        <v>-861.09403869878997</v>
      </c>
      <c r="MS103" s="18" t="s">
        <v>118</v>
      </c>
      <c r="MT103" s="34">
        <f>627.5095*(MK105-MK104)</f>
        <v>22.788118155620342</v>
      </c>
      <c r="MU103" s="34">
        <f>627.5095*(MR105-MR104)</f>
        <v>32.53785345787314</v>
      </c>
      <c r="MV103" s="34">
        <f>627.5095*(MP105-MP104)</f>
        <v>32.782500894784548</v>
      </c>
      <c r="MW103" s="34">
        <f>627.5095*(MO105-MO104)</f>
        <v>28.968694896762106</v>
      </c>
      <c r="MX103" s="34">
        <f>627.5095*(MN105-MN104)</f>
        <v>29.091018614290395</v>
      </c>
      <c r="MY103" s="34">
        <f>627.5095*(MM105-MM104)</f>
        <v>29.525365650669428</v>
      </c>
      <c r="MZ103" s="34">
        <f>627.5095*(ML105-ML104)</f>
        <v>29.770013087580839</v>
      </c>
      <c r="NA103" s="52">
        <f t="shared" si="245"/>
        <v>-3.0124878072037085</v>
      </c>
      <c r="NB103" s="52">
        <f t="shared" si="246"/>
        <v>0.67899447329044449</v>
      </c>
      <c r="NC103" s="33">
        <f t="shared" si="247"/>
        <v>1.3866762601569604E-2</v>
      </c>
      <c r="ND103" s="33"/>
      <c r="NE103" s="5" t="s">
        <v>99</v>
      </c>
      <c r="NF103">
        <v>-857.49298418694298</v>
      </c>
      <c r="NG103">
        <v>-861.29294989708603</v>
      </c>
      <c r="NH103">
        <v>-861.26034362422399</v>
      </c>
      <c r="NI103">
        <v>-861.09697597367699</v>
      </c>
      <c r="NJ103">
        <v>-861.08067283724597</v>
      </c>
      <c r="NK103">
        <v>-861.12795290584199</v>
      </c>
      <c r="NL103">
        <v>-3.2606272861999998E-2</v>
      </c>
      <c r="NM103" s="28">
        <f t="shared" si="208"/>
        <v>-861.09534663297995</v>
      </c>
      <c r="NN103" s="18" t="s">
        <v>118</v>
      </c>
      <c r="NO103" s="34">
        <f>627.5095*(NF105-NF104)</f>
        <v>22.788118160043396</v>
      </c>
      <c r="NP103" s="34">
        <f>627.5095*(NM105-NM104)</f>
        <v>32.301125985293453</v>
      </c>
      <c r="NQ103" s="34">
        <f>627.5095*(NK105-NK104)</f>
        <v>32.655047799772483</v>
      </c>
      <c r="NR103" s="34">
        <f>627.5095*(NJ105-NJ104)</f>
        <v>28.82538838612674</v>
      </c>
      <c r="NS103" s="34">
        <f>627.5095*(NI105-NI104)</f>
        <v>29.002349293009559</v>
      </c>
      <c r="NT103" s="34">
        <f>627.5095*(NH105-NH104)</f>
        <v>29.331074671530924</v>
      </c>
      <c r="NU103" s="34">
        <f>627.5095*(NG105-NG104)</f>
        <v>29.684996485938616</v>
      </c>
      <c r="NV103" s="33">
        <f t="shared" si="248"/>
        <v>-2.9700513138338671</v>
      </c>
      <c r="NW103" s="39">
        <f t="shared" si="209"/>
        <v>0.68264719292905696</v>
      </c>
      <c r="NX103" s="33">
        <f t="shared" si="210"/>
        <v>3.6527196386124672E-3</v>
      </c>
      <c r="NZ103" s="5" t="s">
        <v>99</v>
      </c>
      <c r="OA103" s="4">
        <v>-857.52566969491897</v>
      </c>
      <c r="OB103" s="4">
        <v>-861.57525032570095</v>
      </c>
      <c r="OC103" s="4">
        <v>-861.52515750674399</v>
      </c>
      <c r="OD103" s="4">
        <v>-861.35604794186497</v>
      </c>
      <c r="OE103" s="4">
        <v>-861.33100153238604</v>
      </c>
      <c r="OF103" s="4">
        <v>-861.42603860132101</v>
      </c>
      <c r="OG103" s="4">
        <v>-5.0092818956999997E-2</v>
      </c>
      <c r="OH103" s="28">
        <f t="shared" si="211"/>
        <v>-861.37594578236406</v>
      </c>
      <c r="OI103" s="18" t="s">
        <v>118</v>
      </c>
      <c r="OJ103" s="34">
        <f>627.5095*(OA105-OA104)</f>
        <v>22.698050278271605</v>
      </c>
      <c r="OK103" s="34">
        <f>627.5095*(OH105-OH104)</f>
        <v>31.52835839560845</v>
      </c>
      <c r="OL103" s="34">
        <f>627.5095*(OF105-OF104)</f>
        <v>31.87433315298432</v>
      </c>
      <c r="OM103" s="34">
        <f>627.5095*(OE105-OE104)</f>
        <v>28.105188126936348</v>
      </c>
      <c r="ON103" s="34">
        <f>627.5095*(OD105-OD104)</f>
        <v>28.278175505624283</v>
      </c>
      <c r="OO103" s="34">
        <f>627.5095*(OC105-OC104)</f>
        <v>28.413548014012562</v>
      </c>
      <c r="OP103" s="34">
        <f>627.5095*(OB105-OB104)</f>
        <v>28.759522771388433</v>
      </c>
      <c r="OQ103" s="33">
        <f t="shared" si="160"/>
        <v>-3.1148103815958876</v>
      </c>
      <c r="OR103" s="39">
        <f t="shared" si="212"/>
        <v>0.48134726576414977</v>
      </c>
      <c r="OS103" s="39"/>
      <c r="OT103" s="39" t="s">
        <v>99</v>
      </c>
      <c r="OU103" s="39">
        <v>-857.52566969491602</v>
      </c>
      <c r="OV103" s="39">
        <v>-861.57423336810905</v>
      </c>
      <c r="OW103" s="39">
        <v>-861.55529174465403</v>
      </c>
      <c r="OX103" s="39">
        <v>-861.36084514105198</v>
      </c>
      <c r="OY103" s="39">
        <v>-861.35137432932402</v>
      </c>
      <c r="OZ103" s="39">
        <v>-861.42732159737795</v>
      </c>
      <c r="PA103" s="39">
        <v>-1.8941623455000001E-2</v>
      </c>
      <c r="PB103" s="39">
        <v>-861.40837997392293</v>
      </c>
      <c r="PC103" s="39" t="s">
        <v>118</v>
      </c>
      <c r="PD103" s="39">
        <v>22.698050310873789</v>
      </c>
      <c r="PE103" s="39">
        <v>31.751736303776912</v>
      </c>
      <c r="PF103" s="39">
        <v>31.886422184991332</v>
      </c>
      <c r="PG103" s="39">
        <v>28.282133891424571</v>
      </c>
      <c r="PH103" s="39">
        <v>28.349476832317137</v>
      </c>
      <c r="PI103" s="39">
        <v>28.731857345869383</v>
      </c>
      <c r="PJ103" s="39">
        <v>28.866543227083806</v>
      </c>
      <c r="PK103" s="39">
        <v>-3.019878957907526</v>
      </c>
      <c r="PL103" s="39">
        <v>0.51706639476666894</v>
      </c>
      <c r="PM103" s="39"/>
      <c r="PO103" s="33">
        <f t="shared" si="249"/>
        <v>-9.0067877348737113E-2</v>
      </c>
      <c r="PP103" s="33">
        <f t="shared" si="250"/>
        <v>-0.81284310866611165</v>
      </c>
      <c r="PQ103" s="33">
        <f t="shared" si="213"/>
        <v>-0.72277523131737453</v>
      </c>
      <c r="PR103" s="33">
        <f>'LNO-CCSD(T)-def2nZVP'!LB103</f>
        <v>-7.8890544580751509E-2</v>
      </c>
      <c r="PS103" s="33">
        <f t="shared" si="214"/>
        <v>-0.54779449356048482</v>
      </c>
      <c r="PT103" s="33">
        <f t="shared" si="215"/>
        <v>-4.792346522237078E-2</v>
      </c>
      <c r="PU103" s="33">
        <f>-'LNO-CCSD(T)-def2nZVP'!FA103+'CCSD(T)'!CI103</f>
        <v>2.7388857626828411E-2</v>
      </c>
      <c r="PV103" s="360">
        <f>'LNO-CCSD(T)-def2nZVP'!KV103+PS103+PT103+PU103</f>
        <v>29.161332509433471</v>
      </c>
      <c r="PW103" s="360"/>
      <c r="PX103" s="399">
        <v>-9.006818118396609E-2</v>
      </c>
      <c r="PY103" s="399">
        <v>-0.69323619417870219</v>
      </c>
      <c r="PZ103" s="399">
        <v>-0.6031680129947361</v>
      </c>
      <c r="QA103" s="399">
        <v>-7.8890544580751509E-2</v>
      </c>
      <c r="QB103" s="399">
        <v>-0.45919666177055241</v>
      </c>
      <c r="QC103" s="399">
        <v>-4.792346522237078E-2</v>
      </c>
      <c r="QD103" s="399">
        <v>2.7388857626828411E-2</v>
      </c>
      <c r="QE103" s="360">
        <v>29.249930341223404</v>
      </c>
      <c r="QF103" s="399">
        <f t="shared" si="216"/>
        <v>8.8597831789932968E-2</v>
      </c>
      <c r="QH103" s="5" t="s">
        <v>99</v>
      </c>
      <c r="QI103" s="420">
        <v>-857.49298418678802</v>
      </c>
      <c r="QJ103" s="420">
        <v>-861.05798285643698</v>
      </c>
      <c r="QK103" s="420">
        <v>-861.04704799773003</v>
      </c>
      <c r="QL103" s="420">
        <v>-860.87215065863495</v>
      </c>
      <c r="QM103" s="420">
        <v>-860.86668322928199</v>
      </c>
      <c r="QN103" s="420">
        <v>-860.88679485965895</v>
      </c>
      <c r="QO103" s="420">
        <v>-1.0934858707000001E-2</v>
      </c>
      <c r="QP103" s="213">
        <f t="shared" si="217"/>
        <v>-860.875860000952</v>
      </c>
      <c r="QQ103" s="421" t="s">
        <v>118</v>
      </c>
      <c r="QR103" s="212">
        <f>627.5095*(QI105-QI104)</f>
        <v>22.788118493341869</v>
      </c>
      <c r="QS103" s="212">
        <f>627.5095*(QP105-QP104)</f>
        <v>30.188789304707875</v>
      </c>
      <c r="QT103" s="212">
        <f>627.5095*(QN105-QN104)</f>
        <v>30.245598942007224</v>
      </c>
      <c r="QU103" s="212">
        <f>627.5095*(QM105-QM104)</f>
        <v>27.560611600268935</v>
      </c>
      <c r="QV103" s="212">
        <f>627.5095*(QL105-QL104)</f>
        <v>27.589016418847269</v>
      </c>
      <c r="QW103" s="212">
        <f>627.5095*(QK105-QK104)</f>
        <v>27.966496698258869</v>
      </c>
      <c r="QX103" s="212">
        <f>627.5095*(QJ105-QJ104)</f>
        <v>28.023306335629556</v>
      </c>
      <c r="QY103" s="213">
        <f t="shared" si="163"/>
        <v>-2.2222926063776676</v>
      </c>
      <c r="QZ103" s="249">
        <f t="shared" si="218"/>
        <v>0.43428991678228712</v>
      </c>
      <c r="RA103" s="5"/>
      <c r="RB103" s="5" t="s">
        <v>99</v>
      </c>
      <c r="RC103" s="213">
        <v>-857.52566969654504</v>
      </c>
      <c r="RD103" s="213">
        <v>-861.284069050629</v>
      </c>
      <c r="RE103" s="213">
        <v>-861.266864321036</v>
      </c>
      <c r="RF103" s="213">
        <v>-861.08023666975203</v>
      </c>
      <c r="RG103" s="213">
        <v>-861.07163430495598</v>
      </c>
      <c r="RH103" s="213">
        <v>-861.13420063391595</v>
      </c>
      <c r="RI103" s="213">
        <v>-1.7204729594E-2</v>
      </c>
      <c r="RJ103" s="418">
        <f t="shared" si="219"/>
        <v>-861.11699590432193</v>
      </c>
      <c r="RK103" s="421" t="s">
        <v>118</v>
      </c>
      <c r="RL103" s="212">
        <f>627.5095*(RC105-RC104)</f>
        <v>22.698050314654786</v>
      </c>
      <c r="RM103" s="212">
        <f>627.5095*(RJ105-RJ104)</f>
        <v>29.994429492728507</v>
      </c>
      <c r="RN103" s="212">
        <f>627.5095*(RH105-RH104)</f>
        <v>30.016717410893289</v>
      </c>
      <c r="RO103" s="212">
        <f>627.5095*(RG105-RG104)</f>
        <v>27.553706949410778</v>
      </c>
      <c r="RP103" s="212">
        <f>627.5095*(RF105-RF104)</f>
        <v>27.564850908814194</v>
      </c>
      <c r="RQ103" s="212">
        <f>627.5095*(RE105-RE104)</f>
        <v>27.796080801409424</v>
      </c>
      <c r="RR103" s="212">
        <f>627.5095*(RD105-RD104)</f>
        <v>27.818368719645541</v>
      </c>
      <c r="RS103" s="213">
        <f t="shared" si="164"/>
        <v>-2.1983486912477481</v>
      </c>
      <c r="RT103" s="249">
        <f t="shared" si="220"/>
        <v>0.25351781083134739</v>
      </c>
    </row>
    <row r="104" spans="1:488" ht="17">
      <c r="A104" s="96">
        <v>2.91</v>
      </c>
      <c r="C104" s="286" t="s">
        <v>100</v>
      </c>
      <c r="D104" s="282">
        <v>-856.61326136294201</v>
      </c>
      <c r="E104" s="282">
        <v>-859.35466865239505</v>
      </c>
      <c r="F104" s="282">
        <v>-859.34822831881002</v>
      </c>
      <c r="G104" s="282">
        <v>-859.23567873850004</v>
      </c>
      <c r="H104" s="282">
        <v>-859.23245857170798</v>
      </c>
      <c r="I104" s="282">
        <v>-859.18452796570205</v>
      </c>
      <c r="J104" s="282">
        <v>-859.17808763211701</v>
      </c>
      <c r="K104" s="94" t="s">
        <v>119</v>
      </c>
      <c r="L104" s="34">
        <f>627.5095*(D105-D103)</f>
        <v>16.513209807765421</v>
      </c>
      <c r="M104" s="34">
        <f>627.5095*(J105-J103)</f>
        <v>2.9628979634587469</v>
      </c>
      <c r="N104" s="34">
        <f>627.5095*(I105-I103)</f>
        <v>2.9304702635424844</v>
      </c>
      <c r="O104" s="34">
        <f>627.5095*(H105-H103)</f>
        <v>6.9181017180536877</v>
      </c>
      <c r="P104" s="34">
        <f>627.5095*(G105-G103)</f>
        <v>6.9018878678101974</v>
      </c>
      <c r="Q104" s="34">
        <f>627.5095*(F105-F103)</f>
        <v>5.8922167552510771</v>
      </c>
      <c r="R104" s="34">
        <f>627.5095*(E105-E103)</f>
        <v>5.8597890554061536</v>
      </c>
      <c r="S104" s="93">
        <f t="shared" si="165"/>
        <v>2.9293187918636692</v>
      </c>
      <c r="T104" s="93">
        <f t="shared" si="166"/>
        <v>-1.0420988124040438</v>
      </c>
      <c r="U104" s="288"/>
      <c r="V104" s="93">
        <f>L104-'CCSD(T)'!BV104</f>
        <v>-0.51100235947188111</v>
      </c>
      <c r="W104" s="93">
        <f>N104-'CCSD(T)'!BW104</f>
        <v>-0.5120195692939129</v>
      </c>
      <c r="X104" s="93">
        <f>P104-'CCSD(T)'!CF104</f>
        <v>-1.1397409921772628E-2</v>
      </c>
      <c r="Y104" s="93">
        <f>R104-'CCSD(T)'!CG104</f>
        <v>3.1101889022619567E-2</v>
      </c>
      <c r="Z104" s="93">
        <f>R104-'DLPNO-CCSD(T1 or T0)'!CT103</f>
        <v>9.150210305930262E-2</v>
      </c>
      <c r="AA104" s="93">
        <f t="shared" si="167"/>
        <v>0.49960494955010848</v>
      </c>
      <c r="AB104" s="93">
        <f t="shared" si="168"/>
        <v>4.2499298944392194E-2</v>
      </c>
      <c r="AD104" s="209" t="s">
        <v>100</v>
      </c>
      <c r="AE104" s="28">
        <v>-856.61326136294804</v>
      </c>
      <c r="AF104" s="28">
        <v>-859.35473578783501</v>
      </c>
      <c r="AG104" s="28">
        <v>-859.34831540400603</v>
      </c>
      <c r="AH104" s="28">
        <v>-859.23574249088597</v>
      </c>
      <c r="AI104" s="28">
        <v>-859.23253229897205</v>
      </c>
      <c r="AJ104" s="28">
        <v>-859.18461434664096</v>
      </c>
      <c r="AK104" s="28">
        <v>-859.17819396281197</v>
      </c>
      <c r="AL104" s="18" t="s">
        <v>119</v>
      </c>
      <c r="AM104" s="34">
        <f>627.5095*(AE105-AE103)</f>
        <v>16.513209802771648</v>
      </c>
      <c r="AN104" s="34">
        <f>627.5095*(AK105-AK103)</f>
        <v>2.9776142629223639</v>
      </c>
      <c r="AO104" s="34">
        <f>627.5095*(AJ105-AJ103)</f>
        <v>2.9326598695101316</v>
      </c>
      <c r="AP104" s="34">
        <f>627.5095*(AI105-AI103)</f>
        <v>6.9254695782425006</v>
      </c>
      <c r="AQ104" s="34">
        <f>627.5095*(AH105-AH103)</f>
        <v>6.902992381144017</v>
      </c>
      <c r="AR104" s="34">
        <f>627.5095*(AG105-AG103)</f>
        <v>5.9014190535024946</v>
      </c>
      <c r="AS104" s="34">
        <f>627.5095*(AF105-AF103)</f>
        <v>5.8564646600189221</v>
      </c>
      <c r="AT104" s="52">
        <f t="shared" si="169"/>
        <v>2.9238047905087905</v>
      </c>
      <c r="AU104" s="52">
        <f t="shared" si="170"/>
        <v>-1.046527721125095</v>
      </c>
      <c r="AV104" s="71"/>
      <c r="AW104" s="52">
        <f>AM104-'CCSD(T)'!BV104</f>
        <v>-0.51100236446565361</v>
      </c>
      <c r="AX104" s="52">
        <f>AO104-'CCSD(T)'!BW104</f>
        <v>-0.50982996332626573</v>
      </c>
      <c r="AY104" s="52">
        <f>AQ104-'CCSD(T)'!CF104</f>
        <v>-1.029289658795296E-2</v>
      </c>
      <c r="AZ104" s="52">
        <f>AS104-'CCSD(T)'!CG104</f>
        <v>2.7777493635388062E-2</v>
      </c>
      <c r="BA104" s="52">
        <f>AS104-'DLPNO-CCSD(T1 or T0)'!CT103</f>
        <v>8.8177707672071115E-2</v>
      </c>
      <c r="BB104" s="52">
        <f t="shared" si="171"/>
        <v>0.50070946787770065</v>
      </c>
      <c r="BC104" s="52">
        <f t="shared" si="172"/>
        <v>3.8070390223341022E-2</v>
      </c>
      <c r="BD104" s="33"/>
      <c r="BE104" s="211" t="s">
        <v>100</v>
      </c>
      <c r="BF104" s="28">
        <v>-856.61326136294201</v>
      </c>
      <c r="BG104" s="28">
        <v>-859.35464118308198</v>
      </c>
      <c r="BH104" s="28">
        <v>-859.33645561124195</v>
      </c>
      <c r="BI104" s="28">
        <v>-859.23376596967796</v>
      </c>
      <c r="BJ104" s="28">
        <v>-859.224673183758</v>
      </c>
      <c r="BK104" s="28">
        <v>-859.18366301343406</v>
      </c>
      <c r="BL104" s="28">
        <v>-1.8185571841E-2</v>
      </c>
      <c r="BM104" s="28">
        <f t="shared" si="173"/>
        <v>-859.16547744159311</v>
      </c>
      <c r="BN104" s="18" t="s">
        <v>119</v>
      </c>
      <c r="BO104" s="212">
        <f>627.5095*(BF105-BF103)</f>
        <v>16.513209806481306</v>
      </c>
      <c r="BP104" s="212">
        <f>627.5095*(BM105-BM103)</f>
        <v>2.8529733134338304</v>
      </c>
      <c r="BQ104" s="212">
        <f>627.5095*(BK105-BK103)</f>
        <v>2.8560722157810865</v>
      </c>
      <c r="BR104" s="212">
        <f>627.5095*(BJ105-BJ103)</f>
        <v>6.7183691622058674</v>
      </c>
      <c r="BS104" s="212">
        <f>627.5095*(BI105-BI103)</f>
        <v>6.7199186124520818</v>
      </c>
      <c r="BT104" s="212">
        <f>627.5095*(BH105-BH103)</f>
        <v>5.7206575405503886</v>
      </c>
      <c r="BU104" s="212">
        <f>627.5095*(BG105-BG103)</f>
        <v>5.7237564428976446</v>
      </c>
      <c r="BV104" s="213">
        <f t="shared" si="174"/>
        <v>2.8676842271165581</v>
      </c>
      <c r="BW104" s="213">
        <f t="shared" si="175"/>
        <v>-0.99616216955443715</v>
      </c>
      <c r="BX104" s="214">
        <f t="shared" si="222"/>
        <v>-5.0365551570657807E-2</v>
      </c>
      <c r="BY104" s="33">
        <f>BO104-'CCSD(T)'!BV104</f>
        <v>-0.51100236075599526</v>
      </c>
      <c r="BZ104" s="33">
        <f>BQ104-'CCSD(T)'!BW104</f>
        <v>-0.58641761705531081</v>
      </c>
      <c r="CA104" s="39">
        <f>BS104-'CCSD(T)'!CF104</f>
        <v>-0.19336666527988822</v>
      </c>
      <c r="CB104" s="39">
        <f>BU104-'CCSD(T)'!CG104</f>
        <v>-0.10493072348588939</v>
      </c>
      <c r="CC104" s="33">
        <f>BU104-'DLPNO-CCSD(T1 or T0)'!CT103</f>
        <v>-4.4530509449206335E-2</v>
      </c>
      <c r="CD104" s="33">
        <f t="shared" si="176"/>
        <v>0.31763569547610704</v>
      </c>
      <c r="CE104" s="33">
        <f t="shared" si="177"/>
        <v>8.8435941793998829E-2</v>
      </c>
      <c r="CF104" s="39"/>
      <c r="CG104" s="211" t="s">
        <v>100</v>
      </c>
      <c r="CH104" s="74">
        <v>-856.61326136294304</v>
      </c>
      <c r="CI104" s="74">
        <v>-859.35511618667101</v>
      </c>
      <c r="CJ104" s="74">
        <v>-859.33719898452898</v>
      </c>
      <c r="CK104" s="74">
        <v>-859.23423423388397</v>
      </c>
      <c r="CL104" s="74">
        <v>-859.22527563281301</v>
      </c>
      <c r="CM104" s="74">
        <v>-859.18435898201096</v>
      </c>
      <c r="CN104" s="33">
        <v>-1.7917202141E-2</v>
      </c>
      <c r="CO104" s="33">
        <f t="shared" si="178"/>
        <v>-859.16644177986996</v>
      </c>
      <c r="CP104" s="18" t="s">
        <v>119</v>
      </c>
      <c r="CQ104" s="34">
        <f>627.5095*(CH105-CH103)</f>
        <v>16.513209805197196</v>
      </c>
      <c r="CR104" s="34">
        <f>627.5095*(CO105-CO103)</f>
        <v>2.8984329806985039</v>
      </c>
      <c r="CS104" s="34">
        <f>627.5095*(CM105-CM103)</f>
        <v>2.8369136115945124</v>
      </c>
      <c r="CT104" s="34">
        <f>627.5095*(CL105-CL103)</f>
        <v>6.7827409165602974</v>
      </c>
      <c r="CU104" s="34">
        <f>627.5095*(CK105-CK103)</f>
        <v>6.7519812316872736</v>
      </c>
      <c r="CV104" s="34">
        <f>627.5095*(CJ105-CJ103)</f>
        <v>5.7813024575186072</v>
      </c>
      <c r="CW104" s="34">
        <f>627.5095*(CI105-CI103)</f>
        <v>5.7197830878438989</v>
      </c>
      <c r="CX104" s="33">
        <f t="shared" si="223"/>
        <v>2.8828694762493865</v>
      </c>
      <c r="CY104" s="33">
        <f t="shared" si="224"/>
        <v>-1.0321981438433747</v>
      </c>
      <c r="CZ104" s="33">
        <f t="shared" si="225"/>
        <v>-3.6035974288937567E-2</v>
      </c>
      <c r="DA104" s="33">
        <f>CQ104-'CCSD(T)'!BV104</f>
        <v>-0.51100236204010585</v>
      </c>
      <c r="DB104" s="33">
        <f>CS104-'CCSD(T)'!BW104</f>
        <v>-0.60557622124188493</v>
      </c>
      <c r="DC104" s="33">
        <f>CU104-'CCSD(T)'!CF104</f>
        <v>-0.16130404604469639</v>
      </c>
      <c r="DD104" s="39">
        <f>CW104-'CCSD(T)'!CG104</f>
        <v>-0.10890407853963513</v>
      </c>
      <c r="DE104" s="39">
        <f>CW104-'DLPNO-CCSD(T1 or T0)'!CT103</f>
        <v>-4.8503864502952077E-2</v>
      </c>
      <c r="DF104" s="33">
        <f t="shared" si="179"/>
        <v>0.34969831599540946</v>
      </c>
      <c r="DG104" s="33">
        <f t="shared" si="180"/>
        <v>5.2399967505061262E-2</v>
      </c>
      <c r="DH104" s="33"/>
      <c r="DI104" s="211" t="s">
        <v>100</v>
      </c>
      <c r="DJ104" s="74">
        <v>-856.61326136304501</v>
      </c>
      <c r="DK104" s="74">
        <v>-859.35459375255198</v>
      </c>
      <c r="DL104" s="74">
        <v>-859.35279520551103</v>
      </c>
      <c r="DM104" s="74">
        <v>-859.236138234338</v>
      </c>
      <c r="DN104" s="74">
        <v>-859.23523896081701</v>
      </c>
      <c r="DO104" s="74">
        <v>-859.18481832857799</v>
      </c>
      <c r="DP104" s="28">
        <v>-1.798547041E-3</v>
      </c>
      <c r="DQ104" s="33">
        <f t="shared" si="125"/>
        <v>-859.18301978153704</v>
      </c>
      <c r="DR104" s="18" t="s">
        <v>119</v>
      </c>
      <c r="DS104" s="34">
        <f>627.5095*(DJ105-DJ103)</f>
        <v>16.513209790144547</v>
      </c>
      <c r="DT104" s="34">
        <f>627.5095*(DQ105-DQ103)</f>
        <v>2.953518156660734</v>
      </c>
      <c r="DU104" s="34">
        <f>627.5095*(DO105-DO103)</f>
        <v>2.934363164967341</v>
      </c>
      <c r="DV104" s="34">
        <f>627.5095*(DN105-DN103)</f>
        <v>6.8993141633160446</v>
      </c>
      <c r="DW104" s="34">
        <f>627.5095*(DM105-DM103)</f>
        <v>6.8897366665776039</v>
      </c>
      <c r="DX104" s="34">
        <f>627.5095*(DL105-DL103)</f>
        <v>5.8288905126958435</v>
      </c>
      <c r="DY104" s="34">
        <f>627.5095*(DK105-DK103)</f>
        <v>5.8097355210737902</v>
      </c>
      <c r="DZ104" s="33">
        <f t="shared" si="133"/>
        <v>2.8753723561064493</v>
      </c>
      <c r="EA104" s="33">
        <f t="shared" si="134"/>
        <v>-1.0800011455038137</v>
      </c>
      <c r="EB104" s="33">
        <f t="shared" si="181"/>
        <v>-3.7902333099769869E-2</v>
      </c>
      <c r="EC104" s="33">
        <f>DS104-'CCSD(T)'!BV104</f>
        <v>-0.51100237709275476</v>
      </c>
      <c r="ED104" s="33">
        <f>DU104-'CCSD(T)'!BW104</f>
        <v>-0.50812666786905636</v>
      </c>
      <c r="EE104" s="33">
        <f>DW104-'CCSD(T)'!CF104</f>
        <v>-2.3548611154366128E-2</v>
      </c>
      <c r="EF104" s="39">
        <f>DY104-'CCSD(T)'!CG104</f>
        <v>-1.8951645309743803E-2</v>
      </c>
      <c r="EG104" s="39">
        <f>DY104-'DLPNO-CCSD(T1 or T0)'!CT103</f>
        <v>4.144856872693925E-2</v>
      </c>
      <c r="EH104" s="33">
        <f t="shared" si="182"/>
        <v>0.48745376593838863</v>
      </c>
      <c r="EI104" s="33">
        <f t="shared" si="183"/>
        <v>4.5969658446223249E-3</v>
      </c>
      <c r="EJ104" s="33"/>
      <c r="EK104" s="289" t="s">
        <v>100</v>
      </c>
      <c r="EL104" s="33">
        <v>-856.67245057598097</v>
      </c>
      <c r="EM104" s="33">
        <v>-859.71769349638498</v>
      </c>
      <c r="EN104" s="33">
        <v>-859.71080783259197</v>
      </c>
      <c r="EO104" s="33">
        <v>-859.58673183589701</v>
      </c>
      <c r="EP104" s="33">
        <v>-859.58328900399999</v>
      </c>
      <c r="EQ104" s="33">
        <v>-859.56315029685004</v>
      </c>
      <c r="ER104" s="33">
        <v>-6.8856637939999996E-3</v>
      </c>
      <c r="ES104" s="33">
        <f t="shared" si="184"/>
        <v>-859.556264633056</v>
      </c>
      <c r="ET104" s="18" t="s">
        <v>119</v>
      </c>
      <c r="EU104" s="34">
        <f>627.5095*(EL105-EL103)</f>
        <v>15.170146347887812</v>
      </c>
      <c r="EV104" s="34">
        <f>627.5095*(ES105-ES103)</f>
        <v>0.22333883441549704</v>
      </c>
      <c r="EW104" s="34">
        <f>627.5095*(EQ105-EQ103)</f>
        <v>0.23538039036625055</v>
      </c>
      <c r="EX104" s="34">
        <f>627.5095*(EP105-EP103)</f>
        <v>5.7976688214200056</v>
      </c>
      <c r="EY104" s="34">
        <f>627.5095*(EO105-EO103)</f>
        <v>5.8036895994667219</v>
      </c>
      <c r="EZ104" s="34">
        <f>627.5095*(EN105-EN103)</f>
        <v>4.3188802293608441</v>
      </c>
      <c r="FA104" s="34">
        <f>627.5095*(EM105-EM103)</f>
        <v>4.3309217864530307</v>
      </c>
      <c r="FB104" s="92">
        <f t="shared" si="135"/>
        <v>4.0955413960867801</v>
      </c>
      <c r="FC104" s="92">
        <f t="shared" si="136"/>
        <v>-1.4727678130136912</v>
      </c>
      <c r="FD104" s="92">
        <f>EU104-'CCSD(T)'!BB104</f>
        <v>-0.55484833513559195</v>
      </c>
      <c r="FE104" s="92">
        <f>EW104-'CCSD(T)'!BC104</f>
        <v>-0.61496300604866572</v>
      </c>
      <c r="FF104" s="92">
        <f>EY104-'CCSD(T)'!CH104</f>
        <v>-2.6699647532471893E-2</v>
      </c>
      <c r="FG104" s="96">
        <f>FA104-'CCSD(T)'!CI104</f>
        <v>1.4978959849209161E-2</v>
      </c>
      <c r="FH104" s="96">
        <f>FA104-'DLPNO-CCSD(T1 or T0)'!AF103</f>
        <v>6.4695539126248924E-2</v>
      </c>
      <c r="FI104" s="92">
        <f t="shared" si="185"/>
        <v>0.52814868760312006</v>
      </c>
      <c r="FJ104" s="92">
        <f t="shared" si="186"/>
        <v>4.1678607381681054E-2</v>
      </c>
      <c r="FK104" s="39"/>
      <c r="FL104" s="218" t="s">
        <v>100</v>
      </c>
      <c r="FM104" s="28">
        <v>-856.67245057600303</v>
      </c>
      <c r="FN104" s="28">
        <v>-859.71773678314901</v>
      </c>
      <c r="FO104" s="28">
        <v>-859.71088504165505</v>
      </c>
      <c r="FP104" s="28">
        <v>-859.58677898731798</v>
      </c>
      <c r="FQ104" s="28">
        <v>-859.58335311657004</v>
      </c>
      <c r="FR104" s="28">
        <v>-859.56321062375901</v>
      </c>
      <c r="FS104" s="28">
        <v>-6.8517414940000004E-3</v>
      </c>
      <c r="FT104" s="28">
        <f t="shared" si="187"/>
        <v>-859.55635888226504</v>
      </c>
      <c r="FU104" s="18" t="s">
        <v>119</v>
      </c>
      <c r="FV104" s="34">
        <f>627.5095*(FM105-FM103)</f>
        <v>15.170146356662579</v>
      </c>
      <c r="FW104" s="34">
        <f>627.5095*(FT105-FT103)</f>
        <v>0.24601149815668874</v>
      </c>
      <c r="FX104" s="34">
        <f>627.5095*(FR105-FR103)</f>
        <v>0.24079708497473865</v>
      </c>
      <c r="FY104" s="34">
        <f>627.5095*(FQ105-FQ103)</f>
        <v>5.8115423688427859</v>
      </c>
      <c r="FZ104" s="34">
        <f>627.5095*(FP105-FP103)</f>
        <v>5.8089351622161409</v>
      </c>
      <c r="GA104" s="34">
        <f>627.5095*(FO105-FO103)</f>
        <v>4.3374761896963365</v>
      </c>
      <c r="GB104" s="34">
        <f>627.5095*(FN105-FN103)</f>
        <v>4.3322617765857254</v>
      </c>
      <c r="GC104" s="33">
        <f t="shared" si="188"/>
        <v>4.0914646916109865</v>
      </c>
      <c r="GD104" s="33">
        <f t="shared" si="189"/>
        <v>-1.4766733856304155</v>
      </c>
      <c r="GE104" s="169">
        <f t="shared" si="226"/>
        <v>-0.29651921643660106</v>
      </c>
      <c r="GF104" s="33">
        <f>FV104-'CCSD(T)'!BB104</f>
        <v>-0.55484832636082437</v>
      </c>
      <c r="GG104" s="33">
        <f>FX104-'CCSD(T)'!BC104</f>
        <v>-0.60954631144017768</v>
      </c>
      <c r="GH104" s="33">
        <f>FZ104-'CCSD(T)'!CH104</f>
        <v>-2.1454084783052885E-2</v>
      </c>
      <c r="GI104" s="33">
        <f>GB104-'CCSD(T)'!CI104</f>
        <v>1.6318949981903863E-2</v>
      </c>
      <c r="GJ104" s="33">
        <f>GB104-'DLPNO-CCSD(T1 or T0)'!O103</f>
        <v>0.63091079607664247</v>
      </c>
      <c r="GK104" s="33">
        <f t="shared" si="190"/>
        <v>0.53339424157777149</v>
      </c>
      <c r="GL104" s="33">
        <f t="shared" si="191"/>
        <v>3.7773034764956748E-2</v>
      </c>
      <c r="GM104" s="33"/>
      <c r="GN104" s="218" t="s">
        <v>100</v>
      </c>
      <c r="GO104" s="28">
        <v>-856.67245057600701</v>
      </c>
      <c r="GP104" s="28">
        <v>-859.71778150375496</v>
      </c>
      <c r="GQ104" s="28">
        <v>-859.69822429967803</v>
      </c>
      <c r="GR104" s="28">
        <v>-859.58498030770102</v>
      </c>
      <c r="GS104" s="28">
        <v>-859.57520170566295</v>
      </c>
      <c r="GT104" s="28">
        <v>-859.56212847473296</v>
      </c>
      <c r="GU104" s="28">
        <v>-1.9557204076999998E-2</v>
      </c>
      <c r="GV104" s="28">
        <f t="shared" si="192"/>
        <v>-859.54257127065591</v>
      </c>
      <c r="GW104" s="18" t="s">
        <v>119</v>
      </c>
      <c r="GX104" s="34">
        <f>627.5095*(GO105-GO103)</f>
        <v>15.170146355449807</v>
      </c>
      <c r="GY104" s="34">
        <f>627.5095*(GV105-GV103)</f>
        <v>0.27039190637607652</v>
      </c>
      <c r="GZ104" s="34">
        <f>627.5095*(GT105-GT103)</f>
        <v>0.25165159876601217</v>
      </c>
      <c r="HA104" s="34">
        <f>627.5095*(GS105-GS103)</f>
        <v>5.7662777553787246</v>
      </c>
      <c r="HB104" s="34">
        <f>627.5095*(GR105-GR103)</f>
        <v>5.7569076015380229</v>
      </c>
      <c r="HC104" s="34">
        <f>627.5095*(GQ105-GQ103)</f>
        <v>4.3453904725446471</v>
      </c>
      <c r="HD104" s="34">
        <f>627.5095*(GP105-GP103)</f>
        <v>4.3266501642925261</v>
      </c>
      <c r="HE104" s="33">
        <f t="shared" si="227"/>
        <v>4.0749985655265135</v>
      </c>
      <c r="HF104" s="33">
        <f t="shared" si="228"/>
        <v>-1.4302574372454968</v>
      </c>
      <c r="HG104" s="52">
        <f t="shared" si="193"/>
        <v>-4.6415948384918693E-2</v>
      </c>
      <c r="HH104" s="33">
        <f>GX104-'CCSD(T)'!BB104</f>
        <v>-0.55484832757359648</v>
      </c>
      <c r="HI104" s="33">
        <f>GZ104-'CCSD(T)'!BC104</f>
        <v>-0.59869179764890412</v>
      </c>
      <c r="HJ104" s="33">
        <f>HB104-'CCSD(T)'!CH104</f>
        <v>-7.3481645461170864E-2</v>
      </c>
      <c r="HK104" s="33">
        <f>HD104-'CCSD(T)'!CI104</f>
        <v>1.0707337688704577E-2</v>
      </c>
      <c r="HL104" s="33">
        <f>HD104-'DLPNO-CCSD(T1 or T0)'!CT103</f>
        <v>-1.4416367880543248</v>
      </c>
      <c r="HM104" s="33">
        <f t="shared" si="229"/>
        <v>0.48136668211242561</v>
      </c>
      <c r="HN104" s="33">
        <f t="shared" si="230"/>
        <v>8.418898314987544E-2</v>
      </c>
      <c r="HO104" s="39"/>
      <c r="HP104" s="218" t="s">
        <v>100</v>
      </c>
      <c r="HQ104" s="28">
        <v>-856.67245057600906</v>
      </c>
      <c r="HR104" s="28">
        <v>-859.71827101329905</v>
      </c>
      <c r="HS104" s="28">
        <v>-859.69906088756102</v>
      </c>
      <c r="HT104" s="28">
        <v>-859.58547034990397</v>
      </c>
      <c r="HU104" s="28">
        <v>-859.57586528703496</v>
      </c>
      <c r="HV104" s="28">
        <v>-859.56282384331701</v>
      </c>
      <c r="HW104" s="28">
        <v>-1.9210125737999999E-2</v>
      </c>
      <c r="HX104" s="28">
        <f t="shared" si="194"/>
        <v>-859.54361371757898</v>
      </c>
      <c r="HY104" s="18" t="s">
        <v>119</v>
      </c>
      <c r="HZ104" s="34">
        <f>627.5095*(HQ105-HQ103)</f>
        <v>15.170146358517409</v>
      </c>
      <c r="IA104" s="34">
        <f>627.5095*(HX105-HX103)</f>
        <v>0.21528252111651228</v>
      </c>
      <c r="IB104" s="34">
        <f>627.5095*(HV105-HV103)</f>
        <v>0.22872471967492858</v>
      </c>
      <c r="IC104" s="34">
        <f>627.5095*(HU105-HU103)</f>
        <v>5.7579141669967289</v>
      </c>
      <c r="ID104" s="34">
        <f>627.5095*(HT105-HT103)</f>
        <v>5.7646352662045972</v>
      </c>
      <c r="IE104" s="34">
        <f>627.5095*(HS105-HS103)</f>
        <v>4.3342856766393716</v>
      </c>
      <c r="IF104" s="34">
        <f>627.5095*(HR105-HR103)</f>
        <v>4.3477278751977879</v>
      </c>
      <c r="IG104" s="33">
        <f t="shared" si="195"/>
        <v>4.1190031555228597</v>
      </c>
      <c r="IH104" s="33">
        <f t="shared" si="196"/>
        <v>-1.4169073910068093</v>
      </c>
      <c r="II104" s="33">
        <f t="shared" si="197"/>
        <v>1.3350046238687518E-2</v>
      </c>
      <c r="IJ104" s="33">
        <f>HZ104-'CCSD(T)'!BB104</f>
        <v>-0.55484832450599519</v>
      </c>
      <c r="IK104" s="33">
        <f>IB104-'CCSD(T)'!BC104</f>
        <v>-0.62161867673998772</v>
      </c>
      <c r="IL104" s="33">
        <f>ID104-'CCSD(T)'!CH104</f>
        <v>-6.57539807945966E-2</v>
      </c>
      <c r="IM104" s="33">
        <f>IF104-'CCSD(T)'!CI104</f>
        <v>3.1785048593966359E-2</v>
      </c>
      <c r="IN104" s="33">
        <f>IF104-'DLPNO-CCSD(T1 or T0)'!CT103</f>
        <v>-1.420559077149063</v>
      </c>
      <c r="IO104" s="33">
        <f t="shared" si="198"/>
        <v>0.48909434371139859</v>
      </c>
      <c r="IP104" s="33">
        <f t="shared" si="199"/>
        <v>9.7539029388562959E-2</v>
      </c>
      <c r="IQ104" s="33"/>
      <c r="IR104" s="218" t="s">
        <v>100</v>
      </c>
      <c r="IS104">
        <v>-856.67245057597904</v>
      </c>
      <c r="IT104">
        <v>-859.71777604614203</v>
      </c>
      <c r="IU104">
        <v>-859.71579147267403</v>
      </c>
      <c r="IV104">
        <v>-859.58720130173504</v>
      </c>
      <c r="IW104">
        <v>-859.58620901500103</v>
      </c>
      <c r="IX104">
        <v>-859.563383684521</v>
      </c>
      <c r="IY104">
        <v>-1.9845734680000002E-3</v>
      </c>
      <c r="IZ104" s="28">
        <f t="shared" si="200"/>
        <v>-859.56139911105299</v>
      </c>
      <c r="JA104" s="18" t="s">
        <v>119</v>
      </c>
      <c r="JB104" s="34">
        <f>627.5095*(IS105-IS103)</f>
        <v>15.170146348529869</v>
      </c>
      <c r="JC104" s="34">
        <f>627.5095*(IZ105-IZ103)</f>
        <v>0.22578823313201268</v>
      </c>
      <c r="JD104" s="34">
        <f>627.5095*(IX105-IX103)</f>
        <v>0.21819838210542786</v>
      </c>
      <c r="JE104" s="34">
        <f>627.5095*(IW105-IW103)</f>
        <v>5.8117496150754073</v>
      </c>
      <c r="JF104" s="34">
        <f>627.5095*(IV105-IV103)</f>
        <v>5.8079546904895292</v>
      </c>
      <c r="JG104" s="34">
        <f>627.5095*(IU105-IU103)</f>
        <v>4.3091554097029974</v>
      </c>
      <c r="JH104" s="34">
        <f>627.5095*(IT105-IT103)</f>
        <v>4.3015655598891849</v>
      </c>
      <c r="JI104" s="33">
        <f t="shared" si="201"/>
        <v>4.0833671777837566</v>
      </c>
      <c r="JJ104" s="33">
        <f t="shared" si="202"/>
        <v>-1.5063891306003443</v>
      </c>
      <c r="JK104" s="33">
        <f t="shared" si="203"/>
        <v>-3.3621317586653099E-2</v>
      </c>
      <c r="JL104" s="33">
        <f>JB104-'CCSD(T)'!BB104</f>
        <v>-0.55484833449353488</v>
      </c>
      <c r="JM104" s="33">
        <f>JD104-'CCSD(T)'!BC104</f>
        <v>-0.63214501430948844</v>
      </c>
      <c r="JN104" s="33">
        <f>JF104-'CCSD(T)'!CH104</f>
        <v>-2.2434556509664638E-2</v>
      </c>
      <c r="JO104" s="33">
        <f>JH104-'CCSD(T)'!CI104</f>
        <v>-1.4377266714636683E-2</v>
      </c>
      <c r="JP104" s="33">
        <f>JH104-'DLPNO-CCSD(T1 or T0)'!CT103</f>
        <v>-1.4667213924576661</v>
      </c>
      <c r="JQ104" s="33">
        <f t="shared" si="204"/>
        <v>0.53241377798387024</v>
      </c>
      <c r="JR104" s="33">
        <f t="shared" si="205"/>
        <v>8.0572897950279554E-3</v>
      </c>
      <c r="JS104" s="33"/>
      <c r="JT104" s="344">
        <v>-861.56006122614701</v>
      </c>
      <c r="JU104" s="345">
        <v>-861.22676737288202</v>
      </c>
      <c r="JV104" s="346">
        <v>-861.21387102481901</v>
      </c>
      <c r="JW104" s="328"/>
      <c r="JX104" s="218" t="s">
        <v>100</v>
      </c>
      <c r="JY104" s="28">
        <v>-857.50625591906601</v>
      </c>
      <c r="JZ104" s="28">
        <v>-861.33469869916598</v>
      </c>
      <c r="KA104" s="28">
        <v>-861.32217747237996</v>
      </c>
      <c r="KB104" s="28">
        <v>-861.13728127519698</v>
      </c>
      <c r="KC104" s="28">
        <v>-861.13102066180397</v>
      </c>
      <c r="KD104" s="28">
        <v>-861.18255813177404</v>
      </c>
      <c r="KE104" s="28">
        <v>-1.2521226785999999E-2</v>
      </c>
      <c r="KF104" s="28">
        <f t="shared" si="206"/>
        <v>-861.17003690498802</v>
      </c>
      <c r="KG104" s="216">
        <v>-860.93840448100002</v>
      </c>
      <c r="KH104" s="125">
        <v>-860.93840448100002</v>
      </c>
      <c r="KI104" s="215">
        <v>-861.12068847800003</v>
      </c>
      <c r="KJ104" s="10">
        <v>-1.0109032569280001</v>
      </c>
      <c r="KK104" s="10">
        <v>-2.6659178817470002</v>
      </c>
      <c r="KL104" s="10">
        <f t="shared" si="231"/>
        <v>-861.04232512947169</v>
      </c>
      <c r="KM104" s="10">
        <f t="shared" si="232"/>
        <v>-860.97194916533715</v>
      </c>
      <c r="KN104" s="34">
        <f>627.5095*(JY105-JY103)</f>
        <v>14.459980148843449</v>
      </c>
      <c r="KO104" s="34">
        <f>627.5095*(KF105-KF103)</f>
        <v>-1.4681651493488967</v>
      </c>
      <c r="KP104" s="34">
        <f>627.5095*(KL105-KL103)</f>
        <v>1.5117838987777601</v>
      </c>
      <c r="KQ104" s="34">
        <f>627.5095*(KM105-KM103)</f>
        <v>2.9651323220232033</v>
      </c>
      <c r="KR104" s="34">
        <f>627.5095*(KD105-KD103)</f>
        <v>-1.43276559401468</v>
      </c>
      <c r="KS104" s="34">
        <f>627.5095*(KC105-KC103)</f>
        <v>5.1953959356247061</v>
      </c>
      <c r="KT104" s="34">
        <f>627.5095*(KB105-KB103)</f>
        <v>5.2130957133631544</v>
      </c>
      <c r="KU104" s="34">
        <f>627.5095*(KA105-KA103)</f>
        <v>3.4045035566039772</v>
      </c>
      <c r="KV104" s="34">
        <f>627.5095*(JZ105-JZ103)</f>
        <v>3.4399031112961378</v>
      </c>
      <c r="KW104" s="33">
        <f t="shared" si="221"/>
        <v>4.8726687053108177</v>
      </c>
      <c r="KX104" s="109">
        <f>627.5095*(JT105-JT103)</f>
        <v>3.3514606146797039</v>
      </c>
      <c r="KY104" s="109">
        <f>627.5095*(JU105-JU103)</f>
        <v>3.5970874684194922</v>
      </c>
      <c r="KZ104" s="331">
        <f>627.5095*(JV105-JV103)</f>
        <v>3.8055443924103396</v>
      </c>
      <c r="LA104" s="33">
        <f t="shared" si="233"/>
        <v>-1.7731926020670166</v>
      </c>
      <c r="LB104" s="155">
        <f t="shared" si="234"/>
        <v>-0.29651921643660106</v>
      </c>
      <c r="LC104" s="149">
        <f>KN104-'PNO-LCCSD(T)'!AB103</f>
        <v>-4.0098428186112756E-3</v>
      </c>
      <c r="LD104" s="179">
        <f t="shared" si="235"/>
        <v>-0.89235866528958763</v>
      </c>
      <c r="LE104" s="324">
        <f t="shared" si="236"/>
        <v>-8.8442496616433885E-2</v>
      </c>
      <c r="LF104" s="326">
        <f t="shared" si="237"/>
        <v>0.24562685373978832</v>
      </c>
      <c r="LG104" t="str">
        <f t="shared" si="238"/>
        <v>34_start</v>
      </c>
      <c r="LH104" s="175">
        <f>627.5095*(KG105-KG103)</f>
        <v>4.8932149144418124</v>
      </c>
      <c r="LI104" s="128">
        <f t="shared" si="127"/>
        <v>0.30218102118289369</v>
      </c>
      <c r="LJ104" s="129">
        <f t="shared" si="128"/>
        <v>0.31988079892134191</v>
      </c>
      <c r="LK104" s="123">
        <f>627.5095*(KI105-KI103)</f>
        <v>3.1932966989762424</v>
      </c>
      <c r="LL104" s="128">
        <f t="shared" si="239"/>
        <v>0.21120685762773483</v>
      </c>
      <c r="LM104" s="128">
        <f t="shared" si="240"/>
        <v>0.24660641231989544</v>
      </c>
      <c r="LN104" s="226">
        <f t="shared" si="241"/>
        <v>1.7300736426177945</v>
      </c>
      <c r="LO104" s="226"/>
      <c r="LP104" s="5" t="s">
        <v>100</v>
      </c>
      <c r="LQ104" s="4">
        <v>-857.50625591947005</v>
      </c>
      <c r="LR104" s="4">
        <v>-861.33465155981298</v>
      </c>
      <c r="LS104" s="4">
        <v>-861.32204086880699</v>
      </c>
      <c r="LT104" s="4">
        <v>-861.13722326331799</v>
      </c>
      <c r="LU104" s="4">
        <v>-861.13091791781505</v>
      </c>
      <c r="LV104" s="4">
        <v>-861.18248755718901</v>
      </c>
      <c r="LW104" s="4">
        <v>-1.2610691005999999E-2</v>
      </c>
      <c r="LX104" s="28">
        <f t="shared" si="242"/>
        <v>-861.16987686618302</v>
      </c>
      <c r="LY104" s="18" t="s">
        <v>119</v>
      </c>
      <c r="LZ104" s="34">
        <f>627.5095*(LQ105-LQ103)</f>
        <v>14.459980256138165</v>
      </c>
      <c r="MA104" s="34">
        <f>627.5095*(LX105-LX103)</f>
        <v>-1.4432145237982625</v>
      </c>
      <c r="MB104" s="34">
        <f>627.5095*(LV105-LV103)</f>
        <v>-1.4347063565734481</v>
      </c>
      <c r="MC104" s="34">
        <f>627.5095*(LU105-LU103)</f>
        <v>5.2117476930343631</v>
      </c>
      <c r="MD104" s="34">
        <f>627.5095*(LT105-LT103)</f>
        <v>5.2160017763614119</v>
      </c>
      <c r="ME104" s="34">
        <f>627.5095*(LS105-LS103)</f>
        <v>3.430355876232869</v>
      </c>
      <c r="MF104" s="34">
        <f>627.5095*(LR105-LR103)</f>
        <v>3.4388640434576834</v>
      </c>
      <c r="MG104" s="33">
        <f t="shared" si="243"/>
        <v>4.8735704000311317</v>
      </c>
      <c r="MH104" s="39">
        <f t="shared" si="244"/>
        <v>-1.7771377329037286</v>
      </c>
      <c r="MI104" s="33"/>
      <c r="MJ104" s="5" t="s">
        <v>100</v>
      </c>
      <c r="MK104" s="144">
        <v>-857.50625591908795</v>
      </c>
      <c r="ML104" s="28">
        <v>-861.33407314953104</v>
      </c>
      <c r="MM104" s="28">
        <v>-861.30099879035402</v>
      </c>
      <c r="MN104" s="28">
        <v>-861.13439158443498</v>
      </c>
      <c r="MO104" s="28">
        <v>-861.11785440484698</v>
      </c>
      <c r="MP104" s="28">
        <v>-861.181486592939</v>
      </c>
      <c r="MQ104" s="28">
        <v>-3.3074359177000003E-2</v>
      </c>
      <c r="MR104" s="28">
        <f t="shared" si="207"/>
        <v>-861.14841223376197</v>
      </c>
      <c r="MS104" s="18" t="s">
        <v>119</v>
      </c>
      <c r="MT104" s="34">
        <f>627.5095*(MK105-MK103)</f>
        <v>14.459980167677097</v>
      </c>
      <c r="MU104" s="34">
        <f>627.5095*(MR105-MR103)</f>
        <v>-1.5820562856396734</v>
      </c>
      <c r="MV104" s="34">
        <f>627.5095*(MP105-MP103)</f>
        <v>-1.5120482108170925</v>
      </c>
      <c r="MW104" s="34">
        <f>627.5095*(MO105-MO103)</f>
        <v>5.1121121242858196</v>
      </c>
      <c r="MX104" s="34">
        <f>627.5095*(MN105-MN103)</f>
        <v>5.1471161611263936</v>
      </c>
      <c r="MY104" s="34">
        <f>627.5095*(MM105-MM103)</f>
        <v>3.3748263883642231</v>
      </c>
      <c r="MZ104" s="34">
        <f>627.5095*(ML105-ML103)</f>
        <v>3.4448344631154648</v>
      </c>
      <c r="NA104" s="52">
        <f t="shared" si="245"/>
        <v>4.9568826739325571</v>
      </c>
      <c r="NB104" s="52">
        <f t="shared" si="246"/>
        <v>-1.7022816980109288</v>
      </c>
      <c r="NC104" s="33">
        <f t="shared" si="247"/>
        <v>-7.0910904056087798E-2</v>
      </c>
      <c r="ND104" s="33"/>
      <c r="NE104" s="5" t="s">
        <v>100</v>
      </c>
      <c r="NF104">
        <v>-857.506255919095</v>
      </c>
      <c r="NG104">
        <v>-861.33470176210301</v>
      </c>
      <c r="NH104">
        <v>-861.30163712394506</v>
      </c>
      <c r="NI104">
        <v>-861.13491779715696</v>
      </c>
      <c r="NJ104">
        <v>-861.11838547807895</v>
      </c>
      <c r="NK104">
        <v>-861.18231179222096</v>
      </c>
      <c r="NL104">
        <v>-3.3064638156999997E-2</v>
      </c>
      <c r="NM104" s="28">
        <f t="shared" si="208"/>
        <v>-861.14924715406391</v>
      </c>
      <c r="NN104" s="18" t="s">
        <v>119</v>
      </c>
      <c r="NO104" s="34">
        <f>627.5095*(NF105-NF103)</f>
        <v>14.459980153195163</v>
      </c>
      <c r="NP104" s="34">
        <f>627.5095*(NM105-NM103)</f>
        <v>-1.5219630498420473</v>
      </c>
      <c r="NQ104" s="34">
        <f>627.5095*(NK105-NK103)</f>
        <v>-1.4556698124478302</v>
      </c>
      <c r="NR104" s="34">
        <f>627.5095*(NJ105-NJ103)</f>
        <v>5.1603479933447245</v>
      </c>
      <c r="NS104" s="34">
        <f>627.5095*(NI105-NI103)</f>
        <v>5.1934946120061634</v>
      </c>
      <c r="NT104" s="34">
        <f>627.5095*(NH105-NH103)</f>
        <v>3.419011308315846</v>
      </c>
      <c r="NU104" s="34">
        <f>627.5095*(NG105-NG103)</f>
        <v>3.4853045450680069</v>
      </c>
      <c r="NV104" s="33">
        <f t="shared" si="248"/>
        <v>4.9409743575158371</v>
      </c>
      <c r="NW104" s="39">
        <f t="shared" si="209"/>
        <v>-1.7081900669381564</v>
      </c>
      <c r="NX104" s="33">
        <f t="shared" si="210"/>
        <v>-5.9083689272276807E-3</v>
      </c>
      <c r="NZ104" s="5" t="s">
        <v>100</v>
      </c>
      <c r="OA104" s="4">
        <v>-857.53875744296897</v>
      </c>
      <c r="OB104" s="4">
        <v>-861.61610303464397</v>
      </c>
      <c r="OC104" s="4">
        <v>-861.56537958914805</v>
      </c>
      <c r="OD104" s="4">
        <v>-861.39330908325599</v>
      </c>
      <c r="OE104" s="4">
        <v>-861.36794736050797</v>
      </c>
      <c r="OF104" s="4">
        <v>-861.47981507290797</v>
      </c>
      <c r="OG104" s="4">
        <v>-5.0723445494999998E-2</v>
      </c>
      <c r="OH104" s="28">
        <f t="shared" si="211"/>
        <v>-861.42909162741296</v>
      </c>
      <c r="OI104" s="18" t="s">
        <v>119</v>
      </c>
      <c r="OJ104" s="34">
        <f>627.5095*(OA105-OA103)</f>
        <v>14.485364043291654</v>
      </c>
      <c r="OK104" s="34">
        <f>627.5095*(OH105-OH103)</f>
        <v>-1.8211642581059131</v>
      </c>
      <c r="OL104" s="34">
        <f>627.5095*(OF105-OF103)</f>
        <v>-1.8709136443113288</v>
      </c>
      <c r="OM104" s="34">
        <f>627.5095*(OE105-OE103)</f>
        <v>4.9213299950584419</v>
      </c>
      <c r="ON104" s="34">
        <f>627.5095*(OD105-OD103)</f>
        <v>4.8964553019200645</v>
      </c>
      <c r="OO104" s="34">
        <f>627.5095*(OC105-OC103)</f>
        <v>3.1738091956840258</v>
      </c>
      <c r="OP104" s="34">
        <f>627.5095*(OB105-OB103)</f>
        <v>3.1240598089078935</v>
      </c>
      <c r="OQ104" s="33">
        <f t="shared" si="160"/>
        <v>4.994973453219222</v>
      </c>
      <c r="OR104" s="39">
        <f t="shared" si="212"/>
        <v>-1.772395493012171</v>
      </c>
      <c r="OS104" s="39"/>
      <c r="OT104" s="39" t="s">
        <v>100</v>
      </c>
      <c r="OU104" s="39">
        <v>-857.53875744302695</v>
      </c>
      <c r="OV104" s="39">
        <v>-861.61528808231401</v>
      </c>
      <c r="OW104" s="39">
        <v>-861.59597439140998</v>
      </c>
      <c r="OX104" s="39">
        <v>-861.39814434990501</v>
      </c>
      <c r="OY104" s="39">
        <v>-861.388487504453</v>
      </c>
      <c r="OZ104" s="39">
        <v>-861.48103901027696</v>
      </c>
      <c r="PA104" s="39">
        <v>-1.9313690904000001E-2</v>
      </c>
      <c r="PB104" s="39">
        <v>-861.46172531937293</v>
      </c>
      <c r="PC104" s="39" t="s">
        <v>119</v>
      </c>
      <c r="PD104" s="39">
        <v>14.485364037655827</v>
      </c>
      <c r="PE104" s="39">
        <v>-1.7229747468784165</v>
      </c>
      <c r="PF104" s="39">
        <v>-1.8217647245565673</v>
      </c>
      <c r="PG104" s="39">
        <v>4.9932639228262135</v>
      </c>
      <c r="PH104" s="39">
        <v>4.9438689345578544</v>
      </c>
      <c r="PI104" s="39">
        <v>3.2031100213640604</v>
      </c>
      <c r="PJ104" s="39">
        <v>3.1043200436859095</v>
      </c>
      <c r="PK104" s="39">
        <v>4.9260847682424771</v>
      </c>
      <c r="PL104" s="39">
        <v>-1.8395488908719448</v>
      </c>
      <c r="PM104" s="39"/>
      <c r="PO104" s="33">
        <f t="shared" si="249"/>
        <v>2.5383875614556572E-2</v>
      </c>
      <c r="PP104" s="33">
        <f t="shared" si="250"/>
        <v>-0.25066085920632908</v>
      </c>
      <c r="PQ104" s="33">
        <f t="shared" si="213"/>
        <v>-0.27604473482088565</v>
      </c>
      <c r="PR104" s="33">
        <f>'LNO-CCSD(T)-def2nZVP'!LB104</f>
        <v>-0.29651921643660106</v>
      </c>
      <c r="PS104" s="33">
        <f t="shared" si="214"/>
        <v>-0.20098108761614222</v>
      </c>
      <c r="PT104" s="33">
        <f t="shared" si="215"/>
        <v>-0.18012587480770462</v>
      </c>
      <c r="PU104" s="33">
        <f>-'LNO-CCSD(T)-def2nZVP'!FA104+'CCSD(T)'!CI104</f>
        <v>-1.4978959849209161E-2</v>
      </c>
      <c r="PV104" s="360">
        <f>'LNO-CCSD(T)-def2nZVP'!KV104+PS104+PT104+PU104</f>
        <v>3.0438171890230814</v>
      </c>
      <c r="PW104" s="360"/>
      <c r="PX104" s="399">
        <v>2.538378151766274E-2</v>
      </c>
      <c r="PY104" s="399">
        <v>-0.27213284180355757</v>
      </c>
      <c r="PZ104" s="399">
        <v>-0.29751662332122031</v>
      </c>
      <c r="QA104" s="399">
        <v>-0.29651921643660106</v>
      </c>
      <c r="QB104" s="399">
        <v>-0.21688619134685574</v>
      </c>
      <c r="QC104" s="399">
        <v>-0.18012587480770462</v>
      </c>
      <c r="QD104" s="399">
        <v>-1.4978959849209161E-2</v>
      </c>
      <c r="QE104" s="360">
        <v>3.027912085292368</v>
      </c>
      <c r="QF104" s="399">
        <f t="shared" si="216"/>
        <v>-1.590510373071341E-2</v>
      </c>
      <c r="QH104" s="5" t="s">
        <v>100</v>
      </c>
      <c r="QI104" s="420">
        <v>-857.50625591947005</v>
      </c>
      <c r="QJ104" s="420">
        <v>-861.09604538303904</v>
      </c>
      <c r="QK104" s="420">
        <v>-861.08495649848396</v>
      </c>
      <c r="QL104" s="420">
        <v>-860.90690645959296</v>
      </c>
      <c r="QM104" s="420">
        <v>-860.90136201731502</v>
      </c>
      <c r="QN104" s="420">
        <v>-860.93523209627006</v>
      </c>
      <c r="QO104" s="420">
        <v>-1.1088884554999999E-2</v>
      </c>
      <c r="QP104" s="213">
        <f t="shared" si="217"/>
        <v>-860.92414321171509</v>
      </c>
      <c r="QQ104" s="421" t="s">
        <v>119</v>
      </c>
      <c r="QR104" s="212">
        <f>627.5095*(QI105-QI103)</f>
        <v>14.45998015390856</v>
      </c>
      <c r="QS104" s="212">
        <f>627.5095*(QP105-QP103)</f>
        <v>-0.10938413963234052</v>
      </c>
      <c r="QT104" s="212">
        <f>627.5095*(QN105-QN103)</f>
        <v>-0.14922718521049996</v>
      </c>
      <c r="QU104" s="212">
        <f>627.5095*(QM105-QM103)</f>
        <v>5.7993426610538332</v>
      </c>
      <c r="QV104" s="212">
        <f>627.5095*(QL105-QL103)</f>
        <v>5.7794211375870272</v>
      </c>
      <c r="QW104" s="212">
        <f>627.5095*(QK105-QK103)</f>
        <v>4.1785523444113721</v>
      </c>
      <c r="QX104" s="212">
        <f>627.5095*(QJ105-QJ103)</f>
        <v>4.1387092988332128</v>
      </c>
      <c r="QY104" s="213">
        <f t="shared" si="163"/>
        <v>4.2879364840437129</v>
      </c>
      <c r="QZ104" s="249">
        <f t="shared" si="218"/>
        <v>-1.6407118387538144</v>
      </c>
      <c r="RA104" s="5"/>
      <c r="RB104" s="5" t="s">
        <v>100</v>
      </c>
      <c r="RC104" s="213">
        <v>-857.53875744303002</v>
      </c>
      <c r="RD104" s="213">
        <v>-861.32232049198706</v>
      </c>
      <c r="RE104" s="213">
        <v>-861.30494543823397</v>
      </c>
      <c r="RF104" s="213">
        <v>-861.11541634327602</v>
      </c>
      <c r="RG104" s="213">
        <v>-861.10672881639903</v>
      </c>
      <c r="RH104" s="213">
        <v>-861.18285684567104</v>
      </c>
      <c r="RI104" s="213">
        <v>-1.7375053753000001E-2</v>
      </c>
      <c r="RJ104" s="418">
        <f t="shared" si="219"/>
        <v>-861.16548179191807</v>
      </c>
      <c r="RK104" s="421" t="s">
        <v>119</v>
      </c>
      <c r="RL104" s="212">
        <f>627.5095*(RC105-RC103)</f>
        <v>14.485365061735365</v>
      </c>
      <c r="RM104" s="212">
        <f>627.5095*(RJ105-RJ103)</f>
        <v>-0.43092558978375434</v>
      </c>
      <c r="RN104" s="212">
        <f>627.5095*(RH105-RH103)</f>
        <v>-0.51551769943578984</v>
      </c>
      <c r="RO104" s="212">
        <f>627.5095*(RG105-RG103)</f>
        <v>5.5315676210389713</v>
      </c>
      <c r="RP104" s="212">
        <f>627.5095*(RF105-RF103)</f>
        <v>5.4892715656065674</v>
      </c>
      <c r="RQ104" s="212">
        <f>627.5095*(RE105-RE103)</f>
        <v>3.8998179890662277</v>
      </c>
      <c r="RR104" s="212">
        <f>627.5095*(RD105-RD103)</f>
        <v>3.8152258787721358</v>
      </c>
      <c r="RS104" s="213">
        <f t="shared" si="164"/>
        <v>4.330743578207926</v>
      </c>
      <c r="RT104" s="249">
        <f t="shared" si="220"/>
        <v>-1.6740456868344316</v>
      </c>
    </row>
    <row r="105" spans="1:488" ht="17">
      <c r="A105" s="96">
        <v>26.24</v>
      </c>
      <c r="C105" s="286" t="s">
        <v>101</v>
      </c>
      <c r="D105" s="282">
        <v>-856.57805816482096</v>
      </c>
      <c r="E105" s="282">
        <v>-859.303133547588</v>
      </c>
      <c r="F105" s="282">
        <v>-859.29684072045904</v>
      </c>
      <c r="G105" s="282">
        <v>-859.18468362706403</v>
      </c>
      <c r="H105" s="282">
        <v>-859.18153721349904</v>
      </c>
      <c r="I105" s="282">
        <v>-859.12565418696204</v>
      </c>
      <c r="J105" s="282">
        <v>-859.11936135983296</v>
      </c>
      <c r="K105" s="94" t="s">
        <v>120</v>
      </c>
      <c r="L105" s="34">
        <f>627.5095*(D103-D104)</f>
        <v>5.5771314435774828</v>
      </c>
      <c r="M105" s="34">
        <f>627.5095*(J103-J104)</f>
        <v>33.888395794367952</v>
      </c>
      <c r="N105" s="34">
        <f>627.5095*(I103-I104)</f>
        <v>34.013385196710416</v>
      </c>
      <c r="O105" s="34">
        <f>627.5095*(H103-H104)</f>
        <v>25.035534310958351</v>
      </c>
      <c r="P105" s="34">
        <f>627.5095*(G103-G104)</f>
        <v>25.098029011844226</v>
      </c>
      <c r="Q105" s="34">
        <f>627.5095*(F103-F104)</f>
        <v>26.353989392167321</v>
      </c>
      <c r="R105" s="34">
        <f>627.5095*(E103-E104)</f>
        <v>26.478978794509789</v>
      </c>
      <c r="S105" s="93">
        <f t="shared" si="165"/>
        <v>-7.5344064022006272</v>
      </c>
      <c r="T105" s="93">
        <f t="shared" si="166"/>
        <v>1.3809497826655637</v>
      </c>
      <c r="U105" s="288"/>
      <c r="V105" s="93">
        <f>L105-'CCSD(T)'!BV105</f>
        <v>-0.24011108908474021</v>
      </c>
      <c r="W105" s="93">
        <f>N105-'CCSD(T)'!BW105</f>
        <v>2.6162154375697355E-2</v>
      </c>
      <c r="X105" s="93">
        <f>P105-'CCSD(T)'!CF105</f>
        <v>8.3760840357157917E-2</v>
      </c>
      <c r="Y105" s="93">
        <f>R105-'CCSD(T)'!CG105</f>
        <v>-1.2269958004402781E-2</v>
      </c>
      <c r="Z105" s="93">
        <f>R105-'DLPNO-CCSD(T1 or T0)'!CT104</f>
        <v>7.9458346568152649E-2</v>
      </c>
      <c r="AA105" s="93">
        <f t="shared" si="167"/>
        <v>0.32387192944189813</v>
      </c>
      <c r="AB105" s="93">
        <f t="shared" si="168"/>
        <v>-9.6030798361560699E-2</v>
      </c>
      <c r="AD105" s="209" t="s">
        <v>101</v>
      </c>
      <c r="AE105" s="28">
        <v>-856.57805816482596</v>
      </c>
      <c r="AF105" s="28">
        <v>-859.30323270701604</v>
      </c>
      <c r="AG105" s="28">
        <v>-859.29697266403195</v>
      </c>
      <c r="AH105" s="28">
        <v>-859.18477454878905</v>
      </c>
      <c r="AI105" s="28">
        <v>-859.18164452729695</v>
      </c>
      <c r="AJ105" s="28">
        <v>-859.12577151956395</v>
      </c>
      <c r="AK105" s="28">
        <v>-859.11951147657896</v>
      </c>
      <c r="AL105" s="18" t="s">
        <v>120</v>
      </c>
      <c r="AM105" s="34">
        <f>627.5095*(AE103-AE104)</f>
        <v>5.5771314492133088</v>
      </c>
      <c r="AN105" s="34">
        <f>627.5095*(AK103-AK104)</f>
        <v>33.846203331910893</v>
      </c>
      <c r="AO105" s="34">
        <f>627.5095*(AJ103-AJ104)</f>
        <v>33.991773128165192</v>
      </c>
      <c r="AP105" s="34">
        <f>627.5095*(AI103-AI104)</f>
        <v>25.00709058170931</v>
      </c>
      <c r="AQ105" s="34">
        <f>627.5095*(AH103-AH104)</f>
        <v>25.079875480121821</v>
      </c>
      <c r="AR105" s="34">
        <f>627.5095*(AG103-AG104)</f>
        <v>26.31663803625926</v>
      </c>
      <c r="AS105" s="34">
        <f>627.5095*(AF103-AF104)</f>
        <v>26.46220783315562</v>
      </c>
      <c r="AT105" s="52">
        <f t="shared" si="169"/>
        <v>-7.5295652950095722</v>
      </c>
      <c r="AU105" s="52">
        <f t="shared" si="170"/>
        <v>1.3823323530337994</v>
      </c>
      <c r="AV105" s="71"/>
      <c r="AW105" s="52">
        <f>AM105-'CCSD(T)'!BV105</f>
        <v>-0.24011108344891419</v>
      </c>
      <c r="AX105" s="52">
        <f>AO105-'CCSD(T)'!BW105</f>
        <v>4.5500858304734493E-3</v>
      </c>
      <c r="AY105" s="52">
        <f>AQ105-'CCSD(T)'!CF105</f>
        <v>6.5607308634753281E-2</v>
      </c>
      <c r="AZ105" s="52">
        <f>AS105-'CCSD(T)'!CG105</f>
        <v>-2.9040919358571671E-2</v>
      </c>
      <c r="BA105" s="52">
        <f>AS105-'DLPNO-CCSD(T1 or T0)'!CT104</f>
        <v>6.268738521398376E-2</v>
      </c>
      <c r="BB105" s="52">
        <f t="shared" si="171"/>
        <v>0.30571839208366747</v>
      </c>
      <c r="BC105" s="52">
        <f t="shared" si="172"/>
        <v>-9.4648227993324952E-2</v>
      </c>
      <c r="BD105" s="33"/>
      <c r="BE105" s="211" t="s">
        <v>101</v>
      </c>
      <c r="BF105" s="28">
        <v>-856.57805816481698</v>
      </c>
      <c r="BG105" s="28">
        <v>-859.30294385227296</v>
      </c>
      <c r="BH105" s="28">
        <v>-859.28543726114594</v>
      </c>
      <c r="BI105" s="28">
        <v>-859.18267832272102</v>
      </c>
      <c r="BJ105" s="28">
        <v>-859.173925027157</v>
      </c>
      <c r="BK105" s="28">
        <v>-859.124696010972</v>
      </c>
      <c r="BL105" s="28">
        <v>-1.7506591126999999E-2</v>
      </c>
      <c r="BM105" s="28">
        <f t="shared" si="173"/>
        <v>-859.10718941984499</v>
      </c>
      <c r="BN105" s="18" t="s">
        <v>120</v>
      </c>
      <c r="BO105" s="212">
        <f>627.5095*(BF103-BF104)</f>
        <v>5.5771314473584805</v>
      </c>
      <c r="BP105" s="212">
        <f>627.5095*(BM103-BM104)</f>
        <v>33.723314069721894</v>
      </c>
      <c r="BQ105" s="212">
        <f>627.5095*(BK103-BK104)</f>
        <v>34.146282015681535</v>
      </c>
      <c r="BR105" s="212">
        <f>627.5095*(BJ103-BJ104)</f>
        <v>25.126581212411129</v>
      </c>
      <c r="BS105" s="212">
        <f>627.5095*(BI103-BI104)</f>
        <v>25.338065185676307</v>
      </c>
      <c r="BT105" s="212">
        <f>627.5095*(BH103-BH104)</f>
        <v>26.293841819016205</v>
      </c>
      <c r="BU105" s="212">
        <f>627.5095*(BG103-BG104)</f>
        <v>26.716809764405127</v>
      </c>
      <c r="BV105" s="213">
        <f t="shared" si="174"/>
        <v>-7.4294722512764082</v>
      </c>
      <c r="BW105" s="213">
        <f t="shared" si="175"/>
        <v>1.3787445787288206</v>
      </c>
      <c r="BX105" s="214">
        <f t="shared" si="222"/>
        <v>3.587774304978808E-3</v>
      </c>
      <c r="BY105" s="33">
        <f>BO105-'CCSD(T)'!BV105</f>
        <v>-0.24011108530374248</v>
      </c>
      <c r="BZ105" s="33">
        <f>BQ105-'CCSD(T)'!BW105</f>
        <v>0.1590589733468164</v>
      </c>
      <c r="CA105" s="39">
        <f>BS105-'CCSD(T)'!CF105</f>
        <v>0.32379701418923901</v>
      </c>
      <c r="CB105" s="39">
        <f>BU105-'CCSD(T)'!CG105</f>
        <v>0.22556101189093525</v>
      </c>
      <c r="CC105" s="33">
        <f>BU105-'DLPNO-CCSD(T1 or T0)'!CT104</f>
        <v>0.31728931646349068</v>
      </c>
      <c r="CD105" s="33">
        <f t="shared" si="176"/>
        <v>0.56390809949298148</v>
      </c>
      <c r="CE105" s="33">
        <f t="shared" si="177"/>
        <v>-9.823600229830376E-2</v>
      </c>
      <c r="CF105" s="39"/>
      <c r="CG105" s="211" t="s">
        <v>101</v>
      </c>
      <c r="CH105" s="74">
        <v>-856.57805816482403</v>
      </c>
      <c r="CI105" s="74">
        <v>-859.30364354909898</v>
      </c>
      <c r="CJ105" s="74">
        <v>-859.28648607325704</v>
      </c>
      <c r="CK105" s="74">
        <v>-859.18336381016002</v>
      </c>
      <c r="CL105" s="74">
        <v>-859.17478507223905</v>
      </c>
      <c r="CM105" s="74">
        <v>-859.12567266302301</v>
      </c>
      <c r="CN105" s="33">
        <v>-1.7157475841000001E-2</v>
      </c>
      <c r="CO105" s="33">
        <f t="shared" si="178"/>
        <v>-859.10851518718198</v>
      </c>
      <c r="CP105" s="18" t="s">
        <v>120</v>
      </c>
      <c r="CQ105" s="34">
        <f>627.5095*(CH103-CH104)</f>
        <v>5.5771314448615952</v>
      </c>
      <c r="CR105" s="34">
        <f>627.5095*(CO103-CO104)</f>
        <v>33.451054233637642</v>
      </c>
      <c r="CS105" s="34">
        <f>627.5095*(CM103-CM104)</f>
        <v>33.989309073375935</v>
      </c>
      <c r="CT105" s="34">
        <f>627.5095*(CL103-CL104)</f>
        <v>24.90056550392649</v>
      </c>
      <c r="CU105" s="34">
        <f>627.5095*(CK103-CK104)</f>
        <v>25.169692924116664</v>
      </c>
      <c r="CV105" s="34">
        <f>627.5095*(CJ103-CJ104)</f>
        <v>26.041531138283332</v>
      </c>
      <c r="CW105" s="34">
        <f>627.5095*(CI103-CI104)</f>
        <v>26.579785978663686</v>
      </c>
      <c r="CX105" s="33">
        <f t="shared" si="223"/>
        <v>-7.4095230947122488</v>
      </c>
      <c r="CY105" s="33">
        <f t="shared" si="224"/>
        <v>1.4100930545470227</v>
      </c>
      <c r="CZ105" s="33">
        <f t="shared" si="225"/>
        <v>3.1348475818202104E-2</v>
      </c>
      <c r="DA105" s="33">
        <f>CQ105-'CCSD(T)'!BV105</f>
        <v>-0.24011108780062784</v>
      </c>
      <c r="DB105" s="33">
        <f>CS105-'CCSD(T)'!BW105</f>
        <v>2.0860310412160743E-3</v>
      </c>
      <c r="DC105" s="33">
        <f>CU105-'CCSD(T)'!CF105</f>
        <v>0.15542475262959599</v>
      </c>
      <c r="DD105" s="39">
        <f>CW105-'CCSD(T)'!CG105</f>
        <v>8.853722614949433E-2</v>
      </c>
      <c r="DE105" s="39">
        <f>CW105-'DLPNO-CCSD(T1 or T0)'!CT104</f>
        <v>0.18026553072204976</v>
      </c>
      <c r="DF105" s="33">
        <f t="shared" si="179"/>
        <v>0.39553584043022383</v>
      </c>
      <c r="DG105" s="33">
        <f t="shared" si="180"/>
        <v>-6.6887526480101656E-2</v>
      </c>
      <c r="DH105" s="33"/>
      <c r="DI105" s="211" t="s">
        <v>101</v>
      </c>
      <c r="DJ105" s="74">
        <v>-856.57805816482903</v>
      </c>
      <c r="DK105" s="74">
        <v>-859.30314039641598</v>
      </c>
      <c r="DL105" s="74">
        <v>-859.30136266768204</v>
      </c>
      <c r="DM105" s="74">
        <v>-859.18523360199799</v>
      </c>
      <c r="DN105" s="74">
        <v>-859.18434473763</v>
      </c>
      <c r="DO105" s="74">
        <v>-859.12595735873504</v>
      </c>
      <c r="DP105" s="28">
        <v>-1.777728734E-3</v>
      </c>
      <c r="DQ105" s="33">
        <f t="shared" si="125"/>
        <v>-859.12417963000098</v>
      </c>
      <c r="DR105" s="18" t="s">
        <v>120</v>
      </c>
      <c r="DS105" s="34">
        <f>627.5095*(DJ103-DJ104)</f>
        <v>5.5771315207668986</v>
      </c>
      <c r="DT105" s="34">
        <f>627.5095*(DQ103-DQ104)</f>
        <v>33.969235913656604</v>
      </c>
      <c r="DU105" s="34">
        <f>627.5095*(DO103-DO104)</f>
        <v>34.001454590699574</v>
      </c>
      <c r="DV105" s="34">
        <f>627.5095*(DN103-DN104)</f>
        <v>25.037294381656199</v>
      </c>
      <c r="DW105" s="34">
        <f>627.5095*(DM103-DM104)</f>
        <v>25.053403720784072</v>
      </c>
      <c r="DX105" s="34">
        <f>627.5095*(DL103-DL104)</f>
        <v>26.445515584102765</v>
      </c>
      <c r="DY105" s="34">
        <f>627.5095*(DK103-DK104)</f>
        <v>26.477734261145738</v>
      </c>
      <c r="DZ105" s="33">
        <f t="shared" si="133"/>
        <v>-7.5237203295538357</v>
      </c>
      <c r="EA105" s="33">
        <f t="shared" si="134"/>
        <v>1.424330540361666</v>
      </c>
      <c r="EB105" s="33">
        <f t="shared" si="181"/>
        <v>4.3380757696102279E-2</v>
      </c>
      <c r="EC105" s="33">
        <f>DS105-'CCSD(T)'!BV105</f>
        <v>-0.24011101189532447</v>
      </c>
      <c r="ED105" s="33">
        <f>DU105-'CCSD(T)'!BW105</f>
        <v>1.4231548364854518E-2</v>
      </c>
      <c r="EE105" s="33">
        <f>DW105-'CCSD(T)'!CF105</f>
        <v>3.9135549297004246E-2</v>
      </c>
      <c r="EF105" s="39">
        <f>DY105-'CCSD(T)'!CG105</f>
        <v>-1.3514491368454173E-2</v>
      </c>
      <c r="EG105" s="39">
        <f>DY105-'DLPNO-CCSD(T1 or T0)'!CT104</f>
        <v>7.8213813204101257E-2</v>
      </c>
      <c r="EH105" s="33">
        <f t="shared" si="182"/>
        <v>0.27924656119232871</v>
      </c>
      <c r="EI105" s="33">
        <f t="shared" si="183"/>
        <v>-5.265004066545842E-2</v>
      </c>
      <c r="EJ105" s="33"/>
      <c r="EK105" s="289" t="s">
        <v>101</v>
      </c>
      <c r="EL105" s="33">
        <v>-856.63862331696703</v>
      </c>
      <c r="EM105" s="33">
        <v>-859.67176969501804</v>
      </c>
      <c r="EN105" s="33">
        <v>-859.665027240565</v>
      </c>
      <c r="EO105" s="33">
        <v>-859.54204713831098</v>
      </c>
      <c r="EP105" s="33">
        <v>-859.53867591108406</v>
      </c>
      <c r="EQ105" s="33">
        <v>-859.51175042957004</v>
      </c>
      <c r="ER105" s="33">
        <v>-6.7424544540000001E-3</v>
      </c>
      <c r="ES105" s="33">
        <f t="shared" si="184"/>
        <v>-859.50500797511609</v>
      </c>
      <c r="ET105" s="18" t="s">
        <v>120</v>
      </c>
      <c r="EU105" s="34">
        <f>627.5095*(EL103-EL104)</f>
        <v>6.0567800423244291</v>
      </c>
      <c r="EV105" s="34">
        <f>627.5095*(ES103-ES104)</f>
        <v>31.940700961132407</v>
      </c>
      <c r="EW105" s="34">
        <f>627.5095*(EQ103-EQ104)</f>
        <v>32.018524626571107</v>
      </c>
      <c r="EX105" s="34">
        <f>627.5095*(EP103-EP104)</f>
        <v>22.197470807713835</v>
      </c>
      <c r="EY105" s="34">
        <f>627.5095*(EO103-EO104)</f>
        <v>22.236382640397512</v>
      </c>
      <c r="EZ105" s="34">
        <f>627.5095*(EN103-EN104)</f>
        <v>24.408876183188369</v>
      </c>
      <c r="FA105" s="34">
        <f>627.5095*(EM103-EM104)</f>
        <v>24.486699847414297</v>
      </c>
      <c r="FB105" s="92">
        <f t="shared" si="135"/>
        <v>-7.5318247791568105</v>
      </c>
      <c r="FC105" s="92">
        <f t="shared" si="136"/>
        <v>2.2503172070167849</v>
      </c>
      <c r="FD105" s="92">
        <f>EU105-'CCSD(T)'!BB105</f>
        <v>-0.26284248583841041</v>
      </c>
      <c r="FE105" s="92">
        <f>EW105-'CCSD(T)'!BC105</f>
        <v>0.10823206299396659</v>
      </c>
      <c r="FF105" s="92">
        <f>EY105-'CCSD(T)'!CH105</f>
        <v>6.8149320096587473E-2</v>
      </c>
      <c r="FG105" s="96">
        <f>FA105-'CCSD(T)'!CI105</f>
        <v>-4.2367817476037573E-2</v>
      </c>
      <c r="FH105" s="96">
        <f>FA105-'DLPNO-CCSD(T1 or T0)'!AF104</f>
        <v>0.12010937641933239</v>
      </c>
      <c r="FI105" s="92">
        <f t="shared" si="185"/>
        <v>0.33099180593499788</v>
      </c>
      <c r="FJ105" s="92">
        <f t="shared" si="186"/>
        <v>-0.11051713757262505</v>
      </c>
      <c r="FK105" s="39"/>
      <c r="FL105" s="218" t="s">
        <v>101</v>
      </c>
      <c r="FM105" s="28">
        <v>-856.638623316956</v>
      </c>
      <c r="FN105" s="28">
        <v>-859.67184339366395</v>
      </c>
      <c r="FO105" s="28">
        <v>-859.66512657483304</v>
      </c>
      <c r="FP105" s="28">
        <v>-859.54211546252895</v>
      </c>
      <c r="FQ105" s="28">
        <v>-859.53875705311395</v>
      </c>
      <c r="FR105" s="28">
        <v>-859.51183917821504</v>
      </c>
      <c r="FS105" s="28">
        <v>-6.716818831E-3</v>
      </c>
      <c r="FT105" s="28">
        <f t="shared" si="187"/>
        <v>-859.50512235938402</v>
      </c>
      <c r="FU105" s="18" t="s">
        <v>120</v>
      </c>
      <c r="FV105" s="34">
        <f>627.5095*(FM103-FM104)</f>
        <v>6.0567800543094767</v>
      </c>
      <c r="FW105" s="34">
        <f>627.5095*(FT103-FT104)</f>
        <v>31.905393356654972</v>
      </c>
      <c r="FX105" s="34">
        <f>627.5095*(FR103-FR104)</f>
        <v>31.995273022595338</v>
      </c>
      <c r="FY105" s="34">
        <f>627.5095*(FQ103-FQ104)</f>
        <v>22.172911112452354</v>
      </c>
      <c r="FZ105" s="34">
        <f>627.5095*(FP103-FP104)</f>
        <v>22.217850946385621</v>
      </c>
      <c r="GA105" s="34">
        <f>627.5095*(FO103-FO104)</f>
        <v>24.376396446548434</v>
      </c>
      <c r="GB105" s="34">
        <f>627.5095*(FN103-FN104)</f>
        <v>24.466276112488799</v>
      </c>
      <c r="GC105" s="33">
        <f t="shared" si="188"/>
        <v>-7.5289969101065388</v>
      </c>
      <c r="GD105" s="33">
        <f t="shared" si="189"/>
        <v>2.2484251661031784</v>
      </c>
      <c r="GE105" s="169">
        <f t="shared" si="226"/>
        <v>0.21762867185584867</v>
      </c>
      <c r="GF105" s="33">
        <f>FV105-'CCSD(T)'!BB105</f>
        <v>-0.26284247385336279</v>
      </c>
      <c r="GG105" s="33">
        <f>FX105-'CCSD(T)'!BC105</f>
        <v>8.4980459018197507E-2</v>
      </c>
      <c r="GH105" s="33">
        <f>FZ105-'CCSD(T)'!CH105</f>
        <v>4.9617626084696553E-2</v>
      </c>
      <c r="GI105" s="33">
        <f>GB105-'CCSD(T)'!CI105</f>
        <v>-6.2791552401535E-2</v>
      </c>
      <c r="GJ105" s="33">
        <f>GB105-'DLPNO-CCSD(T1 or T0)'!O104</f>
        <v>-0.98964888772379211</v>
      </c>
      <c r="GK105" s="33">
        <f t="shared" si="190"/>
        <v>0.31246009993805934</v>
      </c>
      <c r="GL105" s="33">
        <f t="shared" si="191"/>
        <v>-0.11240917848623155</v>
      </c>
      <c r="GM105" s="33"/>
      <c r="GN105" s="218" t="s">
        <v>101</v>
      </c>
      <c r="GO105" s="28">
        <v>-856.638623316956</v>
      </c>
      <c r="GP105" s="28">
        <v>-859.67185003152701</v>
      </c>
      <c r="GQ105" s="28">
        <v>-859.65260776207003</v>
      </c>
      <c r="GR105" s="28">
        <v>-859.54022354188601</v>
      </c>
      <c r="GS105" s="28">
        <v>-859.53060240715797</v>
      </c>
      <c r="GT105" s="28">
        <v>-859.510581941326</v>
      </c>
      <c r="GU105" s="28">
        <v>-1.9242269456000001E-2</v>
      </c>
      <c r="GV105" s="28">
        <f t="shared" si="192"/>
        <v>-859.49133967187004</v>
      </c>
      <c r="GW105" s="18" t="s">
        <v>120</v>
      </c>
      <c r="GX105" s="34">
        <f>627.5095*(GO103-GO104)</f>
        <v>6.0567800580191351</v>
      </c>
      <c r="GY105" s="34">
        <f>627.5095*(GV103-GV104)</f>
        <v>31.877923031949315</v>
      </c>
      <c r="GZ105" s="34">
        <f>627.5095*(GT103-GT104)</f>
        <v>32.094287806170719</v>
      </c>
      <c r="HA105" s="34">
        <f>627.5095*(GS103-GS104)</f>
        <v>22.22020574983015</v>
      </c>
      <c r="HB105" s="34">
        <f>627.5095*(GR103-GR104)</f>
        <v>22.328388136655494</v>
      </c>
      <c r="HC105" s="34">
        <f>627.5095*(GQ103-GQ104)</f>
        <v>24.279420233581373</v>
      </c>
      <c r="HD105" s="34">
        <f>627.5095*(GP103-GP104)</f>
        <v>24.495785007731442</v>
      </c>
      <c r="HE105" s="33">
        <f t="shared" si="227"/>
        <v>-7.5985027984392772</v>
      </c>
      <c r="HF105" s="33">
        <f t="shared" si="228"/>
        <v>2.1673968710759475</v>
      </c>
      <c r="HG105" s="52">
        <f t="shared" si="193"/>
        <v>8.1028295027230968E-2</v>
      </c>
      <c r="HH105" s="33">
        <f>GX105-'CCSD(T)'!BB105</f>
        <v>-0.26284247014370443</v>
      </c>
      <c r="HI105" s="33">
        <f>GZ105-'CCSD(T)'!BC105</f>
        <v>0.18399524259357847</v>
      </c>
      <c r="HJ105" s="33">
        <f>HB105-'CCSD(T)'!CH105</f>
        <v>0.16015481635457007</v>
      </c>
      <c r="HK105" s="33">
        <f>HD105-'CCSD(T)'!CI105</f>
        <v>-3.3282657158892448E-2</v>
      </c>
      <c r="HL105" s="33">
        <f>HD105-'DLPNO-CCSD(T1 or T0)'!CT104</f>
        <v>-1.9037354402101947</v>
      </c>
      <c r="HM105" s="33">
        <f t="shared" si="229"/>
        <v>0.42299728649827451</v>
      </c>
      <c r="HN105" s="33">
        <f t="shared" si="230"/>
        <v>-0.19343747351346252</v>
      </c>
      <c r="HO105" s="39"/>
      <c r="HP105" s="218" t="s">
        <v>101</v>
      </c>
      <c r="HQ105" s="28">
        <v>-856.63862331695304</v>
      </c>
      <c r="HR105" s="28">
        <v>-859.67254792692199</v>
      </c>
      <c r="HS105" s="28">
        <v>-859.65362414925801</v>
      </c>
      <c r="HT105" s="28">
        <v>-859.54090985195205</v>
      </c>
      <c r="HU105" s="28">
        <v>-859.53144796311994</v>
      </c>
      <c r="HV105" s="28">
        <v>-859.51164689194195</v>
      </c>
      <c r="HW105" s="28">
        <v>-1.8923777664E-2</v>
      </c>
      <c r="HX105" s="28">
        <f t="shared" si="194"/>
        <v>-859.49272311427796</v>
      </c>
      <c r="HY105" s="18" t="s">
        <v>120</v>
      </c>
      <c r="HZ105" s="34">
        <f>627.5095*(HQ103-HQ104)</f>
        <v>6.0567800580904745</v>
      </c>
      <c r="IA105" s="34">
        <f>627.5095*(HX103-HX104)</f>
        <v>31.719054511000799</v>
      </c>
      <c r="IB105" s="34">
        <f>627.5095*(HV103-HV104)</f>
        <v>31.88529844921019</v>
      </c>
      <c r="IC105" s="34">
        <f>627.5095*(HU103-HU104)</f>
        <v>22.114378554251239</v>
      </c>
      <c r="ID105" s="34">
        <f>627.5095*(HT103-HT104)</f>
        <v>22.197500523355931</v>
      </c>
      <c r="IE105" s="34">
        <f>627.5095*(HS103-HS104)</f>
        <v>24.177699257513481</v>
      </c>
      <c r="IF105" s="34">
        <f>627.5095*(HR103-HR104)</f>
        <v>24.343943195722868</v>
      </c>
      <c r="IG105" s="33">
        <f t="shared" si="195"/>
        <v>-7.5413552534873212</v>
      </c>
      <c r="IH105" s="33">
        <f t="shared" si="196"/>
        <v>2.1464426723669376</v>
      </c>
      <c r="II105" s="33">
        <f t="shared" si="197"/>
        <v>-2.095419870900983E-2</v>
      </c>
      <c r="IJ105" s="33">
        <f>HZ105-'CCSD(T)'!BB105</f>
        <v>-0.26284247007236505</v>
      </c>
      <c r="IK105" s="33">
        <f>IB105-'CCSD(T)'!BC105</f>
        <v>-2.4994114366950981E-2</v>
      </c>
      <c r="IL105" s="33">
        <f>ID105-'CCSD(T)'!CH105</f>
        <v>2.9267203055006519E-2</v>
      </c>
      <c r="IM105" s="33">
        <f>IF105-'CCSD(T)'!CI105</f>
        <v>-0.18512446916746583</v>
      </c>
      <c r="IN105" s="33">
        <f>IF105-'DLPNO-CCSD(T1 or T0)'!CT104</f>
        <v>-2.0555772522187681</v>
      </c>
      <c r="IO105" s="33">
        <f t="shared" si="198"/>
        <v>0.29210967312737157</v>
      </c>
      <c r="IP105" s="33">
        <f t="shared" si="199"/>
        <v>-0.21439167222247235</v>
      </c>
      <c r="IQ105" s="33"/>
      <c r="IR105" s="218" t="s">
        <v>101</v>
      </c>
      <c r="IS105">
        <v>-856.638623316966</v>
      </c>
      <c r="IT105">
        <v>-859.67185818530504</v>
      </c>
      <c r="IU105">
        <v>-859.66989983248197</v>
      </c>
      <c r="IV105">
        <v>-859.54257277747899</v>
      </c>
      <c r="IW105">
        <v>-859.54159360106803</v>
      </c>
      <c r="IX105">
        <v>-859.51204265595595</v>
      </c>
      <c r="IY105">
        <v>-1.9583528240000002E-3</v>
      </c>
      <c r="IZ105" s="28">
        <f t="shared" si="200"/>
        <v>-859.51008430313198</v>
      </c>
      <c r="JA105" s="18" t="s">
        <v>120</v>
      </c>
      <c r="JB105" s="34">
        <f>627.5095*(IS103-IS104)</f>
        <v>6.0567800411116561</v>
      </c>
      <c r="JC105" s="34">
        <f>627.5095*(IZ103-IZ104)</f>
        <v>31.974741227981301</v>
      </c>
      <c r="JD105" s="34">
        <f>627.5095*(IX103-IX104)</f>
        <v>31.998784782233539</v>
      </c>
      <c r="JE105" s="34">
        <f>627.5095*(IW103-IW104)</f>
        <v>22.184846474315677</v>
      </c>
      <c r="JF105" s="34">
        <f>627.5095*(IV103-IV104)</f>
        <v>22.196868251156438</v>
      </c>
      <c r="JG105" s="34">
        <f>627.5095*(IU103-IU104)</f>
        <v>24.488284781392256</v>
      </c>
      <c r="JH105" s="34">
        <f>627.5095*(IT103-IT104)</f>
        <v>24.512328335002437</v>
      </c>
      <c r="JI105" s="33">
        <f t="shared" si="201"/>
        <v>-7.4864564472311024</v>
      </c>
      <c r="JJ105" s="33">
        <f t="shared" si="202"/>
        <v>2.3154600838459984</v>
      </c>
      <c r="JK105" s="33">
        <f t="shared" si="203"/>
        <v>6.5142876829213492E-2</v>
      </c>
      <c r="JL105" s="33">
        <f>JB105-'CCSD(T)'!BB105</f>
        <v>-0.2628424870511834</v>
      </c>
      <c r="JM105" s="33">
        <f>JD105-'CCSD(T)'!BC105</f>
        <v>8.8492218656398336E-2</v>
      </c>
      <c r="JN105" s="33">
        <f>JF105-'CCSD(T)'!CH105</f>
        <v>2.8634930855513829E-2</v>
      </c>
      <c r="JO105" s="33">
        <f>JH105-'CCSD(T)'!CI105</f>
        <v>-1.6739329887897725E-2</v>
      </c>
      <c r="JP105" s="33">
        <f>JH105-'DLPNO-CCSD(T1 or T0)'!CT104</f>
        <v>-1.8871921129392</v>
      </c>
      <c r="JQ105" s="33">
        <f t="shared" si="204"/>
        <v>0.29147741790669723</v>
      </c>
      <c r="JR105" s="33">
        <f t="shared" si="205"/>
        <v>-4.5374260743411554E-2</v>
      </c>
      <c r="JS105" s="33"/>
      <c r="JT105" s="344">
        <v>-861.51235093971002</v>
      </c>
      <c r="JU105" s="345">
        <v>-861.18040221543299</v>
      </c>
      <c r="JV105" s="346">
        <v>-861.16776117537597</v>
      </c>
      <c r="JW105" s="328"/>
      <c r="JX105" s="218" t="s">
        <v>101</v>
      </c>
      <c r="JY105" s="28">
        <v>-857.46994074274699</v>
      </c>
      <c r="JZ105" s="28">
        <v>-861.28732146964103</v>
      </c>
      <c r="KA105" s="28">
        <v>-861.27496694259901</v>
      </c>
      <c r="KB105" s="28">
        <v>-861.09100819028799</v>
      </c>
      <c r="KC105" s="28">
        <v>-861.08483092676704</v>
      </c>
      <c r="KD105" s="28">
        <v>-861.13044800270404</v>
      </c>
      <c r="KE105" s="28">
        <v>-1.2354527042E-2</v>
      </c>
      <c r="KF105" s="28">
        <f t="shared" si="206"/>
        <v>-861.11809347566202</v>
      </c>
      <c r="KG105" s="216">
        <v>-860.88928020200001</v>
      </c>
      <c r="KH105" s="125">
        <v>-860.88928020200001</v>
      </c>
      <c r="KI105" s="215">
        <v>-861.07005787900005</v>
      </c>
      <c r="KJ105" s="10">
        <v>-1.0068250953569999</v>
      </c>
      <c r="KK105" s="10">
        <v>-2.6546838504429999</v>
      </c>
      <c r="KL105" s="10">
        <f t="shared" si="231"/>
        <v>-860.99116972839761</v>
      </c>
      <c r="KM105" s="10">
        <f t="shared" si="232"/>
        <v>-860.92102974832289</v>
      </c>
      <c r="KN105" s="34">
        <f>627.5095*(JY103-JY104)</f>
        <v>8.3281379855176993</v>
      </c>
      <c r="KO105" s="34">
        <f>627.5095*(KF103-KF104)</f>
        <v>34.063160513993708</v>
      </c>
      <c r="KP105" s="34">
        <f>627.5095*(KL103-KL104)</f>
        <v>30.588716251520019</v>
      </c>
      <c r="KQ105" s="34">
        <f>627.5095*(KM103-KM104)</f>
        <v>28.987285588884319</v>
      </c>
      <c r="KR105" s="34">
        <f>627.5095*(KD103-KD104)</f>
        <v>34.132366631666898</v>
      </c>
      <c r="KS105" s="34">
        <f>627.5095*(KC103-KC104)</f>
        <v>23.789101602533407</v>
      </c>
      <c r="KT105" s="34">
        <f>627.5095*(KB103-KB104)</f>
        <v>23.823704661334332</v>
      </c>
      <c r="KU105" s="34">
        <f>627.5095*(KA103-KA104)</f>
        <v>26.220552380978116</v>
      </c>
      <c r="KV105" s="34">
        <f>627.5095*(JZ103-JZ104)</f>
        <v>26.28975849929336</v>
      </c>
      <c r="KW105" s="33">
        <f t="shared" si="221"/>
        <v>-7.8426081323735382</v>
      </c>
      <c r="KX105" s="109">
        <f>627.5095*(JT103-JT104)</f>
        <v>26.587197372256046</v>
      </c>
      <c r="KY105" s="109">
        <f>627.5095*(JU103-JU104)</f>
        <v>25.497489299843451</v>
      </c>
      <c r="KZ105" s="331">
        <f>627.5095*(JV103-JV104)</f>
        <v>25.128824176667997</v>
      </c>
      <c r="LA105" s="33">
        <f t="shared" si="233"/>
        <v>2.4660538379590271</v>
      </c>
      <c r="LB105" s="155">
        <f t="shared" si="234"/>
        <v>0.21762867185584867</v>
      </c>
      <c r="LC105" s="149">
        <f>KN105-'PNO-LCCSD(T)'!AB104</f>
        <v>1.5599007085851824E-2</v>
      </c>
      <c r="LD105" s="179">
        <f t="shared" si="235"/>
        <v>1.8234823868045602</v>
      </c>
      <c r="LE105" s="324">
        <f t="shared" si="236"/>
        <v>0.29743887296268667</v>
      </c>
      <c r="LF105" s="326">
        <f t="shared" si="237"/>
        <v>-1.0897080724125949</v>
      </c>
      <c r="LG105" t="str">
        <f t="shared" si="238"/>
        <v>34_ts</v>
      </c>
      <c r="LH105" s="175">
        <f>627.5095*(KG103-KG104)</f>
        <v>25.932736838715893</v>
      </c>
      <c r="LI105" s="128">
        <f t="shared" si="127"/>
        <v>-2.1436352361824866</v>
      </c>
      <c r="LJ105" s="129">
        <f t="shared" si="128"/>
        <v>-2.109032177381561</v>
      </c>
      <c r="LK105" s="123">
        <f>627.5095*(KI103-KI104)</f>
        <v>28.577885164206315</v>
      </c>
      <c r="LL105" s="128">
        <f t="shared" si="239"/>
        <v>-2.3573327832281983</v>
      </c>
      <c r="LM105" s="128">
        <f t="shared" si="240"/>
        <v>-2.288126664912955</v>
      </c>
      <c r="LN105" s="226">
        <f t="shared" si="241"/>
        <v>1.2179889791759031</v>
      </c>
      <c r="LO105" s="226"/>
      <c r="LP105" s="5" t="s">
        <v>101</v>
      </c>
      <c r="LQ105" s="4">
        <v>-857.469940742581</v>
      </c>
      <c r="LR105" s="4">
        <v>-861.287254988423</v>
      </c>
      <c r="LS105" s="4">
        <v>-861.27483666337901</v>
      </c>
      <c r="LT105" s="4">
        <v>-861.09094075599899</v>
      </c>
      <c r="LU105" s="4">
        <v>-861.08473159347704</v>
      </c>
      <c r="LV105" s="4">
        <v>-861.13036415528995</v>
      </c>
      <c r="LW105" s="4">
        <v>-1.2418325044000001E-2</v>
      </c>
      <c r="LX105" s="28">
        <f t="shared" si="242"/>
        <v>-861.11794583024596</v>
      </c>
      <c r="LY105" s="18" t="s">
        <v>120</v>
      </c>
      <c r="LZ105" s="34">
        <f>627.5095*(LQ103-LQ104)</f>
        <v>8.3281382359195923</v>
      </c>
      <c r="MA105" s="34">
        <f>627.5095*(LX103-LX104)</f>
        <v>34.03043291914436</v>
      </c>
      <c r="MB105" s="34">
        <f>627.5095*(LV103-LV104)</f>
        <v>34.142636220547011</v>
      </c>
      <c r="MC105" s="34">
        <f>627.5095*(LU103-LU104)</f>
        <v>23.770609599147747</v>
      </c>
      <c r="MD105" s="34">
        <f>627.5095*(LT103-LT104)</f>
        <v>23.82671125013443</v>
      </c>
      <c r="ME105" s="34">
        <f>627.5095*(LS103-LS104)</f>
        <v>26.190731469781291</v>
      </c>
      <c r="MF105" s="34">
        <f>627.5095*(LR103-LR104)</f>
        <v>26.302934771183942</v>
      </c>
      <c r="MG105" s="33">
        <f t="shared" si="243"/>
        <v>-7.8397014493630692</v>
      </c>
      <c r="MH105" s="39">
        <f t="shared" si="244"/>
        <v>2.476223521049512</v>
      </c>
      <c r="MI105" s="33"/>
      <c r="MJ105" s="5" t="s">
        <v>101</v>
      </c>
      <c r="MK105" s="28">
        <v>-857.46994074273505</v>
      </c>
      <c r="ML105" s="28">
        <v>-861.286631615837</v>
      </c>
      <c r="MM105" s="28">
        <v>-861.25394712715104</v>
      </c>
      <c r="MN105" s="28">
        <v>-861.088032097265</v>
      </c>
      <c r="MO105" s="28">
        <v>-861.07168985292105</v>
      </c>
      <c r="MP105" s="28">
        <v>-861.12924435454295</v>
      </c>
      <c r="MQ105" s="28">
        <v>-3.2684488685999998E-2</v>
      </c>
      <c r="MR105" s="28">
        <f t="shared" si="207"/>
        <v>-861.09655986585699</v>
      </c>
      <c r="MS105" s="18" t="s">
        <v>120</v>
      </c>
      <c r="MT105" s="34">
        <f>627.5095*(MK103-MK104)</f>
        <v>8.3281379879432453</v>
      </c>
      <c r="MU105" s="34">
        <f>627.5095*(MR103-MR104)</f>
        <v>34.119909743512814</v>
      </c>
      <c r="MV105" s="34">
        <f>627.5095*(MP103-MP104)</f>
        <v>34.294549105601639</v>
      </c>
      <c r="MW105" s="34">
        <f>627.5095*(MO103-MO104)</f>
        <v>23.856582772476287</v>
      </c>
      <c r="MX105" s="34">
        <f>627.5095*(MN103-MN104)</f>
        <v>23.943902453164</v>
      </c>
      <c r="MY105" s="34">
        <f>627.5095*(MM103-MM104)</f>
        <v>26.150539262305205</v>
      </c>
      <c r="MZ105" s="34">
        <f>627.5095*(ML103-ML104)</f>
        <v>26.325178624465373</v>
      </c>
      <c r="NA105" s="52">
        <f t="shared" si="245"/>
        <v>-7.9693704811362664</v>
      </c>
      <c r="NB105" s="52">
        <f t="shared" si="246"/>
        <v>2.3812761713013728</v>
      </c>
      <c r="NC105" s="33">
        <f t="shared" si="247"/>
        <v>8.4777666657654294E-2</v>
      </c>
      <c r="ND105" s="33"/>
      <c r="NE105" s="5" t="s">
        <v>101</v>
      </c>
      <c r="NF105">
        <v>-857.46994074273505</v>
      </c>
      <c r="NG105">
        <v>-861.28739571098197</v>
      </c>
      <c r="NH105">
        <v>-861.25489508311296</v>
      </c>
      <c r="NI105">
        <v>-861.08869961353901</v>
      </c>
      <c r="NJ105">
        <v>-861.07244929960495</v>
      </c>
      <c r="NK105">
        <v>-861.13027266325196</v>
      </c>
      <c r="NL105">
        <v>-3.2500627868000002E-2</v>
      </c>
      <c r="NM105" s="28">
        <f t="shared" si="208"/>
        <v>-861.09777203538397</v>
      </c>
      <c r="NN105" s="18" t="s">
        <v>120</v>
      </c>
      <c r="NO105" s="34">
        <f>627.5095*(NF103-NF104)</f>
        <v>8.3281380068482314</v>
      </c>
      <c r="NP105" s="34">
        <f>627.5095*(NM103-NM104)</f>
        <v>33.823089035135503</v>
      </c>
      <c r="NQ105" s="34">
        <f>627.5095*(NK103-NK104)</f>
        <v>34.110717612220313</v>
      </c>
      <c r="NR105" s="34">
        <f>627.5095*(NJ103-NJ104)</f>
        <v>23.665040392782018</v>
      </c>
      <c r="NS105" s="34">
        <f>627.5095*(NI103-NI104)</f>
        <v>23.808854681003396</v>
      </c>
      <c r="NT105" s="34">
        <f>627.5095*(NH103-NH104)</f>
        <v>25.912063363215079</v>
      </c>
      <c r="NU105" s="34">
        <f>627.5095*(NG103-NG104)</f>
        <v>26.199691940870608</v>
      </c>
      <c r="NV105" s="33">
        <f t="shared" si="248"/>
        <v>-7.9110256713497051</v>
      </c>
      <c r="NW105" s="39">
        <f t="shared" si="209"/>
        <v>2.3908372598672116</v>
      </c>
      <c r="NX105" s="33">
        <f t="shared" si="210"/>
        <v>9.5610885658388156E-3</v>
      </c>
      <c r="NZ105" s="5" t="s">
        <v>101</v>
      </c>
      <c r="OA105" s="4">
        <v>-857.50258579890897</v>
      </c>
      <c r="OB105" s="4">
        <v>-861.57027181970398</v>
      </c>
      <c r="OC105" s="4">
        <v>-861.52009972005601</v>
      </c>
      <c r="OD105" s="4">
        <v>-861.34824494397901</v>
      </c>
      <c r="OE105" s="4">
        <v>-861.32315889415497</v>
      </c>
      <c r="OF105" s="4">
        <v>-861.42902009187105</v>
      </c>
      <c r="OG105" s="4">
        <v>-5.0172099647E-2</v>
      </c>
      <c r="OH105" s="28">
        <f t="shared" si="211"/>
        <v>-861.378847992224</v>
      </c>
      <c r="OI105" s="18" t="s">
        <v>120</v>
      </c>
      <c r="OJ105" s="34">
        <f>627.5095*(OA103-OA104)</f>
        <v>8.2126862349799516</v>
      </c>
      <c r="OK105" s="34">
        <f>627.5095*(OH103-OH104)</f>
        <v>33.349522653714367</v>
      </c>
      <c r="OL105" s="34">
        <f>627.5095*(OF103-OF104)</f>
        <v>33.74524679729565</v>
      </c>
      <c r="OM105" s="34">
        <f>627.5095*(OE103-OE104)</f>
        <v>23.183858131877908</v>
      </c>
      <c r="ON105" s="34">
        <f>627.5095*(OD103-OD104)</f>
        <v>23.381720203704219</v>
      </c>
      <c r="OO105" s="34">
        <f>627.5095*(OC103-OC104)</f>
        <v>25.239738818328536</v>
      </c>
      <c r="OP105" s="34">
        <f>627.5095*(OB103-OB104)</f>
        <v>25.635462962480538</v>
      </c>
      <c r="OQ105" s="33">
        <f t="shared" si="160"/>
        <v>-8.1097838348151114</v>
      </c>
      <c r="OR105" s="39">
        <f t="shared" si="212"/>
        <v>2.253742758776319</v>
      </c>
      <c r="OS105" s="39"/>
      <c r="OT105" s="39" t="s">
        <v>101</v>
      </c>
      <c r="OU105" s="39">
        <v>-857.50258579891499</v>
      </c>
      <c r="OV105" s="39">
        <v>-861.56928631942901</v>
      </c>
      <c r="OW105" s="39">
        <v>-861.55018726413005</v>
      </c>
      <c r="OX105" s="39">
        <v>-861.35296658473601</v>
      </c>
      <c r="OY105" s="39">
        <v>-861.34341705708698</v>
      </c>
      <c r="OZ105" s="39">
        <v>-861.43022476414205</v>
      </c>
      <c r="PA105" s="39">
        <v>-1.9099055298999999E-2</v>
      </c>
      <c r="PB105" s="39">
        <v>-861.41112570884309</v>
      </c>
      <c r="PC105" s="39" t="s">
        <v>120</v>
      </c>
      <c r="PD105" s="39">
        <v>8.2126862732179617</v>
      </c>
      <c r="PE105" s="39">
        <v>33.47471105065533</v>
      </c>
      <c r="PF105" s="39">
        <v>33.708186909547898</v>
      </c>
      <c r="PG105" s="39">
        <v>23.288869968598355</v>
      </c>
      <c r="PH105" s="39">
        <v>23.405607897759285</v>
      </c>
      <c r="PI105" s="39">
        <v>25.528747324505325</v>
      </c>
      <c r="PJ105" s="39">
        <v>25.762223183397897</v>
      </c>
      <c r="PK105" s="39">
        <v>-7.9459637261500013</v>
      </c>
      <c r="PL105" s="39">
        <v>2.3566152856386111</v>
      </c>
      <c r="PM105" s="39"/>
      <c r="PO105" s="33">
        <f t="shared" si="249"/>
        <v>-0.11545175296329369</v>
      </c>
      <c r="PP105" s="33">
        <f t="shared" si="250"/>
        <v>-0.56218224945978079</v>
      </c>
      <c r="PQ105" s="33">
        <f t="shared" si="213"/>
        <v>-0.44673049649648711</v>
      </c>
      <c r="PR105" s="33">
        <f>'LNO-CCSD(T)-def2nZVP'!LB105</f>
        <v>0.21762867185584867</v>
      </c>
      <c r="PS105" s="33">
        <f t="shared" si="214"/>
        <v>-0.34681340594434129</v>
      </c>
      <c r="PT105" s="33">
        <f t="shared" si="215"/>
        <v>0.13220240958533327</v>
      </c>
      <c r="PU105" s="33">
        <f>-'LNO-CCSD(T)-def2nZVP'!FA105+'CCSD(T)'!CI105</f>
        <v>4.2367817476037573E-2</v>
      </c>
      <c r="PV105" s="360">
        <f>'LNO-CCSD(T)-def2nZVP'!KV105+PS105+PT105+PU105</f>
        <v>26.117515320410387</v>
      </c>
      <c r="PW105" s="360"/>
      <c r="PX105" s="399">
        <v>-0.11545196270163061</v>
      </c>
      <c r="PY105" s="399">
        <v>-0.42110335237514462</v>
      </c>
      <c r="PZ105" s="399">
        <v>-0.30565138967351402</v>
      </c>
      <c r="QA105" s="399">
        <v>0.21762867185584867</v>
      </c>
      <c r="QB105" s="399">
        <v>-0.24231047042369563</v>
      </c>
      <c r="QC105" s="399">
        <v>0.13220240958533327</v>
      </c>
      <c r="QD105" s="399">
        <v>4.2367817476037573E-2</v>
      </c>
      <c r="QE105" s="360">
        <v>26.222018255931033</v>
      </c>
      <c r="QF105" s="399">
        <f t="shared" si="216"/>
        <v>0.10450293552064593</v>
      </c>
      <c r="QH105" s="5" t="s">
        <v>101</v>
      </c>
      <c r="QI105" s="420">
        <v>-857.46994074257896</v>
      </c>
      <c r="QJ105" s="420">
        <v>-861.05138740362099</v>
      </c>
      <c r="QK105" s="420">
        <v>-861.04038905098196</v>
      </c>
      <c r="QL105" s="420">
        <v>-860.86294056518204</v>
      </c>
      <c r="QM105" s="420">
        <v>-860.85744138886196</v>
      </c>
      <c r="QN105" s="420">
        <v>-860.88703266830601</v>
      </c>
      <c r="QO105" s="420">
        <v>-1.0998352639E-2</v>
      </c>
      <c r="QP105" s="213">
        <f t="shared" si="217"/>
        <v>-860.87603431566697</v>
      </c>
      <c r="QQ105" s="421" t="s">
        <v>120</v>
      </c>
      <c r="QR105" s="212">
        <f>627.5095*(QI103-QI104)</f>
        <v>8.3281383394333091</v>
      </c>
      <c r="QS105" s="212">
        <f>627.5095*(QP103-QP104)</f>
        <v>30.298173444340215</v>
      </c>
      <c r="QT105" s="212">
        <f>627.5095*(QN103-QN104)</f>
        <v>30.394826127217723</v>
      </c>
      <c r="QU105" s="212">
        <f>627.5095*(QM103-QM104)</f>
        <v>21.761268939215103</v>
      </c>
      <c r="QV105" s="212">
        <f>627.5095*(QL103-QL104)</f>
        <v>21.809595281260243</v>
      </c>
      <c r="QW105" s="212">
        <f>627.5095*(QK103-QK104)</f>
        <v>23.787944353847497</v>
      </c>
      <c r="QX105" s="212">
        <f>627.5095*(QJ103-QJ104)</f>
        <v>23.884597036796343</v>
      </c>
      <c r="QY105" s="213">
        <f t="shared" si="163"/>
        <v>-6.5102290904213795</v>
      </c>
      <c r="QZ105" s="249">
        <f t="shared" si="218"/>
        <v>2.0750017555360998</v>
      </c>
      <c r="RA105" s="5"/>
      <c r="RB105" s="5" t="s">
        <v>101</v>
      </c>
      <c r="RC105" s="213">
        <v>-857.50258579891204</v>
      </c>
      <c r="RD105" s="213">
        <v>-861.27798910143497</v>
      </c>
      <c r="RE105" s="213">
        <v>-861.26064956573896</v>
      </c>
      <c r="RF105" s="213">
        <v>-861.07148895905505</v>
      </c>
      <c r="RG105" s="213">
        <v>-861.06281919120704</v>
      </c>
      <c r="RH105" s="213">
        <v>-861.13502216362895</v>
      </c>
      <c r="RI105" s="213">
        <v>-1.7339535696E-2</v>
      </c>
      <c r="RJ105" s="418">
        <f t="shared" si="219"/>
        <v>-861.11768262793294</v>
      </c>
      <c r="RK105" s="421" t="s">
        <v>120</v>
      </c>
      <c r="RL105" s="212">
        <f>627.5095*(RC103-RC104)</f>
        <v>8.212685252919421</v>
      </c>
      <c r="RM105" s="212">
        <f>627.5095*(RJ103-RJ104)</f>
        <v>30.425355082512262</v>
      </c>
      <c r="RN105" s="212">
        <f>627.5095*(RH103-RH104)</f>
        <v>30.532235110329079</v>
      </c>
      <c r="RO105" s="212">
        <f>627.5095*(RG103-RG104)</f>
        <v>22.022139328371807</v>
      </c>
      <c r="RP105" s="212">
        <f>627.5095*(RF103-RF104)</f>
        <v>22.075579343207629</v>
      </c>
      <c r="RQ105" s="212">
        <f>627.5095*(RE103-RE104)</f>
        <v>23.896262812343195</v>
      </c>
      <c r="RR105" s="212">
        <f>627.5095*(RD103-RD104)</f>
        <v>24.003142840873405</v>
      </c>
      <c r="RS105" s="213">
        <f t="shared" si="164"/>
        <v>-6.5290922694556741</v>
      </c>
      <c r="RT105" s="249">
        <f t="shared" si="220"/>
        <v>1.9275634976657763</v>
      </c>
    </row>
    <row r="106" spans="1:488" ht="17">
      <c r="A106" s="96">
        <v>18.309999999999999</v>
      </c>
      <c r="C106" s="286" t="s">
        <v>102</v>
      </c>
      <c r="D106" s="282">
        <v>-816.43184417687905</v>
      </c>
      <c r="E106" s="282">
        <v>-818.97774279479802</v>
      </c>
      <c r="F106" s="282">
        <v>-818.97227701773204</v>
      </c>
      <c r="G106" s="282">
        <v>-818.86263704007797</v>
      </c>
      <c r="H106" s="282">
        <v>-818.85990415154504</v>
      </c>
      <c r="I106" s="282">
        <v>-818.815944539513</v>
      </c>
      <c r="J106" s="282">
        <v>-818.810478762446</v>
      </c>
      <c r="K106" s="94" t="s">
        <v>118</v>
      </c>
      <c r="L106" s="34">
        <f>627.5095*(D108-D107)</f>
        <v>11.325232282479227</v>
      </c>
      <c r="M106" s="34">
        <f>627.5095*(J108-J107)</f>
        <v>12.290659403853343</v>
      </c>
      <c r="N106" s="34">
        <f>627.5095*(I108-I107)</f>
        <v>12.193921073540842</v>
      </c>
      <c r="O106" s="34">
        <f>627.5095*(H108-H107)</f>
        <v>10.874451427424422</v>
      </c>
      <c r="P106" s="34">
        <f>627.5095*(G108-G107)</f>
        <v>10.826082261590445</v>
      </c>
      <c r="Q106" s="34">
        <f>627.5095*(F108-F107)</f>
        <v>9.6466649886422822</v>
      </c>
      <c r="R106" s="34">
        <f>627.5095*(E108-E107)</f>
        <v>9.5499266589718363</v>
      </c>
      <c r="S106" s="93">
        <f t="shared" si="165"/>
        <v>-2.643994414569006</v>
      </c>
      <c r="T106" s="93">
        <f t="shared" si="166"/>
        <v>-1.2761556026186085</v>
      </c>
      <c r="U106" s="288"/>
      <c r="V106" s="93">
        <f>L106-'CCSD(T)'!BV106</f>
        <v>-0.85312670976559346</v>
      </c>
      <c r="W106" s="93">
        <f>N106-'CCSD(T)'!BW106</f>
        <v>-1.0544509261994932</v>
      </c>
      <c r="X106" s="93">
        <f>P106-'CCSD(T)'!CF106</f>
        <v>-4.5210174380343915E-2</v>
      </c>
      <c r="Y106" s="93">
        <f>R106-'CCSD(T)'!CG106</f>
        <v>-6.2271641238655917E-2</v>
      </c>
      <c r="Z106" s="93">
        <f>R106-'DLPNO-CCSD(T1 or T0)'!CT105</f>
        <v>-0.75263726371284179</v>
      </c>
      <c r="AA106" s="93">
        <f t="shared" si="167"/>
        <v>0.80791653538524955</v>
      </c>
      <c r="AB106" s="93">
        <f t="shared" si="168"/>
        <v>-1.7061466858312002E-2</v>
      </c>
      <c r="AD106" s="209" t="s">
        <v>102</v>
      </c>
      <c r="AE106" s="28">
        <v>-816.43184417688099</v>
      </c>
      <c r="AF106" s="28">
        <v>-818.97778228184802</v>
      </c>
      <c r="AG106" s="28">
        <v>-818.97235250984602</v>
      </c>
      <c r="AH106" s="28">
        <v>-818.86268332394297</v>
      </c>
      <c r="AI106" s="28">
        <v>-818.85996843794203</v>
      </c>
      <c r="AJ106" s="28">
        <v>-818.81601139709403</v>
      </c>
      <c r="AK106" s="28">
        <v>-818.81058162509203</v>
      </c>
      <c r="AL106" s="18" t="s">
        <v>118</v>
      </c>
      <c r="AM106" s="34">
        <f>627.5095*(AE108-AE107)</f>
        <v>11.325232284976114</v>
      </c>
      <c r="AN106" s="34">
        <f>627.5095*(AK108-AK107)</f>
        <v>12.271238149268717</v>
      </c>
      <c r="AO106" s="34">
        <f>627.5095*(AJ108-AJ107)</f>
        <v>12.190280081414254</v>
      </c>
      <c r="AP106" s="34">
        <f>627.5095*(AI108-AI107)</f>
        <v>10.859323888294629</v>
      </c>
      <c r="AQ106" s="34">
        <f>627.5095*(AH108-AH107)</f>
        <v>10.81884485379668</v>
      </c>
      <c r="AR106" s="34">
        <f>627.5095*(AG108-AG107)</f>
        <v>9.6301211393083097</v>
      </c>
      <c r="AS106" s="34">
        <f>627.5095*(AF108-AF107)</f>
        <v>9.5491630708831305</v>
      </c>
      <c r="AT106" s="52">
        <f t="shared" si="169"/>
        <v>-2.6411170105311239</v>
      </c>
      <c r="AU106" s="52">
        <f t="shared" si="170"/>
        <v>-1.2696817829135494</v>
      </c>
      <c r="AV106" s="71"/>
      <c r="AW106" s="52">
        <f>AM106-'CCSD(T)'!BV106</f>
        <v>-0.85312670726870721</v>
      </c>
      <c r="AX106" s="52">
        <f>AO106-'CCSD(T)'!BW106</f>
        <v>-1.0580919183260811</v>
      </c>
      <c r="AY106" s="52">
        <f>AQ106-'CCSD(T)'!CF106</f>
        <v>-5.2447582174108831E-2</v>
      </c>
      <c r="AZ106" s="52">
        <f>AS106-'CCSD(T)'!CG106</f>
        <v>-6.3035229327361719E-2</v>
      </c>
      <c r="BA106" s="52">
        <f>AS106-'DLPNO-CCSD(T1 or T0)'!CT105</f>
        <v>-0.75340085180154759</v>
      </c>
      <c r="BB106" s="52">
        <f t="shared" si="171"/>
        <v>0.80067912509459838</v>
      </c>
      <c r="BC106" s="52">
        <f t="shared" si="172"/>
        <v>-1.0587647153252888E-2</v>
      </c>
      <c r="BD106" s="33"/>
      <c r="BE106" s="211" t="s">
        <v>102</v>
      </c>
      <c r="BF106" s="28">
        <v>-816.43184417688099</v>
      </c>
      <c r="BG106" s="28">
        <v>-818.97716737539395</v>
      </c>
      <c r="BH106" s="28">
        <v>-818.96205174702402</v>
      </c>
      <c r="BI106" s="28">
        <v>-818.86082496878396</v>
      </c>
      <c r="BJ106" s="28">
        <v>-818.85326715459905</v>
      </c>
      <c r="BK106" s="28">
        <v>-818.81513640479</v>
      </c>
      <c r="BL106" s="28">
        <v>-1.511562837E-2</v>
      </c>
      <c r="BM106" s="28">
        <f t="shared" si="173"/>
        <v>-818.80002077641996</v>
      </c>
      <c r="BN106" s="18" t="s">
        <v>118</v>
      </c>
      <c r="BO106" s="212">
        <f>627.5095*(BF108-BF107)</f>
        <v>11.325232283121284</v>
      </c>
      <c r="BP106" s="212">
        <f>627.5095*(BM108-BM107)</f>
        <v>12.024672175499113</v>
      </c>
      <c r="BQ106" s="212">
        <f>627.5095*(BK108-BK107)</f>
        <v>12.086905304641244</v>
      </c>
      <c r="BR106" s="212">
        <f>627.5095*(BJ108-BJ107)</f>
        <v>10.805421916636993</v>
      </c>
      <c r="BS106" s="212">
        <f>627.5095*(BI108-BI107)</f>
        <v>10.836538481850116</v>
      </c>
      <c r="BT106" s="212">
        <f>627.5095*(BH108-BH107)</f>
        <v>9.6936662873362209</v>
      </c>
      <c r="BU106" s="212">
        <f>627.5095*(BG108-BG107)</f>
        <v>9.7558994164783535</v>
      </c>
      <c r="BV106" s="213">
        <f t="shared" si="174"/>
        <v>-2.3310058881628901</v>
      </c>
      <c r="BW106" s="213">
        <f t="shared" si="175"/>
        <v>-1.0806390653717628</v>
      </c>
      <c r="BX106" s="214">
        <f t="shared" si="222"/>
        <v>-0.18904271754178659</v>
      </c>
      <c r="BY106" s="33">
        <f>BO106-'CCSD(T)'!BV106</f>
        <v>-0.85312670912353639</v>
      </c>
      <c r="BZ106" s="33">
        <f>BQ106-'CCSD(T)'!BW106</f>
        <v>-1.161466695099092</v>
      </c>
      <c r="CA106" s="39">
        <f>BS106-'CCSD(T)'!CF106</f>
        <v>-3.4753954120672503E-2</v>
      </c>
      <c r="CB106" s="39">
        <f>BU106-'CCSD(T)'!CG106</f>
        <v>0.1437011162678612</v>
      </c>
      <c r="CC106" s="33">
        <f>BU106-'DLPNO-CCSD(T1 or T0)'!CT105</f>
        <v>-0.54666450620632467</v>
      </c>
      <c r="CD106" s="33">
        <f t="shared" si="176"/>
        <v>0.81837275500286388</v>
      </c>
      <c r="CE106" s="33">
        <f t="shared" si="177"/>
        <v>0.1784550703885337</v>
      </c>
      <c r="CF106" s="39"/>
      <c r="CG106" s="211" t="s">
        <v>102</v>
      </c>
      <c r="CH106" s="74">
        <v>-816.43184417688303</v>
      </c>
      <c r="CI106" s="74">
        <v>-818.97765995129896</v>
      </c>
      <c r="CJ106" s="74">
        <v>-818.96277864615195</v>
      </c>
      <c r="CK106" s="74">
        <v>-818.86128303954104</v>
      </c>
      <c r="CL106" s="74">
        <v>-818.85384238696702</v>
      </c>
      <c r="CM106" s="74">
        <v>-818.81577000705704</v>
      </c>
      <c r="CN106" s="33">
        <v>-1.4881305147E-2</v>
      </c>
      <c r="CO106" s="33">
        <f t="shared" si="178"/>
        <v>-818.80088870191003</v>
      </c>
      <c r="CP106" s="18" t="s">
        <v>118</v>
      </c>
      <c r="CQ106" s="34">
        <f>627.5095*(CH108-CH107)</f>
        <v>11.32523228376334</v>
      </c>
      <c r="CR106" s="34">
        <f>627.5095*(CO108-CO107)</f>
        <v>12.241654783646981</v>
      </c>
      <c r="CS106" s="34">
        <f>627.5095*(CM108-CM107)</f>
        <v>12.158256901119289</v>
      </c>
      <c r="CT106" s="34">
        <f>627.5095*(CL108-CL107)</f>
        <v>10.945867320973422</v>
      </c>
      <c r="CU106" s="34">
        <f>627.5095*(CK108-CK107)</f>
        <v>10.904168380387301</v>
      </c>
      <c r="CV106" s="34">
        <f>627.5095*(CJ108-CJ107)</f>
        <v>9.853004543759317</v>
      </c>
      <c r="CW106" s="34">
        <f>627.5095*(CI108-CI107)</f>
        <v>9.7696066612316237</v>
      </c>
      <c r="CX106" s="33">
        <f t="shared" si="223"/>
        <v>-2.3886502398876654</v>
      </c>
      <c r="CY106" s="33">
        <f t="shared" si="224"/>
        <v>-1.1345617191556769</v>
      </c>
      <c r="CZ106" s="33">
        <f t="shared" si="225"/>
        <v>-5.3922653783914143E-2</v>
      </c>
      <c r="DA106" s="33">
        <f>CQ106-'CCSD(T)'!BV106</f>
        <v>-0.85312670848148109</v>
      </c>
      <c r="DB106" s="33">
        <f>CS106-'CCSD(T)'!BW106</f>
        <v>-1.0901150986210464</v>
      </c>
      <c r="DC106" s="33">
        <f>CU106-'CCSD(T)'!CF106</f>
        <v>3.2875944416511871E-2</v>
      </c>
      <c r="DD106" s="39">
        <f>CW106-'CCSD(T)'!CG106</f>
        <v>0.15740836102113143</v>
      </c>
      <c r="DE106" s="39">
        <f>CW106-'DLPNO-CCSD(T1 or T0)'!CT105</f>
        <v>-0.53295726145305444</v>
      </c>
      <c r="DF106" s="33">
        <f t="shared" si="179"/>
        <v>0.88600265289799296</v>
      </c>
      <c r="DG106" s="33">
        <f t="shared" si="180"/>
        <v>0.12453241660461956</v>
      </c>
      <c r="DH106" s="33"/>
      <c r="DI106" s="211" t="s">
        <v>102</v>
      </c>
      <c r="DJ106" s="74">
        <v>-816.43184417694602</v>
      </c>
      <c r="DK106" s="74">
        <v>-818.97773022692604</v>
      </c>
      <c r="DL106" s="74">
        <v>-818.97616591260896</v>
      </c>
      <c r="DM106" s="74">
        <v>-818.86303247308604</v>
      </c>
      <c r="DN106" s="74">
        <v>-818.86225031592801</v>
      </c>
      <c r="DO106" s="74">
        <v>-818.81605780318898</v>
      </c>
      <c r="DP106" s="28">
        <v>-1.5643143170000001E-3</v>
      </c>
      <c r="DQ106" s="33">
        <f t="shared" si="125"/>
        <v>-818.81449348887202</v>
      </c>
      <c r="DR106" s="18" t="s">
        <v>118</v>
      </c>
      <c r="DS106" s="34">
        <f>627.5095*(DJ108-DJ107)</f>
        <v>11.325232227262401</v>
      </c>
      <c r="DT106" s="34">
        <f>627.5095*(DQ108-DQ107)</f>
        <v>12.303785139362759</v>
      </c>
      <c r="DU106" s="34">
        <f>627.5095*(DO108-DO107)</f>
        <v>12.246138815954932</v>
      </c>
      <c r="DV106" s="34">
        <f>627.5095*(DN108-DN107)</f>
        <v>10.870195920302221</v>
      </c>
      <c r="DW106" s="34">
        <f>627.5095*(DM108-DM107)</f>
        <v>10.841372757991921</v>
      </c>
      <c r="DX106" s="34">
        <f>627.5095*(DL108-DL107)</f>
        <v>9.6251391042196435</v>
      </c>
      <c r="DY106" s="34">
        <f>627.5095*(DK108-DK107)</f>
        <v>9.5674927802410981</v>
      </c>
      <c r="DZ106" s="33">
        <f t="shared" si="133"/>
        <v>-2.6786460357138342</v>
      </c>
      <c r="EA106" s="33">
        <f t="shared" si="134"/>
        <v>-1.2738799777508234</v>
      </c>
      <c r="EB106" s="33">
        <f t="shared" si="181"/>
        <v>2.2756248677850976E-3</v>
      </c>
      <c r="EC106" s="33">
        <f>DS106-'CCSD(T)'!BV106</f>
        <v>-0.85312676498242013</v>
      </c>
      <c r="ED106" s="33">
        <f>DU106-'CCSD(T)'!BW106</f>
        <v>-1.0022331837854033</v>
      </c>
      <c r="EE106" s="33">
        <f>DW106-'CCSD(T)'!CF106</f>
        <v>-2.9919677978867298E-2</v>
      </c>
      <c r="EF106" s="39">
        <f>DY106-'CCSD(T)'!CG106</f>
        <v>-4.4705519969394203E-2</v>
      </c>
      <c r="EG106" s="39">
        <f>DY106-'DLPNO-CCSD(T1 or T0)'!CT105</f>
        <v>-0.73507114244358007</v>
      </c>
      <c r="EH106" s="33">
        <f t="shared" si="182"/>
        <v>0.82320708700355283</v>
      </c>
      <c r="EI106" s="33">
        <f t="shared" si="183"/>
        <v>-1.4785841990526905E-2</v>
      </c>
      <c r="EJ106" s="33"/>
      <c r="EK106" s="289" t="s">
        <v>102</v>
      </c>
      <c r="EL106" s="33">
        <v>-816.47385925759102</v>
      </c>
      <c r="EM106" s="33">
        <v>-819.29143098285101</v>
      </c>
      <c r="EN106" s="33">
        <v>-819.28552612032399</v>
      </c>
      <c r="EO106" s="33">
        <v>-819.16718886903698</v>
      </c>
      <c r="EP106" s="33">
        <v>-819.16423643777398</v>
      </c>
      <c r="EQ106" s="33">
        <v>-819.14621542672899</v>
      </c>
      <c r="ER106" s="33">
        <v>-5.9048625270000004E-3</v>
      </c>
      <c r="ES106" s="33">
        <f t="shared" si="184"/>
        <v>-819.14031056420197</v>
      </c>
      <c r="ET106" s="18" t="s">
        <v>118</v>
      </c>
      <c r="EU106" s="34">
        <f>627.5095*(EL108-EL107)</f>
        <v>14.550813589744944</v>
      </c>
      <c r="EV106" s="34">
        <f>627.5095*(ES108-ES107)</f>
        <v>18.516103418737625</v>
      </c>
      <c r="EW106" s="34">
        <f>627.5095*(EQ108-EQ107)</f>
        <v>18.511229891350006</v>
      </c>
      <c r="EX106" s="34">
        <f>627.5095*(EP108-EP107)</f>
        <v>16.1658478796891</v>
      </c>
      <c r="EY106" s="34">
        <f>627.5095*(EO108-EO107)</f>
        <v>16.163411115353231</v>
      </c>
      <c r="EZ106" s="34">
        <f>627.5095*(EN108-EN107)</f>
        <v>14.97666886949731</v>
      </c>
      <c r="FA106" s="34">
        <f>627.5095*(EM108-EM107)</f>
        <v>14.971795341467633</v>
      </c>
      <c r="FB106" s="92">
        <f t="shared" si="135"/>
        <v>-3.5394345498823725</v>
      </c>
      <c r="FC106" s="92">
        <f t="shared" si="136"/>
        <v>-1.1916157738855979</v>
      </c>
      <c r="FD106" s="92">
        <f>EU106-'CCSD(T)'!BB106</f>
        <v>-0.8888707038187782</v>
      </c>
      <c r="FE106" s="92">
        <f>EW106-'CCSD(T)'!BC106</f>
        <v>-1.0947848249065935</v>
      </c>
      <c r="FF106" s="92">
        <f>EY106-'CCSD(T)'!CH106</f>
        <v>-2.5561296413481926E-2</v>
      </c>
      <c r="FG106" s="96">
        <f>FA106-'CCSD(T)'!CI106</f>
        <v>2.458313665966827E-3</v>
      </c>
      <c r="FH106" s="96">
        <f>FA106-'DLPNO-CCSD(T1 or T0)'!AF105</f>
        <v>-0.62437597226387354</v>
      </c>
      <c r="FI106" s="92">
        <f t="shared" si="185"/>
        <v>0.86330940740529627</v>
      </c>
      <c r="FJ106" s="92">
        <f t="shared" si="186"/>
        <v>2.8019610079448753E-2</v>
      </c>
      <c r="FK106" s="39"/>
      <c r="FL106" s="218" t="s">
        <v>102</v>
      </c>
      <c r="FM106" s="28">
        <v>-816.47385925758795</v>
      </c>
      <c r="FN106" s="28">
        <v>-819.29147050233905</v>
      </c>
      <c r="FO106" s="28">
        <v>-819.28560933301196</v>
      </c>
      <c r="FP106" s="28">
        <v>-819.16723640270902</v>
      </c>
      <c r="FQ106" s="28">
        <v>-819.16430581804605</v>
      </c>
      <c r="FR106" s="28">
        <v>-819.14627429036204</v>
      </c>
      <c r="FS106" s="28">
        <v>-5.8611693270000003E-3</v>
      </c>
      <c r="FT106" s="28">
        <f t="shared" si="187"/>
        <v>-819.14041312103507</v>
      </c>
      <c r="FU106" s="18" t="s">
        <v>118</v>
      </c>
      <c r="FV106" s="34">
        <f>627.5095*(FM108-FM107)</f>
        <v>14.550813587818777</v>
      </c>
      <c r="FW106" s="34">
        <f>627.5095*(FT108-FT107)</f>
        <v>18.492177935469908</v>
      </c>
      <c r="FX106" s="34">
        <f>627.5095*(FR108-FR107)</f>
        <v>18.49661941821833</v>
      </c>
      <c r="FY106" s="34">
        <f>627.5095*(FQ108-FQ107)</f>
        <v>16.149969716368723</v>
      </c>
      <c r="FZ106" s="34">
        <f>627.5095*(FP108-FP107)</f>
        <v>16.152190457992624</v>
      </c>
      <c r="GA106" s="34">
        <f>627.5095*(FO108-FO107)</f>
        <v>14.958250737167011</v>
      </c>
      <c r="GB106" s="34">
        <f>627.5095*(FN108-FN107)</f>
        <v>14.962692219915434</v>
      </c>
      <c r="GC106" s="33">
        <f t="shared" si="188"/>
        <v>-3.5339271983028961</v>
      </c>
      <c r="GD106" s="33">
        <f t="shared" si="189"/>
        <v>-1.1894982380771904</v>
      </c>
      <c r="GE106" s="169">
        <f t="shared" si="226"/>
        <v>0.28338081522846359</v>
      </c>
      <c r="GF106" s="33">
        <f>FV106-'CCSD(T)'!BB106</f>
        <v>-0.88887070574494587</v>
      </c>
      <c r="GG106" s="33">
        <f>FX106-'CCSD(T)'!BC106</f>
        <v>-1.1093952980382689</v>
      </c>
      <c r="GH106" s="33">
        <f>FZ106-'CCSD(T)'!CH106</f>
        <v>-3.6781953774088549E-2</v>
      </c>
      <c r="GI106" s="33">
        <f>GB106-'CCSD(T)'!CI106</f>
        <v>-6.6448078862322291E-3</v>
      </c>
      <c r="GJ106" s="33">
        <f>GB106-'DLPNO-CCSD(T1 or T0)'!O105</f>
        <v>-0.61510185061679223</v>
      </c>
      <c r="GK106" s="33">
        <f t="shared" si="190"/>
        <v>0.85208875197085732</v>
      </c>
      <c r="GL106" s="33">
        <f t="shared" si="191"/>
        <v>3.013714588785632E-2</v>
      </c>
      <c r="GM106" s="33"/>
      <c r="GN106" s="218" t="s">
        <v>102</v>
      </c>
      <c r="GO106" s="28">
        <v>-816.47385925759102</v>
      </c>
      <c r="GP106" s="28">
        <v>-819.29120438202699</v>
      </c>
      <c r="GQ106" s="28">
        <v>-819.27427338278403</v>
      </c>
      <c r="GR106" s="28">
        <v>-819.16564493264298</v>
      </c>
      <c r="GS106" s="28">
        <v>-819.15717943302104</v>
      </c>
      <c r="GT106" s="28">
        <v>-819.14535276833203</v>
      </c>
      <c r="GU106" s="28">
        <v>-1.6930999243000001E-2</v>
      </c>
      <c r="GV106" s="28">
        <f t="shared" si="192"/>
        <v>-819.12842176908907</v>
      </c>
      <c r="GW106" s="18" t="s">
        <v>118</v>
      </c>
      <c r="GX106" s="34">
        <f>627.5095*(GO108-GO107)</f>
        <v>14.550813588532172</v>
      </c>
      <c r="GY106" s="34">
        <f>627.5095*(GV108-GV107)</f>
        <v>18.207622970783198</v>
      </c>
      <c r="GZ106" s="34">
        <f>627.5095*(GT108-GT107)</f>
        <v>18.391107850516065</v>
      </c>
      <c r="HA106" s="34">
        <f>627.5095*(GS108-GS107)</f>
        <v>16.075160174187541</v>
      </c>
      <c r="HB106" s="34">
        <f>627.5095*(GR108-GR107)</f>
        <v>16.166902614053974</v>
      </c>
      <c r="HC106" s="34">
        <f>627.5095*(GQ108-GQ107)</f>
        <v>14.957646722785487</v>
      </c>
      <c r="HD106" s="34">
        <f>627.5095*(GP108-GP107)</f>
        <v>15.141131602518353</v>
      </c>
      <c r="HE106" s="33">
        <f t="shared" si="227"/>
        <v>-3.2499762479977115</v>
      </c>
      <c r="HF106" s="33">
        <f t="shared" si="228"/>
        <v>-1.0257710115356211</v>
      </c>
      <c r="HG106" s="52">
        <f t="shared" si="193"/>
        <v>-0.16372722654156924</v>
      </c>
      <c r="HH106" s="33">
        <f>GX106-'CCSD(T)'!BB106</f>
        <v>-0.8888707050315503</v>
      </c>
      <c r="HI106" s="33">
        <f>GZ106-'CCSD(T)'!BC106</f>
        <v>-1.2149068657405344</v>
      </c>
      <c r="HJ106" s="33">
        <f>HB106-'CCSD(T)'!CH106</f>
        <v>-2.2069797712738648E-2</v>
      </c>
      <c r="HK106" s="33">
        <f>HD106-'CCSD(T)'!CI106</f>
        <v>0.17179457471668691</v>
      </c>
      <c r="HL106" s="33">
        <f>HD106-'DLPNO-CCSD(T1 or T0)'!CT105</f>
        <v>4.838567679833675</v>
      </c>
      <c r="HM106" s="33">
        <f t="shared" si="229"/>
        <v>0.86680090731881165</v>
      </c>
      <c r="HN106" s="33">
        <f t="shared" si="230"/>
        <v>0.19386437242942556</v>
      </c>
      <c r="HO106" s="39"/>
      <c r="HP106" s="218" t="s">
        <v>102</v>
      </c>
      <c r="HQ106" s="28">
        <v>-816.473859257595</v>
      </c>
      <c r="HR106" s="28">
        <v>-819.29171082006405</v>
      </c>
      <c r="HS106" s="28">
        <v>-819.27517734133403</v>
      </c>
      <c r="HT106" s="28">
        <v>-819.16615325826797</v>
      </c>
      <c r="HU106" s="28">
        <v>-819.15788651890296</v>
      </c>
      <c r="HV106" s="28">
        <v>-819.14601438132399</v>
      </c>
      <c r="HW106" s="28">
        <v>-1.6533478729E-2</v>
      </c>
      <c r="HX106" s="28">
        <f t="shared" si="194"/>
        <v>-819.12948090259499</v>
      </c>
      <c r="HY106" s="18" t="s">
        <v>118</v>
      </c>
      <c r="HZ106" s="34">
        <f>627.5095*(HQ108-HQ107)</f>
        <v>14.550813590957718</v>
      </c>
      <c r="IA106" s="34">
        <f>627.5095*(HX108-HX107)</f>
        <v>18.259715044477154</v>
      </c>
      <c r="IB106" s="34">
        <f>627.5095*(HV108-HV107)</f>
        <v>18.469147198519657</v>
      </c>
      <c r="IC106" s="34">
        <f>627.5095*(HU108-HU107)</f>
        <v>16.074603886335513</v>
      </c>
      <c r="ID106" s="34">
        <f>627.5095*(HT108-HT107)</f>
        <v>16.179319962750377</v>
      </c>
      <c r="IE106" s="34">
        <f>627.5095*(HS108-HS107)</f>
        <v>14.951318029097754</v>
      </c>
      <c r="IF106" s="34">
        <f>627.5095*(HR108-HR107)</f>
        <v>15.160750183140257</v>
      </c>
      <c r="IG106" s="33">
        <f t="shared" si="195"/>
        <v>-3.3083970153794002</v>
      </c>
      <c r="IH106" s="33">
        <f t="shared" si="196"/>
        <v>-1.0185697796101199</v>
      </c>
      <c r="II106" s="33">
        <f t="shared" si="197"/>
        <v>7.2012319255012613E-3</v>
      </c>
      <c r="IJ106" s="33">
        <f>HZ106-'CCSD(T)'!BB106</f>
        <v>-0.88887070260600431</v>
      </c>
      <c r="IK106" s="33">
        <f>IB106-'CCSD(T)'!BC106</f>
        <v>-1.1368675177369418</v>
      </c>
      <c r="IL106" s="33">
        <f>ID106-'CCSD(T)'!CH106</f>
        <v>-9.6524490163361065E-3</v>
      </c>
      <c r="IM106" s="33">
        <f>IF106-'CCSD(T)'!CI106</f>
        <v>0.19141315533859071</v>
      </c>
      <c r="IN106" s="33">
        <f>IF106-'DLPNO-CCSD(T1 or T0)'!CT105</f>
        <v>4.8581862604555788</v>
      </c>
      <c r="IO106" s="33">
        <f t="shared" si="198"/>
        <v>0.87921825358966821</v>
      </c>
      <c r="IP106" s="33">
        <f t="shared" si="199"/>
        <v>0.20106560435492682</v>
      </c>
      <c r="IQ106" s="33"/>
      <c r="IR106" s="218" t="s">
        <v>102</v>
      </c>
      <c r="IS106">
        <v>-816.47385925759397</v>
      </c>
      <c r="IT106">
        <v>-819.29148663723197</v>
      </c>
      <c r="IU106">
        <v>-819.289765974224</v>
      </c>
      <c r="IV106">
        <v>-819.16757175767998</v>
      </c>
      <c r="IW106">
        <v>-819.16671142617599</v>
      </c>
      <c r="IX106">
        <v>-819.14634639819405</v>
      </c>
      <c r="IY106">
        <v>-1.7206630080000001E-3</v>
      </c>
      <c r="IZ106" s="28">
        <f t="shared" si="200"/>
        <v>-819.14462573518608</v>
      </c>
      <c r="JA106" s="18" t="s">
        <v>118</v>
      </c>
      <c r="JB106" s="34">
        <f>627.5095*(IS108-IS107)</f>
        <v>14.550813587818777</v>
      </c>
      <c r="JC106" s="34">
        <f>627.5095*(IZ108-IZ107)</f>
        <v>18.612189824439717</v>
      </c>
      <c r="JD106" s="34">
        <f>627.5095*(IX108-IX107)</f>
        <v>18.539913391326682</v>
      </c>
      <c r="JE106" s="34">
        <f>627.5095*(IW108-IW107)</f>
        <v>16.231342606919302</v>
      </c>
      <c r="JF106" s="34">
        <f>627.5095*(IV108-IV107)</f>
        <v>16.195204389970417</v>
      </c>
      <c r="JG106" s="34">
        <f>627.5095*(IU108-IU107)</f>
        <v>15.042877544317385</v>
      </c>
      <c r="JH106" s="34">
        <f>627.5095*(IT108-IT107)</f>
        <v>14.970601111204349</v>
      </c>
      <c r="JI106" s="33">
        <f t="shared" si="201"/>
        <v>-3.5693122801223325</v>
      </c>
      <c r="JJ106" s="33">
        <f t="shared" si="202"/>
        <v>-1.2246032787660681</v>
      </c>
      <c r="JK106" s="33">
        <f t="shared" si="203"/>
        <v>-3.2987504880470198E-2</v>
      </c>
      <c r="JL106" s="33">
        <f>JB106-'CCSD(T)'!BB106</f>
        <v>-0.88887070574494587</v>
      </c>
      <c r="JM106" s="33">
        <f>JD106-'CCSD(T)'!BC106</f>
        <v>-1.0661013249299174</v>
      </c>
      <c r="JN106" s="33">
        <f>JF106-'CCSD(T)'!CH106</f>
        <v>6.2319782037043581E-3</v>
      </c>
      <c r="JO106" s="33">
        <f>JH106-'CCSD(T)'!CI106</f>
        <v>1.264083402682914E-3</v>
      </c>
      <c r="JP106" s="33">
        <f>JH106-'DLPNO-CCSD(T1 or T0)'!CT105</f>
        <v>4.668037188519671</v>
      </c>
      <c r="JQ106" s="33">
        <f t="shared" si="204"/>
        <v>0.89510268394865022</v>
      </c>
      <c r="JR106" s="33">
        <f t="shared" si="205"/>
        <v>-4.9678948010214441E-3</v>
      </c>
      <c r="JS106" s="33"/>
      <c r="JT106" s="344">
        <v>-821.04963514797998</v>
      </c>
      <c r="JU106" s="345">
        <v>-820.71849787721806</v>
      </c>
      <c r="JV106" s="346">
        <v>-820.70611753370804</v>
      </c>
      <c r="JW106" s="328"/>
      <c r="JX106" s="218" t="s">
        <v>102</v>
      </c>
      <c r="JY106" s="28">
        <v>-817.25743263713002</v>
      </c>
      <c r="JZ106" s="28">
        <v>-820.82374495777401</v>
      </c>
      <c r="KA106" s="28">
        <v>-820.81252530107201</v>
      </c>
      <c r="KB106" s="28">
        <v>-820.63655091564704</v>
      </c>
      <c r="KC106" s="28">
        <v>-820.63094108729604</v>
      </c>
      <c r="KD106" s="28">
        <v>-820.68208054781405</v>
      </c>
      <c r="KE106" s="28">
        <v>-1.1219656701000001E-2</v>
      </c>
      <c r="KF106" s="28">
        <f t="shared" si="206"/>
        <v>-820.67086089111308</v>
      </c>
      <c r="KG106" s="216">
        <v>-820.44662593600003</v>
      </c>
      <c r="KH106" s="125">
        <v>-820.44662593600003</v>
      </c>
      <c r="KI106" s="215">
        <v>-820.61949785499996</v>
      </c>
      <c r="KJ106" s="10">
        <v>-0.95172915538000002</v>
      </c>
      <c r="KK106" s="10">
        <v>-2.4734328838390001</v>
      </c>
      <c r="KL106" s="10">
        <f t="shared" si="231"/>
        <v>-820.54279514953021</v>
      </c>
      <c r="KM106" s="10">
        <f t="shared" si="232"/>
        <v>-820.47289538612074</v>
      </c>
      <c r="KN106" s="34">
        <f>627.5095*(JY108-JY107)</f>
        <v>16.650249809633337</v>
      </c>
      <c r="KO106" s="34">
        <f>627.5095*(KF108-KF107)</f>
        <v>19.547203793119479</v>
      </c>
      <c r="KP106" s="34">
        <f>627.5095*(KL108-KL107)</f>
        <v>18.288737401350769</v>
      </c>
      <c r="KQ106" s="34">
        <f>627.5095*(KM108-KM107)</f>
        <v>17.578192764146795</v>
      </c>
      <c r="KR106" s="34">
        <f>627.5095*(KD108-KD107)</f>
        <v>19.558560321329548</v>
      </c>
      <c r="KS106" s="34">
        <f>627.5095*(KC108-KC107)</f>
        <v>17.641422181212384</v>
      </c>
      <c r="KT106" s="34">
        <f>627.5095*(KB108-KB107)</f>
        <v>17.647100445067728</v>
      </c>
      <c r="KU106" s="34">
        <f>627.5095*(KA108-KA107)</f>
        <v>16.729626493366876</v>
      </c>
      <c r="KV106" s="34">
        <f>627.5095*(JZ108-JZ107)</f>
        <v>16.740983022219002</v>
      </c>
      <c r="KW106" s="33">
        <f t="shared" si="221"/>
        <v>-2.8175772991105461</v>
      </c>
      <c r="KX106" s="109">
        <f>627.5095*(JT108-JT107)</f>
        <v>17.300987010486367</v>
      </c>
      <c r="KY106" s="109">
        <f>627.5095*(JU108-JU107)</f>
        <v>16.88754607874538</v>
      </c>
      <c r="KZ106" s="331">
        <f>627.5095*(JV108-JV107)</f>
        <v>16.905544632527086</v>
      </c>
      <c r="LA106" s="33">
        <f t="shared" si="233"/>
        <v>-0.90611742284872676</v>
      </c>
      <c r="LB106" s="155">
        <f t="shared" si="234"/>
        <v>0.28338081522846359</v>
      </c>
      <c r="LC106" s="149">
        <f>KN106-'PNO-LCCSD(T)'!AB105</f>
        <v>-1.2277223440303686E-2</v>
      </c>
      <c r="LD106" s="179">
        <f t="shared" si="235"/>
        <v>1.7782908023035677</v>
      </c>
      <c r="LE106" s="324">
        <f t="shared" si="236"/>
        <v>0.56000398826736486</v>
      </c>
      <c r="LF106" s="326">
        <f t="shared" si="237"/>
        <v>-0.41344093174098617</v>
      </c>
      <c r="LG106" t="str">
        <f t="shared" si="238"/>
        <v>35_end_MAI</v>
      </c>
      <c r="LH106" s="175">
        <f>627.5095*(KG108-KG107)</f>
        <v>17.769884302113606</v>
      </c>
      <c r="LI106" s="128">
        <f t="shared" si="127"/>
        <v>-0.12846212090122222</v>
      </c>
      <c r="LJ106" s="129">
        <f t="shared" si="128"/>
        <v>-0.12278385704587791</v>
      </c>
      <c r="LK106" s="123">
        <f>627.5095*(KI108-KI107)</f>
        <v>16.888801978143853</v>
      </c>
      <c r="LL106" s="128">
        <f t="shared" si="239"/>
        <v>-0.15917548477697707</v>
      </c>
      <c r="LM106" s="128">
        <f t="shared" si="240"/>
        <v>-0.14781895592485128</v>
      </c>
      <c r="LN106" s="226">
        <f t="shared" si="241"/>
        <v>-6.7820982929177553</v>
      </c>
      <c r="LO106" s="226"/>
      <c r="LP106" s="5" t="s">
        <v>102</v>
      </c>
      <c r="LQ106" s="4">
        <v>-817.25743263737297</v>
      </c>
      <c r="LR106" s="4">
        <v>-820.82371140630198</v>
      </c>
      <c r="LS106" s="4">
        <v>-820.81246562968397</v>
      </c>
      <c r="LT106" s="4">
        <v>-820.63651566123804</v>
      </c>
      <c r="LU106" s="4">
        <v>-820.63089277293</v>
      </c>
      <c r="LV106" s="4">
        <v>-820.68203639303795</v>
      </c>
      <c r="LW106" s="4">
        <v>-1.1245776618000001E-2</v>
      </c>
      <c r="LX106" s="28">
        <f t="shared" si="242"/>
        <v>-820.67079061641994</v>
      </c>
      <c r="LY106" s="18" t="s">
        <v>118</v>
      </c>
      <c r="LZ106" s="34">
        <f>627.5095*(LQ108-LQ107)</f>
        <v>16.650249805923679</v>
      </c>
      <c r="MA106" s="34">
        <f>627.5095*(LX108-LX107)</f>
        <v>19.573024881568433</v>
      </c>
      <c r="MB106" s="34">
        <f>627.5095*(LV108-LV107)</f>
        <v>19.558807960455134</v>
      </c>
      <c r="MC106" s="34">
        <f>627.5095*(LU108-LU107)</f>
        <v>17.657377512617717</v>
      </c>
      <c r="MD106" s="34">
        <f>627.5095*(LT108-LT107)</f>
        <v>17.650269052382097</v>
      </c>
      <c r="ME106" s="34">
        <f>627.5095*(LS108-LS107)</f>
        <v>16.755032786086073</v>
      </c>
      <c r="MF106" s="34">
        <f>627.5095*(LR108-LR107)</f>
        <v>16.740815864972774</v>
      </c>
      <c r="MG106" s="33">
        <f t="shared" si="243"/>
        <v>-2.8179920954823601</v>
      </c>
      <c r="MH106" s="39">
        <f t="shared" si="244"/>
        <v>-0.90945318740932279</v>
      </c>
      <c r="MI106" s="33"/>
      <c r="MJ106" s="5" t="s">
        <v>102</v>
      </c>
      <c r="MK106" s="28">
        <v>-817.25743263712604</v>
      </c>
      <c r="ML106" s="28">
        <v>-820.82288811261799</v>
      </c>
      <c r="MM106" s="28">
        <v>-820.79316716755795</v>
      </c>
      <c r="MN106" s="28">
        <v>-820.63397770577797</v>
      </c>
      <c r="MO106" s="28">
        <v>-820.61911723324897</v>
      </c>
      <c r="MP106" s="28">
        <v>-820.681071463747</v>
      </c>
      <c r="MQ106" s="28">
        <v>-2.9720945059000001E-2</v>
      </c>
      <c r="MR106" s="28">
        <f t="shared" si="207"/>
        <v>-820.65135051868799</v>
      </c>
      <c r="MS106" s="18" t="s">
        <v>118</v>
      </c>
      <c r="MT106" s="34">
        <f>627.5095*(MK108-MK107)</f>
        <v>16.650249812130223</v>
      </c>
      <c r="MU106" s="34">
        <f>627.5095*(MR108-MR107)</f>
        <v>19.226047542192806</v>
      </c>
      <c r="MV106" s="34">
        <f>627.5095*(MP108-MP107)</f>
        <v>19.490228571040721</v>
      </c>
      <c r="MW106" s="34">
        <f>627.5095*(MO108-MO107)</f>
        <v>17.490072575073693</v>
      </c>
      <c r="MX106" s="34">
        <f>627.5095*(MN108-MN107)</f>
        <v>17.622163089461978</v>
      </c>
      <c r="MY106" s="34">
        <f>627.5095*(MM108-MM107)</f>
        <v>16.672864856683653</v>
      </c>
      <c r="MZ106" s="34">
        <f>627.5095*(ML108-ML107)</f>
        <v>16.937045886815678</v>
      </c>
      <c r="NA106" s="52">
        <f t="shared" si="245"/>
        <v>-2.5531826842250425</v>
      </c>
      <c r="NB106" s="52">
        <f t="shared" si="246"/>
        <v>-0.68511720264629972</v>
      </c>
      <c r="NC106" s="33">
        <f t="shared" si="247"/>
        <v>-0.22100022020242704</v>
      </c>
      <c r="ND106" s="33"/>
      <c r="NE106" s="5" t="s">
        <v>102</v>
      </c>
      <c r="NF106">
        <v>-817.25743263712695</v>
      </c>
      <c r="NG106">
        <v>-820.823463458775</v>
      </c>
      <c r="NH106">
        <v>-820.79371770607497</v>
      </c>
      <c r="NI106">
        <v>-820.63445374878495</v>
      </c>
      <c r="NJ106">
        <v>-820.61958087243499</v>
      </c>
      <c r="NK106">
        <v>-820.68183440805797</v>
      </c>
      <c r="NL106">
        <v>-2.9745752699999999E-2</v>
      </c>
      <c r="NM106" s="28">
        <f t="shared" si="208"/>
        <v>-820.65208865535794</v>
      </c>
      <c r="NN106" s="18" t="s">
        <v>118</v>
      </c>
      <c r="NO106" s="34">
        <f>627.5095*(NF108-NF107)</f>
        <v>16.650249808349226</v>
      </c>
      <c r="NP106" s="34">
        <f>627.5095*(NM108-NM107)</f>
        <v>19.362749885026517</v>
      </c>
      <c r="NQ106" s="34">
        <f>627.5095*(NK108-NK107)</f>
        <v>19.578598747880758</v>
      </c>
      <c r="NR106" s="34">
        <f>627.5095*(NJ108-NJ107)</f>
        <v>17.556479209711792</v>
      </c>
      <c r="NS106" s="34">
        <f>627.5095*(NI108-NI107)</f>
        <v>17.664403640496857</v>
      </c>
      <c r="NT106" s="34">
        <f>627.5095*(NH108-NH107)</f>
        <v>16.757665989779696</v>
      </c>
      <c r="NU106" s="34">
        <f>627.5095*(NG108-NG107)</f>
        <v>16.973514851991879</v>
      </c>
      <c r="NV106" s="33">
        <f t="shared" si="248"/>
        <v>-2.6050838958888782</v>
      </c>
      <c r="NW106" s="39">
        <f t="shared" si="209"/>
        <v>-0.69088878850497792</v>
      </c>
      <c r="NX106" s="33">
        <f t="shared" si="210"/>
        <v>-5.7715858586782076E-3</v>
      </c>
      <c r="NZ106" s="5" t="s">
        <v>102</v>
      </c>
      <c r="OA106" s="4">
        <v>-817.28755332286801</v>
      </c>
      <c r="OB106" s="4">
        <v>-821.09279793976498</v>
      </c>
      <c r="OC106" s="4">
        <v>-821.04681034482201</v>
      </c>
      <c r="OD106" s="4">
        <v>-820.88168072332996</v>
      </c>
      <c r="OE106" s="4">
        <v>-820.85868692585802</v>
      </c>
      <c r="OF106" s="4">
        <v>-820.96547099578402</v>
      </c>
      <c r="OG106" s="4">
        <v>-4.5987594942999997E-2</v>
      </c>
      <c r="OH106" s="28">
        <f t="shared" si="211"/>
        <v>-820.91948340084105</v>
      </c>
      <c r="OI106" s="18" t="s">
        <v>118</v>
      </c>
      <c r="OJ106" s="34">
        <f>627.5095*(OA108-OA107)</f>
        <v>16.890931971910152</v>
      </c>
      <c r="OK106" s="34">
        <f>627.5095*(OH108-OH107)</f>
        <v>19.773026913869785</v>
      </c>
      <c r="OL106" s="34">
        <f>627.5095*(OF108-OF107)</f>
        <v>20.278942180533594</v>
      </c>
      <c r="OM106" s="34">
        <f>627.5095*(OE108-OE107)</f>
        <v>18.057249547293448</v>
      </c>
      <c r="ON106" s="34">
        <f>627.5095*(OD108-OD107)</f>
        <v>18.310207180910712</v>
      </c>
      <c r="OO106" s="34">
        <f>627.5095*(OC108-OC107)</f>
        <v>17.248082947087855</v>
      </c>
      <c r="OP106" s="34">
        <f>627.5095*(OB108-OB107)</f>
        <v>17.75399821446506</v>
      </c>
      <c r="OQ106" s="33">
        <f t="shared" si="160"/>
        <v>-2.524943966068534</v>
      </c>
      <c r="OR106" s="39">
        <f t="shared" si="212"/>
        <v>-0.55620896644565221</v>
      </c>
      <c r="OS106" s="39"/>
      <c r="OT106" s="39" t="s">
        <v>102</v>
      </c>
      <c r="OU106" s="39">
        <v>-817.28755332286698</v>
      </c>
      <c r="OV106" s="39">
        <v>-821.09216493378506</v>
      </c>
      <c r="OW106" s="39">
        <v>-821.07482611301896</v>
      </c>
      <c r="OX106" s="39">
        <v>-820.88603574421995</v>
      </c>
      <c r="OY106" s="39">
        <v>-820.87736633383702</v>
      </c>
      <c r="OZ106" s="39">
        <v>-820.96657864017595</v>
      </c>
      <c r="PA106" s="39">
        <v>-1.7338820766000001E-2</v>
      </c>
      <c r="PB106" s="39">
        <v>-820.94923981940997</v>
      </c>
      <c r="PC106" s="39" t="s">
        <v>118</v>
      </c>
      <c r="PD106" s="39">
        <v>16.890931978188036</v>
      </c>
      <c r="PE106" s="39">
        <v>20.275710826642499</v>
      </c>
      <c r="PF106" s="39">
        <v>20.309889074708035</v>
      </c>
      <c r="PG106" s="39">
        <v>18.351141438488394</v>
      </c>
      <c r="PH106" s="39">
        <v>18.368230562200136</v>
      </c>
      <c r="PI106" s="39">
        <v>17.551828331982879</v>
      </c>
      <c r="PJ106" s="39">
        <v>17.586006580048412</v>
      </c>
      <c r="PK106" s="39">
        <v>-2.7238824946596232</v>
      </c>
      <c r="PL106" s="39">
        <v>-0.78222398215172362</v>
      </c>
      <c r="PM106" s="39"/>
      <c r="PO106" s="33">
        <f t="shared" si="249"/>
        <v>0.24068215977992935</v>
      </c>
      <c r="PP106" s="33">
        <f t="shared" si="250"/>
        <v>0.68804409144873446</v>
      </c>
      <c r="PQ106" s="33">
        <f t="shared" si="213"/>
        <v>0.44736193166880511</v>
      </c>
      <c r="PR106" s="33">
        <f>'LNO-CCSD(T)-def2nZVP'!LB106</f>
        <v>0.28338081522846359</v>
      </c>
      <c r="PS106" s="33">
        <f t="shared" si="214"/>
        <v>0.36453020734898883</v>
      </c>
      <c r="PT106" s="33">
        <f t="shared" si="215"/>
        <v>0.17214471918605415</v>
      </c>
      <c r="PU106" s="33">
        <f>-'LNO-CCSD(T)-def2nZVP'!FA106+'CCSD(T)'!CI106</f>
        <v>-2.458313665966827E-3</v>
      </c>
      <c r="PV106" s="360">
        <f>'LNO-CCSD(T)-def2nZVP'!KV106+PS106+PT106+PU106</f>
        <v>17.275199635088079</v>
      </c>
      <c r="PW106" s="360"/>
      <c r="PX106" s="399">
        <v>0.24068217226435706</v>
      </c>
      <c r="PY106" s="399">
        <v>0.71796150981803919</v>
      </c>
      <c r="PZ106" s="399">
        <v>0.47727933755368213</v>
      </c>
      <c r="QA106" s="399">
        <v>0.28338081522846359</v>
      </c>
      <c r="QB106" s="399">
        <v>0.38669123399157918</v>
      </c>
      <c r="QC106" s="399">
        <v>0.17214471918605415</v>
      </c>
      <c r="QD106" s="399">
        <v>-2.458313665966827E-3</v>
      </c>
      <c r="QE106" s="360">
        <v>17.297360661730671</v>
      </c>
      <c r="QF106" s="399">
        <f t="shared" si="216"/>
        <v>2.2161026642592674E-2</v>
      </c>
      <c r="QH106" s="5" t="s">
        <v>102</v>
      </c>
      <c r="QI106" s="420">
        <v>-817.257432637374</v>
      </c>
      <c r="QJ106" s="420">
        <v>-820.59031357480796</v>
      </c>
      <c r="QK106" s="420">
        <v>-820.58061025006396</v>
      </c>
      <c r="QL106" s="420">
        <v>-820.41062506873004</v>
      </c>
      <c r="QM106" s="420">
        <v>-820.40577340635798</v>
      </c>
      <c r="QN106" s="420">
        <v>-820.442599298147</v>
      </c>
      <c r="QO106" s="420">
        <v>-9.7033247439999998E-3</v>
      </c>
      <c r="QP106" s="213">
        <f t="shared" si="217"/>
        <v>-820.43289597340299</v>
      </c>
      <c r="QQ106" s="421" t="s">
        <v>118</v>
      </c>
      <c r="QR106" s="212">
        <f>627.5095*(QI108-QI107)</f>
        <v>16.650250025506878</v>
      </c>
      <c r="QS106" s="212">
        <f>627.5095*(QP108-QP107)</f>
        <v>18.669215443787476</v>
      </c>
      <c r="QT106" s="212">
        <f>627.5095*(QN108-QN107)</f>
        <v>18.681464004985781</v>
      </c>
      <c r="QU106" s="212">
        <f>627.5095*(QM108-QM107)</f>
        <v>17.176778297754495</v>
      </c>
      <c r="QV106" s="212">
        <f>627.5095*(QL108-QL107)</f>
        <v>17.182902578460656</v>
      </c>
      <c r="QW106" s="212">
        <f>627.5095*(QK108-QK107)</f>
        <v>16.200262004197786</v>
      </c>
      <c r="QX106" s="212">
        <f>627.5095*(QJ108-QJ107)</f>
        <v>16.212510566038148</v>
      </c>
      <c r="QY106" s="213">
        <f t="shared" si="163"/>
        <v>-2.4689534389476329</v>
      </c>
      <c r="QZ106" s="249">
        <f t="shared" si="218"/>
        <v>-0.97039201242250783</v>
      </c>
      <c r="RA106" s="5"/>
      <c r="RB106" s="5" t="s">
        <v>102</v>
      </c>
      <c r="RC106" s="213">
        <v>-817.28755332286801</v>
      </c>
      <c r="RD106" s="213">
        <v>-820.80280118399298</v>
      </c>
      <c r="RE106" s="213">
        <v>-820.787190341626</v>
      </c>
      <c r="RF106" s="213">
        <v>-820.60605366240895</v>
      </c>
      <c r="RG106" s="213">
        <v>-820.59824824122597</v>
      </c>
      <c r="RH106" s="213">
        <v>-820.67475023730503</v>
      </c>
      <c r="RI106" s="213">
        <v>-1.5610842367E-2</v>
      </c>
      <c r="RJ106" s="418">
        <f t="shared" si="219"/>
        <v>-820.65913939493805</v>
      </c>
      <c r="RK106" s="421" t="s">
        <v>118</v>
      </c>
      <c r="RL106" s="212">
        <f>627.5095*(RC108-RC107)</f>
        <v>16.890933646178539</v>
      </c>
      <c r="RM106" s="212">
        <f>627.5095*(RJ108-RJ107)</f>
        <v>19.350642871024633</v>
      </c>
      <c r="RN106" s="212">
        <f>627.5095*(RH108-RH107)</f>
        <v>19.410853276645319</v>
      </c>
      <c r="RO106" s="212">
        <f>627.5095*(RG108-RG107)</f>
        <v>17.870391180917871</v>
      </c>
      <c r="RP106" s="212">
        <f>627.5095*(RF108-RF107)</f>
        <v>17.900496383442857</v>
      </c>
      <c r="RQ106" s="212">
        <f>627.5095*(RE108-RE107)</f>
        <v>16.967548486062523</v>
      </c>
      <c r="RR106" s="212">
        <f>627.5095*(RD108-RD107)</f>
        <v>17.027758891683209</v>
      </c>
      <c r="RS106" s="213">
        <f t="shared" si="164"/>
        <v>-2.38309438496211</v>
      </c>
      <c r="RT106" s="249">
        <f t="shared" si="220"/>
        <v>-0.8727374917596471</v>
      </c>
    </row>
    <row r="107" spans="1:488" ht="17">
      <c r="A107" s="207">
        <v>-1.41</v>
      </c>
      <c r="C107" s="286" t="s">
        <v>103</v>
      </c>
      <c r="D107" s="282">
        <v>-856.60437363957601</v>
      </c>
      <c r="E107" s="282">
        <v>-859.31247171539405</v>
      </c>
      <c r="F107" s="282">
        <v>-859.30623056510694</v>
      </c>
      <c r="G107" s="282">
        <v>-859.195682485166</v>
      </c>
      <c r="H107" s="282">
        <v>-859.19256191002296</v>
      </c>
      <c r="I107" s="282">
        <v>-859.13032418826106</v>
      </c>
      <c r="J107" s="282">
        <v>-859.12408303797395</v>
      </c>
      <c r="K107" s="94" t="s">
        <v>119</v>
      </c>
      <c r="L107" s="34">
        <f>627.5095*(D108-D106-D109)</f>
        <v>1.3700732653162253</v>
      </c>
      <c r="M107" s="34">
        <f>627.5095*(J108-J106-J109)</f>
        <v>-2.913509126266522</v>
      </c>
      <c r="N107" s="34">
        <f>627.5095*(I108-I106-I109)</f>
        <v>-3.2468247766577845</v>
      </c>
      <c r="O107" s="34">
        <f>627.5095*(H108-H106-H109)</f>
        <v>-2.6661101647922956</v>
      </c>
      <c r="P107" s="34">
        <f>627.5095*(G108-G106-G109)</f>
        <v>-2.8327679907971852</v>
      </c>
      <c r="Q107" s="34">
        <f>627.5095*(F108-F106-F109)</f>
        <v>-3.0219673974172387</v>
      </c>
      <c r="R107" s="34">
        <f>627.5095*(E108-E106-E109)</f>
        <v>-3.355283048000226</v>
      </c>
      <c r="S107" s="93">
        <f t="shared" si="165"/>
        <v>-0.10845827134244157</v>
      </c>
      <c r="T107" s="93">
        <f t="shared" si="166"/>
        <v>-0.52251505720304081</v>
      </c>
      <c r="U107" s="288"/>
      <c r="V107" s="93">
        <f>L107-'CCSD(T)'!BV107</f>
        <v>-0.10823987034753713</v>
      </c>
      <c r="W107" s="93">
        <f>N107-'CCSD(T)'!BW107</f>
        <v>7.6520970313778136E-3</v>
      </c>
      <c r="X107" s="93">
        <f>P107-'CCSD(T)'!CF107</f>
        <v>0.10197921068028082</v>
      </c>
      <c r="Y107" s="93">
        <f>R107-'CCSD(T)'!CG107</f>
        <v>9.5844898711982207E-2</v>
      </c>
      <c r="Z107" s="93">
        <f>R107-'DLPNO-CCSD(T1 or T0)'!CT106</f>
        <v>-9.6375838214505904E-2</v>
      </c>
      <c r="AA107" s="93">
        <f t="shared" si="167"/>
        <v>0.21021908102781794</v>
      </c>
      <c r="AB107" s="93">
        <f t="shared" si="168"/>
        <v>-6.1343119682986114E-3</v>
      </c>
      <c r="AD107" s="209" t="s">
        <v>103</v>
      </c>
      <c r="AE107" s="28">
        <v>-856.60437363957499</v>
      </c>
      <c r="AF107" s="28">
        <v>-859.31256557706604</v>
      </c>
      <c r="AG107" s="28">
        <v>-859.30637717347895</v>
      </c>
      <c r="AH107" s="28">
        <v>-859.19577516704999</v>
      </c>
      <c r="AI107" s="28">
        <v>-859.19268096525695</v>
      </c>
      <c r="AJ107" s="28">
        <v>-859.13044501022898</v>
      </c>
      <c r="AK107" s="28">
        <v>-859.12425660664201</v>
      </c>
      <c r="AL107" s="18" t="s">
        <v>119</v>
      </c>
      <c r="AM107" s="34">
        <f>627.5095*(AE108-AE106-AE109)</f>
        <v>1.3700732778274025</v>
      </c>
      <c r="AN107" s="34">
        <f>627.5095*(AK108-AK106-AK109)</f>
        <v>-2.9788468265988399</v>
      </c>
      <c r="AO107" s="34">
        <f>627.5095*(AJ108-AJ106-AJ109)</f>
        <v>-3.2843289260621376</v>
      </c>
      <c r="AP107" s="34">
        <f>627.5095*(AI108-AI106-AI109)</f>
        <v>-2.7188301464652143</v>
      </c>
      <c r="AQ107" s="34">
        <f>627.5095*(AH108-AH106-AH109)</f>
        <v>-2.8715711965803128</v>
      </c>
      <c r="AR107" s="34">
        <f>627.5095*(AG108-AG106-AG109)</f>
        <v>-3.0862920778788614</v>
      </c>
      <c r="AS107" s="34">
        <f>627.5095*(AF108-AF106-AF109)</f>
        <v>-3.391774178113518</v>
      </c>
      <c r="AT107" s="52">
        <f t="shared" si="169"/>
        <v>-0.10744525205138045</v>
      </c>
      <c r="AU107" s="52">
        <f t="shared" si="170"/>
        <v>-0.52020298153320521</v>
      </c>
      <c r="AV107" s="71"/>
      <c r="AW107" s="52">
        <f>AM107-'CCSD(T)'!BV107</f>
        <v>-0.10823985783635992</v>
      </c>
      <c r="AX107" s="52">
        <f>AO107-'CCSD(T)'!BW107</f>
        <v>-2.985205237297528E-2</v>
      </c>
      <c r="AY107" s="52">
        <f>AQ107-'CCSD(T)'!CF107</f>
        <v>6.3176004897153248E-2</v>
      </c>
      <c r="AZ107" s="52">
        <f>AS107-'CCSD(T)'!CG107</f>
        <v>5.9353768598690237E-2</v>
      </c>
      <c r="BA107" s="52">
        <f>AS107-'DLPNO-CCSD(T1 or T0)'!CT106</f>
        <v>-0.13286696832779787</v>
      </c>
      <c r="BB107" s="52">
        <f t="shared" si="171"/>
        <v>0.17141586273351317</v>
      </c>
      <c r="BC107" s="52">
        <f t="shared" si="172"/>
        <v>-3.8222362984630109E-3</v>
      </c>
      <c r="BD107" s="33"/>
      <c r="BE107" s="211" t="s">
        <v>103</v>
      </c>
      <c r="BF107" s="28">
        <v>-856.60437363957396</v>
      </c>
      <c r="BG107" s="28">
        <v>-859.31206523880701</v>
      </c>
      <c r="BH107" s="28">
        <v>-859.29455370920402</v>
      </c>
      <c r="BI107" s="28">
        <v>-859.19338719472398</v>
      </c>
      <c r="BJ107" s="28">
        <v>-859.18463142992198</v>
      </c>
      <c r="BK107" s="28">
        <v>-859.12924745197199</v>
      </c>
      <c r="BL107" s="28">
        <v>-1.7511529602999999E-2</v>
      </c>
      <c r="BM107" s="28">
        <f t="shared" si="173"/>
        <v>-859.11173592236901</v>
      </c>
      <c r="BN107" s="18" t="s">
        <v>119</v>
      </c>
      <c r="BO107" s="212">
        <f>627.5095*(BF108-BF106-BF109)</f>
        <v>1.3700732684551664</v>
      </c>
      <c r="BP107" s="212">
        <f>627.5095*(BM108-BM106-BM109)</f>
        <v>-1.9940646000653011</v>
      </c>
      <c r="BQ107" s="212">
        <f>627.5095*(BK108-BK106-BK109)</f>
        <v>-3.1852905111380356</v>
      </c>
      <c r="BR107" s="212">
        <f>627.5095*(BJ108-BJ106-BJ109)</f>
        <v>-1.9235214422487561</v>
      </c>
      <c r="BS107" s="212">
        <f>627.5095*(BI108-BI106-BI109)</f>
        <v>-2.5191343972210949</v>
      </c>
      <c r="BT107" s="212">
        <f>627.5095*(BH108-BH106-BH109)</f>
        <v>-2.0641716255209177</v>
      </c>
      <c r="BU107" s="212">
        <f>627.5095*(BG108-BG106-BG109)</f>
        <v>-3.2553975366649919</v>
      </c>
      <c r="BV107" s="213">
        <f t="shared" si="174"/>
        <v>-7.0107025526956246E-2</v>
      </c>
      <c r="BW107" s="213">
        <f t="shared" si="175"/>
        <v>-0.73626313944389699</v>
      </c>
      <c r="BX107" s="214">
        <f t="shared" si="222"/>
        <v>0.21606015791069177</v>
      </c>
      <c r="BY107" s="33">
        <f>BO107-'CCSD(T)'!BV107</f>
        <v>-0.10823986720859602</v>
      </c>
      <c r="BZ107" s="33">
        <f>BQ107-'CCSD(T)'!BW107</f>
        <v>6.9186362551126646E-2</v>
      </c>
      <c r="CA107" s="39">
        <f>BS107-'CCSD(T)'!CF107</f>
        <v>0.41561280425637115</v>
      </c>
      <c r="CB107" s="39">
        <f>BU107-'CCSD(T)'!CG107</f>
        <v>0.19573041004721636</v>
      </c>
      <c r="CC107" s="33">
        <f>BU107-'DLPNO-CCSD(T1 or T0)'!CT106</f>
        <v>3.5096731207282517E-3</v>
      </c>
      <c r="CD107" s="33">
        <f t="shared" si="176"/>
        <v>0.52385267146496717</v>
      </c>
      <c r="CE107" s="33">
        <f t="shared" si="177"/>
        <v>-0.21988239420915479</v>
      </c>
      <c r="CF107" s="39"/>
      <c r="CG107" s="211" t="s">
        <v>103</v>
      </c>
      <c r="CH107" s="74">
        <v>-856.60437363957499</v>
      </c>
      <c r="CI107" s="74">
        <v>-859.31275860319704</v>
      </c>
      <c r="CJ107" s="74">
        <v>-859.295699164751</v>
      </c>
      <c r="CK107" s="74">
        <v>-859.19412377684</v>
      </c>
      <c r="CL107" s="74">
        <v>-859.18559405761698</v>
      </c>
      <c r="CM107" s="74">
        <v>-859.13019357231599</v>
      </c>
      <c r="CN107" s="33">
        <v>-1.7059438446000001E-2</v>
      </c>
      <c r="CO107" s="33">
        <f t="shared" si="178"/>
        <v>-859.11313413386995</v>
      </c>
      <c r="CP107" s="18" t="s">
        <v>119</v>
      </c>
      <c r="CQ107" s="34">
        <f>627.5095*(CH108-CH106-CH109)</f>
        <v>1.3700732697392786</v>
      </c>
      <c r="CR107" s="34">
        <f>627.5095*(CO108-CO106-CO109)</f>
        <v>-2.1098338483522645</v>
      </c>
      <c r="CS107" s="34">
        <f>627.5095*(CM108-CM106-CM109)</f>
        <v>-3.3100469768697196</v>
      </c>
      <c r="CT107" s="34">
        <f>627.5095*(CL108-CL106-CL109)</f>
        <v>-2.026132581347599</v>
      </c>
      <c r="CU107" s="34">
        <f>627.5095*(CK108-CK106-CK109)</f>
        <v>-2.6262391449219127</v>
      </c>
      <c r="CV107" s="34">
        <f>627.5095*(CJ108-CJ106-CJ109)</f>
        <v>-2.1674395461886591</v>
      </c>
      <c r="CW107" s="34">
        <f>627.5095*(CI108-CI106-CI109)</f>
        <v>-3.3676526753347944</v>
      </c>
      <c r="CX107" s="33">
        <f t="shared" si="223"/>
        <v>-5.7605698465074795E-2</v>
      </c>
      <c r="CY107" s="33">
        <f t="shared" si="224"/>
        <v>-0.74141353041288172</v>
      </c>
      <c r="CZ107" s="33">
        <f t="shared" si="225"/>
        <v>-5.1503909689847305E-3</v>
      </c>
      <c r="DA107" s="33">
        <f>CQ107-'CCSD(T)'!BV107</f>
        <v>-0.10823986592448387</v>
      </c>
      <c r="DB107" s="33">
        <f>CS107-'CCSD(T)'!BW107</f>
        <v>-5.5570103180557329E-2</v>
      </c>
      <c r="DC107" s="33">
        <f>CU107-'CCSD(T)'!CF107</f>
        <v>0.30850805655555336</v>
      </c>
      <c r="DD107" s="39">
        <f>CW107-'CCSD(T)'!CG107</f>
        <v>8.347527137741384E-2</v>
      </c>
      <c r="DE107" s="39">
        <f>CW107-'DLPNO-CCSD(T1 or T0)'!CT106</f>
        <v>-0.10874546554907427</v>
      </c>
      <c r="DF107" s="33">
        <f t="shared" si="179"/>
        <v>0.41674792248003723</v>
      </c>
      <c r="DG107" s="33">
        <f t="shared" si="180"/>
        <v>-0.22503278517813952</v>
      </c>
      <c r="DH107" s="33"/>
      <c r="DI107" s="211" t="s">
        <v>103</v>
      </c>
      <c r="DJ107" s="74">
        <v>-856.60437363955805</v>
      </c>
      <c r="DK107" s="74">
        <v>-859.312398801781</v>
      </c>
      <c r="DL107" s="74">
        <v>-859.31065159847401</v>
      </c>
      <c r="DM107" s="74">
        <v>-859.19621309862703</v>
      </c>
      <c r="DN107" s="74">
        <v>-859.19533949697404</v>
      </c>
      <c r="DO107" s="74">
        <v>-859.13063356742498</v>
      </c>
      <c r="DP107" s="28">
        <v>-1.747203307E-3</v>
      </c>
      <c r="DQ107" s="33">
        <f t="shared" si="125"/>
        <v>-859.12888636411799</v>
      </c>
      <c r="DR107" s="18" t="s">
        <v>119</v>
      </c>
      <c r="DS107" s="34">
        <f>627.5095*(DJ108-DJ106-DJ109)</f>
        <v>1.3700732621371556</v>
      </c>
      <c r="DT107" s="34">
        <f>627.5095*(DQ108-DQ106-DQ109)</f>
        <v>-25285.3607308098</v>
      </c>
      <c r="DU107" s="34">
        <f>627.5095*(DO108-DO106-DO109)</f>
        <v>-3.3176703249815218</v>
      </c>
      <c r="DV107" s="34">
        <f>627.5095*(DN108-DN106-DN109)</f>
        <v>-2.825852506641767</v>
      </c>
      <c r="DW107" s="34">
        <f>627.5095*(DM108-DM106-DM109)</f>
        <v>-2.9118519136305099</v>
      </c>
      <c r="DX107" s="34">
        <f>627.5095*(DL108-DL106-DL109)</f>
        <v>-3.2506012556352175</v>
      </c>
      <c r="DY107" s="34">
        <f>627.5095*(DK108-DK106-DK109)</f>
        <v>-3.4226000689751062</v>
      </c>
      <c r="DZ107" s="33">
        <f t="shared" si="133"/>
        <v>-0.10492974399358435</v>
      </c>
      <c r="EA107" s="33">
        <f t="shared" si="134"/>
        <v>-0.51074815534459628</v>
      </c>
      <c r="EB107" s="33">
        <f t="shared" si="181"/>
        <v>1.1766901858444534E-2</v>
      </c>
      <c r="EC107" s="33">
        <f>DS107-'CCSD(T)'!BV107</f>
        <v>-0.1082398735266068</v>
      </c>
      <c r="ED107" s="33">
        <f>DU107-'CCSD(T)'!BW107</f>
        <v>-6.3193451292359537E-2</v>
      </c>
      <c r="EE107" s="33">
        <f>DW107-'CCSD(T)'!CF107</f>
        <v>2.2895287846956158E-2</v>
      </c>
      <c r="EF107" s="39">
        <f>DY107-'CCSD(T)'!CG107</f>
        <v>2.8527877737102081E-2</v>
      </c>
      <c r="EG107" s="39">
        <f>DY107-'DLPNO-CCSD(T1 or T0)'!CT106</f>
        <v>-0.16369285918938603</v>
      </c>
      <c r="EH107" s="33">
        <f t="shared" si="182"/>
        <v>0.13113516137356296</v>
      </c>
      <c r="EI107" s="33">
        <f t="shared" si="183"/>
        <v>5.6325898901459226E-3</v>
      </c>
      <c r="EJ107" s="33"/>
      <c r="EK107" s="289" t="s">
        <v>103</v>
      </c>
      <c r="EL107" s="33">
        <v>-856.66279848405202</v>
      </c>
      <c r="EM107" s="33">
        <v>-859.67867145811704</v>
      </c>
      <c r="EN107" s="33">
        <v>-859.67190981423903</v>
      </c>
      <c r="EO107" s="33">
        <v>-859.55129590642298</v>
      </c>
      <c r="EP107" s="33">
        <v>-859.54791508448398</v>
      </c>
      <c r="EQ107" s="33">
        <v>-859.512125532239</v>
      </c>
      <c r="ER107" s="33">
        <v>-6.7616438789999999E-3</v>
      </c>
      <c r="ES107" s="33">
        <f t="shared" si="184"/>
        <v>-859.50536388835997</v>
      </c>
      <c r="ET107" s="18" t="s">
        <v>119</v>
      </c>
      <c r="EU107" s="34">
        <f>627.5095*(EL108-EL106-EL109)</f>
        <v>1.9065127175643812</v>
      </c>
      <c r="EV107" s="34">
        <f>627.5095*(ES108-ES106-ES109)</f>
        <v>-3.332729998915934</v>
      </c>
      <c r="EW107" s="34">
        <f>627.5095*(EQ108-EQ106-EQ109)</f>
        <v>-3.8029201469782081</v>
      </c>
      <c r="EX107" s="34">
        <f>627.5095*(EP108-EP106-EP109)</f>
        <v>-2.8035060117293793</v>
      </c>
      <c r="EY107" s="34">
        <f>627.5095*(EO108-EO106-EO109)</f>
        <v>-3.0386010860904618</v>
      </c>
      <c r="EZ107" s="34">
        <f>627.5095*(EN108-EN106-EN109)</f>
        <v>-3.2981606122630738</v>
      </c>
      <c r="FA107" s="34">
        <f>627.5095*(EM108-EM106-EM109)</f>
        <v>-3.7683507596966681</v>
      </c>
      <c r="FB107" s="92">
        <f t="shared" si="135"/>
        <v>3.456938728154002E-2</v>
      </c>
      <c r="FC107" s="92">
        <f t="shared" si="136"/>
        <v>-0.72974967360620635</v>
      </c>
      <c r="FD107" s="92">
        <f>EU107-'CCSD(T)'!BB107</f>
        <v>-9.8390814178317632E-2</v>
      </c>
      <c r="FE107" s="92">
        <f>EW107-'CCSD(T)'!BC107</f>
        <v>-8.3422705314124102E-2</v>
      </c>
      <c r="FF107" s="92">
        <f>EY107-'CCSD(T)'!CH107</f>
        <v>8.7543438722580191E-2</v>
      </c>
      <c r="FG107" s="96">
        <f>FA107-'CCSD(T)'!CI107</f>
        <v>8.0204862624966733E-2</v>
      </c>
      <c r="FH107" s="96">
        <f>FA107-'DLPNO-CCSD(T1 or T0)'!AF106</f>
        <v>-0.15484106897346539</v>
      </c>
      <c r="FI107" s="92">
        <f t="shared" si="185"/>
        <v>0.18593425290089782</v>
      </c>
      <c r="FJ107" s="92">
        <f t="shared" si="186"/>
        <v>-7.3385760976134584E-3</v>
      </c>
      <c r="FK107" s="39"/>
      <c r="FL107" s="218" t="s">
        <v>103</v>
      </c>
      <c r="FM107" s="28">
        <v>-856.66279848404997</v>
      </c>
      <c r="FN107" s="28">
        <v>-859.67874729217101</v>
      </c>
      <c r="FO107" s="28">
        <v>-859.67203878304804</v>
      </c>
      <c r="FP107" s="28">
        <v>-859.55137258997297</v>
      </c>
      <c r="FQ107" s="28">
        <v>-859.54801833541103</v>
      </c>
      <c r="FR107" s="28">
        <v>-859.51222291293004</v>
      </c>
      <c r="FS107" s="28">
        <v>-6.7085091229999996E-3</v>
      </c>
      <c r="FT107" s="28">
        <f t="shared" si="187"/>
        <v>-859.50551440380707</v>
      </c>
      <c r="FU107" s="18" t="s">
        <v>119</v>
      </c>
      <c r="FV107" s="34">
        <f>627.5095*(FM108-FM106-FM109)</f>
        <v>1.9065127156248365</v>
      </c>
      <c r="FW107" s="34">
        <f>627.5095*(FT108-FT106-FT109)</f>
        <v>-3.3801253678611847</v>
      </c>
      <c r="FX107" s="34">
        <f>627.5095*(FR108-FR106-FR109)</f>
        <v>-3.8417021341882367</v>
      </c>
      <c r="FY107" s="34">
        <f>627.5095*(FQ108-FQ106-FQ109)</f>
        <v>-2.8335879209749524</v>
      </c>
      <c r="FZ107" s="34">
        <f>627.5095*(FP108-FP106-FP109)</f>
        <v>-3.0643763041808363</v>
      </c>
      <c r="GA107" s="34">
        <f>627.5095*(FO108-FO106-FO109)</f>
        <v>-3.3379875257661484</v>
      </c>
      <c r="GB107" s="34">
        <f>627.5095*(FN108-FN106-FN109)</f>
        <v>-3.7995642913931813</v>
      </c>
      <c r="GC107" s="33">
        <f t="shared" si="188"/>
        <v>4.2137842795055391E-2</v>
      </c>
      <c r="GD107" s="33">
        <f t="shared" si="189"/>
        <v>-0.73518798721234502</v>
      </c>
      <c r="GE107" s="169">
        <f t="shared" si="226"/>
        <v>-0.16257171882208188</v>
      </c>
      <c r="GF107" s="33">
        <f>FV107-'CCSD(T)'!BB107</f>
        <v>-9.8390816117862379E-2</v>
      </c>
      <c r="GG107" s="33">
        <f>FX107-'CCSD(T)'!BC107</f>
        <v>-0.12220469252415267</v>
      </c>
      <c r="GH107" s="33">
        <f>FZ107-'CCSD(T)'!CH107</f>
        <v>6.1768220632205662E-2</v>
      </c>
      <c r="GI107" s="33">
        <f>GB107-'CCSD(T)'!CI107</f>
        <v>4.8991330928453536E-2</v>
      </c>
      <c r="GJ107" s="33">
        <f>GB107-'DLPNO-CCSD(T1 or T0)'!O106</f>
        <v>-0.16976006150631973</v>
      </c>
      <c r="GK107" s="33">
        <f t="shared" si="190"/>
        <v>0.16015903675006804</v>
      </c>
      <c r="GL107" s="33">
        <f t="shared" si="191"/>
        <v>-1.2776889703752126E-2</v>
      </c>
      <c r="GM107" s="33"/>
      <c r="GN107" s="218" t="s">
        <v>103</v>
      </c>
      <c r="GO107" s="28">
        <v>-856.66279848404804</v>
      </c>
      <c r="GP107" s="28">
        <v>-859.67874498734398</v>
      </c>
      <c r="GQ107" s="28">
        <v>-859.65953258250795</v>
      </c>
      <c r="GR107" s="28">
        <v>-859.54939775812602</v>
      </c>
      <c r="GS107" s="28">
        <v>-859.53979155570801</v>
      </c>
      <c r="GT107" s="28">
        <v>-859.51098297381304</v>
      </c>
      <c r="GU107" s="28">
        <v>-1.9212404836000001E-2</v>
      </c>
      <c r="GV107" s="28">
        <f t="shared" si="192"/>
        <v>-859.49177056897702</v>
      </c>
      <c r="GW107" s="18" t="s">
        <v>119</v>
      </c>
      <c r="GX107" s="34">
        <f>627.5095*(GO108-GO106-GO109)</f>
        <v>1.9065127194771734</v>
      </c>
      <c r="GY107" s="34">
        <f>627.5095*(GV108-GV106-GV109)</f>
        <v>-2.5649860406754508</v>
      </c>
      <c r="GZ107" s="34">
        <f>627.5095*(GT108-GT106-GT109)</f>
        <v>-3.7474039548437017</v>
      </c>
      <c r="HA107" s="34">
        <f>627.5095*(GS108-GS106-GS109)</f>
        <v>-2.2178867893393175</v>
      </c>
      <c r="HB107" s="34">
        <f>627.5095*(GR108-GR106-GR109)</f>
        <v>-2.8090957458215153</v>
      </c>
      <c r="HC107" s="34">
        <f>627.5095*(GQ108-GQ106-GQ109)</f>
        <v>-2.6043308216967973</v>
      </c>
      <c r="HD107" s="34">
        <f>627.5095*(GP108-GP106-GP109)</f>
        <v>-3.7867487358650487</v>
      </c>
      <c r="HE107" s="33">
        <f t="shared" si="227"/>
        <v>-3.9344781021346975E-2</v>
      </c>
      <c r="HF107" s="33">
        <f t="shared" si="228"/>
        <v>-0.97765299004353334</v>
      </c>
      <c r="HG107" s="52">
        <f t="shared" si="193"/>
        <v>0.24246500283118833</v>
      </c>
      <c r="HH107" s="33">
        <f>GX107-'CCSD(T)'!BB107</f>
        <v>-9.8390812265525485E-2</v>
      </c>
      <c r="HI107" s="33">
        <f>GZ107-'CCSD(T)'!BC107</f>
        <v>-2.7906513179617676E-2</v>
      </c>
      <c r="HJ107" s="33">
        <f>HB107-'CCSD(T)'!CH107</f>
        <v>0.31704877899152661</v>
      </c>
      <c r="HK107" s="33">
        <f>HD107-'CCSD(T)'!CI107</f>
        <v>6.1806886456586163E-2</v>
      </c>
      <c r="HL107" s="33">
        <f>HD107-'DLPNO-CCSD(T1 or T0)'!CT106</f>
        <v>-0.52784152607932855</v>
      </c>
      <c r="HM107" s="33">
        <f t="shared" si="229"/>
        <v>0.4154395912570521</v>
      </c>
      <c r="HN107" s="33">
        <f t="shared" si="230"/>
        <v>-0.25524189253494045</v>
      </c>
      <c r="HO107" s="39"/>
      <c r="HP107" s="218" t="s">
        <v>103</v>
      </c>
      <c r="HQ107" s="28">
        <v>-856.66279848404997</v>
      </c>
      <c r="HR107" s="28">
        <v>-859.67947647221797</v>
      </c>
      <c r="HS107" s="28">
        <v>-859.66053127308498</v>
      </c>
      <c r="HT107" s="28">
        <v>-859.55009638301601</v>
      </c>
      <c r="HU107" s="28">
        <v>-859.54062378344997</v>
      </c>
      <c r="HV107" s="28">
        <v>-859.512011388122</v>
      </c>
      <c r="HW107" s="28">
        <v>-1.8945199132999999E-2</v>
      </c>
      <c r="HX107" s="28">
        <f t="shared" si="194"/>
        <v>-859.49306618898902</v>
      </c>
      <c r="HY107" s="18" t="s">
        <v>119</v>
      </c>
      <c r="HZ107" s="34">
        <f>627.5095*(HQ108-HQ106-HQ109)</f>
        <v>1.9065127231868311</v>
      </c>
      <c r="IA107" s="34">
        <f>627.5095*(HX108-HX106-HX109)</f>
        <v>-2.6613317345906715</v>
      </c>
      <c r="IB107" s="34">
        <f>627.5095*(HV108-HV106-HV109)</f>
        <v>-3.899535917870093</v>
      </c>
      <c r="IC107" s="34">
        <f>627.5095*(HU108-HU106-HU109)</f>
        <v>-2.2970280484811707</v>
      </c>
      <c r="ID107" s="34">
        <f>627.5095*(HT108-HT106-HT109)</f>
        <v>-2.916130139811</v>
      </c>
      <c r="IE107" s="34">
        <f>627.5095*(HS108-HS106-HS109)</f>
        <v>-2.670160946996194</v>
      </c>
      <c r="IF107" s="34">
        <f>627.5095*(HR108-HR106-HR109)</f>
        <v>-3.9083651296335593</v>
      </c>
      <c r="IG107" s="33">
        <f t="shared" si="195"/>
        <v>-8.8292117634662937E-3</v>
      </c>
      <c r="IH107" s="33">
        <f t="shared" si="196"/>
        <v>-0.99223498982255931</v>
      </c>
      <c r="II107" s="33">
        <f t="shared" si="197"/>
        <v>-1.4581999779025967E-2</v>
      </c>
      <c r="IJ107" s="33">
        <f>HZ107-'CCSD(T)'!BB107</f>
        <v>-9.8390808555867793E-2</v>
      </c>
      <c r="IK107" s="33">
        <f>IB107-'CCSD(T)'!BC107</f>
        <v>-0.18003847620600899</v>
      </c>
      <c r="IL107" s="33">
        <f>ID107-'CCSD(T)'!CH107</f>
        <v>0.21001438500204195</v>
      </c>
      <c r="IM107" s="33">
        <f>IF107-'CCSD(T)'!CI107</f>
        <v>-5.980950731192447E-2</v>
      </c>
      <c r="IN107" s="33">
        <f>IF107-'DLPNO-CCSD(T1 or T0)'!CT106</f>
        <v>-0.64945791984783918</v>
      </c>
      <c r="IO107" s="33">
        <f t="shared" si="198"/>
        <v>0.30840519355790974</v>
      </c>
      <c r="IP107" s="33">
        <f t="shared" si="199"/>
        <v>-0.26982389231396642</v>
      </c>
      <c r="IQ107" s="33"/>
      <c r="IR107" s="218" t="s">
        <v>103</v>
      </c>
      <c r="IS107">
        <v>-856.662798484051</v>
      </c>
      <c r="IT107">
        <v>-859.67871316627702</v>
      </c>
      <c r="IU107">
        <v>-859.67676690865301</v>
      </c>
      <c r="IV107">
        <v>-859.55182834244295</v>
      </c>
      <c r="IW107">
        <v>-859.55085521363105</v>
      </c>
      <c r="IX107">
        <v>-859.51239037734797</v>
      </c>
      <c r="IY107">
        <v>-1.946257624E-3</v>
      </c>
      <c r="IZ107" s="28">
        <f t="shared" si="200"/>
        <v>-859.51044411972396</v>
      </c>
      <c r="JA107" s="18" t="s">
        <v>119</v>
      </c>
      <c r="JB107" s="34">
        <f>627.5095*(IS108-IS106-IS109)</f>
        <v>1.9065127181350978</v>
      </c>
      <c r="JC107" s="34">
        <f>627.5095*(IZ108-IZ106-IZ109)</f>
        <v>-3.6450231405738291</v>
      </c>
      <c r="JD107" s="34">
        <f>627.5095*(IX108-IX106-IX109)</f>
        <v>-3.8582436303508003</v>
      </c>
      <c r="JE107" s="34">
        <f>627.5095*(IW108-IW106-IW109)</f>
        <v>-2.9897568308898008</v>
      </c>
      <c r="JF107" s="34">
        <f>627.5095*(IV108-IV106-IV109)</f>
        <v>-3.0963670760993147</v>
      </c>
      <c r="JG107" s="34">
        <f>627.5095*(IU108-IU106-IU109)</f>
        <v>-3.5772210961702933</v>
      </c>
      <c r="JH107" s="34">
        <f>627.5095*(IT108-IT106-IT109)</f>
        <v>-3.7904415859428053</v>
      </c>
      <c r="JI107" s="33">
        <f t="shared" si="201"/>
        <v>6.7802044407994977E-2</v>
      </c>
      <c r="JJ107" s="33">
        <f t="shared" si="202"/>
        <v>-0.69407450984349062</v>
      </c>
      <c r="JK107" s="33">
        <f t="shared" si="203"/>
        <v>3.5675163762715734E-2</v>
      </c>
      <c r="JL107" s="33">
        <f>JB107-'CCSD(T)'!BB107</f>
        <v>-9.8390813607601046E-2</v>
      </c>
      <c r="JM107" s="33">
        <f>JD107-'CCSD(T)'!BC107</f>
        <v>-0.13874618868671629</v>
      </c>
      <c r="JN107" s="33">
        <f>JF107-'CCSD(T)'!CH107</f>
        <v>2.9777448713727228E-2</v>
      </c>
      <c r="JO107" s="33">
        <f>JH107-'CCSD(T)'!CI107</f>
        <v>5.8114036378829503E-2</v>
      </c>
      <c r="JP107" s="33">
        <f>JH107-'DLPNO-CCSD(T1 or T0)'!CT106</f>
        <v>-0.53153437615708521</v>
      </c>
      <c r="JQ107" s="33">
        <f t="shared" si="204"/>
        <v>0.12816826232132827</v>
      </c>
      <c r="JR107" s="33">
        <f t="shared" si="205"/>
        <v>2.8336587665102275E-2</v>
      </c>
      <c r="JS107" s="33"/>
      <c r="JT107" s="344">
        <v>-861.51769183139697</v>
      </c>
      <c r="JU107" s="345">
        <v>-861.18613453844296</v>
      </c>
      <c r="JV107" s="346">
        <v>-861.17382569706297</v>
      </c>
      <c r="JW107" s="328"/>
      <c r="JX107" s="218" t="s">
        <v>103</v>
      </c>
      <c r="JY107" s="28">
        <v>-857.492984188111</v>
      </c>
      <c r="JZ107" s="28">
        <v>-861.29280330429003</v>
      </c>
      <c r="KA107" s="28">
        <v>-861.28039236448603</v>
      </c>
      <c r="KB107" s="28">
        <v>-861.09931578733404</v>
      </c>
      <c r="KC107" s="28">
        <v>-861.093110317433</v>
      </c>
      <c r="KD107" s="28">
        <v>-861.12816474572901</v>
      </c>
      <c r="KE107" s="28">
        <v>-1.2410939803000001E-2</v>
      </c>
      <c r="KF107" s="28">
        <f t="shared" si="206"/>
        <v>-861.11575380592603</v>
      </c>
      <c r="KG107" s="216">
        <v>-860.89707803600004</v>
      </c>
      <c r="KH107" s="125">
        <v>-860.89707803600004</v>
      </c>
      <c r="KI107" s="215">
        <v>-861.07514672100001</v>
      </c>
      <c r="KJ107" s="10">
        <v>-0.99564964306000003</v>
      </c>
      <c r="KK107" s="10">
        <v>-2.6405929230099998</v>
      </c>
      <c r="KL107" s="10">
        <f t="shared" si="231"/>
        <v>-860.99357891007628</v>
      </c>
      <c r="KM107" s="10">
        <f t="shared" si="232"/>
        <v>-860.92575498802398</v>
      </c>
      <c r="KN107" s="34">
        <f>627.5095*(JY108-JY106-JY109)</f>
        <v>2.7829962314055536</v>
      </c>
      <c r="KO107" s="34">
        <f>627.5095*(KF108-KF106-KF109)</f>
        <v>-1.5965994633294478</v>
      </c>
      <c r="KP107" s="34">
        <f>627.5095*(KL108-KL106-KL109)</f>
        <v>-1.2210804922150134</v>
      </c>
      <c r="KQ107" s="34">
        <f>627.5095*(KM108-KM106-KM109)</f>
        <v>-0.61974085786026178</v>
      </c>
      <c r="KR107" s="34">
        <f>627.5095*(KD108-KD106-KD109)</f>
        <v>-2.2189272440636136</v>
      </c>
      <c r="KS107" s="34">
        <f>627.5095*(KC108-KC106-KC109)</f>
        <v>-1.2940315247617569</v>
      </c>
      <c r="KT107" s="34">
        <f>627.5095*(KB108-KB106-KB109)</f>
        <v>-1.6051954147699126</v>
      </c>
      <c r="KU107" s="34">
        <f>627.5095*(KA108-KA106-KA109)</f>
        <v>-1.8806273407166887</v>
      </c>
      <c r="KV107" s="34">
        <f>627.5095*(JZ108-JZ106-JZ109)</f>
        <v>-2.5029551208043395</v>
      </c>
      <c r="KW107" s="33">
        <f t="shared" si="221"/>
        <v>-0.28402787674072583</v>
      </c>
      <c r="KX107" s="109">
        <f>627.5095*(JT108-JT106-JT109)</f>
        <v>-1.6515616740113266</v>
      </c>
      <c r="KY107" s="109">
        <f>627.5095*(JU108-JU106-JU109)</f>
        <v>-1.8014182860915902</v>
      </c>
      <c r="KZ107" s="331">
        <f>627.5095*(JV108-JV106-JV109)</f>
        <v>-1.8282858854727213</v>
      </c>
      <c r="LA107" s="33">
        <f t="shared" si="233"/>
        <v>-0.8977597060344269</v>
      </c>
      <c r="LB107" s="155">
        <f t="shared" si="234"/>
        <v>-0.16257171882208188</v>
      </c>
      <c r="LC107" s="149">
        <f>KN107-'PNO-LCCSD(T)'!AB106</f>
        <v>-8.8704404307131668E-3</v>
      </c>
      <c r="LD107" s="179">
        <f t="shared" si="235"/>
        <v>1.2966091705888418</v>
      </c>
      <c r="LE107" s="324">
        <f t="shared" si="236"/>
        <v>0.85139344679301288</v>
      </c>
      <c r="LF107" s="326">
        <f t="shared" si="237"/>
        <v>-0.14985661208026357</v>
      </c>
      <c r="LG107" t="str">
        <f t="shared" si="238"/>
        <v>35_start_MAI</v>
      </c>
      <c r="LH107" s="175">
        <f>627.5095*(KG108-KG106-KG109)</f>
        <v>3.6879360868503221E-2</v>
      </c>
      <c r="LI107" s="128">
        <f t="shared" si="127"/>
        <v>-1.3309108856302601</v>
      </c>
      <c r="LJ107" s="129">
        <f t="shared" si="128"/>
        <v>-1.6420747756384158</v>
      </c>
      <c r="LK107" s="123">
        <f>627.5095*(KI108-KI106-KI109)</f>
        <v>-0.47770917719821704</v>
      </c>
      <c r="LL107" s="128">
        <f t="shared" si="239"/>
        <v>-1.4029181635184718</v>
      </c>
      <c r="LM107" s="128">
        <f t="shared" si="240"/>
        <v>-2.0252459436061225</v>
      </c>
      <c r="LN107" s="226">
        <f t="shared" si="241"/>
        <v>-1.4247986217034574</v>
      </c>
      <c r="LO107" s="226"/>
      <c r="LP107" s="5" t="s">
        <v>103</v>
      </c>
      <c r="LQ107" s="4">
        <v>-857.49298418810201</v>
      </c>
      <c r="LR107" s="4">
        <v>-861.29273516719695</v>
      </c>
      <c r="LS107" s="4">
        <v>-861.28030328354498</v>
      </c>
      <c r="LT107" s="4">
        <v>-861.09925298413702</v>
      </c>
      <c r="LU107" s="4">
        <v>-861.09303704231104</v>
      </c>
      <c r="LV107" s="4">
        <v>-861.12807780549804</v>
      </c>
      <c r="LW107" s="4">
        <v>-1.2431883652E-2</v>
      </c>
      <c r="LX107" s="28">
        <f t="shared" si="242"/>
        <v>-861.11564592184607</v>
      </c>
      <c r="LY107" s="18" t="s">
        <v>119</v>
      </c>
      <c r="LZ107" s="34">
        <f>627.5095*(LQ108-LQ106-LQ109)</f>
        <v>2.7829963770006998</v>
      </c>
      <c r="MA107" s="34">
        <f>627.5095*(LX108-LX106-LX109)</f>
        <v>-1.5471807221096123</v>
      </c>
      <c r="MB107" s="34">
        <f>627.5095*(LV108-LV106-LV109)</f>
        <v>-2.1918311322709751</v>
      </c>
      <c r="MC107" s="34">
        <f>627.5095*(LU108-LU106-LU109)</f>
        <v>-1.2624003685431595</v>
      </c>
      <c r="MD107" s="34">
        <f>627.5095*(LT108-LT106-LT109)</f>
        <v>-1.5847255742257687</v>
      </c>
      <c r="ME107" s="34">
        <f>627.5095*(LS108-LS106-LS109)</f>
        <v>-1.8367543997296802</v>
      </c>
      <c r="MF107" s="34">
        <f>627.5095*(LR108-LR106-LR109)</f>
        <v>-2.4814048098910431</v>
      </c>
      <c r="MG107" s="33">
        <f t="shared" si="243"/>
        <v>-0.28957367762006792</v>
      </c>
      <c r="MH107" s="39">
        <f t="shared" si="244"/>
        <v>-0.89667923566527441</v>
      </c>
      <c r="MI107" s="33"/>
      <c r="MJ107" s="5" t="s">
        <v>103</v>
      </c>
      <c r="MK107" s="28">
        <v>-857.49298418810895</v>
      </c>
      <c r="ML107" s="28">
        <v>-861.29212130907001</v>
      </c>
      <c r="MM107" s="28">
        <v>-861.25932525547501</v>
      </c>
      <c r="MN107" s="28">
        <v>-861.09623454918699</v>
      </c>
      <c r="MO107" s="28">
        <v>-861.07983652239</v>
      </c>
      <c r="MP107" s="28">
        <v>-861.12683475266294</v>
      </c>
      <c r="MQ107" s="28">
        <v>-3.2796053594000001E-2</v>
      </c>
      <c r="MR107" s="28">
        <f t="shared" si="207"/>
        <v>-861.09403869906896</v>
      </c>
      <c r="MS107" s="18" t="s">
        <v>119</v>
      </c>
      <c r="MT107" s="34">
        <f>627.5095*(MK108-MK106-MK109)</f>
        <v>2.782996232689666</v>
      </c>
      <c r="MU107" s="34">
        <f>627.5095*(MR108-MR106-MR109)</f>
        <v>-0.82149873874735857</v>
      </c>
      <c r="MV107" s="34">
        <f>627.5095*(MP108-MP106-MP109)</f>
        <v>-2.0858855488350083</v>
      </c>
      <c r="MW107" s="34">
        <f>627.5095*(MO108-MO106-MO109)</f>
        <v>-0.69857798989804654</v>
      </c>
      <c r="MX107" s="34">
        <f>627.5095*(MN108-MN106-MN109)</f>
        <v>-1.3307713953007987</v>
      </c>
      <c r="MY107" s="34">
        <f>627.5095*(MM108-MM106-MM109)</f>
        <v>-1.1298370081501632</v>
      </c>
      <c r="MZ107" s="34">
        <f>627.5095*(ML108-ML106-ML109)</f>
        <v>-2.3942238163250207</v>
      </c>
      <c r="NA107" s="52">
        <f t="shared" si="245"/>
        <v>-0.30833826749001236</v>
      </c>
      <c r="NB107" s="52">
        <f t="shared" si="246"/>
        <v>-1.063452421024222</v>
      </c>
      <c r="NC107" s="33">
        <f t="shared" si="247"/>
        <v>0.1656927149897951</v>
      </c>
      <c r="ND107" s="33"/>
      <c r="NE107" s="5" t="s">
        <v>103</v>
      </c>
      <c r="NF107">
        <v>-857.49298418810395</v>
      </c>
      <c r="NG107">
        <v>-861.29294989741197</v>
      </c>
      <c r="NH107">
        <v>-861.260343624602</v>
      </c>
      <c r="NI107">
        <v>-861.09697597424201</v>
      </c>
      <c r="NJ107">
        <v>-861.08067283783703</v>
      </c>
      <c r="NK107">
        <v>-861.12795290608199</v>
      </c>
      <c r="NL107">
        <v>-3.2606272811000002E-2</v>
      </c>
      <c r="NM107" s="28">
        <f t="shared" si="208"/>
        <v>-861.09534663327099</v>
      </c>
      <c r="NN107" s="18" t="s">
        <v>119</v>
      </c>
      <c r="NO107" s="34">
        <f>627.5095*(NF108-NF106-NF109)</f>
        <v>2.7829962326183262</v>
      </c>
      <c r="NP107" s="34">
        <f>627.5095*(NM108-NM106-NM109)</f>
        <v>-1.0423495200362907</v>
      </c>
      <c r="NQ107" s="34">
        <f>627.5095*(NK108-NK106-NK109)</f>
        <v>-2.2204124618011831</v>
      </c>
      <c r="NR107" s="34">
        <f>627.5095*(NJ108-NJ106-NJ109)</f>
        <v>-0.86602918922995098</v>
      </c>
      <c r="NS107" s="34">
        <f>627.5095*(NI108-NI106-NI109)</f>
        <v>-1.4550606607834351</v>
      </c>
      <c r="NT107" s="34">
        <f>627.5095*(NH108-NH106-NH109)</f>
        <v>-1.3386038734691368</v>
      </c>
      <c r="NU107" s="34">
        <f>627.5095*(NG108-NG106-NG109)</f>
        <v>-2.5166668152340295</v>
      </c>
      <c r="NV107" s="33">
        <f t="shared" si="248"/>
        <v>-0.29625435343284634</v>
      </c>
      <c r="NW107" s="39">
        <f t="shared" si="209"/>
        <v>-1.0616061544505944</v>
      </c>
      <c r="NX107" s="33">
        <f t="shared" si="210"/>
        <v>1.8462665736276307E-3</v>
      </c>
      <c r="NZ107" s="5" t="s">
        <v>103</v>
      </c>
      <c r="OA107" s="4">
        <v>-857.52566969608699</v>
      </c>
      <c r="OB107" s="4">
        <v>-861.57525032608999</v>
      </c>
      <c r="OC107" s="4">
        <v>-861.52515750719897</v>
      </c>
      <c r="OD107" s="4">
        <v>-861.35604794249798</v>
      </c>
      <c r="OE107" s="4">
        <v>-861.33100153305304</v>
      </c>
      <c r="OF107" s="4">
        <v>-861.42603860161898</v>
      </c>
      <c r="OG107" s="4">
        <v>-5.0092818890000002E-2</v>
      </c>
      <c r="OH107" s="28">
        <f t="shared" si="211"/>
        <v>-861.37594578272899</v>
      </c>
      <c r="OI107" s="18" t="s">
        <v>119</v>
      </c>
      <c r="OJ107" s="34">
        <f>627.5095*(OA108-OA106-OA109)</f>
        <v>2.8397195409846789</v>
      </c>
      <c r="OK107" s="34">
        <f>627.5095*(OH108-OH106-OH109)</f>
        <v>-0.44072392278251998</v>
      </c>
      <c r="OL107" s="34">
        <f>627.5095*(OF108-OF106-OF109)</f>
        <v>-1.6722627384681332</v>
      </c>
      <c r="OM107" s="34">
        <f>627.5095*(OE108-OE106-OE109)</f>
        <v>-0.34630030558161795</v>
      </c>
      <c r="ON107" s="34">
        <f>627.5095*(OD108-OD106-OD109)</f>
        <v>-0.96206971281580889</v>
      </c>
      <c r="OO107" s="34">
        <f>627.5095*(OC108-OC106-OC109)</f>
        <v>-0.77134525786817565</v>
      </c>
      <c r="OP107" s="34">
        <f>627.5095*(OB108-OB106-OB109)</f>
        <v>-2.0028840734779907</v>
      </c>
      <c r="OQ107" s="33">
        <f t="shared" si="160"/>
        <v>-0.33062133500985746</v>
      </c>
      <c r="OR107" s="39">
        <f t="shared" si="212"/>
        <v>-1.0408143606621818</v>
      </c>
      <c r="OS107" s="39"/>
      <c r="OT107" s="39" t="s">
        <v>103</v>
      </c>
      <c r="OU107" s="39">
        <v>-857.52566969609097</v>
      </c>
      <c r="OV107" s="39">
        <v>-861.574233368509</v>
      </c>
      <c r="OW107" s="39">
        <v>-861.55529174508399</v>
      </c>
      <c r="OX107" s="39">
        <v>-861.36084514169295</v>
      </c>
      <c r="OY107" s="39">
        <v>-861.35137432998101</v>
      </c>
      <c r="OZ107" s="39">
        <v>-861.42732159767695</v>
      </c>
      <c r="PA107" s="39">
        <v>-1.8941623423999999E-2</v>
      </c>
      <c r="PB107" s="39">
        <v>-861.40837997425297</v>
      </c>
      <c r="PC107" s="39" t="s">
        <v>119</v>
      </c>
      <c r="PD107" s="39">
        <v>2.8397195648299305</v>
      </c>
      <c r="PE107" s="39">
        <v>-1.1064088273493478</v>
      </c>
      <c r="PF107" s="39">
        <v>-1.7513506623679043</v>
      </c>
      <c r="PG107" s="39">
        <v>-0.82863927731586107</v>
      </c>
      <c r="PH107" s="39">
        <v>-1.1511101957748473</v>
      </c>
      <c r="PI107" s="39">
        <v>-1.3973414697826469</v>
      </c>
      <c r="PJ107" s="39">
        <v>-2.04228330537192</v>
      </c>
      <c r="PK107" s="39">
        <v>-0.29093264300401578</v>
      </c>
      <c r="PL107" s="39">
        <v>-0.89117310959707274</v>
      </c>
      <c r="PM107" s="39"/>
      <c r="PO107" s="33">
        <f t="shared" si="249"/>
        <v>5.6723308295012931E-2</v>
      </c>
      <c r="PP107" s="33">
        <f t="shared" si="250"/>
        <v>0.3687016824849898</v>
      </c>
      <c r="PQ107" s="33">
        <f t="shared" si="213"/>
        <v>0.31197837418997687</v>
      </c>
      <c r="PR107" s="33">
        <f>'LNO-CCSD(T)-def2nZVP'!LB107</f>
        <v>-0.16257171882208188</v>
      </c>
      <c r="PS107" s="33">
        <f t="shared" si="214"/>
        <v>0.23890791430204467</v>
      </c>
      <c r="PT107" s="33">
        <f t="shared" si="215"/>
        <v>-9.8757083684931329E-2</v>
      </c>
      <c r="PU107" s="33">
        <f>-'LNO-CCSD(T)-def2nZVP'!FA107+'CCSD(T)'!CI107</f>
        <v>-8.0204862624966733E-2</v>
      </c>
      <c r="PV107" s="360">
        <f>'LNO-CCSD(T)-def2nZVP'!KV107+PS107+PT107+PU107</f>
        <v>-2.4430091528121931</v>
      </c>
      <c r="PW107" s="360"/>
      <c r="PX107" s="399">
        <v>5.6723187829230692E-2</v>
      </c>
      <c r="PY107" s="399">
        <v>0.43361537845092135</v>
      </c>
      <c r="PZ107" s="399">
        <v>0.37689219062169066</v>
      </c>
      <c r="QA107" s="399">
        <v>-0.16257171882208188</v>
      </c>
      <c r="QB107" s="399">
        <v>0.28699217043415953</v>
      </c>
      <c r="QC107" s="399">
        <v>-9.8757083684931329E-2</v>
      </c>
      <c r="QD107" s="399">
        <v>-8.0204862624966733E-2</v>
      </c>
      <c r="QE107" s="360">
        <v>-2.3949248966800782</v>
      </c>
      <c r="QF107" s="399">
        <f t="shared" si="216"/>
        <v>4.8084256132114866E-2</v>
      </c>
      <c r="QH107" s="5" t="s">
        <v>103</v>
      </c>
      <c r="QI107" s="420">
        <v>-857.49298418794001</v>
      </c>
      <c r="QJ107" s="420">
        <v>-861.05798287590596</v>
      </c>
      <c r="QK107" s="420">
        <v>-861.047048016742</v>
      </c>
      <c r="QL107" s="420">
        <v>-860.87215067507202</v>
      </c>
      <c r="QM107" s="420">
        <v>-860.86668324548998</v>
      </c>
      <c r="QN107" s="420">
        <v>-860.88679487892603</v>
      </c>
      <c r="QO107" s="420">
        <v>-1.0934859163999999E-2</v>
      </c>
      <c r="QP107" s="213">
        <f t="shared" si="217"/>
        <v>-860.87586001976206</v>
      </c>
      <c r="QQ107" s="421" t="s">
        <v>119</v>
      </c>
      <c r="QR107" s="212">
        <f>627.5095*(QI108-QI106-QI109)</f>
        <v>2.7829966988848427</v>
      </c>
      <c r="QS107" s="212">
        <f>627.5095*(QP108-QP106-QP109)</f>
        <v>-1.2642071697630857</v>
      </c>
      <c r="QT107" s="212">
        <f>627.5095*(QN108-QN106-QN109)</f>
        <v>-1.9108981724700944</v>
      </c>
      <c r="QU107" s="212">
        <f>627.5095*(QM108-QM106-QM109)</f>
        <v>-0.96838270122635572</v>
      </c>
      <c r="QV107" s="212">
        <f>627.5095*(QL108-QL106-QL109)</f>
        <v>-1.2917282027871908</v>
      </c>
      <c r="QW107" s="212">
        <f>627.5095*(QK108-QK106-QK109)</f>
        <v>-1.5130825134798764</v>
      </c>
      <c r="QX107" s="212">
        <f>627.5095*(QJ108-QJ106-QJ109)</f>
        <v>-2.159773515544829</v>
      </c>
      <c r="QY107" s="213">
        <f t="shared" si="163"/>
        <v>-0.24887534307473458</v>
      </c>
      <c r="QZ107" s="249">
        <f t="shared" si="218"/>
        <v>-0.86804531275763819</v>
      </c>
      <c r="RA107" s="5"/>
      <c r="RB107" s="5" t="s">
        <v>103</v>
      </c>
      <c r="RC107" s="213">
        <v>-857.52566969771306</v>
      </c>
      <c r="RD107" s="213">
        <v>-861.28406905116196</v>
      </c>
      <c r="RE107" s="213">
        <v>-861.26686432157896</v>
      </c>
      <c r="RF107" s="213">
        <v>-861.08023667049702</v>
      </c>
      <c r="RG107" s="213">
        <v>-861.07163430570597</v>
      </c>
      <c r="RH107" s="213">
        <v>-861.13420063446097</v>
      </c>
      <c r="RI107" s="213">
        <v>-1.7204729583000001E-2</v>
      </c>
      <c r="RJ107" s="418">
        <f t="shared" si="219"/>
        <v>-861.11699590487797</v>
      </c>
      <c r="RK107" s="421" t="s">
        <v>119</v>
      </c>
      <c r="RL107" s="212">
        <f>627.5095*(RC108-RC106-RC109)</f>
        <v>2.8397201948831841</v>
      </c>
      <c r="RM107" s="212">
        <f>627.5095*(RJ108-RJ106-RJ109)</f>
        <v>-1.2259807042002635</v>
      </c>
      <c r="RN107" s="212">
        <f>627.5095*(RH108-RH106-RH109)</f>
        <v>-1.8392925827802054</v>
      </c>
      <c r="RO107" s="212">
        <f>627.5095*(RG108-RG106-RG109)</f>
        <v>-0.9191080736529158</v>
      </c>
      <c r="RP107" s="212">
        <f>627.5095*(RF108-RF106-RF109)</f>
        <v>-1.2257640132639147</v>
      </c>
      <c r="RQ107" s="212">
        <f>627.5095*(RE108-RE106-RE109)</f>
        <v>-1.4848394585239855</v>
      </c>
      <c r="RR107" s="212">
        <f>627.5095*(RD108-RD106-RD109)</f>
        <v>-2.0981513377281487</v>
      </c>
      <c r="RS107" s="213">
        <f t="shared" si="164"/>
        <v>-0.2588587549479433</v>
      </c>
      <c r="RT107" s="249">
        <f t="shared" si="220"/>
        <v>-0.87238732446423395</v>
      </c>
    </row>
    <row r="108" spans="1:488" ht="17">
      <c r="A108" s="96">
        <v>19.72</v>
      </c>
      <c r="C108" s="286" t="s">
        <v>104</v>
      </c>
      <c r="D108" s="282">
        <v>-856.58632573387501</v>
      </c>
      <c r="E108" s="282">
        <v>-859.29725293916999</v>
      </c>
      <c r="F108" s="282">
        <v>-859.29085762654802</v>
      </c>
      <c r="G108" s="282">
        <v>-859.17843002562302</v>
      </c>
      <c r="H108" s="282">
        <v>-859.17523236931095</v>
      </c>
      <c r="I108" s="282">
        <v>-859.11089193891098</v>
      </c>
      <c r="J108" s="282">
        <v>-859.10449662628798</v>
      </c>
      <c r="K108" s="94" t="s">
        <v>120</v>
      </c>
      <c r="L108" s="34">
        <f>627.5095*(D106-D107+D109)</f>
        <v>9.9551590171630036</v>
      </c>
      <c r="M108" s="34">
        <f>627.5095*(J106-J107+J109)</f>
        <v>15.204168530119865</v>
      </c>
      <c r="N108" s="34">
        <f>627.5095*(I106-I107+I109)</f>
        <v>15.440745850198626</v>
      </c>
      <c r="O108" s="34">
        <f>627.5095*(H106-H107+H109)</f>
        <v>13.540561592216717</v>
      </c>
      <c r="P108" s="34">
        <f>627.5095*(G106-G107+G109)</f>
        <v>13.65885025238763</v>
      </c>
      <c r="Q108" s="34">
        <f>627.5095*(F106-F107+F109)</f>
        <v>12.668632386059521</v>
      </c>
      <c r="R108" s="34">
        <f>627.5095*(E106-E107+E109)</f>
        <v>12.905209706972062</v>
      </c>
      <c r="S108" s="93">
        <f t="shared" si="165"/>
        <v>-2.5355361432265635</v>
      </c>
      <c r="T108" s="93">
        <f t="shared" si="166"/>
        <v>-0.75364054541556769</v>
      </c>
      <c r="U108" s="288"/>
      <c r="V108" s="93">
        <f>L108-'CCSD(T)'!BV108</f>
        <v>-0.74488683941805434</v>
      </c>
      <c r="W108" s="93">
        <f>N108-'CCSD(T)'!BW108</f>
        <v>-1.0621030232308701</v>
      </c>
      <c r="X108" s="93">
        <f>P108-'CCSD(T)'!CF108</f>
        <v>-0.14718938506062429</v>
      </c>
      <c r="Y108" s="93">
        <f>R108-'CCSD(T)'!CG108</f>
        <v>-0.15811653995063857</v>
      </c>
      <c r="Z108" s="93">
        <f>R108-'DLPNO-CCSD(T1 or T0)'!CT107</f>
        <v>-0.65626142549833588</v>
      </c>
      <c r="AA108" s="93">
        <f t="shared" si="167"/>
        <v>0.59769745435743005</v>
      </c>
      <c r="AB108" s="93">
        <f t="shared" si="168"/>
        <v>-1.0927154890014279E-2</v>
      </c>
      <c r="AD108" s="209" t="s">
        <v>104</v>
      </c>
      <c r="AE108" s="28">
        <v>-856.58632573387001</v>
      </c>
      <c r="AF108" s="28">
        <v>-859.297348017697</v>
      </c>
      <c r="AG108" s="28">
        <v>-859.29103059922102</v>
      </c>
      <c r="AH108" s="28">
        <v>-859.17853424104999</v>
      </c>
      <c r="AI108" s="28">
        <v>-859.17537553181205</v>
      </c>
      <c r="AJ108" s="28">
        <v>-859.11101856316895</v>
      </c>
      <c r="AK108" s="28">
        <v>-859.10470114469399</v>
      </c>
      <c r="AL108" s="18" t="s">
        <v>120</v>
      </c>
      <c r="AM108" s="34">
        <f>627.5095*(AE106-AE107+AE109)</f>
        <v>9.9551590071487102</v>
      </c>
      <c r="AN108" s="34">
        <f>627.5095*(AK106-AK107+AK109)</f>
        <v>15.250084975867557</v>
      </c>
      <c r="AO108" s="34">
        <f>627.5095*(AJ106-AJ107+AJ109)</f>
        <v>15.474609007476392</v>
      </c>
      <c r="AP108" s="34">
        <f>627.5095*(AI106-AI107+AI109)</f>
        <v>13.578154034759843</v>
      </c>
      <c r="AQ108" s="34">
        <f>627.5095*(AH106-AH107+AH109)</f>
        <v>13.690416050376992</v>
      </c>
      <c r="AR108" s="34">
        <f>627.5095*(AG106-AG107+AG109)</f>
        <v>12.716413217187171</v>
      </c>
      <c r="AS108" s="34">
        <f>627.5095*(AF106-AF107+AF109)</f>
        <v>12.940937248996649</v>
      </c>
      <c r="AT108" s="52">
        <f t="shared" si="169"/>
        <v>-2.533671758479743</v>
      </c>
      <c r="AU108" s="52">
        <f t="shared" si="170"/>
        <v>-0.74947880138034328</v>
      </c>
      <c r="AV108" s="71"/>
      <c r="AW108" s="52">
        <f>AM108-'CCSD(T)'!BV108</f>
        <v>-0.74488684943234773</v>
      </c>
      <c r="AX108" s="52">
        <f>AO108-'CCSD(T)'!BW108</f>
        <v>-1.028239865953104</v>
      </c>
      <c r="AY108" s="52">
        <f>AQ108-'CCSD(T)'!CF108</f>
        <v>-0.11562358707126208</v>
      </c>
      <c r="AZ108" s="52">
        <f>AS108-'CCSD(T)'!CG108</f>
        <v>-0.12238899792605196</v>
      </c>
      <c r="BA108" s="52">
        <f>AS108-'DLPNO-CCSD(T1 or T0)'!CT107</f>
        <v>-0.62053388347374927</v>
      </c>
      <c r="BB108" s="52">
        <f t="shared" si="171"/>
        <v>0.62926326236108565</v>
      </c>
      <c r="BC108" s="52">
        <f t="shared" si="172"/>
        <v>-6.7654108547898772E-3</v>
      </c>
      <c r="BD108" s="33"/>
      <c r="BE108" s="211" t="s">
        <v>104</v>
      </c>
      <c r="BF108" s="28">
        <v>-856.58632573387194</v>
      </c>
      <c r="BG108" s="28">
        <v>-859.29651822411404</v>
      </c>
      <c r="BH108" s="28">
        <v>-859.27910586931102</v>
      </c>
      <c r="BI108" s="28">
        <v>-859.17611807213405</v>
      </c>
      <c r="BJ108" s="28">
        <v>-859.16741189473305</v>
      </c>
      <c r="BK108" s="28">
        <v>-859.10998574309804</v>
      </c>
      <c r="BL108" s="28">
        <v>-1.7412354803000001E-2</v>
      </c>
      <c r="BM108" s="28">
        <f t="shared" si="173"/>
        <v>-859.09257338829502</v>
      </c>
      <c r="BN108" s="18" t="s">
        <v>120</v>
      </c>
      <c r="BO108" s="212">
        <f>627.5095*(BF106-BF107+BF109)</f>
        <v>9.9551590146661173</v>
      </c>
      <c r="BP108" s="212">
        <f>627.5095*(BM106-BM107+BM109)</f>
        <v>14.018736775564413</v>
      </c>
      <c r="BQ108" s="212">
        <f>627.5095*(BK106-BK107+BK109)</f>
        <v>15.272195815779281</v>
      </c>
      <c r="BR108" s="212">
        <f>627.5095*(BJ106-BJ107+BJ109)</f>
        <v>12.728943358885749</v>
      </c>
      <c r="BS108" s="212">
        <f>627.5095*(BI106-BI107+BI109)</f>
        <v>13.355672879071211</v>
      </c>
      <c r="BT108" s="212">
        <f>627.5095*(BH106-BH107+BH109)</f>
        <v>11.75783791285714</v>
      </c>
      <c r="BU108" s="212">
        <f>627.5095*(BG106-BG107+BG109)</f>
        <v>13.011296953143345</v>
      </c>
      <c r="BV108" s="213">
        <f t="shared" si="174"/>
        <v>-2.2608988626359352</v>
      </c>
      <c r="BW108" s="213">
        <f t="shared" si="175"/>
        <v>-0.34437592592786537</v>
      </c>
      <c r="BX108" s="214">
        <f t="shared" si="222"/>
        <v>-0.40510287545247792</v>
      </c>
      <c r="BY108" s="33">
        <f>BO108-'CCSD(T)'!BV108</f>
        <v>-0.74488684191494059</v>
      </c>
      <c r="BZ108" s="33">
        <f>BQ108-'CCSD(T)'!BW108</f>
        <v>-1.2306530576502155</v>
      </c>
      <c r="CA108" s="39">
        <f>BS108-'CCSD(T)'!CF108</f>
        <v>-0.45036675837704365</v>
      </c>
      <c r="CB108" s="39">
        <f>BU108-'CCSD(T)'!CG108</f>
        <v>-5.2029293779355612E-2</v>
      </c>
      <c r="CC108" s="33">
        <f>BU108-'DLPNO-CCSD(T1 or T0)'!CT107</f>
        <v>-0.55017417932705293</v>
      </c>
      <c r="CD108" s="33">
        <f t="shared" si="176"/>
        <v>0.29452008353789694</v>
      </c>
      <c r="CE108" s="33">
        <f t="shared" si="177"/>
        <v>0.39833746459768804</v>
      </c>
      <c r="CF108" s="39"/>
      <c r="CG108" s="211" t="s">
        <v>104</v>
      </c>
      <c r="CH108" s="74">
        <v>-856.58632573387194</v>
      </c>
      <c r="CI108" s="74">
        <v>-859.29718974462003</v>
      </c>
      <c r="CJ108" s="74">
        <v>-859.27999740319399</v>
      </c>
      <c r="CK108" s="74">
        <v>-859.17674687915098</v>
      </c>
      <c r="CL108" s="74">
        <v>-859.16815070843904</v>
      </c>
      <c r="CM108" s="74">
        <v>-859.11081815744001</v>
      </c>
      <c r="CN108" s="33">
        <v>-1.7192341425999999E-2</v>
      </c>
      <c r="CO108" s="33">
        <f t="shared" si="178"/>
        <v>-859.09362581601397</v>
      </c>
      <c r="CP108" s="18" t="s">
        <v>120</v>
      </c>
      <c r="CQ108" s="34">
        <f>627.5095*(CH106-CH107+CH109)</f>
        <v>9.955159014024062</v>
      </c>
      <c r="CR108" s="34">
        <f>627.5095*(CO106-CO107+CO109)</f>
        <v>14.351488631999246</v>
      </c>
      <c r="CS108" s="34">
        <f>627.5095*(CM106-CM107+CM109)</f>
        <v>15.468303877989008</v>
      </c>
      <c r="CT108" s="34">
        <f>627.5095*(CL106-CL107+CL109)</f>
        <v>12.97199990232102</v>
      </c>
      <c r="CU108" s="34">
        <f>627.5095*(CK106-CK107+CK109)</f>
        <v>13.530407525309213</v>
      </c>
      <c r="CV108" s="34">
        <f>627.5095*(CJ106-CJ107+CJ109)</f>
        <v>12.020444089947976</v>
      </c>
      <c r="CW108" s="34">
        <f>627.5095*(CI106-CI107+CI109)</f>
        <v>13.137259336566418</v>
      </c>
      <c r="CX108" s="33">
        <f t="shared" si="223"/>
        <v>-2.3310445414225907</v>
      </c>
      <c r="CY108" s="33">
        <f t="shared" si="224"/>
        <v>-0.39314818874279567</v>
      </c>
      <c r="CZ108" s="33">
        <f t="shared" si="225"/>
        <v>-4.8772262814930301E-2</v>
      </c>
      <c r="DA108" s="33">
        <f>CQ108-'CCSD(T)'!BV108</f>
        <v>-0.74488684255699589</v>
      </c>
      <c r="DB108" s="33">
        <f>CS108-'CCSD(T)'!BW108</f>
        <v>-1.0345449954404877</v>
      </c>
      <c r="DC108" s="33">
        <f>CU108-'CCSD(T)'!CF108</f>
        <v>-0.27563211213904104</v>
      </c>
      <c r="DD108" s="39">
        <f>CW108-'CCSD(T)'!CG108</f>
        <v>7.3933089643716698E-2</v>
      </c>
      <c r="DE108" s="39">
        <f>CW108-'DLPNO-CCSD(T1 or T0)'!CT107</f>
        <v>-0.42421179590398062</v>
      </c>
      <c r="DF108" s="33">
        <f t="shared" si="179"/>
        <v>0.46925473041795485</v>
      </c>
      <c r="DG108" s="33">
        <f t="shared" si="180"/>
        <v>0.34956520178275774</v>
      </c>
      <c r="DH108" s="33"/>
      <c r="DI108" s="211" t="s">
        <v>104</v>
      </c>
      <c r="DJ108" s="74">
        <v>-856.58632573394505</v>
      </c>
      <c r="DK108" s="74">
        <v>-859.29715203216199</v>
      </c>
      <c r="DL108" s="74">
        <v>-859.29531296359403</v>
      </c>
      <c r="DM108" s="74">
        <v>-859.178936272128</v>
      </c>
      <c r="DN108" s="74">
        <v>-859.17801673784402</v>
      </c>
      <c r="DO108" s="74">
        <v>-859.11111810380896</v>
      </c>
      <c r="DP108" s="28">
        <v>-1.839068567E-3</v>
      </c>
      <c r="DQ108" s="33">
        <f t="shared" si="125"/>
        <v>-859.10927903524191</v>
      </c>
      <c r="DR108" s="18" t="s">
        <v>120</v>
      </c>
      <c r="DS108" s="34">
        <f>627.5095*(DJ106-DJ107+DJ109)</f>
        <v>9.9551589651252446</v>
      </c>
      <c r="DT108" s="34">
        <f>627.5095*(DQ106-DQ107+DQ109)</f>
        <v>25297.664515949164</v>
      </c>
      <c r="DU108" s="34">
        <f>627.5095*(DO106-DO107+DO109)</f>
        <v>15.563809140936453</v>
      </c>
      <c r="DV108" s="34">
        <f>627.5095*(DN106-DN107+DN109)</f>
        <v>13.696048426943989</v>
      </c>
      <c r="DW108" s="34">
        <f>627.5095*(DM106-DM107+DM109)</f>
        <v>13.75322467162243</v>
      </c>
      <c r="DX108" s="34">
        <f>627.5095*(DL106-DL107+DL109)</f>
        <v>12.875740359854861</v>
      </c>
      <c r="DY108" s="34">
        <f>627.5095*(DK106-DK107+DK109)</f>
        <v>12.990092849216204</v>
      </c>
      <c r="DZ108" s="33">
        <f t="shared" si="133"/>
        <v>-2.573716291720249</v>
      </c>
      <c r="EA108" s="33">
        <f t="shared" si="134"/>
        <v>-0.76313182240622623</v>
      </c>
      <c r="EB108" s="33">
        <f t="shared" si="181"/>
        <v>-9.4912769906585481E-3</v>
      </c>
      <c r="EC108" s="33">
        <f>DS108-'CCSD(T)'!BV108</f>
        <v>-0.74488689145581333</v>
      </c>
      <c r="ED108" s="33">
        <f>DU108-'CCSD(T)'!BW108</f>
        <v>-0.93903973249304329</v>
      </c>
      <c r="EE108" s="33">
        <f>DW108-'CCSD(T)'!CF108</f>
        <v>-5.2814965825824345E-2</v>
      </c>
      <c r="EF108" s="39">
        <f>DY108-'CCSD(T)'!CG108</f>
        <v>-7.3233397706497172E-2</v>
      </c>
      <c r="EG108" s="39">
        <f>DY108-'DLPNO-CCSD(T1 or T0)'!CT107</f>
        <v>-0.57137828325419449</v>
      </c>
      <c r="EH108" s="33">
        <f t="shared" si="182"/>
        <v>0.69207192562998898</v>
      </c>
      <c r="EI108" s="33">
        <f t="shared" si="183"/>
        <v>-2.0418431880672827E-2</v>
      </c>
      <c r="EJ108" s="33"/>
      <c r="EK108" s="289" t="s">
        <v>104</v>
      </c>
      <c r="EL108" s="33">
        <v>-856.639610287555</v>
      </c>
      <c r="EM108" s="33">
        <v>-859.65481238452298</v>
      </c>
      <c r="EN108" s="33">
        <v>-859.64804297418402</v>
      </c>
      <c r="EO108" s="33">
        <v>-859.52553787229704</v>
      </c>
      <c r="EP108" s="33">
        <v>-859.52215316712704</v>
      </c>
      <c r="EQ108" s="33">
        <v>-859.48262601089095</v>
      </c>
      <c r="ER108" s="33">
        <v>-6.769410339E-3</v>
      </c>
      <c r="ES108" s="33">
        <f t="shared" si="184"/>
        <v>-859.47585660055199</v>
      </c>
      <c r="ET108" s="18" t="s">
        <v>120</v>
      </c>
      <c r="EU108" s="34">
        <f>627.5095*(EL106-EL107+EL109)</f>
        <v>12.644300872180564</v>
      </c>
      <c r="EV108" s="34">
        <f>627.5095*(ES106-ES107+ES109)</f>
        <v>21.848833417653559</v>
      </c>
      <c r="EW108" s="34">
        <f>627.5095*(EQ106-EQ107+EQ109)</f>
        <v>22.314150038328215</v>
      </c>
      <c r="EX108" s="34">
        <f>627.5095*(EP106-EP107+EP109)</f>
        <v>18.969353891418478</v>
      </c>
      <c r="EY108" s="34">
        <f>627.5095*(EO106-EO107+EO109)</f>
        <v>19.202012201443694</v>
      </c>
      <c r="EZ108" s="34">
        <f>627.5095*(EN106-EN107+EN109)</f>
        <v>18.274829481760385</v>
      </c>
      <c r="FA108" s="34">
        <f>627.5095*(EM106-EM107+EM109)</f>
        <v>18.740146101164303</v>
      </c>
      <c r="FB108" s="92">
        <f t="shared" si="135"/>
        <v>-3.5740039371639121</v>
      </c>
      <c r="FC108" s="92">
        <f t="shared" si="136"/>
        <v>-0.46186610027939068</v>
      </c>
      <c r="FD108" s="92">
        <f>EU108-'CCSD(T)'!BB108</f>
        <v>-0.79047988964046034</v>
      </c>
      <c r="FE108" s="92">
        <f>EW108-'CCSD(T)'!BC108</f>
        <v>-1.0113621195924694</v>
      </c>
      <c r="FF108" s="92">
        <f>EY108-'CCSD(T)'!CH108</f>
        <v>-0.11310473513606212</v>
      </c>
      <c r="FG108" s="96">
        <f>FA108-'CCSD(T)'!CI108</f>
        <v>-7.7746548958998574E-2</v>
      </c>
      <c r="FH108" s="96">
        <f>FA108-'DLPNO-CCSD(T1 or T0)'!AF107</f>
        <v>-0.46953490329040548</v>
      </c>
      <c r="FI108" s="92">
        <f t="shared" si="185"/>
        <v>0.67737515450439822</v>
      </c>
      <c r="FJ108" s="92">
        <f t="shared" si="186"/>
        <v>3.5358186177063544E-2</v>
      </c>
      <c r="FK108" s="39"/>
      <c r="FL108" s="218" t="s">
        <v>104</v>
      </c>
      <c r="FM108" s="28">
        <v>-856.63961028755602</v>
      </c>
      <c r="FN108" s="28">
        <v>-859.65490272532395</v>
      </c>
      <c r="FO108" s="28">
        <v>-859.64820129415398</v>
      </c>
      <c r="FP108" s="28">
        <v>-859.52563243710199</v>
      </c>
      <c r="FQ108" s="28">
        <v>-859.52228172151695</v>
      </c>
      <c r="FR108" s="28">
        <v>-859.48274667485202</v>
      </c>
      <c r="FS108" s="28">
        <v>-6.7014311700000001E-3</v>
      </c>
      <c r="FT108" s="28">
        <f t="shared" si="187"/>
        <v>-859.47604524368205</v>
      </c>
      <c r="FU108" s="18" t="s">
        <v>120</v>
      </c>
      <c r="FV108" s="34">
        <f>627.5095*(FM106-FM107+FM109)</f>
        <v>12.64430087219394</v>
      </c>
      <c r="FW108" s="34">
        <f>627.5095*(FT106-FT107+FT109)</f>
        <v>21.872303303331091</v>
      </c>
      <c r="FX108" s="34">
        <f>627.5095*(FR106-FR107+FR109)</f>
        <v>22.338321552406565</v>
      </c>
      <c r="FY108" s="34">
        <f>627.5095*(FQ106-FQ107+FQ109)</f>
        <v>18.983557637343676</v>
      </c>
      <c r="FZ108" s="34">
        <f>627.5095*(FP106-FP107+FP109)</f>
        <v>19.216566762173461</v>
      </c>
      <c r="GA108" s="34">
        <f>627.5095*(FO106-FO107+FO109)</f>
        <v>18.296238262933159</v>
      </c>
      <c r="GB108" s="34">
        <f>627.5095*(FN106-FN107+FN109)</f>
        <v>18.762256511308614</v>
      </c>
      <c r="GC108" s="33">
        <f t="shared" si="188"/>
        <v>-3.5760650410979515</v>
      </c>
      <c r="GD108" s="33">
        <f t="shared" si="189"/>
        <v>-0.45431025086484667</v>
      </c>
      <c r="GE108" s="169">
        <f t="shared" si="226"/>
        <v>0.44595253405054791</v>
      </c>
      <c r="GF108" s="33">
        <f>FV108-'CCSD(T)'!BB108</f>
        <v>-0.79047988962708438</v>
      </c>
      <c r="GG108" s="33">
        <f>FX108-'CCSD(T)'!BC108</f>
        <v>-0.98719060551411886</v>
      </c>
      <c r="GH108" s="33">
        <f>FZ108-'CCSD(T)'!CH108</f>
        <v>-9.8550174406295099E-2</v>
      </c>
      <c r="GI108" s="33">
        <f>GB108-'CCSD(T)'!CI108</f>
        <v>-5.5636138814687541E-2</v>
      </c>
      <c r="GJ108" s="33">
        <f>GB108-'DLPNO-CCSD(T1 or T0)'!O107</f>
        <v>-0.44534178911047206</v>
      </c>
      <c r="GK108" s="33">
        <f t="shared" si="190"/>
        <v>0.69192971522078928</v>
      </c>
      <c r="GL108" s="33">
        <f t="shared" si="191"/>
        <v>4.2914035591607558E-2</v>
      </c>
      <c r="GM108" s="33"/>
      <c r="GN108" s="218" t="s">
        <v>104</v>
      </c>
      <c r="GO108" s="28">
        <v>-856.63961028755296</v>
      </c>
      <c r="GP108" s="28">
        <v>-859.65461605925202</v>
      </c>
      <c r="GQ108" s="28">
        <v>-859.63569605617204</v>
      </c>
      <c r="GR108" s="28">
        <v>-859.52363415994296</v>
      </c>
      <c r="GS108" s="28">
        <v>-859.51417415840297</v>
      </c>
      <c r="GT108" s="28">
        <v>-859.48167487911405</v>
      </c>
      <c r="GU108" s="28">
        <v>-1.8920003080000001E-2</v>
      </c>
      <c r="GV108" s="28">
        <f t="shared" si="192"/>
        <v>-859.46275487603407</v>
      </c>
      <c r="GW108" s="18" t="s">
        <v>120</v>
      </c>
      <c r="GX108" s="34">
        <f>627.5095*(GO106-GO107+GO109)</f>
        <v>12.644300869054998</v>
      </c>
      <c r="GY108" s="34">
        <f>627.5095*(GV106-GV107+GV109)</f>
        <v>20.772609011458648</v>
      </c>
      <c r="GZ108" s="34">
        <f>627.5095*(GT106-GT107+GT109)</f>
        <v>22.138511805359766</v>
      </c>
      <c r="HA108" s="34">
        <f>627.5095*(GS106-GS107+GS109)</f>
        <v>18.293046963526859</v>
      </c>
      <c r="HB108" s="34">
        <f>627.5095*(GR106-GR107+GR109)</f>
        <v>18.97599835987549</v>
      </c>
      <c r="HC108" s="34">
        <f>627.5095*(GQ106-GQ107+GQ109)</f>
        <v>17.561977544482286</v>
      </c>
      <c r="HD108" s="34">
        <f>627.5095*(GP106-GP107+GP109)</f>
        <v>18.927880338383403</v>
      </c>
      <c r="HE108" s="33">
        <f t="shared" si="227"/>
        <v>-3.2106314669763627</v>
      </c>
      <c r="HF108" s="33">
        <f t="shared" si="228"/>
        <v>-4.8118021492086882E-2</v>
      </c>
      <c r="HG108" s="52">
        <f t="shared" si="193"/>
        <v>-0.40619222937275978</v>
      </c>
      <c r="HH108" s="33">
        <f>GX108-'CCSD(T)'!BB108</f>
        <v>-0.79047989276602593</v>
      </c>
      <c r="HI108" s="33">
        <f>GZ108-'CCSD(T)'!BC108</f>
        <v>-1.1870003525609185</v>
      </c>
      <c r="HJ108" s="33">
        <f>HB108-'CCSD(T)'!CH108</f>
        <v>-0.33911857670426571</v>
      </c>
      <c r="HK108" s="33">
        <f>HD108-'CCSD(T)'!CI108</f>
        <v>0.10998768826010163</v>
      </c>
      <c r="HL108" s="33">
        <f>HD108-'DLPNO-CCSD(T1 or T0)'!CT107</f>
        <v>5.3664092059130049</v>
      </c>
      <c r="HM108" s="33">
        <f t="shared" si="229"/>
        <v>0.45136131606176022</v>
      </c>
      <c r="HN108" s="33">
        <f t="shared" si="230"/>
        <v>0.44910626496436734</v>
      </c>
      <c r="HO108" s="39"/>
      <c r="HP108" s="218" t="s">
        <v>104</v>
      </c>
      <c r="HQ108" s="28">
        <v>-856.63961028755102</v>
      </c>
      <c r="HR108" s="28">
        <v>-859.65531627992902</v>
      </c>
      <c r="HS108" s="28">
        <v>-859.63670483216401</v>
      </c>
      <c r="HT108" s="28">
        <v>-859.52431299652903</v>
      </c>
      <c r="HU108" s="28">
        <v>-859.51500727264602</v>
      </c>
      <c r="HV108" s="28">
        <v>-859.48257892981098</v>
      </c>
      <c r="HW108" s="28">
        <v>-1.8611447765000001E-2</v>
      </c>
      <c r="HX108" s="28">
        <f t="shared" si="194"/>
        <v>-859.46396748204597</v>
      </c>
      <c r="HY108" s="18" t="s">
        <v>120</v>
      </c>
      <c r="HZ108" s="34">
        <f>627.5095*(HQ106-HQ107+HQ109)</f>
        <v>12.644300867770886</v>
      </c>
      <c r="IA108" s="34">
        <f>627.5095*(HX106-HX107+HX109)</f>
        <v>20.921046779067826</v>
      </c>
      <c r="IB108" s="34">
        <f>627.5095*(HV106-HV107+HV109)</f>
        <v>22.36868311638975</v>
      </c>
      <c r="IC108" s="34">
        <f>627.5095*(HU106-HU107+HU109)</f>
        <v>18.371631934816683</v>
      </c>
      <c r="ID108" s="34">
        <f>627.5095*(HT106-HT107+HT109)</f>
        <v>19.095450102561376</v>
      </c>
      <c r="IE108" s="34">
        <f>627.5095*(HS106-HS107+HS109)</f>
        <v>17.62147897609395</v>
      </c>
      <c r="IF108" s="34">
        <f>627.5095*(HR106-HR107+HR109)</f>
        <v>19.069115312773818</v>
      </c>
      <c r="IG108" s="33">
        <f t="shared" si="195"/>
        <v>-3.2995678036159326</v>
      </c>
      <c r="IH108" s="33">
        <f t="shared" si="196"/>
        <v>-2.6334789787558321E-2</v>
      </c>
      <c r="II108" s="33">
        <f t="shared" si="197"/>
        <v>2.1783231704528561E-2</v>
      </c>
      <c r="IJ108" s="33">
        <f>HZ108-'CCSD(T)'!BB108</f>
        <v>-0.7904798940501383</v>
      </c>
      <c r="IK108" s="33">
        <f>IB108-'CCSD(T)'!BC108</f>
        <v>-0.95682904153093418</v>
      </c>
      <c r="IL108" s="33">
        <f>ID108-'CCSD(T)'!CH108</f>
        <v>-0.21966683401837983</v>
      </c>
      <c r="IM108" s="33">
        <f>IF108-'CCSD(T)'!CI108</f>
        <v>0.25122266265051607</v>
      </c>
      <c r="IN108" s="33">
        <f>IF108-'DLPNO-CCSD(T1 or T0)'!CT107</f>
        <v>5.5076441803034193</v>
      </c>
      <c r="IO108" s="33">
        <f t="shared" si="198"/>
        <v>0.57081306003175847</v>
      </c>
      <c r="IP108" s="33">
        <f t="shared" si="199"/>
        <v>0.4708894966688959</v>
      </c>
      <c r="IQ108" s="33"/>
      <c r="IR108" s="218" t="s">
        <v>104</v>
      </c>
      <c r="IS108">
        <v>-856.63961028755705</v>
      </c>
      <c r="IT108">
        <v>-859.65485599580995</v>
      </c>
      <c r="IU108">
        <v>-859.65279455836298</v>
      </c>
      <c r="IV108">
        <v>-859.52601964251096</v>
      </c>
      <c r="IW108">
        <v>-859.52498892378696</v>
      </c>
      <c r="IX108">
        <v>-859.48284514593502</v>
      </c>
      <c r="IY108">
        <v>-2.0614374470000001E-3</v>
      </c>
      <c r="IZ108" s="28">
        <f t="shared" si="200"/>
        <v>-859.48078370848805</v>
      </c>
      <c r="JA108" s="18" t="s">
        <v>120</v>
      </c>
      <c r="JB108" s="34">
        <f>627.5095*(IS106-IS107+IS109)</f>
        <v>12.644300869683679</v>
      </c>
      <c r="JC108" s="34">
        <f>627.5095*(IZ106-IZ107+IZ109)</f>
        <v>22.257212965013544</v>
      </c>
      <c r="JD108" s="34">
        <f>627.5095*(IX106-IX107+IX109)</f>
        <v>22.398157021677481</v>
      </c>
      <c r="JE108" s="34">
        <f>627.5095*(IW106-IW107+IW109)</f>
        <v>19.221099437809102</v>
      </c>
      <c r="JF108" s="34">
        <f>627.5095*(IV106-IV107+IV109)</f>
        <v>19.29157146606973</v>
      </c>
      <c r="JG108" s="34">
        <f>627.5095*(IU106-IU107+IU109)</f>
        <v>18.620098640487679</v>
      </c>
      <c r="JH108" s="34">
        <f>627.5095*(IT106-IT107+IT109)</f>
        <v>18.761042697147154</v>
      </c>
      <c r="JI108" s="33">
        <f t="shared" si="201"/>
        <v>-3.6371143245303266</v>
      </c>
      <c r="JJ108" s="33">
        <f t="shared" si="202"/>
        <v>-0.53052876892257572</v>
      </c>
      <c r="JK108" s="33">
        <f t="shared" si="203"/>
        <v>-6.8662668643185043E-2</v>
      </c>
      <c r="JL108" s="33">
        <f>JB108-'CCSD(T)'!BB108</f>
        <v>-0.79047989213734482</v>
      </c>
      <c r="JM108" s="33">
        <f>JD108-'CCSD(T)'!BC108</f>
        <v>-0.92735513624320376</v>
      </c>
      <c r="JN108" s="33">
        <f>JF108-'CCSD(T)'!CH108</f>
        <v>-2.3545470510025979E-2</v>
      </c>
      <c r="JO108" s="33">
        <f>JH108-'CCSD(T)'!CI108</f>
        <v>-5.6849952976147478E-2</v>
      </c>
      <c r="JP108" s="33">
        <f>JH108-'DLPNO-CCSD(T1 or T0)'!CT107</f>
        <v>5.1995715646767557</v>
      </c>
      <c r="JQ108" s="33">
        <f t="shared" si="204"/>
        <v>0.76693442162731884</v>
      </c>
      <c r="JR108" s="33">
        <f t="shared" si="205"/>
        <v>-3.3304482466121499E-2</v>
      </c>
      <c r="JS108" s="33"/>
      <c r="JT108" s="344">
        <v>-861.49012095476405</v>
      </c>
      <c r="JU108" s="345">
        <v>-861.159222521846</v>
      </c>
      <c r="JV108" s="346">
        <v>-861.14688499794602</v>
      </c>
      <c r="JW108" s="328"/>
      <c r="JX108" s="218" t="s">
        <v>104</v>
      </c>
      <c r="JY108" s="28">
        <v>-857.46645032717402</v>
      </c>
      <c r="JZ108" s="28">
        <v>-861.26612485078101</v>
      </c>
      <c r="KA108" s="28">
        <v>-861.25373200875697</v>
      </c>
      <c r="KB108" s="28">
        <v>-861.07119334385698</v>
      </c>
      <c r="KC108" s="28">
        <v>-861.06499692284501</v>
      </c>
      <c r="KD108" s="28">
        <v>-861.09699619717105</v>
      </c>
      <c r="KE108" s="28">
        <v>-1.2392842023999999E-2</v>
      </c>
      <c r="KF108" s="28">
        <f t="shared" si="206"/>
        <v>-861.08460335514701</v>
      </c>
      <c r="KG108" s="216">
        <v>-860.86875992399996</v>
      </c>
      <c r="KH108" s="125">
        <v>-860.86875992399996</v>
      </c>
      <c r="KI108" s="215">
        <v>-861.04823270300005</v>
      </c>
      <c r="KJ108" s="10">
        <v>-0.99191141345</v>
      </c>
      <c r="KK108" s="10">
        <v>-2.6394554067290001</v>
      </c>
      <c r="KL108" s="10">
        <f t="shared" si="231"/>
        <v>-860.96443395306551</v>
      </c>
      <c r="KM108" s="10">
        <f t="shared" si="232"/>
        <v>-860.89774235592176</v>
      </c>
      <c r="KN108" s="34">
        <f>627.5095*(JY106-JY107+JY109)</f>
        <v>13.867253578227784</v>
      </c>
      <c r="KO108" s="34">
        <f>627.5095*(KF106-KF107+KF109)</f>
        <v>21.143803256448926</v>
      </c>
      <c r="KP108" s="34">
        <f>627.5095*(KL106-KL107+KL109)</f>
        <v>19.509817893565781</v>
      </c>
      <c r="KQ108" s="34">
        <f>627.5095*(KM106-KM107+KM109)</f>
        <v>18.19793362200706</v>
      </c>
      <c r="KR108" s="34">
        <f>627.5095*(KD106-KD107+KD109)</f>
        <v>21.777487565393162</v>
      </c>
      <c r="KS108" s="34">
        <f>627.5095*(KC106-KC107+KC109)</f>
        <v>18.93545370597414</v>
      </c>
      <c r="KT108" s="34">
        <f>627.5095*(KB106-KB107+KB109)</f>
        <v>19.252295859837641</v>
      </c>
      <c r="KU108" s="34">
        <f>627.5095*(KA106-KA107+KA109)</f>
        <v>18.610253834083565</v>
      </c>
      <c r="KV108" s="34">
        <f>627.5095*(JZ106-JZ107+JZ109)</f>
        <v>19.243938143023342</v>
      </c>
      <c r="KW108" s="33">
        <f t="shared" si="221"/>
        <v>-2.5335494223698198</v>
      </c>
      <c r="KX108" s="109">
        <f>627.5095*(JT106-JT107+JT109)</f>
        <v>18.952548684497696</v>
      </c>
      <c r="KY108" s="109">
        <f>627.5095*(JU106-JU107+JU109)</f>
        <v>18.68896436483697</v>
      </c>
      <c r="KZ108" s="331">
        <f>627.5095*(JV106-JV107+JV109)</f>
        <v>18.733830517999806</v>
      </c>
      <c r="LA108" s="33">
        <f t="shared" si="233"/>
        <v>-8.3577168142987546E-3</v>
      </c>
      <c r="LB108" s="155">
        <f t="shared" si="234"/>
        <v>0.44595253405054791</v>
      </c>
      <c r="LC108" s="149">
        <f>KN108-'PNO-LCCSD(T)'!AB107</f>
        <v>-3.4067830095896312E-3</v>
      </c>
      <c r="LD108" s="179">
        <f t="shared" si="235"/>
        <v>0.48168163171472855</v>
      </c>
      <c r="LE108" s="324">
        <f t="shared" si="236"/>
        <v>-0.29138945852564646</v>
      </c>
      <c r="LF108" s="326">
        <f t="shared" si="237"/>
        <v>-0.26358431966072615</v>
      </c>
      <c r="LG108" t="str">
        <f t="shared" si="238"/>
        <v>35_ts_MAI</v>
      </c>
      <c r="LH108" s="175">
        <f>627.5095*(KG106+KG109-KG107)</f>
        <v>17.733004941218351</v>
      </c>
      <c r="LI108" s="128">
        <f t="shared" si="127"/>
        <v>1.2024487647557898</v>
      </c>
      <c r="LJ108" s="129">
        <f t="shared" si="128"/>
        <v>1.5192909186192907</v>
      </c>
      <c r="LK108" s="123">
        <f>627.5095*(KI106+KI109-KI107)</f>
        <v>17.366511155373281</v>
      </c>
      <c r="LL108" s="128">
        <f t="shared" si="239"/>
        <v>1.2437426787102837</v>
      </c>
      <c r="LM108" s="128">
        <f t="shared" si="240"/>
        <v>1.8774269876500611</v>
      </c>
      <c r="LN108" s="226">
        <f t="shared" si="241"/>
        <v>-5.3572996712142977</v>
      </c>
      <c r="LO108" s="226"/>
      <c r="LP108" s="5" t="s">
        <v>104</v>
      </c>
      <c r="LQ108" s="4">
        <v>-857.46645032717095</v>
      </c>
      <c r="LR108" s="4">
        <v>-861.26605698006995</v>
      </c>
      <c r="LS108" s="4">
        <v>-861.25360244031299</v>
      </c>
      <c r="LT108" s="4">
        <v>-861.071125491163</v>
      </c>
      <c r="LU108" s="4">
        <v>-861.06489822128503</v>
      </c>
      <c r="LV108" s="4">
        <v>-861.09690886230203</v>
      </c>
      <c r="LW108" s="4">
        <v>-1.2454539757E-2</v>
      </c>
      <c r="LX108" s="28">
        <f t="shared" si="242"/>
        <v>-861.08445432254507</v>
      </c>
      <c r="LY108" s="18" t="s">
        <v>120</v>
      </c>
      <c r="LZ108" s="34">
        <f>627.5095*(LQ106-LQ107+LQ109)</f>
        <v>13.867253428922981</v>
      </c>
      <c r="MA108" s="34">
        <f>627.5095*(LX106-LX107+LX109)</f>
        <v>21.120205603678045</v>
      </c>
      <c r="MB108" s="34">
        <f>627.5095*(LV106-LV107+LV109)</f>
        <v>21.750639092726107</v>
      </c>
      <c r="MC108" s="34">
        <f>627.5095*(LU106-LU107+LU109)</f>
        <v>18.919777881160879</v>
      </c>
      <c r="MD108" s="34">
        <f>627.5095*(LT106-LT107+LT109)</f>
        <v>19.234994626607865</v>
      </c>
      <c r="ME108" s="34">
        <f>627.5095*(LS106-LS107+LS109)</f>
        <v>18.591787185815754</v>
      </c>
      <c r="MF108" s="34">
        <f>627.5095*(LR106-LR107+LR109)</f>
        <v>19.22222067486382</v>
      </c>
      <c r="MG108" s="33">
        <f t="shared" si="243"/>
        <v>-2.5284184178622873</v>
      </c>
      <c r="MH108" s="39">
        <f t="shared" si="244"/>
        <v>-1.2773951744044609E-2</v>
      </c>
      <c r="MI108" s="33"/>
      <c r="MJ108" s="5" t="s">
        <v>104</v>
      </c>
      <c r="MK108" s="28">
        <v>-857.46645032716799</v>
      </c>
      <c r="ML108" s="28">
        <v>-861.26513040951102</v>
      </c>
      <c r="MM108" s="28">
        <v>-861.23275535516802</v>
      </c>
      <c r="MN108" s="28">
        <v>-861.06815184591403</v>
      </c>
      <c r="MO108" s="28">
        <v>-861.05196431874197</v>
      </c>
      <c r="MP108" s="28">
        <v>-861.09577509767598</v>
      </c>
      <c r="MQ108" s="28">
        <v>-3.2375054344000002E-2</v>
      </c>
      <c r="MR108" s="28">
        <f t="shared" si="207"/>
        <v>-861.06340004333197</v>
      </c>
      <c r="MS108" s="18" t="s">
        <v>120</v>
      </c>
      <c r="MT108" s="34">
        <f>627.5095*(MK106-MK107+MK109)</f>
        <v>13.867253579440556</v>
      </c>
      <c r="MU108" s="34">
        <f>627.5095*(MR106-MR107+MR109)</f>
        <v>20.047546280940164</v>
      </c>
      <c r="MV108" s="34">
        <f>627.5095*(MP106-MP107+MP109)</f>
        <v>21.576114119875729</v>
      </c>
      <c r="MW108" s="34">
        <f>627.5095*(MO106-MO107+MO109)</f>
        <v>18.188650564971738</v>
      </c>
      <c r="MX108" s="34">
        <f>627.5095*(MN106-MN107+MN109)</f>
        <v>18.952934484762778</v>
      </c>
      <c r="MY108" s="34">
        <f>627.5095*(MM106-MM107+MM109)</f>
        <v>17.802701864833818</v>
      </c>
      <c r="MZ108" s="34">
        <f>627.5095*(ML106-ML107+ML109)</f>
        <v>19.331269703140698</v>
      </c>
      <c r="NA108" s="52">
        <f t="shared" si="245"/>
        <v>-2.244844416735031</v>
      </c>
      <c r="NB108" s="52">
        <f t="shared" si="246"/>
        <v>0.37833521837792006</v>
      </c>
      <c r="NC108" s="33">
        <f t="shared" si="247"/>
        <v>-0.38669293519221881</v>
      </c>
      <c r="ND108" s="33"/>
      <c r="NE108" s="5" t="s">
        <v>104</v>
      </c>
      <c r="NF108">
        <v>-857.46645032716901</v>
      </c>
      <c r="NG108">
        <v>-861.26590088086004</v>
      </c>
      <c r="NH108">
        <v>-861.23363858509299</v>
      </c>
      <c r="NI108">
        <v>-861.06882595636898</v>
      </c>
      <c r="NJ108">
        <v>-861.05269480848494</v>
      </c>
      <c r="NK108">
        <v>-861.09675242425999</v>
      </c>
      <c r="NL108">
        <v>-3.2262295767000002E-2</v>
      </c>
      <c r="NM108" s="28">
        <f t="shared" si="208"/>
        <v>-861.06449012849293</v>
      </c>
      <c r="NN108" s="18" t="s">
        <v>120</v>
      </c>
      <c r="NO108" s="34">
        <f>627.5095*(NF106-NF107+NF109)</f>
        <v>13.867253575730899</v>
      </c>
      <c r="NP108" s="34">
        <f>627.5095*(NM106-NM107+NM109)</f>
        <v>20.405099405062806</v>
      </c>
      <c r="NQ108" s="34">
        <f>627.5095*(NK106-NK107+NK109)</f>
        <v>21.79901120968194</v>
      </c>
      <c r="NR108" s="34">
        <f>627.5095*(NJ106-NJ107+NJ109)</f>
        <v>18.422508398941741</v>
      </c>
      <c r="NS108" s="34">
        <f>627.5095*(NI106-NI107+NI109)</f>
        <v>19.119464301280292</v>
      </c>
      <c r="NT108" s="34">
        <f>627.5095*(NH106-NH107+NH109)</f>
        <v>18.096269863248832</v>
      </c>
      <c r="NU108" s="34">
        <f>627.5095*(NG106-NG107+NG109)</f>
        <v>19.490181667225908</v>
      </c>
      <c r="NV108" s="33">
        <f t="shared" si="248"/>
        <v>-2.3088295424560314</v>
      </c>
      <c r="NW108" s="39">
        <f t="shared" si="209"/>
        <v>0.370717365945616</v>
      </c>
      <c r="NX108" s="33">
        <f t="shared" si="210"/>
        <v>-7.6178524323040619E-3</v>
      </c>
      <c r="NZ108" s="5" t="s">
        <v>104</v>
      </c>
      <c r="OA108" s="4">
        <v>-857.49875228372605</v>
      </c>
      <c r="OB108" s="4">
        <v>-861.54695753018098</v>
      </c>
      <c r="OC108" s="4">
        <v>-861.49767093855405</v>
      </c>
      <c r="OD108" s="4">
        <v>-861.32686877121705</v>
      </c>
      <c r="OE108" s="4">
        <v>-861.30222547540404</v>
      </c>
      <c r="OF108" s="4">
        <v>-861.393722051542</v>
      </c>
      <c r="OG108" s="4">
        <v>-4.9286591626999998E-2</v>
      </c>
      <c r="OH108" s="28">
        <f t="shared" si="211"/>
        <v>-861.34443545991496</v>
      </c>
      <c r="OI108" s="18" t="s">
        <v>120</v>
      </c>
      <c r="OJ108" s="34">
        <f>627.5095*(OA106-OA107+OA109)</f>
        <v>14.051212430925474</v>
      </c>
      <c r="OK108" s="34">
        <f>627.5095*(OH106-OH107+OH109)</f>
        <v>20.213750836652306</v>
      </c>
      <c r="OL108" s="34">
        <f>627.5095*(OF106-OF107+OF109)</f>
        <v>21.951204919001725</v>
      </c>
      <c r="OM108" s="34">
        <f>627.5095*(OE106-OE107+OE109)</f>
        <v>18.403549852875067</v>
      </c>
      <c r="ON108" s="34">
        <f>627.5095*(OD106-OD107+OD109)</f>
        <v>19.27227689372652</v>
      </c>
      <c r="OO108" s="34">
        <f>627.5095*(OC106-OC107+OC109)</f>
        <v>18.019428204956032</v>
      </c>
      <c r="OP108" s="34">
        <f>627.5095*(OB106-OB107+OB109)</f>
        <v>19.75688228794305</v>
      </c>
      <c r="OQ108" s="33">
        <f t="shared" si="160"/>
        <v>-2.1943226310586752</v>
      </c>
      <c r="OR108" s="39">
        <f t="shared" si="212"/>
        <v>0.48460539421652982</v>
      </c>
      <c r="OS108" s="39"/>
      <c r="OT108" s="39" t="s">
        <v>104</v>
      </c>
      <c r="OU108" s="39">
        <v>-857.49875228372002</v>
      </c>
      <c r="OV108" s="39">
        <v>-861.54620828429904</v>
      </c>
      <c r="OW108" s="39">
        <v>-861.52732112737704</v>
      </c>
      <c r="OX108" s="39">
        <v>-861.331573504272</v>
      </c>
      <c r="OY108" s="39">
        <v>-861.32212992581105</v>
      </c>
      <c r="OZ108" s="39">
        <v>-861.39495573058696</v>
      </c>
      <c r="PA108" s="39">
        <v>-1.8887156921000001E-2</v>
      </c>
      <c r="PB108" s="39">
        <v>-861.37606857366598</v>
      </c>
      <c r="PC108" s="39" t="s">
        <v>120</v>
      </c>
      <c r="PD108" s="39">
        <v>14.051212413358106</v>
      </c>
      <c r="PE108" s="39">
        <v>21.382119653991847</v>
      </c>
      <c r="PF108" s="39">
        <v>22.06123973707594</v>
      </c>
      <c r="PG108" s="39">
        <v>19.179780715804256</v>
      </c>
      <c r="PH108" s="39">
        <v>19.519340757974984</v>
      </c>
      <c r="PI108" s="39">
        <v>18.949169801765525</v>
      </c>
      <c r="PJ108" s="39">
        <v>19.628289885420333</v>
      </c>
      <c r="PK108" s="39">
        <v>-2.4329498516556072</v>
      </c>
      <c r="PL108" s="39">
        <v>0.10894912744534935</v>
      </c>
      <c r="PM108" s="39"/>
      <c r="PO108" s="33">
        <f t="shared" si="249"/>
        <v>0.18395885148491864</v>
      </c>
      <c r="PP108" s="33">
        <f t="shared" si="250"/>
        <v>0.31934240896374178</v>
      </c>
      <c r="PQ108" s="33">
        <f t="shared" si="213"/>
        <v>0.13538355747882314</v>
      </c>
      <c r="PR108" s="33">
        <f>'LNO-CCSD(T)-def2nZVP'!LB108</f>
        <v>0.44595253405054791</v>
      </c>
      <c r="PS108" s="33">
        <f t="shared" si="214"/>
        <v>0.12562229304694067</v>
      </c>
      <c r="PT108" s="33">
        <f t="shared" si="215"/>
        <v>0.27090180287098697</v>
      </c>
      <c r="PU108" s="33">
        <f>-'LNO-CCSD(T)-def2nZVP'!FA108+'CCSD(T)'!CI108</f>
        <v>7.7746548958998574E-2</v>
      </c>
      <c r="PV108" s="360">
        <f>'LNO-CCSD(T)-def2nZVP'!KV108+PS108+PT108+PU108</f>
        <v>19.71820878790027</v>
      </c>
      <c r="PW108" s="360"/>
      <c r="PX108" s="399">
        <v>0.18395898443512593</v>
      </c>
      <c r="PY108" s="399">
        <v>0.28434613136711917</v>
      </c>
      <c r="PZ108" s="399">
        <v>0.10038714693199324</v>
      </c>
      <c r="QA108" s="399">
        <v>0.44595253405054791</v>
      </c>
      <c r="QB108" s="399">
        <v>9.9699063557420892E-2</v>
      </c>
      <c r="QC108" s="399">
        <v>0.27090180287098697</v>
      </c>
      <c r="QD108" s="399">
        <v>7.7746548958998574E-2</v>
      </c>
      <c r="QE108" s="360">
        <v>19.692285558410749</v>
      </c>
      <c r="QF108" s="399">
        <f t="shared" si="216"/>
        <v>-2.5923229489521304E-2</v>
      </c>
      <c r="QH108" s="5" t="s">
        <v>104</v>
      </c>
      <c r="QI108" s="420">
        <v>-857.46645032665901</v>
      </c>
      <c r="QJ108" s="420">
        <v>-861.03214659682806</v>
      </c>
      <c r="QK108" s="420">
        <v>-861.02123125698904</v>
      </c>
      <c r="QL108" s="420">
        <v>-860.84476797795196</v>
      </c>
      <c r="QM108" s="420">
        <v>-860.83931030803205</v>
      </c>
      <c r="QN108" s="420">
        <v>-860.85702407226097</v>
      </c>
      <c r="QO108" s="420">
        <v>-1.091533984E-2</v>
      </c>
      <c r="QP108" s="213">
        <f t="shared" si="217"/>
        <v>-860.84610873242093</v>
      </c>
      <c r="QQ108" s="421" t="s">
        <v>120</v>
      </c>
      <c r="QR108" s="212">
        <f>627.5095*(QI106-QI107+QI109)</f>
        <v>13.867253326622036</v>
      </c>
      <c r="QS108" s="212">
        <f>627.5095*(QP106-QP107+QP109)</f>
        <v>19.933422613550562</v>
      </c>
      <c r="QT108" s="212">
        <f>627.5095*(QN106-QN107+QN109)</f>
        <v>20.592362177455875</v>
      </c>
      <c r="QU108" s="212">
        <f>627.5095*(QM106-QM107+QM109)</f>
        <v>18.145160998980852</v>
      </c>
      <c r="QV108" s="212">
        <f>627.5095*(QL106-QL107+QL109)</f>
        <v>18.474630781247846</v>
      </c>
      <c r="QW108" s="212">
        <f>627.5095*(QK106-QK107+QK109)</f>
        <v>17.713344517677662</v>
      </c>
      <c r="QX108" s="212">
        <f>627.5095*(QJ106-QJ107+QJ109)</f>
        <v>18.372284081582976</v>
      </c>
      <c r="QY108" s="213">
        <f t="shared" si="163"/>
        <v>-2.2200780958728998</v>
      </c>
      <c r="QZ108" s="249">
        <f t="shared" si="218"/>
        <v>-0.10234669966487075</v>
      </c>
      <c r="RA108" s="5"/>
      <c r="RB108" s="5" t="s">
        <v>104</v>
      </c>
      <c r="RC108" s="213">
        <v>-857.49875228268399</v>
      </c>
      <c r="RD108" s="213">
        <v>-861.25693359123397</v>
      </c>
      <c r="RE108" s="213">
        <v>-861.23982481303597</v>
      </c>
      <c r="RF108" s="213">
        <v>-861.05171041490496</v>
      </c>
      <c r="RG108" s="213">
        <v>-861.04315602580596</v>
      </c>
      <c r="RH108" s="213">
        <v>-861.10326747205204</v>
      </c>
      <c r="RI108" s="213">
        <v>-1.7108778198E-2</v>
      </c>
      <c r="RJ108" s="418">
        <f t="shared" si="219"/>
        <v>-861.08615869385403</v>
      </c>
      <c r="RK108" s="421" t="s">
        <v>120</v>
      </c>
      <c r="RL108" s="212">
        <f>627.5095*(RC106-RC107+RC109)</f>
        <v>14.051213451295354</v>
      </c>
      <c r="RM108" s="212">
        <f>627.5095*(RJ106-RJ107+RJ109)</f>
        <v>20.576623575224897</v>
      </c>
      <c r="RN108" s="212">
        <f>627.5095*(RH106-RH107+RH109)</f>
        <v>21.250145859425526</v>
      </c>
      <c r="RO108" s="212">
        <f>627.5095*(RG106-RG107+RG109)</f>
        <v>18.789499254570789</v>
      </c>
      <c r="RP108" s="212">
        <f>627.5095*(RF106-RF107+RF109)</f>
        <v>19.126260396706773</v>
      </c>
      <c r="RQ108" s="212">
        <f>627.5095*(RE106-RE107+RE109)</f>
        <v>18.452387944586508</v>
      </c>
      <c r="RR108" s="212">
        <f>627.5095*(RD106-RD107+RD109)</f>
        <v>19.125910229411357</v>
      </c>
      <c r="RS108" s="213">
        <f t="shared" si="164"/>
        <v>-2.1242356300141694</v>
      </c>
      <c r="RT108" s="249">
        <f t="shared" si="220"/>
        <v>-3.5016729541581526E-4</v>
      </c>
    </row>
    <row r="109" spans="1:488" ht="17">
      <c r="A109" s="282"/>
      <c r="C109" s="286" t="s">
        <v>105</v>
      </c>
      <c r="D109" s="282">
        <v>-40.156664907630997</v>
      </c>
      <c r="E109" s="282">
        <v>-40.314163160703998</v>
      </c>
      <c r="F109" s="282">
        <v>-40.313764797426003</v>
      </c>
      <c r="G109" s="282">
        <v>-40.311278682588998</v>
      </c>
      <c r="H109" s="282">
        <v>-40.311079500950001</v>
      </c>
      <c r="I109" s="282">
        <v>-40.289773254979998</v>
      </c>
      <c r="J109" s="282">
        <v>-40.289374891701698</v>
      </c>
      <c r="K109" s="280"/>
      <c r="S109" s="92"/>
      <c r="T109" s="92"/>
      <c r="V109" s="92"/>
      <c r="W109" s="92"/>
      <c r="X109" s="92"/>
      <c r="Y109" s="92"/>
      <c r="AD109" s="209" t="s">
        <v>105</v>
      </c>
      <c r="AE109" s="28">
        <v>-40.156664907644</v>
      </c>
      <c r="AF109" s="28">
        <v>-40.314160599866</v>
      </c>
      <c r="AG109" s="28">
        <v>-40.313759770086001</v>
      </c>
      <c r="AH109" s="28">
        <v>-40.311274777309002</v>
      </c>
      <c r="AI109" s="28">
        <v>-40.311074362418999</v>
      </c>
      <c r="AJ109" s="28">
        <v>-40.289773254993001</v>
      </c>
      <c r="AK109" s="28">
        <v>-40.289372425212797</v>
      </c>
      <c r="AL109" s="13"/>
      <c r="AT109" s="33"/>
      <c r="AU109" s="33"/>
      <c r="AW109" s="33"/>
      <c r="AX109" s="33"/>
      <c r="AY109" s="33"/>
      <c r="AZ109" s="33"/>
      <c r="BE109" s="211" t="s">
        <v>105</v>
      </c>
      <c r="BF109" s="28">
        <v>-40.156664907630997</v>
      </c>
      <c r="BG109" s="28">
        <v>-40.314163042739999</v>
      </c>
      <c r="BH109" s="28">
        <v>-40.313764655553001</v>
      </c>
      <c r="BI109" s="28">
        <v>-40.311278607318997</v>
      </c>
      <c r="BJ109" s="28">
        <v>-40.311079413724997</v>
      </c>
      <c r="BK109" s="28">
        <v>-40.289773254979998</v>
      </c>
      <c r="BL109" s="28">
        <v>-3.98387187E-4</v>
      </c>
      <c r="BM109" s="28">
        <f t="shared" si="173"/>
        <v>-40.289374867793001</v>
      </c>
      <c r="BN109" s="33"/>
      <c r="BQ109" s="33"/>
      <c r="BV109" s="33"/>
      <c r="BW109" s="33"/>
      <c r="BY109" s="33"/>
      <c r="CA109" s="39"/>
      <c r="CB109" s="39"/>
      <c r="CG109" s="211" t="s">
        <v>105</v>
      </c>
      <c r="CH109" s="74">
        <v>-40.156664907630997</v>
      </c>
      <c r="CI109" s="74">
        <v>-40.314163097398001</v>
      </c>
      <c r="CJ109" s="74">
        <v>-40.313764722408003</v>
      </c>
      <c r="CK109" s="74">
        <v>-40.311278661305998</v>
      </c>
      <c r="CL109" s="74">
        <v>-40.311079473810999</v>
      </c>
      <c r="CM109" s="74">
        <v>-40.289773254979998</v>
      </c>
      <c r="CN109" s="33">
        <v>-3.98374991E-4</v>
      </c>
      <c r="CO109" s="33">
        <f t="shared" si="178"/>
        <v>-40.289374879988998</v>
      </c>
      <c r="DC109" s="33">
        <f>CU109-'CCSD(T)'!CF109</f>
        <v>0</v>
      </c>
      <c r="DD109" s="39">
        <f>CW109-'CCSD(T)'!CG109</f>
        <v>0</v>
      </c>
      <c r="DI109" s="211" t="s">
        <v>105</v>
      </c>
      <c r="DJ109" s="28">
        <v>-40.156664907629001</v>
      </c>
      <c r="DK109" s="28">
        <v>-40.313967545071002</v>
      </c>
      <c r="DL109" s="28">
        <v>-40.313966888365002</v>
      </c>
      <c r="DM109" s="28">
        <v>-40.311263467838003</v>
      </c>
      <c r="DN109" s="28">
        <v>-40.311263139485</v>
      </c>
      <c r="DO109" s="28">
        <v>-40.289773256639002</v>
      </c>
      <c r="DP109" s="28">
        <v>-6.5670599999999995E-7</v>
      </c>
      <c r="EE109" s="33">
        <f>DW109-'CCSD(T)'!CF109</f>
        <v>0</v>
      </c>
      <c r="EF109" s="39">
        <f>DY109-'CCSD(T)'!CG109</f>
        <v>0</v>
      </c>
      <c r="EK109" s="289" t="s">
        <v>105</v>
      </c>
      <c r="EL109" s="33">
        <v>-40.168789251245997</v>
      </c>
      <c r="EM109" s="33">
        <v>-40.357376152732002</v>
      </c>
      <c r="EN109" s="33">
        <v>-40.357260900584002</v>
      </c>
      <c r="EO109" s="33">
        <v>-40.353506684400998</v>
      </c>
      <c r="EP109" s="33">
        <v>-40.353449058327001</v>
      </c>
      <c r="EQ109" s="33">
        <v>-40.330350245399003</v>
      </c>
      <c r="ER109" s="33">
        <v>-1.15252147E-4</v>
      </c>
      <c r="ES109" s="33">
        <f t="shared" si="184"/>
        <v>-40.330234993252006</v>
      </c>
      <c r="FF109" s="92"/>
      <c r="FG109" s="96"/>
      <c r="FL109" s="218" t="s">
        <v>105</v>
      </c>
      <c r="FM109" s="28">
        <v>-40.168789251246999</v>
      </c>
      <c r="FN109" s="28">
        <v>-40.357377232117997</v>
      </c>
      <c r="FO109" s="28">
        <v>-40.357272539641997</v>
      </c>
      <c r="FP109" s="28">
        <v>-40.353512640110999</v>
      </c>
      <c r="FQ109" s="28">
        <v>-40.353460293872999</v>
      </c>
      <c r="FR109" s="28">
        <v>-40.330350242698998</v>
      </c>
      <c r="FS109" s="28">
        <v>-1.0469247500000001E-4</v>
      </c>
      <c r="FT109" s="28">
        <f t="shared" si="187"/>
        <v>-40.330245550223999</v>
      </c>
      <c r="FU109" s="13"/>
      <c r="GC109" s="33"/>
      <c r="GD109" s="33"/>
      <c r="GH109" s="33">
        <f>FZ109-'CCSD(T)'!CH109</f>
        <v>0</v>
      </c>
      <c r="GI109" s="33">
        <f>GB109-'CCSD(T)'!CI109</f>
        <v>0</v>
      </c>
      <c r="GN109" s="218" t="s">
        <v>105</v>
      </c>
      <c r="GO109" s="28">
        <v>-40.168789251246999</v>
      </c>
      <c r="GP109" s="28">
        <v>-40.357377109245</v>
      </c>
      <c r="GQ109" s="28">
        <v>-40.357272408218002</v>
      </c>
      <c r="GR109" s="28">
        <v>-40.353512648466001</v>
      </c>
      <c r="GS109" s="28">
        <v>-40.353460297951997</v>
      </c>
      <c r="GT109" s="28">
        <v>-40.330350242698998</v>
      </c>
      <c r="GU109" s="28">
        <v>-1.04701027E-4</v>
      </c>
      <c r="GV109" s="28">
        <f t="shared" si="192"/>
        <v>-40.330245541671999</v>
      </c>
      <c r="GW109" s="33"/>
      <c r="GX109" s="34"/>
      <c r="GY109" s="33"/>
      <c r="GZ109" s="33"/>
      <c r="HA109" s="33"/>
      <c r="HB109" s="33"/>
      <c r="HC109" s="33"/>
      <c r="HJ109" s="33">
        <f>HB109-'CCSD(T)'!CH109</f>
        <v>0</v>
      </c>
      <c r="HK109" s="33">
        <f>HD109-'CCSD(T)'!CI109</f>
        <v>0</v>
      </c>
      <c r="HP109" s="218" t="s">
        <v>105</v>
      </c>
      <c r="HQ109" s="28">
        <v>-40.168789251246999</v>
      </c>
      <c r="HR109" s="28">
        <v>-40.357377083833001</v>
      </c>
      <c r="HS109" s="28">
        <v>-40.357272318682</v>
      </c>
      <c r="HT109" s="28">
        <v>-40.353512589269997</v>
      </c>
      <c r="HU109" s="28">
        <v>-40.353460206694002</v>
      </c>
      <c r="HV109" s="28">
        <v>-40.330350242698998</v>
      </c>
      <c r="HW109" s="28">
        <v>-1.04765151E-4</v>
      </c>
      <c r="HX109" s="28">
        <f t="shared" si="194"/>
        <v>-40.330245477547997</v>
      </c>
      <c r="HY109" s="13"/>
      <c r="IG109" s="33"/>
      <c r="IH109" s="33"/>
      <c r="II109" s="33"/>
      <c r="IL109" s="33">
        <f>ID109-'CCSD(T)'!CH109</f>
        <v>0</v>
      </c>
      <c r="IM109" s="33">
        <f>IF109-'CCSD(T)'!CI109</f>
        <v>0</v>
      </c>
      <c r="IR109" s="218" t="s">
        <v>105</v>
      </c>
      <c r="IS109">
        <v>-40.168789251245997</v>
      </c>
      <c r="IT109">
        <v>-40.357328905667003</v>
      </c>
      <c r="IU109">
        <v>-40.357327919692999</v>
      </c>
      <c r="IV109">
        <v>-40.353513510010998</v>
      </c>
      <c r="IW109">
        <v>-40.353513017024</v>
      </c>
      <c r="IX109">
        <v>-40.330350245399003</v>
      </c>
      <c r="IY109">
        <v>-9.8597400000000009E-7</v>
      </c>
      <c r="IZ109" s="28">
        <f t="shared" si="200"/>
        <v>-40.330349259425006</v>
      </c>
      <c r="JA109" s="13"/>
      <c r="JI109" s="33"/>
      <c r="JJ109" s="33"/>
      <c r="JK109" s="33"/>
      <c r="JN109" s="33">
        <f>JF109-'CCSD(T)'!CH109</f>
        <v>0</v>
      </c>
      <c r="JO109" s="33">
        <f>JH109-'CCSD(T)'!CI109</f>
        <v>0</v>
      </c>
      <c r="JT109" s="344">
        <v>-40.437853875834797</v>
      </c>
      <c r="JU109" s="345">
        <v>-40.437853901976098</v>
      </c>
      <c r="JV109" s="346">
        <v>-40.437853905342898</v>
      </c>
      <c r="JW109" s="328"/>
      <c r="JX109" s="218" t="s">
        <v>105</v>
      </c>
      <c r="JY109" s="28">
        <v>-40.213452676655997</v>
      </c>
      <c r="JZ109" s="28">
        <v>-40.438391180293003</v>
      </c>
      <c r="KA109" s="28">
        <v>-40.438209737374997</v>
      </c>
      <c r="KB109" s="28">
        <v>-40.432084386595001</v>
      </c>
      <c r="KC109" s="28">
        <v>-40.431993665135998</v>
      </c>
      <c r="KD109" s="28">
        <v>-40.411379563856997</v>
      </c>
      <c r="KE109" s="28">
        <v>-1.8144291799999999E-4</v>
      </c>
      <c r="KF109" s="28">
        <f t="shared" si="206"/>
        <v>-40.411198120938998</v>
      </c>
      <c r="KG109" s="216">
        <v>-40.422192758999998</v>
      </c>
      <c r="KH109" s="125">
        <v>-40.422192758999998</v>
      </c>
      <c r="KI109" s="215">
        <v>-40.427973569999999</v>
      </c>
      <c r="KJ109" s="10">
        <v>-3.6056000342000002E-2</v>
      </c>
      <c r="KK109" s="10">
        <v>-0.161851287126</v>
      </c>
      <c r="KL109" s="10">
        <f t="shared" si="231"/>
        <v>-40.419692887987864</v>
      </c>
      <c r="KM109" s="10">
        <f t="shared" si="232"/>
        <v>-40.423859349919795</v>
      </c>
      <c r="KW109" s="33"/>
      <c r="LA109" s="33"/>
      <c r="LB109" s="155"/>
      <c r="LC109" s="33"/>
      <c r="LD109" s="179"/>
      <c r="LP109" s="5" t="s">
        <v>105</v>
      </c>
      <c r="LQ109" s="4">
        <v>-40.213452676642</v>
      </c>
      <c r="LR109" s="4">
        <v>-40.438391203659002</v>
      </c>
      <c r="LS109" s="4">
        <v>-40.438209756298001</v>
      </c>
      <c r="LT109" s="4">
        <v>-40.432084409075998</v>
      </c>
      <c r="LU109" s="4">
        <v>-40.431993685396002</v>
      </c>
      <c r="LV109" s="4">
        <v>-40.411379564165003</v>
      </c>
      <c r="LW109" s="4">
        <v>-1.8144736099999999E-4</v>
      </c>
      <c r="LX109" s="28">
        <f t="shared" si="242"/>
        <v>-40.411198116804002</v>
      </c>
      <c r="LY109"/>
      <c r="LZ109"/>
      <c r="MA109"/>
      <c r="MB109"/>
      <c r="MC109"/>
      <c r="MD109"/>
      <c r="ME109"/>
      <c r="MF109"/>
      <c r="MG109"/>
      <c r="MH109"/>
      <c r="MJ109" s="5" t="s">
        <v>105</v>
      </c>
      <c r="MK109" s="28">
        <v>-40.213452676655997</v>
      </c>
      <c r="ML109" s="28">
        <v>-40.438426858535003</v>
      </c>
      <c r="MM109" s="28">
        <v>-40.437787677804003</v>
      </c>
      <c r="MN109" s="28">
        <v>-40.432053421014999</v>
      </c>
      <c r="MO109" s="28">
        <v>-40.431733830650003</v>
      </c>
      <c r="MP109" s="28">
        <v>-40.411379563856997</v>
      </c>
      <c r="MQ109" s="28">
        <v>-6.3918073000000005E-4</v>
      </c>
      <c r="MR109" s="28">
        <f t="shared" si="207"/>
        <v>-40.410740383126999</v>
      </c>
      <c r="MS109" s="28"/>
      <c r="MT109" s="28"/>
      <c r="NE109" s="5" t="s">
        <v>105</v>
      </c>
      <c r="NF109">
        <v>-40.213452676655997</v>
      </c>
      <c r="NG109">
        <v>-40.438426858395999</v>
      </c>
      <c r="NH109">
        <v>-40.437787678048998</v>
      </c>
      <c r="NI109">
        <v>-40.432053420918997</v>
      </c>
      <c r="NJ109">
        <v>-40.431733830745998</v>
      </c>
      <c r="NK109">
        <v>-40.411379563856997</v>
      </c>
      <c r="NL109">
        <v>-6.3918034699999996E-4</v>
      </c>
      <c r="NM109" s="28">
        <f t="shared" si="208"/>
        <v>-40.410740383509996</v>
      </c>
      <c r="NZ109" s="5" t="s">
        <v>105</v>
      </c>
      <c r="OA109" s="4">
        <v>-40.215724341814003</v>
      </c>
      <c r="OB109" s="4">
        <v>-40.450967791609003</v>
      </c>
      <c r="OC109" s="4">
        <v>-40.449631376870997</v>
      </c>
      <c r="OD109" s="4">
        <v>-40.443654892273003</v>
      </c>
      <c r="OE109" s="4">
        <v>-40.442986684904</v>
      </c>
      <c r="OF109" s="4">
        <v>-40.425586135563996</v>
      </c>
      <c r="OG109" s="4">
        <v>-1.336414738E-3</v>
      </c>
      <c r="OH109" s="28">
        <f t="shared" si="211"/>
        <v>-40.424249720825998</v>
      </c>
      <c r="OT109" t="s">
        <v>105</v>
      </c>
      <c r="OU109">
        <v>-40.215724341847</v>
      </c>
      <c r="OV109">
        <v>-40.450788765036997</v>
      </c>
      <c r="OW109">
        <v>-40.450268209074999</v>
      </c>
      <c r="OX109">
        <v>-40.443703349265</v>
      </c>
      <c r="OY109">
        <v>-40.443443071285003</v>
      </c>
      <c r="OZ109">
        <v>-40.425586135593001</v>
      </c>
      <c r="PA109">
        <v>-5.2055596199999997E-4</v>
      </c>
      <c r="PB109">
        <v>-40.425065579631003</v>
      </c>
      <c r="QH109" s="5" t="s">
        <v>105</v>
      </c>
      <c r="QI109" s="420">
        <v>-40.213452676642</v>
      </c>
      <c r="QJ109" s="420">
        <v>-40.438391203983002</v>
      </c>
      <c r="QK109" s="420">
        <v>-40.438209756555999</v>
      </c>
      <c r="QL109" s="420">
        <v>-40.432084409386</v>
      </c>
      <c r="QM109" s="420">
        <v>-40.431993685673</v>
      </c>
      <c r="QN109" s="420">
        <v>-40.411379564165003</v>
      </c>
      <c r="QO109" s="420">
        <v>-1.81447427E-4</v>
      </c>
      <c r="QP109" s="213">
        <f t="shared" si="217"/>
        <v>-40.411198116737999</v>
      </c>
      <c r="QQ109" s="418"/>
      <c r="QR109" s="418"/>
      <c r="QS109" s="418"/>
      <c r="QT109" s="418"/>
      <c r="QU109" s="418"/>
      <c r="QV109" s="418"/>
      <c r="QW109" s="418"/>
      <c r="QX109" s="418"/>
      <c r="QY109" s="418"/>
      <c r="QZ109" s="418"/>
      <c r="RA109" s="5"/>
      <c r="RB109" s="5" t="s">
        <v>105</v>
      </c>
      <c r="RC109" s="213">
        <v>-40.215724341814003</v>
      </c>
      <c r="RD109" s="213">
        <v>-40.450788790391002</v>
      </c>
      <c r="RE109" s="213">
        <v>-40.450268229212</v>
      </c>
      <c r="RF109" s="213">
        <v>-40.443703373283</v>
      </c>
      <c r="RG109" s="213">
        <v>-40.443443092693002</v>
      </c>
      <c r="RH109" s="213">
        <v>-40.425586135563996</v>
      </c>
      <c r="RI109" s="213">
        <v>-5.2056118000000005E-4</v>
      </c>
      <c r="RJ109" s="418">
        <f t="shared" si="219"/>
        <v>-40.425065574384</v>
      </c>
      <c r="RK109" s="418"/>
      <c r="RL109" s="418"/>
      <c r="RM109" s="418"/>
      <c r="RN109" s="418"/>
      <c r="RO109" s="418"/>
      <c r="RP109" s="418"/>
      <c r="RQ109" s="418"/>
      <c r="RR109" s="418"/>
      <c r="RS109" s="418"/>
      <c r="RT109" s="418"/>
    </row>
    <row r="110" spans="1:488" ht="17">
      <c r="A110" s="282"/>
      <c r="C110" s="286" t="s">
        <v>106</v>
      </c>
      <c r="D110" s="282">
        <v>-112.64416091161</v>
      </c>
      <c r="E110" s="282">
        <v>-112.950916160107</v>
      </c>
      <c r="F110" s="282">
        <v>-112.950905375663</v>
      </c>
      <c r="G110" s="282">
        <v>-112.93976222747401</v>
      </c>
      <c r="H110" s="282">
        <v>-112.939756835252</v>
      </c>
      <c r="I110" s="282">
        <v>-112.93317529700001</v>
      </c>
      <c r="J110" s="282">
        <v>-112.933164512556</v>
      </c>
      <c r="K110" s="280"/>
      <c r="S110" s="92"/>
      <c r="T110" s="92"/>
      <c r="U110" s="29" t="s">
        <v>218</v>
      </c>
      <c r="V110" s="92">
        <f>SQRT(SUMSQ(V79:V108,V4:V51,V64:V72)/COUNT(V79:V108,V4:V51,V64:V72))</f>
        <v>0.33703849236408329</v>
      </c>
      <c r="W110" s="92">
        <f>SQRT(SUMSQ(W79:W108,W4:W51,W64:W72)/COUNT(W79:W108,W4:W51,W64:W72))</f>
        <v>0.39388444533563699</v>
      </c>
      <c r="X110" s="92">
        <f>SQRT(SUMSQ(X79:X108,X4:X51,X64:X72)/COUNT(X79:X108,X4:X51,X64:X72))</f>
        <v>0.10503176678080499</v>
      </c>
      <c r="Y110" s="92"/>
      <c r="AD110" s="209" t="s">
        <v>106</v>
      </c>
      <c r="AE110" s="28">
        <v>-112.64416091157</v>
      </c>
      <c r="AF110" s="28">
        <v>-112.950916179705</v>
      </c>
      <c r="AG110" s="28">
        <v>-112.95090539530401</v>
      </c>
      <c r="AH110" s="28">
        <v>-112.939762243434</v>
      </c>
      <c r="AI110" s="28">
        <v>-112.93975685123399</v>
      </c>
      <c r="AJ110" s="28">
        <v>-112.93317529696</v>
      </c>
      <c r="AK110" s="28">
        <v>-112.93316451255799</v>
      </c>
      <c r="AL110" s="13"/>
      <c r="AT110" s="33"/>
      <c r="AU110" s="33"/>
      <c r="AV110" t="s">
        <v>218</v>
      </c>
      <c r="AW110" s="28">
        <f>SQRT(SUMSQ(AW79:AW108,AW4:AW51,AW64:AW72)/COUNT(AW79:AW108,AW4:AW51,AW64:AW72))</f>
        <v>0.33703844180309056</v>
      </c>
      <c r="AX110" s="33">
        <f>SQRT(SUMSQ(AX79:AX108,AX4:AX51,AX64:AX72)/COUNT(AX79:AX108,AX4:AX51,AX64:AX72))</f>
        <v>0.39298111307280748</v>
      </c>
      <c r="AY110" s="33">
        <f>SQRT(SUMSQ(AY79:AY108,AY4:AY51,AY64:AY72)/COUNT(AY79:AY108,AY4:AY51,AY64:AY72))</f>
        <v>0.10120252606195872</v>
      </c>
      <c r="AZ110" s="33"/>
      <c r="BE110" s="211" t="s">
        <v>106</v>
      </c>
      <c r="BF110" s="28">
        <v>-112.64416091161</v>
      </c>
      <c r="BG110" s="28">
        <v>-112.95091508151999</v>
      </c>
      <c r="BH110" s="28">
        <v>-112.95090429673201</v>
      </c>
      <c r="BI110" s="28">
        <v>-112.939762219917</v>
      </c>
      <c r="BJ110" s="28">
        <v>-112.939756827523</v>
      </c>
      <c r="BK110" s="28">
        <v>-112.93317529700001</v>
      </c>
      <c r="BL110" s="28">
        <v>-1.0784787E-5</v>
      </c>
      <c r="BM110" s="28">
        <f t="shared" si="173"/>
        <v>-112.93316451221301</v>
      </c>
      <c r="BN110" s="33"/>
      <c r="BQ110" s="33"/>
      <c r="BV110" s="33"/>
      <c r="BW110" s="33"/>
      <c r="BY110" s="33"/>
      <c r="CA110" s="39"/>
      <c r="CB110" s="39"/>
      <c r="CG110" s="211" t="s">
        <v>106</v>
      </c>
      <c r="CH110" s="74">
        <v>-112.64416091161</v>
      </c>
      <c r="CI110" s="74">
        <v>-112.95091508473401</v>
      </c>
      <c r="CJ110" s="74">
        <v>-112.95090429930301</v>
      </c>
      <c r="CK110" s="74">
        <v>-112.93976222122799</v>
      </c>
      <c r="CL110" s="74">
        <v>-112.939756828513</v>
      </c>
      <c r="CM110" s="74">
        <v>-112.93317529700001</v>
      </c>
      <c r="CN110" s="33">
        <v>-1.0785430000000001E-5</v>
      </c>
      <c r="CO110" s="33">
        <f t="shared" si="178"/>
        <v>-112.93316451157</v>
      </c>
      <c r="DC110" s="33">
        <f>CU110-'CCSD(T)'!CF110</f>
        <v>0</v>
      </c>
      <c r="DD110" s="39">
        <f>CW110-'CCSD(T)'!CG110</f>
        <v>0</v>
      </c>
      <c r="DI110" s="211" t="s">
        <v>106</v>
      </c>
      <c r="DJ110" s="28">
        <v>-112.644160911607</v>
      </c>
      <c r="DK110" s="28">
        <v>-112.950928171239</v>
      </c>
      <c r="DL110" s="28">
        <v>-112.950907734043</v>
      </c>
      <c r="DM110" s="28">
        <v>-112.93976391303801</v>
      </c>
      <c r="DN110" s="28">
        <v>-112.93975369444</v>
      </c>
      <c r="DO110" s="28">
        <v>-112.93317532633201</v>
      </c>
      <c r="DP110" s="28">
        <v>-2.0437196E-5</v>
      </c>
      <c r="EE110" s="33">
        <f>DW110-'CCSD(T)'!CF110</f>
        <v>0</v>
      </c>
      <c r="EF110" s="39">
        <f>DY110-'CCSD(T)'!CG110</f>
        <v>0</v>
      </c>
      <c r="EK110" s="289" t="s">
        <v>106</v>
      </c>
      <c r="EL110" s="33">
        <v>-112.644160911607</v>
      </c>
      <c r="EM110" s="33">
        <v>-112.950916179263</v>
      </c>
      <c r="EN110" s="33">
        <v>-112.950905394435</v>
      </c>
      <c r="EO110" s="33">
        <v>-112.939762243469</v>
      </c>
      <c r="EP110" s="33">
        <v>-112.93975685105499</v>
      </c>
      <c r="EQ110" s="33">
        <v>-112.93317532633201</v>
      </c>
      <c r="ER110" s="33">
        <v>-1.0784826999999999E-5</v>
      </c>
      <c r="ES110" s="33">
        <f t="shared" si="184"/>
        <v>-112.93316454150501</v>
      </c>
      <c r="FF110" s="92"/>
      <c r="FG110" s="96"/>
      <c r="FL110" s="218" t="s">
        <v>106</v>
      </c>
      <c r="FM110" s="28">
        <v>-112.64416091161</v>
      </c>
      <c r="FN110" s="28">
        <v>-112.950916165934</v>
      </c>
      <c r="FO110" s="28">
        <v>-112.950905381889</v>
      </c>
      <c r="FP110" s="28">
        <v>-112.93976223304701</v>
      </c>
      <c r="FQ110" s="28">
        <v>-112.93975684102401</v>
      </c>
      <c r="FR110" s="28">
        <v>-112.93317529700001</v>
      </c>
      <c r="FS110" s="28">
        <v>-1.0784045E-5</v>
      </c>
      <c r="FT110" s="28">
        <f t="shared" si="187"/>
        <v>-112.933164512955</v>
      </c>
      <c r="FU110" s="13"/>
      <c r="GC110" s="33"/>
      <c r="GD110" s="33"/>
      <c r="GH110" s="33">
        <f>FZ110-'CCSD(T)'!CH110</f>
        <v>0</v>
      </c>
      <c r="GI110" s="33">
        <f>GB110-'CCSD(T)'!CI110</f>
        <v>0</v>
      </c>
      <c r="GN110" s="218" t="s">
        <v>106</v>
      </c>
      <c r="GO110" s="28">
        <v>-112.64416091161</v>
      </c>
      <c r="GP110" s="28">
        <v>-112.95091509038799</v>
      </c>
      <c r="GQ110" s="28">
        <v>-112.950904306037</v>
      </c>
      <c r="GR110" s="28">
        <v>-112.939762228373</v>
      </c>
      <c r="GS110" s="28">
        <v>-112.939756836198</v>
      </c>
      <c r="GT110" s="28">
        <v>-112.93317529700001</v>
      </c>
      <c r="GU110" s="28">
        <v>-1.0784351000000001E-5</v>
      </c>
      <c r="GV110" s="28">
        <f t="shared" si="192"/>
        <v>-112.933164512649</v>
      </c>
      <c r="GW110" s="33"/>
      <c r="GX110" s="34"/>
      <c r="GY110" s="33"/>
      <c r="GZ110" s="33"/>
      <c r="HA110" s="33"/>
      <c r="HB110" s="33"/>
      <c r="HC110" s="33"/>
      <c r="HJ110" s="33">
        <f>HB110-'CCSD(T)'!CH110</f>
        <v>0</v>
      </c>
      <c r="HK110" s="33">
        <f>HD110-'CCSD(T)'!CI110</f>
        <v>0</v>
      </c>
      <c r="HP110" s="218" t="s">
        <v>106</v>
      </c>
      <c r="HQ110" s="28">
        <v>-112.64416091161</v>
      </c>
      <c r="HR110" s="28">
        <v>-112.950915088939</v>
      </c>
      <c r="HS110" s="28">
        <v>-112.95090430440899</v>
      </c>
      <c r="HT110" s="28">
        <v>-112.939762226695</v>
      </c>
      <c r="HU110" s="28">
        <v>-112.93975683443</v>
      </c>
      <c r="HV110" s="28">
        <v>-112.93317529700001</v>
      </c>
      <c r="HW110" s="28">
        <v>-1.078453E-5</v>
      </c>
      <c r="HX110" s="28">
        <f t="shared" si="194"/>
        <v>-112.93316451247</v>
      </c>
      <c r="HY110" s="13"/>
      <c r="IG110" s="33"/>
      <c r="IH110" s="33"/>
      <c r="II110" s="33"/>
      <c r="IL110" s="33">
        <f>ID110-'CCSD(T)'!CH110</f>
        <v>0</v>
      </c>
      <c r="IM110" s="33">
        <f>IF110-'CCSD(T)'!CI110</f>
        <v>0</v>
      </c>
      <c r="IR110" s="218" t="s">
        <v>106</v>
      </c>
      <c r="IS110">
        <v>-112.644160911607</v>
      </c>
      <c r="IT110">
        <v>-112.950928171239</v>
      </c>
      <c r="IU110">
        <v>-112.950907734043</v>
      </c>
      <c r="IV110">
        <v>-112.93976391303801</v>
      </c>
      <c r="IW110">
        <v>-112.93975369444</v>
      </c>
      <c r="IX110">
        <v>-112.93317532633201</v>
      </c>
      <c r="IY110">
        <v>-2.0437196E-5</v>
      </c>
      <c r="IZ110" s="28">
        <f t="shared" si="200"/>
        <v>-112.93315488913601</v>
      </c>
      <c r="JA110" s="13"/>
      <c r="JI110" s="33"/>
      <c r="JJ110" s="33"/>
      <c r="JK110" s="33"/>
      <c r="JN110" s="33">
        <f>JF110-'CCSD(T)'!CH110</f>
        <v>0</v>
      </c>
      <c r="JO110" s="33">
        <f>JH110-'CCSD(T)'!CI110</f>
        <v>0</v>
      </c>
      <c r="JT110" s="344">
        <v>-113.15561475126</v>
      </c>
      <c r="JU110" s="345">
        <v>-113.15561475062199</v>
      </c>
      <c r="JV110" s="346">
        <v>-113.155614751147</v>
      </c>
      <c r="JW110" s="328"/>
      <c r="JX110" s="218" t="s">
        <v>106</v>
      </c>
      <c r="JY110" s="28">
        <v>-112.783684367341</v>
      </c>
      <c r="JZ110" s="28">
        <v>-113.15918591591399</v>
      </c>
      <c r="KA110" s="28">
        <v>-113.159070841453</v>
      </c>
      <c r="KB110" s="28">
        <v>-113.14210272661001</v>
      </c>
      <c r="KC110" s="28">
        <v>-113.142045189379</v>
      </c>
      <c r="KD110" s="28">
        <v>-113.13865517803001</v>
      </c>
      <c r="KE110" s="28">
        <v>-1.15074461E-4</v>
      </c>
      <c r="KF110" s="28">
        <f t="shared" si="206"/>
        <v>-113.13854010356901</v>
      </c>
      <c r="KG110" s="216">
        <v>-113.14220296800001</v>
      </c>
      <c r="KH110" s="125">
        <v>-113.14220296800001</v>
      </c>
      <c r="KI110" s="215">
        <v>-113.159275604</v>
      </c>
      <c r="KJ110" s="10">
        <v>-9.0237020276999994E-2</v>
      </c>
      <c r="KK110" s="10">
        <v>-0.26473555200999999</v>
      </c>
      <c r="KL110" s="10">
        <f t="shared" si="231"/>
        <v>-113.131446036512</v>
      </c>
      <c r="KM110" s="10">
        <f t="shared" si="232"/>
        <v>-113.127840584954</v>
      </c>
      <c r="KW110" s="33"/>
      <c r="LA110" s="33"/>
      <c r="LB110" s="155"/>
      <c r="LC110" s="33"/>
      <c r="LD110" s="179"/>
      <c r="LP110" s="5" t="s">
        <v>106</v>
      </c>
      <c r="LQ110" s="4">
        <v>-112.78368436733101</v>
      </c>
      <c r="LR110" s="4">
        <v>-113.15918595568201</v>
      </c>
      <c r="LS110" s="4">
        <v>-113.159070881194</v>
      </c>
      <c r="LT110" s="4">
        <v>-113.14210276180199</v>
      </c>
      <c r="LU110" s="4">
        <v>-113.142045224559</v>
      </c>
      <c r="LV110" s="4">
        <v>-113.138655229623</v>
      </c>
      <c r="LW110" s="4">
        <v>-1.15074488E-4</v>
      </c>
      <c r="LX110" s="28">
        <f t="shared" si="242"/>
        <v>-113.138540155135</v>
      </c>
      <c r="LY110"/>
      <c r="LZ110"/>
      <c r="MA110"/>
      <c r="MB110"/>
      <c r="MC110"/>
      <c r="MD110"/>
      <c r="ME110"/>
      <c r="MF110"/>
      <c r="MG110"/>
      <c r="MH110"/>
      <c r="MJ110" s="5" t="s">
        <v>106</v>
      </c>
      <c r="MK110" s="28">
        <v>-112.783684367341</v>
      </c>
      <c r="ML110" s="28">
        <v>-113.159165949273</v>
      </c>
      <c r="MM110" s="28">
        <v>-113.158741765991</v>
      </c>
      <c r="MN110" s="28">
        <v>-113.14207837667</v>
      </c>
      <c r="MO110" s="28">
        <v>-113.14186628503001</v>
      </c>
      <c r="MP110" s="28">
        <v>-113.13865517803001</v>
      </c>
      <c r="MQ110" s="28">
        <v>-4.2418328099999998E-4</v>
      </c>
      <c r="MR110" s="28">
        <f t="shared" si="207"/>
        <v>-113.13823099474901</v>
      </c>
      <c r="MS110" s="28"/>
      <c r="MT110" s="28"/>
      <c r="NE110" s="5" t="s">
        <v>106</v>
      </c>
      <c r="NF110">
        <v>-112.783684367341</v>
      </c>
      <c r="NG110">
        <v>-113.15916594919</v>
      </c>
      <c r="NH110">
        <v>-113.158741766182</v>
      </c>
      <c r="NI110">
        <v>-113.142078376722</v>
      </c>
      <c r="NJ110">
        <v>-113.141866285218</v>
      </c>
      <c r="NK110">
        <v>-113.13865517803001</v>
      </c>
      <c r="NL110">
        <v>-4.2418300799999998E-4</v>
      </c>
      <c r="NM110" s="28">
        <f t="shared" si="208"/>
        <v>-113.13823099502201</v>
      </c>
      <c r="NZ110" s="5" t="s">
        <v>106</v>
      </c>
      <c r="OA110" s="4">
        <v>-112.78837218290001</v>
      </c>
      <c r="OB110" s="4">
        <v>-113.187906860179</v>
      </c>
      <c r="OC110" s="4">
        <v>-113.186043846277</v>
      </c>
      <c r="OD110" s="4">
        <v>-113.168719692857</v>
      </c>
      <c r="OE110" s="4">
        <v>-113.16778818590601</v>
      </c>
      <c r="OF110" s="4">
        <v>-113.169641369017</v>
      </c>
      <c r="OG110" s="4">
        <v>-1.863013902E-3</v>
      </c>
      <c r="OH110" s="28">
        <f t="shared" si="211"/>
        <v>-113.167778355115</v>
      </c>
      <c r="OT110" t="s">
        <v>106</v>
      </c>
      <c r="OU110">
        <v>-112.78837218290001</v>
      </c>
      <c r="OV110">
        <v>-113.18785966379301</v>
      </c>
      <c r="OW110">
        <v>-113.18748212689501</v>
      </c>
      <c r="OX110">
        <v>-113.168987834414</v>
      </c>
      <c r="OY110">
        <v>-113.168799065965</v>
      </c>
      <c r="OZ110">
        <v>-113.169641369017</v>
      </c>
      <c r="PA110">
        <v>-3.7753689799999997E-4</v>
      </c>
      <c r="PB110">
        <v>-113.169263832119</v>
      </c>
      <c r="QH110" s="5" t="s">
        <v>106</v>
      </c>
      <c r="QI110" s="420">
        <v>-112.78368436733101</v>
      </c>
      <c r="QJ110" s="420">
        <v>-113.15918595567599</v>
      </c>
      <c r="QK110" s="420">
        <v>-113.15907088118399</v>
      </c>
      <c r="QL110" s="420">
        <v>-113.142102761795</v>
      </c>
      <c r="QM110" s="420">
        <v>-113.14204522454899</v>
      </c>
      <c r="QN110" s="420">
        <v>-113.138655229623</v>
      </c>
      <c r="QO110" s="420">
        <v>-1.1507449100000001E-4</v>
      </c>
      <c r="QP110" s="213">
        <f t="shared" si="217"/>
        <v>-113.13854015513199</v>
      </c>
      <c r="QQ110" s="418"/>
      <c r="QR110" s="418"/>
      <c r="QS110" s="418"/>
      <c r="QT110" s="418"/>
      <c r="QU110" s="418"/>
      <c r="QV110" s="418"/>
      <c r="QW110" s="418"/>
      <c r="QX110" s="418"/>
      <c r="QY110" s="418"/>
      <c r="QZ110" s="418"/>
      <c r="RA110" s="5"/>
      <c r="RB110" s="5" t="s">
        <v>106</v>
      </c>
      <c r="RC110" s="213">
        <v>-112.78837218290001</v>
      </c>
      <c r="RD110" s="213">
        <v>-113.187859662782</v>
      </c>
      <c r="RE110" s="213">
        <v>-113.187482125993</v>
      </c>
      <c r="RF110" s="213">
        <v>-113.16898783321</v>
      </c>
      <c r="RG110" s="213">
        <v>-113.168799064815</v>
      </c>
      <c r="RH110" s="213">
        <v>-113.169641369017</v>
      </c>
      <c r="RI110" s="213">
        <v>-3.7753678899999998E-4</v>
      </c>
      <c r="RJ110" s="418">
        <f t="shared" si="219"/>
        <v>-113.169263832228</v>
      </c>
      <c r="RK110" s="418"/>
      <c r="RL110" s="418"/>
      <c r="RM110" s="418"/>
      <c r="RN110" s="418"/>
      <c r="RO110" s="418"/>
      <c r="RP110" s="418"/>
      <c r="RQ110" s="418"/>
      <c r="RR110" s="418"/>
      <c r="RS110" s="418"/>
      <c r="RT110" s="418"/>
    </row>
    <row r="111" spans="1:488" ht="17">
      <c r="A111" s="282"/>
      <c r="C111" s="286" t="s">
        <v>107</v>
      </c>
      <c r="D111" s="282">
        <v>-576.36087175089995</v>
      </c>
      <c r="E111" s="282">
        <v>-577.37400096234296</v>
      </c>
      <c r="F111" s="282">
        <v>-577.37237879666998</v>
      </c>
      <c r="G111" s="282">
        <v>-577.34412131665101</v>
      </c>
      <c r="H111" s="282">
        <v>-577.34331023381503</v>
      </c>
      <c r="I111" s="282">
        <v>-577.24759690980295</v>
      </c>
      <c r="J111" s="282">
        <v>-577.24597474412894</v>
      </c>
      <c r="K111" s="280"/>
      <c r="S111" s="92"/>
      <c r="T111" s="92"/>
      <c r="V111" s="92"/>
      <c r="W111" s="92"/>
      <c r="X111" s="92"/>
      <c r="Y111" s="92"/>
      <c r="AD111" s="209" t="s">
        <v>107</v>
      </c>
      <c r="AE111" s="28">
        <v>-576.36087175089995</v>
      </c>
      <c r="AF111" s="28">
        <v>-577.37401404382297</v>
      </c>
      <c r="AG111" s="28">
        <v>-577.37239558582996</v>
      </c>
      <c r="AH111" s="28">
        <v>-577.34413502752898</v>
      </c>
      <c r="AI111" s="28">
        <v>-577.34332579853196</v>
      </c>
      <c r="AJ111" s="28">
        <v>-577.24761046373601</v>
      </c>
      <c r="AK111" s="28">
        <v>-577.24599200574198</v>
      </c>
      <c r="AL111" s="13"/>
      <c r="AT111" s="33"/>
      <c r="AU111" s="33"/>
      <c r="AW111" s="33"/>
      <c r="AX111" s="33"/>
      <c r="AY111" s="33"/>
      <c r="AZ111" s="33"/>
      <c r="BE111" s="211" t="s">
        <v>107</v>
      </c>
      <c r="BF111" s="28">
        <v>-576.36087175090097</v>
      </c>
      <c r="BG111" s="28">
        <v>-577.37386834450103</v>
      </c>
      <c r="BH111" s="28">
        <v>-577.37013331990295</v>
      </c>
      <c r="BI111" s="28">
        <v>-577.34378350283896</v>
      </c>
      <c r="BJ111" s="28">
        <v>-577.34191599053997</v>
      </c>
      <c r="BK111" s="28">
        <v>-577.24762941677102</v>
      </c>
      <c r="BL111" s="28">
        <v>-3.7350245980000002E-3</v>
      </c>
      <c r="BM111" s="28">
        <f t="shared" si="173"/>
        <v>-577.24389439217305</v>
      </c>
      <c r="BN111" s="33"/>
      <c r="BQ111" s="33"/>
      <c r="BV111" s="33"/>
      <c r="BW111" s="33"/>
      <c r="BY111" s="33"/>
      <c r="CA111" s="39"/>
      <c r="CB111" s="39"/>
      <c r="CG111" s="211" t="s">
        <v>107</v>
      </c>
      <c r="CH111" s="74">
        <v>-576.36087175090097</v>
      </c>
      <c r="CI111" s="74">
        <v>-577.37390216595202</v>
      </c>
      <c r="CJ111" s="74">
        <v>-577.37016587518406</v>
      </c>
      <c r="CK111" s="74">
        <v>-577.34381005658804</v>
      </c>
      <c r="CL111" s="74">
        <v>-577.341941911204</v>
      </c>
      <c r="CM111" s="74">
        <v>-577.24766135535697</v>
      </c>
      <c r="CN111" s="33">
        <v>-3.7362907690000001E-3</v>
      </c>
      <c r="CO111" s="33">
        <f t="shared" si="178"/>
        <v>-577.24392506458798</v>
      </c>
      <c r="DC111" s="33">
        <f>CU111-'CCSD(T)'!CF111</f>
        <v>0</v>
      </c>
      <c r="DD111" s="39">
        <f>CW111-'CCSD(T)'!CG111</f>
        <v>0</v>
      </c>
      <c r="DI111" s="211" t="s">
        <v>107</v>
      </c>
      <c r="DJ111" s="28">
        <v>-576.36087175089597</v>
      </c>
      <c r="DK111" s="28">
        <v>-577.37372627896298</v>
      </c>
      <c r="DL111" s="28">
        <v>-577.37349529389496</v>
      </c>
      <c r="DM111" s="28">
        <v>-577.34423725488205</v>
      </c>
      <c r="DN111" s="28">
        <v>-577.34412176234798</v>
      </c>
      <c r="DO111" s="28">
        <v>-577.24770807914399</v>
      </c>
      <c r="DP111" s="28">
        <v>-2.3098506800000001E-4</v>
      </c>
      <c r="EE111" s="33">
        <f>DW111-'CCSD(T)'!CF111</f>
        <v>0</v>
      </c>
      <c r="EF111" s="39">
        <f>DY111-'CCSD(T)'!CG111</f>
        <v>0</v>
      </c>
      <c r="EK111" s="289" t="s">
        <v>107</v>
      </c>
      <c r="EL111" s="33">
        <v>-576.4026420619</v>
      </c>
      <c r="EM111" s="33">
        <v>-577.53515063466898</v>
      </c>
      <c r="EN111" s="33">
        <v>-577.53352334076703</v>
      </c>
      <c r="EO111" s="33">
        <v>-577.50047392818203</v>
      </c>
      <c r="EP111" s="33">
        <v>-577.49966028123094</v>
      </c>
      <c r="EQ111" s="33">
        <v>-577.39941508355605</v>
      </c>
      <c r="ER111" s="33">
        <v>-1.627293902E-3</v>
      </c>
      <c r="ES111" s="33">
        <f t="shared" si="184"/>
        <v>-577.3977877896541</v>
      </c>
      <c r="FF111" s="92"/>
      <c r="FG111" s="96"/>
      <c r="FL111" s="218" t="s">
        <v>107</v>
      </c>
      <c r="FM111" s="28">
        <v>-576.4026420619</v>
      </c>
      <c r="FN111" s="28">
        <v>-577.53516180318195</v>
      </c>
      <c r="FO111" s="28">
        <v>-577.53353827228</v>
      </c>
      <c r="FP111" s="28">
        <v>-577.50048484474405</v>
      </c>
      <c r="FQ111" s="28">
        <v>-577.49967307929296</v>
      </c>
      <c r="FR111" s="28">
        <v>-577.39942866153399</v>
      </c>
      <c r="FS111" s="28">
        <v>-1.6235309020000001E-3</v>
      </c>
      <c r="FT111" s="28">
        <f t="shared" si="187"/>
        <v>-577.39780513063204</v>
      </c>
      <c r="FU111" s="13"/>
      <c r="GC111" s="33"/>
      <c r="GD111" s="33"/>
      <c r="GH111" s="33">
        <f>FZ111-'CCSD(T)'!CH111</f>
        <v>0</v>
      </c>
      <c r="GI111" s="33">
        <f>GB111-'CCSD(T)'!CI111</f>
        <v>0</v>
      </c>
      <c r="GN111" s="218" t="s">
        <v>107</v>
      </c>
      <c r="GO111" s="28">
        <v>-576.40264206189897</v>
      </c>
      <c r="GP111" s="28">
        <v>-577.53499320787205</v>
      </c>
      <c r="GQ111" s="28">
        <v>-577.530686314224</v>
      </c>
      <c r="GR111" s="28">
        <v>-577.500050033148</v>
      </c>
      <c r="GS111" s="28">
        <v>-577.49789658632403</v>
      </c>
      <c r="GT111" s="28">
        <v>-577.39938908666102</v>
      </c>
      <c r="GU111" s="28">
        <v>-4.3068936469999996E-3</v>
      </c>
      <c r="GV111" s="28">
        <f t="shared" si="192"/>
        <v>-577.39508219301399</v>
      </c>
      <c r="GW111" s="33"/>
      <c r="GX111" s="34"/>
      <c r="GY111" s="33"/>
      <c r="GZ111" s="33"/>
      <c r="HA111" s="33"/>
      <c r="HB111" s="33"/>
      <c r="HC111" s="33"/>
      <c r="HJ111" s="33">
        <f>HB111-'CCSD(T)'!CH111</f>
        <v>0</v>
      </c>
      <c r="HK111" s="33">
        <f>HD111-'CCSD(T)'!CI111</f>
        <v>0</v>
      </c>
      <c r="HP111" s="218" t="s">
        <v>107</v>
      </c>
      <c r="HQ111" s="28">
        <v>-576.40264206189795</v>
      </c>
      <c r="HR111" s="28">
        <v>-577.53502222526902</v>
      </c>
      <c r="HS111" s="28">
        <v>-577.53073179434296</v>
      </c>
      <c r="HT111" s="28">
        <v>-577.50008252275302</v>
      </c>
      <c r="HU111" s="28">
        <v>-577.49793730728902</v>
      </c>
      <c r="HV111" s="28">
        <v>-577.39942526270204</v>
      </c>
      <c r="HW111" s="28">
        <v>-4.2904309269999998E-3</v>
      </c>
      <c r="HX111" s="28">
        <f t="shared" si="194"/>
        <v>-577.39513483177507</v>
      </c>
      <c r="HY111" s="13"/>
      <c r="IG111" s="33"/>
      <c r="IH111" s="33"/>
      <c r="II111" s="33"/>
      <c r="IL111" s="33">
        <f>ID111-'CCSD(T)'!CH111</f>
        <v>0</v>
      </c>
      <c r="IM111" s="33">
        <f>IF111-'CCSD(T)'!CI111</f>
        <v>0</v>
      </c>
      <c r="IR111" s="218" t="s">
        <v>107</v>
      </c>
      <c r="IS111">
        <v>-576.4026420619</v>
      </c>
      <c r="IT111">
        <v>-577.53512221231597</v>
      </c>
      <c r="IU111">
        <v>-577.53481344335205</v>
      </c>
      <c r="IV111">
        <v>-577.50064925517904</v>
      </c>
      <c r="IW111">
        <v>-577.50049487069703</v>
      </c>
      <c r="IX111">
        <v>-577.39954272063903</v>
      </c>
      <c r="IY111">
        <v>-3.0876896400000001E-4</v>
      </c>
      <c r="IZ111" s="28">
        <f t="shared" si="200"/>
        <v>-577.399233951675</v>
      </c>
      <c r="JA111" s="13"/>
      <c r="JI111" s="33"/>
      <c r="JJ111" s="33"/>
      <c r="JK111" s="33"/>
      <c r="JN111" s="33">
        <f>JF111-'CCSD(T)'!CH111</f>
        <v>0</v>
      </c>
      <c r="JO111" s="33">
        <f>JH111-'CCSD(T)'!CI111</f>
        <v>0</v>
      </c>
      <c r="JT111" s="344">
        <v>-578.14003760513697</v>
      </c>
      <c r="JU111" s="345">
        <v>-578.14003760513697</v>
      </c>
      <c r="JV111" s="346">
        <v>-578.14003760513594</v>
      </c>
      <c r="JW111" s="328"/>
      <c r="JX111" s="218" t="s">
        <v>107</v>
      </c>
      <c r="JY111" s="28">
        <v>-576.77733093128995</v>
      </c>
      <c r="JZ111" s="28">
        <v>-578.141041915806</v>
      </c>
      <c r="KA111" s="28">
        <v>-578.13790778434304</v>
      </c>
      <c r="KB111" s="28">
        <v>-578.08710483520099</v>
      </c>
      <c r="KC111" s="28">
        <v>-578.08553776946997</v>
      </c>
      <c r="KD111" s="28">
        <v>-578.00113139641996</v>
      </c>
      <c r="KE111" s="28">
        <v>-3.134131463E-3</v>
      </c>
      <c r="KF111" s="28">
        <f t="shared" si="206"/>
        <v>-577.99799726495701</v>
      </c>
      <c r="KG111" s="216">
        <v>-578.04577574100006</v>
      </c>
      <c r="KH111" s="125">
        <v>-578.04577574100006</v>
      </c>
      <c r="KI111" s="215">
        <v>-578.09723380100002</v>
      </c>
      <c r="KJ111" s="10">
        <v>-0.26815639952800002</v>
      </c>
      <c r="KK111" s="10">
        <v>-0.95560721579499996</v>
      </c>
      <c r="KL111" s="10">
        <f t="shared" si="231"/>
        <v>-578.01344505675331</v>
      </c>
      <c r="KM111" s="10">
        <f t="shared" si="232"/>
        <v>-578.01962031182347</v>
      </c>
      <c r="KW111" s="33"/>
      <c r="LA111" s="33"/>
      <c r="LB111" s="155"/>
      <c r="LC111" s="33"/>
      <c r="LD111" s="179"/>
      <c r="LP111" s="5" t="s">
        <v>107</v>
      </c>
      <c r="LQ111" s="4">
        <v>-576.77733093127495</v>
      </c>
      <c r="LR111" s="4">
        <v>-578.14104195959305</v>
      </c>
      <c r="LS111" s="4">
        <v>-578.13790782697197</v>
      </c>
      <c r="LT111" s="4">
        <v>-578.08710486911195</v>
      </c>
      <c r="LU111" s="4">
        <v>-578.08553780280101</v>
      </c>
      <c r="LV111" s="4">
        <v>-578.001131450912</v>
      </c>
      <c r="LW111" s="4">
        <v>-3.1341326210000001E-3</v>
      </c>
      <c r="LX111" s="28">
        <f t="shared" si="242"/>
        <v>-577.99799731829103</v>
      </c>
      <c r="LY111"/>
      <c r="LZ111"/>
      <c r="MA111"/>
      <c r="MB111"/>
      <c r="MC111"/>
      <c r="MD111"/>
      <c r="ME111"/>
      <c r="MF111"/>
      <c r="MG111"/>
      <c r="MH111"/>
      <c r="MJ111" s="5" t="s">
        <v>107</v>
      </c>
      <c r="MK111" s="28">
        <v>-576.77733093128995</v>
      </c>
      <c r="ML111" s="28">
        <v>-578.14088932232005</v>
      </c>
      <c r="MM111" s="28">
        <v>-578.13241727712705</v>
      </c>
      <c r="MN111" s="28">
        <v>-578.08640981764597</v>
      </c>
      <c r="MO111" s="28">
        <v>-578.08217379504902</v>
      </c>
      <c r="MP111" s="28">
        <v>-578.00099884490999</v>
      </c>
      <c r="MQ111" s="28">
        <v>-8.4720451930000006E-3</v>
      </c>
      <c r="MR111" s="28">
        <f t="shared" si="207"/>
        <v>-577.99252679971698</v>
      </c>
      <c r="MS111" s="28"/>
      <c r="MT111" s="28"/>
      <c r="NE111" s="5" t="s">
        <v>107</v>
      </c>
      <c r="NF111">
        <v>-576.77733093129098</v>
      </c>
      <c r="NG111">
        <v>-578.140949385353</v>
      </c>
      <c r="NH111">
        <v>-578.13249207620595</v>
      </c>
      <c r="NI111">
        <v>-578.08646190271099</v>
      </c>
      <c r="NJ111">
        <v>-578.08223324813696</v>
      </c>
      <c r="NK111">
        <v>-578.001058752988</v>
      </c>
      <c r="NL111">
        <v>-8.4573091470000004E-3</v>
      </c>
      <c r="NM111" s="28">
        <f t="shared" si="208"/>
        <v>-577.99260144384095</v>
      </c>
      <c r="NZ111" s="5" t="s">
        <v>107</v>
      </c>
      <c r="OA111" s="4">
        <v>-576.79834813592095</v>
      </c>
      <c r="OB111" s="4">
        <v>-578.23060711698201</v>
      </c>
      <c r="OC111" s="4">
        <v>-578.21709058002705</v>
      </c>
      <c r="OD111" s="4">
        <v>-578.16941403467104</v>
      </c>
      <c r="OE111" s="4">
        <v>-578.16265576619401</v>
      </c>
      <c r="OF111" s="4">
        <v>-578.09990066629905</v>
      </c>
      <c r="OG111" s="4">
        <v>-1.3516536955E-2</v>
      </c>
      <c r="OH111" s="28">
        <f t="shared" si="211"/>
        <v>-578.08638412934408</v>
      </c>
      <c r="OT111" t="s">
        <v>107</v>
      </c>
      <c r="OU111">
        <v>-576.79834813591901</v>
      </c>
      <c r="OV111">
        <v>-578.23006706999001</v>
      </c>
      <c r="OW111">
        <v>-578.22493132109503</v>
      </c>
      <c r="OX111">
        <v>-578.17040777279306</v>
      </c>
      <c r="OY111">
        <v>-578.16783989834596</v>
      </c>
      <c r="OZ111">
        <v>-578.10008269912601</v>
      </c>
      <c r="PA111">
        <v>-5.1357488950000002E-3</v>
      </c>
      <c r="PB111">
        <v>-578.09494695023102</v>
      </c>
      <c r="QH111" s="5" t="s">
        <v>107</v>
      </c>
      <c r="QI111" s="213">
        <v>-576.77733093127597</v>
      </c>
      <c r="QJ111" s="213">
        <v>-578.14104195959396</v>
      </c>
      <c r="QK111" s="213">
        <v>-578.13790782697299</v>
      </c>
      <c r="QL111" s="213">
        <v>-578.08710486911298</v>
      </c>
      <c r="QM111" s="213">
        <v>-578.08553780280295</v>
      </c>
      <c r="QN111" s="213">
        <v>-578.00113145091302</v>
      </c>
      <c r="QO111" s="213">
        <v>-3.1341326210000001E-3</v>
      </c>
      <c r="QP111" s="213">
        <f t="shared" si="217"/>
        <v>-577.99799731829205</v>
      </c>
      <c r="QQ111" s="418"/>
      <c r="QR111" s="418"/>
      <c r="QS111" s="418"/>
      <c r="QT111" s="418"/>
      <c r="QU111" s="418"/>
      <c r="QV111" s="418"/>
      <c r="QW111" s="418"/>
      <c r="QX111" s="418"/>
      <c r="QY111" s="418"/>
      <c r="QZ111" s="418"/>
      <c r="RA111" s="5"/>
      <c r="RB111" s="5" t="s">
        <v>107</v>
      </c>
      <c r="RC111" s="213">
        <v>-576.79834813637297</v>
      </c>
      <c r="RD111" s="213">
        <v>-578.23006667616096</v>
      </c>
      <c r="RE111" s="213">
        <v>-578.22493094080596</v>
      </c>
      <c r="RF111" s="213">
        <v>-578.17040745497695</v>
      </c>
      <c r="RG111" s="213">
        <v>-578.16783958730002</v>
      </c>
      <c r="RH111" s="213">
        <v>-578.10008221215196</v>
      </c>
      <c r="RI111" s="213">
        <v>-5.1357353549999997E-3</v>
      </c>
      <c r="RJ111" s="418">
        <f t="shared" si="219"/>
        <v>-578.09494647679696</v>
      </c>
      <c r="RK111" s="418"/>
      <c r="RL111" s="418"/>
      <c r="RM111" s="418"/>
      <c r="RN111" s="418"/>
      <c r="RO111" s="418"/>
      <c r="RP111" s="418"/>
      <c r="RQ111" s="418"/>
      <c r="RR111" s="418"/>
      <c r="RS111" s="418"/>
      <c r="RT111" s="418"/>
    </row>
    <row r="112" spans="1:488">
      <c r="AE112" s="28"/>
      <c r="AF112" s="28"/>
      <c r="AG112" s="28"/>
      <c r="AH112" s="28"/>
      <c r="AI112" s="28"/>
      <c r="AJ112" s="28"/>
      <c r="AK112" s="28"/>
      <c r="BF112" s="28"/>
      <c r="BG112" s="28"/>
      <c r="BH112" s="28"/>
      <c r="BI112" s="28"/>
      <c r="BJ112" s="28"/>
      <c r="BK112" s="28"/>
      <c r="BL112" s="28"/>
      <c r="BM112" s="28"/>
      <c r="BY112" s="33"/>
      <c r="IR112" s="220"/>
      <c r="JT112" s="344"/>
      <c r="JU112" s="267"/>
      <c r="JV112" s="349"/>
      <c r="JW112" s="327"/>
      <c r="KG112" s="216"/>
      <c r="LP112"/>
      <c r="LQ112"/>
      <c r="LR112"/>
      <c r="LS112" s="4"/>
      <c r="LT112"/>
      <c r="LU112"/>
      <c r="LV112"/>
      <c r="LW112"/>
      <c r="LX112"/>
      <c r="LY112" s="4"/>
      <c r="LZ112" s="4"/>
      <c r="MA112" s="4"/>
      <c r="MB112" s="4"/>
      <c r="MC112" s="4"/>
      <c r="MD112" s="4"/>
      <c r="ME112" s="4"/>
      <c r="MF112" s="4"/>
      <c r="MG112"/>
      <c r="MH112"/>
    </row>
    <row r="113" spans="31:346">
      <c r="AE113" s="28"/>
      <c r="AF113" s="28"/>
      <c r="AG113" s="28"/>
      <c r="AH113" s="28"/>
      <c r="AI113" s="28"/>
      <c r="AJ113" s="28"/>
      <c r="AK113" s="28"/>
      <c r="CH113" s="33"/>
      <c r="CK113" s="33"/>
      <c r="CM113" s="33"/>
      <c r="CO113" s="33"/>
      <c r="IR113" s="220"/>
      <c r="LP113"/>
      <c r="LQ113"/>
      <c r="LR113"/>
      <c r="LS113" s="4"/>
      <c r="LT113"/>
      <c r="LU113"/>
      <c r="LV113"/>
      <c r="LW113"/>
      <c r="LX113"/>
      <c r="LY113" s="4"/>
      <c r="LZ113" s="4"/>
      <c r="MA113" s="4"/>
      <c r="MB113" s="4"/>
      <c r="MC113" s="4"/>
      <c r="MD113" s="4"/>
      <c r="ME113" s="4"/>
      <c r="MF113" s="4"/>
      <c r="MG113"/>
      <c r="MH113"/>
    </row>
    <row r="114" spans="31:346">
      <c r="AE114" s="28"/>
      <c r="AF114" s="28"/>
      <c r="AG114" s="28"/>
      <c r="AH114" s="28"/>
      <c r="AI114" s="28"/>
      <c r="AJ114" s="28"/>
      <c r="AK114" s="28"/>
      <c r="CH114" s="33"/>
      <c r="CK114" s="33"/>
      <c r="CM114" s="33"/>
      <c r="CO114" s="33"/>
      <c r="IR114" s="220"/>
      <c r="LP114"/>
      <c r="LQ114"/>
      <c r="LR114"/>
      <c r="LS114" s="4"/>
      <c r="LT114"/>
      <c r="LU114"/>
      <c r="LV114"/>
      <c r="LW114"/>
      <c r="LX114"/>
      <c r="LY114" s="4"/>
      <c r="LZ114" s="4"/>
      <c r="MA114" s="4"/>
      <c r="MB114" s="4"/>
      <c r="MC114" s="4"/>
      <c r="MD114" s="4"/>
      <c r="ME114" s="4"/>
      <c r="MF114" s="4"/>
      <c r="MG114"/>
      <c r="MH114"/>
    </row>
    <row r="115" spans="31:346">
      <c r="CH115" s="33"/>
      <c r="CK115" s="33"/>
      <c r="CM115" s="33"/>
      <c r="CO115" s="33"/>
      <c r="IR115" s="220"/>
      <c r="LP115"/>
      <c r="LQ115"/>
      <c r="LR115"/>
      <c r="LS115" s="4"/>
      <c r="LT115"/>
      <c r="LU115"/>
      <c r="LV115"/>
      <c r="LW115"/>
      <c r="LX115"/>
      <c r="LY115" s="4"/>
      <c r="LZ115" s="4"/>
      <c r="MA115" s="4"/>
      <c r="MB115" s="4"/>
      <c r="MC115" s="4"/>
      <c r="MD115" s="4"/>
      <c r="ME115" s="4"/>
      <c r="MF115" s="4"/>
      <c r="MG115"/>
      <c r="MH115"/>
    </row>
    <row r="116" spans="31:346">
      <c r="CH116" s="33"/>
      <c r="CK116" s="33"/>
      <c r="CM116" s="33"/>
      <c r="CO116" s="33"/>
      <c r="IR116" s="220"/>
      <c r="LP116"/>
      <c r="LQ116"/>
      <c r="LR116"/>
      <c r="LS116" s="4"/>
      <c r="LT116"/>
      <c r="LU116"/>
      <c r="LV116"/>
      <c r="LW116"/>
      <c r="LX116"/>
      <c r="LY116" s="4"/>
      <c r="LZ116" s="4"/>
      <c r="MA116" s="4"/>
      <c r="MB116" s="4"/>
      <c r="MC116" s="4"/>
      <c r="MD116" s="4"/>
      <c r="ME116" s="4"/>
      <c r="MF116" s="4"/>
      <c r="MG116"/>
      <c r="MH116"/>
    </row>
    <row r="117" spans="31:346">
      <c r="CH117" s="33"/>
      <c r="CK117" s="33"/>
      <c r="CM117" s="33"/>
      <c r="CO117" s="33"/>
      <c r="IR117" s="220"/>
      <c r="LP117"/>
      <c r="LQ117"/>
      <c r="LR117"/>
      <c r="LS117" s="4"/>
      <c r="LT117"/>
      <c r="LU117"/>
      <c r="LV117"/>
      <c r="LW117"/>
      <c r="LX117"/>
      <c r="LY117" s="4"/>
      <c r="LZ117" s="4"/>
      <c r="MA117" s="4"/>
      <c r="MB117" s="4"/>
      <c r="MC117" s="4"/>
      <c r="MD117" s="4"/>
      <c r="ME117" s="4"/>
      <c r="MF117" s="4"/>
      <c r="MG117"/>
      <c r="MH117"/>
    </row>
    <row r="118" spans="31:346">
      <c r="CH118" s="33"/>
      <c r="CK118" s="33"/>
      <c r="CM118" s="33"/>
      <c r="CO118" s="33"/>
      <c r="IR118" s="220"/>
      <c r="LP118"/>
      <c r="LQ118"/>
      <c r="LR118"/>
      <c r="LS118" s="4"/>
      <c r="LT118"/>
      <c r="LU118"/>
      <c r="LV118"/>
      <c r="LW118"/>
      <c r="LX118"/>
      <c r="LY118" s="4"/>
      <c r="LZ118" s="4"/>
      <c r="MA118" s="4"/>
      <c r="MB118" s="4"/>
      <c r="MC118" s="4"/>
      <c r="MD118" s="4"/>
      <c r="ME118" s="4"/>
      <c r="MF118" s="4"/>
      <c r="MG118"/>
      <c r="MH118"/>
    </row>
    <row r="119" spans="31:346">
      <c r="CH119" s="33"/>
      <c r="CK119" s="33"/>
      <c r="CM119" s="33"/>
      <c r="CO119" s="33"/>
      <c r="IR119" s="220"/>
      <c r="LP119"/>
      <c r="LQ119"/>
      <c r="LR119"/>
      <c r="LS119" s="4"/>
      <c r="LT119"/>
      <c r="LU119"/>
      <c r="LV119"/>
      <c r="LW119"/>
      <c r="LX119"/>
      <c r="LY119" s="4"/>
      <c r="LZ119" s="4"/>
      <c r="MA119" s="4"/>
      <c r="MB119" s="4"/>
      <c r="MC119" s="4"/>
      <c r="MD119" s="4"/>
      <c r="ME119" s="4"/>
      <c r="MF119" s="4"/>
      <c r="MG119"/>
      <c r="MH119"/>
    </row>
    <row r="120" spans="31:346">
      <c r="CH120" s="33"/>
      <c r="CK120" s="33"/>
      <c r="CM120" s="33"/>
      <c r="IR120" s="220"/>
      <c r="LP120"/>
      <c r="LQ120"/>
      <c r="LR120"/>
      <c r="LS120" s="4"/>
      <c r="LT120"/>
      <c r="LU120"/>
      <c r="LV120"/>
      <c r="LW120"/>
      <c r="LX120"/>
      <c r="LY120" s="4"/>
      <c r="LZ120" s="4"/>
      <c r="MA120" s="4"/>
      <c r="MB120" s="4"/>
      <c r="MC120" s="4"/>
      <c r="MD120" s="4"/>
      <c r="ME120" s="4"/>
      <c r="MF120" s="4"/>
      <c r="MG120"/>
      <c r="MH120"/>
    </row>
    <row r="121" spans="31:346">
      <c r="CH121" s="33"/>
      <c r="IR121" s="220"/>
      <c r="LP121"/>
      <c r="LQ121"/>
      <c r="LR121"/>
      <c r="LS121" s="4"/>
      <c r="LT121"/>
      <c r="LU121"/>
      <c r="LV121"/>
      <c r="LW121"/>
      <c r="LX121"/>
      <c r="LY121" s="4"/>
      <c r="LZ121" s="4"/>
      <c r="MA121" s="4"/>
      <c r="MB121" s="4"/>
      <c r="MC121" s="4"/>
      <c r="MD121" s="4"/>
      <c r="ME121" s="4"/>
      <c r="MF121" s="4"/>
      <c r="MG121"/>
      <c r="MH121"/>
    </row>
    <row r="122" spans="31:346">
      <c r="CH122" s="33"/>
      <c r="IR122" s="220"/>
      <c r="LP122"/>
      <c r="LQ122"/>
      <c r="LR122"/>
      <c r="LS122" s="4"/>
      <c r="LT122"/>
      <c r="LU122"/>
      <c r="LV122"/>
      <c r="LW122"/>
      <c r="LX122"/>
      <c r="LY122" s="4"/>
      <c r="LZ122" s="4"/>
      <c r="MA122" s="4"/>
      <c r="MB122" s="4"/>
      <c r="MC122" s="4"/>
      <c r="MD122" s="4"/>
      <c r="ME122" s="4"/>
      <c r="MF122" s="4"/>
      <c r="MG122"/>
      <c r="MH122"/>
    </row>
    <row r="123" spans="31:346">
      <c r="CH123" s="33"/>
      <c r="IR123" s="220"/>
      <c r="LP123"/>
      <c r="LQ123"/>
      <c r="LR123"/>
      <c r="LS123" s="4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</row>
    <row r="124" spans="31:346">
      <c r="IR124" s="220"/>
      <c r="LP124"/>
      <c r="LQ124"/>
      <c r="LR124"/>
      <c r="LS124" s="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</row>
    <row r="125" spans="31:346">
      <c r="LP125"/>
      <c r="LQ125"/>
      <c r="LR125"/>
      <c r="LS125" s="4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</row>
    <row r="126" spans="31:346">
      <c r="CJ126" s="33"/>
      <c r="LP126"/>
      <c r="LQ126"/>
      <c r="LR126"/>
      <c r="LS126" s="4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</row>
    <row r="127" spans="31:346">
      <c r="CJ127" s="33"/>
      <c r="LP127"/>
      <c r="LQ127"/>
      <c r="LR127"/>
      <c r="LS127" s="4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</row>
    <row r="128" spans="31:346">
      <c r="CJ128" s="33"/>
      <c r="LP128"/>
      <c r="LQ128"/>
      <c r="LR128"/>
      <c r="LS128" s="4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</row>
    <row r="129" spans="88:346">
      <c r="CJ129" s="33"/>
      <c r="LP129"/>
      <c r="LQ129"/>
      <c r="LR129"/>
      <c r="LS129" s="4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</row>
    <row r="130" spans="88:346">
      <c r="CJ130" s="33"/>
      <c r="LP130"/>
      <c r="LQ130"/>
      <c r="LR130"/>
      <c r="LS130" s="4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</row>
    <row r="131" spans="88:346">
      <c r="CJ131" s="33"/>
    </row>
    <row r="132" spans="88:346">
      <c r="CJ132" s="33"/>
    </row>
  </sheetData>
  <mergeCells count="43">
    <mergeCell ref="JM1:JP1"/>
    <mergeCell ref="PO1:PT1"/>
    <mergeCell ref="KJ2:KK2"/>
    <mergeCell ref="CH1:CW1"/>
    <mergeCell ref="GO1:HD1"/>
    <mergeCell ref="HH1:HK1"/>
    <mergeCell ref="HM1:HN1"/>
    <mergeCell ref="GK1:GL1"/>
    <mergeCell ref="HQ1:IG1"/>
    <mergeCell ref="IK1:IN1"/>
    <mergeCell ref="IO1:IP1"/>
    <mergeCell ref="FH1:FI1"/>
    <mergeCell ref="EK1:EU1"/>
    <mergeCell ref="IS1:JI1"/>
    <mergeCell ref="DF1:DG1"/>
    <mergeCell ref="NZ1:OR1"/>
    <mergeCell ref="MJ1:NB1"/>
    <mergeCell ref="NE1:NW1"/>
    <mergeCell ref="JX1:KW1"/>
    <mergeCell ref="JT1:JU1"/>
    <mergeCell ref="LP1:MH1"/>
    <mergeCell ref="A1:B3"/>
    <mergeCell ref="AE1:AS1"/>
    <mergeCell ref="AW1:AZ1"/>
    <mergeCell ref="BB1:BC1"/>
    <mergeCell ref="BF1:BU1"/>
    <mergeCell ref="V1:Y1"/>
    <mergeCell ref="AA1:AB1"/>
    <mergeCell ref="D1:T1"/>
    <mergeCell ref="BY1:CB1"/>
    <mergeCell ref="CD1:CE1"/>
    <mergeCell ref="FM1:GB1"/>
    <mergeCell ref="GF1:GI1"/>
    <mergeCell ref="DA1:DD1"/>
    <mergeCell ref="EC1:EF1"/>
    <mergeCell ref="EH1:EI1"/>
    <mergeCell ref="DJ1:DY1"/>
    <mergeCell ref="QH1:QZ1"/>
    <mergeCell ref="RB1:RT1"/>
    <mergeCell ref="QH2:QZ2"/>
    <mergeCell ref="RB2:RT2"/>
    <mergeCell ref="OT1:PL1"/>
    <mergeCell ref="PX1:QC1"/>
  </mergeCells>
  <conditionalFormatting sqref="LL4:LM108">
    <cfRule type="colorScale" priority="3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LI4:LJ108">
    <cfRule type="colorScale" priority="2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QF4:QF10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0B7F-5EDC-BA4A-8FAD-42D241D961A0}">
  <dimension ref="A2:EA114"/>
  <sheetViews>
    <sheetView topLeftCell="CZ1" zoomScale="75" workbookViewId="0">
      <selection activeCell="CQ29" sqref="CQ29:CR29"/>
    </sheetView>
  </sheetViews>
  <sheetFormatPr baseColWidth="10" defaultRowHeight="16"/>
  <cols>
    <col min="2" max="2" width="14.83203125" customWidth="1"/>
    <col min="3" max="3" width="15.5" customWidth="1"/>
    <col min="4" max="4" width="14" customWidth="1"/>
    <col min="5" max="5" width="13.6640625" customWidth="1"/>
    <col min="8" max="8" width="17" customWidth="1"/>
    <col min="9" max="9" width="15.5" customWidth="1"/>
    <col min="10" max="10" width="15" customWidth="1"/>
    <col min="11" max="11" width="14.6640625" customWidth="1"/>
    <col min="17" max="17" width="17.83203125" customWidth="1"/>
    <col min="18" max="18" width="16.33203125" customWidth="1"/>
    <col min="19" max="19" width="14.5" customWidth="1"/>
    <col min="20" max="20" width="13.83203125" customWidth="1"/>
    <col min="23" max="23" width="14.6640625" customWidth="1"/>
    <col min="24" max="24" width="15.33203125" customWidth="1"/>
    <col min="25" max="25" width="17.1640625" customWidth="1"/>
    <col min="26" max="26" width="15.1640625" customWidth="1"/>
    <col min="27" max="27" width="16" customWidth="1"/>
    <col min="28" max="28" width="15.83203125" customWidth="1"/>
    <col min="29" max="29" width="14.83203125" customWidth="1"/>
    <col min="30" max="30" width="10.83203125" style="439"/>
    <col min="32" max="32" width="14.33203125" customWidth="1"/>
    <col min="33" max="33" width="20" customWidth="1"/>
    <col min="34" max="34" width="22.6640625" customWidth="1"/>
    <col min="35" max="35" width="14.33203125" bestFit="1" customWidth="1"/>
    <col min="36" max="36" width="20.33203125" customWidth="1"/>
    <col min="37" max="37" width="22.6640625" customWidth="1"/>
    <col min="38" max="38" width="16.1640625" customWidth="1"/>
    <col min="39" max="39" width="14.83203125" customWidth="1"/>
    <col min="40" max="40" width="14" customWidth="1"/>
    <col min="41" max="41" width="13.33203125" customWidth="1"/>
    <col min="42" max="42" width="13.83203125" customWidth="1"/>
    <col min="43" max="43" width="17.33203125" customWidth="1"/>
    <col min="44" max="44" width="17.83203125" customWidth="1"/>
    <col min="45" max="45" width="21.1640625" customWidth="1"/>
    <col min="46" max="46" width="15.33203125" customWidth="1"/>
    <col min="48" max="48" width="14.6640625" customWidth="1"/>
    <col min="49" max="49" width="17" customWidth="1"/>
    <col min="50" max="50" width="13.83203125" customWidth="1"/>
    <col min="53" max="53" width="14" customWidth="1"/>
    <col min="54" max="54" width="15" customWidth="1"/>
    <col min="55" max="58" width="13.1640625" customWidth="1"/>
    <col min="59" max="59" width="16.1640625" customWidth="1"/>
    <col min="60" max="60" width="13.33203125" customWidth="1"/>
    <col min="61" max="61" width="15.83203125" customWidth="1"/>
    <col min="62" max="62" width="14.83203125" customWidth="1"/>
    <col min="63" max="63" width="12.83203125" customWidth="1"/>
    <col min="64" max="64" width="14" customWidth="1"/>
    <col min="67" max="67" width="14.83203125" customWidth="1"/>
    <col min="68" max="68" width="12.6640625" customWidth="1"/>
    <col min="69" max="69" width="12.83203125" customWidth="1"/>
    <col min="72" max="72" width="15.83203125" bestFit="1" customWidth="1"/>
    <col min="73" max="73" width="14.1640625" customWidth="1"/>
    <col min="74" max="74" width="17.6640625" customWidth="1"/>
    <col min="75" max="75" width="16.6640625" customWidth="1"/>
    <col min="78" max="78" width="14.5" customWidth="1"/>
    <col min="79" max="79" width="18.33203125" customWidth="1"/>
    <col min="80" max="80" width="23.33203125" customWidth="1"/>
    <col min="81" max="81" width="18.5" customWidth="1"/>
    <col min="82" max="83" width="23.33203125" customWidth="1"/>
    <col min="84" max="84" width="13.5" customWidth="1"/>
    <col min="85" max="85" width="18.1640625" customWidth="1"/>
    <col min="86" max="86" width="21" customWidth="1"/>
    <col min="87" max="87" width="14.83203125" customWidth="1"/>
    <col min="88" max="88" width="21" customWidth="1"/>
    <col min="89" max="89" width="20.33203125" customWidth="1"/>
    <col min="90" max="90" width="18.6640625" customWidth="1"/>
    <col min="91" max="91" width="16.5" customWidth="1"/>
    <col min="92" max="92" width="13.1640625" customWidth="1"/>
    <col min="93" max="93" width="18.33203125" customWidth="1"/>
    <col min="94" max="94" width="21.83203125" customWidth="1"/>
    <col min="95" max="95" width="18.33203125" customWidth="1"/>
    <col min="96" max="96" width="18" customWidth="1"/>
    <col min="100" max="100" width="16.33203125" customWidth="1"/>
    <col min="101" max="104" width="13.5" customWidth="1"/>
    <col min="106" max="106" width="13.33203125" customWidth="1"/>
    <col min="107" max="107" width="14.33203125" customWidth="1"/>
    <col min="109" max="109" width="16" customWidth="1"/>
    <col min="110" max="110" width="14.33203125" customWidth="1"/>
    <col min="114" max="114" width="14.1640625" customWidth="1"/>
    <col min="115" max="115" width="13.5" customWidth="1"/>
    <col min="118" max="118" width="15.5" customWidth="1"/>
    <col min="123" max="123" width="12.6640625" bestFit="1" customWidth="1"/>
    <col min="124" max="125" width="12.6640625" customWidth="1"/>
    <col min="128" max="128" width="11.33203125" bestFit="1" customWidth="1"/>
    <col min="129" max="129" width="12.5" customWidth="1"/>
  </cols>
  <sheetData>
    <row r="2" spans="1:131">
      <c r="A2" s="458" t="s">
        <v>758</v>
      </c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58"/>
      <c r="W2" s="458"/>
      <c r="X2" s="458"/>
      <c r="Y2" s="458"/>
      <c r="Z2" s="458"/>
      <c r="AA2" s="458"/>
      <c r="AB2" s="458"/>
      <c r="AC2" s="458"/>
      <c r="AE2" s="458" t="s">
        <v>769</v>
      </c>
      <c r="AF2" s="458"/>
      <c r="AG2" s="458"/>
      <c r="AH2" s="458"/>
      <c r="AI2" s="458"/>
      <c r="AJ2" s="458"/>
      <c r="AK2" s="458"/>
      <c r="AL2" s="458"/>
      <c r="AM2" s="458"/>
      <c r="AN2" s="458"/>
      <c r="AO2" s="458"/>
      <c r="AP2" s="458"/>
      <c r="AQ2" s="458"/>
      <c r="AR2" s="458"/>
      <c r="AS2" s="458"/>
      <c r="AT2" s="458"/>
      <c r="AU2" s="458"/>
      <c r="AV2" s="458"/>
      <c r="AW2" s="458"/>
      <c r="AX2" s="458"/>
      <c r="AY2" s="458"/>
      <c r="AZ2" s="458"/>
      <c r="BA2" s="458"/>
      <c r="BB2" s="458"/>
      <c r="BC2" s="458"/>
      <c r="BD2" s="458"/>
      <c r="BE2" s="458"/>
      <c r="BF2" s="458"/>
      <c r="BG2" s="458"/>
      <c r="BH2" s="458"/>
      <c r="BI2" s="458"/>
      <c r="BJ2" s="458"/>
      <c r="BK2" s="458"/>
      <c r="BL2" s="458"/>
      <c r="BM2" s="458"/>
    </row>
    <row r="3" spans="1:131" ht="68" customHeight="1">
      <c r="B3" s="425" t="s">
        <v>723</v>
      </c>
      <c r="C3" s="425" t="s">
        <v>724</v>
      </c>
      <c r="D3" s="425" t="s">
        <v>725</v>
      </c>
      <c r="E3" s="425" t="s">
        <v>725</v>
      </c>
      <c r="G3" s="424"/>
      <c r="H3" s="425" t="s">
        <v>723</v>
      </c>
      <c r="I3" s="425" t="s">
        <v>724</v>
      </c>
      <c r="J3" s="425" t="s">
        <v>725</v>
      </c>
      <c r="K3" s="425" t="s">
        <v>725</v>
      </c>
      <c r="L3" s="4"/>
      <c r="M3" s="4"/>
      <c r="N3" s="374"/>
      <c r="Q3" s="425" t="s">
        <v>726</v>
      </c>
      <c r="R3" s="425" t="s">
        <v>727</v>
      </c>
      <c r="S3" s="425" t="s">
        <v>728</v>
      </c>
      <c r="T3" s="425" t="s">
        <v>728</v>
      </c>
      <c r="V3" s="424"/>
      <c r="W3" s="425" t="s">
        <v>726</v>
      </c>
      <c r="X3" s="425" t="s">
        <v>727</v>
      </c>
      <c r="Y3" s="425" t="s">
        <v>728</v>
      </c>
      <c r="Z3" s="425" t="s">
        <v>728</v>
      </c>
      <c r="AA3" s="4"/>
      <c r="AB3" s="4"/>
      <c r="AC3" s="374"/>
      <c r="AF3" s="461" t="s">
        <v>723</v>
      </c>
      <c r="AG3" s="461"/>
      <c r="AH3" s="461"/>
      <c r="AI3" s="461" t="s">
        <v>723</v>
      </c>
      <c r="AJ3" s="461"/>
      <c r="AK3" s="461"/>
      <c r="AL3" s="461" t="s">
        <v>724</v>
      </c>
      <c r="AM3" s="461"/>
      <c r="AN3" s="461"/>
      <c r="AO3" s="461" t="s">
        <v>725</v>
      </c>
      <c r="AP3" s="461"/>
      <c r="AQ3" s="461"/>
      <c r="AR3" s="461"/>
      <c r="AS3" s="461"/>
      <c r="AT3" s="461" t="s">
        <v>725</v>
      </c>
      <c r="AU3" s="461"/>
      <c r="AV3" s="461"/>
      <c r="AW3" s="461"/>
      <c r="AX3" s="461"/>
      <c r="AZ3" s="424"/>
      <c r="BA3" s="461" t="s">
        <v>723</v>
      </c>
      <c r="BB3" s="461"/>
      <c r="BC3" s="461"/>
      <c r="BD3" s="461" t="s">
        <v>723</v>
      </c>
      <c r="BE3" s="461"/>
      <c r="BF3" s="461"/>
      <c r="BG3" s="461" t="s">
        <v>724</v>
      </c>
      <c r="BH3" s="461"/>
      <c r="BI3" s="461"/>
      <c r="BJ3" s="461" t="s">
        <v>725</v>
      </c>
      <c r="BK3" s="461"/>
      <c r="BL3" s="461"/>
      <c r="BM3" s="425"/>
      <c r="BN3" s="425"/>
      <c r="BO3" s="461" t="s">
        <v>725</v>
      </c>
      <c r="BP3" s="461"/>
      <c r="BQ3" s="461"/>
      <c r="BR3" s="374"/>
      <c r="BS3" s="374"/>
      <c r="BT3" s="4"/>
      <c r="BU3" s="4"/>
      <c r="BV3" s="374"/>
      <c r="BZ3" s="461" t="s">
        <v>726</v>
      </c>
      <c r="CA3" s="461"/>
      <c r="CB3" s="461"/>
      <c r="CC3" s="461" t="s">
        <v>726</v>
      </c>
      <c r="CD3" s="461"/>
      <c r="CE3" s="461"/>
      <c r="CF3" s="461" t="s">
        <v>727</v>
      </c>
      <c r="CG3" s="461"/>
      <c r="CH3" s="425"/>
      <c r="CI3" s="461" t="s">
        <v>728</v>
      </c>
      <c r="CJ3" s="461"/>
      <c r="CK3" s="461"/>
      <c r="CL3" s="461"/>
      <c r="CM3" s="461"/>
      <c r="CN3" s="463" t="s">
        <v>728</v>
      </c>
      <c r="CO3" s="463"/>
      <c r="CP3" s="463"/>
      <c r="CQ3" s="463"/>
      <c r="CR3" s="463"/>
      <c r="CT3" s="424"/>
      <c r="CU3" s="461" t="s">
        <v>726</v>
      </c>
      <c r="CV3" s="461"/>
      <c r="CW3" s="461"/>
      <c r="CX3" s="461" t="s">
        <v>726</v>
      </c>
      <c r="CY3" s="461"/>
      <c r="CZ3" s="461"/>
      <c r="DA3" s="461" t="s">
        <v>727</v>
      </c>
      <c r="DB3" s="461"/>
      <c r="DC3" s="461"/>
      <c r="DD3" s="461" t="s">
        <v>728</v>
      </c>
      <c r="DE3" s="461"/>
      <c r="DF3" s="461"/>
      <c r="DG3" s="461"/>
      <c r="DH3" s="461"/>
      <c r="DI3" s="461" t="s">
        <v>728</v>
      </c>
      <c r="DJ3" s="461"/>
      <c r="DK3" s="461"/>
      <c r="DL3" s="461"/>
      <c r="DM3" s="461"/>
      <c r="DN3" s="4"/>
    </row>
    <row r="4" spans="1:131" ht="68" customHeight="1">
      <c r="B4" s="4" t="s">
        <v>731</v>
      </c>
      <c r="C4" s="4" t="s">
        <v>729</v>
      </c>
      <c r="D4" s="4" t="s">
        <v>730</v>
      </c>
      <c r="E4" s="4" t="s">
        <v>731</v>
      </c>
      <c r="G4" s="424"/>
      <c r="H4" s="4" t="s">
        <v>731</v>
      </c>
      <c r="I4" s="4" t="s">
        <v>729</v>
      </c>
      <c r="J4" s="4" t="s">
        <v>730</v>
      </c>
      <c r="K4" s="4" t="s">
        <v>731</v>
      </c>
      <c r="L4" s="4"/>
      <c r="M4" s="4"/>
      <c r="N4" s="374"/>
      <c r="Q4" s="4" t="s">
        <v>731</v>
      </c>
      <c r="R4" s="4" t="s">
        <v>729</v>
      </c>
      <c r="S4" s="4" t="s">
        <v>730</v>
      </c>
      <c r="T4" s="4" t="s">
        <v>731</v>
      </c>
      <c r="V4" s="424"/>
      <c r="W4" s="365" t="s">
        <v>731</v>
      </c>
      <c r="X4" s="4" t="s">
        <v>729</v>
      </c>
      <c r="Y4" s="4" t="s">
        <v>730</v>
      </c>
      <c r="Z4" s="4" t="s">
        <v>731</v>
      </c>
      <c r="AA4" s="4"/>
      <c r="AB4" s="4"/>
      <c r="AC4" s="374"/>
      <c r="AF4" s="466" t="s">
        <v>729</v>
      </c>
      <c r="AG4" s="466"/>
      <c r="AH4" s="466"/>
      <c r="AI4" s="466" t="s">
        <v>729</v>
      </c>
      <c r="AJ4" s="466"/>
      <c r="AK4" s="466"/>
      <c r="AL4" s="466" t="s">
        <v>729</v>
      </c>
      <c r="AM4" s="466"/>
      <c r="AN4" s="466"/>
      <c r="AO4" s="466" t="s">
        <v>730</v>
      </c>
      <c r="AP4" s="466"/>
      <c r="AQ4" s="466"/>
      <c r="AR4" s="466"/>
      <c r="AS4" s="466"/>
      <c r="AT4" s="466" t="s">
        <v>731</v>
      </c>
      <c r="AU4" s="466"/>
      <c r="AV4" s="466"/>
      <c r="AW4" s="466"/>
      <c r="AX4" s="466"/>
      <c r="AZ4" s="424"/>
      <c r="BA4" s="466" t="s">
        <v>729</v>
      </c>
      <c r="BB4" s="466"/>
      <c r="BC4" s="466"/>
      <c r="BD4" s="466" t="s">
        <v>729</v>
      </c>
      <c r="BE4" s="466"/>
      <c r="BF4" s="466"/>
      <c r="BG4" s="466" t="s">
        <v>729</v>
      </c>
      <c r="BH4" s="466"/>
      <c r="BI4" s="466"/>
      <c r="BJ4" s="466" t="s">
        <v>730</v>
      </c>
      <c r="BK4" s="466"/>
      <c r="BL4" s="466"/>
      <c r="BM4" s="466"/>
      <c r="BN4" s="466"/>
      <c r="BO4" s="462" t="s">
        <v>731</v>
      </c>
      <c r="BP4" s="462"/>
      <c r="BQ4" s="462"/>
      <c r="BR4" s="462"/>
      <c r="BS4" s="462"/>
      <c r="BT4" s="4"/>
      <c r="BU4" s="4"/>
      <c r="BV4" s="374"/>
      <c r="BZ4" s="466" t="s">
        <v>729</v>
      </c>
      <c r="CA4" s="466"/>
      <c r="CB4" s="466"/>
      <c r="CC4" s="466" t="s">
        <v>729</v>
      </c>
      <c r="CD4" s="466"/>
      <c r="CE4" s="466"/>
      <c r="CF4" s="4"/>
      <c r="CG4" s="4" t="s">
        <v>729</v>
      </c>
      <c r="CH4" s="4"/>
      <c r="CI4" s="464" t="s">
        <v>730</v>
      </c>
      <c r="CJ4" s="464"/>
      <c r="CK4" s="464"/>
      <c r="CL4" s="464"/>
      <c r="CM4" s="464"/>
      <c r="CN4" s="465" t="s">
        <v>731</v>
      </c>
      <c r="CO4" s="465"/>
      <c r="CP4" s="465"/>
      <c r="CQ4" s="465"/>
      <c r="CR4" s="465"/>
      <c r="CT4" s="424"/>
      <c r="CU4" s="466" t="s">
        <v>729</v>
      </c>
      <c r="CV4" s="466"/>
      <c r="CW4" s="466"/>
      <c r="CX4" s="438"/>
      <c r="CY4" s="438"/>
      <c r="CZ4" s="438"/>
      <c r="DA4" s="466" t="s">
        <v>729</v>
      </c>
      <c r="DB4" s="466"/>
      <c r="DC4" s="466"/>
      <c r="DD4" s="466" t="s">
        <v>730</v>
      </c>
      <c r="DE4" s="466"/>
      <c r="DF4" s="466"/>
      <c r="DG4" s="466"/>
      <c r="DH4" s="466"/>
      <c r="DI4" s="466" t="s">
        <v>731</v>
      </c>
      <c r="DJ4" s="466"/>
      <c r="DK4" s="466"/>
      <c r="DL4" s="466"/>
      <c r="DM4" s="466"/>
      <c r="DN4" s="4"/>
      <c r="DO4" s="4"/>
      <c r="DP4" s="374"/>
    </row>
    <row r="5" spans="1:131" ht="68">
      <c r="A5" t="s">
        <v>732</v>
      </c>
      <c r="B5" s="374" t="s">
        <v>733</v>
      </c>
      <c r="C5" s="374" t="s">
        <v>733</v>
      </c>
      <c r="D5" s="374" t="s">
        <v>733</v>
      </c>
      <c r="E5" s="374" t="s">
        <v>733</v>
      </c>
      <c r="G5" s="424"/>
      <c r="H5" s="374" t="s">
        <v>733</v>
      </c>
      <c r="I5" s="374" t="s">
        <v>733</v>
      </c>
      <c r="J5" s="374" t="s">
        <v>733</v>
      </c>
      <c r="K5" s="374" t="s">
        <v>733</v>
      </c>
      <c r="L5" s="4"/>
      <c r="M5" s="4"/>
      <c r="N5" s="4" t="s">
        <v>734</v>
      </c>
      <c r="P5" t="s">
        <v>732</v>
      </c>
      <c r="Q5" s="374" t="s">
        <v>733</v>
      </c>
      <c r="R5" s="374" t="s">
        <v>733</v>
      </c>
      <c r="S5" s="374" t="s">
        <v>733</v>
      </c>
      <c r="T5" s="374" t="s">
        <v>733</v>
      </c>
      <c r="V5" s="424"/>
      <c r="W5" s="374" t="s">
        <v>733</v>
      </c>
      <c r="X5" s="374" t="s">
        <v>733</v>
      </c>
      <c r="Y5" s="374" t="s">
        <v>733</v>
      </c>
      <c r="Z5" s="374" t="s">
        <v>733</v>
      </c>
      <c r="AA5" s="374" t="s">
        <v>733</v>
      </c>
      <c r="AB5" s="374" t="s">
        <v>733</v>
      </c>
      <c r="AC5" s="374" t="s">
        <v>733</v>
      </c>
      <c r="AE5" t="s">
        <v>732</v>
      </c>
      <c r="AF5" s="460" t="s">
        <v>773</v>
      </c>
      <c r="AG5" s="460"/>
      <c r="AH5" s="460"/>
      <c r="AI5" s="460" t="s">
        <v>774</v>
      </c>
      <c r="AJ5" s="460"/>
      <c r="AK5" s="460"/>
      <c r="AL5" s="460" t="s">
        <v>759</v>
      </c>
      <c r="AM5" s="460"/>
      <c r="AN5" s="460"/>
      <c r="AO5" s="460" t="s">
        <v>759</v>
      </c>
      <c r="AP5" s="460"/>
      <c r="AQ5" s="460"/>
      <c r="AR5" s="460"/>
      <c r="AS5" s="460"/>
      <c r="AT5" s="460" t="s">
        <v>759</v>
      </c>
      <c r="AU5" s="460"/>
      <c r="AV5" s="460"/>
      <c r="AW5" s="460"/>
      <c r="AX5" s="460"/>
      <c r="AZ5" s="424"/>
      <c r="BA5" s="460" t="s">
        <v>779</v>
      </c>
      <c r="BB5" s="462"/>
      <c r="BC5" s="462"/>
      <c r="BD5" s="460" t="s">
        <v>780</v>
      </c>
      <c r="BE5" s="462"/>
      <c r="BF5" s="462"/>
      <c r="BG5" s="460" t="s">
        <v>760</v>
      </c>
      <c r="BH5" s="460"/>
      <c r="BI5" s="460"/>
      <c r="BJ5" s="460" t="s">
        <v>760</v>
      </c>
      <c r="BK5" s="460"/>
      <c r="BL5" s="460"/>
      <c r="BM5" s="460"/>
      <c r="BN5" s="460"/>
      <c r="BO5" s="460" t="s">
        <v>761</v>
      </c>
      <c r="BP5" s="460"/>
      <c r="BQ5" s="460"/>
      <c r="BR5" s="460"/>
      <c r="BS5" s="460"/>
      <c r="BT5" s="374" t="s">
        <v>759</v>
      </c>
      <c r="BU5" s="374" t="s">
        <v>759</v>
      </c>
      <c r="BV5" s="374" t="s">
        <v>759</v>
      </c>
      <c r="BW5" s="374" t="s">
        <v>759</v>
      </c>
      <c r="BX5" s="374"/>
      <c r="BY5" t="s">
        <v>732</v>
      </c>
      <c r="BZ5" s="460" t="s">
        <v>772</v>
      </c>
      <c r="CA5" s="460"/>
      <c r="CB5" s="460"/>
      <c r="CC5" s="460" t="s">
        <v>783</v>
      </c>
      <c r="CD5" s="460"/>
      <c r="CE5" s="460"/>
      <c r="CF5" s="460" t="s">
        <v>759</v>
      </c>
      <c r="CG5" s="460"/>
      <c r="CH5" s="460"/>
      <c r="CI5" s="460" t="s">
        <v>759</v>
      </c>
      <c r="CJ5" s="460"/>
      <c r="CK5" s="460"/>
      <c r="CL5" s="460"/>
      <c r="CM5" s="460"/>
      <c r="CN5" s="460" t="s">
        <v>759</v>
      </c>
      <c r="CO5" s="460"/>
      <c r="CP5" s="460"/>
      <c r="CQ5" s="460"/>
      <c r="CR5" s="460"/>
      <c r="CT5" s="424"/>
      <c r="CU5" s="462" t="s">
        <v>781</v>
      </c>
      <c r="CV5" s="462"/>
      <c r="CW5" s="462"/>
      <c r="CX5" s="462" t="s">
        <v>782</v>
      </c>
      <c r="CY5" s="462"/>
      <c r="CZ5" s="462"/>
      <c r="DA5" s="462" t="s">
        <v>410</v>
      </c>
      <c r="DB5" s="462"/>
      <c r="DC5" s="462"/>
      <c r="DD5" s="462" t="s">
        <v>410</v>
      </c>
      <c r="DE5" s="462"/>
      <c r="DF5" s="462"/>
      <c r="DG5" s="462"/>
      <c r="DH5" s="462"/>
      <c r="DI5" s="462" t="s">
        <v>410</v>
      </c>
      <c r="DJ5" s="462"/>
      <c r="DK5" s="462"/>
      <c r="DL5" s="462"/>
      <c r="DM5" s="462"/>
      <c r="DN5" s="4" t="s">
        <v>410</v>
      </c>
      <c r="DO5" s="4" t="s">
        <v>410</v>
      </c>
      <c r="DP5" s="4" t="s">
        <v>410</v>
      </c>
      <c r="DQ5" s="4" t="s">
        <v>410</v>
      </c>
      <c r="DR5" s="4"/>
    </row>
    <row r="6" spans="1:131" ht="85" customHeight="1">
      <c r="B6" s="426" t="s">
        <v>201</v>
      </c>
      <c r="C6" s="426" t="s">
        <v>201</v>
      </c>
      <c r="D6" s="426" t="s">
        <v>201</v>
      </c>
      <c r="E6" s="426" t="s">
        <v>201</v>
      </c>
      <c r="G6" s="424" t="s">
        <v>735</v>
      </c>
      <c r="H6" s="11" t="s">
        <v>212</v>
      </c>
      <c r="I6" s="11" t="s">
        <v>212</v>
      </c>
      <c r="J6" s="11" t="s">
        <v>212</v>
      </c>
      <c r="K6" s="11" t="s">
        <v>212</v>
      </c>
      <c r="L6" s="427" t="s">
        <v>736</v>
      </c>
      <c r="M6" s="374" t="s">
        <v>737</v>
      </c>
      <c r="N6" s="374" t="s">
        <v>738</v>
      </c>
      <c r="Q6" s="426" t="s">
        <v>201</v>
      </c>
      <c r="R6" s="426" t="s">
        <v>201</v>
      </c>
      <c r="S6" s="426" t="s">
        <v>201</v>
      </c>
      <c r="T6" s="426" t="s">
        <v>201</v>
      </c>
      <c r="V6" s="424" t="s">
        <v>735</v>
      </c>
      <c r="W6" s="11" t="s">
        <v>212</v>
      </c>
      <c r="X6" s="11" t="s">
        <v>212</v>
      </c>
      <c r="Y6" s="11" t="s">
        <v>212</v>
      </c>
      <c r="Z6" s="11" t="s">
        <v>212</v>
      </c>
      <c r="AA6" s="427" t="s">
        <v>739</v>
      </c>
      <c r="AB6" s="374" t="s">
        <v>740</v>
      </c>
      <c r="AC6" s="374" t="s">
        <v>741</v>
      </c>
      <c r="AE6" t="s">
        <v>400</v>
      </c>
      <c r="AF6" s="434" t="s">
        <v>122</v>
      </c>
      <c r="AG6" s="426" t="s">
        <v>201</v>
      </c>
      <c r="AH6" s="426" t="s">
        <v>762</v>
      </c>
      <c r="AI6" s="440" t="s">
        <v>122</v>
      </c>
      <c r="AJ6" s="321" t="s">
        <v>201</v>
      </c>
      <c r="AK6" s="321" t="s">
        <v>762</v>
      </c>
      <c r="AL6" s="434" t="s">
        <v>122</v>
      </c>
      <c r="AM6" s="426" t="s">
        <v>201</v>
      </c>
      <c r="AN6" s="426" t="s">
        <v>762</v>
      </c>
      <c r="AO6" s="434" t="s">
        <v>122</v>
      </c>
      <c r="AP6" s="426" t="s">
        <v>201</v>
      </c>
      <c r="AQ6" s="419" t="s">
        <v>203</v>
      </c>
      <c r="AR6" s="419" t="s">
        <v>205</v>
      </c>
      <c r="AS6" s="426" t="s">
        <v>762</v>
      </c>
      <c r="AT6" s="434" t="s">
        <v>122</v>
      </c>
      <c r="AU6" s="426" t="s">
        <v>201</v>
      </c>
      <c r="AV6" s="419" t="s">
        <v>203</v>
      </c>
      <c r="AW6" s="419" t="s">
        <v>205</v>
      </c>
      <c r="AX6" s="426" t="s">
        <v>762</v>
      </c>
      <c r="AZ6" s="424" t="s">
        <v>735</v>
      </c>
      <c r="BA6" s="435" t="s">
        <v>131</v>
      </c>
      <c r="BB6" s="11" t="s">
        <v>212</v>
      </c>
      <c r="BC6" s="11" t="s">
        <v>763</v>
      </c>
      <c r="BD6" s="435" t="s">
        <v>131</v>
      </c>
      <c r="BE6" s="11" t="s">
        <v>212</v>
      </c>
      <c r="BF6" s="11" t="s">
        <v>763</v>
      </c>
      <c r="BG6" s="435" t="s">
        <v>131</v>
      </c>
      <c r="BH6" s="11" t="s">
        <v>212</v>
      </c>
      <c r="BI6" s="11" t="s">
        <v>763</v>
      </c>
      <c r="BJ6" s="435" t="s">
        <v>131</v>
      </c>
      <c r="BK6" s="11" t="s">
        <v>212</v>
      </c>
      <c r="BL6" s="11" t="s">
        <v>763</v>
      </c>
      <c r="BM6" s="11" t="s">
        <v>210</v>
      </c>
      <c r="BN6" s="11" t="s">
        <v>208</v>
      </c>
      <c r="BO6" s="435" t="s">
        <v>131</v>
      </c>
      <c r="BP6" s="11" t="s">
        <v>212</v>
      </c>
      <c r="BQ6" s="11" t="s">
        <v>763</v>
      </c>
      <c r="BR6" s="11" t="s">
        <v>210</v>
      </c>
      <c r="BS6" s="11" t="s">
        <v>208</v>
      </c>
      <c r="BT6" s="427" t="s">
        <v>736</v>
      </c>
      <c r="BU6" s="374" t="s">
        <v>737</v>
      </c>
      <c r="BV6" s="374" t="s">
        <v>764</v>
      </c>
      <c r="BW6" s="374" t="s">
        <v>765</v>
      </c>
      <c r="BX6" s="374"/>
      <c r="BY6" s="374" t="s">
        <v>400</v>
      </c>
      <c r="BZ6" s="434" t="s">
        <v>122</v>
      </c>
      <c r="CA6" s="426" t="s">
        <v>201</v>
      </c>
      <c r="CB6" s="426" t="s">
        <v>762</v>
      </c>
      <c r="CC6" s="59" t="s">
        <v>122</v>
      </c>
      <c r="CD6" s="59" t="s">
        <v>201</v>
      </c>
      <c r="CE6" s="426" t="s">
        <v>762</v>
      </c>
      <c r="CF6" s="434" t="s">
        <v>122</v>
      </c>
      <c r="CG6" s="426" t="s">
        <v>201</v>
      </c>
      <c r="CH6" s="426" t="s">
        <v>762</v>
      </c>
      <c r="CI6" s="434" t="s">
        <v>122</v>
      </c>
      <c r="CJ6" s="426" t="s">
        <v>201</v>
      </c>
      <c r="CK6" s="426" t="s">
        <v>762</v>
      </c>
      <c r="CL6" s="419" t="s">
        <v>203</v>
      </c>
      <c r="CM6" s="419" t="s">
        <v>205</v>
      </c>
      <c r="CN6" s="434" t="s">
        <v>122</v>
      </c>
      <c r="CO6" s="426" t="s">
        <v>201</v>
      </c>
      <c r="CP6" s="426" t="s">
        <v>762</v>
      </c>
      <c r="CQ6" s="419" t="s">
        <v>203</v>
      </c>
      <c r="CR6" s="419" t="s">
        <v>205</v>
      </c>
      <c r="CT6" s="424" t="s">
        <v>735</v>
      </c>
      <c r="CU6" s="435" t="s">
        <v>131</v>
      </c>
      <c r="CV6" s="11" t="s">
        <v>212</v>
      </c>
      <c r="CW6" s="11" t="s">
        <v>766</v>
      </c>
      <c r="CX6" s="435" t="s">
        <v>131</v>
      </c>
      <c r="CY6" s="11" t="s">
        <v>212</v>
      </c>
      <c r="CZ6" s="11" t="s">
        <v>766</v>
      </c>
      <c r="DA6" s="435" t="s">
        <v>131</v>
      </c>
      <c r="DB6" s="11" t="s">
        <v>212</v>
      </c>
      <c r="DC6" s="11" t="s">
        <v>766</v>
      </c>
      <c r="DD6" s="435" t="s">
        <v>131</v>
      </c>
      <c r="DE6" s="11" t="s">
        <v>212</v>
      </c>
      <c r="DF6" s="11" t="s">
        <v>766</v>
      </c>
      <c r="DG6" s="11" t="s">
        <v>210</v>
      </c>
      <c r="DH6" s="11" t="s">
        <v>208</v>
      </c>
      <c r="DI6" s="435" t="s">
        <v>131</v>
      </c>
      <c r="DJ6" s="11" t="s">
        <v>212</v>
      </c>
      <c r="DK6" s="11" t="s">
        <v>766</v>
      </c>
      <c r="DL6" s="11" t="s">
        <v>210</v>
      </c>
      <c r="DM6" s="11" t="s">
        <v>208</v>
      </c>
      <c r="DN6" s="427" t="s">
        <v>739</v>
      </c>
      <c r="DO6" s="374" t="s">
        <v>740</v>
      </c>
      <c r="DP6" s="374" t="s">
        <v>767</v>
      </c>
      <c r="DQ6" s="374" t="s">
        <v>768</v>
      </c>
      <c r="DR6" s="374"/>
      <c r="DS6" s="441" t="s">
        <v>775</v>
      </c>
      <c r="DT6" s="442" t="s">
        <v>776</v>
      </c>
      <c r="DU6" s="443" t="s">
        <v>777</v>
      </c>
      <c r="DV6" s="444" t="s">
        <v>778</v>
      </c>
      <c r="DW6" s="444"/>
      <c r="DX6" s="374" t="s">
        <v>770</v>
      </c>
      <c r="DY6" s="374" t="s">
        <v>771</v>
      </c>
    </row>
    <row r="7" spans="1:131">
      <c r="A7" t="s">
        <v>0</v>
      </c>
      <c r="B7" s="4">
        <v>-1859.09402457955</v>
      </c>
      <c r="C7" s="4">
        <v>-1858.8370079449901</v>
      </c>
      <c r="D7" s="4">
        <v>-1858.8390254333101</v>
      </c>
      <c r="E7" s="4">
        <v>-1859.1832551884399</v>
      </c>
      <c r="F7" s="71" t="s">
        <v>118</v>
      </c>
      <c r="G7" s="424" t="s">
        <v>742</v>
      </c>
      <c r="H7" s="39">
        <f>627.5095*(B9-B8)</f>
        <v>26.766087018768442</v>
      </c>
      <c r="I7" s="39">
        <f>627.5095*(C9-C8)</f>
        <v>28.623517629965107</v>
      </c>
      <c r="J7" s="39">
        <f>627.5095*(D9-D8)</f>
        <v>28.536533768963448</v>
      </c>
      <c r="K7" s="39">
        <f>627.5095*(E9-E8)</f>
        <v>26.547479777170274</v>
      </c>
      <c r="L7" s="428">
        <f t="shared" ref="L7:L70" si="0">K7-J7</f>
        <v>-1.989053991793174</v>
      </c>
      <c r="M7" s="39">
        <f>J7-I7</f>
        <v>-8.6983861001659335E-2</v>
      </c>
      <c r="N7" s="429">
        <f>H7-K7</f>
        <v>0.21860724159816769</v>
      </c>
      <c r="P7" t="s">
        <v>0</v>
      </c>
      <c r="Q7" s="4">
        <v>-1859.4596564631099</v>
      </c>
      <c r="R7" s="4">
        <v>-1859.1452760115501</v>
      </c>
      <c r="S7" s="4">
        <v>-1859.1590754004201</v>
      </c>
      <c r="T7" s="4">
        <v>-1859.5159457532</v>
      </c>
      <c r="U7" s="71" t="s">
        <v>118</v>
      </c>
      <c r="V7" s="424" t="s">
        <v>742</v>
      </c>
      <c r="W7" s="39">
        <f>627.5095*(Q9-Q8)</f>
        <v>26.139456333119782</v>
      </c>
      <c r="X7" s="39">
        <f>627.5095*(R9-R8)</f>
        <v>28.647026463887006</v>
      </c>
      <c r="Y7" s="39">
        <f>627.5095*(S9-S8)</f>
        <v>28.640588373250477</v>
      </c>
      <c r="Z7" s="39">
        <f>627.5095*(T9-T8)</f>
        <v>26.419878776394512</v>
      </c>
      <c r="AA7" s="428">
        <f t="shared" ref="AA7:AA70" si="1">Z7-Y7</f>
        <v>-2.2207095968559649</v>
      </c>
      <c r="AB7" s="39">
        <f>Y7-X7</f>
        <v>-6.4380906365286705E-3</v>
      </c>
      <c r="AC7" s="429">
        <f>W7-Z7</f>
        <v>-0.28042244327473043</v>
      </c>
      <c r="AE7" t="s">
        <v>0</v>
      </c>
      <c r="AF7" s="33">
        <v>-1853.70274683406</v>
      </c>
      <c r="AG7" s="33">
        <v>-1859.0934875944599</v>
      </c>
      <c r="AH7" s="33">
        <f>AG7-AF7</f>
        <v>-5.3907407603999218</v>
      </c>
      <c r="AI7" s="33">
        <v>-1853.70274683405</v>
      </c>
      <c r="AJ7" s="33">
        <v>-1858.8460572190299</v>
      </c>
      <c r="AK7" s="33">
        <f>AJ7-AI7</f>
        <v>-5.1433103849799409</v>
      </c>
      <c r="AL7" s="33">
        <v>-1853.6861604476501</v>
      </c>
      <c r="AM7" s="33">
        <v>-1858.83696656244</v>
      </c>
      <c r="AN7" s="33">
        <f>AM7-AL7</f>
        <v>-5.1508061147899298</v>
      </c>
      <c r="AO7" s="33">
        <v>-1853.6865202941899</v>
      </c>
      <c r="AP7" s="33">
        <v>-1858.8390419192599</v>
      </c>
      <c r="AQ7" s="33">
        <v>-1858.5896993045401</v>
      </c>
      <c r="AR7" s="33">
        <v>-1858.4525886917199</v>
      </c>
      <c r="AS7" s="33">
        <f>AP7-AO7</f>
        <v>-5.1525216250699941</v>
      </c>
      <c r="AT7" s="33">
        <v>-1853.6865202942299</v>
      </c>
      <c r="AU7" s="33">
        <v>-1859.1827945597599</v>
      </c>
      <c r="AV7" s="33">
        <v>-1858.91860003582</v>
      </c>
      <c r="AW7" s="33">
        <v>-1858.77285306455</v>
      </c>
      <c r="AX7" s="33">
        <f>AU7-AT7</f>
        <v>-5.496274265530019</v>
      </c>
      <c r="AY7" s="71" t="s">
        <v>118</v>
      </c>
      <c r="AZ7" s="424" t="s">
        <v>742</v>
      </c>
      <c r="BA7" s="39">
        <f t="shared" ref="BA7:BK7" si="2">627.5095*(AF9-AF8)</f>
        <v>41.149910104050875</v>
      </c>
      <c r="BB7" s="39">
        <f t="shared" si="2"/>
        <v>26.751959131650899</v>
      </c>
      <c r="BC7" s="33">
        <f t="shared" si="2"/>
        <v>-14.397950972399979</v>
      </c>
      <c r="BD7" s="39">
        <f t="shared" si="2"/>
        <v>41.149910091495116</v>
      </c>
      <c r="BE7" s="39">
        <f t="shared" si="2"/>
        <v>28.825968641648981</v>
      </c>
      <c r="BF7" s="33">
        <f t="shared" si="2"/>
        <v>-12.323941449846131</v>
      </c>
      <c r="BG7" s="39">
        <f t="shared" si="2"/>
        <v>41.08901158075868</v>
      </c>
      <c r="BH7" s="39">
        <f t="shared" si="2"/>
        <v>28.635002860967255</v>
      </c>
      <c r="BI7" s="39">
        <f t="shared" si="2"/>
        <v>-12.454008719791428</v>
      </c>
      <c r="BJ7" s="39">
        <f t="shared" si="2"/>
        <v>41.0852809426855</v>
      </c>
      <c r="BK7" s="39">
        <f t="shared" si="2"/>
        <v>28.537513756936431</v>
      </c>
      <c r="BL7" s="39">
        <f>627.5095*(AS9-AS8)</f>
        <v>-12.547767185749072</v>
      </c>
      <c r="BM7" s="39">
        <f>627.5095*(AQ9-AQ8)</f>
        <v>31.145259422523846</v>
      </c>
      <c r="BN7" s="39">
        <f>627.5095*(AR9-AR8)</f>
        <v>26.226718048908179</v>
      </c>
      <c r="BO7" s="39">
        <f>627.5095*(AT9-AT8)</f>
        <v>41.085280798436891</v>
      </c>
      <c r="BP7" s="39">
        <f>627.5095*(AU9-AU8)</f>
        <v>26.508745040119756</v>
      </c>
      <c r="BQ7" s="39">
        <f>627.5095*(AX9-AX8)</f>
        <v>-14.576535758317135</v>
      </c>
      <c r="BR7" s="39">
        <f>627.5095*(AV9-AV8)</f>
        <v>29.358006179374076</v>
      </c>
      <c r="BS7" s="39">
        <f>627.5095*(AW9-AW8)</f>
        <v>23.663314281788665</v>
      </c>
      <c r="BT7" s="428">
        <f t="shared" ref="BT7:BT70" si="3">BP7-BK7</f>
        <v>-2.0287687168166748</v>
      </c>
      <c r="BU7" s="39">
        <f t="shared" ref="BU7:BU70" si="4">BK7-BH7</f>
        <v>-9.7489104030824336E-2</v>
      </c>
      <c r="BV7" s="429">
        <f t="shared" ref="BV7:BV38" si="5">BB7-BP7</f>
        <v>0.24321409153114359</v>
      </c>
      <c r="BW7" s="429">
        <f t="shared" ref="BW7:BW38" si="6">BC7-BQ7</f>
        <v>0.1785847859171561</v>
      </c>
      <c r="BY7" t="s">
        <v>0</v>
      </c>
      <c r="BZ7" s="28">
        <v>-1853.7621519188899</v>
      </c>
      <c r="CA7" s="28">
        <v>-1859.4563208048301</v>
      </c>
      <c r="CB7" s="28">
        <f>CA7-BZ7</f>
        <v>-5.6941688859401438</v>
      </c>
      <c r="CC7" s="28">
        <v>-1853.7621519188799</v>
      </c>
      <c r="CD7" s="28">
        <v>-1859.15713770703</v>
      </c>
      <c r="CE7" s="28">
        <f>CD7-CC7</f>
        <v>-5.394985788150052</v>
      </c>
      <c r="CF7" s="28">
        <v>-1853.7399552322099</v>
      </c>
      <c r="CG7" s="28">
        <v>-1859.14227545109</v>
      </c>
      <c r="CH7" s="28">
        <f>CG7-CF7</f>
        <v>-5.4023202188800497</v>
      </c>
      <c r="CI7" s="28">
        <v>-1853.7532249031501</v>
      </c>
      <c r="CJ7" s="28">
        <v>-1859.1560737227601</v>
      </c>
      <c r="CK7" s="28">
        <f>CJ7-CI7</f>
        <v>-5.4028488196099715</v>
      </c>
      <c r="CL7" s="28">
        <v>-1858.88573147988</v>
      </c>
      <c r="CM7" s="28">
        <v>-1858.8036441583399</v>
      </c>
      <c r="CN7" s="28">
        <v>-1853.7532249031699</v>
      </c>
      <c r="CO7" s="28">
        <v>-1859.5126449509401</v>
      </c>
      <c r="CP7" s="28">
        <f>CO7-CN7</f>
        <v>-5.7594200477701634</v>
      </c>
      <c r="CQ7" s="28">
        <v>-1859.2262443940999</v>
      </c>
      <c r="CR7" s="28">
        <v>-1859.13757277472</v>
      </c>
      <c r="CS7" s="71" t="s">
        <v>118</v>
      </c>
      <c r="CT7" s="424" t="s">
        <v>742</v>
      </c>
      <c r="CU7" s="39">
        <f t="shared" ref="CU7:DM7" si="7">627.5095*(BZ9-BZ8)</f>
        <v>41.179762305924839</v>
      </c>
      <c r="CV7" s="39">
        <f t="shared" si="7"/>
        <v>26.171974509303901</v>
      </c>
      <c r="CW7" s="39">
        <f t="shared" si="7"/>
        <v>-15.007787796620939</v>
      </c>
      <c r="CX7" s="39">
        <f t="shared" si="7"/>
        <v>41.179762695010858</v>
      </c>
      <c r="CY7" s="39">
        <f t="shared" si="7"/>
        <v>28.759650042823363</v>
      </c>
      <c r="CZ7" s="39">
        <f t="shared" si="7"/>
        <v>-12.420112652187496</v>
      </c>
      <c r="DA7" s="39">
        <f t="shared" si="7"/>
        <v>41.159498367500007</v>
      </c>
      <c r="DB7" s="39">
        <f t="shared" si="7"/>
        <v>28.730122928524459</v>
      </c>
      <c r="DC7" s="39">
        <f t="shared" si="7"/>
        <v>-12.429375438975548</v>
      </c>
      <c r="DD7" s="39">
        <f t="shared" si="7"/>
        <v>41.161262045768609</v>
      </c>
      <c r="DE7" s="39">
        <f t="shared" si="7"/>
        <v>28.709767863214886</v>
      </c>
      <c r="DF7" s="39">
        <f t="shared" si="7"/>
        <v>-12.45149418255372</v>
      </c>
      <c r="DG7" s="39">
        <f t="shared" si="7"/>
        <v>31.3653361658235</v>
      </c>
      <c r="DH7" s="39">
        <f t="shared" si="7"/>
        <v>26.366798996428081</v>
      </c>
      <c r="DI7" s="39">
        <f t="shared" si="7"/>
        <v>41.16126208971378</v>
      </c>
      <c r="DJ7" s="39">
        <f t="shared" si="7"/>
        <v>26.469121310573502</v>
      </c>
      <c r="DK7" s="39">
        <f t="shared" si="7"/>
        <v>-14.692140779140278</v>
      </c>
      <c r="DL7" s="39">
        <f t="shared" si="7"/>
        <v>29.390335029611713</v>
      </c>
      <c r="DM7" s="39">
        <f t="shared" si="7"/>
        <v>23.616198647164772</v>
      </c>
      <c r="DN7" s="428">
        <f t="shared" ref="DN7:DN70" si="8">DJ7-DE7</f>
        <v>-2.2406465526413832</v>
      </c>
      <c r="DO7" s="39">
        <f>DE7-DB7</f>
        <v>-2.0355065309573206E-2</v>
      </c>
      <c r="DP7" s="429">
        <f t="shared" ref="DP7:DP38" si="9">CV7-DJ7</f>
        <v>-0.29714680126960147</v>
      </c>
      <c r="DQ7" s="429">
        <f t="shared" ref="DQ7:DQ38" si="10">CW7-DK7</f>
        <v>-0.31564701748066071</v>
      </c>
      <c r="DR7" s="429"/>
      <c r="DS7" s="33">
        <f t="shared" ref="DS7:DS38" si="11">BC7-BF7</f>
        <v>-2.0740095225538475</v>
      </c>
      <c r="DT7" s="33">
        <f>CW7-CZ7</f>
        <v>-2.587675144433442</v>
      </c>
      <c r="DU7" s="39">
        <f t="shared" ref="DU7:DU38" si="12">BT7</f>
        <v>-2.0287687168166748</v>
      </c>
      <c r="DV7" s="39">
        <f>DN7</f>
        <v>-2.2406465526413832</v>
      </c>
      <c r="DW7" s="39"/>
      <c r="DX7" s="33">
        <f>DU7-DS7</f>
        <v>4.5240805737172707E-2</v>
      </c>
      <c r="DY7" s="33">
        <f>DV7-DT7</f>
        <v>0.3470285917920588</v>
      </c>
      <c r="DZ7" s="23"/>
      <c r="EA7" s="23"/>
    </row>
    <row r="8" spans="1:131">
      <c r="A8" t="s">
        <v>1</v>
      </c>
      <c r="B8" s="4">
        <v>-1859.1145325125301</v>
      </c>
      <c r="C8" s="4">
        <v>-1858.8574430823801</v>
      </c>
      <c r="D8" s="4">
        <v>-1858.8594048285099</v>
      </c>
      <c r="E8" s="4">
        <v>-1859.20210698036</v>
      </c>
      <c r="F8" s="71" t="s">
        <v>119</v>
      </c>
      <c r="G8" s="424"/>
      <c r="H8" s="39">
        <f>627.5095*(B9-B7)</f>
        <v>13.897164248404289</v>
      </c>
      <c r="I8" s="39">
        <f>627.5095*(C9-C7)</f>
        <v>15.800274783937812</v>
      </c>
      <c r="J8" s="39">
        <f>627.5095*(D9-D7)</f>
        <v>15.748269676818854</v>
      </c>
      <c r="K8" s="39">
        <f>627.5095*(E9-E7)</f>
        <v>14.717801255320579</v>
      </c>
      <c r="L8" s="428">
        <f t="shared" si="0"/>
        <v>-1.0304684214982753</v>
      </c>
      <c r="M8" s="39">
        <f t="shared" ref="M8:M71" si="13">J8-I8</f>
        <v>-5.2005107118958449E-2</v>
      </c>
      <c r="N8" s="429">
        <f t="shared" ref="N8:N71" si="14">H8-K8</f>
        <v>-0.82063700691628938</v>
      </c>
      <c r="P8" t="s">
        <v>1</v>
      </c>
      <c r="Q8" s="4">
        <v>-1859.4785774234399</v>
      </c>
      <c r="R8" s="4">
        <v>-1859.16567899747</v>
      </c>
      <c r="S8" s="4">
        <v>-1859.17950313543</v>
      </c>
      <c r="T8" s="4">
        <v>-1859.5344513175801</v>
      </c>
      <c r="U8" s="71" t="s">
        <v>119</v>
      </c>
      <c r="V8" s="424"/>
      <c r="W8" s="39">
        <f>627.5095*(Q9-Q7)</f>
        <v>14.266373976935016</v>
      </c>
      <c r="X8" s="39">
        <f>627.5095*(R9-R7)</f>
        <v>15.843958970800669</v>
      </c>
      <c r="Y8" s="39">
        <f>627.5095*(S9-S7)</f>
        <v>15.821990591062443</v>
      </c>
      <c r="Z8" s="39">
        <f>627.5095*(T9-T7)</f>
        <v>14.807461325007205</v>
      </c>
      <c r="AA8" s="428">
        <f t="shared" si="1"/>
        <v>-1.0145292660552379</v>
      </c>
      <c r="AB8" s="39">
        <f t="shared" ref="AB8:AB71" si="15">Y8-X8</f>
        <v>-2.1968379738225963E-2</v>
      </c>
      <c r="AC8" s="429">
        <f t="shared" ref="AC8:AC71" si="16">W8-Z8</f>
        <v>-0.54108734807218895</v>
      </c>
      <c r="AE8" t="s">
        <v>1</v>
      </c>
      <c r="AF8" s="33">
        <v>-1853.7137000641801</v>
      </c>
      <c r="AG8" s="33">
        <v>-1859.1139627391699</v>
      </c>
      <c r="AH8" s="33">
        <f t="shared" ref="AH8:AH71" si="17">AG8-AF8</f>
        <v>-5.40026267498979</v>
      </c>
      <c r="AI8" s="33">
        <v>-1853.7137000641801</v>
      </c>
      <c r="AJ8" s="33">
        <v>-1858.8669403665001</v>
      </c>
      <c r="AK8" s="33">
        <f t="shared" ref="AK8:AK54" si="18">AJ8-AI8</f>
        <v>-5.1532403023200004</v>
      </c>
      <c r="AL8" s="33">
        <v>-1853.6970856360099</v>
      </c>
      <c r="AM8" s="33">
        <v>-1858.85736900082</v>
      </c>
      <c r="AN8" s="33">
        <f t="shared" ref="AN8:AN71" si="19">AM8-AL8</f>
        <v>-5.1602833648100841</v>
      </c>
      <c r="AO8" s="33">
        <v>-1853.6974264780399</v>
      </c>
      <c r="AP8" s="33">
        <v>-1858.85933455393</v>
      </c>
      <c r="AQ8" s="33">
        <v>-1858.60822136702</v>
      </c>
      <c r="AR8" s="33">
        <v>-1858.4757904253199</v>
      </c>
      <c r="AS8" s="33">
        <f t="shared" ref="AS8:AS71" si="20">AP8-AO8</f>
        <v>-5.1619080758900964</v>
      </c>
      <c r="AT8" s="33">
        <v>-1853.6974264778801</v>
      </c>
      <c r="AU8" s="33">
        <v>-1859.20164704479</v>
      </c>
      <c r="AV8" s="33">
        <v>-1858.9357409910899</v>
      </c>
      <c r="AW8" s="33">
        <v>-1858.7948444143501</v>
      </c>
      <c r="AX8" s="33">
        <f t="shared" ref="AX8:AX71" si="21">AU8-AT8</f>
        <v>-5.5042205669099076</v>
      </c>
      <c r="AY8" s="71" t="s">
        <v>119</v>
      </c>
      <c r="AZ8" s="424"/>
      <c r="BA8" s="39">
        <f t="shared" ref="BA8:BK8" si="22">627.5095*(AF9-AF7)</f>
        <v>34.276654148005562</v>
      </c>
      <c r="BB8" s="39">
        <f t="shared" si="22"/>
        <v>13.903611312274698</v>
      </c>
      <c r="BC8" s="33">
        <f t="shared" si="22"/>
        <v>-20.37304283573086</v>
      </c>
      <c r="BD8" s="39">
        <f t="shared" si="22"/>
        <v>34.276654129171916</v>
      </c>
      <c r="BE8" s="39">
        <f t="shared" si="22"/>
        <v>15.721595214223685</v>
      </c>
      <c r="BF8" s="33">
        <f t="shared" si="22"/>
        <v>-18.55505891494823</v>
      </c>
      <c r="BG8" s="39">
        <f t="shared" si="22"/>
        <v>34.233352095690826</v>
      </c>
      <c r="BH8" s="39">
        <f t="shared" si="22"/>
        <v>15.832278954377376</v>
      </c>
      <c r="BI8" s="39">
        <f t="shared" si="22"/>
        <v>-18.401073141313454</v>
      </c>
      <c r="BJ8" s="39">
        <f t="shared" si="22"/>
        <v>34.24154696805698</v>
      </c>
      <c r="BK8" s="39">
        <f t="shared" si="22"/>
        <v>15.80369272141095</v>
      </c>
      <c r="BL8" s="39">
        <f>627.5095*(AS9-AS7)</f>
        <v>-18.437854246646026</v>
      </c>
      <c r="BM8" s="39">
        <f>627.5095*(AQ9-AQ7)</f>
        <v>19.522489256817934</v>
      </c>
      <c r="BN8" s="39">
        <f>627.5095*(AR9-AR7)</f>
        <v>11.66740979844532</v>
      </c>
      <c r="BO8" s="39">
        <f>627.5095*(AT9-AT7)</f>
        <v>34.241546949223334</v>
      </c>
      <c r="BP8" s="39">
        <f>627.5095*(AU9-AU7)</f>
        <v>14.678631585162984</v>
      </c>
      <c r="BQ8" s="39">
        <f>627.5095*(AX9-AX7)</f>
        <v>-19.562915364060345</v>
      </c>
      <c r="BR8" s="39">
        <f>627.5095*(AV9-AV7)</f>
        <v>18.601893908404431</v>
      </c>
      <c r="BS8" s="39">
        <f>627.5095*(AW9-AW7)</f>
        <v>9.8635333643739145</v>
      </c>
      <c r="BT8" s="428">
        <f t="shared" si="3"/>
        <v>-1.1250611362479663</v>
      </c>
      <c r="BU8" s="39">
        <f t="shared" si="4"/>
        <v>-2.8586232966425484E-2</v>
      </c>
      <c r="BV8" s="429">
        <f t="shared" si="5"/>
        <v>-0.77502027288828579</v>
      </c>
      <c r="BW8" s="429">
        <f t="shared" si="6"/>
        <v>-0.81012747167051558</v>
      </c>
      <c r="BY8" t="s">
        <v>1</v>
      </c>
      <c r="BZ8" s="28">
        <v>-1853.7729676966401</v>
      </c>
      <c r="CA8" s="28">
        <v>-1859.47526505319</v>
      </c>
      <c r="CB8" s="28">
        <f t="shared" ref="CB8:CB71" si="23">CA8-BZ8</f>
        <v>-5.7022973565499342</v>
      </c>
      <c r="CC8" s="28">
        <v>-1853.7729676972699</v>
      </c>
      <c r="CD8" s="28">
        <v>-1859.17763993994</v>
      </c>
      <c r="CE8" s="28">
        <f t="shared" ref="CE8:CE71" si="24">CD8-CC8</f>
        <v>-5.4046722426701308</v>
      </c>
      <c r="CF8" s="28">
        <v>-1853.7507852809099</v>
      </c>
      <c r="CG8" s="28">
        <v>-1859.1626579715401</v>
      </c>
      <c r="CH8" s="28">
        <f t="shared" ref="CH8:CH71" si="25">CG8-CF8</f>
        <v>-5.4118726906301617</v>
      </c>
      <c r="CI8" s="28">
        <v>-1853.76404815399</v>
      </c>
      <c r="CJ8" s="28">
        <v>-1859.1764739077901</v>
      </c>
      <c r="CK8" s="28">
        <f t="shared" ref="CK8:CK71" si="26">CJ8-CI8</f>
        <v>-5.4124257538001075</v>
      </c>
      <c r="CL8" s="28">
        <v>-1858.9042509057899</v>
      </c>
      <c r="CM8" s="28">
        <v>-1858.82697776698</v>
      </c>
      <c r="CN8" s="28">
        <v>-1853.76404815403</v>
      </c>
      <c r="CO8" s="28">
        <v>-1859.5312063331301</v>
      </c>
      <c r="CP8" s="28">
        <f t="shared" ref="CP8:CP71" si="27">CO8-CN8</f>
        <v>-5.767158179100079</v>
      </c>
      <c r="CQ8" s="28">
        <v>-1859.2430276535899</v>
      </c>
      <c r="CR8" s="28">
        <v>-1859.1594014268201</v>
      </c>
      <c r="CS8" s="71" t="s">
        <v>119</v>
      </c>
      <c r="CT8" s="424"/>
      <c r="CU8" s="39">
        <f t="shared" ref="CU8:DM8" si="28">627.5095*(BZ9-BZ7)</f>
        <v>34.392759017806171</v>
      </c>
      <c r="CV8" s="39">
        <f t="shared" si="28"/>
        <v>14.284278693070972</v>
      </c>
      <c r="CW8" s="39">
        <f t="shared" si="28"/>
        <v>-20.108480324735197</v>
      </c>
      <c r="CX8" s="39">
        <f t="shared" si="28"/>
        <v>34.392759005393081</v>
      </c>
      <c r="CY8" s="39">
        <f t="shared" si="28"/>
        <v>15.894304120538221</v>
      </c>
      <c r="CZ8" s="39">
        <f t="shared" si="28"/>
        <v>-18.498454884854866</v>
      </c>
      <c r="DA8" s="39">
        <f t="shared" si="28"/>
        <v>34.363539922804677</v>
      </c>
      <c r="DB8" s="39">
        <f t="shared" si="28"/>
        <v>15.939897712152169</v>
      </c>
      <c r="DC8" s="39">
        <f t="shared" si="28"/>
        <v>-18.42364221065251</v>
      </c>
      <c r="DD8" s="39">
        <f t="shared" si="28"/>
        <v>34.369569322880572</v>
      </c>
      <c r="DE8" s="39">
        <f t="shared" si="28"/>
        <v>15.908457955141738</v>
      </c>
      <c r="DF8" s="39">
        <f t="shared" si="28"/>
        <v>-18.46111136773883</v>
      </c>
      <c r="DG8" s="39">
        <f t="shared" si="28"/>
        <v>19.74422047277012</v>
      </c>
      <c r="DH8" s="39">
        <f t="shared" si="28"/>
        <v>11.724737905491519</v>
      </c>
      <c r="DI8" s="39">
        <f t="shared" si="28"/>
        <v>34.3695693541273</v>
      </c>
      <c r="DJ8" s="39">
        <f t="shared" si="28"/>
        <v>14.82167765321733</v>
      </c>
      <c r="DK8" s="39">
        <f t="shared" si="28"/>
        <v>-19.547891700909972</v>
      </c>
      <c r="DL8" s="39">
        <f t="shared" si="28"/>
        <v>18.85868025866408</v>
      </c>
      <c r="DM8" s="39">
        <f t="shared" si="28"/>
        <v>9.9185120821496255</v>
      </c>
      <c r="DN8" s="428">
        <f t="shared" si="8"/>
        <v>-1.0867803019244082</v>
      </c>
      <c r="DO8" s="39">
        <f t="shared" ref="DO8:DO71" si="29">DE8-DB8</f>
        <v>-3.1439757010430114E-2</v>
      </c>
      <c r="DP8" s="429">
        <f t="shared" si="9"/>
        <v>-0.53739896014635846</v>
      </c>
      <c r="DQ8" s="429">
        <f t="shared" si="10"/>
        <v>-0.56058862382522534</v>
      </c>
      <c r="DR8" s="429"/>
      <c r="DS8" s="33">
        <f t="shared" si="11"/>
        <v>-1.8179839207826305</v>
      </c>
      <c r="DT8" s="33">
        <f t="shared" ref="DT8:DT71" si="30">CW8-CZ8</f>
        <v>-1.6100254398803315</v>
      </c>
      <c r="DU8" s="39">
        <f t="shared" si="12"/>
        <v>-1.1250611362479663</v>
      </c>
      <c r="DV8" s="39">
        <f t="shared" ref="DV8:DV71" si="31">DN8</f>
        <v>-1.0867803019244082</v>
      </c>
      <c r="DW8" s="39"/>
      <c r="DX8" s="33">
        <f t="shared" ref="DX8:DX71" si="32">DU8-DS8</f>
        <v>0.69292278453466416</v>
      </c>
      <c r="DY8" s="33">
        <f t="shared" ref="DY8:DY71" si="33">DV8-DT8</f>
        <v>0.52324513795592331</v>
      </c>
      <c r="DZ8" s="23"/>
      <c r="EA8" s="23"/>
    </row>
    <row r="9" spans="1:131">
      <c r="A9" t="s">
        <v>2</v>
      </c>
      <c r="B9" s="4">
        <v>-1859.07187803954</v>
      </c>
      <c r="C9" s="4">
        <v>-1858.81182860542</v>
      </c>
      <c r="D9" s="4">
        <v>-1858.8139289691501</v>
      </c>
      <c r="E9" s="4">
        <v>-1859.15980088017</v>
      </c>
      <c r="F9" s="71" t="s">
        <v>743</v>
      </c>
      <c r="G9" s="424"/>
      <c r="H9" s="39">
        <f>627.5095*(B7-B8)</f>
        <v>12.868922770364152</v>
      </c>
      <c r="I9" s="39">
        <f>627.5095*(C7-C8)</f>
        <v>12.823242846027295</v>
      </c>
      <c r="J9" s="39">
        <f>627.5095*(D7-D8)</f>
        <v>12.788264092144594</v>
      </c>
      <c r="K9" s="39">
        <f>627.5095*(E7-E8)</f>
        <v>11.829678521849695</v>
      </c>
      <c r="L9" s="428">
        <f t="shared" si="0"/>
        <v>-0.95858557029489866</v>
      </c>
      <c r="M9" s="39">
        <f t="shared" si="13"/>
        <v>-3.4978753882700886E-2</v>
      </c>
      <c r="N9" s="429">
        <f t="shared" si="14"/>
        <v>1.0392442485144571</v>
      </c>
      <c r="P9" t="s">
        <v>2</v>
      </c>
      <c r="Q9" s="4">
        <v>-1859.4369215499701</v>
      </c>
      <c r="R9" s="4">
        <v>-1859.1200270567999</v>
      </c>
      <c r="S9" s="4">
        <v>-1859.13386145451</v>
      </c>
      <c r="T9" s="4">
        <v>-1859.49234856252</v>
      </c>
      <c r="U9" s="71" t="s">
        <v>743</v>
      </c>
      <c r="V9" s="424"/>
      <c r="W9" s="39">
        <f>627.5095*(Q7-Q8)</f>
        <v>11.873082356184767</v>
      </c>
      <c r="X9" s="39">
        <f>627.5095*(R7-R8)</f>
        <v>12.803067493086335</v>
      </c>
      <c r="Y9" s="39">
        <f>627.5095*(S7-S8)</f>
        <v>12.818597782188034</v>
      </c>
      <c r="Z9" s="39">
        <f>627.5095*(T7-T8)</f>
        <v>11.612417451387307</v>
      </c>
      <c r="AA9" s="428">
        <f t="shared" si="1"/>
        <v>-1.2061803308007271</v>
      </c>
      <c r="AB9" s="39">
        <f t="shared" si="15"/>
        <v>1.5530289101699069E-2</v>
      </c>
      <c r="AC9" s="429">
        <f t="shared" si="16"/>
        <v>0.2606649047974603</v>
      </c>
      <c r="AE9" t="s">
        <v>2</v>
      </c>
      <c r="AF9" s="33">
        <v>-1853.64812351099</v>
      </c>
      <c r="AG9" s="33">
        <v>-1859.0713307804001</v>
      </c>
      <c r="AH9" s="33">
        <f t="shared" si="17"/>
        <v>-5.4232072694101134</v>
      </c>
      <c r="AI9" s="33">
        <v>-1853.64812351101</v>
      </c>
      <c r="AJ9" s="33">
        <v>-1858.8210032633301</v>
      </c>
      <c r="AK9" s="33">
        <f t="shared" si="18"/>
        <v>-5.1728797523201138</v>
      </c>
      <c r="AL9" s="33">
        <v>-1853.63160613079</v>
      </c>
      <c r="AM9" s="33">
        <v>-1858.81173622098</v>
      </c>
      <c r="AN9" s="33">
        <f t="shared" si="19"/>
        <v>-5.1801300901900049</v>
      </c>
      <c r="AO9" s="33">
        <v>-1853.63195291797</v>
      </c>
      <c r="AP9" s="33">
        <v>-1858.81385713286</v>
      </c>
      <c r="AQ9" s="33">
        <v>-1858.55858823888</v>
      </c>
      <c r="AR9" s="33">
        <v>-1858.4339954914601</v>
      </c>
      <c r="AS9" s="33">
        <f t="shared" si="20"/>
        <v>-5.1819042148899825</v>
      </c>
      <c r="AT9" s="33">
        <v>-1853.63195291804</v>
      </c>
      <c r="AU9" s="33">
        <v>-1859.1594026723301</v>
      </c>
      <c r="AV9" s="33">
        <v>-1858.88895603217</v>
      </c>
      <c r="AW9" s="33">
        <v>-1858.75713452425</v>
      </c>
      <c r="AX9" s="33">
        <f t="shared" si="21"/>
        <v>-5.5274497542900463</v>
      </c>
      <c r="AY9" s="71" t="s">
        <v>743</v>
      </c>
      <c r="AZ9" s="424"/>
      <c r="BA9" s="39">
        <f t="shared" ref="BA9:BK9" si="34">627.5095*(AF7-AF8)</f>
        <v>6.873255956045317</v>
      </c>
      <c r="BB9" s="39">
        <f t="shared" si="34"/>
        <v>12.848347819376199</v>
      </c>
      <c r="BC9" s="33">
        <f t="shared" si="34"/>
        <v>5.9750918633308832</v>
      </c>
      <c r="BD9" s="39">
        <f t="shared" si="34"/>
        <v>6.8732559623231992</v>
      </c>
      <c r="BE9" s="39">
        <f t="shared" si="34"/>
        <v>13.104373427425294</v>
      </c>
      <c r="BF9" s="33">
        <f t="shared" si="34"/>
        <v>6.2311174651020957</v>
      </c>
      <c r="BG9" s="39">
        <f t="shared" si="34"/>
        <v>6.8556594850678527</v>
      </c>
      <c r="BH9" s="39">
        <f t="shared" si="34"/>
        <v>12.802723906589877</v>
      </c>
      <c r="BI9" s="39">
        <f t="shared" si="34"/>
        <v>5.9470644215220245</v>
      </c>
      <c r="BJ9" s="39">
        <f t="shared" si="34"/>
        <v>6.8437339746285248</v>
      </c>
      <c r="BK9" s="39">
        <f t="shared" si="34"/>
        <v>12.73382103552548</v>
      </c>
      <c r="BL9" s="39">
        <f>627.5095*(AS7-AS8)</f>
        <v>5.8900870608969553</v>
      </c>
      <c r="BM9" s="39">
        <f>627.5095*(AQ7-AQ8)</f>
        <v>11.622770165705912</v>
      </c>
      <c r="BN9" s="39">
        <f>627.5095*(AR7-AR8)</f>
        <v>14.559308250462857</v>
      </c>
      <c r="BO9" s="39">
        <f>627.5095*(AT7-AT8)</f>
        <v>6.8437338492135593</v>
      </c>
      <c r="BP9" s="39">
        <f>627.5095*(AU7-AU8)</f>
        <v>11.830113454956772</v>
      </c>
      <c r="BQ9" s="39">
        <f>627.5095*(AX7-AX8)</f>
        <v>4.9863796057432115</v>
      </c>
      <c r="BR9" s="39">
        <f>627.5095*(AV7-AV8)</f>
        <v>10.756112270969643</v>
      </c>
      <c r="BS9" s="39">
        <f>627.5095*(AW7-AW8)</f>
        <v>13.799780917414751</v>
      </c>
      <c r="BT9" s="428">
        <f t="shared" si="3"/>
        <v>-0.90370758056870848</v>
      </c>
      <c r="BU9" s="39">
        <f t="shared" si="4"/>
        <v>-6.8902871064397075E-2</v>
      </c>
      <c r="BV9" s="429">
        <f t="shared" si="5"/>
        <v>1.0182343644194276</v>
      </c>
      <c r="BW9" s="429">
        <f t="shared" si="6"/>
        <v>0.98871225758767167</v>
      </c>
      <c r="BY9" t="s">
        <v>2</v>
      </c>
      <c r="BZ9" s="28">
        <v>-1853.7073435709401</v>
      </c>
      <c r="CA9" s="28">
        <v>-1859.43355735871</v>
      </c>
      <c r="CB9" s="28">
        <f t="shared" si="23"/>
        <v>-5.7262137877698933</v>
      </c>
      <c r="CC9" s="28">
        <v>-1853.7073435709499</v>
      </c>
      <c r="CD9" s="28">
        <v>-1859.1318085221801</v>
      </c>
      <c r="CE9" s="28">
        <f t="shared" si="24"/>
        <v>-5.4244649512302203</v>
      </c>
      <c r="CF9" s="28">
        <v>-1853.68519344785</v>
      </c>
      <c r="CG9" s="28">
        <v>-1859.11687360823</v>
      </c>
      <c r="CH9" s="28">
        <f t="shared" si="25"/>
        <v>-5.4316801603799831</v>
      </c>
      <c r="CI9" s="28">
        <v>-1853.69845351033</v>
      </c>
      <c r="CJ9" s="28">
        <v>-1859.13072198234</v>
      </c>
      <c r="CK9" s="28">
        <f t="shared" si="26"/>
        <v>-5.4322684720100369</v>
      </c>
      <c r="CL9" s="28">
        <v>-1858.85426706305</v>
      </c>
      <c r="CM9" s="28">
        <v>-1858.7849595999301</v>
      </c>
      <c r="CN9" s="28">
        <v>-1853.6984535102999</v>
      </c>
      <c r="CO9" s="28">
        <v>-1859.4890251050999</v>
      </c>
      <c r="CP9" s="28">
        <f t="shared" si="27"/>
        <v>-5.7905715947999852</v>
      </c>
      <c r="CQ9" s="28">
        <v>-1859.1961911753699</v>
      </c>
      <c r="CR9" s="28">
        <v>-1859.1217666202599</v>
      </c>
      <c r="CS9" s="71" t="s">
        <v>743</v>
      </c>
      <c r="CT9" s="424"/>
      <c r="CU9" s="39">
        <f t="shared" ref="CU9:DM9" si="35">627.5095*(BZ7-BZ8)</f>
        <v>6.7870032881186697</v>
      </c>
      <c r="CV9" s="39">
        <f t="shared" si="35"/>
        <v>11.887695816232929</v>
      </c>
      <c r="CW9" s="39">
        <f t="shared" si="35"/>
        <v>5.1006925281142586</v>
      </c>
      <c r="CX9" s="39">
        <f t="shared" si="35"/>
        <v>6.787003689617773</v>
      </c>
      <c r="CY9" s="39">
        <f t="shared" si="35"/>
        <v>12.865345922285142</v>
      </c>
      <c r="CZ9" s="39">
        <f t="shared" si="35"/>
        <v>6.0783422326673682</v>
      </c>
      <c r="DA9" s="39">
        <f t="shared" si="35"/>
        <v>6.7959584446953274</v>
      </c>
      <c r="DB9" s="39">
        <f t="shared" si="35"/>
        <v>12.79022521637229</v>
      </c>
      <c r="DC9" s="39">
        <f t="shared" si="35"/>
        <v>5.9942667716769629</v>
      </c>
      <c r="DD9" s="39">
        <f t="shared" si="35"/>
        <v>6.7916927228880359</v>
      </c>
      <c r="DE9" s="39">
        <f t="shared" si="35"/>
        <v>12.801309908073147</v>
      </c>
      <c r="DF9" s="39">
        <f t="shared" si="35"/>
        <v>6.0096171851851112</v>
      </c>
      <c r="DG9" s="39">
        <f t="shared" si="35"/>
        <v>11.621115693053378</v>
      </c>
      <c r="DH9" s="39">
        <f t="shared" si="35"/>
        <v>14.642061090936561</v>
      </c>
      <c r="DI9" s="39">
        <f t="shared" si="35"/>
        <v>6.79169273558648</v>
      </c>
      <c r="DJ9" s="39">
        <f t="shared" si="35"/>
        <v>11.647443657356172</v>
      </c>
      <c r="DK9" s="39">
        <f t="shared" si="35"/>
        <v>4.855750921769693</v>
      </c>
      <c r="DL9" s="39">
        <f t="shared" si="35"/>
        <v>10.531654770947632</v>
      </c>
      <c r="DM9" s="39">
        <f t="shared" si="35"/>
        <v>13.697686565015148</v>
      </c>
      <c r="DN9" s="428">
        <f t="shared" si="8"/>
        <v>-1.153866250716975</v>
      </c>
      <c r="DO9" s="39">
        <f t="shared" si="29"/>
        <v>1.1084691700856908E-2</v>
      </c>
      <c r="DP9" s="429">
        <f t="shared" si="9"/>
        <v>0.24025215887675699</v>
      </c>
      <c r="DQ9" s="429">
        <f t="shared" si="10"/>
        <v>0.24494160634456552</v>
      </c>
      <c r="DR9" s="429"/>
      <c r="DS9" s="33">
        <f t="shared" si="11"/>
        <v>-0.25602560177121259</v>
      </c>
      <c r="DT9" s="33">
        <f t="shared" si="30"/>
        <v>-0.97764970455310962</v>
      </c>
      <c r="DU9" s="39">
        <f t="shared" si="12"/>
        <v>-0.90370758056870848</v>
      </c>
      <c r="DV9" s="39">
        <f t="shared" si="31"/>
        <v>-1.153866250716975</v>
      </c>
      <c r="DW9" s="39"/>
      <c r="DX9" s="33">
        <f t="shared" si="32"/>
        <v>-0.64768197879749589</v>
      </c>
      <c r="DY9" s="33">
        <f t="shared" si="33"/>
        <v>-0.1762165461638654</v>
      </c>
      <c r="DZ9" s="23"/>
      <c r="EA9" s="23"/>
    </row>
    <row r="10" spans="1:131">
      <c r="A10" t="s">
        <v>3</v>
      </c>
      <c r="B10" s="4">
        <v>-1689.69963109432</v>
      </c>
      <c r="C10" s="4">
        <v>-1689.44881563235</v>
      </c>
      <c r="D10" s="4">
        <v>-1689.45067797047</v>
      </c>
      <c r="E10" s="4">
        <v>-1689.79421001581</v>
      </c>
      <c r="F10" s="71" t="s">
        <v>118</v>
      </c>
      <c r="G10" s="424" t="s">
        <v>742</v>
      </c>
      <c r="H10" s="39">
        <f>627.5095*(B12-B11)</f>
        <v>6.0544671840505853</v>
      </c>
      <c r="I10" s="39">
        <f>627.5095*(C12-C11)</f>
        <v>7.3184014124105641</v>
      </c>
      <c r="J10" s="39">
        <f>627.5095*(D12-D11)</f>
        <v>7.2672845952352461</v>
      </c>
      <c r="K10" s="39">
        <f>627.5095*(E12-E11)</f>
        <v>6.2879823132366379</v>
      </c>
      <c r="L10" s="428">
        <f t="shared" si="0"/>
        <v>-0.97930228199860814</v>
      </c>
      <c r="M10" s="39">
        <f t="shared" si="13"/>
        <v>-5.1116817175318019E-2</v>
      </c>
      <c r="N10" s="429">
        <f t="shared" si="14"/>
        <v>-0.23351512918605266</v>
      </c>
      <c r="P10" t="s">
        <v>3</v>
      </c>
      <c r="Q10" s="4">
        <v>-1690.0220614008001</v>
      </c>
      <c r="R10" s="4">
        <v>-1689.7100088555101</v>
      </c>
      <c r="S10" s="4">
        <v>-1689.7238814232001</v>
      </c>
      <c r="T10" s="4">
        <v>-1690.07998686016</v>
      </c>
      <c r="U10" s="71" t="s">
        <v>118</v>
      </c>
      <c r="V10" s="424" t="s">
        <v>742</v>
      </c>
      <c r="W10" s="39">
        <f>627.5095*(Q12-Q11)</f>
        <v>5.8806267339815737</v>
      </c>
      <c r="X10" s="39">
        <f>627.5095*(R12-R11)</f>
        <v>7.3782099703622341</v>
      </c>
      <c r="Y10" s="39">
        <f>627.5095*(S12-S11)</f>
        <v>7.3486978283843909</v>
      </c>
      <c r="Z10" s="39">
        <f>627.5095*(T12-T11)</f>
        <v>6.3235368947371038</v>
      </c>
      <c r="AA10" s="428">
        <f t="shared" si="1"/>
        <v>-1.0251609336472871</v>
      </c>
      <c r="AB10" s="39">
        <f t="shared" si="15"/>
        <v>-2.9512141977843243E-2</v>
      </c>
      <c r="AC10" s="429">
        <f t="shared" si="16"/>
        <v>-0.44291016075553014</v>
      </c>
      <c r="AE10" t="s">
        <v>3</v>
      </c>
      <c r="AF10" s="33">
        <v>-1685.02762998302</v>
      </c>
      <c r="AG10" s="33">
        <v>-1689.70016436484</v>
      </c>
      <c r="AH10" s="33">
        <f t="shared" si="17"/>
        <v>-4.6725343818200145</v>
      </c>
      <c r="AI10" s="33">
        <v>-1685.02762998299</v>
      </c>
      <c r="AJ10" s="33">
        <v>-1689.45411586512</v>
      </c>
      <c r="AK10" s="33">
        <f t="shared" si="18"/>
        <v>-4.4264858821300095</v>
      </c>
      <c r="AL10" s="33">
        <v>-1685.0161698674599</v>
      </c>
      <c r="AM10" s="33">
        <v>-1689.44957769383</v>
      </c>
      <c r="AN10" s="33">
        <f t="shared" si="19"/>
        <v>-4.4334078263700576</v>
      </c>
      <c r="AO10" s="33">
        <v>-1685.01652254552</v>
      </c>
      <c r="AP10" s="33">
        <v>-1689.4514102857599</v>
      </c>
      <c r="AQ10" s="33">
        <v>-1689.24881962839</v>
      </c>
      <c r="AR10" s="33">
        <v>-1689.0930938014601</v>
      </c>
      <c r="AS10" s="33">
        <f t="shared" si="20"/>
        <v>-4.4348877402399012</v>
      </c>
      <c r="AT10" s="33">
        <v>-1685.0165225456401</v>
      </c>
      <c r="AU10" s="33">
        <v>-1689.7947500109699</v>
      </c>
      <c r="AV10" s="33">
        <v>-1689.57749528205</v>
      </c>
      <c r="AW10" s="33">
        <v>-1689.4128802437499</v>
      </c>
      <c r="AX10" s="33">
        <f t="shared" si="21"/>
        <v>-4.7782274653297918</v>
      </c>
      <c r="AY10" s="71" t="s">
        <v>118</v>
      </c>
      <c r="AZ10" s="424" t="s">
        <v>742</v>
      </c>
      <c r="BA10" s="39">
        <f t="shared" ref="BA10:BK10" si="36">627.5095*(AF12-AF11)</f>
        <v>11.37998541611433</v>
      </c>
      <c r="BB10" s="39">
        <f t="shared" si="36"/>
        <v>5.9223613051162785</v>
      </c>
      <c r="BC10" s="33">
        <f t="shared" si="36"/>
        <v>-5.4576241109980526</v>
      </c>
      <c r="BD10" s="39">
        <f t="shared" si="36"/>
        <v>11.379985403558566</v>
      </c>
      <c r="BE10" s="39">
        <f t="shared" si="36"/>
        <v>7.2815205519575326</v>
      </c>
      <c r="BF10" s="33">
        <f t="shared" si="36"/>
        <v>-4.0984648516010331</v>
      </c>
      <c r="BG10" s="39">
        <f t="shared" si="36"/>
        <v>11.350910930560334</v>
      </c>
      <c r="BH10" s="39">
        <f t="shared" si="36"/>
        <v>7.214625409835576</v>
      </c>
      <c r="BI10" s="39">
        <f t="shared" si="36"/>
        <v>-4.1362855207247575</v>
      </c>
      <c r="BJ10" s="39">
        <f t="shared" si="36"/>
        <v>11.33753899191955</v>
      </c>
      <c r="BK10" s="39">
        <f t="shared" si="36"/>
        <v>7.168045875392</v>
      </c>
      <c r="BL10" s="39">
        <f>627.5095*(AS12-AS11)</f>
        <v>-4.1694931165275504</v>
      </c>
      <c r="BM10" s="39">
        <f>627.5095*(AQ12-AQ11)</f>
        <v>7.9625233480210023</v>
      </c>
      <c r="BN10" s="39">
        <f>627.5095*(AR12-AR11)</f>
        <v>6.0153291845246848</v>
      </c>
      <c r="BO10" s="39">
        <f>627.5095*(AT12-AT11)</f>
        <v>11.337538885195553</v>
      </c>
      <c r="BP10" s="39">
        <f>627.5095*(AU12-AU11)</f>
        <v>6.1709979196988352</v>
      </c>
      <c r="BQ10" s="39">
        <f>627.5095*(AX12-AX11)</f>
        <v>-5.1665409654967176</v>
      </c>
      <c r="BR10" s="39">
        <f>627.5095*(AV12-AV11)</f>
        <v>7.0520827598865861</v>
      </c>
      <c r="BS10" s="39">
        <f>627.5095*(AW12-AW11)</f>
        <v>4.711892549260603</v>
      </c>
      <c r="BT10" s="428">
        <f t="shared" si="3"/>
        <v>-0.99704795569316484</v>
      </c>
      <c r="BU10" s="39">
        <f t="shared" si="4"/>
        <v>-4.6579534443575987E-2</v>
      </c>
      <c r="BV10" s="429">
        <f t="shared" si="5"/>
        <v>-0.2486366145825567</v>
      </c>
      <c r="BW10" s="429">
        <f t="shared" si="6"/>
        <v>-0.29108314550133496</v>
      </c>
      <c r="BY10" t="s">
        <v>3</v>
      </c>
      <c r="BZ10" s="28">
        <v>-1685.08092312753</v>
      </c>
      <c r="CA10" s="28">
        <v>-1690.02016513585</v>
      </c>
      <c r="CB10" s="28">
        <f t="shared" si="23"/>
        <v>-4.9392420083199795</v>
      </c>
      <c r="CC10" s="28">
        <v>-1685.08092312753</v>
      </c>
      <c r="CD10" s="28">
        <v>-1689.7227663973599</v>
      </c>
      <c r="CE10" s="28">
        <f t="shared" si="24"/>
        <v>-4.6418432698299057</v>
      </c>
      <c r="CF10" s="28">
        <v>-1685.0599773915301</v>
      </c>
      <c r="CG10" s="28">
        <v>-1689.70815864275</v>
      </c>
      <c r="CH10" s="28">
        <f t="shared" si="25"/>
        <v>-4.6481812512199667</v>
      </c>
      <c r="CI10" s="28">
        <v>-1685.07325777252</v>
      </c>
      <c r="CJ10" s="28">
        <v>-1689.72200017112</v>
      </c>
      <c r="CK10" s="28">
        <f t="shared" si="26"/>
        <v>-4.6487423986000067</v>
      </c>
      <c r="CL10" s="28">
        <v>-1689.5018462348901</v>
      </c>
      <c r="CM10" s="28">
        <v>-1689.39342505435</v>
      </c>
      <c r="CN10" s="28">
        <v>-1685.07325777251</v>
      </c>
      <c r="CO10" s="28">
        <v>-1690.07806469202</v>
      </c>
      <c r="CP10" s="28">
        <f t="shared" si="27"/>
        <v>-5.0048069195099743</v>
      </c>
      <c r="CQ10" s="28">
        <v>-1689.84209000843</v>
      </c>
      <c r="CR10" s="28">
        <v>-1689.7268188575299</v>
      </c>
      <c r="CS10" s="71" t="s">
        <v>118</v>
      </c>
      <c r="CT10" s="424" t="s">
        <v>742</v>
      </c>
      <c r="CU10" s="39">
        <f t="shared" ref="CU10:DM10" si="37">627.5095*(BZ12-BZ11)</f>
        <v>11.4006966873197</v>
      </c>
      <c r="CV10" s="39">
        <f t="shared" si="37"/>
        <v>5.8075974105051555</v>
      </c>
      <c r="CW10" s="39">
        <f t="shared" si="37"/>
        <v>-5.5930992768145451</v>
      </c>
      <c r="CX10" s="39">
        <f t="shared" si="37"/>
        <v>11.400696674763935</v>
      </c>
      <c r="CY10" s="39">
        <f t="shared" si="37"/>
        <v>7.4214528547784653</v>
      </c>
      <c r="CZ10" s="39">
        <f t="shared" si="37"/>
        <v>-3.9792438199854714</v>
      </c>
      <c r="DA10" s="39">
        <f t="shared" si="37"/>
        <v>11.384319636893292</v>
      </c>
      <c r="DB10" s="39">
        <f t="shared" si="37"/>
        <v>7.3728501292538953</v>
      </c>
      <c r="DC10" s="39">
        <f t="shared" si="37"/>
        <v>-4.0114695076393962</v>
      </c>
      <c r="DD10" s="39">
        <f t="shared" si="37"/>
        <v>11.381496804131354</v>
      </c>
      <c r="DE10" s="39">
        <f t="shared" si="37"/>
        <v>7.3637448786435487</v>
      </c>
      <c r="DF10" s="39">
        <f t="shared" si="37"/>
        <v>-4.0177519254878051</v>
      </c>
      <c r="DG10" s="39">
        <f t="shared" si="37"/>
        <v>8.1559410905786809</v>
      </c>
      <c r="DH10" s="39">
        <f t="shared" si="37"/>
        <v>6.2523341447776764</v>
      </c>
      <c r="DI10" s="39">
        <f t="shared" si="37"/>
        <v>11.381496804131354</v>
      </c>
      <c r="DJ10" s="39">
        <f t="shared" si="37"/>
        <v>6.2863779156836044</v>
      </c>
      <c r="DK10" s="39">
        <f t="shared" si="37"/>
        <v>-5.0951188884477494</v>
      </c>
      <c r="DL10" s="39">
        <f t="shared" si="37"/>
        <v>7.1759623721925472</v>
      </c>
      <c r="DM10" s="39">
        <f t="shared" si="37"/>
        <v>4.8457641520543602</v>
      </c>
      <c r="DN10" s="428">
        <f t="shared" si="8"/>
        <v>-1.0773669629599443</v>
      </c>
      <c r="DO10" s="39">
        <f t="shared" si="29"/>
        <v>-9.1052506103466158E-3</v>
      </c>
      <c r="DP10" s="429">
        <f t="shared" si="9"/>
        <v>-0.47878050517844883</v>
      </c>
      <c r="DQ10" s="429">
        <f t="shared" si="10"/>
        <v>-0.4979803883667957</v>
      </c>
      <c r="DR10" s="429"/>
      <c r="DS10" s="33">
        <f t="shared" si="11"/>
        <v>-1.3591592593970194</v>
      </c>
      <c r="DT10" s="33">
        <f t="shared" si="30"/>
        <v>-1.6138554568290737</v>
      </c>
      <c r="DU10" s="39">
        <f t="shared" si="12"/>
        <v>-0.99704795569316484</v>
      </c>
      <c r="DV10" s="39">
        <f t="shared" si="31"/>
        <v>-1.0773669629599443</v>
      </c>
      <c r="DW10" s="39"/>
      <c r="DX10" s="33">
        <f t="shared" si="32"/>
        <v>0.36211130370385458</v>
      </c>
      <c r="DY10" s="33">
        <f t="shared" si="33"/>
        <v>0.53648849386912945</v>
      </c>
      <c r="DZ10" s="23"/>
      <c r="EA10" s="23"/>
    </row>
    <row r="11" spans="1:131">
      <c r="A11" t="s">
        <v>4</v>
      </c>
      <c r="B11" s="4">
        <v>-1689.6738413452699</v>
      </c>
      <c r="C11" s="4">
        <v>-1689.4222574867499</v>
      </c>
      <c r="D11" s="4">
        <v>-1689.42422078605</v>
      </c>
      <c r="E11" s="4">
        <v>-1689.76879311639</v>
      </c>
      <c r="F11" s="71" t="s">
        <v>119</v>
      </c>
      <c r="G11" s="424"/>
      <c r="H11" s="39">
        <f>627.5095*(B12-B10)</f>
        <v>22.237779715598602</v>
      </c>
      <c r="I11" s="39">
        <f>627.5095*(C12-C10)</f>
        <v>23.983890078869091</v>
      </c>
      <c r="J11" s="39">
        <f>627.5095*(D12-D10)</f>
        <v>23.869419162034937</v>
      </c>
      <c r="K11" s="39">
        <f>627.5095*(E12-E10)</f>
        <v>22.237328159800839</v>
      </c>
      <c r="L11" s="428">
        <f t="shared" si="0"/>
        <v>-1.6320910022340982</v>
      </c>
      <c r="M11" s="39">
        <f t="shared" si="13"/>
        <v>-0.11447091683415422</v>
      </c>
      <c r="N11" s="429">
        <f t="shared" si="14"/>
        <v>4.5155579776334775E-4</v>
      </c>
      <c r="P11" t="s">
        <v>4</v>
      </c>
      <c r="Q11" s="4">
        <v>-1689.9959922717701</v>
      </c>
      <c r="R11" s="4">
        <v>-1689.68326078619</v>
      </c>
      <c r="S11" s="4">
        <v>-1689.69713241776</v>
      </c>
      <c r="T11" s="4">
        <v>-1690.05450450685</v>
      </c>
      <c r="U11" s="71" t="s">
        <v>119</v>
      </c>
      <c r="V11" s="424"/>
      <c r="W11" s="39">
        <f>627.5095*(Q12-Q10)</f>
        <v>22.239252857044985</v>
      </c>
      <c r="X11" s="39">
        <f>627.5095*(R12-R10)</f>
        <v>24.162877575378712</v>
      </c>
      <c r="Y11" s="39">
        <f>627.5095*(S12-S10)</f>
        <v>24.133952857551208</v>
      </c>
      <c r="Z11" s="39">
        <f>627.5095*(T12-T10)</f>
        <v>22.313955679152084</v>
      </c>
      <c r="AA11" s="428">
        <f t="shared" si="1"/>
        <v>-1.8199971783991238</v>
      </c>
      <c r="AB11" s="39">
        <f t="shared" si="15"/>
        <v>-2.8924717827504054E-2</v>
      </c>
      <c r="AC11" s="429">
        <f t="shared" si="16"/>
        <v>-7.4702822107099109E-2</v>
      </c>
      <c r="AE11" t="s">
        <v>4</v>
      </c>
      <c r="AF11" s="33">
        <v>-1684.9970434398599</v>
      </c>
      <c r="AG11" s="33">
        <v>-1689.6740854951599</v>
      </c>
      <c r="AH11" s="33">
        <f t="shared" si="17"/>
        <v>-4.6770420553000349</v>
      </c>
      <c r="AI11" s="33">
        <v>-1684.9970434398499</v>
      </c>
      <c r="AJ11" s="33">
        <v>-1689.4273949332601</v>
      </c>
      <c r="AK11" s="33">
        <f t="shared" si="18"/>
        <v>-4.4303514934101713</v>
      </c>
      <c r="AL11" s="33">
        <v>-1684.9856464367699</v>
      </c>
      <c r="AM11" s="33">
        <v>-1689.42280888447</v>
      </c>
      <c r="AN11" s="33">
        <f t="shared" si="19"/>
        <v>-4.4371624477000751</v>
      </c>
      <c r="AO11" s="33">
        <v>-1684.9859777668401</v>
      </c>
      <c r="AP11" s="33">
        <v>-1689.4247627833299</v>
      </c>
      <c r="AQ11" s="33">
        <v>-1689.2193123617201</v>
      </c>
      <c r="AR11" s="33">
        <v>-1689.06594245731</v>
      </c>
      <c r="AS11" s="33">
        <f t="shared" si="20"/>
        <v>-4.4387850164898737</v>
      </c>
      <c r="AT11" s="33">
        <v>-1684.98597776683</v>
      </c>
      <c r="AU11" s="33">
        <v>-1689.7691702044201</v>
      </c>
      <c r="AV11" s="33">
        <v>-1689.5487913137599</v>
      </c>
      <c r="AW11" s="33">
        <v>-1689.3876272646501</v>
      </c>
      <c r="AX11" s="33">
        <f t="shared" si="21"/>
        <v>-4.7831924375900599</v>
      </c>
      <c r="AY11" s="71" t="s">
        <v>119</v>
      </c>
      <c r="AZ11" s="424"/>
      <c r="BA11" s="39">
        <f t="shared" ref="BA11:BK11" si="38">627.5095*(AF12-AF10)</f>
        <v>30.573331821235715</v>
      </c>
      <c r="BB11" s="39">
        <f t="shared" si="38"/>
        <v>22.287099778626764</v>
      </c>
      <c r="BC11" s="33">
        <f t="shared" si="38"/>
        <v>-8.2862320426089493</v>
      </c>
      <c r="BD11" s="39">
        <f t="shared" si="38"/>
        <v>30.573331796124187</v>
      </c>
      <c r="BE11" s="39">
        <f t="shared" si="38"/>
        <v>24.049159142914444</v>
      </c>
      <c r="BF11" s="33">
        <f t="shared" si="38"/>
        <v>-6.5241726532097433</v>
      </c>
      <c r="BG11" s="39">
        <f t="shared" si="38"/>
        <v>30.504653661115579</v>
      </c>
      <c r="BH11" s="39">
        <f t="shared" si="38"/>
        <v>24.012307586902224</v>
      </c>
      <c r="BI11" s="39">
        <f t="shared" si="38"/>
        <v>-6.4923460742133567</v>
      </c>
      <c r="BJ11" s="39">
        <f t="shared" si="38"/>
        <v>30.504677789014465</v>
      </c>
      <c r="BK11" s="39">
        <f t="shared" si="38"/>
        <v>23.889606801504801</v>
      </c>
      <c r="BL11" s="39">
        <f>627.5095*(AS12-AS10)</f>
        <v>-6.6150709875096645</v>
      </c>
      <c r="BM11" s="39">
        <f>627.5095*(AQ12-AQ10)</f>
        <v>26.478613502449569</v>
      </c>
      <c r="BN11" s="39">
        <f>627.5095*(AR12-AR10)</f>
        <v>23.053055576463127</v>
      </c>
      <c r="BO11" s="39">
        <f>627.5095*(AT12-AT10)</f>
        <v>30.504677763902937</v>
      </c>
      <c r="BP11" s="39">
        <f>627.5095*(AU12-AU10)</f>
        <v>22.222569537851548</v>
      </c>
      <c r="BQ11" s="39">
        <f>627.5095*(AX12-AX10)</f>
        <v>-8.2821082260513865</v>
      </c>
      <c r="BR11" s="39">
        <f>627.5095*(AV12-AV10)</f>
        <v>25.064095549606805</v>
      </c>
      <c r="BS11" s="39">
        <f>627.5095*(AW12-AW10)</f>
        <v>20.558376837706867</v>
      </c>
      <c r="BT11" s="428">
        <f t="shared" si="3"/>
        <v>-1.6670372636532527</v>
      </c>
      <c r="BU11" s="39">
        <f t="shared" si="4"/>
        <v>-0.12270078539742357</v>
      </c>
      <c r="BV11" s="429">
        <f t="shared" si="5"/>
        <v>6.4530240775216186E-2</v>
      </c>
      <c r="BW11" s="429">
        <f t="shared" si="6"/>
        <v>-4.1238165575627761E-3</v>
      </c>
      <c r="BY11" t="s">
        <v>4</v>
      </c>
      <c r="BZ11" s="28">
        <v>-1685.05041495567</v>
      </c>
      <c r="CA11" s="28">
        <v>-1689.99386093474</v>
      </c>
      <c r="CB11" s="28">
        <f t="shared" si="23"/>
        <v>-4.9434459790700203</v>
      </c>
      <c r="CC11" s="28">
        <v>-1685.05041495566</v>
      </c>
      <c r="CD11" s="28">
        <v>-1689.6957858108999</v>
      </c>
      <c r="CE11" s="28">
        <f t="shared" si="24"/>
        <v>-4.6453708552398894</v>
      </c>
      <c r="CF11" s="28">
        <v>-1685.0294242186501</v>
      </c>
      <c r="CG11" s="28">
        <v>-1689.6812565657599</v>
      </c>
      <c r="CH11" s="28">
        <f t="shared" si="25"/>
        <v>-4.6518323471098029</v>
      </c>
      <c r="CI11" s="28">
        <v>-1685.0426971633599</v>
      </c>
      <c r="CJ11" s="28">
        <v>-1689.6951277222599</v>
      </c>
      <c r="CK11" s="28">
        <f t="shared" si="26"/>
        <v>-4.6524305589000505</v>
      </c>
      <c r="CL11" s="28">
        <v>-1689.4720565872001</v>
      </c>
      <c r="CM11" s="28">
        <v>-1689.3662146091999</v>
      </c>
      <c r="CN11" s="28">
        <v>-1685.0426971633599</v>
      </c>
      <c r="CO11" s="28">
        <v>-1690.0524355832499</v>
      </c>
      <c r="CP11" s="28">
        <f t="shared" si="27"/>
        <v>-5.0097384198900272</v>
      </c>
      <c r="CQ11" s="28">
        <v>-1689.81326024087</v>
      </c>
      <c r="CR11" s="28">
        <v>-1689.7016454965701</v>
      </c>
      <c r="CS11" s="71" t="s">
        <v>119</v>
      </c>
      <c r="CT11" s="424"/>
      <c r="CU11" s="39">
        <f t="shared" ref="CU11:DM11" si="39">627.5095*(BZ12-BZ10)</f>
        <v>30.544864357097488</v>
      </c>
      <c r="CV11" s="39">
        <f t="shared" si="39"/>
        <v>22.313733496910245</v>
      </c>
      <c r="CW11" s="39">
        <f t="shared" si="39"/>
        <v>-8.2311308601872426</v>
      </c>
      <c r="CX11" s="39">
        <f t="shared" si="39"/>
        <v>30.544864350819605</v>
      </c>
      <c r="CY11" s="39">
        <f t="shared" si="39"/>
        <v>24.352027174007993</v>
      </c>
      <c r="CZ11" s="39">
        <f t="shared" si="39"/>
        <v>-6.1928371768116115</v>
      </c>
      <c r="DA11" s="39">
        <f t="shared" si="39"/>
        <v>30.556725874229752</v>
      </c>
      <c r="DB11" s="39">
        <f t="shared" si="39"/>
        <v>24.254159010307223</v>
      </c>
      <c r="DC11" s="39">
        <f t="shared" si="39"/>
        <v>-6.3025668639225287</v>
      </c>
      <c r="DD11" s="39">
        <f t="shared" si="39"/>
        <v>30.558569377910981</v>
      </c>
      <c r="DE11" s="39">
        <f t="shared" si="39"/>
        <v>24.226461826622828</v>
      </c>
      <c r="DF11" s="39">
        <f t="shared" si="39"/>
        <v>-6.3321075512881526</v>
      </c>
      <c r="DG11" s="39">
        <f t="shared" si="39"/>
        <v>26.84922801770362</v>
      </c>
      <c r="DH11" s="39">
        <f t="shared" si="39"/>
        <v>23.327146975696628</v>
      </c>
      <c r="DI11" s="39">
        <f t="shared" si="39"/>
        <v>30.558569371633098</v>
      </c>
      <c r="DJ11" s="39">
        <f t="shared" si="39"/>
        <v>22.368887145448504</v>
      </c>
      <c r="DK11" s="39">
        <f t="shared" si="39"/>
        <v>-8.1896822261845958</v>
      </c>
      <c r="DL11" s="39">
        <f t="shared" si="39"/>
        <v>25.26691539885622</v>
      </c>
      <c r="DM11" s="39">
        <f t="shared" si="39"/>
        <v>20.642287301256548</v>
      </c>
      <c r="DN11" s="428">
        <f t="shared" si="8"/>
        <v>-1.8575746811743237</v>
      </c>
      <c r="DO11" s="39">
        <f t="shared" si="29"/>
        <v>-2.7697183684395554E-2</v>
      </c>
      <c r="DP11" s="429">
        <f t="shared" si="9"/>
        <v>-5.5153648538258437E-2</v>
      </c>
      <c r="DQ11" s="429">
        <f t="shared" si="10"/>
        <v>-4.1448634002646756E-2</v>
      </c>
      <c r="DR11" s="429"/>
      <c r="DS11" s="33">
        <f t="shared" si="11"/>
        <v>-1.762059389399206</v>
      </c>
      <c r="DT11" s="33">
        <f t="shared" si="30"/>
        <v>-2.0382936833756311</v>
      </c>
      <c r="DU11" s="39">
        <f t="shared" si="12"/>
        <v>-1.6670372636532527</v>
      </c>
      <c r="DV11" s="39">
        <f t="shared" si="31"/>
        <v>-1.8575746811743237</v>
      </c>
      <c r="DW11" s="39"/>
      <c r="DX11" s="33">
        <f t="shared" si="32"/>
        <v>9.5022125745953367E-2</v>
      </c>
      <c r="DY11" s="33">
        <f t="shared" si="33"/>
        <v>0.18071900220130743</v>
      </c>
      <c r="DZ11" s="23"/>
      <c r="EA11" s="23"/>
    </row>
    <row r="12" spans="1:131">
      <c r="A12" t="s">
        <v>5</v>
      </c>
      <c r="B12" s="4">
        <v>-1689.6641929380601</v>
      </c>
      <c r="C12" s="4">
        <v>-1689.4105948722199</v>
      </c>
      <c r="D12" s="4">
        <v>-1689.41263963135</v>
      </c>
      <c r="E12" s="4">
        <v>-1689.75877257915</v>
      </c>
      <c r="F12" s="71" t="s">
        <v>743</v>
      </c>
      <c r="G12" s="424"/>
      <c r="H12" s="39">
        <f>627.5095*(B10-B11)</f>
        <v>-16.183312531548019</v>
      </c>
      <c r="I12" s="39">
        <f>627.5095*(C10-C11)</f>
        <v>-16.665488666458529</v>
      </c>
      <c r="J12" s="39">
        <f>627.5095*(D10-D11)</f>
        <v>-16.602134566799691</v>
      </c>
      <c r="K12" s="39">
        <f>627.5095*(E10-E11)</f>
        <v>-15.949345846564203</v>
      </c>
      <c r="L12" s="428">
        <f t="shared" si="0"/>
        <v>0.65278872023548828</v>
      </c>
      <c r="M12" s="39">
        <f t="shared" si="13"/>
        <v>6.3354099658837981E-2</v>
      </c>
      <c r="N12" s="429">
        <f t="shared" si="14"/>
        <v>-0.23396668498381601</v>
      </c>
      <c r="P12" t="s">
        <v>5</v>
      </c>
      <c r="Q12" s="4">
        <v>-1689.9866208969399</v>
      </c>
      <c r="R12" s="4">
        <v>-1689.67150286066</v>
      </c>
      <c r="S12" s="4">
        <v>-1689.68542152282</v>
      </c>
      <c r="T12" s="4">
        <v>-1690.0444273097801</v>
      </c>
      <c r="U12" s="71" t="s">
        <v>743</v>
      </c>
      <c r="V12" s="424"/>
      <c r="W12" s="39">
        <f>627.5095*(Q10-Q11)</f>
        <v>-16.358626123063413</v>
      </c>
      <c r="X12" s="39">
        <f>627.5095*(R10-R11)</f>
        <v>-16.784667605016477</v>
      </c>
      <c r="Y12" s="39">
        <f>627.5095*(S10-S11)</f>
        <v>-16.785255029166816</v>
      </c>
      <c r="Z12" s="39">
        <f>627.5095*(T10-T11)</f>
        <v>-15.990418784414979</v>
      </c>
      <c r="AA12" s="428">
        <f t="shared" si="1"/>
        <v>0.79483624475183667</v>
      </c>
      <c r="AB12" s="39">
        <f t="shared" si="15"/>
        <v>-5.874241503391886E-4</v>
      </c>
      <c r="AC12" s="429">
        <f t="shared" si="16"/>
        <v>-0.36820733864843369</v>
      </c>
      <c r="AE12" t="s">
        <v>5</v>
      </c>
      <c r="AF12" s="33">
        <v>-1684.97890827949</v>
      </c>
      <c r="AG12" s="33">
        <v>-1689.66464761206</v>
      </c>
      <c r="AH12" s="33">
        <f t="shared" si="17"/>
        <v>-4.6857393325699377</v>
      </c>
      <c r="AI12" s="33">
        <v>-1684.9789082795</v>
      </c>
      <c r="AJ12" s="33">
        <v>-1689.4157910921199</v>
      </c>
      <c r="AK12" s="33">
        <f t="shared" si="18"/>
        <v>-4.4368828126198423</v>
      </c>
      <c r="AL12" s="33">
        <v>-1684.9675576095401</v>
      </c>
      <c r="AM12" s="33">
        <v>-1689.4113116475201</v>
      </c>
      <c r="AN12" s="33">
        <f t="shared" si="19"/>
        <v>-4.443754037979943</v>
      </c>
      <c r="AO12" s="33">
        <v>-1684.96791024915</v>
      </c>
      <c r="AP12" s="33">
        <v>-1689.41333977559</v>
      </c>
      <c r="AQ12" s="33">
        <v>-1689.2066232735899</v>
      </c>
      <c r="AR12" s="33">
        <v>-1689.0563564204699</v>
      </c>
      <c r="AS12" s="33">
        <f t="shared" si="20"/>
        <v>-4.4454295264399661</v>
      </c>
      <c r="AT12" s="33">
        <v>-1684.9679102493101</v>
      </c>
      <c r="AU12" s="33">
        <v>-1689.7593360936701</v>
      </c>
      <c r="AV12" s="33">
        <v>-1689.5375531049999</v>
      </c>
      <c r="AW12" s="33">
        <v>-1689.3801183862199</v>
      </c>
      <c r="AX12" s="33">
        <f t="shared" si="21"/>
        <v>-4.791425844359992</v>
      </c>
      <c r="AY12" s="71" t="s">
        <v>743</v>
      </c>
      <c r="AZ12" s="424"/>
      <c r="BA12" s="39">
        <f t="shared" ref="BA12:BK12" si="40">627.5095*(AF10-AF11)</f>
        <v>-19.193346405121385</v>
      </c>
      <c r="BB12" s="39">
        <f t="shared" si="40"/>
        <v>-16.364738473510489</v>
      </c>
      <c r="BC12" s="33">
        <f t="shared" si="40"/>
        <v>2.8286079316108972</v>
      </c>
      <c r="BD12" s="39">
        <f t="shared" si="40"/>
        <v>-19.193346392565619</v>
      </c>
      <c r="BE12" s="39">
        <f t="shared" si="40"/>
        <v>-16.76763859095691</v>
      </c>
      <c r="BF12" s="33">
        <f t="shared" si="40"/>
        <v>2.4257078016087092</v>
      </c>
      <c r="BG12" s="39">
        <f t="shared" si="40"/>
        <v>-19.153742730555248</v>
      </c>
      <c r="BH12" s="39">
        <f t="shared" si="40"/>
        <v>-16.797682177066648</v>
      </c>
      <c r="BI12" s="39">
        <f t="shared" si="40"/>
        <v>2.3560605534885983</v>
      </c>
      <c r="BJ12" s="39">
        <f t="shared" si="40"/>
        <v>-19.167138797094914</v>
      </c>
      <c r="BK12" s="39">
        <f t="shared" si="40"/>
        <v>-16.721560926112801</v>
      </c>
      <c r="BL12" s="39">
        <f>627.5095*(AS10-AS11)</f>
        <v>2.4455778709821137</v>
      </c>
      <c r="BM12" s="39">
        <f>627.5095*(AQ10-AQ11)</f>
        <v>-18.516090154428568</v>
      </c>
      <c r="BN12" s="39">
        <f>627.5095*(AR10-AR11)</f>
        <v>-17.037726391938442</v>
      </c>
      <c r="BO12" s="39">
        <f>627.5095*(AT10-AT11)</f>
        <v>-19.167138878707384</v>
      </c>
      <c r="BP12" s="39">
        <f>627.5095*(AU10-AU11)</f>
        <v>-16.051571618152714</v>
      </c>
      <c r="BQ12" s="39">
        <f>627.5095*(AX10-AX11)</f>
        <v>3.1155672605546685</v>
      </c>
      <c r="BR12" s="39">
        <f>627.5095*(AV10-AV11)</f>
        <v>-18.01201278972022</v>
      </c>
      <c r="BS12" s="39">
        <f>627.5095*(AW10-AW11)</f>
        <v>-15.846484288446263</v>
      </c>
      <c r="BT12" s="428">
        <f t="shared" si="3"/>
        <v>0.66998930796008693</v>
      </c>
      <c r="BU12" s="39">
        <f t="shared" si="4"/>
        <v>7.6121250953846697E-2</v>
      </c>
      <c r="BV12" s="429">
        <f t="shared" si="5"/>
        <v>-0.31316685535777466</v>
      </c>
      <c r="BW12" s="429">
        <f t="shared" si="6"/>
        <v>-0.2869593289437713</v>
      </c>
      <c r="BY12" t="s">
        <v>5</v>
      </c>
      <c r="BZ12" s="28">
        <v>-1685.03224678979</v>
      </c>
      <c r="CA12" s="28">
        <v>-1689.98460593954</v>
      </c>
      <c r="CB12" s="28">
        <f t="shared" si="23"/>
        <v>-4.9523591497500092</v>
      </c>
      <c r="CC12" s="28">
        <v>-1685.0322467898</v>
      </c>
      <c r="CD12" s="28">
        <v>-1689.68395897345</v>
      </c>
      <c r="CE12" s="28">
        <f t="shared" si="24"/>
        <v>-4.6517121836500337</v>
      </c>
      <c r="CF12" s="28">
        <v>-1685.01128215126</v>
      </c>
      <c r="CG12" s="28">
        <v>-1689.66950718168</v>
      </c>
      <c r="CH12" s="28">
        <f t="shared" si="25"/>
        <v>-4.6582250304199988</v>
      </c>
      <c r="CI12" s="28">
        <v>-1685.02455959444</v>
      </c>
      <c r="CJ12" s="28">
        <v>-1689.68339284832</v>
      </c>
      <c r="CK12" s="28">
        <f t="shared" si="26"/>
        <v>-4.6588332538799477</v>
      </c>
      <c r="CL12" s="28">
        <v>-1689.45905926829</v>
      </c>
      <c r="CM12" s="28">
        <v>-1689.35625088093</v>
      </c>
      <c r="CN12" s="28">
        <v>-1685.02455959444</v>
      </c>
      <c r="CO12" s="28">
        <v>-1690.04241760278</v>
      </c>
      <c r="CP12" s="28">
        <f t="shared" si="27"/>
        <v>-5.0178580083399993</v>
      </c>
      <c r="CQ12" s="28">
        <v>-1689.8018246173899</v>
      </c>
      <c r="CR12" s="28">
        <v>-1689.6939232801701</v>
      </c>
      <c r="CS12" s="71" t="s">
        <v>743</v>
      </c>
      <c r="CT12" s="424"/>
      <c r="CU12" s="39">
        <f t="shared" ref="CU12:DM12" si="41">627.5095*(BZ10-BZ11)</f>
        <v>-19.144167669777787</v>
      </c>
      <c r="CV12" s="39">
        <f t="shared" si="41"/>
        <v>-16.506136086405089</v>
      </c>
      <c r="CW12" s="39">
        <f t="shared" si="41"/>
        <v>2.6380315833726979</v>
      </c>
      <c r="CX12" s="39">
        <f t="shared" si="41"/>
        <v>-19.14416767605567</v>
      </c>
      <c r="CY12" s="39">
        <f t="shared" si="41"/>
        <v>-16.930574319229528</v>
      </c>
      <c r="CZ12" s="39">
        <f t="shared" si="41"/>
        <v>2.2135933568261401</v>
      </c>
      <c r="DA12" s="39">
        <f t="shared" si="41"/>
        <v>-19.17240623733646</v>
      </c>
      <c r="DB12" s="39">
        <f t="shared" si="41"/>
        <v>-16.881308881053329</v>
      </c>
      <c r="DC12" s="39">
        <f t="shared" si="41"/>
        <v>2.2910973562831329</v>
      </c>
      <c r="DD12" s="39">
        <f t="shared" si="41"/>
        <v>-19.177072573779625</v>
      </c>
      <c r="DE12" s="39">
        <f t="shared" si="41"/>
        <v>-16.86271694797928</v>
      </c>
      <c r="DF12" s="39">
        <f t="shared" si="41"/>
        <v>2.314355625800347</v>
      </c>
      <c r="DG12" s="39">
        <f t="shared" si="41"/>
        <v>-18.693286927124941</v>
      </c>
      <c r="DH12" s="39">
        <f t="shared" si="41"/>
        <v>-17.074812830918951</v>
      </c>
      <c r="DI12" s="39">
        <f t="shared" si="41"/>
        <v>-19.177072567501746</v>
      </c>
      <c r="DJ12" s="39">
        <f t="shared" si="41"/>
        <v>-16.082509229764899</v>
      </c>
      <c r="DK12" s="39">
        <f t="shared" si="41"/>
        <v>3.0945633377368469</v>
      </c>
      <c r="DL12" s="39">
        <f t="shared" si="41"/>
        <v>-18.090953026663673</v>
      </c>
      <c r="DM12" s="39">
        <f t="shared" si="41"/>
        <v>-15.796523149202187</v>
      </c>
      <c r="DN12" s="428">
        <f t="shared" si="8"/>
        <v>0.78020771821438117</v>
      </c>
      <c r="DO12" s="39">
        <f t="shared" si="29"/>
        <v>1.8591933074048939E-2</v>
      </c>
      <c r="DP12" s="429">
        <f t="shared" si="9"/>
        <v>-0.4236268566401904</v>
      </c>
      <c r="DQ12" s="429">
        <f t="shared" si="10"/>
        <v>-0.45653175436414895</v>
      </c>
      <c r="DR12" s="429"/>
      <c r="DS12" s="33">
        <f t="shared" si="11"/>
        <v>0.40290013000218794</v>
      </c>
      <c r="DT12" s="33">
        <f t="shared" si="30"/>
        <v>0.42443822654655783</v>
      </c>
      <c r="DU12" s="39">
        <f t="shared" si="12"/>
        <v>0.66998930796008693</v>
      </c>
      <c r="DV12" s="39">
        <f t="shared" si="31"/>
        <v>0.78020771821438117</v>
      </c>
      <c r="DW12" s="39"/>
      <c r="DX12" s="33">
        <f t="shared" si="32"/>
        <v>0.26708917795789899</v>
      </c>
      <c r="DY12" s="33">
        <f t="shared" si="33"/>
        <v>0.35576949166782335</v>
      </c>
      <c r="DZ12" s="23"/>
      <c r="EA12" s="23"/>
    </row>
    <row r="13" spans="1:131">
      <c r="A13" t="s">
        <v>6</v>
      </c>
      <c r="B13" s="4">
        <v>-1269.7416300836901</v>
      </c>
      <c r="C13" s="4">
        <v>-1269.4521557943499</v>
      </c>
      <c r="D13" s="4">
        <v>-1269.4554908498401</v>
      </c>
      <c r="E13" s="4">
        <v>-1269.82903952687</v>
      </c>
      <c r="F13" s="71" t="s">
        <v>118</v>
      </c>
      <c r="G13" s="424" t="s">
        <v>744</v>
      </c>
      <c r="H13" s="39">
        <f>627.5095*(B15-B14)</f>
        <v>0.97248109059081045</v>
      </c>
      <c r="I13" s="39">
        <f>627.5095*(C15-C14)</f>
        <v>1.2271675304817438</v>
      </c>
      <c r="J13" s="39">
        <f>627.5095*(D15-D14)</f>
        <v>1.2181746103033386</v>
      </c>
      <c r="K13" s="39">
        <f>627.5095*(E15-E14)</f>
        <v>1.050114369620309</v>
      </c>
      <c r="L13" s="428">
        <f t="shared" si="0"/>
        <v>-0.1680602406830296</v>
      </c>
      <c r="M13" s="39">
        <f t="shared" si="13"/>
        <v>-8.9929201784051394E-3</v>
      </c>
      <c r="N13" s="429">
        <f t="shared" si="14"/>
        <v>-7.763327902949857E-2</v>
      </c>
      <c r="P13" t="s">
        <v>6</v>
      </c>
      <c r="Q13" s="4">
        <v>-1269.90942008001</v>
      </c>
      <c r="R13" s="4">
        <v>-1269.58176022662</v>
      </c>
      <c r="S13" s="4">
        <v>-1269.5831296111301</v>
      </c>
      <c r="T13" s="4">
        <v>-1269.97166662161</v>
      </c>
      <c r="U13" s="71" t="s">
        <v>118</v>
      </c>
      <c r="V13" s="424" t="s">
        <v>744</v>
      </c>
      <c r="W13" s="39">
        <f>627.5095*(Q15-Q14)</f>
        <v>0.94281143112623045</v>
      </c>
      <c r="X13" s="39">
        <f>627.5095*(R15-R14)</f>
        <v>1.1659944845314809</v>
      </c>
      <c r="Y13" s="39">
        <f>627.5095*(S15-S14)</f>
        <v>1.154409454321023</v>
      </c>
      <c r="Z13" s="39">
        <f>627.5095*(T15-T14)</f>
        <v>0.99772188221191371</v>
      </c>
      <c r="AA13" s="428">
        <f t="shared" si="1"/>
        <v>-0.15668757210910933</v>
      </c>
      <c r="AB13" s="39">
        <f t="shared" si="15"/>
        <v>-1.158503021045787E-2</v>
      </c>
      <c r="AC13" s="429">
        <f t="shared" si="16"/>
        <v>-5.4910451085683265E-2</v>
      </c>
      <c r="AE13" t="s">
        <v>6</v>
      </c>
      <c r="AF13" s="33">
        <v>-1267.3902526761799</v>
      </c>
      <c r="AG13" s="33">
        <v>-1269.74250897972</v>
      </c>
      <c r="AH13" s="33">
        <f t="shared" si="17"/>
        <v>-2.3522563035401163</v>
      </c>
      <c r="AI13" s="33">
        <v>-1267.3902526761799</v>
      </c>
      <c r="AJ13" s="33">
        <v>-1269.44749782441</v>
      </c>
      <c r="AK13" s="33">
        <f t="shared" si="18"/>
        <v>-2.0572451482300949</v>
      </c>
      <c r="AL13" s="33">
        <v>-1267.39252295546</v>
      </c>
      <c r="AM13" s="33">
        <v>-1269.4529463331501</v>
      </c>
      <c r="AN13" s="33">
        <f t="shared" si="19"/>
        <v>-2.0604233776900855</v>
      </c>
      <c r="AO13" s="33">
        <v>-1267.39322486933</v>
      </c>
      <c r="AP13" s="33">
        <v>-1269.4562346954599</v>
      </c>
      <c r="AQ13" s="33">
        <v>-1269.33765699634</v>
      </c>
      <c r="AR13" s="33">
        <v>-1269.32407796398</v>
      </c>
      <c r="AS13" s="33">
        <f t="shared" si="20"/>
        <v>-2.0630098261299281</v>
      </c>
      <c r="AT13" s="33">
        <v>-1267.39322486933</v>
      </c>
      <c r="AU13" s="33">
        <v>-1269.82987577514</v>
      </c>
      <c r="AV13" s="33">
        <v>-1269.6949069234599</v>
      </c>
      <c r="AW13" s="33">
        <v>-1269.6841064238399</v>
      </c>
      <c r="AX13" s="33">
        <f t="shared" si="21"/>
        <v>-2.4366509058099837</v>
      </c>
      <c r="AY13" s="71" t="s">
        <v>118</v>
      </c>
      <c r="AZ13" s="424" t="s">
        <v>744</v>
      </c>
      <c r="BA13" s="39">
        <f t="shared" ref="BA13:BK13" si="42">627.5095*(AF15-AF14)</f>
        <v>3.3737502772396666</v>
      </c>
      <c r="BB13" s="39">
        <f t="shared" si="42"/>
        <v>0.97910335531538173</v>
      </c>
      <c r="BC13" s="33">
        <f t="shared" si="42"/>
        <v>-2.3946469219242847</v>
      </c>
      <c r="BD13" s="39">
        <f t="shared" si="42"/>
        <v>3.3737503149069599</v>
      </c>
      <c r="BE13" s="39">
        <f t="shared" si="42"/>
        <v>1.2222390709112922</v>
      </c>
      <c r="BF13" s="33">
        <f t="shared" si="42"/>
        <v>-2.1515112439956674</v>
      </c>
      <c r="BG13" s="39">
        <f t="shared" si="42"/>
        <v>3.3772429199417657</v>
      </c>
      <c r="BH13" s="39">
        <f t="shared" si="42"/>
        <v>1.2182543542461783</v>
      </c>
      <c r="BI13" s="39">
        <f t="shared" si="42"/>
        <v>-2.1589885656955872</v>
      </c>
      <c r="BJ13" s="39">
        <f t="shared" si="42"/>
        <v>3.3797301856310669</v>
      </c>
      <c r="BK13" s="39">
        <f t="shared" si="42"/>
        <v>1.1995695371937649</v>
      </c>
      <c r="BL13" s="39">
        <f>627.5095*(AS15-AS14)</f>
        <v>-2.180160648437302</v>
      </c>
      <c r="BM13" s="39">
        <f>627.5095*(AQ15-AQ14)</f>
        <v>1.7616359585137942</v>
      </c>
      <c r="BN13" s="39">
        <f>627.5095*(AR15-AR14)</f>
        <v>0.88095887391026617</v>
      </c>
      <c r="BO13" s="39">
        <f>627.5095*(AT15-AT14)</f>
        <v>3.3797301730753024</v>
      </c>
      <c r="BP13" s="39">
        <f>627.5095*(AU15-AU14)</f>
        <v>1.0205590362408217</v>
      </c>
      <c r="BQ13" s="39">
        <f>627.5095*(AX15-AX14)</f>
        <v>-2.359171136834481</v>
      </c>
      <c r="BR13" s="39">
        <f>627.5095*(AV15-AV14)</f>
        <v>1.6677143399567249</v>
      </c>
      <c r="BS13" s="39">
        <f>627.5095*(AW15-AW14)</f>
        <v>0.6185408015885151</v>
      </c>
      <c r="BT13" s="428">
        <f t="shared" si="3"/>
        <v>-0.17901050095294324</v>
      </c>
      <c r="BU13" s="39">
        <f t="shared" si="4"/>
        <v>-1.8684817052413427E-2</v>
      </c>
      <c r="BV13" s="429">
        <f t="shared" si="5"/>
        <v>-4.1455680925439942E-2</v>
      </c>
      <c r="BW13" s="429">
        <f t="shared" si="6"/>
        <v>-3.5475785089803757E-2</v>
      </c>
      <c r="BY13" t="s">
        <v>6</v>
      </c>
      <c r="BZ13" s="28">
        <v>-1267.42299003069</v>
      </c>
      <c r="CA13" s="28">
        <v>-1269.90946766036</v>
      </c>
      <c r="CB13" s="28">
        <f t="shared" si="23"/>
        <v>-2.4864776296699347</v>
      </c>
      <c r="CC13" s="28">
        <v>-1267.42299003065</v>
      </c>
      <c r="CD13" s="28">
        <v>-1269.5813792516301</v>
      </c>
      <c r="CE13" s="28">
        <f t="shared" si="24"/>
        <v>-2.1583892209800979</v>
      </c>
      <c r="CF13" s="28">
        <v>-1267.4196127888499</v>
      </c>
      <c r="CG13" s="28">
        <v>-1269.5814168434399</v>
      </c>
      <c r="CH13" s="28">
        <f t="shared" si="25"/>
        <v>-2.161804054589993</v>
      </c>
      <c r="CI13" s="28">
        <v>-1267.4197796532001</v>
      </c>
      <c r="CJ13" s="28">
        <v>-1269.5827288641999</v>
      </c>
      <c r="CK13" s="28">
        <f t="shared" si="26"/>
        <v>-2.1629492109998409</v>
      </c>
      <c r="CL13" s="28">
        <v>-1269.45555437956</v>
      </c>
      <c r="CM13" s="28">
        <v>-1269.4639114598699</v>
      </c>
      <c r="CN13" s="28">
        <v>-1267.4197796532001</v>
      </c>
      <c r="CO13" s="28">
        <v>-1269.9715548133299</v>
      </c>
      <c r="CP13" s="28">
        <f t="shared" si="27"/>
        <v>-2.5517751601298642</v>
      </c>
      <c r="CQ13" s="28">
        <v>-1269.82661353001</v>
      </c>
      <c r="CR13" s="28">
        <v>-1269.8394260223999</v>
      </c>
      <c r="CS13" s="71" t="s">
        <v>118</v>
      </c>
      <c r="CT13" s="424" t="s">
        <v>744</v>
      </c>
      <c r="CU13" s="39">
        <f t="shared" ref="CU13:DM13" si="43">627.5095*(BZ15-BZ14)</f>
        <v>3.3694316251805772</v>
      </c>
      <c r="CV13" s="39">
        <f t="shared" si="43"/>
        <v>0.94551745290314904</v>
      </c>
      <c r="CW13" s="39">
        <f t="shared" si="43"/>
        <v>-2.4239141722774282</v>
      </c>
      <c r="CX13" s="39">
        <f t="shared" si="43"/>
        <v>3.3694314996229324</v>
      </c>
      <c r="CY13" s="39">
        <f t="shared" si="43"/>
        <v>1.2178892942535833</v>
      </c>
      <c r="CZ13" s="39">
        <f t="shared" si="43"/>
        <v>-2.1515422053693491</v>
      </c>
      <c r="DA13" s="39">
        <f t="shared" si="43"/>
        <v>3.3523387119821813</v>
      </c>
      <c r="DB13" s="39">
        <f t="shared" si="43"/>
        <v>1.1806388117850899</v>
      </c>
      <c r="DC13" s="39">
        <f t="shared" si="43"/>
        <v>-2.1716999001970914</v>
      </c>
      <c r="DD13" s="39">
        <f t="shared" si="43"/>
        <v>3.3561448017815896</v>
      </c>
      <c r="DE13" s="39">
        <f t="shared" si="43"/>
        <v>1.1858758429639102</v>
      </c>
      <c r="DF13" s="39">
        <f t="shared" si="43"/>
        <v>-2.1702689588176796</v>
      </c>
      <c r="DG13" s="39">
        <f t="shared" si="43"/>
        <v>1.7568806601991789</v>
      </c>
      <c r="DH13" s="39">
        <f t="shared" si="43"/>
        <v>0.86040261032285703</v>
      </c>
      <c r="DI13" s="39">
        <f t="shared" si="43"/>
        <v>3.3561448080594718</v>
      </c>
      <c r="DJ13" s="39">
        <f t="shared" si="43"/>
        <v>0.99724314261341573</v>
      </c>
      <c r="DK13" s="39">
        <f t="shared" si="43"/>
        <v>-2.358901665446056</v>
      </c>
      <c r="DL13" s="39">
        <f t="shared" si="43"/>
        <v>1.659961755093994</v>
      </c>
      <c r="DM13" s="39">
        <f t="shared" si="43"/>
        <v>0.59595266218345588</v>
      </c>
      <c r="DN13" s="428">
        <f t="shared" si="8"/>
        <v>-0.18863270035049451</v>
      </c>
      <c r="DO13" s="39">
        <f t="shared" si="29"/>
        <v>5.2370311788203505E-3</v>
      </c>
      <c r="DP13" s="429">
        <f t="shared" si="9"/>
        <v>-5.1725689710266698E-2</v>
      </c>
      <c r="DQ13" s="429">
        <f t="shared" si="10"/>
        <v>-6.5012506831372274E-2</v>
      </c>
      <c r="DR13" s="429"/>
      <c r="DS13" s="33">
        <f t="shared" si="11"/>
        <v>-0.24313567792861734</v>
      </c>
      <c r="DT13" s="33">
        <f t="shared" si="30"/>
        <v>-0.27237196690807908</v>
      </c>
      <c r="DU13" s="39">
        <f t="shared" si="12"/>
        <v>-0.17901050095294324</v>
      </c>
      <c r="DV13" s="39">
        <f t="shared" si="31"/>
        <v>-0.18863270035049451</v>
      </c>
      <c r="DW13" s="39"/>
      <c r="DX13" s="33">
        <f t="shared" si="32"/>
        <v>6.4125176975674103E-2</v>
      </c>
      <c r="DY13" s="33">
        <f t="shared" si="33"/>
        <v>8.3739266557584568E-2</v>
      </c>
      <c r="DZ13" s="23"/>
      <c r="EA13" s="23"/>
    </row>
    <row r="14" spans="1:131">
      <c r="A14" t="s">
        <v>7</v>
      </c>
      <c r="B14" s="4">
        <v>-1269.7021133370499</v>
      </c>
      <c r="C14" s="4">
        <v>-1269.41282856105</v>
      </c>
      <c r="D14" s="4">
        <v>-1269.4163419244701</v>
      </c>
      <c r="E14" s="4">
        <v>-1269.7901396045299</v>
      </c>
      <c r="F14" s="71" t="s">
        <v>119</v>
      </c>
      <c r="G14" s="424"/>
      <c r="H14" s="39">
        <f>627.5095*(B15-B13)</f>
        <v>25.769615016393367</v>
      </c>
      <c r="I14" s="39">
        <f>627.5095*(C15-C13)</f>
        <v>25.905380034885592</v>
      </c>
      <c r="J14" s="39">
        <f>627.5095*(D15-D13)</f>
        <v>25.784497194769443</v>
      </c>
      <c r="K14" s="39">
        <f>627.5095*(E15-E13)</f>
        <v>25.460185187281972</v>
      </c>
      <c r="L14" s="428">
        <f t="shared" si="0"/>
        <v>-0.32431200748747102</v>
      </c>
      <c r="M14" s="39">
        <f t="shared" si="13"/>
        <v>-0.12088284011614903</v>
      </c>
      <c r="N14" s="429">
        <f t="shared" si="14"/>
        <v>0.30942982911139438</v>
      </c>
      <c r="P14" t="s">
        <v>7</v>
      </c>
      <c r="Q14" s="4">
        <v>-1269.86849464431</v>
      </c>
      <c r="R14" s="4">
        <v>-1269.5413518501</v>
      </c>
      <c r="S14" s="4">
        <v>-1269.5428220194799</v>
      </c>
      <c r="T14" s="4">
        <v>-1269.9321635055101</v>
      </c>
      <c r="U14" s="71" t="s">
        <v>119</v>
      </c>
      <c r="V14" s="424"/>
      <c r="W14" s="39">
        <f>627.5095*(Q15-Q13)</f>
        <v>26.623911124544474</v>
      </c>
      <c r="X14" s="39">
        <f>627.5095*(R15-R13)</f>
        <v>26.522634630385195</v>
      </c>
      <c r="Y14" s="39">
        <f>627.5095*(S15-S13)</f>
        <v>26.447806136918398</v>
      </c>
      <c r="Z14" s="39">
        <f>627.5095*(T15-T13)</f>
        <v>25.786302514516173</v>
      </c>
      <c r="AA14" s="428">
        <f t="shared" si="1"/>
        <v>-0.66150362240222549</v>
      </c>
      <c r="AB14" s="39">
        <f t="shared" si="15"/>
        <v>-7.4828493466796431E-2</v>
      </c>
      <c r="AC14" s="429">
        <f t="shared" si="16"/>
        <v>0.83760861002830111</v>
      </c>
      <c r="AE14" t="s">
        <v>7</v>
      </c>
      <c r="AF14" s="33">
        <v>-1267.3263892889199</v>
      </c>
      <c r="AG14" s="33">
        <v>-1269.70255173244</v>
      </c>
      <c r="AH14" s="33">
        <f t="shared" si="17"/>
        <v>-2.3761624435201156</v>
      </c>
      <c r="AI14" s="33">
        <v>-1267.3263892888499</v>
      </c>
      <c r="AJ14" s="33">
        <v>-1269.4077100173699</v>
      </c>
      <c r="AK14" s="33">
        <f t="shared" si="18"/>
        <v>-2.0813207285200406</v>
      </c>
      <c r="AL14" s="33">
        <v>-1267.32884328163</v>
      </c>
      <c r="AM14" s="33">
        <v>-1269.41342180076</v>
      </c>
      <c r="AN14" s="33">
        <f t="shared" si="19"/>
        <v>-2.084578519129991</v>
      </c>
      <c r="AO14" s="33">
        <v>-1267.32960762886</v>
      </c>
      <c r="AP14" s="33">
        <v>-1269.41687321775</v>
      </c>
      <c r="AQ14" s="33">
        <v>-1269.2898474184301</v>
      </c>
      <c r="AR14" s="33">
        <v>-1269.29333574368</v>
      </c>
      <c r="AS14" s="33">
        <f t="shared" si="20"/>
        <v>-2.0872655888899772</v>
      </c>
      <c r="AT14" s="33">
        <v>-1267.32960762885</v>
      </c>
      <c r="AU14" s="33">
        <v>-1269.7903470065501</v>
      </c>
      <c r="AV14" s="33">
        <v>-1269.64753531615</v>
      </c>
      <c r="AW14" s="33">
        <v>-1269.6555894301</v>
      </c>
      <c r="AX14" s="33">
        <f t="shared" si="21"/>
        <v>-2.4607393777000652</v>
      </c>
      <c r="AY14" s="71" t="s">
        <v>119</v>
      </c>
      <c r="AZ14" s="424"/>
      <c r="BA14" s="39">
        <f t="shared" ref="BA14:BK14" si="44">627.5095*(AF15-AF13)</f>
        <v>43.448632485050567</v>
      </c>
      <c r="BB14" s="39">
        <f t="shared" si="44"/>
        <v>26.052655617346879</v>
      </c>
      <c r="BC14" s="33">
        <f t="shared" si="44"/>
        <v>-17.395976867703688</v>
      </c>
      <c r="BD14" s="39">
        <f t="shared" si="44"/>
        <v>43.448632566663036</v>
      </c>
      <c r="BE14" s="39">
        <f t="shared" si="44"/>
        <v>26.189465972713677</v>
      </c>
      <c r="BF14" s="33">
        <f t="shared" si="44"/>
        <v>-17.259166593949359</v>
      </c>
      <c r="BG14" s="39">
        <f t="shared" si="44"/>
        <v>43.336843205129313</v>
      </c>
      <c r="BH14" s="39">
        <f t="shared" si="44"/>
        <v>26.020273912049351</v>
      </c>
      <c r="BI14" s="39">
        <f t="shared" si="44"/>
        <v>-17.316569293079962</v>
      </c>
      <c r="BJ14" s="39">
        <f t="shared" si="44"/>
        <v>43.300152944319457</v>
      </c>
      <c r="BK14" s="39">
        <f t="shared" si="44"/>
        <v>25.899270734205167</v>
      </c>
      <c r="BL14" s="39">
        <f>627.5095*(AS15-AS13)</f>
        <v>-17.400882210114293</v>
      </c>
      <c r="BM14" s="39">
        <f>627.5095*(AQ15-AQ13)</f>
        <v>31.762600287967533</v>
      </c>
      <c r="BN14" s="39">
        <f>627.5095*(AR15-AR13)</f>
        <v>20.171994163252322</v>
      </c>
      <c r="BO14" s="39">
        <f>627.5095*(AT15-AT13)</f>
        <v>43.300152938041577</v>
      </c>
      <c r="BP14" s="39">
        <f>627.5095*(AU15-AU13)</f>
        <v>25.825236849697959</v>
      </c>
      <c r="BQ14" s="39">
        <f>627.5095*(AX15-AX13)</f>
        <v>-17.474916088343619</v>
      </c>
      <c r="BR14" s="39">
        <f>627.5095*(AV15-AV13)</f>
        <v>31.393847957232015</v>
      </c>
      <c r="BS14" s="39">
        <f>627.5095*(AW15-AW13)</f>
        <v>18.513225284824596</v>
      </c>
      <c r="BT14" s="428">
        <f t="shared" si="3"/>
        <v>-7.4033884507208825E-2</v>
      </c>
      <c r="BU14" s="39">
        <f t="shared" si="4"/>
        <v>-0.1210031778441838</v>
      </c>
      <c r="BV14" s="429">
        <f t="shared" si="5"/>
        <v>0.22741876764892055</v>
      </c>
      <c r="BW14" s="429">
        <f t="shared" si="6"/>
        <v>7.8939220639931307E-2</v>
      </c>
      <c r="BY14" t="s">
        <v>7</v>
      </c>
      <c r="BZ14" s="28">
        <v>-1267.35892364284</v>
      </c>
      <c r="CA14" s="28">
        <v>-1269.8679769043999</v>
      </c>
      <c r="CB14" s="28">
        <f t="shared" si="23"/>
        <v>-2.5090532615599841</v>
      </c>
      <c r="CC14" s="28">
        <v>-1267.35892364244</v>
      </c>
      <c r="CD14" s="28">
        <v>-1269.5407903907401</v>
      </c>
      <c r="CE14" s="28">
        <f t="shared" si="24"/>
        <v>-2.1818667483000809</v>
      </c>
      <c r="CF14" s="28">
        <v>-1267.35544229012</v>
      </c>
      <c r="CG14" s="28">
        <v>-1269.54079662396</v>
      </c>
      <c r="CH14" s="28">
        <f t="shared" si="25"/>
        <v>-2.1853543338399959</v>
      </c>
      <c r="CI14" s="28">
        <v>-1267.3556386154601</v>
      </c>
      <c r="CJ14" s="28">
        <v>-1269.5422085462401</v>
      </c>
      <c r="CK14" s="28">
        <f t="shared" si="26"/>
        <v>-2.1865699307800242</v>
      </c>
      <c r="CL14" s="28">
        <v>-1269.4064795976701</v>
      </c>
      <c r="CM14" s="28">
        <v>-1269.4323705372601</v>
      </c>
      <c r="CN14" s="28">
        <v>-1267.3556386154601</v>
      </c>
      <c r="CO14" s="28">
        <v>-1269.93130168879</v>
      </c>
      <c r="CP14" s="28">
        <f t="shared" si="27"/>
        <v>-2.5756630733299062</v>
      </c>
      <c r="CQ14" s="28">
        <v>-1269.77841149247</v>
      </c>
      <c r="CR14" s="28">
        <v>-1269.8104407406299</v>
      </c>
      <c r="CS14" s="71" t="s">
        <v>119</v>
      </c>
      <c r="CT14" s="424"/>
      <c r="CU14" s="39">
        <f t="shared" ref="CU14:DM14" si="45">627.5095*(BZ15-BZ13)</f>
        <v>43.571698631778936</v>
      </c>
      <c r="CV14" s="39">
        <f t="shared" si="45"/>
        <v>26.981360979992544</v>
      </c>
      <c r="CW14" s="39">
        <f t="shared" si="45"/>
        <v>-16.590337651786388</v>
      </c>
      <c r="CX14" s="39">
        <f t="shared" si="45"/>
        <v>43.571698732082368</v>
      </c>
      <c r="CY14" s="39">
        <f t="shared" si="45"/>
        <v>26.687785096914158</v>
      </c>
      <c r="CZ14" s="39">
        <f t="shared" si="45"/>
        <v>-16.883913635168209</v>
      </c>
      <c r="DA14" s="39">
        <f t="shared" si="45"/>
        <v>43.619936284755141</v>
      </c>
      <c r="DB14" s="39">
        <f t="shared" si="45"/>
        <v>26.670212427528384</v>
      </c>
      <c r="DC14" s="39">
        <f t="shared" si="45"/>
        <v>-16.949723857226761</v>
      </c>
      <c r="DD14" s="39">
        <f t="shared" si="45"/>
        <v>43.605255323490546</v>
      </c>
      <c r="DE14" s="39">
        <f t="shared" si="45"/>
        <v>26.612760305769996</v>
      </c>
      <c r="DF14" s="39">
        <f t="shared" si="45"/>
        <v>-16.992495017720554</v>
      </c>
      <c r="DG14" s="39">
        <f t="shared" si="45"/>
        <v>32.551772506530185</v>
      </c>
      <c r="DH14" s="39">
        <f t="shared" si="45"/>
        <v>20.652631186732563</v>
      </c>
      <c r="DI14" s="39">
        <f t="shared" si="45"/>
        <v>43.605255329768433</v>
      </c>
      <c r="DJ14" s="39">
        <f t="shared" si="45"/>
        <v>26.256461196120608</v>
      </c>
      <c r="DK14" s="39">
        <f t="shared" si="45"/>
        <v>-17.348794133647825</v>
      </c>
      <c r="DL14" s="39">
        <f t="shared" si="45"/>
        <v>31.907198230814746</v>
      </c>
      <c r="DM14" s="39">
        <f t="shared" si="45"/>
        <v>18.784492333047417</v>
      </c>
      <c r="DN14" s="428">
        <f t="shared" si="8"/>
        <v>-0.35629910964938816</v>
      </c>
      <c r="DO14" s="39">
        <f t="shared" si="29"/>
        <v>-5.7452121758387875E-2</v>
      </c>
      <c r="DP14" s="429">
        <f t="shared" si="9"/>
        <v>0.72489978387193688</v>
      </c>
      <c r="DQ14" s="429">
        <f t="shared" si="10"/>
        <v>0.75845648186143677</v>
      </c>
      <c r="DR14" s="429"/>
      <c r="DS14" s="33">
        <f t="shared" si="11"/>
        <v>-0.13681027375432819</v>
      </c>
      <c r="DT14" s="33">
        <f t="shared" si="30"/>
        <v>0.293575983381821</v>
      </c>
      <c r="DU14" s="39">
        <f t="shared" si="12"/>
        <v>-7.4033884507208825E-2</v>
      </c>
      <c r="DV14" s="39">
        <f t="shared" si="31"/>
        <v>-0.35629910964938816</v>
      </c>
      <c r="DW14" s="39"/>
      <c r="DX14" s="33">
        <f t="shared" si="32"/>
        <v>6.2776389247119369E-2</v>
      </c>
      <c r="DY14" s="33">
        <f t="shared" si="33"/>
        <v>-0.64987509303120916</v>
      </c>
      <c r="DZ14" s="23"/>
      <c r="EA14" s="23"/>
    </row>
    <row r="15" spans="1:131">
      <c r="A15" t="s">
        <v>8</v>
      </c>
      <c r="B15" s="4">
        <v>-1269.7005635898499</v>
      </c>
      <c r="C15" s="4">
        <v>-1269.41087294519</v>
      </c>
      <c r="D15" s="4">
        <v>-1269.4144006397401</v>
      </c>
      <c r="E15" s="4">
        <v>-1269.78846614083</v>
      </c>
      <c r="F15" s="71" t="s">
        <v>743</v>
      </c>
      <c r="G15" s="424"/>
      <c r="H15" s="39">
        <f>627.5095*(B13-B14)</f>
        <v>-24.797133925802555</v>
      </c>
      <c r="I15" s="39">
        <f>627.5095*(C13-C14)</f>
        <v>-24.678212504403849</v>
      </c>
      <c r="J15" s="39">
        <f>627.5095*(D13-D14)</f>
        <v>-24.566322584466104</v>
      </c>
      <c r="K15" s="39">
        <f>627.5095*(E13-E14)</f>
        <v>-24.410070817661662</v>
      </c>
      <c r="L15" s="428">
        <f t="shared" si="0"/>
        <v>0.15625176680444142</v>
      </c>
      <c r="M15" s="39">
        <f t="shared" si="13"/>
        <v>0.11188991993774522</v>
      </c>
      <c r="N15" s="429">
        <f t="shared" si="14"/>
        <v>-0.38706310814089306</v>
      </c>
      <c r="P15" t="s">
        <v>8</v>
      </c>
      <c r="Q15" s="4">
        <v>-1269.86699217872</v>
      </c>
      <c r="R15" s="4">
        <v>-1269.53949371969</v>
      </c>
      <c r="S15" s="4">
        <v>-1269.5409823509899</v>
      </c>
      <c r="T15" s="4">
        <v>-1269.9305735345499</v>
      </c>
      <c r="U15" s="71" t="s">
        <v>743</v>
      </c>
      <c r="V15" s="424"/>
      <c r="W15" s="39">
        <f>627.5095*(Q13-Q14)</f>
        <v>-25.681099693418243</v>
      </c>
      <c r="X15" s="39">
        <f>627.5095*(R13-R14)</f>
        <v>-25.356640145853714</v>
      </c>
      <c r="Y15" s="39">
        <f>627.5095*(S13-S14)</f>
        <v>-25.293396682597372</v>
      </c>
      <c r="Z15" s="39">
        <f>627.5095*(T13-T14)</f>
        <v>-24.78858063230426</v>
      </c>
      <c r="AA15" s="428">
        <f t="shared" si="1"/>
        <v>0.50481605029311183</v>
      </c>
      <c r="AB15" s="39">
        <f t="shared" si="15"/>
        <v>6.324346325634167E-2</v>
      </c>
      <c r="AC15" s="429">
        <f t="shared" si="16"/>
        <v>-0.89251906111398327</v>
      </c>
      <c r="AE15" t="s">
        <v>8</v>
      </c>
      <c r="AF15" s="33">
        <v>-1267.3210128758501</v>
      </c>
      <c r="AG15" s="33">
        <v>-1269.7009914319899</v>
      </c>
      <c r="AH15" s="33">
        <f t="shared" si="17"/>
        <v>-2.3799785561398039</v>
      </c>
      <c r="AI15" s="33">
        <v>-1267.32101287572</v>
      </c>
      <c r="AJ15" s="33">
        <v>-1269.4057622555099</v>
      </c>
      <c r="AK15" s="33">
        <f t="shared" si="18"/>
        <v>-2.0847493797898551</v>
      </c>
      <c r="AL15" s="33">
        <v>-1267.32346130268</v>
      </c>
      <c r="AM15" s="33">
        <v>-1269.4114803889499</v>
      </c>
      <c r="AN15" s="33">
        <f t="shared" si="19"/>
        <v>-2.0880190862699237</v>
      </c>
      <c r="AO15" s="33">
        <v>-1267.3242216862</v>
      </c>
      <c r="AP15" s="33">
        <v>-1269.41496158209</v>
      </c>
      <c r="AQ15" s="33">
        <v>-1269.28704007295</v>
      </c>
      <c r="AR15" s="33">
        <v>-1269.2919318464101</v>
      </c>
      <c r="AS15" s="33">
        <f t="shared" si="20"/>
        <v>-2.0907398958900103</v>
      </c>
      <c r="AT15" s="33">
        <v>-1267.32422168621</v>
      </c>
      <c r="AU15" s="33">
        <v>-1269.7887206422699</v>
      </c>
      <c r="AV15" s="33">
        <v>-1269.6448776442901</v>
      </c>
      <c r="AW15" s="33">
        <v>-1269.6546037226301</v>
      </c>
      <c r="AX15" s="33">
        <f t="shared" si="21"/>
        <v>-2.4644989560599697</v>
      </c>
      <c r="AY15" s="71" t="s">
        <v>743</v>
      </c>
      <c r="AZ15" s="424"/>
      <c r="BA15" s="39">
        <f t="shared" ref="BA15:BK15" si="46">627.5095*(AF13-AF14)</f>
        <v>-40.074882207810901</v>
      </c>
      <c r="BB15" s="39">
        <f t="shared" si="46"/>
        <v>-25.073552262031498</v>
      </c>
      <c r="BC15" s="33">
        <f t="shared" si="46"/>
        <v>15.001329945779403</v>
      </c>
      <c r="BD15" s="39">
        <f t="shared" si="46"/>
        <v>-40.07488225175608</v>
      </c>
      <c r="BE15" s="39">
        <f t="shared" si="46"/>
        <v>-24.967226901802384</v>
      </c>
      <c r="BF15" s="33">
        <f t="shared" si="46"/>
        <v>15.107655349953694</v>
      </c>
      <c r="BG15" s="39">
        <f t="shared" si="46"/>
        <v>-39.959600285187548</v>
      </c>
      <c r="BH15" s="39">
        <f t="shared" si="46"/>
        <v>-24.802019557803174</v>
      </c>
      <c r="BI15" s="39">
        <f t="shared" si="46"/>
        <v>15.157580727384376</v>
      </c>
      <c r="BJ15" s="39">
        <f t="shared" si="46"/>
        <v>-39.920422758688396</v>
      </c>
      <c r="BK15" s="39">
        <f t="shared" si="46"/>
        <v>-24.6997011970114</v>
      </c>
      <c r="BL15" s="39">
        <f>627.5095*(AS13-AS14)</f>
        <v>15.220721561676992</v>
      </c>
      <c r="BM15" s="39">
        <f>627.5095*(AQ13-AQ14)</f>
        <v>-30.00096432945374</v>
      </c>
      <c r="BN15" s="39">
        <f>627.5095*(AR13-AR14)</f>
        <v>-19.291035289342055</v>
      </c>
      <c r="BO15" s="39">
        <f>627.5095*(AT13-AT14)</f>
        <v>-39.920422764966276</v>
      </c>
      <c r="BP15" s="39">
        <f>627.5095*(AU13-AU14)</f>
        <v>-24.804677813457136</v>
      </c>
      <c r="BQ15" s="39">
        <f>627.5095*(AX13-AX14)</f>
        <v>15.115744951509138</v>
      </c>
      <c r="BR15" s="39">
        <f>627.5095*(AV13-AV14)</f>
        <v>-29.726133617275291</v>
      </c>
      <c r="BS15" s="39">
        <f>627.5095*(AW13-AW14)</f>
        <v>-17.894684483236084</v>
      </c>
      <c r="BT15" s="428">
        <f t="shared" si="3"/>
        <v>-0.10497661644573597</v>
      </c>
      <c r="BU15" s="39">
        <f t="shared" si="4"/>
        <v>0.1023183607917737</v>
      </c>
      <c r="BV15" s="429">
        <f t="shared" si="5"/>
        <v>-0.26887444857436194</v>
      </c>
      <c r="BW15" s="429">
        <f t="shared" si="6"/>
        <v>-0.11441500572973418</v>
      </c>
      <c r="BY15" t="s">
        <v>8</v>
      </c>
      <c r="BZ15" s="28">
        <v>-1267.35355411198</v>
      </c>
      <c r="CA15" s="28">
        <v>-1269.86647012649</v>
      </c>
      <c r="CB15" s="28">
        <f t="shared" si="23"/>
        <v>-2.5129160145099831</v>
      </c>
      <c r="CC15" s="28">
        <v>-1267.3535541117801</v>
      </c>
      <c r="CD15" s="28">
        <v>-1269.5388495606901</v>
      </c>
      <c r="CE15" s="28">
        <f t="shared" si="24"/>
        <v>-2.185295448909983</v>
      </c>
      <c r="CF15" s="28">
        <v>-1267.3500999985499</v>
      </c>
      <c r="CG15" s="28">
        <v>-1269.5389151563299</v>
      </c>
      <c r="CH15" s="28">
        <f t="shared" si="25"/>
        <v>-2.1888151577800272</v>
      </c>
      <c r="CI15" s="28">
        <v>-1267.3502902585001</v>
      </c>
      <c r="CJ15" s="28">
        <v>-1269.54031873287</v>
      </c>
      <c r="CK15" s="28">
        <f t="shared" si="26"/>
        <v>-2.1900284743699103</v>
      </c>
      <c r="CL15" s="28">
        <v>-1269.40367983024</v>
      </c>
      <c r="CM15" s="28">
        <v>-1269.43099939848</v>
      </c>
      <c r="CN15" s="28">
        <v>-1267.3502902584901</v>
      </c>
      <c r="CO15" s="28">
        <v>-1269.9297124807499</v>
      </c>
      <c r="CP15" s="28">
        <f t="shared" si="27"/>
        <v>-2.5794222222598364</v>
      </c>
      <c r="CQ15" s="28">
        <v>-1269.77576617514</v>
      </c>
      <c r="CR15" s="28">
        <v>-1269.80949102965</v>
      </c>
      <c r="CS15" s="71" t="s">
        <v>743</v>
      </c>
      <c r="CT15" s="424"/>
      <c r="CU15" s="39">
        <f t="shared" ref="CU15:DM15" si="47">627.5095*(BZ13-BZ14)</f>
        <v>-40.202267006598355</v>
      </c>
      <c r="CV15" s="39">
        <f t="shared" si="47"/>
        <v>-26.035843527089398</v>
      </c>
      <c r="CW15" s="39">
        <f t="shared" si="47"/>
        <v>14.166423479508959</v>
      </c>
      <c r="CX15" s="39">
        <f t="shared" si="47"/>
        <v>-40.202267232459434</v>
      </c>
      <c r="CY15" s="39">
        <f t="shared" si="47"/>
        <v>-25.469895802660574</v>
      </c>
      <c r="CZ15" s="39">
        <f t="shared" si="47"/>
        <v>14.732371429798862</v>
      </c>
      <c r="DA15" s="39">
        <f t="shared" si="47"/>
        <v>-40.267597572772964</v>
      </c>
      <c r="DB15" s="39">
        <f t="shared" si="47"/>
        <v>-25.489573615743293</v>
      </c>
      <c r="DC15" s="39">
        <f t="shared" si="47"/>
        <v>14.778023957029669</v>
      </c>
      <c r="DD15" s="39">
        <f t="shared" si="47"/>
        <v>-40.249110521708957</v>
      </c>
      <c r="DE15" s="39">
        <f t="shared" si="47"/>
        <v>-25.426884462806083</v>
      </c>
      <c r="DF15" s="39">
        <f t="shared" si="47"/>
        <v>14.822226058902874</v>
      </c>
      <c r="DG15" s="39">
        <f t="shared" si="47"/>
        <v>-30.794891846331009</v>
      </c>
      <c r="DH15" s="39">
        <f t="shared" si="47"/>
        <v>-19.792228576409705</v>
      </c>
      <c r="DI15" s="39">
        <f t="shared" si="47"/>
        <v>-40.249110521708957</v>
      </c>
      <c r="DJ15" s="39">
        <f t="shared" si="47"/>
        <v>-25.25921805350719</v>
      </c>
      <c r="DK15" s="39">
        <f t="shared" si="47"/>
        <v>14.989892468201768</v>
      </c>
      <c r="DL15" s="39">
        <f t="shared" si="47"/>
        <v>-30.247236475720751</v>
      </c>
      <c r="DM15" s="39">
        <f t="shared" si="47"/>
        <v>-18.18853967086396</v>
      </c>
      <c r="DN15" s="428">
        <f t="shared" si="8"/>
        <v>0.16766640929889221</v>
      </c>
      <c r="DO15" s="39">
        <f t="shared" si="29"/>
        <v>6.2689152937210224E-2</v>
      </c>
      <c r="DP15" s="429">
        <f t="shared" si="9"/>
        <v>-0.77662547358220735</v>
      </c>
      <c r="DQ15" s="429">
        <f t="shared" si="10"/>
        <v>-0.82346898869280949</v>
      </c>
      <c r="DR15" s="429"/>
      <c r="DS15" s="33">
        <f t="shared" si="11"/>
        <v>-0.10632540417429048</v>
      </c>
      <c r="DT15" s="33">
        <f t="shared" si="30"/>
        <v>-0.56594795028990319</v>
      </c>
      <c r="DU15" s="39">
        <f t="shared" si="12"/>
        <v>-0.10497661644573597</v>
      </c>
      <c r="DV15" s="39">
        <f t="shared" si="31"/>
        <v>0.16766640929889221</v>
      </c>
      <c r="DW15" s="39"/>
      <c r="DX15" s="33">
        <f t="shared" si="32"/>
        <v>1.3487877285545125E-3</v>
      </c>
      <c r="DY15" s="33">
        <f t="shared" si="33"/>
        <v>0.73361435958879539</v>
      </c>
      <c r="DZ15" s="23"/>
      <c r="EA15" s="23"/>
    </row>
    <row r="16" spans="1:131">
      <c r="A16" t="s">
        <v>9</v>
      </c>
      <c r="B16" s="4">
        <v>-1231.7173761789199</v>
      </c>
      <c r="C16" s="4">
        <v>-1231.4284560226199</v>
      </c>
      <c r="D16" s="4">
        <v>-1231.4318672801301</v>
      </c>
      <c r="E16" s="4">
        <v>-1231.80580903587</v>
      </c>
      <c r="F16" s="71" t="s">
        <v>118</v>
      </c>
      <c r="G16" s="424" t="s">
        <v>744</v>
      </c>
      <c r="H16" s="39">
        <f>627.5095*(B18-B17)</f>
        <v>1.5182269122013634</v>
      </c>
      <c r="I16" s="39">
        <f>627.5095*(C18-C17)</f>
        <v>1.8869189077803243</v>
      </c>
      <c r="J16" s="39">
        <f>627.5095*(D18-D17)</f>
        <v>1.9003775810711596</v>
      </c>
      <c r="K16" s="39">
        <f>627.5095*(E18-E17)</f>
        <v>1.5923466400420252</v>
      </c>
      <c r="L16" s="428">
        <f t="shared" si="0"/>
        <v>-0.30803094102913442</v>
      </c>
      <c r="M16" s="39">
        <f t="shared" si="13"/>
        <v>1.3458673290835277E-2</v>
      </c>
      <c r="N16" s="429">
        <f t="shared" si="14"/>
        <v>-7.4119727840661787E-2</v>
      </c>
      <c r="P16" t="s">
        <v>9</v>
      </c>
      <c r="Q16" s="4">
        <v>-1231.87561021908</v>
      </c>
      <c r="R16" s="4">
        <v>-1231.54737548357</v>
      </c>
      <c r="S16" s="4">
        <v>-1231.54874312986</v>
      </c>
      <c r="T16" s="4">
        <v>-1231.9377961719399</v>
      </c>
      <c r="U16" s="71" t="s">
        <v>118</v>
      </c>
      <c r="V16" s="424" t="s">
        <v>744</v>
      </c>
      <c r="W16" s="39">
        <f>627.5095*(Q18-Q17)</f>
        <v>1.4688043079571509</v>
      </c>
      <c r="X16" s="39">
        <f>627.5095*(R18-R17)</f>
        <v>1.9488369645670476</v>
      </c>
      <c r="Y16" s="39">
        <f>627.5095*(S18-S17)</f>
        <v>1.96713244947937</v>
      </c>
      <c r="Z16" s="39">
        <f>627.5095*(T18-T17)</f>
        <v>1.7271341243571428</v>
      </c>
      <c r="AA16" s="428">
        <f t="shared" si="1"/>
        <v>-0.2399983251222273</v>
      </c>
      <c r="AB16" s="39">
        <f t="shared" si="15"/>
        <v>1.8295484912322468E-2</v>
      </c>
      <c r="AC16" s="429">
        <f t="shared" si="16"/>
        <v>-0.25832981639999186</v>
      </c>
      <c r="AE16" t="s">
        <v>9</v>
      </c>
      <c r="AF16" s="33">
        <v>-1229.51954224008</v>
      </c>
      <c r="AG16" s="33">
        <v>-1231.71807057146</v>
      </c>
      <c r="AH16" s="33">
        <f t="shared" si="17"/>
        <v>-2.1985283313799755</v>
      </c>
      <c r="AI16" s="33">
        <v>-1229.5195422396</v>
      </c>
      <c r="AJ16" s="33">
        <v>-1231.4226968141199</v>
      </c>
      <c r="AK16" s="33">
        <f t="shared" si="18"/>
        <v>-1.903154574519931</v>
      </c>
      <c r="AL16" s="33">
        <v>-1229.5231846239001</v>
      </c>
      <c r="AM16" s="33">
        <v>-1231.4291520803999</v>
      </c>
      <c r="AN16" s="33">
        <f t="shared" si="19"/>
        <v>-1.9059674564998659</v>
      </c>
      <c r="AO16" s="33">
        <v>-1229.52394749015</v>
      </c>
      <c r="AP16" s="33">
        <v>-1231.43250871292</v>
      </c>
      <c r="AQ16" s="33">
        <v>-1231.32444003505</v>
      </c>
      <c r="AR16" s="33">
        <v>-1231.3098254700899</v>
      </c>
      <c r="AS16" s="33">
        <f t="shared" si="20"/>
        <v>-1.908561222770004</v>
      </c>
      <c r="AT16" s="33">
        <v>-1229.52394749015</v>
      </c>
      <c r="AU16" s="33">
        <v>-1231.8064345689399</v>
      </c>
      <c r="AV16" s="33">
        <v>-1231.68204646973</v>
      </c>
      <c r="AW16" s="33">
        <v>-1231.6700435866501</v>
      </c>
      <c r="AX16" s="33">
        <f t="shared" si="21"/>
        <v>-2.2824870787899272</v>
      </c>
      <c r="AY16" s="71" t="s">
        <v>118</v>
      </c>
      <c r="AZ16" s="424" t="s">
        <v>744</v>
      </c>
      <c r="BA16" s="39">
        <f t="shared" ref="BA16:BK16" si="48">627.5095*(AF18-AF17)</f>
        <v>2.3042495225327753</v>
      </c>
      <c r="BB16" s="39">
        <f t="shared" si="48"/>
        <v>1.5471612874092309</v>
      </c>
      <c r="BC16" s="33">
        <f t="shared" si="48"/>
        <v>-0.7570882351235444</v>
      </c>
      <c r="BD16" s="39">
        <f t="shared" si="48"/>
        <v>2.3042494785875998</v>
      </c>
      <c r="BE16" s="39">
        <f t="shared" si="48"/>
        <v>1.9241732621326775</v>
      </c>
      <c r="BF16" s="33">
        <f t="shared" si="48"/>
        <v>-0.38007621645492201</v>
      </c>
      <c r="BG16" s="39">
        <f t="shared" si="48"/>
        <v>2.2719853434708028</v>
      </c>
      <c r="BH16" s="39">
        <f t="shared" si="48"/>
        <v>1.958074663653631</v>
      </c>
      <c r="BI16" s="39">
        <f t="shared" si="48"/>
        <v>-0.31391067981717174</v>
      </c>
      <c r="BJ16" s="39">
        <f t="shared" si="48"/>
        <v>2.2718622951244387</v>
      </c>
      <c r="BK16" s="39">
        <f t="shared" si="48"/>
        <v>1.9557580992890895</v>
      </c>
      <c r="BL16" s="39">
        <f>627.5095*(AS18-AS17)</f>
        <v>-0.31610419583534916</v>
      </c>
      <c r="BM16" s="39">
        <f>627.5095*(AQ18-AQ17)</f>
        <v>1.6492274708086276</v>
      </c>
      <c r="BN16" s="39">
        <f>627.5095*(AR18-AR17)</f>
        <v>2.9572412734743145</v>
      </c>
      <c r="BO16" s="39">
        <f>627.5095*(AT18-AT17)</f>
        <v>2.2718622951244387</v>
      </c>
      <c r="BP16" s="39">
        <f>627.5095*(AU18-AU17)</f>
        <v>1.6190906180550668</v>
      </c>
      <c r="BQ16" s="39">
        <f>627.5095*(AX18-AX17)</f>
        <v>-0.65277167706937189</v>
      </c>
      <c r="BR16" s="39">
        <f>627.5095*(AV18-AV17)</f>
        <v>1.4982885446058418</v>
      </c>
      <c r="BS16" s="39">
        <f>627.5095*(AW18-AW17)</f>
        <v>2.7102021412148454</v>
      </c>
      <c r="BT16" s="428">
        <f t="shared" si="3"/>
        <v>-0.33666748123402268</v>
      </c>
      <c r="BU16" s="39">
        <f t="shared" si="4"/>
        <v>-2.316564364541529E-3</v>
      </c>
      <c r="BV16" s="429">
        <f t="shared" si="5"/>
        <v>-7.1929330645835954E-2</v>
      </c>
      <c r="BW16" s="429">
        <f t="shared" si="6"/>
        <v>-0.1043165580541725</v>
      </c>
      <c r="BY16" t="s">
        <v>9</v>
      </c>
      <c r="BZ16" s="28">
        <v>-1229.5508474409301</v>
      </c>
      <c r="CA16" s="28">
        <v>-1231.8754996908001</v>
      </c>
      <c r="CB16" s="28">
        <f t="shared" si="23"/>
        <v>-2.3246522498700415</v>
      </c>
      <c r="CC16" s="28">
        <v>-1229.5508474404601</v>
      </c>
      <c r="CD16" s="28">
        <v>-1231.5468430722799</v>
      </c>
      <c r="CE16" s="28">
        <f t="shared" si="24"/>
        <v>-1.9959956318198238</v>
      </c>
      <c r="CF16" s="28">
        <v>-1229.5478004433301</v>
      </c>
      <c r="CG16" s="28">
        <v>-1231.5469553834</v>
      </c>
      <c r="CH16" s="28">
        <f t="shared" si="25"/>
        <v>-1.9991549400699569</v>
      </c>
      <c r="CI16" s="28">
        <v>-1229.5479795085</v>
      </c>
      <c r="CJ16" s="28">
        <v>-1231.5482926305201</v>
      </c>
      <c r="CK16" s="28">
        <f t="shared" si="26"/>
        <v>-2.0003131220200885</v>
      </c>
      <c r="CL16" s="28">
        <v>-1231.43238986352</v>
      </c>
      <c r="CM16" s="28">
        <v>-1231.43792776185</v>
      </c>
      <c r="CN16" s="28">
        <v>-1229.5479795085</v>
      </c>
      <c r="CO16" s="28">
        <v>-1231.93748351205</v>
      </c>
      <c r="CP16" s="28">
        <f t="shared" si="27"/>
        <v>-2.3895040035499733</v>
      </c>
      <c r="CQ16" s="28">
        <v>-1231.8038791128299</v>
      </c>
      <c r="CR16" s="28">
        <v>-1231.81365020987</v>
      </c>
      <c r="CS16" s="71" t="s">
        <v>118</v>
      </c>
      <c r="CT16" s="424" t="s">
        <v>744</v>
      </c>
      <c r="CU16" s="39">
        <f t="shared" ref="CU16:DM16" si="49">627.5095*(BZ18-BZ17)</f>
        <v>2.3106838668430871</v>
      </c>
      <c r="CV16" s="39">
        <f t="shared" si="49"/>
        <v>1.4534015790016246</v>
      </c>
      <c r="CW16" s="39">
        <f t="shared" si="49"/>
        <v>-0.85728228784146254</v>
      </c>
      <c r="CX16" s="39">
        <f t="shared" si="49"/>
        <v>2.310682975811849</v>
      </c>
      <c r="CY16" s="39">
        <f t="shared" si="49"/>
        <v>2.0698504020402537</v>
      </c>
      <c r="CZ16" s="39">
        <f t="shared" si="49"/>
        <v>-0.24083257377159545</v>
      </c>
      <c r="DA16" s="39">
        <f t="shared" si="49"/>
        <v>2.2801062890653854</v>
      </c>
      <c r="DB16" s="39">
        <f t="shared" si="49"/>
        <v>2.0050404049933856</v>
      </c>
      <c r="DC16" s="39">
        <f t="shared" si="49"/>
        <v>-0.275065884072</v>
      </c>
      <c r="DD16" s="39">
        <f t="shared" si="49"/>
        <v>2.2856419519675106</v>
      </c>
      <c r="DE16" s="39">
        <f t="shared" si="49"/>
        <v>1.9960562574419887</v>
      </c>
      <c r="DF16" s="39">
        <f t="shared" si="49"/>
        <v>-0.28958569452552185</v>
      </c>
      <c r="DG16" s="39">
        <f t="shared" si="49"/>
        <v>1.6970634487575833</v>
      </c>
      <c r="DH16" s="39">
        <f t="shared" si="49"/>
        <v>3.0486461081679157</v>
      </c>
      <c r="DI16" s="39">
        <f t="shared" si="49"/>
        <v>2.2856419519675106</v>
      </c>
      <c r="DJ16" s="39">
        <f t="shared" si="49"/>
        <v>1.6940769741494439</v>
      </c>
      <c r="DK16" s="39">
        <f t="shared" si="49"/>
        <v>-0.59156497781806661</v>
      </c>
      <c r="DL16" s="39">
        <f t="shared" si="49"/>
        <v>1.5700853514408548</v>
      </c>
      <c r="DM16" s="39">
        <f t="shared" si="49"/>
        <v>2.8107032030618551</v>
      </c>
      <c r="DN16" s="428">
        <f t="shared" si="8"/>
        <v>-0.30197928329254475</v>
      </c>
      <c r="DO16" s="39">
        <f t="shared" si="29"/>
        <v>-8.9841475513969815E-3</v>
      </c>
      <c r="DP16" s="429">
        <f t="shared" si="9"/>
        <v>-0.24067539514781933</v>
      </c>
      <c r="DQ16" s="429">
        <f t="shared" si="10"/>
        <v>-0.26571731002339594</v>
      </c>
      <c r="DR16" s="429"/>
      <c r="DS16" s="33">
        <f t="shared" si="11"/>
        <v>-0.37701201866862238</v>
      </c>
      <c r="DT16" s="33">
        <f t="shared" si="30"/>
        <v>-0.61644971406986704</v>
      </c>
      <c r="DU16" s="39">
        <f t="shared" si="12"/>
        <v>-0.33666748123402268</v>
      </c>
      <c r="DV16" s="39">
        <f t="shared" si="31"/>
        <v>-0.30197928329254475</v>
      </c>
      <c r="DW16" s="39"/>
      <c r="DX16" s="33">
        <f t="shared" si="32"/>
        <v>4.0344537434599703E-2</v>
      </c>
      <c r="DY16" s="33">
        <f t="shared" si="33"/>
        <v>0.31447043077732229</v>
      </c>
      <c r="DZ16" s="23"/>
      <c r="EA16" s="23"/>
    </row>
    <row r="17" spans="1:131">
      <c r="A17" t="s">
        <v>10</v>
      </c>
      <c r="B17" s="4">
        <v>-1231.70762992458</v>
      </c>
      <c r="C17" s="4">
        <v>-1231.4188215982399</v>
      </c>
      <c r="D17" s="4">
        <v>-1231.42239596118</v>
      </c>
      <c r="E17" s="4">
        <v>-1231.7963638385199</v>
      </c>
      <c r="F17" s="71" t="s">
        <v>119</v>
      </c>
      <c r="G17" s="424"/>
      <c r="H17" s="39">
        <f>627.5095*(B18-B16)</f>
        <v>7.6340940999149138</v>
      </c>
      <c r="I17" s="39">
        <f>627.5095*(C18-C16)</f>
        <v>7.9326117332684518</v>
      </c>
      <c r="J17" s="39">
        <f>627.5095*(D18-D16)</f>
        <v>7.8437201997831565</v>
      </c>
      <c r="K17" s="39">
        <f>627.5095*(E18-E16)</f>
        <v>7.5192977065623605</v>
      </c>
      <c r="L17" s="428">
        <f t="shared" si="0"/>
        <v>-0.32442249322079597</v>
      </c>
      <c r="M17" s="39">
        <f t="shared" si="13"/>
        <v>-8.8891533485295326E-2</v>
      </c>
      <c r="N17" s="429">
        <f t="shared" si="14"/>
        <v>0.11479639335255332</v>
      </c>
      <c r="P17" t="s">
        <v>10</v>
      </c>
      <c r="Q17" s="4">
        <v>-1231.8649981005201</v>
      </c>
      <c r="R17" s="4">
        <v>-1231.5374436678701</v>
      </c>
      <c r="S17" s="4">
        <v>-1231.53886211806</v>
      </c>
      <c r="T17" s="4">
        <v>-1231.9284052795699</v>
      </c>
      <c r="U17" s="71" t="s">
        <v>119</v>
      </c>
      <c r="V17" s="424"/>
      <c r="W17" s="39">
        <f>627.5095*(Q18-Q16)</f>
        <v>8.1280095194506536</v>
      </c>
      <c r="X17" s="39">
        <f>627.5095*(R18-R16)</f>
        <v>8.1811456685215482</v>
      </c>
      <c r="Y17" s="39">
        <f>627.5095*(S18-S16)</f>
        <v>8.1675612235675779</v>
      </c>
      <c r="Z17" s="39">
        <f>627.5095*(T18-T16)</f>
        <v>7.6200083000051384</v>
      </c>
      <c r="AA17" s="428">
        <f t="shared" si="1"/>
        <v>-0.54755292356243945</v>
      </c>
      <c r="AB17" s="39">
        <f t="shared" si="15"/>
        <v>-1.3584444953970376E-2</v>
      </c>
      <c r="AC17" s="429">
        <f t="shared" si="16"/>
        <v>0.50800121944551524</v>
      </c>
      <c r="AE17" t="s">
        <v>10</v>
      </c>
      <c r="AF17" s="33">
        <v>-1229.4861997952501</v>
      </c>
      <c r="AG17" s="33">
        <v>-1231.7081733025</v>
      </c>
      <c r="AH17" s="33">
        <f t="shared" si="17"/>
        <v>-2.2219735072499134</v>
      </c>
      <c r="AI17" s="33">
        <v>-1229.48619979517</v>
      </c>
      <c r="AJ17" s="33">
        <v>-1231.4131208777601</v>
      </c>
      <c r="AK17" s="33">
        <f t="shared" si="18"/>
        <v>-1.92692108259007</v>
      </c>
      <c r="AL17" s="33">
        <v>-1229.48979182935</v>
      </c>
      <c r="AM17" s="33">
        <v>-1231.41955624349</v>
      </c>
      <c r="AN17" s="33">
        <f t="shared" si="19"/>
        <v>-1.9297644141399815</v>
      </c>
      <c r="AO17" s="33">
        <v>-1229.4905684257501</v>
      </c>
      <c r="AP17" s="33">
        <v>-1231.4230426676299</v>
      </c>
      <c r="AQ17" s="33">
        <v>-1231.3052924631199</v>
      </c>
      <c r="AR17" s="33">
        <v>-1231.31062591107</v>
      </c>
      <c r="AS17" s="33">
        <f t="shared" si="20"/>
        <v>-1.9324742418798451</v>
      </c>
      <c r="AT17" s="33">
        <v>-1229.4905684257501</v>
      </c>
      <c r="AU17" s="33">
        <v>-1231.79673998101</v>
      </c>
      <c r="AV17" s="33">
        <v>-1231.6630451143501</v>
      </c>
      <c r="AW17" s="33">
        <v>-1231.67319766429</v>
      </c>
      <c r="AX17" s="33">
        <f t="shared" si="21"/>
        <v>-2.3061715552598798</v>
      </c>
      <c r="AY17" s="71" t="s">
        <v>119</v>
      </c>
      <c r="AZ17" s="424"/>
      <c r="BA17" s="39">
        <f t="shared" ref="BA17:BK17" si="50">627.5095*(AF18-AF16)</f>
        <v>23.226950406546692</v>
      </c>
      <c r="BB17" s="39">
        <f t="shared" si="50"/>
        <v>7.7577915838663607</v>
      </c>
      <c r="BC17" s="33">
        <f t="shared" si="50"/>
        <v>-15.469158822680331</v>
      </c>
      <c r="BD17" s="39">
        <f t="shared" si="50"/>
        <v>23.226950111628906</v>
      </c>
      <c r="BE17" s="39">
        <f t="shared" si="50"/>
        <v>7.9331642993350799</v>
      </c>
      <c r="BF17" s="33">
        <f t="shared" si="50"/>
        <v>-15.293785812293827</v>
      </c>
      <c r="BG17" s="39">
        <f t="shared" si="50"/>
        <v>23.22628115519537</v>
      </c>
      <c r="BH17" s="39">
        <f t="shared" si="50"/>
        <v>7.9795534851080898</v>
      </c>
      <c r="BI17" s="39">
        <f t="shared" si="50"/>
        <v>-15.246727670087278</v>
      </c>
      <c r="BJ17" s="39">
        <f t="shared" si="50"/>
        <v>23.217542307188339</v>
      </c>
      <c r="BK17" s="39">
        <f t="shared" si="50"/>
        <v>7.895791446246144</v>
      </c>
      <c r="BL17" s="39">
        <f>627.5095*(AS18-AS16)</f>
        <v>-15.321750860942194</v>
      </c>
      <c r="BM17" s="39">
        <f>627.5095*(AQ18-AQ16)</f>
        <v>13.664510758838453</v>
      </c>
      <c r="BN17" s="39">
        <f>627.5095*(AR18-AR16)</f>
        <v>2.4549569542542002</v>
      </c>
      <c r="BO17" s="39">
        <f>627.5095*(AT18-AT16)</f>
        <v>23.217542307188339</v>
      </c>
      <c r="BP17" s="39">
        <f>627.5095*(AU18-AU16)</f>
        <v>7.7025366426972175</v>
      </c>
      <c r="BQ17" s="39">
        <f>627.5095*(AX18-AX16)</f>
        <v>-15.51500566449112</v>
      </c>
      <c r="BR17" s="39">
        <f>627.5095*(AV18-AV16)</f>
        <v>13.421819558395395</v>
      </c>
      <c r="BS17" s="39">
        <f>627.5095*(AW18-AW16)</f>
        <v>0.73098845842765092</v>
      </c>
      <c r="BT17" s="428">
        <f t="shared" si="3"/>
        <v>-0.19325480354892655</v>
      </c>
      <c r="BU17" s="39">
        <f t="shared" si="4"/>
        <v>-8.3762038861945776E-2</v>
      </c>
      <c r="BV17" s="429">
        <f t="shared" si="5"/>
        <v>5.5254941169143201E-2</v>
      </c>
      <c r="BW17" s="429">
        <f t="shared" si="6"/>
        <v>4.584684181078913E-2</v>
      </c>
      <c r="BY17" t="s">
        <v>10</v>
      </c>
      <c r="BZ17" s="28">
        <v>-1229.5174494345399</v>
      </c>
      <c r="CA17" s="28">
        <v>-1231.86460877883</v>
      </c>
      <c r="CB17" s="28">
        <f t="shared" si="23"/>
        <v>-2.3471593442900485</v>
      </c>
      <c r="CC17" s="28">
        <v>-1229.5174494335899</v>
      </c>
      <c r="CD17" s="28">
        <v>-1231.5370655993499</v>
      </c>
      <c r="CE17" s="28">
        <f t="shared" si="24"/>
        <v>-2.0196161657599987</v>
      </c>
      <c r="CF17" s="28">
        <v>-1229.51427609088</v>
      </c>
      <c r="CG17" s="28">
        <v>-1231.53701285173</v>
      </c>
      <c r="CH17" s="28">
        <f t="shared" si="25"/>
        <v>-2.0227367608499662</v>
      </c>
      <c r="CI17" s="28">
        <v>-1229.51447120015</v>
      </c>
      <c r="CJ17" s="28">
        <v>-1231.5384242612299</v>
      </c>
      <c r="CK17" s="28">
        <f t="shared" si="26"/>
        <v>-2.0239530610799648</v>
      </c>
      <c r="CL17" s="28">
        <v>-1231.4127001747099</v>
      </c>
      <c r="CM17" s="28">
        <v>-1231.4386298465199</v>
      </c>
      <c r="CN17" s="28">
        <v>-1229.51447120015</v>
      </c>
      <c r="CO17" s="28">
        <v>-1231.9277174758199</v>
      </c>
      <c r="CP17" s="28">
        <f t="shared" si="27"/>
        <v>-2.4132462756699624</v>
      </c>
      <c r="CQ17" s="28">
        <v>-1231.78466896225</v>
      </c>
      <c r="CR17" s="28">
        <v>-1231.8169824283</v>
      </c>
      <c r="CS17" s="71" t="s">
        <v>119</v>
      </c>
      <c r="CT17" s="424"/>
      <c r="CU17" s="39">
        <f t="shared" ref="CU17:DM17" si="51">627.5095*(BZ18-BZ16)</f>
        <v>23.268250157718882</v>
      </c>
      <c r="CV17" s="39">
        <f t="shared" si="51"/>
        <v>8.2875523039260486</v>
      </c>
      <c r="CW17" s="39">
        <f t="shared" si="51"/>
        <v>-14.980697853792831</v>
      </c>
      <c r="CX17" s="39">
        <f t="shared" si="51"/>
        <v>23.268249567883309</v>
      </c>
      <c r="CY17" s="39">
        <f t="shared" si="51"/>
        <v>8.2053075515795086</v>
      </c>
      <c r="CZ17" s="39">
        <f t="shared" si="51"/>
        <v>-15.062942016303801</v>
      </c>
      <c r="DA17" s="39">
        <f t="shared" si="51"/>
        <v>23.31695593282528</v>
      </c>
      <c r="DB17" s="39">
        <f t="shared" si="51"/>
        <v>8.2440734819999939</v>
      </c>
      <c r="DC17" s="39">
        <f t="shared" si="51"/>
        <v>-15.072882450825288</v>
      </c>
      <c r="DD17" s="39">
        <f t="shared" si="51"/>
        <v>23.312423770562567</v>
      </c>
      <c r="DE17" s="39">
        <f t="shared" si="51"/>
        <v>8.1885517365436158</v>
      </c>
      <c r="DF17" s="39">
        <f t="shared" si="51"/>
        <v>-15.12387203401895</v>
      </c>
      <c r="DG17" s="39">
        <f t="shared" si="51"/>
        <v>14.052530229141345</v>
      </c>
      <c r="DH17" s="39">
        <f t="shared" si="51"/>
        <v>2.6080813079946386</v>
      </c>
      <c r="DI17" s="39">
        <f t="shared" si="51"/>
        <v>23.312423770562567</v>
      </c>
      <c r="DJ17" s="39">
        <f t="shared" si="51"/>
        <v>7.8223574858661751</v>
      </c>
      <c r="DK17" s="39">
        <f t="shared" si="51"/>
        <v>-15.490066284696391</v>
      </c>
      <c r="DL17" s="39">
        <f t="shared" si="51"/>
        <v>13.624637336799751</v>
      </c>
      <c r="DM17" s="39">
        <f t="shared" si="51"/>
        <v>0.71970448220428118</v>
      </c>
      <c r="DN17" s="428">
        <f t="shared" si="8"/>
        <v>-0.36619425067744071</v>
      </c>
      <c r="DO17" s="39">
        <f t="shared" si="29"/>
        <v>-5.5521745456378113E-2</v>
      </c>
      <c r="DP17" s="429">
        <f t="shared" si="9"/>
        <v>0.4651948180598735</v>
      </c>
      <c r="DQ17" s="429">
        <f t="shared" si="10"/>
        <v>0.50936843090356021</v>
      </c>
      <c r="DR17" s="429"/>
      <c r="DS17" s="33">
        <f t="shared" si="11"/>
        <v>-0.17537301038650455</v>
      </c>
      <c r="DT17" s="33">
        <f t="shared" si="30"/>
        <v>8.2244162510969332E-2</v>
      </c>
      <c r="DU17" s="39">
        <f t="shared" si="12"/>
        <v>-0.19325480354892655</v>
      </c>
      <c r="DV17" s="39">
        <f t="shared" si="31"/>
        <v>-0.36619425067744071</v>
      </c>
      <c r="DW17" s="39"/>
      <c r="DX17" s="33">
        <f t="shared" si="32"/>
        <v>-1.7881793162421999E-2</v>
      </c>
      <c r="DY17" s="33">
        <f t="shared" si="33"/>
        <v>-0.44843841318841005</v>
      </c>
      <c r="DZ17" s="23"/>
      <c r="EA17" s="23"/>
    </row>
    <row r="18" spans="1:131">
      <c r="A18" t="s">
        <v>11</v>
      </c>
      <c r="B18" s="4">
        <v>-1231.7052104760901</v>
      </c>
      <c r="C18" s="4">
        <v>-1231.41581460168</v>
      </c>
      <c r="D18" s="4">
        <v>-1231.4193675168599</v>
      </c>
      <c r="E18" s="4">
        <v>-1231.79382627273</v>
      </c>
      <c r="F18" s="71" t="s">
        <v>743</v>
      </c>
      <c r="G18" s="424"/>
      <c r="H18" s="39">
        <f>627.5095*(B16-B17)</f>
        <v>-6.1158671877135502</v>
      </c>
      <c r="I18" s="39">
        <f>627.5095*(C16-C17)</f>
        <v>-6.0456928254881275</v>
      </c>
      <c r="J18" s="39">
        <f>627.5095*(D16-D17)</f>
        <v>-5.9433426187119966</v>
      </c>
      <c r="K18" s="39">
        <f>627.5095*(E16-E17)</f>
        <v>-5.9269510665203358</v>
      </c>
      <c r="L18" s="428">
        <f t="shared" si="0"/>
        <v>1.6391552191660885E-2</v>
      </c>
      <c r="M18" s="39">
        <f t="shared" si="13"/>
        <v>0.10235020677613083</v>
      </c>
      <c r="N18" s="429">
        <f t="shared" si="14"/>
        <v>-0.18891612119321444</v>
      </c>
      <c r="P18" t="s">
        <v>11</v>
      </c>
      <c r="Q18" s="4">
        <v>-1231.8626574119601</v>
      </c>
      <c r="R18" s="4">
        <v>-1231.53433799861</v>
      </c>
      <c r="S18" s="4">
        <v>-1231.5357272930901</v>
      </c>
      <c r="T18" s="4">
        <v>-1231.9256529162601</v>
      </c>
      <c r="U18" s="71" t="s">
        <v>743</v>
      </c>
      <c r="V18" s="424"/>
      <c r="W18" s="39">
        <f>627.5095*(Q16-Q17)</f>
        <v>-6.6592052114935028</v>
      </c>
      <c r="X18" s="39">
        <f>627.5095*(R16-R17)</f>
        <v>-6.2323087039545015</v>
      </c>
      <c r="Y18" s="39">
        <f>627.5095*(S16-S17)</f>
        <v>-6.2004287740882074</v>
      </c>
      <c r="Z18" s="39">
        <f>627.5095*(T16-T17)</f>
        <v>-5.8928741756479956</v>
      </c>
      <c r="AA18" s="428">
        <f t="shared" si="1"/>
        <v>0.30755459844021171</v>
      </c>
      <c r="AB18" s="39">
        <f t="shared" si="15"/>
        <v>3.1879929866294177E-2</v>
      </c>
      <c r="AC18" s="429">
        <f t="shared" si="16"/>
        <v>-0.7663310358455071</v>
      </c>
      <c r="AE18" t="s">
        <v>11</v>
      </c>
      <c r="AF18" s="33">
        <v>-1229.48252774005</v>
      </c>
      <c r="AG18" s="33">
        <v>-1231.70570774415</v>
      </c>
      <c r="AH18" s="33">
        <f t="shared" si="17"/>
        <v>-2.2231800040999588</v>
      </c>
      <c r="AI18" s="33">
        <v>-1229.48252774004</v>
      </c>
      <c r="AJ18" s="33">
        <v>-1231.41005451261</v>
      </c>
      <c r="AK18" s="33">
        <f t="shared" si="18"/>
        <v>-1.9275267725699905</v>
      </c>
      <c r="AL18" s="33">
        <v>-1229.48617119039</v>
      </c>
      <c r="AM18" s="33">
        <v>-1231.4164358530199</v>
      </c>
      <c r="AN18" s="33">
        <f t="shared" si="19"/>
        <v>-1.930264662629952</v>
      </c>
      <c r="AO18" s="33">
        <v>-1229.4869479828801</v>
      </c>
      <c r="AP18" s="33">
        <v>-1231.4199259688401</v>
      </c>
      <c r="AQ18" s="33">
        <v>-1231.3026642519601</v>
      </c>
      <c r="AR18" s="33">
        <v>-1231.3059132473199</v>
      </c>
      <c r="AS18" s="33">
        <f t="shared" si="20"/>
        <v>-1.9329779859599512</v>
      </c>
      <c r="AT18" s="33">
        <v>-1229.4869479828801</v>
      </c>
      <c r="AU18" s="33">
        <v>-1231.79415979598</v>
      </c>
      <c r="AV18" s="33">
        <v>-1231.6606574396701</v>
      </c>
      <c r="AW18" s="33">
        <v>-1231.66887868244</v>
      </c>
      <c r="AX18" s="33">
        <f t="shared" si="21"/>
        <v>-2.3072118130999115</v>
      </c>
      <c r="AY18" s="71" t="s">
        <v>743</v>
      </c>
      <c r="AZ18" s="424"/>
      <c r="BA18" s="39">
        <f t="shared" ref="BA18:BK18" si="52">627.5095*(AF16-AF17)</f>
        <v>-20.922700884013917</v>
      </c>
      <c r="BB18" s="39">
        <f t="shared" si="52"/>
        <v>-6.2106302964571301</v>
      </c>
      <c r="BC18" s="33">
        <f t="shared" si="52"/>
        <v>14.712070587556786</v>
      </c>
      <c r="BD18" s="39">
        <f t="shared" si="52"/>
        <v>-20.922700633041305</v>
      </c>
      <c r="BE18" s="39">
        <f t="shared" si="52"/>
        <v>-6.008991037202402</v>
      </c>
      <c r="BF18" s="33">
        <f t="shared" si="52"/>
        <v>14.913709595838904</v>
      </c>
      <c r="BG18" s="39">
        <f t="shared" si="52"/>
        <v>-20.954295811724567</v>
      </c>
      <c r="BH18" s="39">
        <f t="shared" si="52"/>
        <v>-6.0214788214544592</v>
      </c>
      <c r="BI18" s="39">
        <f t="shared" si="52"/>
        <v>14.932816990270107</v>
      </c>
      <c r="BJ18" s="39">
        <f t="shared" si="52"/>
        <v>-20.9456800120639</v>
      </c>
      <c r="BK18" s="39">
        <f t="shared" si="52"/>
        <v>-5.9400333469570548</v>
      </c>
      <c r="BL18" s="39">
        <f>627.5095*(AS16-AS17)</f>
        <v>15.005646665106843</v>
      </c>
      <c r="BM18" s="39">
        <f>627.5095*(AQ16-AQ17)</f>
        <v>-12.015283288029824</v>
      </c>
      <c r="BN18" s="39">
        <f>627.5095*(AR16-AR17)</f>
        <v>0.50228431922011396</v>
      </c>
      <c r="BO18" s="39">
        <f>627.5095*(AT16-AT17)</f>
        <v>-20.9456800120639</v>
      </c>
      <c r="BP18" s="39">
        <f>627.5095*(AU16-AU17)</f>
        <v>-6.0834460246421509</v>
      </c>
      <c r="BQ18" s="39">
        <f>627.5095*(AX16-AX17)</f>
        <v>14.862233987421748</v>
      </c>
      <c r="BR18" s="39">
        <f>627.5095*(AV16-AV17)</f>
        <v>-11.923531013789553</v>
      </c>
      <c r="BS18" s="39">
        <f>627.5095*(AW16-AW17)</f>
        <v>1.9792136827871947</v>
      </c>
      <c r="BT18" s="428">
        <f t="shared" si="3"/>
        <v>-0.14341267768509613</v>
      </c>
      <c r="BU18" s="39">
        <f t="shared" si="4"/>
        <v>8.1445474497404469E-2</v>
      </c>
      <c r="BV18" s="429">
        <f t="shared" si="5"/>
        <v>-0.12718427181497916</v>
      </c>
      <c r="BW18" s="429">
        <f t="shared" si="6"/>
        <v>-0.15016339986496163</v>
      </c>
      <c r="BY18" t="s">
        <v>11</v>
      </c>
      <c r="BZ18" s="28">
        <v>-1229.51376712556</v>
      </c>
      <c r="CA18" s="28">
        <v>-1231.8622926360799</v>
      </c>
      <c r="CB18" s="28">
        <f t="shared" si="23"/>
        <v>-2.3485255105199485</v>
      </c>
      <c r="CC18" s="28">
        <v>-1229.51376712603</v>
      </c>
      <c r="CD18" s="28">
        <v>-1231.5337670829099</v>
      </c>
      <c r="CE18" s="28">
        <f t="shared" si="24"/>
        <v>-2.0199999568799285</v>
      </c>
      <c r="CF18" s="28">
        <v>-1229.51064251037</v>
      </c>
      <c r="CG18" s="28">
        <v>-1231.5338176165901</v>
      </c>
      <c r="CH18" s="28">
        <f t="shared" si="25"/>
        <v>-2.0231751062201511</v>
      </c>
      <c r="CI18" s="28">
        <v>-1229.5108287979999</v>
      </c>
      <c r="CJ18" s="28">
        <v>-1231.5352433432399</v>
      </c>
      <c r="CK18" s="28">
        <f t="shared" si="26"/>
        <v>-2.0244145452400062</v>
      </c>
      <c r="CL18" s="28">
        <v>-1231.40999573207</v>
      </c>
      <c r="CM18" s="28">
        <v>-1231.4337715198999</v>
      </c>
      <c r="CN18" s="28">
        <v>-1229.5108287979999</v>
      </c>
      <c r="CO18" s="28">
        <v>-1231.92501779243</v>
      </c>
      <c r="CP18" s="28">
        <f t="shared" si="27"/>
        <v>-2.4141889944301056</v>
      </c>
      <c r="CQ18" s="28">
        <v>-1231.7821668720801</v>
      </c>
      <c r="CR18" s="28">
        <v>-1231.8125032878199</v>
      </c>
      <c r="CS18" s="71" t="s">
        <v>743</v>
      </c>
      <c r="CT18" s="424"/>
      <c r="CU18" s="39">
        <f t="shared" ref="CU18:DM18" si="53">627.5095*(BZ16-BZ17)</f>
        <v>-20.957566290875793</v>
      </c>
      <c r="CV18" s="39">
        <f t="shared" si="53"/>
        <v>-6.8341507249244238</v>
      </c>
      <c r="CW18" s="39">
        <f t="shared" si="53"/>
        <v>14.123415565951369</v>
      </c>
      <c r="CX18" s="39">
        <f t="shared" si="53"/>
        <v>-20.957566592071462</v>
      </c>
      <c r="CY18" s="39">
        <f t="shared" si="53"/>
        <v>-6.1354571495392554</v>
      </c>
      <c r="CZ18" s="39">
        <f t="shared" si="53"/>
        <v>14.822109442532204</v>
      </c>
      <c r="DA18" s="39">
        <f t="shared" si="53"/>
        <v>-21.036849643759897</v>
      </c>
      <c r="DB18" s="39">
        <f t="shared" si="53"/>
        <v>-6.2390330770066083</v>
      </c>
      <c r="DC18" s="39">
        <f t="shared" si="53"/>
        <v>14.797816566753287</v>
      </c>
      <c r="DD18" s="39">
        <f t="shared" si="53"/>
        <v>-21.026781818595055</v>
      </c>
      <c r="DE18" s="39">
        <f t="shared" si="53"/>
        <v>-6.1924954791016278</v>
      </c>
      <c r="DF18" s="39">
        <f t="shared" si="53"/>
        <v>14.834286339493428</v>
      </c>
      <c r="DG18" s="39">
        <f t="shared" si="53"/>
        <v>-12.355466780383761</v>
      </c>
      <c r="DH18" s="39">
        <f t="shared" si="53"/>
        <v>0.44056480017327737</v>
      </c>
      <c r="DI18" s="39">
        <f t="shared" si="53"/>
        <v>-21.026781818595055</v>
      </c>
      <c r="DJ18" s="39">
        <f t="shared" si="53"/>
        <v>-6.1282805117167314</v>
      </c>
      <c r="DK18" s="39">
        <f t="shared" si="53"/>
        <v>14.898501306878325</v>
      </c>
      <c r="DL18" s="39">
        <f t="shared" si="53"/>
        <v>-12.054551985358897</v>
      </c>
      <c r="DM18" s="39">
        <f t="shared" si="53"/>
        <v>2.090998720857574</v>
      </c>
      <c r="DN18" s="428">
        <f t="shared" si="8"/>
        <v>6.4214967384896404E-2</v>
      </c>
      <c r="DO18" s="39">
        <f t="shared" si="29"/>
        <v>4.6537597904980466E-2</v>
      </c>
      <c r="DP18" s="429">
        <f t="shared" si="9"/>
        <v>-0.70587021320769239</v>
      </c>
      <c r="DQ18" s="429">
        <f t="shared" si="10"/>
        <v>-0.77508574092695603</v>
      </c>
      <c r="DR18" s="429"/>
      <c r="DS18" s="33">
        <f t="shared" si="11"/>
        <v>-0.20163900828211823</v>
      </c>
      <c r="DT18" s="33">
        <f t="shared" si="30"/>
        <v>-0.69869387658083504</v>
      </c>
      <c r="DU18" s="39">
        <f t="shared" si="12"/>
        <v>-0.14341267768509613</v>
      </c>
      <c r="DV18" s="39">
        <f t="shared" si="31"/>
        <v>6.4214967384896404E-2</v>
      </c>
      <c r="DW18" s="39"/>
      <c r="DX18" s="33">
        <f t="shared" si="32"/>
        <v>5.8226330597022091E-2</v>
      </c>
      <c r="DY18" s="33">
        <f t="shared" si="33"/>
        <v>0.76290884396573144</v>
      </c>
      <c r="DZ18" s="23"/>
      <c r="EA18" s="23"/>
    </row>
    <row r="19" spans="1:131">
      <c r="A19" t="s">
        <v>12</v>
      </c>
      <c r="B19" s="4">
        <v>-2744.6929537266701</v>
      </c>
      <c r="C19" s="4">
        <v>-2744.3561705356401</v>
      </c>
      <c r="D19" s="4">
        <v>-2744.36647701422</v>
      </c>
      <c r="E19" s="4">
        <v>-2744.78842263856</v>
      </c>
      <c r="F19" s="71" t="s">
        <v>118</v>
      </c>
      <c r="G19" s="424" t="s">
        <v>745</v>
      </c>
      <c r="H19" s="39">
        <f>627.5095*(B21-B20)</f>
        <v>4.3117611353914942</v>
      </c>
      <c r="I19" s="39">
        <f>627.5095*(C21-C20)</f>
        <v>4.6511111822369493</v>
      </c>
      <c r="J19" s="39">
        <f>627.5095*(D21-D20)</f>
        <v>4.5771130280110457</v>
      </c>
      <c r="K19" s="39">
        <f>627.5095*(E21-E20)</f>
        <v>4.1203129191507912</v>
      </c>
      <c r="L19" s="428">
        <f t="shared" si="0"/>
        <v>-0.45680010886025446</v>
      </c>
      <c r="M19" s="39">
        <f t="shared" si="13"/>
        <v>-7.3998154225903612E-2</v>
      </c>
      <c r="N19" s="429">
        <f t="shared" si="14"/>
        <v>0.19144821624070296</v>
      </c>
      <c r="P19" t="s">
        <v>12</v>
      </c>
      <c r="Q19" s="4">
        <v>-2745.0507052256098</v>
      </c>
      <c r="R19" s="4">
        <v>-2744.6810022446698</v>
      </c>
      <c r="S19" s="4">
        <v>-2744.6855583104498</v>
      </c>
      <c r="T19" s="4">
        <v>-2745.1327878922498</v>
      </c>
      <c r="U19" s="71" t="s">
        <v>118</v>
      </c>
      <c r="V19" s="424" t="s">
        <v>745</v>
      </c>
      <c r="W19" s="39">
        <f>627.5095*(Q21-Q20)</f>
        <v>4.4902286712999127</v>
      </c>
      <c r="X19" s="39">
        <f>627.5095*(R21-R20)</f>
        <v>4.9548009367487609</v>
      </c>
      <c r="Y19" s="39">
        <f>627.5095*(S21-S20)</f>
        <v>4.9930196039155872</v>
      </c>
      <c r="Z19" s="39">
        <f>627.5095*(T21-T20)</f>
        <v>4.6295525157834438</v>
      </c>
      <c r="AA19" s="428">
        <f t="shared" si="1"/>
        <v>-0.36346708813214335</v>
      </c>
      <c r="AB19" s="39">
        <f t="shared" si="15"/>
        <v>3.8218667166826314E-2</v>
      </c>
      <c r="AC19" s="429">
        <f t="shared" si="16"/>
        <v>-0.13932384448353119</v>
      </c>
      <c r="AE19" t="s">
        <v>12</v>
      </c>
      <c r="AF19" s="33">
        <v>-2739.3331942280902</v>
      </c>
      <c r="AG19" s="33">
        <v>-2744.6923004456698</v>
      </c>
      <c r="AH19" s="33">
        <f t="shared" si="17"/>
        <v>-5.3591062175796651</v>
      </c>
      <c r="AI19" s="33">
        <v>-2739.3331942281002</v>
      </c>
      <c r="AJ19" s="33">
        <v>-2744.3486326029101</v>
      </c>
      <c r="AK19" s="33">
        <f t="shared" si="18"/>
        <v>-5.0154383748099463</v>
      </c>
      <c r="AL19" s="33">
        <v>-2739.3325870539402</v>
      </c>
      <c r="AM19" s="33">
        <v>-2744.35591034761</v>
      </c>
      <c r="AN19" s="33">
        <f t="shared" si="19"/>
        <v>-5.0233232936698187</v>
      </c>
      <c r="AO19" s="33">
        <v>-2739.33313171076</v>
      </c>
      <c r="AP19" s="33">
        <v>-2744.3663979500702</v>
      </c>
      <c r="AQ19" s="33">
        <v>-2744.1076465678302</v>
      </c>
      <c r="AR19" s="33">
        <v>-2744.0407617128499</v>
      </c>
      <c r="AS19" s="33">
        <f t="shared" si="20"/>
        <v>-5.033266239310251</v>
      </c>
      <c r="AT19" s="33">
        <v>-2739.33313171075</v>
      </c>
      <c r="AU19" s="33">
        <v>-2744.7877411209802</v>
      </c>
      <c r="AV19" s="33">
        <v>-2744.5101791022398</v>
      </c>
      <c r="AW19" s="33">
        <v>-2744.4954525819198</v>
      </c>
      <c r="AX19" s="33">
        <f t="shared" si="21"/>
        <v>-5.454609410230205</v>
      </c>
      <c r="AY19" s="71" t="s">
        <v>118</v>
      </c>
      <c r="AZ19" s="424" t="s">
        <v>745</v>
      </c>
      <c r="BA19" s="39">
        <f t="shared" ref="BA19:BK19" si="54">627.5095*(AF21-AF20)</f>
        <v>9.0611538969949752</v>
      </c>
      <c r="BB19" s="39">
        <f t="shared" si="54"/>
        <v>4.6863596206707117</v>
      </c>
      <c r="BC19" s="33">
        <f t="shared" si="54"/>
        <v>-4.3747942763242635</v>
      </c>
      <c r="BD19" s="39">
        <f t="shared" si="54"/>
        <v>9.0611538718834463</v>
      </c>
      <c r="BE19" s="39">
        <f t="shared" si="54"/>
        <v>4.9180512069874158</v>
      </c>
      <c r="BF19" s="33">
        <f t="shared" si="54"/>
        <v>-4.1431026648960305</v>
      </c>
      <c r="BG19" s="39">
        <f t="shared" si="54"/>
        <v>9.0231125451871872</v>
      </c>
      <c r="BH19" s="39">
        <f t="shared" si="54"/>
        <v>4.7621352331166902</v>
      </c>
      <c r="BI19" s="39">
        <f t="shared" si="54"/>
        <v>-4.260977312070497</v>
      </c>
      <c r="BJ19" s="39">
        <f t="shared" si="54"/>
        <v>9.0155571427551795</v>
      </c>
      <c r="BK19" s="39">
        <f t="shared" si="54"/>
        <v>4.7051991374394984</v>
      </c>
      <c r="BL19" s="39">
        <f>627.5095*(AS21-AS20)</f>
        <v>-4.3103580053156803</v>
      </c>
      <c r="BM19" s="39">
        <f>627.5095*(AQ21-AQ20)</f>
        <v>5.2174069105084451</v>
      </c>
      <c r="BN19" s="39">
        <f>627.5095*(AR21-AR20)</f>
        <v>1.3683319296113308</v>
      </c>
      <c r="BO19" s="39">
        <f>627.5095*(AT21-AT20)</f>
        <v>9.0155571364772964</v>
      </c>
      <c r="BP19" s="39">
        <f>627.5095*(AU21-AU20)</f>
        <v>4.4718493883596269</v>
      </c>
      <c r="BQ19" s="39">
        <f>627.5095*(AX21-AX20)</f>
        <v>-4.5437077481176695</v>
      </c>
      <c r="BR19" s="39">
        <f>627.5095*(AV21-AV20)</f>
        <v>5.0468519371659291</v>
      </c>
      <c r="BS19" s="39">
        <f>627.5095*(AW21-AW20)</f>
        <v>0.97172403792017503</v>
      </c>
      <c r="BT19" s="428">
        <f t="shared" si="3"/>
        <v>-0.23334974907987149</v>
      </c>
      <c r="BU19" s="39">
        <f t="shared" si="4"/>
        <v>-5.6936095677191823E-2</v>
      </c>
      <c r="BV19" s="429">
        <f t="shared" si="5"/>
        <v>0.21451023231108479</v>
      </c>
      <c r="BW19" s="429">
        <f t="shared" si="6"/>
        <v>0.16891347179340599</v>
      </c>
      <c r="BY19" t="s">
        <v>12</v>
      </c>
      <c r="BZ19" s="28">
        <v>-2739.4139343218399</v>
      </c>
      <c r="CA19" s="28">
        <v>-2745.0485027375098</v>
      </c>
      <c r="CB19" s="28">
        <f t="shared" si="23"/>
        <v>-5.6345684156699463</v>
      </c>
      <c r="CC19" s="28">
        <v>-2739.4139343218699</v>
      </c>
      <c r="CD19" s="28">
        <v>-2744.68222737202</v>
      </c>
      <c r="CE19" s="28">
        <f t="shared" si="24"/>
        <v>-5.2682930501500778</v>
      </c>
      <c r="CF19" s="28">
        <v>-2739.40133824131</v>
      </c>
      <c r="CG19" s="28">
        <v>-2744.6789957968599</v>
      </c>
      <c r="CH19" s="28">
        <f t="shared" si="25"/>
        <v>-5.2776575555499221</v>
      </c>
      <c r="CI19" s="28">
        <v>-2739.4014529267201</v>
      </c>
      <c r="CJ19" s="28">
        <v>-2744.6832453325001</v>
      </c>
      <c r="CK19" s="28">
        <f t="shared" si="26"/>
        <v>-5.2817924057799246</v>
      </c>
      <c r="CL19" s="28">
        <v>-2744.4026172331201</v>
      </c>
      <c r="CM19" s="28">
        <v>-2744.3873744156599</v>
      </c>
      <c r="CN19" s="28">
        <v>-2739.4014529267101</v>
      </c>
      <c r="CO19" s="28">
        <v>-2745.1303744614902</v>
      </c>
      <c r="CP19" s="28">
        <f t="shared" si="27"/>
        <v>-5.7289215347800564</v>
      </c>
      <c r="CQ19" s="28">
        <v>-2744.82903534453</v>
      </c>
      <c r="CR19" s="28">
        <v>-2744.8675456083702</v>
      </c>
      <c r="CS19" s="71" t="s">
        <v>118</v>
      </c>
      <c r="CT19" s="424" t="s">
        <v>745</v>
      </c>
      <c r="CU19" s="39">
        <f t="shared" ref="CU19:DM19" si="55">627.5095*(BZ21-BZ20)</f>
        <v>9.1921752262609271</v>
      </c>
      <c r="CV19" s="39">
        <f t="shared" si="55"/>
        <v>4.8565980720377429</v>
      </c>
      <c r="CW19" s="39">
        <f t="shared" si="55"/>
        <v>-4.3355771542231842</v>
      </c>
      <c r="CX19" s="39">
        <f t="shared" si="55"/>
        <v>9.1921752702061017</v>
      </c>
      <c r="CY19" s="39">
        <f t="shared" si="55"/>
        <v>5.312979575706505</v>
      </c>
      <c r="CZ19" s="39">
        <f t="shared" si="55"/>
        <v>-3.8791956944995971</v>
      </c>
      <c r="DA19" s="39">
        <f t="shared" si="55"/>
        <v>9.1735952662497073</v>
      </c>
      <c r="DB19" s="39">
        <f t="shared" si="55"/>
        <v>5.2250946800895797</v>
      </c>
      <c r="DC19" s="39">
        <f t="shared" si="55"/>
        <v>-3.9485005861601286</v>
      </c>
      <c r="DD19" s="39">
        <f t="shared" si="55"/>
        <v>9.1720716541972465</v>
      </c>
      <c r="DE19" s="39">
        <f t="shared" si="55"/>
        <v>5.2441994579280076</v>
      </c>
      <c r="DF19" s="39">
        <f t="shared" si="55"/>
        <v>-3.9278721962692389</v>
      </c>
      <c r="DG19" s="39">
        <f t="shared" si="55"/>
        <v>5.7409810647095885</v>
      </c>
      <c r="DH19" s="39">
        <f t="shared" si="55"/>
        <v>1.8911434649431746</v>
      </c>
      <c r="DI19" s="39">
        <f t="shared" si="55"/>
        <v>9.1720714093598392</v>
      </c>
      <c r="DJ19" s="39">
        <f t="shared" si="55"/>
        <v>5.012839215381355</v>
      </c>
      <c r="DK19" s="39">
        <f t="shared" si="55"/>
        <v>-4.1592321939784851</v>
      </c>
      <c r="DL19" s="39">
        <f t="shared" si="55"/>
        <v>5.575344585798252</v>
      </c>
      <c r="DM19" s="39">
        <f t="shared" si="55"/>
        <v>1.5132373644138464</v>
      </c>
      <c r="DN19" s="428">
        <f t="shared" si="8"/>
        <v>-0.23136024254665255</v>
      </c>
      <c r="DO19" s="39">
        <f t="shared" si="29"/>
        <v>1.91047778384279E-2</v>
      </c>
      <c r="DP19" s="429">
        <f t="shared" si="9"/>
        <v>-0.15624114334361217</v>
      </c>
      <c r="DQ19" s="429">
        <f t="shared" si="10"/>
        <v>-0.17634496024469914</v>
      </c>
      <c r="DR19" s="429"/>
      <c r="DS19" s="33">
        <f t="shared" si="11"/>
        <v>-0.23169161142823302</v>
      </c>
      <c r="DT19" s="33">
        <f t="shared" si="30"/>
        <v>-0.45638145972358712</v>
      </c>
      <c r="DU19" s="39">
        <f t="shared" si="12"/>
        <v>-0.23334974907987149</v>
      </c>
      <c r="DV19" s="39">
        <f t="shared" si="31"/>
        <v>-0.23136024254665255</v>
      </c>
      <c r="DW19" s="39"/>
      <c r="DX19" s="33">
        <f t="shared" si="32"/>
        <v>-1.6581376516384694E-3</v>
      </c>
      <c r="DY19" s="33">
        <f t="shared" si="33"/>
        <v>0.22502121717693457</v>
      </c>
      <c r="DZ19" s="23"/>
      <c r="EA19" s="23"/>
    </row>
    <row r="20" spans="1:131">
      <c r="A20" t="s">
        <v>13</v>
      </c>
      <c r="B20" s="4">
        <v>-2744.6638163344301</v>
      </c>
      <c r="C20" s="4">
        <v>-2744.3271784610602</v>
      </c>
      <c r="D20" s="4">
        <v>-2744.3376058007502</v>
      </c>
      <c r="E20" s="4">
        <v>-2744.7590690792799</v>
      </c>
      <c r="F20" s="71" t="s">
        <v>119</v>
      </c>
      <c r="G20" s="424"/>
      <c r="H20" s="39">
        <f>627.5095*(B21-B19)</f>
        <v>22.5957515712462</v>
      </c>
      <c r="I20" s="39">
        <f>627.5095*(C21-C19)</f>
        <v>22.843913405861791</v>
      </c>
      <c r="J20" s="39">
        <f>627.5095*(D21-D19)</f>
        <v>22.694073756811015</v>
      </c>
      <c r="K20" s="39">
        <f>627.5095*(E21-E19)</f>
        <v>22.539950226179869</v>
      </c>
      <c r="L20" s="428">
        <f t="shared" si="0"/>
        <v>-0.15412353063114637</v>
      </c>
      <c r="M20" s="39">
        <f t="shared" si="13"/>
        <v>-0.14983964905077585</v>
      </c>
      <c r="N20" s="429">
        <f t="shared" si="14"/>
        <v>5.580134506633172E-2</v>
      </c>
      <c r="P20" t="s">
        <v>13</v>
      </c>
      <c r="Q20" s="4">
        <v>-2745.02213141739</v>
      </c>
      <c r="R20" s="4">
        <v>-2744.6529660394099</v>
      </c>
      <c r="S20" s="4">
        <v>-2744.65752360652</v>
      </c>
      <c r="T20" s="4">
        <v>-2745.10444484042</v>
      </c>
      <c r="U20" s="71" t="s">
        <v>119</v>
      </c>
      <c r="V20" s="424"/>
      <c r="W20" s="39">
        <f>627.5095*(Q21-Q19)</f>
        <v>22.42056478039591</v>
      </c>
      <c r="X20" s="39">
        <f>627.5095*(R21-R19)</f>
        <v>22.547786081300419</v>
      </c>
      <c r="Y20" s="39">
        <f>627.5095*(S21-S19)</f>
        <v>22.585062649510974</v>
      </c>
      <c r="Z20" s="39">
        <f>627.5095*(T21-T19)</f>
        <v>22.415086797962239</v>
      </c>
      <c r="AA20" s="428">
        <f t="shared" si="1"/>
        <v>-0.16997585154873462</v>
      </c>
      <c r="AB20" s="39">
        <f t="shared" si="15"/>
        <v>3.7276568210554473E-2</v>
      </c>
      <c r="AC20" s="429">
        <f t="shared" si="16"/>
        <v>5.4779824336712579E-3</v>
      </c>
      <c r="AE20" t="s">
        <v>13</v>
      </c>
      <c r="AF20" s="33">
        <v>-2739.31272793685</v>
      </c>
      <c r="AG20" s="33">
        <v>-2744.66368517102</v>
      </c>
      <c r="AH20" s="33">
        <f t="shared" si="17"/>
        <v>-5.3509572341699823</v>
      </c>
      <c r="AI20" s="33">
        <v>-2739.31272793682</v>
      </c>
      <c r="AJ20" s="33">
        <v>-2744.31996327465</v>
      </c>
      <c r="AK20" s="33">
        <f t="shared" si="18"/>
        <v>-5.0072353378300249</v>
      </c>
      <c r="AL20" s="33">
        <v>-2739.3121286404798</v>
      </c>
      <c r="AM20" s="33">
        <v>-2744.3270841673602</v>
      </c>
      <c r="AN20" s="33">
        <f t="shared" si="19"/>
        <v>-5.0149555268803852</v>
      </c>
      <c r="AO20" s="33">
        <v>-2739.3126793052402</v>
      </c>
      <c r="AP20" s="33">
        <v>-2744.33760672893</v>
      </c>
      <c r="AQ20" s="33">
        <v>-2744.0799222976998</v>
      </c>
      <c r="AR20" s="33">
        <v>-2744.0021642700199</v>
      </c>
      <c r="AS20" s="33">
        <f t="shared" si="20"/>
        <v>-5.02492742368986</v>
      </c>
      <c r="AT20" s="33">
        <v>-2739.3126793052402</v>
      </c>
      <c r="AU20" s="33">
        <v>-2744.7588364838198</v>
      </c>
      <c r="AV20" s="33">
        <v>-2744.48239784208</v>
      </c>
      <c r="AW20" s="33">
        <v>-2744.4545442932199</v>
      </c>
      <c r="AX20" s="33">
        <f t="shared" si="21"/>
        <v>-5.4461571785795968</v>
      </c>
      <c r="AY20" s="71" t="s">
        <v>119</v>
      </c>
      <c r="AZ20" s="424"/>
      <c r="BA20" s="39">
        <f t="shared" ref="BA20:BK20" si="56">627.5095*(AF21-AF19)</f>
        <v>21.903946079958725</v>
      </c>
      <c r="BB20" s="39">
        <f t="shared" si="56"/>
        <v>22.642716308552838</v>
      </c>
      <c r="BC20" s="33">
        <f t="shared" si="56"/>
        <v>0.73877022859411157</v>
      </c>
      <c r="BD20" s="39">
        <f t="shared" si="56"/>
        <v>21.903946079958725</v>
      </c>
      <c r="BE20" s="39">
        <f t="shared" si="56"/>
        <v>22.908327048814627</v>
      </c>
      <c r="BF20" s="33">
        <f t="shared" si="56"/>
        <v>1.0043809688558993</v>
      </c>
      <c r="BG20" s="39">
        <f t="shared" si="56"/>
        <v>21.860961346482483</v>
      </c>
      <c r="BH20" s="39">
        <f t="shared" si="56"/>
        <v>22.850837188566018</v>
      </c>
      <c r="BI20" s="39">
        <f t="shared" si="56"/>
        <v>0.98987584208353452</v>
      </c>
      <c r="BJ20" s="39">
        <f t="shared" si="56"/>
        <v>21.849635904276326</v>
      </c>
      <c r="BK20" s="39">
        <f t="shared" si="56"/>
        <v>22.771963919504369</v>
      </c>
      <c r="BL20" s="39">
        <f>627.5095*(AS21-AS19)</f>
        <v>0.92232801522804109</v>
      </c>
      <c r="BM20" s="39">
        <f>627.5095*(AQ21-AQ19)</f>
        <v>22.614649797913447</v>
      </c>
      <c r="BN20" s="39">
        <f>627.5095*(AR21-AR19)</f>
        <v>25.588593981140704</v>
      </c>
      <c r="BO20" s="39">
        <f>627.5095*(AT21-AT19)</f>
        <v>21.849635891720563</v>
      </c>
      <c r="BP20" s="39">
        <f>627.5095*(AU21-AU19)</f>
        <v>22.609783800560191</v>
      </c>
      <c r="BQ20" s="39">
        <f>627.5095*(AX21-AX19)</f>
        <v>0.76014790883962879</v>
      </c>
      <c r="BR20" s="39">
        <f>627.5095*(AV21-AV19)</f>
        <v>22.479856609428936</v>
      </c>
      <c r="BS20" s="39">
        <f>627.5095*(AW21-AW19)</f>
        <v>26.642063825874274</v>
      </c>
      <c r="BT20" s="428">
        <f t="shared" si="3"/>
        <v>-0.16218011894417828</v>
      </c>
      <c r="BU20" s="39">
        <f t="shared" si="4"/>
        <v>-7.8873269061649154E-2</v>
      </c>
      <c r="BV20" s="429">
        <f t="shared" si="5"/>
        <v>3.2932507992647686E-2</v>
      </c>
      <c r="BW20" s="429">
        <f t="shared" si="6"/>
        <v>-2.1377680245517228E-2</v>
      </c>
      <c r="BY20" t="s">
        <v>13</v>
      </c>
      <c r="BZ20" s="28">
        <v>-2739.3939007948502</v>
      </c>
      <c r="CA20" s="28">
        <v>-2745.0202804925498</v>
      </c>
      <c r="CB20" s="28">
        <f t="shared" si="23"/>
        <v>-5.6263796976995764</v>
      </c>
      <c r="CC20" s="28">
        <v>-2739.3939007949002</v>
      </c>
      <c r="CD20" s="28">
        <v>-2744.6540201503999</v>
      </c>
      <c r="CE20" s="28">
        <f t="shared" si="24"/>
        <v>-5.2601193554996826</v>
      </c>
      <c r="CF20" s="28">
        <v>-2739.3813831624302</v>
      </c>
      <c r="CG20" s="28">
        <v>-2744.6509671249</v>
      </c>
      <c r="CH20" s="28">
        <f t="shared" si="25"/>
        <v>-5.2695839624698237</v>
      </c>
      <c r="CI20" s="28">
        <v>-2739.3814973168501</v>
      </c>
      <c r="CJ20" s="28">
        <v>-2744.6552818463701</v>
      </c>
      <c r="CK20" s="28">
        <f t="shared" si="26"/>
        <v>-5.2737845295200714</v>
      </c>
      <c r="CL20" s="28">
        <v>-2744.3757790044301</v>
      </c>
      <c r="CM20" s="28">
        <v>-2744.3496021082301</v>
      </c>
      <c r="CN20" s="28">
        <v>-2739.3814973164599</v>
      </c>
      <c r="CO20" s="28">
        <v>-2745.10231087703</v>
      </c>
      <c r="CP20" s="28">
        <f t="shared" si="27"/>
        <v>-5.72081356057015</v>
      </c>
      <c r="CQ20" s="28">
        <v>-2744.80215350853</v>
      </c>
      <c r="CR20" s="28">
        <v>-2744.8275415428898</v>
      </c>
      <c r="CS20" s="71" t="s">
        <v>119</v>
      </c>
      <c r="CT20" s="424"/>
      <c r="CU20" s="39">
        <f t="shared" ref="CU20:DM20" si="57">627.5095*(BZ21-BZ19)</f>
        <v>21.763403730781548</v>
      </c>
      <c r="CV20" s="39">
        <f t="shared" si="57"/>
        <v>22.566324895786199</v>
      </c>
      <c r="CW20" s="39">
        <f t="shared" si="57"/>
        <v>0.80292116500465138</v>
      </c>
      <c r="CX20" s="39">
        <f t="shared" si="57"/>
        <v>21.76340376217096</v>
      </c>
      <c r="CY20" s="39">
        <f t="shared" si="57"/>
        <v>23.013279110893524</v>
      </c>
      <c r="CZ20" s="39">
        <f t="shared" si="57"/>
        <v>1.249875348722564</v>
      </c>
      <c r="DA20" s="39">
        <f t="shared" si="57"/>
        <v>21.695596836557943</v>
      </c>
      <c r="DB20" s="39">
        <f t="shared" si="57"/>
        <v>22.813352607293798</v>
      </c>
      <c r="DC20" s="39">
        <f t="shared" si="57"/>
        <v>1.1177557707358547</v>
      </c>
      <c r="DD20" s="39">
        <f t="shared" si="57"/>
        <v>21.694406425957954</v>
      </c>
      <c r="DE20" s="39">
        <f t="shared" si="57"/>
        <v>22.791552657571078</v>
      </c>
      <c r="DF20" s="39">
        <f t="shared" si="57"/>
        <v>1.0971462316131251</v>
      </c>
      <c r="DG20" s="39">
        <f t="shared" si="57"/>
        <v>22.582224530819222</v>
      </c>
      <c r="DH20" s="39">
        <f t="shared" si="57"/>
        <v>25.593625214066169</v>
      </c>
      <c r="DI20" s="39">
        <f t="shared" si="57"/>
        <v>21.694406419680071</v>
      </c>
      <c r="DJ20" s="39">
        <f t="shared" si="57"/>
        <v>22.623005068172837</v>
      </c>
      <c r="DK20" s="39">
        <f t="shared" si="57"/>
        <v>0.92859864849276752</v>
      </c>
      <c r="DL20" s="39">
        <f t="shared" si="57"/>
        <v>22.443952053258812</v>
      </c>
      <c r="DM20" s="39">
        <f t="shared" si="57"/>
        <v>26.616168491979892</v>
      </c>
      <c r="DN20" s="428">
        <f t="shared" si="8"/>
        <v>-0.16854758939824066</v>
      </c>
      <c r="DO20" s="39">
        <f t="shared" si="29"/>
        <v>-2.1799949722719703E-2</v>
      </c>
      <c r="DP20" s="429">
        <f t="shared" si="9"/>
        <v>-5.6680172386638361E-2</v>
      </c>
      <c r="DQ20" s="429">
        <f t="shared" si="10"/>
        <v>-0.12567748348811614</v>
      </c>
      <c r="DR20" s="429"/>
      <c r="DS20" s="33">
        <f t="shared" si="11"/>
        <v>-0.26561074026178777</v>
      </c>
      <c r="DT20" s="33">
        <f t="shared" si="30"/>
        <v>-0.44695418371791262</v>
      </c>
      <c r="DU20" s="39">
        <f t="shared" si="12"/>
        <v>-0.16218011894417828</v>
      </c>
      <c r="DV20" s="39">
        <f t="shared" si="31"/>
        <v>-0.16854758939824066</v>
      </c>
      <c r="DW20" s="39"/>
      <c r="DX20" s="33">
        <f t="shared" si="32"/>
        <v>0.10343062131760949</v>
      </c>
      <c r="DY20" s="33">
        <f t="shared" si="33"/>
        <v>0.27840659431967196</v>
      </c>
      <c r="DZ20" s="23"/>
      <c r="EA20" s="23"/>
    </row>
    <row r="21" spans="1:131">
      <c r="A21" t="s">
        <v>14</v>
      </c>
      <c r="B21" s="4">
        <v>-2744.65694510597</v>
      </c>
      <c r="C21" s="4">
        <v>-2744.3197664438999</v>
      </c>
      <c r="D21" s="4">
        <v>-2744.33031170715</v>
      </c>
      <c r="E21" s="4">
        <v>-2744.7525029429598</v>
      </c>
      <c r="F21" s="71" t="s">
        <v>743</v>
      </c>
      <c r="G21" s="424"/>
      <c r="H21" s="39">
        <f>627.5095*(B19-B20)</f>
        <v>-18.283990435854708</v>
      </c>
      <c r="I21" s="39">
        <f>627.5095*(C19-C20)</f>
        <v>-18.192802223624842</v>
      </c>
      <c r="J21" s="39">
        <f>627.5095*(D19-D20)</f>
        <v>-18.11696072879997</v>
      </c>
      <c r="K21" s="39">
        <f>627.5095*(E19-E20)</f>
        <v>-18.419637307029078</v>
      </c>
      <c r="L21" s="428">
        <f t="shared" si="0"/>
        <v>-0.30267657822910721</v>
      </c>
      <c r="M21" s="39">
        <f t="shared" si="13"/>
        <v>7.5841494824871347E-2</v>
      </c>
      <c r="N21" s="429">
        <f t="shared" si="14"/>
        <v>0.13564687117436947</v>
      </c>
      <c r="P21" t="s">
        <v>14</v>
      </c>
      <c r="Q21" s="4">
        <v>-2745.0149757828199</v>
      </c>
      <c r="R21" s="4">
        <v>-2744.6450700618402</v>
      </c>
      <c r="S21" s="4">
        <v>-2744.64956672363</v>
      </c>
      <c r="T21" s="4">
        <v>-2745.0970671791802</v>
      </c>
      <c r="U21" s="71" t="s">
        <v>743</v>
      </c>
      <c r="V21" s="424"/>
      <c r="W21" s="39">
        <f>627.5095*(Q19-Q20)</f>
        <v>-17.930336109095997</v>
      </c>
      <c r="X21" s="39">
        <f>627.5095*(R19-R20)</f>
        <v>-17.592985144551658</v>
      </c>
      <c r="Y21" s="39">
        <f>627.5095*(S19-S20)</f>
        <v>-17.592043045595386</v>
      </c>
      <c r="Z21" s="39">
        <f>627.5095*(T19-T20)</f>
        <v>-17.785534282178794</v>
      </c>
      <c r="AA21" s="428">
        <f t="shared" si="1"/>
        <v>-0.19349123658340872</v>
      </c>
      <c r="AB21" s="39">
        <f t="shared" si="15"/>
        <v>9.4209895627272999E-4</v>
      </c>
      <c r="AC21" s="429">
        <f t="shared" si="16"/>
        <v>-0.14480182691720245</v>
      </c>
      <c r="AE21" t="s">
        <v>14</v>
      </c>
      <c r="AF21" s="33">
        <v>-2739.2982880695699</v>
      </c>
      <c r="AG21" s="33">
        <v>-2744.6562169818999</v>
      </c>
      <c r="AH21" s="33">
        <f t="shared" si="17"/>
        <v>-5.3579289123299532</v>
      </c>
      <c r="AI21" s="33">
        <v>-2739.2982880695799</v>
      </c>
      <c r="AJ21" s="33">
        <v>-2744.3121258615001</v>
      </c>
      <c r="AK21" s="33">
        <f t="shared" si="18"/>
        <v>-5.0138377919201957</v>
      </c>
      <c r="AL21" s="33">
        <v>-2739.2977493959502</v>
      </c>
      <c r="AM21" s="33">
        <v>-2744.3194952221202</v>
      </c>
      <c r="AN21" s="33">
        <f t="shared" si="19"/>
        <v>-5.0217458261699903</v>
      </c>
      <c r="AO21" s="33">
        <v>-2739.2983121010102</v>
      </c>
      <c r="AP21" s="33">
        <v>-2744.3301085171302</v>
      </c>
      <c r="AQ21" s="33">
        <v>-2744.0716078308901</v>
      </c>
      <c r="AR21" s="33">
        <v>-2743.9999836943798</v>
      </c>
      <c r="AS21" s="33">
        <f t="shared" si="20"/>
        <v>-5.0317964161199598</v>
      </c>
      <c r="AT21" s="33">
        <v>-2739.2983121010202</v>
      </c>
      <c r="AU21" s="33">
        <v>-2744.7517101385001</v>
      </c>
      <c r="AV21" s="33">
        <v>-2744.4743551719098</v>
      </c>
      <c r="AW21" s="33">
        <v>-2744.4529957524601</v>
      </c>
      <c r="AX21" s="33">
        <f t="shared" si="21"/>
        <v>-5.4533980374799285</v>
      </c>
      <c r="AY21" s="71" t="s">
        <v>743</v>
      </c>
      <c r="AZ21" s="424"/>
      <c r="BA21" s="39">
        <f t="shared" ref="BA21:BK21" si="58">627.5095*(AF19-AF20)</f>
        <v>-12.84279218296375</v>
      </c>
      <c r="BB21" s="39">
        <f t="shared" si="58"/>
        <v>-17.956356687882128</v>
      </c>
      <c r="BC21" s="33">
        <f t="shared" si="58"/>
        <v>-5.1135645049183749</v>
      </c>
      <c r="BD21" s="39">
        <f t="shared" si="58"/>
        <v>-12.842792208075279</v>
      </c>
      <c r="BE21" s="39">
        <f t="shared" si="58"/>
        <v>-17.990275841827209</v>
      </c>
      <c r="BF21" s="33">
        <f t="shared" si="58"/>
        <v>-5.1474836337519294</v>
      </c>
      <c r="BG21" s="39">
        <f t="shared" si="58"/>
        <v>-12.837848801295298</v>
      </c>
      <c r="BH21" s="39">
        <f t="shared" si="58"/>
        <v>-18.088701955449327</v>
      </c>
      <c r="BI21" s="39">
        <f t="shared" si="58"/>
        <v>-5.250853154154032</v>
      </c>
      <c r="BJ21" s="39">
        <f t="shared" si="58"/>
        <v>-12.834078761521148</v>
      </c>
      <c r="BK21" s="39">
        <f t="shared" si="58"/>
        <v>-18.066764782064869</v>
      </c>
      <c r="BL21" s="39">
        <f>627.5095*(AS19-AS20)</f>
        <v>-5.2326860205437216</v>
      </c>
      <c r="BM21" s="39">
        <f>627.5095*(AQ19-AQ20)</f>
        <v>-17.397242887405</v>
      </c>
      <c r="BN21" s="39">
        <f>627.5095*(AR19-AR20)</f>
        <v>-24.220262051529375</v>
      </c>
      <c r="BO21" s="39">
        <f>627.5095*(AT19-AT20)</f>
        <v>-12.834078755243265</v>
      </c>
      <c r="BP21" s="39">
        <f>627.5095*(AU19-AU20)</f>
        <v>-18.137934412200565</v>
      </c>
      <c r="BQ21" s="39">
        <f>627.5095*(AX19-AX20)</f>
        <v>-5.3038556569572979</v>
      </c>
      <c r="BR21" s="39">
        <f>627.5095*(AV19-AV20)</f>
        <v>-17.433004672263007</v>
      </c>
      <c r="BS21" s="39">
        <f>627.5095*(AW19-AW20)</f>
        <v>-25.670339787954099</v>
      </c>
      <c r="BT21" s="428">
        <f t="shared" si="3"/>
        <v>-7.1169630135695883E-2</v>
      </c>
      <c r="BU21" s="39">
        <f t="shared" si="4"/>
        <v>2.193717338445822E-2</v>
      </c>
      <c r="BV21" s="429">
        <f t="shared" si="5"/>
        <v>0.18157772431843711</v>
      </c>
      <c r="BW21" s="429">
        <f t="shared" si="6"/>
        <v>0.19029115203892299</v>
      </c>
      <c r="BY21" t="s">
        <v>14</v>
      </c>
      <c r="BZ21" s="28">
        <v>-2739.3792521318001</v>
      </c>
      <c r="CA21" s="28">
        <v>-2745.0125410112</v>
      </c>
      <c r="CB21" s="28">
        <f t="shared" si="23"/>
        <v>-5.63328887939997</v>
      </c>
      <c r="CC21" s="28">
        <v>-2739.37925213178</v>
      </c>
      <c r="CD21" s="28">
        <v>-2744.6455533788599</v>
      </c>
      <c r="CE21" s="28">
        <f t="shared" si="24"/>
        <v>-5.2663012470798094</v>
      </c>
      <c r="CF21" s="28">
        <v>-2739.3667641084298</v>
      </c>
      <c r="CG21" s="28">
        <v>-2744.6426404068502</v>
      </c>
      <c r="CH21" s="28">
        <f t="shared" si="25"/>
        <v>-5.2758762984203713</v>
      </c>
      <c r="CI21" s="28">
        <v>-2739.36688069088</v>
      </c>
      <c r="CJ21" s="28">
        <v>-2744.6469246829201</v>
      </c>
      <c r="CK21" s="28">
        <f t="shared" si="26"/>
        <v>-5.2800439920401914</v>
      </c>
      <c r="CL21" s="28">
        <v>-2744.3666301691301</v>
      </c>
      <c r="CM21" s="28">
        <v>-2744.3465883794102</v>
      </c>
      <c r="CN21" s="28">
        <v>-2739.36688069088</v>
      </c>
      <c r="CO21" s="28">
        <v>-2745.0943224095799</v>
      </c>
      <c r="CP21" s="28">
        <f t="shared" si="27"/>
        <v>-5.7274417186999926</v>
      </c>
      <c r="CQ21" s="28">
        <v>-2744.7932686317499</v>
      </c>
      <c r="CR21" s="28">
        <v>-2744.82513004575</v>
      </c>
      <c r="CS21" s="71" t="s">
        <v>743</v>
      </c>
      <c r="CT21" s="424"/>
      <c r="CU21" s="39">
        <f t="shared" ref="CU21:DM21" si="59">627.5095*(BZ19-BZ20)</f>
        <v>-12.571228504520622</v>
      </c>
      <c r="CV21" s="39">
        <f t="shared" si="59"/>
        <v>-17.709726823748458</v>
      </c>
      <c r="CW21" s="39">
        <f t="shared" si="59"/>
        <v>-5.1384983192278355</v>
      </c>
      <c r="CX21" s="39">
        <f t="shared" si="59"/>
        <v>-12.571228491964858</v>
      </c>
      <c r="CY21" s="39">
        <f t="shared" si="59"/>
        <v>-17.700299535187018</v>
      </c>
      <c r="CZ21" s="39">
        <f t="shared" si="59"/>
        <v>-5.1290710432221616</v>
      </c>
      <c r="DA21" s="39">
        <f t="shared" si="59"/>
        <v>-12.522001570308234</v>
      </c>
      <c r="DB21" s="39">
        <f t="shared" si="59"/>
        <v>-17.588257927204218</v>
      </c>
      <c r="DC21" s="39">
        <f t="shared" si="59"/>
        <v>-5.0662563568959831</v>
      </c>
      <c r="DD21" s="39">
        <f t="shared" si="59"/>
        <v>-12.522334771760706</v>
      </c>
      <c r="DE21" s="39">
        <f t="shared" si="59"/>
        <v>-17.547353199643069</v>
      </c>
      <c r="DF21" s="39">
        <f t="shared" si="59"/>
        <v>-5.0250184278823635</v>
      </c>
      <c r="DG21" s="39">
        <f t="shared" si="59"/>
        <v>-16.841243466109635</v>
      </c>
      <c r="DH21" s="39">
        <f t="shared" si="59"/>
        <v>-23.702481749122995</v>
      </c>
      <c r="DI21" s="39">
        <f t="shared" si="59"/>
        <v>-12.52233501032023</v>
      </c>
      <c r="DJ21" s="39">
        <f t="shared" si="59"/>
        <v>-17.610165852791482</v>
      </c>
      <c r="DK21" s="39">
        <f t="shared" si="59"/>
        <v>-5.0878308424712522</v>
      </c>
      <c r="DL21" s="39">
        <f t="shared" si="59"/>
        <v>-16.86860746746056</v>
      </c>
      <c r="DM21" s="39">
        <f t="shared" si="59"/>
        <v>-25.102931127566048</v>
      </c>
      <c r="DN21" s="428">
        <f t="shared" si="8"/>
        <v>-6.2812653148412778E-2</v>
      </c>
      <c r="DO21" s="39">
        <f t="shared" si="29"/>
        <v>4.0904727561148491E-2</v>
      </c>
      <c r="DP21" s="429">
        <f t="shared" si="9"/>
        <v>-9.9560970956975581E-2</v>
      </c>
      <c r="DQ21" s="429">
        <f t="shared" si="10"/>
        <v>-5.0667476756583341E-2</v>
      </c>
      <c r="DR21" s="429"/>
      <c r="DS21" s="33">
        <f t="shared" si="11"/>
        <v>3.3919128833554524E-2</v>
      </c>
      <c r="DT21" s="33">
        <f t="shared" si="30"/>
        <v>-9.4272760056739457E-3</v>
      </c>
      <c r="DU21" s="39">
        <f t="shared" si="12"/>
        <v>-7.1169630135695883E-2</v>
      </c>
      <c r="DV21" s="39">
        <f t="shared" si="31"/>
        <v>-6.2812653148412778E-2</v>
      </c>
      <c r="DW21" s="39"/>
      <c r="DX21" s="33">
        <f t="shared" si="32"/>
        <v>-0.10508875896925041</v>
      </c>
      <c r="DY21" s="33">
        <f t="shared" si="33"/>
        <v>-5.3385377142738832E-2</v>
      </c>
      <c r="DZ21" s="23"/>
      <c r="EA21" s="23"/>
    </row>
    <row r="22" spans="1:131">
      <c r="A22" t="s">
        <v>15</v>
      </c>
      <c r="B22" s="4">
        <v>-2596.8551700328499</v>
      </c>
      <c r="C22" s="4">
        <v>-2596.52911361103</v>
      </c>
      <c r="D22" s="4">
        <v>-2596.5421320185101</v>
      </c>
      <c r="E22" s="4">
        <v>-2596.9684550782399</v>
      </c>
      <c r="F22" s="71" t="s">
        <v>118</v>
      </c>
      <c r="G22" s="424" t="s">
        <v>746</v>
      </c>
      <c r="H22" s="39">
        <f>627.5095*(B24-B23)</f>
        <v>15.346311281655767</v>
      </c>
      <c r="I22" s="39">
        <f>627.5095*(C24-C23)</f>
        <v>14.998653824842108</v>
      </c>
      <c r="J22" s="39">
        <f>627.5095*(D24-D23)</f>
        <v>14.972034463932591</v>
      </c>
      <c r="K22" s="39">
        <f>627.5095*(E24-E23)</f>
        <v>14.929914626870646</v>
      </c>
      <c r="L22" s="428">
        <f t="shared" si="0"/>
        <v>-4.2119837061944665E-2</v>
      </c>
      <c r="M22" s="39">
        <f t="shared" si="13"/>
        <v>-2.6619360909517553E-2</v>
      </c>
      <c r="N22" s="429">
        <f t="shared" si="14"/>
        <v>0.416396654785121</v>
      </c>
      <c r="P22" t="s">
        <v>15</v>
      </c>
      <c r="Q22" s="4">
        <v>-2597.1441465797002</v>
      </c>
      <c r="R22" s="4">
        <v>-2596.7818920253599</v>
      </c>
      <c r="S22" s="4">
        <v>-2596.78789348906</v>
      </c>
      <c r="T22" s="4">
        <v>-2597.2426594386902</v>
      </c>
      <c r="U22" s="71" t="s">
        <v>118</v>
      </c>
      <c r="V22" s="424" t="s">
        <v>746</v>
      </c>
      <c r="W22" s="39">
        <f>627.5095*(Q24-Q23)</f>
        <v>15.653032459413669</v>
      </c>
      <c r="X22" s="39">
        <f>627.5095*(R24-R23)</f>
        <v>15.352419942134889</v>
      </c>
      <c r="Y22" s="39">
        <f>627.5095*(S24-S23)</f>
        <v>15.387303101135537</v>
      </c>
      <c r="Z22" s="39">
        <f>627.5095*(T24-T23)</f>
        <v>15.330601047761133</v>
      </c>
      <c r="AA22" s="428">
        <f t="shared" si="1"/>
        <v>-5.670205337440315E-2</v>
      </c>
      <c r="AB22" s="39">
        <f t="shared" si="15"/>
        <v>3.4883159000647979E-2</v>
      </c>
      <c r="AC22" s="429">
        <f t="shared" si="16"/>
        <v>0.32243141165253597</v>
      </c>
      <c r="AE22" t="s">
        <v>15</v>
      </c>
      <c r="AF22" s="33">
        <v>-2592.9421360558799</v>
      </c>
      <c r="AG22" s="33">
        <v>-2596.8561927279402</v>
      </c>
      <c r="AH22" s="33">
        <f t="shared" si="17"/>
        <v>-3.9140566720602692</v>
      </c>
      <c r="AI22" s="33">
        <v>-2592.9421360558999</v>
      </c>
      <c r="AJ22" s="33">
        <v>-2596.5149538402902</v>
      </c>
      <c r="AK22" s="33">
        <f t="shared" si="18"/>
        <v>-3.5728177843902813</v>
      </c>
      <c r="AL22" s="33">
        <v>-2592.9497268406499</v>
      </c>
      <c r="AM22" s="33">
        <v>-2596.5300087810701</v>
      </c>
      <c r="AN22" s="33">
        <f t="shared" si="19"/>
        <v>-3.5802819404202637</v>
      </c>
      <c r="AO22" s="33">
        <v>-2592.95037557356</v>
      </c>
      <c r="AP22" s="33">
        <v>-2596.54318726567</v>
      </c>
      <c r="AQ22" s="33">
        <v>-2596.3514888064001</v>
      </c>
      <c r="AR22" s="33">
        <v>-2596.2624054582702</v>
      </c>
      <c r="AS22" s="33">
        <f t="shared" si="20"/>
        <v>-3.59281169210999</v>
      </c>
      <c r="AT22" s="33">
        <v>-2592.95037557355</v>
      </c>
      <c r="AU22" s="33">
        <v>-2596.96942462064</v>
      </c>
      <c r="AV22" s="33">
        <v>-2596.7619875527598</v>
      </c>
      <c r="AW22" s="33">
        <v>-2596.70991438991</v>
      </c>
      <c r="AX22" s="33">
        <f t="shared" si="21"/>
        <v>-4.0190490470899931</v>
      </c>
      <c r="AY22" s="71" t="s">
        <v>118</v>
      </c>
      <c r="AZ22" s="424" t="s">
        <v>746</v>
      </c>
      <c r="BA22" s="39">
        <f t="shared" ref="BA22:BK22" si="60">627.5095*(AF24-AF23)</f>
        <v>22.791579157368009</v>
      </c>
      <c r="BB22" s="39">
        <f t="shared" si="60"/>
        <v>15.466099814277083</v>
      </c>
      <c r="BC22" s="33">
        <f t="shared" si="60"/>
        <v>-7.3254793430909251</v>
      </c>
      <c r="BD22" s="39">
        <f t="shared" si="60"/>
        <v>22.791578636589144</v>
      </c>
      <c r="BE22" s="39">
        <f t="shared" si="60"/>
        <v>15.456017982871648</v>
      </c>
      <c r="BF22" s="33">
        <f t="shared" si="60"/>
        <v>-7.3355606537174936</v>
      </c>
      <c r="BG22" s="39">
        <f t="shared" si="60"/>
        <v>22.312419987740832</v>
      </c>
      <c r="BH22" s="39">
        <f t="shared" si="60"/>
        <v>15.099365058486194</v>
      </c>
      <c r="BI22" s="39">
        <f t="shared" si="60"/>
        <v>-7.2130549292546382</v>
      </c>
      <c r="BJ22" s="39">
        <f t="shared" si="60"/>
        <v>22.32094362509423</v>
      </c>
      <c r="BK22" s="39">
        <f t="shared" si="60"/>
        <v>15.136618665913243</v>
      </c>
      <c r="BL22" s="39">
        <f>627.5095*(AS24-AS23)</f>
        <v>-7.184324959180989</v>
      </c>
      <c r="BM22" s="39">
        <f>627.5095*(AQ24-AQ23)</f>
        <v>16.684145597015437</v>
      </c>
      <c r="BN22" s="39">
        <f>627.5095*(AR24-AR23)</f>
        <v>13.812394517275118</v>
      </c>
      <c r="BO22" s="39">
        <f>627.5095*(AT24-AT23)</f>
        <v>22.320943618816351</v>
      </c>
      <c r="BP22" s="39">
        <f>627.5095*(AU24-AU23)</f>
        <v>15.156735365599364</v>
      </c>
      <c r="BQ22" s="39">
        <f>627.5095*(AX24-AX23)</f>
        <v>-7.1642082532169855</v>
      </c>
      <c r="BR22" s="39">
        <f>627.5095*(AV24-AV23)</f>
        <v>16.656644691889404</v>
      </c>
      <c r="BS22" s="39">
        <f>627.5095*(AW24-AW23)</f>
        <v>14.129803185981817</v>
      </c>
      <c r="BT22" s="428">
        <f t="shared" si="3"/>
        <v>2.0116699686120398E-2</v>
      </c>
      <c r="BU22" s="39">
        <f t="shared" si="4"/>
        <v>3.7253607427048863E-2</v>
      </c>
      <c r="BV22" s="429">
        <f t="shared" si="5"/>
        <v>0.30936444867771939</v>
      </c>
      <c r="BW22" s="429">
        <f t="shared" si="6"/>
        <v>-0.16127108987393957</v>
      </c>
      <c r="BY22" t="s">
        <v>15</v>
      </c>
      <c r="BZ22" s="28">
        <v>-2593.0150601400001</v>
      </c>
      <c r="CA22" s="28">
        <v>-2597.1444194330102</v>
      </c>
      <c r="CB22" s="28">
        <f t="shared" si="23"/>
        <v>-4.1293592930101113</v>
      </c>
      <c r="CC22" s="28">
        <v>-2593.0150601400201</v>
      </c>
      <c r="CD22" s="28">
        <v>-2596.7826086109499</v>
      </c>
      <c r="CE22" s="28">
        <f t="shared" si="24"/>
        <v>-3.7675484709297962</v>
      </c>
      <c r="CF22" s="28">
        <v>-2593.0046861805999</v>
      </c>
      <c r="CG22" s="28">
        <v>-2596.7819203455001</v>
      </c>
      <c r="CH22" s="28">
        <f t="shared" si="25"/>
        <v>-3.7772341649001646</v>
      </c>
      <c r="CI22" s="28">
        <v>-2593.0048449279702</v>
      </c>
      <c r="CJ22" s="28">
        <v>-2596.7876395058402</v>
      </c>
      <c r="CK22" s="28">
        <f t="shared" si="26"/>
        <v>-3.7827945778699359</v>
      </c>
      <c r="CL22" s="28">
        <v>-2596.57907859943</v>
      </c>
      <c r="CM22" s="28">
        <v>-2596.5252915982701</v>
      </c>
      <c r="CN22" s="28">
        <v>-2593.0048449279998</v>
      </c>
      <c r="CO22" s="28">
        <v>-2597.24265485058</v>
      </c>
      <c r="CP22" s="28">
        <f t="shared" si="27"/>
        <v>-4.2378099225802544</v>
      </c>
      <c r="CQ22" s="28">
        <v>-2597.0164405502801</v>
      </c>
      <c r="CR22" s="28">
        <v>-2597.0009984517201</v>
      </c>
      <c r="CS22" s="71" t="s">
        <v>118</v>
      </c>
      <c r="CT22" s="424" t="s">
        <v>746</v>
      </c>
      <c r="CU22" s="39">
        <f t="shared" ref="CU22:DM22" si="61">627.5095*(BZ24-BZ23)</f>
        <v>22.839211935250773</v>
      </c>
      <c r="CV22" s="39">
        <f t="shared" si="61"/>
        <v>15.719072607481777</v>
      </c>
      <c r="CW22" s="39">
        <f t="shared" si="61"/>
        <v>-7.1201393277689959</v>
      </c>
      <c r="CX22" s="39">
        <f t="shared" si="61"/>
        <v>22.839211954084419</v>
      </c>
      <c r="CY22" s="39">
        <f t="shared" si="61"/>
        <v>15.643131577119647</v>
      </c>
      <c r="CZ22" s="39">
        <f t="shared" si="61"/>
        <v>-7.1960803769647743</v>
      </c>
      <c r="DA22" s="39">
        <f t="shared" si="61"/>
        <v>22.662810581075441</v>
      </c>
      <c r="DB22" s="39">
        <f t="shared" si="61"/>
        <v>15.452812005678624</v>
      </c>
      <c r="DC22" s="39">
        <f t="shared" si="61"/>
        <v>-7.2099985753968161</v>
      </c>
      <c r="DD22" s="39">
        <f t="shared" si="61"/>
        <v>22.65822156645401</v>
      </c>
      <c r="DE22" s="39">
        <f t="shared" si="61"/>
        <v>15.418993529560005</v>
      </c>
      <c r="DF22" s="39">
        <f t="shared" si="61"/>
        <v>-7.2392280368940032</v>
      </c>
      <c r="DG22" s="39">
        <f t="shared" si="61"/>
        <v>17.009846395895728</v>
      </c>
      <c r="DH22" s="39">
        <f t="shared" si="61"/>
        <v>14.158361136946157</v>
      </c>
      <c r="DI22" s="39">
        <f t="shared" si="61"/>
        <v>22.65822157273189</v>
      </c>
      <c r="DJ22" s="39">
        <f t="shared" si="61"/>
        <v>15.440249020815628</v>
      </c>
      <c r="DK22" s="39">
        <f t="shared" si="61"/>
        <v>-7.2179725519162643</v>
      </c>
      <c r="DL22" s="39">
        <f t="shared" si="61"/>
        <v>16.992735253439513</v>
      </c>
      <c r="DM22" s="39">
        <f t="shared" si="61"/>
        <v>14.472715189912334</v>
      </c>
      <c r="DN22" s="428">
        <f t="shared" si="8"/>
        <v>2.1255491255622871E-2</v>
      </c>
      <c r="DO22" s="39">
        <f t="shared" si="29"/>
        <v>-3.3818476118618435E-2</v>
      </c>
      <c r="DP22" s="429">
        <f t="shared" si="9"/>
        <v>0.27882358666614948</v>
      </c>
      <c r="DQ22" s="429">
        <f t="shared" si="10"/>
        <v>9.7833224147268361E-2</v>
      </c>
      <c r="DR22" s="429"/>
      <c r="DS22" s="33">
        <f t="shared" si="11"/>
        <v>1.0081310626568474E-2</v>
      </c>
      <c r="DT22" s="33">
        <f t="shared" si="30"/>
        <v>7.5941049195778376E-2</v>
      </c>
      <c r="DU22" s="39">
        <f t="shared" si="12"/>
        <v>2.0116699686120398E-2</v>
      </c>
      <c r="DV22" s="39">
        <f t="shared" si="31"/>
        <v>2.1255491255622871E-2</v>
      </c>
      <c r="DW22" s="39"/>
      <c r="DX22" s="33">
        <f t="shared" si="32"/>
        <v>1.0035389059551925E-2</v>
      </c>
      <c r="DY22" s="33">
        <f t="shared" si="33"/>
        <v>-5.4685557940155505E-2</v>
      </c>
      <c r="DZ22" s="23"/>
      <c r="EA22" s="23"/>
    </row>
    <row r="23" spans="1:131">
      <c r="A23" t="s">
        <v>16</v>
      </c>
      <c r="B23" s="4">
        <v>-2596.8566928043101</v>
      </c>
      <c r="C23" s="4">
        <v>-2596.5297555955099</v>
      </c>
      <c r="D23" s="4">
        <v>-2596.5427368749101</v>
      </c>
      <c r="E23" s="4">
        <v>-2596.969213544</v>
      </c>
      <c r="F23" s="71" t="s">
        <v>119</v>
      </c>
      <c r="G23" s="424"/>
      <c r="H23" s="39">
        <f>627.5095*(B24-B22)</f>
        <v>14.390757724014493</v>
      </c>
      <c r="I23" s="39">
        <f>627.5095*(C24-C22)</f>
        <v>14.595802464853314</v>
      </c>
      <c r="J23" s="39">
        <f>627.5095*(D24-D22)</f>
        <v>14.592481326759541</v>
      </c>
      <c r="K23" s="39">
        <f>627.5095*(E24-E22)</f>
        <v>14.453970156983125</v>
      </c>
      <c r="L23" s="428">
        <f t="shared" si="0"/>
        <v>-0.13851116977641631</v>
      </c>
      <c r="M23" s="39">
        <f t="shared" si="13"/>
        <v>-3.3211380937725465E-3</v>
      </c>
      <c r="N23" s="429">
        <f t="shared" si="14"/>
        <v>-6.321243296863166E-2</v>
      </c>
      <c r="P23" t="s">
        <v>16</v>
      </c>
      <c r="Q23" s="4">
        <v>-2597.1457115408198</v>
      </c>
      <c r="R23" s="4">
        <v>-2596.7828423672599</v>
      </c>
      <c r="S23" s="4">
        <v>-2596.7888523157098</v>
      </c>
      <c r="T23" s="4">
        <v>-2597.243672869</v>
      </c>
      <c r="U23" s="71" t="s">
        <v>119</v>
      </c>
      <c r="V23" s="424"/>
      <c r="W23" s="39">
        <f>627.5095*(Q24-Q22)</f>
        <v>14.671004489744048</v>
      </c>
      <c r="X23" s="39">
        <f>627.5095*(R24-R22)</f>
        <v>14.756071371587035</v>
      </c>
      <c r="Y23" s="39">
        <f>627.5095*(S24-S22)</f>
        <v>14.785630269519514</v>
      </c>
      <c r="Z23" s="39">
        <f>627.5095*(T24-T22)</f>
        <v>14.694663900811207</v>
      </c>
      <c r="AA23" s="428">
        <f t="shared" si="1"/>
        <v>-9.0966368708306433E-2</v>
      </c>
      <c r="AB23" s="39">
        <f t="shared" si="15"/>
        <v>2.9558897932478345E-2</v>
      </c>
      <c r="AC23" s="429">
        <f t="shared" si="16"/>
        <v>-2.3659411067159297E-2</v>
      </c>
      <c r="AE23" t="s">
        <v>16</v>
      </c>
      <c r="AF23" s="33">
        <v>-2592.9478577177301</v>
      </c>
      <c r="AG23" s="33">
        <v>-2596.8575850921302</v>
      </c>
      <c r="AH23" s="33">
        <f t="shared" si="17"/>
        <v>-3.9097273744000631</v>
      </c>
      <c r="AI23" s="33">
        <v>-2592.9478577177301</v>
      </c>
      <c r="AJ23" s="33">
        <v>-2596.5161444569599</v>
      </c>
      <c r="AK23" s="33">
        <f t="shared" si="18"/>
        <v>-3.5682867392297339</v>
      </c>
      <c r="AL23" s="33">
        <v>-2592.9547306658101</v>
      </c>
      <c r="AM23" s="33">
        <v>-2596.5306354260101</v>
      </c>
      <c r="AN23" s="33">
        <f t="shared" si="19"/>
        <v>-3.5759047602000464</v>
      </c>
      <c r="AO23" s="33">
        <v>-2592.9553911970602</v>
      </c>
      <c r="AP23" s="33">
        <v>-2596.5438118296101</v>
      </c>
      <c r="AQ23" s="33">
        <v>-2596.35321626326</v>
      </c>
      <c r="AR23" s="33">
        <v>-2596.2657607971701</v>
      </c>
      <c r="AS23" s="33">
        <f t="shared" si="20"/>
        <v>-3.588420632549969</v>
      </c>
      <c r="AT23" s="33">
        <v>-2592.9553911970502</v>
      </c>
      <c r="AU23" s="33">
        <v>-2596.9702260067802</v>
      </c>
      <c r="AV23" s="33">
        <v>-2596.76378841733</v>
      </c>
      <c r="AW23" s="33">
        <v>-2596.7133158372699</v>
      </c>
      <c r="AX23" s="33">
        <f t="shared" si="21"/>
        <v>-4.0148348097300186</v>
      </c>
      <c r="AY23" s="71" t="s">
        <v>119</v>
      </c>
      <c r="AZ23" s="424"/>
      <c r="BA23" s="39">
        <f t="shared" ref="BA23:BK23" si="62">627.5095*(AF24-AF22)</f>
        <v>19.201181990578355</v>
      </c>
      <c r="BB23" s="39">
        <f t="shared" si="62"/>
        <v>14.592378057594511</v>
      </c>
      <c r="BC23" s="33">
        <f t="shared" si="62"/>
        <v>-4.6088039329838466</v>
      </c>
      <c r="BD23" s="39">
        <f t="shared" si="62"/>
        <v>19.201181482355256</v>
      </c>
      <c r="BE23" s="39">
        <f t="shared" si="62"/>
        <v>14.70889471181026</v>
      </c>
      <c r="BF23" s="33">
        <f t="shared" si="62"/>
        <v>-4.4922867705449967</v>
      </c>
      <c r="BG23" s="39">
        <f t="shared" si="62"/>
        <v>19.172472163375172</v>
      </c>
      <c r="BH23" s="39">
        <f t="shared" si="62"/>
        <v>14.706139405518963</v>
      </c>
      <c r="BI23" s="39">
        <f t="shared" si="62"/>
        <v>-4.4663327578562102</v>
      </c>
      <c r="BJ23" s="39">
        <f t="shared" si="62"/>
        <v>19.173592230304873</v>
      </c>
      <c r="BK23" s="39">
        <f t="shared" si="62"/>
        <v>14.744698860102851</v>
      </c>
      <c r="BL23" s="39">
        <f>627.5095*(AS24-AS22)</f>
        <v>-4.4288933702020232</v>
      </c>
      <c r="BM23" s="39">
        <f>627.5095*(AQ24-AQ22)</f>
        <v>15.60015000655461</v>
      </c>
      <c r="BN23" s="39">
        <f>627.5095*(AR24-AR22)</f>
        <v>11.706887481907803</v>
      </c>
      <c r="BO23" s="39">
        <f>627.5095*(AT24-AT22)</f>
        <v>19.17359222402699</v>
      </c>
      <c r="BP23" s="39">
        <f>627.5095*(AU24-AU22)</f>
        <v>14.653857949448927</v>
      </c>
      <c r="BQ23" s="39">
        <f>627.5095*(AX24-AX22)</f>
        <v>-4.5197342745780649</v>
      </c>
      <c r="BR23" s="39">
        <f>627.5095*(AV24-AV22)</f>
        <v>15.526585065866771</v>
      </c>
      <c r="BS23" s="39">
        <f>627.5095*(AW24-AW22)</f>
        <v>11.995362653882108</v>
      </c>
      <c r="BT23" s="428">
        <f t="shared" si="3"/>
        <v>-9.0840910653923856E-2</v>
      </c>
      <c r="BU23" s="39">
        <f t="shared" si="4"/>
        <v>3.8559454583888098E-2</v>
      </c>
      <c r="BV23" s="429">
        <f t="shared" si="5"/>
        <v>-6.147989185441638E-2</v>
      </c>
      <c r="BW23" s="429">
        <f t="shared" si="6"/>
        <v>-8.9069658405781738E-2</v>
      </c>
      <c r="BY23" t="s">
        <v>16</v>
      </c>
      <c r="BZ23" s="28">
        <v>-2593.0204229646201</v>
      </c>
      <c r="CA23" s="28">
        <v>-2597.1458432476402</v>
      </c>
      <c r="CB23" s="28">
        <f t="shared" si="23"/>
        <v>-4.1254202830200484</v>
      </c>
      <c r="CC23" s="28">
        <v>-2593.0204229646502</v>
      </c>
      <c r="CD23" s="28">
        <v>-2596.7837285041301</v>
      </c>
      <c r="CE23" s="28">
        <f t="shared" si="24"/>
        <v>-3.7633055394799158</v>
      </c>
      <c r="CF23" s="28">
        <v>-2593.0098373328301</v>
      </c>
      <c r="CG23" s="28">
        <v>-2596.7827666836502</v>
      </c>
      <c r="CH23" s="28">
        <f t="shared" si="25"/>
        <v>-3.7729293508200499</v>
      </c>
      <c r="CI23" s="28">
        <v>-2593.0099885607601</v>
      </c>
      <c r="CJ23" s="28">
        <v>-2596.78843467568</v>
      </c>
      <c r="CK23" s="28">
        <f t="shared" si="26"/>
        <v>-3.778446114919916</v>
      </c>
      <c r="CL23" s="28">
        <v>-2596.5809426144501</v>
      </c>
      <c r="CM23" s="28">
        <v>-2596.5288052712899</v>
      </c>
      <c r="CN23" s="28">
        <v>-2593.0099885607901</v>
      </c>
      <c r="CO23" s="28">
        <v>-2597.2436401703399</v>
      </c>
      <c r="CP23" s="28">
        <f t="shared" si="27"/>
        <v>-4.2336516095497245</v>
      </c>
      <c r="CQ23" s="28">
        <v>-2597.0183948188601</v>
      </c>
      <c r="CR23" s="28">
        <v>-2597.00454959641</v>
      </c>
      <c r="CS23" s="71" t="s">
        <v>119</v>
      </c>
      <c r="CT23" s="424"/>
      <c r="CU23" s="39">
        <f t="shared" ref="CU23:DM23" si="63">627.5095*(BZ24-BZ22)</f>
        <v>19.473988539317464</v>
      </c>
      <c r="CV23" s="39">
        <f t="shared" si="63"/>
        <v>14.825615400907854</v>
      </c>
      <c r="CW23" s="39">
        <f t="shared" si="63"/>
        <v>-4.6483731384096112</v>
      </c>
      <c r="CX23" s="39">
        <f t="shared" si="63"/>
        <v>19.47398855187323</v>
      </c>
      <c r="CY23" s="39">
        <f t="shared" si="63"/>
        <v>14.940387967557189</v>
      </c>
      <c r="CZ23" s="39">
        <f t="shared" si="63"/>
        <v>-4.5336005843160398</v>
      </c>
      <c r="DA23" s="39">
        <f t="shared" si="63"/>
        <v>19.430413620706819</v>
      </c>
      <c r="DB23" s="39">
        <f t="shared" si="63"/>
        <v>14.921726776315761</v>
      </c>
      <c r="DC23" s="39">
        <f t="shared" si="63"/>
        <v>-4.5086868443910566</v>
      </c>
      <c r="DD23" s="39">
        <f t="shared" si="63"/>
        <v>19.430543126283084</v>
      </c>
      <c r="DE23" s="39">
        <f t="shared" si="63"/>
        <v>14.920016900924589</v>
      </c>
      <c r="DF23" s="39">
        <f t="shared" si="63"/>
        <v>-4.510526225358495</v>
      </c>
      <c r="DG23" s="39">
        <f t="shared" si="63"/>
        <v>15.840159262611218</v>
      </c>
      <c r="DH23" s="39">
        <f t="shared" si="63"/>
        <v>11.953497937112509</v>
      </c>
      <c r="DI23" s="39">
        <f t="shared" si="63"/>
        <v>19.430543132275609</v>
      </c>
      <c r="DJ23" s="39">
        <f t="shared" si="63"/>
        <v>14.821951510990599</v>
      </c>
      <c r="DK23" s="39">
        <f t="shared" si="63"/>
        <v>-4.608591621285008</v>
      </c>
      <c r="DL23" s="39">
        <f t="shared" si="63"/>
        <v>15.766413153942164</v>
      </c>
      <c r="DM23" s="39">
        <f t="shared" si="63"/>
        <v>12.244338161102728</v>
      </c>
      <c r="DN23" s="428">
        <f t="shared" si="8"/>
        <v>-9.8065389933989167E-2</v>
      </c>
      <c r="DO23" s="39">
        <f t="shared" si="29"/>
        <v>-1.7098753911728437E-3</v>
      </c>
      <c r="DP23" s="429">
        <f t="shared" si="9"/>
        <v>3.6638899172540818E-3</v>
      </c>
      <c r="DQ23" s="429">
        <f t="shared" si="10"/>
        <v>-3.9781517124603205E-2</v>
      </c>
      <c r="DR23" s="429"/>
      <c r="DS23" s="33">
        <f t="shared" si="11"/>
        <v>-0.11651716243884991</v>
      </c>
      <c r="DT23" s="33">
        <f t="shared" si="30"/>
        <v>-0.11477255409357134</v>
      </c>
      <c r="DU23" s="39">
        <f t="shared" si="12"/>
        <v>-9.0840910653923856E-2</v>
      </c>
      <c r="DV23" s="39">
        <f t="shared" si="31"/>
        <v>-9.8065389933989167E-2</v>
      </c>
      <c r="DW23" s="39"/>
      <c r="DX23" s="33">
        <f t="shared" si="32"/>
        <v>2.5676251784926052E-2</v>
      </c>
      <c r="DY23" s="33">
        <f t="shared" si="33"/>
        <v>1.6707164159582177E-2</v>
      </c>
      <c r="DZ23" s="23"/>
      <c r="EA23" s="23"/>
    </row>
    <row r="24" spans="1:131">
      <c r="A24" t="s">
        <v>17</v>
      </c>
      <c r="B24" s="4">
        <v>-2596.8322369016</v>
      </c>
      <c r="C24" s="4">
        <v>-2596.5058537201999</v>
      </c>
      <c r="D24" s="4">
        <v>-2596.5188774202502</v>
      </c>
      <c r="E24" s="4">
        <v>-2596.9454212115702</v>
      </c>
      <c r="F24" s="71" t="s">
        <v>743</v>
      </c>
      <c r="G24" s="424"/>
      <c r="H24" s="39">
        <f>627.5095*(B22-B23)</f>
        <v>0.95555355764127536</v>
      </c>
      <c r="I24" s="39">
        <f>627.5095*(C22-C23)</f>
        <v>0.40285135998879446</v>
      </c>
      <c r="J24" s="39">
        <f>627.5095*(D22-D23)</f>
        <v>0.37955313717304989</v>
      </c>
      <c r="K24" s="39">
        <f>627.5095*(E22-E23)</f>
        <v>0.47594446988752109</v>
      </c>
      <c r="L24" s="428">
        <f t="shared" si="0"/>
        <v>9.6391332714471201E-2</v>
      </c>
      <c r="M24" s="39">
        <f t="shared" si="13"/>
        <v>-2.3298222815744563E-2</v>
      </c>
      <c r="N24" s="429">
        <f t="shared" si="14"/>
        <v>0.47960908775375427</v>
      </c>
      <c r="P24" t="s">
        <v>17</v>
      </c>
      <c r="Q24" s="4">
        <v>-2597.1207668468201</v>
      </c>
      <c r="R24" s="4">
        <v>-2596.7583767297801</v>
      </c>
      <c r="S24" s="4">
        <v>-2596.76433108838</v>
      </c>
      <c r="T24" s="4">
        <v>-2597.2192420021402</v>
      </c>
      <c r="U24" s="71" t="s">
        <v>743</v>
      </c>
      <c r="V24" s="424"/>
      <c r="W24" s="39">
        <f>627.5095*(Q22-Q23)</f>
        <v>0.98202796966962158</v>
      </c>
      <c r="X24" s="39">
        <f>627.5095*(R22-R23)</f>
        <v>0.59634857054785262</v>
      </c>
      <c r="Y24" s="39">
        <f>627.5095*(S22-S23)</f>
        <v>0.60167283161602403</v>
      </c>
      <c r="Z24" s="39">
        <f>627.5095*(T22-T23)</f>
        <v>0.63593714694992765</v>
      </c>
      <c r="AA24" s="428">
        <f t="shared" si="1"/>
        <v>3.4264315333903617E-2</v>
      </c>
      <c r="AB24" s="39">
        <f t="shared" si="15"/>
        <v>5.3242610681714098E-3</v>
      </c>
      <c r="AC24" s="429">
        <f t="shared" si="16"/>
        <v>0.34609082271969394</v>
      </c>
      <c r="AE24" t="s">
        <v>17</v>
      </c>
      <c r="AF24" s="33">
        <v>-2592.9115370259201</v>
      </c>
      <c r="AG24" s="33">
        <v>-2596.8329382942502</v>
      </c>
      <c r="AH24" s="33">
        <f t="shared" si="17"/>
        <v>-3.9214012683301007</v>
      </c>
      <c r="AI24" s="33">
        <v>-2592.91153702675</v>
      </c>
      <c r="AJ24" s="33">
        <v>-2596.4915137255002</v>
      </c>
      <c r="AK24" s="33">
        <f t="shared" si="18"/>
        <v>-3.5799766987502153</v>
      </c>
      <c r="AL24" s="33">
        <v>-2592.9191735627101</v>
      </c>
      <c r="AM24" s="33">
        <v>-2596.50657305714</v>
      </c>
      <c r="AN24" s="33">
        <f t="shared" si="19"/>
        <v>-3.5873994944299739</v>
      </c>
      <c r="AO24" s="33">
        <v>-2592.91982051068</v>
      </c>
      <c r="AP24" s="33">
        <v>-2596.5196900933402</v>
      </c>
      <c r="AQ24" s="33">
        <v>-2596.3266283859498</v>
      </c>
      <c r="AR24" s="33">
        <v>-2596.2437493463199</v>
      </c>
      <c r="AS24" s="33">
        <f t="shared" si="20"/>
        <v>-3.5998695826601761</v>
      </c>
      <c r="AT24" s="33">
        <v>-2592.91982051068</v>
      </c>
      <c r="AU24" s="33">
        <v>-2596.94607221251</v>
      </c>
      <c r="AV24" s="33">
        <v>-2596.7372443654999</v>
      </c>
      <c r="AW24" s="33">
        <v>-2596.6907985635298</v>
      </c>
      <c r="AX24" s="33">
        <f t="shared" si="21"/>
        <v>-4.0262517018300059</v>
      </c>
      <c r="AY24" s="71" t="s">
        <v>743</v>
      </c>
      <c r="AZ24" s="424"/>
      <c r="BA24" s="39">
        <f t="shared" ref="BA24:BK24" si="64">627.5095*(AF22-AF23)</f>
        <v>3.5903971667896508</v>
      </c>
      <c r="BB24" s="39">
        <f t="shared" si="64"/>
        <v>0.87372175668257246</v>
      </c>
      <c r="BC24" s="33">
        <f t="shared" si="64"/>
        <v>-2.7166754101070785</v>
      </c>
      <c r="BD24" s="39">
        <f t="shared" si="64"/>
        <v>3.5903971542338864</v>
      </c>
      <c r="BE24" s="39">
        <f t="shared" si="64"/>
        <v>0.74712327106139009</v>
      </c>
      <c r="BF24" s="33">
        <f t="shared" si="64"/>
        <v>-2.8432738831724964</v>
      </c>
      <c r="BG24" s="39">
        <f t="shared" si="64"/>
        <v>3.13994782436566</v>
      </c>
      <c r="BH24" s="39">
        <f t="shared" si="64"/>
        <v>0.39322565296723133</v>
      </c>
      <c r="BI24" s="39">
        <f t="shared" si="64"/>
        <v>-2.7467221713984284</v>
      </c>
      <c r="BJ24" s="39">
        <f t="shared" si="64"/>
        <v>3.1473513947893577</v>
      </c>
      <c r="BK24" s="39">
        <f t="shared" si="64"/>
        <v>0.39191980581039182</v>
      </c>
      <c r="BL24" s="39">
        <f>627.5095*(AS22-AS23)</f>
        <v>-2.7554315889789658</v>
      </c>
      <c r="BM24" s="39">
        <f>627.5095*(AQ22-AQ23)</f>
        <v>1.0839955904608249</v>
      </c>
      <c r="BN24" s="39">
        <f>627.5095*(AR22-AR23)</f>
        <v>2.1055070353673155</v>
      </c>
      <c r="BO24" s="39">
        <f>627.5095*(AT22-AT23)</f>
        <v>3.1473513947893577</v>
      </c>
      <c r="BP24" s="39">
        <f>627.5095*(AU22-AU23)</f>
        <v>0.50287741615043635</v>
      </c>
      <c r="BQ24" s="39">
        <f>627.5095*(AX22-AX23)</f>
        <v>-2.6444739786389211</v>
      </c>
      <c r="BR24" s="39">
        <f>627.5095*(AV22-AV23)</f>
        <v>1.1300596260226325</v>
      </c>
      <c r="BS24" s="39">
        <f>627.5095*(AW22-AW23)</f>
        <v>2.1344405320997097</v>
      </c>
      <c r="BT24" s="428">
        <f t="shared" si="3"/>
        <v>0.11095761034004453</v>
      </c>
      <c r="BU24" s="39">
        <f t="shared" si="4"/>
        <v>-1.3058471568395125E-3</v>
      </c>
      <c r="BV24" s="429">
        <f t="shared" si="5"/>
        <v>0.37084434053213611</v>
      </c>
      <c r="BW24" s="429">
        <f t="shared" si="6"/>
        <v>-7.2201431468157384E-2</v>
      </c>
      <c r="BY24" t="s">
        <v>17</v>
      </c>
      <c r="BZ24" s="28">
        <v>-2592.9840263651499</v>
      </c>
      <c r="CA24" s="28">
        <v>-2597.1207933119699</v>
      </c>
      <c r="CB24" s="28">
        <f t="shared" si="23"/>
        <v>-4.1367669468199892</v>
      </c>
      <c r="CC24" s="28">
        <v>-2592.9840263651499</v>
      </c>
      <c r="CD24" s="28">
        <v>-2596.75879958819</v>
      </c>
      <c r="CE24" s="28">
        <f t="shared" si="24"/>
        <v>-3.7747732230400288</v>
      </c>
      <c r="CF24" s="28">
        <v>-2592.9737218467999</v>
      </c>
      <c r="CG24" s="28">
        <v>-2596.7581410612402</v>
      </c>
      <c r="CH24" s="28">
        <f t="shared" si="25"/>
        <v>-3.7844192144402768</v>
      </c>
      <c r="CI24" s="28">
        <v>-2592.9738803877899</v>
      </c>
      <c r="CJ24" s="28">
        <v>-2596.76386294644</v>
      </c>
      <c r="CK24" s="28">
        <f t="shared" si="26"/>
        <v>-3.789982558650081</v>
      </c>
      <c r="CL24" s="28">
        <v>-2596.5538356999</v>
      </c>
      <c r="CM24" s="28">
        <v>-2596.50624248756</v>
      </c>
      <c r="CN24" s="28">
        <v>-2592.9738803878099</v>
      </c>
      <c r="CO24" s="28">
        <v>-2597.2190345683198</v>
      </c>
      <c r="CP24" s="28">
        <f t="shared" si="27"/>
        <v>-4.2451541805098714</v>
      </c>
      <c r="CQ24" s="28">
        <v>-2596.99131517265</v>
      </c>
      <c r="CR24" s="28">
        <v>-2596.9814858576301</v>
      </c>
      <c r="CS24" s="71" t="s">
        <v>743</v>
      </c>
      <c r="CT24" s="424"/>
      <c r="CU24" s="39">
        <f t="shared" ref="CU24:DM24" si="65">627.5095*(BZ22-BZ23)</f>
        <v>3.3652233959333091</v>
      </c>
      <c r="CV24" s="39">
        <f t="shared" si="65"/>
        <v>0.89345720657392513</v>
      </c>
      <c r="CW24" s="39">
        <f t="shared" si="65"/>
        <v>-2.4717661893593839</v>
      </c>
      <c r="CX24" s="39">
        <f t="shared" si="65"/>
        <v>3.3652234022111913</v>
      </c>
      <c r="CY24" s="39">
        <f t="shared" si="65"/>
        <v>0.70274360956245641</v>
      </c>
      <c r="CZ24" s="39">
        <f t="shared" si="65"/>
        <v>-2.6624797926487349</v>
      </c>
      <c r="DA24" s="39">
        <f t="shared" si="65"/>
        <v>3.232396960368622</v>
      </c>
      <c r="DB24" s="39">
        <f t="shared" si="65"/>
        <v>0.53108522936286273</v>
      </c>
      <c r="DC24" s="39">
        <f t="shared" si="65"/>
        <v>-2.7013117310057595</v>
      </c>
      <c r="DD24" s="39">
        <f t="shared" si="65"/>
        <v>3.2276784401709251</v>
      </c>
      <c r="DE24" s="39">
        <f t="shared" si="65"/>
        <v>0.49897662863541653</v>
      </c>
      <c r="DF24" s="39">
        <f t="shared" si="65"/>
        <v>-2.7287018115355082</v>
      </c>
      <c r="DG24" s="39">
        <f t="shared" si="65"/>
        <v>1.1696871332845107</v>
      </c>
      <c r="DH24" s="39">
        <f t="shared" si="65"/>
        <v>2.2048631998336479</v>
      </c>
      <c r="DI24" s="39">
        <f t="shared" si="65"/>
        <v>3.227678440456283</v>
      </c>
      <c r="DJ24" s="39">
        <f t="shared" si="65"/>
        <v>0.61829750982502762</v>
      </c>
      <c r="DK24" s="39">
        <f t="shared" si="65"/>
        <v>-2.6093809306312554</v>
      </c>
      <c r="DL24" s="39">
        <f t="shared" si="65"/>
        <v>1.2263220994973483</v>
      </c>
      <c r="DM24" s="39">
        <f t="shared" si="65"/>
        <v>2.2283770288096054</v>
      </c>
      <c r="DN24" s="428">
        <f t="shared" si="8"/>
        <v>0.11932088118961109</v>
      </c>
      <c r="DO24" s="39">
        <f t="shared" si="29"/>
        <v>-3.2108600727446202E-2</v>
      </c>
      <c r="DP24" s="429">
        <f t="shared" si="9"/>
        <v>0.27515969674889751</v>
      </c>
      <c r="DQ24" s="429">
        <f t="shared" si="10"/>
        <v>0.13761474127187157</v>
      </c>
      <c r="DR24" s="429"/>
      <c r="DS24" s="33">
        <f t="shared" si="11"/>
        <v>0.12659847306541794</v>
      </c>
      <c r="DT24" s="33">
        <f t="shared" si="30"/>
        <v>0.19071360328935105</v>
      </c>
      <c r="DU24" s="39">
        <f t="shared" si="12"/>
        <v>0.11095761034004453</v>
      </c>
      <c r="DV24" s="39">
        <f t="shared" si="31"/>
        <v>0.11932088118961109</v>
      </c>
      <c r="DW24" s="39"/>
      <c r="DX24" s="33">
        <f t="shared" si="32"/>
        <v>-1.5640862725373406E-2</v>
      </c>
      <c r="DY24" s="33">
        <f t="shared" si="33"/>
        <v>-7.1392722099739958E-2</v>
      </c>
      <c r="DZ24" s="23"/>
      <c r="EA24" s="23"/>
    </row>
    <row r="25" spans="1:131">
      <c r="A25" t="s">
        <v>18</v>
      </c>
      <c r="B25" s="4">
        <v>-2596.8411673666901</v>
      </c>
      <c r="C25" s="4">
        <v>-2596.5153703945298</v>
      </c>
      <c r="D25" s="4">
        <v>-2596.5281988412398</v>
      </c>
      <c r="E25" s="4">
        <v>-2596.9545580265099</v>
      </c>
      <c r="F25" s="71" t="s">
        <v>118</v>
      </c>
      <c r="G25" s="424" t="s">
        <v>746</v>
      </c>
      <c r="H25" s="39">
        <f>627.5095*(B27-B26)</f>
        <v>27.632280092113778</v>
      </c>
      <c r="I25" s="39">
        <f>627.5095*(C27-C26)</f>
        <v>27.825507310362866</v>
      </c>
      <c r="J25" s="39">
        <f>627.5095*(D27-D26)</f>
        <v>27.814561574448526</v>
      </c>
      <c r="K25" s="39">
        <f>627.5095*(E27-E26)</f>
        <v>27.676591135789316</v>
      </c>
      <c r="L25" s="428">
        <f t="shared" si="0"/>
        <v>-0.13797043865920955</v>
      </c>
      <c r="M25" s="39">
        <f t="shared" si="13"/>
        <v>-1.094573591434056E-2</v>
      </c>
      <c r="N25" s="429">
        <f t="shared" si="14"/>
        <v>-4.4311043675538286E-2</v>
      </c>
      <c r="P25" t="s">
        <v>18</v>
      </c>
      <c r="Q25" s="4">
        <v>-2597.12993796097</v>
      </c>
      <c r="R25" s="4">
        <v>-2596.7677226801502</v>
      </c>
      <c r="S25" s="4">
        <v>-2596.7736411235701</v>
      </c>
      <c r="T25" s="4">
        <v>-2597.2283832407702</v>
      </c>
      <c r="U25" s="71" t="s">
        <v>118</v>
      </c>
      <c r="V25" s="424" t="s">
        <v>746</v>
      </c>
      <c r="W25" s="39">
        <f>627.5095*(Q27-Q26)</f>
        <v>27.725070881881546</v>
      </c>
      <c r="X25" s="39">
        <f>627.5095*(R27-R26)</f>
        <v>27.778619480252381</v>
      </c>
      <c r="Y25" s="39">
        <f>627.5095*(S27-S26)</f>
        <v>27.813696891482223</v>
      </c>
      <c r="Z25" s="39">
        <f>627.5095*(T27-T26)</f>
        <v>27.72131700080552</v>
      </c>
      <c r="AA25" s="428">
        <f t="shared" si="1"/>
        <v>-9.2379890676703269E-2</v>
      </c>
      <c r="AB25" s="39">
        <f t="shared" si="15"/>
        <v>3.5077411229842426E-2</v>
      </c>
      <c r="AC25" s="429">
        <f t="shared" si="16"/>
        <v>3.7538810760260333E-3</v>
      </c>
      <c r="AE25" t="s">
        <v>18</v>
      </c>
      <c r="AF25" s="33">
        <v>-2592.9307830555899</v>
      </c>
      <c r="AG25" s="33">
        <v>-2596.8422849991498</v>
      </c>
      <c r="AH25" s="33">
        <f t="shared" si="17"/>
        <v>-3.9115019435598697</v>
      </c>
      <c r="AI25" s="33">
        <v>-2592.9307830555999</v>
      </c>
      <c r="AJ25" s="33">
        <v>-2596.5010957446202</v>
      </c>
      <c r="AK25" s="33">
        <f t="shared" si="18"/>
        <v>-3.5703126890202839</v>
      </c>
      <c r="AL25" s="33">
        <v>-2592.9384465418002</v>
      </c>
      <c r="AM25" s="33">
        <v>-2596.5163440189599</v>
      </c>
      <c r="AN25" s="33">
        <f t="shared" si="19"/>
        <v>-3.577897477159695</v>
      </c>
      <c r="AO25" s="33">
        <v>-2592.9391156060101</v>
      </c>
      <c r="AP25" s="33">
        <v>-2596.5293365759599</v>
      </c>
      <c r="AQ25" s="33">
        <v>-2596.3374815234602</v>
      </c>
      <c r="AR25" s="33">
        <v>-2596.2470576341598</v>
      </c>
      <c r="AS25" s="33">
        <f t="shared" si="20"/>
        <v>-3.5902209699497689</v>
      </c>
      <c r="AT25" s="33">
        <v>-2592.9391156060201</v>
      </c>
      <c r="AU25" s="33">
        <v>-2596.9556734635798</v>
      </c>
      <c r="AV25" s="33">
        <v>-2596.7479316354902</v>
      </c>
      <c r="AW25" s="33">
        <v>-2596.6953351552302</v>
      </c>
      <c r="AX25" s="33">
        <f t="shared" si="21"/>
        <v>-4.0165578575597465</v>
      </c>
      <c r="AY25" s="71" t="s">
        <v>118</v>
      </c>
      <c r="AZ25" s="424" t="s">
        <v>746</v>
      </c>
      <c r="BA25" s="39">
        <f t="shared" ref="BA25:BK25" si="66">627.5095*(AF27-AF26)</f>
        <v>43.823593670980095</v>
      </c>
      <c r="BB25" s="39">
        <f t="shared" si="66"/>
        <v>27.580718759642927</v>
      </c>
      <c r="BC25" s="33">
        <f t="shared" si="66"/>
        <v>-16.242874911337172</v>
      </c>
      <c r="BD25" s="39">
        <f t="shared" si="66"/>
        <v>43.823593670980095</v>
      </c>
      <c r="BE25" s="39">
        <f t="shared" si="66"/>
        <v>27.571356901452862</v>
      </c>
      <c r="BF25" s="33">
        <f t="shared" si="66"/>
        <v>-16.252236769527233</v>
      </c>
      <c r="BG25" s="39">
        <f t="shared" si="66"/>
        <v>43.729830385891773</v>
      </c>
      <c r="BH25" s="39">
        <f t="shared" si="66"/>
        <v>27.637377703370834</v>
      </c>
      <c r="BI25" s="39">
        <f t="shared" si="66"/>
        <v>-16.092452682520943</v>
      </c>
      <c r="BJ25" s="39">
        <f t="shared" si="66"/>
        <v>43.718450695363913</v>
      </c>
      <c r="BK25" s="39">
        <f t="shared" si="66"/>
        <v>27.640011825133389</v>
      </c>
      <c r="BL25" s="39">
        <f>627.5095*(AS27-AS26)</f>
        <v>-16.078438870230521</v>
      </c>
      <c r="BM25" s="39">
        <f>627.5095*(AQ27-AQ26)</f>
        <v>31.764231448703192</v>
      </c>
      <c r="BN25" s="39">
        <f>627.5095*(AR27-AR26)</f>
        <v>23.578481535988661</v>
      </c>
      <c r="BO25" s="39">
        <f>627.5095*(AT27-AT26)</f>
        <v>43.718450689086026</v>
      </c>
      <c r="BP25" s="39">
        <f>627.5095*(AU27-AU26)</f>
        <v>27.589737922510452</v>
      </c>
      <c r="BQ25" s="39">
        <f>627.5095*(AX27-AX26)</f>
        <v>-16.128712766575578</v>
      </c>
      <c r="BR25" s="39">
        <f>627.5095*(AV27-AV26)</f>
        <v>31.816154653429262</v>
      </c>
      <c r="BS25" s="39">
        <f>627.5095*(AW27-AW26)</f>
        <v>23.302603761374108</v>
      </c>
      <c r="BT25" s="428">
        <f t="shared" si="3"/>
        <v>-5.0273902622937072E-2</v>
      </c>
      <c r="BU25" s="39">
        <f t="shared" si="4"/>
        <v>2.6341217625542868E-3</v>
      </c>
      <c r="BV25" s="429">
        <f t="shared" si="5"/>
        <v>-9.0191628675242441E-3</v>
      </c>
      <c r="BW25" s="429">
        <f t="shared" si="6"/>
        <v>-0.11416214476159325</v>
      </c>
      <c r="BY25" t="s">
        <v>18</v>
      </c>
      <c r="BZ25" s="28">
        <v>-2593.0039422783598</v>
      </c>
      <c r="CA25" s="28">
        <v>-2597.1302554373401</v>
      </c>
      <c r="CB25" s="28">
        <f t="shared" si="23"/>
        <v>-4.1263131589803379</v>
      </c>
      <c r="CC25" s="28">
        <v>-2593.0039422783598</v>
      </c>
      <c r="CD25" s="28">
        <v>-2596.7685084149398</v>
      </c>
      <c r="CE25" s="28">
        <f t="shared" si="24"/>
        <v>-3.7645661365800152</v>
      </c>
      <c r="CF25" s="28">
        <v>-2592.99364282338</v>
      </c>
      <c r="CG25" s="28">
        <v>-2596.7678791967001</v>
      </c>
      <c r="CH25" s="28">
        <f t="shared" si="25"/>
        <v>-3.7742363733200364</v>
      </c>
      <c r="CI25" s="28">
        <v>-2592.9938004318401</v>
      </c>
      <c r="CJ25" s="28">
        <v>-2596.7735822465802</v>
      </c>
      <c r="CK25" s="28">
        <f t="shared" si="26"/>
        <v>-3.7797818147400903</v>
      </c>
      <c r="CL25" s="28">
        <v>-2596.5648602287702</v>
      </c>
      <c r="CM25" s="28">
        <v>-2596.5097192011399</v>
      </c>
      <c r="CN25" s="28">
        <v>-2592.9938004318601</v>
      </c>
      <c r="CO25" s="28">
        <v>-2597.22854324937</v>
      </c>
      <c r="CP25" s="28">
        <f t="shared" si="27"/>
        <v>-4.2347428175098685</v>
      </c>
      <c r="CQ25" s="28">
        <v>-2597.00204575827</v>
      </c>
      <c r="CR25" s="28">
        <v>-2596.9861709892398</v>
      </c>
      <c r="CS25" s="71" t="s">
        <v>118</v>
      </c>
      <c r="CT25" s="424" t="s">
        <v>746</v>
      </c>
      <c r="CU25" s="39">
        <f t="shared" ref="CU25:DM25" si="67">627.5095*(BZ27-BZ26)</f>
        <v>43.746658759691627</v>
      </c>
      <c r="CV25" s="39">
        <f t="shared" si="67"/>
        <v>27.681681530335403</v>
      </c>
      <c r="CW25" s="39">
        <f t="shared" si="67"/>
        <v>-16.064977229356224</v>
      </c>
      <c r="CX25" s="39">
        <f t="shared" si="67"/>
        <v>43.746658646689745</v>
      </c>
      <c r="CY25" s="39">
        <f t="shared" si="67"/>
        <v>27.693444673053261</v>
      </c>
      <c r="CZ25" s="39">
        <f t="shared" si="67"/>
        <v>-16.053213973636485</v>
      </c>
      <c r="DA25" s="39">
        <f t="shared" si="67"/>
        <v>43.691982652247077</v>
      </c>
      <c r="DB25" s="39">
        <f t="shared" si="67"/>
        <v>27.672681538408032</v>
      </c>
      <c r="DC25" s="39">
        <f t="shared" si="67"/>
        <v>-16.019301113839045</v>
      </c>
      <c r="DD25" s="39">
        <f t="shared" si="67"/>
        <v>43.686467157469629</v>
      </c>
      <c r="DE25" s="39">
        <f t="shared" si="67"/>
        <v>27.6680923979436</v>
      </c>
      <c r="DF25" s="39">
        <f t="shared" si="67"/>
        <v>-16.018374759526029</v>
      </c>
      <c r="DG25" s="39">
        <f t="shared" si="67"/>
        <v>31.94314656822208</v>
      </c>
      <c r="DH25" s="39">
        <f t="shared" si="67"/>
        <v>23.609037904083959</v>
      </c>
      <c r="DI25" s="39">
        <f t="shared" si="67"/>
        <v>43.686467176303275</v>
      </c>
      <c r="DJ25" s="39">
        <f t="shared" si="67"/>
        <v>27.635622553034516</v>
      </c>
      <c r="DK25" s="39">
        <f t="shared" si="67"/>
        <v>-16.050844623268759</v>
      </c>
      <c r="DL25" s="39">
        <f t="shared" si="67"/>
        <v>32.012121189059705</v>
      </c>
      <c r="DM25" s="39">
        <f t="shared" si="67"/>
        <v>23.336786337254701</v>
      </c>
      <c r="DN25" s="428">
        <f t="shared" si="8"/>
        <v>-3.2469844909083889E-2</v>
      </c>
      <c r="DO25" s="39">
        <f t="shared" si="29"/>
        <v>-4.589140464432262E-3</v>
      </c>
      <c r="DP25" s="429">
        <f t="shared" si="9"/>
        <v>4.6058977300887705E-2</v>
      </c>
      <c r="DQ25" s="429">
        <f t="shared" si="10"/>
        <v>-1.4132606087464694E-2</v>
      </c>
      <c r="DR25" s="429"/>
      <c r="DS25" s="33">
        <f t="shared" si="11"/>
        <v>9.3618581900614117E-3</v>
      </c>
      <c r="DT25" s="33">
        <f t="shared" si="30"/>
        <v>-1.1763255719738908E-2</v>
      </c>
      <c r="DU25" s="39">
        <f t="shared" si="12"/>
        <v>-5.0273902622937072E-2</v>
      </c>
      <c r="DV25" s="39">
        <f t="shared" si="31"/>
        <v>-3.2469844909083889E-2</v>
      </c>
      <c r="DW25" s="39"/>
      <c r="DX25" s="33">
        <f t="shared" si="32"/>
        <v>-5.9635760812998484E-2</v>
      </c>
      <c r="DY25" s="33">
        <f t="shared" si="33"/>
        <v>-2.0706589189344982E-2</v>
      </c>
      <c r="DZ25" s="23"/>
      <c r="EA25" s="23"/>
    </row>
    <row r="26" spans="1:131">
      <c r="A26" t="s">
        <v>19</v>
      </c>
      <c r="B26" s="4">
        <v>-2596.85517003315</v>
      </c>
      <c r="C26" s="4">
        <v>-2596.5291136112801</v>
      </c>
      <c r="D26" s="4">
        <v>-2596.5421320188402</v>
      </c>
      <c r="E26" s="4">
        <v>-2596.96845507853</v>
      </c>
      <c r="F26" s="71" t="s">
        <v>119</v>
      </c>
      <c r="G26" s="424"/>
      <c r="H26" s="39">
        <f>627.5095*(B27-B25)</f>
        <v>18.845473863211737</v>
      </c>
      <c r="I26" s="39">
        <f>627.5095*(C27-C25)</f>
        <v>19.201508238990911</v>
      </c>
      <c r="J26" s="39">
        <f>627.5095*(D27-D25)</f>
        <v>19.071360265014832</v>
      </c>
      <c r="K26" s="39">
        <f>627.5095*(E27-E25)</f>
        <v>18.956058971129814</v>
      </c>
      <c r="L26" s="428">
        <f t="shared" si="0"/>
        <v>-0.1153012938850182</v>
      </c>
      <c r="M26" s="39">
        <f t="shared" si="13"/>
        <v>-0.13014797397607936</v>
      </c>
      <c r="N26" s="429">
        <f t="shared" si="14"/>
        <v>-0.11058510791807663</v>
      </c>
      <c r="P26" t="s">
        <v>19</v>
      </c>
      <c r="Q26" s="4">
        <v>-2597.1441465800299</v>
      </c>
      <c r="R26" s="4">
        <v>-2596.7818920282498</v>
      </c>
      <c r="S26" s="4">
        <v>-2596.7878934894402</v>
      </c>
      <c r="T26" s="4">
        <v>-2597.2426594390899</v>
      </c>
      <c r="U26" s="71" t="s">
        <v>119</v>
      </c>
      <c r="V26" s="424"/>
      <c r="W26" s="39">
        <f>627.5095*(Q27-Q25)</f>
        <v>18.809027439913084</v>
      </c>
      <c r="X26" s="39">
        <f>627.5095*(R27-R25)</f>
        <v>18.887218938955545</v>
      </c>
      <c r="Y26" s="39">
        <f>627.5095*(S27-S25)</f>
        <v>18.870201910514574</v>
      </c>
      <c r="Z26" s="39">
        <f>627.5095*(T27-T25)</f>
        <v>18.76286693127911</v>
      </c>
      <c r="AA26" s="428">
        <f t="shared" si="1"/>
        <v>-0.10733497923546409</v>
      </c>
      <c r="AB26" s="39">
        <f t="shared" si="15"/>
        <v>-1.7017028440971416E-2</v>
      </c>
      <c r="AC26" s="429">
        <f t="shared" si="16"/>
        <v>4.6160508633974473E-2</v>
      </c>
      <c r="AE26" t="s">
        <v>19</v>
      </c>
      <c r="AF26" s="33">
        <v>-2592.9421360587598</v>
      </c>
      <c r="AG26" s="33">
        <v>-2596.8561927283199</v>
      </c>
      <c r="AH26" s="33">
        <f t="shared" si="17"/>
        <v>-3.9140566695600683</v>
      </c>
      <c r="AI26" s="33">
        <v>-2592.9421360587598</v>
      </c>
      <c r="AJ26" s="33">
        <v>-2596.5149538406399</v>
      </c>
      <c r="AK26" s="33">
        <f t="shared" si="18"/>
        <v>-3.5728177818800759</v>
      </c>
      <c r="AL26" s="33">
        <v>-2592.9497268434402</v>
      </c>
      <c r="AM26" s="33">
        <v>-2596.5300087812302</v>
      </c>
      <c r="AN26" s="33">
        <f t="shared" si="19"/>
        <v>-3.580281937790005</v>
      </c>
      <c r="AO26" s="33">
        <v>-2592.9503755763899</v>
      </c>
      <c r="AP26" s="33">
        <v>-2596.5431872660001</v>
      </c>
      <c r="AQ26" s="33">
        <v>-2596.35148880722</v>
      </c>
      <c r="AR26" s="33">
        <v>-2596.2624054581902</v>
      </c>
      <c r="AS26" s="33">
        <f t="shared" si="20"/>
        <v>-3.5928116896102438</v>
      </c>
      <c r="AT26" s="33">
        <v>-2592.9503755763899</v>
      </c>
      <c r="AU26" s="33">
        <v>-2596.9694246209701</v>
      </c>
      <c r="AV26" s="33">
        <v>-2596.7619875536202</v>
      </c>
      <c r="AW26" s="33">
        <v>-2596.7099143897099</v>
      </c>
      <c r="AX26" s="33">
        <f t="shared" si="21"/>
        <v>-4.0190490445802425</v>
      </c>
      <c r="AY26" s="71" t="s">
        <v>119</v>
      </c>
      <c r="AZ26" s="424"/>
      <c r="BA26" s="39">
        <f t="shared" ref="BA26:BK26" si="68">627.5095*(AF27-AF25)</f>
        <v>36.69947632832794</v>
      </c>
      <c r="BB26" s="39">
        <f t="shared" si="68"/>
        <v>18.853486581969165</v>
      </c>
      <c r="BC26" s="33">
        <f t="shared" si="68"/>
        <v>-17.845989746358775</v>
      </c>
      <c r="BD26" s="39">
        <f t="shared" si="68"/>
        <v>36.699476334605819</v>
      </c>
      <c r="BE26" s="39">
        <f t="shared" si="68"/>
        <v>18.875269997176904</v>
      </c>
      <c r="BF26" s="33">
        <f t="shared" si="68"/>
        <v>-17.824206337428919</v>
      </c>
      <c r="BG26" s="39">
        <f t="shared" si="68"/>
        <v>36.651333943926588</v>
      </c>
      <c r="BH26" s="39">
        <f t="shared" si="68"/>
        <v>19.062609563510094</v>
      </c>
      <c r="BI26" s="39">
        <f t="shared" si="68"/>
        <v>-17.58872438041649</v>
      </c>
      <c r="BJ26" s="39">
        <f t="shared" si="68"/>
        <v>36.65271231232277</v>
      </c>
      <c r="BK26" s="39">
        <f t="shared" si="68"/>
        <v>18.948572243307495</v>
      </c>
      <c r="BL26" s="39">
        <f>627.5095*(AS27-AS25)</f>
        <v>-17.704140069015271</v>
      </c>
      <c r="BM26" s="39">
        <f>627.5095*(AQ27-AQ25)</f>
        <v>22.974527820209023</v>
      </c>
      <c r="BN26" s="39">
        <f>627.5095*(AR27-AR25)</f>
        <v>13.947576152575648</v>
      </c>
      <c r="BO26" s="39">
        <f>627.5095*(AT27-AT25)</f>
        <v>36.65271231232277</v>
      </c>
      <c r="BP26" s="39">
        <f>627.5095*(AU27-AU25)</f>
        <v>18.960756024109255</v>
      </c>
      <c r="BQ26" s="39">
        <f>627.5095*(AX27-AX25)</f>
        <v>-17.691956288213515</v>
      </c>
      <c r="BR26" s="39">
        <f>627.5095*(AV27-AV25)</f>
        <v>22.995932495633447</v>
      </c>
      <c r="BS26" s="39">
        <f>627.5095*(AW27-AW25)</f>
        <v>14.153995622636474</v>
      </c>
      <c r="BT26" s="428">
        <f t="shared" si="3"/>
        <v>1.2183780801759525E-2</v>
      </c>
      <c r="BU26" s="39">
        <f t="shared" si="4"/>
        <v>-0.11403732020259838</v>
      </c>
      <c r="BV26" s="429">
        <f t="shared" si="5"/>
        <v>-0.10726944214009038</v>
      </c>
      <c r="BW26" s="429">
        <f t="shared" si="6"/>
        <v>-0.15403345814526048</v>
      </c>
      <c r="BY26" t="s">
        <v>19</v>
      </c>
      <c r="BZ26" s="28">
        <v>-2593.01506014288</v>
      </c>
      <c r="CA26" s="28">
        <v>-2597.1444194333799</v>
      </c>
      <c r="CB26" s="28">
        <f t="shared" si="23"/>
        <v>-4.1293592904999059</v>
      </c>
      <c r="CC26" s="28">
        <v>-2593.0150601426799</v>
      </c>
      <c r="CD26" s="28">
        <v>-2596.7826086111299</v>
      </c>
      <c r="CE26" s="28">
        <f t="shared" si="24"/>
        <v>-3.7675484684500589</v>
      </c>
      <c r="CF26" s="28">
        <v>-2593.0046861834999</v>
      </c>
      <c r="CG26" s="28">
        <v>-2596.7819203484</v>
      </c>
      <c r="CH26" s="28">
        <f t="shared" si="25"/>
        <v>-3.7772341649001646</v>
      </c>
      <c r="CI26" s="28">
        <v>-2593.0048449308601</v>
      </c>
      <c r="CJ26" s="28">
        <v>-2596.7876395062499</v>
      </c>
      <c r="CK26" s="28">
        <f t="shared" si="26"/>
        <v>-3.7827945753897438</v>
      </c>
      <c r="CL26" s="28">
        <v>-2596.5790786003499</v>
      </c>
      <c r="CM26" s="28">
        <v>-2596.5252915982701</v>
      </c>
      <c r="CN26" s="28">
        <v>-2593.0048449308701</v>
      </c>
      <c r="CO26" s="28">
        <v>-2597.2426548509802</v>
      </c>
      <c r="CP26" s="28">
        <f t="shared" si="27"/>
        <v>-4.2378099201100667</v>
      </c>
      <c r="CQ26" s="28">
        <v>-2597.0164405512101</v>
      </c>
      <c r="CR26" s="28">
        <v>-2597.00099845156</v>
      </c>
      <c r="CS26" s="71" t="s">
        <v>119</v>
      </c>
      <c r="CT26" s="424"/>
      <c r="CU26" s="39">
        <f t="shared" ref="CU26:DM26" si="69">627.5095*(BZ27-BZ25)</f>
        <v>36.770093153552125</v>
      </c>
      <c r="CV26" s="39">
        <f t="shared" si="69"/>
        <v>18.793639457417537</v>
      </c>
      <c r="CW26" s="39">
        <f t="shared" si="69"/>
        <v>-17.976453696134584</v>
      </c>
      <c r="CX26" s="39">
        <f t="shared" si="69"/>
        <v>36.770093166107884</v>
      </c>
      <c r="CY26" s="39">
        <f t="shared" si="69"/>
        <v>18.84543761186621</v>
      </c>
      <c r="CZ26" s="39">
        <f t="shared" si="69"/>
        <v>-17.924655554241678</v>
      </c>
      <c r="DA26" s="39">
        <f t="shared" si="69"/>
        <v>36.762169265115979</v>
      </c>
      <c r="DB26" s="39">
        <f t="shared" si="69"/>
        <v>18.861725455726443</v>
      </c>
      <c r="DC26" s="39">
        <f t="shared" si="69"/>
        <v>-17.900443809389536</v>
      </c>
      <c r="DD26" s="39">
        <f t="shared" si="69"/>
        <v>36.755939099650767</v>
      </c>
      <c r="DE26" s="39">
        <f t="shared" si="69"/>
        <v>18.847028411240991</v>
      </c>
      <c r="DF26" s="39">
        <f t="shared" si="69"/>
        <v>-17.908910688409772</v>
      </c>
      <c r="DG26" s="39">
        <f t="shared" si="69"/>
        <v>23.020983327384645</v>
      </c>
      <c r="DH26" s="39">
        <f t="shared" si="69"/>
        <v>13.837210767111014</v>
      </c>
      <c r="DI26" s="39">
        <f t="shared" si="69"/>
        <v>36.755939124762293</v>
      </c>
      <c r="DJ26" s="39">
        <f t="shared" si="69"/>
        <v>18.780458482394419</v>
      </c>
      <c r="DK26" s="39">
        <f t="shared" si="69"/>
        <v>-17.975480642367874</v>
      </c>
      <c r="DL26" s="39">
        <f t="shared" si="69"/>
        <v>22.979251868652732</v>
      </c>
      <c r="DM26" s="39">
        <f t="shared" si="69"/>
        <v>14.03241287042027</v>
      </c>
      <c r="DN26" s="428">
        <f t="shared" si="8"/>
        <v>-6.6569928846572424E-2</v>
      </c>
      <c r="DO26" s="39">
        <f t="shared" si="29"/>
        <v>-1.4697044485451727E-2</v>
      </c>
      <c r="DP26" s="429">
        <f t="shared" si="9"/>
        <v>1.3180975023118435E-2</v>
      </c>
      <c r="DQ26" s="429">
        <f t="shared" si="10"/>
        <v>-9.7305376671030785E-4</v>
      </c>
      <c r="DR26" s="429"/>
      <c r="DS26" s="33">
        <f t="shared" si="11"/>
        <v>-2.1783408929856307E-2</v>
      </c>
      <c r="DT26" s="33">
        <f t="shared" si="30"/>
        <v>-5.1798141892906102E-2</v>
      </c>
      <c r="DU26" s="39">
        <f t="shared" si="12"/>
        <v>1.2183780801759525E-2</v>
      </c>
      <c r="DV26" s="39">
        <f t="shared" si="31"/>
        <v>-6.6569928846572424E-2</v>
      </c>
      <c r="DW26" s="39"/>
      <c r="DX26" s="33">
        <f t="shared" si="32"/>
        <v>3.3967189731615832E-2</v>
      </c>
      <c r="DY26" s="33">
        <f t="shared" si="33"/>
        <v>-1.4771786953666322E-2</v>
      </c>
      <c r="DZ26" s="23"/>
      <c r="EA26" s="23"/>
    </row>
    <row r="27" spans="1:131">
      <c r="A27" t="s">
        <v>20</v>
      </c>
      <c r="B27" s="4">
        <v>-2596.81113519369</v>
      </c>
      <c r="C27" s="4">
        <v>-2596.48477084466</v>
      </c>
      <c r="D27" s="4">
        <v>-2596.4978066953599</v>
      </c>
      <c r="E27" s="4">
        <v>-2596.9243496249301</v>
      </c>
      <c r="F27" s="71" t="s">
        <v>743</v>
      </c>
      <c r="G27" s="424"/>
      <c r="H27" s="39">
        <f>627.5095*(B25-B26)</f>
        <v>8.7868062289020408</v>
      </c>
      <c r="I27" s="39">
        <f>627.5095*(C25-C26)</f>
        <v>8.623999071371955</v>
      </c>
      <c r="J27" s="39">
        <f>627.5095*(D25-D26)</f>
        <v>8.743201309433692</v>
      </c>
      <c r="K27" s="39">
        <f>627.5095*(E25-E26)</f>
        <v>8.7205321646595042</v>
      </c>
      <c r="L27" s="428">
        <f t="shared" si="0"/>
        <v>-2.2669144774187799E-2</v>
      </c>
      <c r="M27" s="39">
        <f t="shared" si="13"/>
        <v>0.11920223806173702</v>
      </c>
      <c r="N27" s="429">
        <f t="shared" si="14"/>
        <v>6.6274064242536568E-2</v>
      </c>
      <c r="P27" t="s">
        <v>20</v>
      </c>
      <c r="Q27" s="4">
        <v>-2597.09996386904</v>
      </c>
      <c r="R27" s="4">
        <v>-2596.7376239821401</v>
      </c>
      <c r="S27" s="4">
        <v>-2596.7435695439199</v>
      </c>
      <c r="T27" s="4">
        <v>-2597.1984827102901</v>
      </c>
      <c r="U27" s="71" t="s">
        <v>743</v>
      </c>
      <c r="V27" s="424"/>
      <c r="W27" s="39">
        <f>627.5095*(Q25-Q26)</f>
        <v>8.9160434419684638</v>
      </c>
      <c r="X27" s="39">
        <f>627.5095*(R25-R26)</f>
        <v>8.8914005412968322</v>
      </c>
      <c r="Y27" s="39">
        <f>627.5095*(S25-S26)</f>
        <v>8.9434949809676496</v>
      </c>
      <c r="Z27" s="39">
        <f>627.5095*(T25-T26)</f>
        <v>8.9584500695264104</v>
      </c>
      <c r="AA27" s="428">
        <f t="shared" si="1"/>
        <v>1.4955088558760821E-2</v>
      </c>
      <c r="AB27" s="39">
        <f t="shared" si="15"/>
        <v>5.2094439670817394E-2</v>
      </c>
      <c r="AC27" s="429">
        <f t="shared" si="16"/>
        <v>-4.2406627557946663E-2</v>
      </c>
      <c r="AE27" t="s">
        <v>20</v>
      </c>
      <c r="AF27" s="33">
        <v>-2592.8722987197698</v>
      </c>
      <c r="AG27" s="33">
        <v>-2596.8122400570701</v>
      </c>
      <c r="AH27" s="33">
        <f t="shared" si="17"/>
        <v>-3.9399413373002972</v>
      </c>
      <c r="AI27" s="33">
        <v>-2592.8722987197698</v>
      </c>
      <c r="AJ27" s="33">
        <v>-2596.4710160884601</v>
      </c>
      <c r="AK27" s="33">
        <f t="shared" si="18"/>
        <v>-3.5987173686903589</v>
      </c>
      <c r="AL27" s="33">
        <v>-2592.8800389257499</v>
      </c>
      <c r="AM27" s="33">
        <v>-2596.4859658182099</v>
      </c>
      <c r="AN27" s="33">
        <f t="shared" si="19"/>
        <v>-3.6059268924600474</v>
      </c>
      <c r="AO27" s="33">
        <v>-2592.88070579339</v>
      </c>
      <c r="AP27" s="33">
        <v>-2596.4991401052398</v>
      </c>
      <c r="AQ27" s="33">
        <v>-2596.3008692844101</v>
      </c>
      <c r="AR27" s="33">
        <v>-2596.2248307576701</v>
      </c>
      <c r="AS27" s="33">
        <f t="shared" si="20"/>
        <v>-3.6184343118497964</v>
      </c>
      <c r="AT27" s="33">
        <v>-2592.8807057934</v>
      </c>
      <c r="AU27" s="33">
        <v>-2596.92545757677</v>
      </c>
      <c r="AV27" s="33">
        <v>-2596.71128528592</v>
      </c>
      <c r="AW27" s="33">
        <v>-2596.6727793283899</v>
      </c>
      <c r="AX27" s="33">
        <f t="shared" si="21"/>
        <v>-4.0447517833699749</v>
      </c>
      <c r="AY27" s="71" t="s">
        <v>743</v>
      </c>
      <c r="AZ27" s="424"/>
      <c r="BA27" s="39">
        <f t="shared" ref="BA27:BK27" si="70">627.5095*(AF25-AF26)</f>
        <v>7.1241173426521591</v>
      </c>
      <c r="BB27" s="39">
        <f t="shared" si="70"/>
        <v>8.7272321776737645</v>
      </c>
      <c r="BC27" s="33">
        <f t="shared" si="70"/>
        <v>1.6031148350216049</v>
      </c>
      <c r="BD27" s="39">
        <f t="shared" si="70"/>
        <v>7.1241173363742769</v>
      </c>
      <c r="BE27" s="39">
        <f t="shared" si="70"/>
        <v>8.6960869042759619</v>
      </c>
      <c r="BF27" s="33">
        <f t="shared" si="70"/>
        <v>1.5719695679016841</v>
      </c>
      <c r="BG27" s="39">
        <f t="shared" si="70"/>
        <v>7.078496441965191</v>
      </c>
      <c r="BH27" s="39">
        <f t="shared" si="70"/>
        <v>8.5747681398607405</v>
      </c>
      <c r="BI27" s="39">
        <f t="shared" si="70"/>
        <v>1.4962716978955499</v>
      </c>
      <c r="BJ27" s="39">
        <f t="shared" si="70"/>
        <v>7.0657383830411433</v>
      </c>
      <c r="BK27" s="39">
        <f t="shared" si="70"/>
        <v>8.6914395818258932</v>
      </c>
      <c r="BL27" s="39">
        <f>627.5095*(AS25-AS26)</f>
        <v>1.6257011987847496</v>
      </c>
      <c r="BM27" s="39">
        <f>627.5095*(AQ25-AQ26)</f>
        <v>8.7897036284941734</v>
      </c>
      <c r="BN27" s="39">
        <f>627.5095*(AR25-AR26)</f>
        <v>9.6309053834130136</v>
      </c>
      <c r="BO27" s="39">
        <f>627.5095*(AT25-AT26)</f>
        <v>7.0657383767632611</v>
      </c>
      <c r="BP27" s="39">
        <f>627.5095*(AU25-AU26)</f>
        <v>8.6289818984011948</v>
      </c>
      <c r="BQ27" s="39">
        <f>627.5095*(AX25-AX26)</f>
        <v>1.5632435216379346</v>
      </c>
      <c r="BR27" s="39">
        <f>627.5095*(AV25-AV26)</f>
        <v>8.8202221577958131</v>
      </c>
      <c r="BS27" s="39">
        <f>627.5095*(AW25-AW26)</f>
        <v>9.1486081387376341</v>
      </c>
      <c r="BT27" s="428">
        <f t="shared" si="3"/>
        <v>-6.2457683424698374E-2</v>
      </c>
      <c r="BU27" s="39">
        <f t="shared" si="4"/>
        <v>0.11667144196515267</v>
      </c>
      <c r="BV27" s="429">
        <f t="shared" si="5"/>
        <v>9.8250279272569685E-2</v>
      </c>
      <c r="BW27" s="429">
        <f t="shared" si="6"/>
        <v>3.9871313383670337E-2</v>
      </c>
      <c r="BY27" t="s">
        <v>20</v>
      </c>
      <c r="BZ27" s="28">
        <v>-2592.9453454074701</v>
      </c>
      <c r="CA27" s="28">
        <v>-2597.1003058677202</v>
      </c>
      <c r="CB27" s="28">
        <f t="shared" si="23"/>
        <v>-4.1549604602500949</v>
      </c>
      <c r="CC27" s="28">
        <v>-2592.9453454074501</v>
      </c>
      <c r="CD27" s="28">
        <v>-2596.7384762997099</v>
      </c>
      <c r="CE27" s="28">
        <f t="shared" si="24"/>
        <v>-3.7931308922597964</v>
      </c>
      <c r="CF27" s="28">
        <v>-2592.9350585800098</v>
      </c>
      <c r="CG27" s="28">
        <v>-2596.7378211251398</v>
      </c>
      <c r="CH27" s="28">
        <f t="shared" si="25"/>
        <v>-3.8027625451300082</v>
      </c>
      <c r="CI27" s="28">
        <v>-2592.9352261168701</v>
      </c>
      <c r="CJ27" s="28">
        <v>-2596.7435475962502</v>
      </c>
      <c r="CK27" s="28">
        <f t="shared" si="26"/>
        <v>-3.8083214793800835</v>
      </c>
      <c r="CL27" s="28">
        <v>-2596.5281739581601</v>
      </c>
      <c r="CM27" s="28">
        <v>-2596.4876682030799</v>
      </c>
      <c r="CN27" s="28">
        <v>-2592.9352261168501</v>
      </c>
      <c r="CO27" s="28">
        <v>-2597.1986146849699</v>
      </c>
      <c r="CP27" s="28">
        <f t="shared" si="27"/>
        <v>-4.263388568119808</v>
      </c>
      <c r="CQ27" s="28">
        <v>-2596.9654259909698</v>
      </c>
      <c r="CR27" s="28">
        <v>-2596.9638089168402</v>
      </c>
      <c r="CS27" s="71" t="s">
        <v>743</v>
      </c>
      <c r="CT27" s="424"/>
      <c r="CU27" s="39">
        <f t="shared" ref="CU27:DM27" si="71">627.5095*(BZ25-BZ26)</f>
        <v>6.9765656061395038</v>
      </c>
      <c r="CV27" s="39">
        <f t="shared" si="71"/>
        <v>8.8880420729178642</v>
      </c>
      <c r="CW27" s="39">
        <f t="shared" si="71"/>
        <v>1.9114764667783604</v>
      </c>
      <c r="CX27" s="39">
        <f t="shared" si="71"/>
        <v>6.9765654805818595</v>
      </c>
      <c r="CY27" s="39">
        <f t="shared" si="71"/>
        <v>8.8480070611870527</v>
      </c>
      <c r="CZ27" s="39">
        <f t="shared" si="71"/>
        <v>1.8714415806051925</v>
      </c>
      <c r="DA27" s="39">
        <f t="shared" si="71"/>
        <v>6.9298133871311025</v>
      </c>
      <c r="DB27" s="39">
        <f t="shared" si="71"/>
        <v>8.8109560826815905</v>
      </c>
      <c r="DC27" s="39">
        <f t="shared" si="71"/>
        <v>1.8811426955504884</v>
      </c>
      <c r="DD27" s="39">
        <f t="shared" si="71"/>
        <v>6.9305280578188624</v>
      </c>
      <c r="DE27" s="39">
        <f t="shared" si="71"/>
        <v>8.8210639867026064</v>
      </c>
      <c r="DF27" s="39">
        <f t="shared" si="71"/>
        <v>1.8905359288837436</v>
      </c>
      <c r="DG27" s="39">
        <f t="shared" si="71"/>
        <v>8.9221632408374347</v>
      </c>
      <c r="DH27" s="39">
        <f t="shared" si="71"/>
        <v>9.771827136972945</v>
      </c>
      <c r="DI27" s="39">
        <f t="shared" si="71"/>
        <v>6.9305280515409802</v>
      </c>
      <c r="DJ27" s="39">
        <f t="shared" si="71"/>
        <v>8.8551640706400949</v>
      </c>
      <c r="DK27" s="39">
        <f t="shared" si="71"/>
        <v>1.9246360190991152</v>
      </c>
      <c r="DL27" s="39">
        <f t="shared" si="71"/>
        <v>9.0328693204069737</v>
      </c>
      <c r="DM27" s="39">
        <f t="shared" si="71"/>
        <v>9.3043734668344307</v>
      </c>
      <c r="DN27" s="428">
        <f t="shared" si="8"/>
        <v>3.4100083937488535E-2</v>
      </c>
      <c r="DO27" s="39">
        <f t="shared" si="29"/>
        <v>1.0107904021015912E-2</v>
      </c>
      <c r="DP27" s="429">
        <f t="shared" si="9"/>
        <v>3.2878002277769269E-2</v>
      </c>
      <c r="DQ27" s="429">
        <f t="shared" si="10"/>
        <v>-1.315955232075483E-2</v>
      </c>
      <c r="DR27" s="429"/>
      <c r="DS27" s="33">
        <f t="shared" si="11"/>
        <v>3.1145267119920828E-2</v>
      </c>
      <c r="DT27" s="33">
        <f t="shared" si="30"/>
        <v>4.0034886173167861E-2</v>
      </c>
      <c r="DU27" s="39">
        <f t="shared" si="12"/>
        <v>-6.2457683424698374E-2</v>
      </c>
      <c r="DV27" s="39">
        <f t="shared" si="31"/>
        <v>3.4100083937488535E-2</v>
      </c>
      <c r="DW27" s="39"/>
      <c r="DX27" s="33">
        <f t="shared" si="32"/>
        <v>-9.3602950544619201E-2</v>
      </c>
      <c r="DY27" s="33">
        <f t="shared" si="33"/>
        <v>-5.9348022356793262E-3</v>
      </c>
      <c r="DZ27" s="23"/>
      <c r="EA27" s="23"/>
    </row>
    <row r="28" spans="1:131">
      <c r="A28" t="s">
        <v>21</v>
      </c>
      <c r="B28" s="4">
        <v>-2625.1113915169399</v>
      </c>
      <c r="C28" s="4">
        <v>-2624.7665003718998</v>
      </c>
      <c r="D28" s="4">
        <v>-2624.77931179385</v>
      </c>
      <c r="E28" s="4">
        <v>-2625.2052860712902</v>
      </c>
      <c r="F28" s="71" t="s">
        <v>118</v>
      </c>
      <c r="G28" s="424" t="s">
        <v>746</v>
      </c>
      <c r="H28" s="39">
        <f>627.5095*(B30-B29)</f>
        <v>36.289611326026311</v>
      </c>
      <c r="I28" s="39">
        <f>627.5095*(C30-C29)</f>
        <v>35.39288806406794</v>
      </c>
      <c r="J28" s="39">
        <f>627.5095*(D30-D29)</f>
        <v>35.568540598729811</v>
      </c>
      <c r="K28" s="39">
        <f>627.5095*(E30-E29)</f>
        <v>36.134437921466578</v>
      </c>
      <c r="L28" s="428">
        <f t="shared" si="0"/>
        <v>0.56589732273676674</v>
      </c>
      <c r="M28" s="39">
        <f t="shared" si="13"/>
        <v>0.17565253466187158</v>
      </c>
      <c r="N28" s="429">
        <f t="shared" si="14"/>
        <v>0.15517340455973283</v>
      </c>
      <c r="P28" t="s">
        <v>21</v>
      </c>
      <c r="Q28" s="4">
        <v>-2625.5434673434602</v>
      </c>
      <c r="R28" s="4">
        <v>-2625.1836219450201</v>
      </c>
      <c r="S28" s="4">
        <v>-2625.18929525576</v>
      </c>
      <c r="T28" s="4">
        <v>-2625.6438404031601</v>
      </c>
      <c r="U28" s="71" t="s">
        <v>118</v>
      </c>
      <c r="V28" s="424" t="s">
        <v>746</v>
      </c>
      <c r="W28" s="39">
        <f>627.5095*(Q30-Q29)</f>
        <v>35.325320420221139</v>
      </c>
      <c r="X28" s="39">
        <f>627.5095*(R30-R29)</f>
        <v>35.617654907735151</v>
      </c>
      <c r="Y28" s="39">
        <f>627.5095*(S30-S29)</f>
        <v>35.687596150078434</v>
      </c>
      <c r="Z28" s="39">
        <f>627.5095*(T30-T29)</f>
        <v>36.115126316800868</v>
      </c>
      <c r="AA28" s="428">
        <f t="shared" si="1"/>
        <v>0.42753016672243405</v>
      </c>
      <c r="AB28" s="39">
        <f t="shared" si="15"/>
        <v>6.994124234328325E-2</v>
      </c>
      <c r="AC28" s="429">
        <f t="shared" si="16"/>
        <v>-0.78980589657972899</v>
      </c>
      <c r="AE28" t="s">
        <v>21</v>
      </c>
      <c r="AF28" s="33">
        <v>-2618.29636568147</v>
      </c>
      <c r="AG28" s="33">
        <v>-2625.11234908503</v>
      </c>
      <c r="AH28" s="33">
        <f t="shared" si="17"/>
        <v>-6.8159834035600397</v>
      </c>
      <c r="AI28" s="33">
        <v>-2618.29636568145</v>
      </c>
      <c r="AJ28" s="33">
        <v>-2624.7680516913301</v>
      </c>
      <c r="AK28" s="33">
        <f t="shared" si="18"/>
        <v>-6.471686009880159</v>
      </c>
      <c r="AL28" s="33">
        <v>-2618.2805389728701</v>
      </c>
      <c r="AM28" s="33">
        <v>-2624.76590179911</v>
      </c>
      <c r="AN28" s="33">
        <f t="shared" si="19"/>
        <v>-6.485362826239907</v>
      </c>
      <c r="AO28" s="33">
        <v>-2618.2810835538899</v>
      </c>
      <c r="AP28" s="33">
        <v>-2624.7789512837398</v>
      </c>
      <c r="AQ28" s="33">
        <v>-2624.41886476945</v>
      </c>
      <c r="AR28" s="33">
        <v>-2624.34920236567</v>
      </c>
      <c r="AS28" s="33">
        <f t="shared" si="20"/>
        <v>-6.4978677298499861</v>
      </c>
      <c r="AT28" s="33">
        <v>-2618.2810835539099</v>
      </c>
      <c r="AU28" s="33">
        <v>-2625.20642553983</v>
      </c>
      <c r="AV28" s="33">
        <v>-2624.8305604806501</v>
      </c>
      <c r="AW28" s="33">
        <v>-2624.8035144525202</v>
      </c>
      <c r="AX28" s="33">
        <f t="shared" si="21"/>
        <v>-6.9253419859201131</v>
      </c>
      <c r="AY28" s="71" t="s">
        <v>118</v>
      </c>
      <c r="AZ28" s="424" t="s">
        <v>746</v>
      </c>
      <c r="BA28" s="39">
        <f t="shared" ref="BA28:BK28" si="72">627.5095*(AF30-AF29)</f>
        <v>18.813637802473011</v>
      </c>
      <c r="BB28" s="39">
        <f t="shared" si="72"/>
        <v>35.151997834796738</v>
      </c>
      <c r="BC28" s="33">
        <f t="shared" si="72"/>
        <v>16.338360032323731</v>
      </c>
      <c r="BD28" s="39">
        <f t="shared" si="72"/>
        <v>18.813637406966429</v>
      </c>
      <c r="BE28" s="39">
        <f t="shared" si="72"/>
        <v>35.036639694688205</v>
      </c>
      <c r="BF28" s="33">
        <f t="shared" si="72"/>
        <v>16.223002287721776</v>
      </c>
      <c r="BG28" s="39">
        <f t="shared" si="72"/>
        <v>18.81960738817121</v>
      </c>
      <c r="BH28" s="39">
        <f t="shared" si="72"/>
        <v>34.844385222874962</v>
      </c>
      <c r="BI28" s="39">
        <f t="shared" si="72"/>
        <v>16.024777834703752</v>
      </c>
      <c r="BJ28" s="39">
        <f t="shared" si="72"/>
        <v>18.824776164930409</v>
      </c>
      <c r="BK28" s="39">
        <f t="shared" si="72"/>
        <v>34.978573373041087</v>
      </c>
      <c r="BL28" s="39">
        <f>627.5095*(AS30-AS29)</f>
        <v>16.153797208110682</v>
      </c>
      <c r="BM28" s="39">
        <f>627.5095*(AQ30-AQ29)</f>
        <v>32.959254767455953</v>
      </c>
      <c r="BN28" s="39">
        <f>627.5095*(AR30-AR29)</f>
        <v>43.38944243190268</v>
      </c>
      <c r="BO28" s="39">
        <f>627.5095*(AT30-AT29)</f>
        <v>18.824776152374643</v>
      </c>
      <c r="BP28" s="39">
        <f>627.5095*(AU30-AU29)</f>
        <v>34.922414096802783</v>
      </c>
      <c r="BQ28" s="39">
        <f>627.5095*(AX30-AX29)</f>
        <v>16.097637944428136</v>
      </c>
      <c r="BR28" s="39">
        <f>627.5095*(AV30-AV29)</f>
        <v>32.649010042123209</v>
      </c>
      <c r="BS28" s="39">
        <f>627.5095*(AW30-AW29)</f>
        <v>44.083393673370736</v>
      </c>
      <c r="BT28" s="428">
        <f t="shared" si="3"/>
        <v>-5.6159276238304301E-2</v>
      </c>
      <c r="BU28" s="39">
        <f t="shared" si="4"/>
        <v>0.13418815016612484</v>
      </c>
      <c r="BV28" s="429">
        <f t="shared" si="5"/>
        <v>0.22958373799395559</v>
      </c>
      <c r="BW28" s="429">
        <f t="shared" si="6"/>
        <v>0.24072208789559468</v>
      </c>
      <c r="BY28" t="s">
        <v>21</v>
      </c>
      <c r="BZ28" s="28">
        <v>-2618.3764109489498</v>
      </c>
      <c r="CA28" s="28">
        <v>-2625.5418912106502</v>
      </c>
      <c r="CB28" s="28">
        <f t="shared" si="23"/>
        <v>-7.1654802617003952</v>
      </c>
      <c r="CC28" s="28">
        <v>-2618.3764109489198</v>
      </c>
      <c r="CD28" s="28">
        <v>-2625.1751010981002</v>
      </c>
      <c r="CE28" s="28">
        <f t="shared" si="24"/>
        <v>-6.7986901491804019</v>
      </c>
      <c r="CF28" s="28">
        <v>-2618.3652083526099</v>
      </c>
      <c r="CG28" s="28">
        <v>-2625.1803850363099</v>
      </c>
      <c r="CH28" s="28">
        <f t="shared" si="25"/>
        <v>-6.8151766836999741</v>
      </c>
      <c r="CI28" s="28">
        <v>-2618.3653485623199</v>
      </c>
      <c r="CJ28" s="28">
        <v>-2625.18588721689</v>
      </c>
      <c r="CK28" s="28">
        <f t="shared" si="26"/>
        <v>-6.8205386545701003</v>
      </c>
      <c r="CL28" s="28">
        <v>-2624.7970911515699</v>
      </c>
      <c r="CM28" s="28">
        <v>-2624.79473271295</v>
      </c>
      <c r="CN28" s="28">
        <v>-2618.3653485623099</v>
      </c>
      <c r="CO28" s="28">
        <v>-2625.6420601794698</v>
      </c>
      <c r="CP28" s="28">
        <f t="shared" si="27"/>
        <v>-7.27671161715989</v>
      </c>
      <c r="CQ28" s="28">
        <v>-2625.2356027935898</v>
      </c>
      <c r="CR28" s="28">
        <v>-2625.2771933991799</v>
      </c>
      <c r="CS28" s="71" t="s">
        <v>118</v>
      </c>
      <c r="CT28" s="424" t="s">
        <v>746</v>
      </c>
      <c r="CU28" s="39">
        <f t="shared" ref="CU28:DM28" si="73">627.5095*(BZ30-BZ29)</f>
        <v>18.752150386576751</v>
      </c>
      <c r="CV28" s="39">
        <f t="shared" si="73"/>
        <v>34.922526445783014</v>
      </c>
      <c r="CW28" s="39">
        <f t="shared" si="73"/>
        <v>16.170376059206262</v>
      </c>
      <c r="CX28" s="39">
        <f t="shared" si="73"/>
        <v>18.75214971541407</v>
      </c>
      <c r="CY28" s="39">
        <f t="shared" si="73"/>
        <v>34.970139664352999</v>
      </c>
      <c r="CZ28" s="39">
        <f t="shared" si="73"/>
        <v>16.217989948938932</v>
      </c>
      <c r="DA28" s="39">
        <f t="shared" si="73"/>
        <v>18.799332725839431</v>
      </c>
      <c r="DB28" s="39">
        <f t="shared" si="73"/>
        <v>34.964769670054281</v>
      </c>
      <c r="DC28" s="39">
        <f t="shared" si="73"/>
        <v>16.16543694421485</v>
      </c>
      <c r="DD28" s="39">
        <f t="shared" si="73"/>
        <v>18.793470255650554</v>
      </c>
      <c r="DE28" s="39">
        <f t="shared" si="73"/>
        <v>35.018533673693092</v>
      </c>
      <c r="DF28" s="39">
        <f t="shared" si="73"/>
        <v>16.225063418042541</v>
      </c>
      <c r="DG28" s="39">
        <f t="shared" si="73"/>
        <v>32.917407683830717</v>
      </c>
      <c r="DH28" s="39">
        <f t="shared" si="73"/>
        <v>43.431427542758577</v>
      </c>
      <c r="DI28" s="39">
        <f t="shared" si="73"/>
        <v>18.793470261928437</v>
      </c>
      <c r="DJ28" s="39">
        <f t="shared" si="73"/>
        <v>35.017228623541939</v>
      </c>
      <c r="DK28" s="39">
        <f t="shared" si="73"/>
        <v>16.223758361613502</v>
      </c>
      <c r="DL28" s="39">
        <f t="shared" si="73"/>
        <v>32.636193009915004</v>
      </c>
      <c r="DM28" s="39">
        <f t="shared" si="73"/>
        <v>44.149280602018564</v>
      </c>
      <c r="DN28" s="428">
        <f t="shared" si="8"/>
        <v>-1.3050501511528978E-3</v>
      </c>
      <c r="DO28" s="39">
        <f t="shared" si="29"/>
        <v>5.3764003638811175E-2</v>
      </c>
      <c r="DP28" s="429">
        <f t="shared" si="9"/>
        <v>-9.4702177758925643E-2</v>
      </c>
      <c r="DQ28" s="429">
        <f t="shared" si="10"/>
        <v>-5.3382302407239735E-2</v>
      </c>
      <c r="DR28" s="429"/>
      <c r="DS28" s="33">
        <f t="shared" si="11"/>
        <v>0.11535774460195469</v>
      </c>
      <c r="DT28" s="33">
        <f t="shared" si="30"/>
        <v>-4.761388973266989E-2</v>
      </c>
      <c r="DU28" s="39">
        <f t="shared" si="12"/>
        <v>-5.6159276238304301E-2</v>
      </c>
      <c r="DV28" s="39">
        <f t="shared" si="31"/>
        <v>-1.3050501511528978E-3</v>
      </c>
      <c r="DW28" s="39"/>
      <c r="DX28" s="33">
        <f t="shared" si="32"/>
        <v>-0.17151702084025899</v>
      </c>
      <c r="DY28" s="33">
        <f t="shared" si="33"/>
        <v>4.6308839581516992E-2</v>
      </c>
      <c r="DZ28" s="23"/>
      <c r="EA28" s="23"/>
    </row>
    <row r="29" spans="1:131">
      <c r="A29" t="s">
        <v>22</v>
      </c>
      <c r="B29" s="4">
        <v>-2625.1178727872102</v>
      </c>
      <c r="C29" s="4">
        <v>-2624.7712951858198</v>
      </c>
      <c r="D29" s="4">
        <v>-2624.7841250583101</v>
      </c>
      <c r="E29" s="4">
        <v>-2625.2113549305</v>
      </c>
      <c r="F29" s="71" t="s">
        <v>119</v>
      </c>
      <c r="G29" s="424"/>
      <c r="H29" s="39">
        <f>627.5095*(B30-B28)</f>
        <v>32.222552659319099</v>
      </c>
      <c r="I29" s="39">
        <f>627.5095*(C30-C28)</f>
        <v>32.384096778571212</v>
      </c>
      <c r="J29" s="39">
        <f>627.5095*(D30-D28)</f>
        <v>32.54817142397097</v>
      </c>
      <c r="K29" s="39">
        <f>627.5095*(E30-E28)</f>
        <v>32.326171113160619</v>
      </c>
      <c r="L29" s="428">
        <f t="shared" si="0"/>
        <v>-0.22200031081035121</v>
      </c>
      <c r="M29" s="39">
        <f t="shared" si="13"/>
        <v>0.16407464539975791</v>
      </c>
      <c r="N29" s="429">
        <f t="shared" si="14"/>
        <v>-0.10361845384151991</v>
      </c>
      <c r="P29" t="s">
        <v>22</v>
      </c>
      <c r="Q29" s="4">
        <v>-2625.5485822943601</v>
      </c>
      <c r="R29" s="4">
        <v>-2625.1884306992702</v>
      </c>
      <c r="S29" s="4">
        <v>-2625.1941265731998</v>
      </c>
      <c r="T29" s="4">
        <v>-2625.6496130912401</v>
      </c>
      <c r="U29" s="71" t="s">
        <v>119</v>
      </c>
      <c r="V29" s="424"/>
      <c r="W29" s="39">
        <f>627.5095*(Q30-Q28)</f>
        <v>32.115640138468017</v>
      </c>
      <c r="X29" s="39">
        <f>627.5095*(R30-R28)</f>
        <v>32.600115932690358</v>
      </c>
      <c r="Y29" s="39">
        <f>627.5095*(S30-S28)</f>
        <v>32.655898559109417</v>
      </c>
      <c r="Z29" s="39">
        <f>627.5095*(T30-T28)</f>
        <v>32.492709706054924</v>
      </c>
      <c r="AA29" s="428">
        <f t="shared" si="1"/>
        <v>-0.16318885305449271</v>
      </c>
      <c r="AB29" s="39">
        <f t="shared" si="15"/>
        <v>5.5782626419059511E-2</v>
      </c>
      <c r="AC29" s="429">
        <f t="shared" si="16"/>
        <v>-0.37706956758690779</v>
      </c>
      <c r="AE29" t="s">
        <v>22</v>
      </c>
      <c r="AF29" s="33">
        <v>-2618.2968654799402</v>
      </c>
      <c r="AG29" s="33">
        <v>-2625.1179072689702</v>
      </c>
      <c r="AH29" s="33">
        <f t="shared" si="17"/>
        <v>-6.821041789030005</v>
      </c>
      <c r="AI29" s="33">
        <v>-2618.2968654793599</v>
      </c>
      <c r="AJ29" s="33">
        <v>-2624.7738327994498</v>
      </c>
      <c r="AK29" s="33">
        <f t="shared" si="18"/>
        <v>-6.4769673200898978</v>
      </c>
      <c r="AL29" s="33">
        <v>-2618.2809590772999</v>
      </c>
      <c r="AM29" s="33">
        <v>-2624.77102105002</v>
      </c>
      <c r="AN29" s="33">
        <f t="shared" si="19"/>
        <v>-6.4900619727200137</v>
      </c>
      <c r="AO29" s="33">
        <v>-2618.2815359546898</v>
      </c>
      <c r="AP29" s="33">
        <v>-2624.7840872084898</v>
      </c>
      <c r="AQ29" s="33">
        <v>-2624.4223772361102</v>
      </c>
      <c r="AR29" s="33">
        <v>-2624.3539801764</v>
      </c>
      <c r="AS29" s="33">
        <f t="shared" si="20"/>
        <v>-6.502551253799993</v>
      </c>
      <c r="AT29" s="33">
        <v>-2618.2815359546598</v>
      </c>
      <c r="AU29" s="33">
        <v>-2625.2113893308701</v>
      </c>
      <c r="AV29" s="33">
        <v>-2624.83391627213</v>
      </c>
      <c r="AW29" s="33">
        <v>-2624.8052878998101</v>
      </c>
      <c r="AX29" s="33">
        <f t="shared" si="21"/>
        <v>-6.9298533762103034</v>
      </c>
      <c r="AY29" s="71" t="s">
        <v>119</v>
      </c>
      <c r="AZ29" s="424"/>
      <c r="BA29" s="39">
        <f t="shared" ref="BA29:BK29" si="74">627.5095*(AF30-AF28)</f>
        <v>18.500009514353909</v>
      </c>
      <c r="BB29" s="39">
        <f t="shared" si="74"/>
        <v>31.664184609612459</v>
      </c>
      <c r="BC29" s="33">
        <f t="shared" si="74"/>
        <v>13.164175095258548</v>
      </c>
      <c r="BD29" s="39">
        <f t="shared" si="74"/>
        <v>18.500009470408735</v>
      </c>
      <c r="BE29" s="39">
        <f t="shared" si="74"/>
        <v>31.408939429072376</v>
      </c>
      <c r="BF29" s="33">
        <f t="shared" si="74"/>
        <v>12.90892995866364</v>
      </c>
      <c r="BG29" s="39">
        <f t="shared" si="74"/>
        <v>18.555987867448412</v>
      </c>
      <c r="BH29" s="39">
        <f t="shared" si="74"/>
        <v>31.632006643993634</v>
      </c>
      <c r="BI29" s="39">
        <f t="shared" si="74"/>
        <v>13.076018776545222</v>
      </c>
      <c r="BJ29" s="39">
        <f t="shared" si="74"/>
        <v>18.540890365131464</v>
      </c>
      <c r="BK29" s="39">
        <f t="shared" si="74"/>
        <v>31.755731801135269</v>
      </c>
      <c r="BL29" s="39">
        <f>627.5095*(AS30-AS28)</f>
        <v>13.214841436003807</v>
      </c>
      <c r="BM29" s="39">
        <f>627.5095*(AQ30-AQ28)</f>
        <v>30.75514856978452</v>
      </c>
      <c r="BN29" s="39">
        <f>627.5095*(AR30-AR28)</f>
        <v>40.391320809596031</v>
      </c>
      <c r="BO29" s="39">
        <f>627.5095*(AT30-AT28)</f>
        <v>18.54089038396511</v>
      </c>
      <c r="BP29" s="39">
        <f>627.5095*(AU30-AU28)</f>
        <v>31.807588063091064</v>
      </c>
      <c r="BQ29" s="39">
        <f>627.5095*(AX30-AX28)</f>
        <v>13.266697679125954</v>
      </c>
      <c r="BR29" s="39">
        <f>627.5095*(AV30-AV28)</f>
        <v>30.543219008490688</v>
      </c>
      <c r="BS29" s="39">
        <f>627.5095*(AW30-AW28)</f>
        <v>42.970538651205175</v>
      </c>
      <c r="BT29" s="428">
        <f t="shared" si="3"/>
        <v>5.1856261955794736E-2</v>
      </c>
      <c r="BU29" s="39">
        <f t="shared" si="4"/>
        <v>0.12372515714163512</v>
      </c>
      <c r="BV29" s="429">
        <f t="shared" si="5"/>
        <v>-0.14340345347860506</v>
      </c>
      <c r="BW29" s="429">
        <f t="shared" si="6"/>
        <v>-0.10252258386740642</v>
      </c>
      <c r="BY29" t="s">
        <v>22</v>
      </c>
      <c r="BZ29" s="28">
        <v>-2618.3769946095999</v>
      </c>
      <c r="CA29" s="28">
        <v>-2625.5462052717198</v>
      </c>
      <c r="CB29" s="28">
        <f t="shared" si="23"/>
        <v>-7.1692106621198946</v>
      </c>
      <c r="CC29" s="28">
        <v>-2618.37699459139</v>
      </c>
      <c r="CD29" s="28">
        <v>-2625.18030370322</v>
      </c>
      <c r="CE29" s="28">
        <f t="shared" si="24"/>
        <v>-6.8033091118300035</v>
      </c>
      <c r="CF29" s="28">
        <v>-2618.3657865544801</v>
      </c>
      <c r="CG29" s="28">
        <v>-2625.1852861369698</v>
      </c>
      <c r="CH29" s="28">
        <f t="shared" si="25"/>
        <v>-6.8194995824896978</v>
      </c>
      <c r="CI29" s="28">
        <v>-2618.3659267419998</v>
      </c>
      <c r="CJ29" s="28">
        <v>-2625.1907976647899</v>
      </c>
      <c r="CK29" s="28">
        <f t="shared" si="26"/>
        <v>-6.824870922790069</v>
      </c>
      <c r="CL29" s="28">
        <v>-2624.8004067516699</v>
      </c>
      <c r="CM29" s="28">
        <v>-2624.7993746979901</v>
      </c>
      <c r="CN29" s="28">
        <v>-2618.3659267419998</v>
      </c>
      <c r="CO29" s="28">
        <v>-2625.6468304329801</v>
      </c>
      <c r="CP29" s="28">
        <v>-7.2809036909802671</v>
      </c>
      <c r="CQ29" s="28">
        <v>-2625.2388012399601</v>
      </c>
      <c r="CR29" s="28">
        <v>-2625.27880264754</v>
      </c>
      <c r="CS29" s="71" t="s">
        <v>119</v>
      </c>
      <c r="CT29" s="424"/>
      <c r="CU29" s="39">
        <f t="shared" ref="CU29:DM29" si="75">627.5095*(BZ30-BZ28)</f>
        <v>18.385897783840139</v>
      </c>
      <c r="CV29" s="39">
        <f t="shared" si="75"/>
        <v>32.215412141006574</v>
      </c>
      <c r="CW29" s="39">
        <f t="shared" si="75"/>
        <v>13.829514357166435</v>
      </c>
      <c r="CX29" s="39">
        <f t="shared" si="75"/>
        <v>18.385908520730887</v>
      </c>
      <c r="CY29" s="39">
        <f t="shared" si="75"/>
        <v>31.705455526899641</v>
      </c>
      <c r="CZ29" s="39">
        <f t="shared" si="75"/>
        <v>13.319547006168756</v>
      </c>
      <c r="DA29" s="39">
        <f t="shared" si="75"/>
        <v>18.436505559363589</v>
      </c>
      <c r="DB29" s="39">
        <f t="shared" si="75"/>
        <v>31.88928244548832</v>
      </c>
      <c r="DC29" s="39">
        <f t="shared" si="75"/>
        <v>13.452776886124731</v>
      </c>
      <c r="DD29" s="39">
        <f t="shared" si="75"/>
        <v>18.43065701380284</v>
      </c>
      <c r="DE29" s="39">
        <f t="shared" si="75"/>
        <v>31.93718096726694</v>
      </c>
      <c r="DF29" s="39">
        <f t="shared" si="75"/>
        <v>13.506523953464102</v>
      </c>
      <c r="DG29" s="39">
        <f t="shared" si="75"/>
        <v>30.836837122882777</v>
      </c>
      <c r="DH29" s="39">
        <f t="shared" si="75"/>
        <v>40.518537831267729</v>
      </c>
      <c r="DI29" s="39">
        <f t="shared" si="75"/>
        <v>18.43065701380284</v>
      </c>
      <c r="DJ29" s="39">
        <f t="shared" si="75"/>
        <v>32.023849228428404</v>
      </c>
      <c r="DK29" s="39">
        <f t="shared" si="75"/>
        <v>13.593192214625567</v>
      </c>
      <c r="DL29" s="39">
        <f t="shared" si="75"/>
        <v>30.629137527290005</v>
      </c>
      <c r="DM29" s="39">
        <f t="shared" si="75"/>
        <v>43.139461968144694</v>
      </c>
      <c r="DN29" s="428">
        <f t="shared" si="8"/>
        <v>8.6668261161463533E-2</v>
      </c>
      <c r="DO29" s="39">
        <f t="shared" si="29"/>
        <v>4.7898521778620307E-2</v>
      </c>
      <c r="DP29" s="429">
        <f t="shared" si="9"/>
        <v>0.1915629125781706</v>
      </c>
      <c r="DQ29" s="429">
        <f t="shared" si="10"/>
        <v>0.23632214254086747</v>
      </c>
      <c r="DR29" s="429"/>
      <c r="DS29" s="33">
        <f t="shared" si="11"/>
        <v>0.25524513659490822</v>
      </c>
      <c r="DT29" s="33">
        <f t="shared" si="30"/>
        <v>0.50996735099767854</v>
      </c>
      <c r="DU29" s="39">
        <f t="shared" si="12"/>
        <v>5.1856261955794736E-2</v>
      </c>
      <c r="DV29" s="39">
        <f t="shared" si="31"/>
        <v>8.6668261161463533E-2</v>
      </c>
      <c r="DW29" s="39"/>
      <c r="DX29" s="33">
        <f t="shared" si="32"/>
        <v>-0.20338887463911348</v>
      </c>
      <c r="DY29" s="33">
        <f t="shared" si="33"/>
        <v>-0.423299089836215</v>
      </c>
      <c r="DZ29" s="23"/>
      <c r="EA29" s="23"/>
    </row>
    <row r="30" spans="1:131">
      <c r="A30" t="s">
        <v>23</v>
      </c>
      <c r="B30" s="4">
        <v>-2625.06004161282</v>
      </c>
      <c r="C30" s="4">
        <v>-2624.7148930308499</v>
      </c>
      <c r="D30" s="4">
        <v>-2624.72744298322</v>
      </c>
      <c r="E30" s="4">
        <v>-2625.1537710406601</v>
      </c>
      <c r="F30" s="71" t="s">
        <v>743</v>
      </c>
      <c r="G30" s="424"/>
      <c r="H30" s="39">
        <f>627.5095*(B28-B29)</f>
        <v>4.0670586667072142</v>
      </c>
      <c r="I30" s="39">
        <f>627.5095*(C28-C29)</f>
        <v>3.008791285496728</v>
      </c>
      <c r="J30" s="39">
        <f>627.5095*(D28-D29)</f>
        <v>3.0203691747588386</v>
      </c>
      <c r="K30" s="39">
        <f>627.5095*(E28-E29)</f>
        <v>3.8082668083059623</v>
      </c>
      <c r="L30" s="428">
        <f t="shared" si="0"/>
        <v>0.78789763354712372</v>
      </c>
      <c r="M30" s="39">
        <f t="shared" si="13"/>
        <v>1.1577889262110563E-2</v>
      </c>
      <c r="N30" s="429">
        <f t="shared" si="14"/>
        <v>0.25879185840125185</v>
      </c>
      <c r="P30" t="s">
        <v>23</v>
      </c>
      <c r="Q30" s="4">
        <v>-2625.4922878152802</v>
      </c>
      <c r="R30" s="4">
        <v>-2625.1316703555499</v>
      </c>
      <c r="S30" s="4">
        <v>-2625.1372547710198</v>
      </c>
      <c r="T30" s="4">
        <v>-2625.5920599763999</v>
      </c>
      <c r="U30" s="71" t="s">
        <v>743</v>
      </c>
      <c r="V30" s="424"/>
      <c r="W30" s="39">
        <f>627.5095*(Q28-Q29)</f>
        <v>3.2096802817531214</v>
      </c>
      <c r="X30" s="39">
        <f>627.5095*(R28-R29)</f>
        <v>3.0175389750447934</v>
      </c>
      <c r="Y30" s="39">
        <f>627.5095*(S28-S29)</f>
        <v>3.0316975909690189</v>
      </c>
      <c r="Z30" s="39">
        <f>627.5095*(T28-T29)</f>
        <v>3.6224166107459417</v>
      </c>
      <c r="AA30" s="428">
        <f t="shared" si="1"/>
        <v>0.59071901977692276</v>
      </c>
      <c r="AB30" s="39">
        <f t="shared" si="15"/>
        <v>1.4158615924225515E-2</v>
      </c>
      <c r="AC30" s="429">
        <f t="shared" si="16"/>
        <v>-0.41273632899282031</v>
      </c>
      <c r="AE30" t="s">
        <v>23</v>
      </c>
      <c r="AF30" s="33">
        <v>-2618.2668840409301</v>
      </c>
      <c r="AG30" s="33">
        <v>-2625.0618889970001</v>
      </c>
      <c r="AH30" s="33">
        <f t="shared" si="17"/>
        <v>-6.7950049560699881</v>
      </c>
      <c r="AI30" s="33">
        <v>-2618.2668840409801</v>
      </c>
      <c r="AJ30" s="33">
        <v>-2624.7179983623701</v>
      </c>
      <c r="AK30" s="33">
        <f t="shared" si="18"/>
        <v>-6.4511143213899231</v>
      </c>
      <c r="AL30" s="33">
        <v>-2618.2509681251499</v>
      </c>
      <c r="AM30" s="33">
        <v>-2624.7154929899302</v>
      </c>
      <c r="AN30" s="33">
        <f t="shared" si="19"/>
        <v>-6.4645248647802873</v>
      </c>
      <c r="AO30" s="33">
        <v>-2618.2515367655701</v>
      </c>
      <c r="AP30" s="33">
        <v>-2624.7283453059799</v>
      </c>
      <c r="AQ30" s="33">
        <v>-2624.3698533225001</v>
      </c>
      <c r="AR30" s="33">
        <v>-2624.2848347014201</v>
      </c>
      <c r="AS30" s="33">
        <f t="shared" si="20"/>
        <v>-6.4768085404098201</v>
      </c>
      <c r="AT30" s="33">
        <v>-2618.2515367655601</v>
      </c>
      <c r="AU30" s="33">
        <v>-2625.1557369238599</v>
      </c>
      <c r="AV30" s="33">
        <v>-2624.7818867649398</v>
      </c>
      <c r="AW30" s="33">
        <v>-2624.7350365431798</v>
      </c>
      <c r="AX30" s="33">
        <f t="shared" si="21"/>
        <v>-6.9042001582997727</v>
      </c>
      <c r="AY30" s="71" t="s">
        <v>743</v>
      </c>
      <c r="AZ30" s="424"/>
      <c r="BA30" s="39">
        <f t="shared" ref="BA30:BK30" si="76">627.5095*(AF28-AF29)</f>
        <v>0.31362828811909843</v>
      </c>
      <c r="BB30" s="39">
        <f t="shared" si="76"/>
        <v>3.4878132251842811</v>
      </c>
      <c r="BC30" s="33">
        <f t="shared" si="76"/>
        <v>3.1741849370651827</v>
      </c>
      <c r="BD30" s="39">
        <f t="shared" si="76"/>
        <v>0.31362793655769405</v>
      </c>
      <c r="BE30" s="39">
        <f t="shared" si="76"/>
        <v>3.6277002656158315</v>
      </c>
      <c r="BF30" s="33">
        <f t="shared" si="76"/>
        <v>3.3140723290581375</v>
      </c>
      <c r="BG30" s="39">
        <f t="shared" si="76"/>
        <v>0.26361952072279771</v>
      </c>
      <c r="BH30" s="39">
        <f t="shared" si="76"/>
        <v>3.2123785788813253</v>
      </c>
      <c r="BI30" s="39">
        <f t="shared" si="76"/>
        <v>2.9487590581585277</v>
      </c>
      <c r="BJ30" s="39">
        <f t="shared" si="76"/>
        <v>0.28388579979894529</v>
      </c>
      <c r="BK30" s="39">
        <f t="shared" si="76"/>
        <v>3.2228415719058185</v>
      </c>
      <c r="BL30" s="39">
        <f>627.5095*(AS28-AS29)</f>
        <v>2.9389557721068731</v>
      </c>
      <c r="BM30" s="39">
        <f>627.5095*(AQ28-AQ29)</f>
        <v>2.2041061976714285</v>
      </c>
      <c r="BN30" s="39">
        <f>627.5095*(AR28-AR29)</f>
        <v>2.9981216223066474</v>
      </c>
      <c r="BO30" s="39">
        <f>627.5095*(AT28-AT29)</f>
        <v>0.28388576840953422</v>
      </c>
      <c r="BP30" s="39">
        <f>627.5095*(AU28-AU29)</f>
        <v>3.1148260337117168</v>
      </c>
      <c r="BQ30" s="39">
        <f>627.5095*(AX28-AX29)</f>
        <v>2.8309402653021829</v>
      </c>
      <c r="BR30" s="39">
        <f>627.5095*(AV28-AV29)</f>
        <v>2.1057910336325212</v>
      </c>
      <c r="BS30" s="39">
        <f>627.5095*(AW28-AW29)</f>
        <v>1.1128550221655649</v>
      </c>
      <c r="BT30" s="428">
        <f t="shared" si="3"/>
        <v>-0.1080155381941017</v>
      </c>
      <c r="BU30" s="39">
        <f t="shared" si="4"/>
        <v>1.0462993024493272E-2</v>
      </c>
      <c r="BV30" s="429">
        <f t="shared" si="5"/>
        <v>0.37298719147256421</v>
      </c>
      <c r="BW30" s="429">
        <f t="shared" si="6"/>
        <v>0.34324467176299978</v>
      </c>
      <c r="BY30" t="s">
        <v>23</v>
      </c>
      <c r="BZ30" s="28">
        <v>-2618.3471111570202</v>
      </c>
      <c r="CA30" s="28">
        <v>-2625.4905526856701</v>
      </c>
      <c r="CB30" s="28">
        <f t="shared" si="23"/>
        <v>-7.1434415286498734</v>
      </c>
      <c r="CC30" s="28">
        <v>-2618.3471111398799</v>
      </c>
      <c r="CD30" s="28">
        <v>-2625.1245752406799</v>
      </c>
      <c r="CE30" s="28">
        <f t="shared" si="24"/>
        <v>-6.777464100799989</v>
      </c>
      <c r="CF30" s="28">
        <v>-2618.3358279120598</v>
      </c>
      <c r="CG30" s="28">
        <v>-2625.1295662320599</v>
      </c>
      <c r="CH30" s="28">
        <f t="shared" si="25"/>
        <v>-6.7937383200001022</v>
      </c>
      <c r="CI30" s="28">
        <v>-2618.3359774420201</v>
      </c>
      <c r="CJ30" s="28">
        <v>-2625.1349920814901</v>
      </c>
      <c r="CK30" s="28">
        <f t="shared" si="26"/>
        <v>-6.7990146394699877</v>
      </c>
      <c r="CL30" s="28">
        <v>-2624.7479495256298</v>
      </c>
      <c r="CM30" s="28">
        <v>-2624.7301623154799</v>
      </c>
      <c r="CN30" s="28">
        <v>-2618.3359774420101</v>
      </c>
      <c r="CO30" s="28">
        <v>-2625.59102692941</v>
      </c>
      <c r="CP30" s="28">
        <f t="shared" si="27"/>
        <v>-7.2550494873999014</v>
      </c>
      <c r="CQ30" s="28">
        <v>-2625.1867921580101</v>
      </c>
      <c r="CR30" s="28">
        <v>-2625.2084462934099</v>
      </c>
      <c r="CS30" s="71" t="s">
        <v>743</v>
      </c>
      <c r="CT30" s="424"/>
      <c r="CU30" s="39">
        <f t="shared" ref="CU30:DM30" si="77">627.5095*(BZ28-BZ29)</f>
        <v>0.36625260273661231</v>
      </c>
      <c r="CV30" s="39">
        <f t="shared" si="77"/>
        <v>2.7071143047764377</v>
      </c>
      <c r="CW30" s="39">
        <f t="shared" si="77"/>
        <v>2.3408617020398252</v>
      </c>
      <c r="CX30" s="39">
        <f t="shared" si="77"/>
        <v>0.36624119468318328</v>
      </c>
      <c r="CY30" s="39">
        <f t="shared" si="77"/>
        <v>3.2646841374533579</v>
      </c>
      <c r="CZ30" s="39">
        <f t="shared" si="77"/>
        <v>2.8984429427701746</v>
      </c>
      <c r="DA30" s="39">
        <f t="shared" si="77"/>
        <v>0.36282716647584062</v>
      </c>
      <c r="DB30" s="39">
        <f t="shared" si="77"/>
        <v>3.0754872245659617</v>
      </c>
      <c r="DC30" s="39">
        <f t="shared" si="77"/>
        <v>2.7126600580901208</v>
      </c>
      <c r="DD30" s="39">
        <f t="shared" si="77"/>
        <v>0.36281324184771574</v>
      </c>
      <c r="DE30" s="39">
        <f t="shared" si="77"/>
        <v>3.0813527064261534</v>
      </c>
      <c r="DF30" s="39">
        <f t="shared" si="77"/>
        <v>2.7185394645784378</v>
      </c>
      <c r="DG30" s="39">
        <f t="shared" si="77"/>
        <v>2.0805705609479435</v>
      </c>
      <c r="DH30" s="39">
        <f t="shared" si="77"/>
        <v>2.9128897114908443</v>
      </c>
      <c r="DI30" s="39">
        <f t="shared" si="77"/>
        <v>0.36281324812559795</v>
      </c>
      <c r="DJ30" s="39">
        <f t="shared" si="77"/>
        <v>2.993379395113533</v>
      </c>
      <c r="DK30" s="39">
        <f t="shared" si="77"/>
        <v>2.6305661469879351</v>
      </c>
      <c r="DL30" s="39">
        <f t="shared" si="77"/>
        <v>2.0070554826250033</v>
      </c>
      <c r="DM30" s="39">
        <f t="shared" si="77"/>
        <v>1.0098186338738724</v>
      </c>
      <c r="DN30" s="428">
        <f t="shared" si="8"/>
        <v>-8.7973311312620428E-2</v>
      </c>
      <c r="DO30" s="39">
        <f t="shared" si="29"/>
        <v>5.8654818601917569E-3</v>
      </c>
      <c r="DP30" s="429">
        <f t="shared" si="9"/>
        <v>-0.28626509033709535</v>
      </c>
      <c r="DQ30" s="429">
        <f t="shared" si="10"/>
        <v>-0.28970444494810987</v>
      </c>
      <c r="DR30" s="429"/>
      <c r="DS30" s="33">
        <f t="shared" si="11"/>
        <v>-0.13988739199295486</v>
      </c>
      <c r="DT30" s="33">
        <f t="shared" si="30"/>
        <v>-0.55758124073034931</v>
      </c>
      <c r="DU30" s="39">
        <f t="shared" si="12"/>
        <v>-0.1080155381941017</v>
      </c>
      <c r="DV30" s="39">
        <f t="shared" si="31"/>
        <v>-8.7973311312620428E-2</v>
      </c>
      <c r="DW30" s="39"/>
      <c r="DX30" s="33">
        <f t="shared" si="32"/>
        <v>3.1871853798853156E-2</v>
      </c>
      <c r="DY30" s="33">
        <f t="shared" si="33"/>
        <v>0.46960792941772889</v>
      </c>
      <c r="DZ30" s="23"/>
      <c r="EA30" s="23"/>
    </row>
    <row r="31" spans="1:131">
      <c r="A31" t="s">
        <v>24</v>
      </c>
      <c r="B31" s="4">
        <v>-2625.0837338224001</v>
      </c>
      <c r="C31" s="4">
        <v>-2624.741466898</v>
      </c>
      <c r="D31" s="4">
        <v>-2624.7542784197799</v>
      </c>
      <c r="E31" s="4">
        <v>-2625.17847396248</v>
      </c>
      <c r="F31" s="71" t="s">
        <v>118</v>
      </c>
      <c r="G31" s="424" t="s">
        <v>746</v>
      </c>
      <c r="H31" s="39">
        <f>627.5095*(B33-B32)</f>
        <v>28.047076365192979</v>
      </c>
      <c r="I31" s="39">
        <f>627.5095*(C33-C32)</f>
        <v>28.204993843485923</v>
      </c>
      <c r="J31" s="39">
        <f>627.5095*(D33-D32)</f>
        <v>28.059666879140234</v>
      </c>
      <c r="K31" s="39">
        <f>627.5095*(E33-E32)</f>
        <v>27.904803238701131</v>
      </c>
      <c r="L31" s="428">
        <f t="shared" si="0"/>
        <v>-0.15486364043910328</v>
      </c>
      <c r="M31" s="39">
        <f t="shared" si="13"/>
        <v>-0.14532696434568848</v>
      </c>
      <c r="N31" s="429">
        <f t="shared" si="14"/>
        <v>0.14227312649184753</v>
      </c>
      <c r="P31" t="s">
        <v>24</v>
      </c>
      <c r="Q31" s="4">
        <v>-2625.5142729405702</v>
      </c>
      <c r="R31" s="4">
        <v>-2625.1566859538898</v>
      </c>
      <c r="S31" s="4">
        <v>-2625.16231542583</v>
      </c>
      <c r="T31" s="4">
        <v>-2625.6151717252801</v>
      </c>
      <c r="U31" s="71" t="s">
        <v>118</v>
      </c>
      <c r="V31" s="424" t="s">
        <v>746</v>
      </c>
      <c r="W31" s="39">
        <f>627.5095*(Q33-Q32)</f>
        <v>28.668646776718376</v>
      </c>
      <c r="X31" s="39">
        <f>627.5095*(R33-R32)</f>
        <v>28.986607157985077</v>
      </c>
      <c r="Y31" s="39">
        <f>627.5095*(S33-S32)</f>
        <v>28.962093744056066</v>
      </c>
      <c r="Z31" s="39">
        <f>627.5095*(T33-T32)</f>
        <v>28.713914427250639</v>
      </c>
      <c r="AA31" s="428">
        <f t="shared" si="1"/>
        <v>-0.24817931680542671</v>
      </c>
      <c r="AB31" s="39">
        <f t="shared" si="15"/>
        <v>-2.4513413929010852E-2</v>
      </c>
      <c r="AC31" s="429">
        <f t="shared" si="16"/>
        <v>-4.5267650532263559E-2</v>
      </c>
      <c r="AE31" t="s">
        <v>24</v>
      </c>
      <c r="AF31" s="33">
        <v>-2618.2113429699998</v>
      </c>
      <c r="AG31" s="33">
        <v>-2625.08568381943</v>
      </c>
      <c r="AH31" s="33">
        <f t="shared" si="17"/>
        <v>-6.8743408494301548</v>
      </c>
      <c r="AI31" s="33">
        <v>-2618.2113429700198</v>
      </c>
      <c r="AJ31" s="33">
        <v>-2624.7442413417202</v>
      </c>
      <c r="AK31" s="33">
        <f t="shared" si="18"/>
        <v>-6.5328983717004121</v>
      </c>
      <c r="AL31" s="33">
        <v>-2618.1957978635101</v>
      </c>
      <c r="AM31" s="33">
        <v>-2624.7420882309898</v>
      </c>
      <c r="AN31" s="33">
        <f t="shared" si="19"/>
        <v>-6.5462903674797417</v>
      </c>
      <c r="AO31" s="33">
        <v>-2618.1963709173701</v>
      </c>
      <c r="AP31" s="33">
        <v>-2624.75518435202</v>
      </c>
      <c r="AQ31" s="33">
        <v>-2624.37651448731</v>
      </c>
      <c r="AR31" s="33">
        <v>-2624.3022178247202</v>
      </c>
      <c r="AS31" s="33">
        <f t="shared" si="20"/>
        <v>-6.5588134346498919</v>
      </c>
      <c r="AT31" s="33">
        <v>-2618.1963709173601</v>
      </c>
      <c r="AU31" s="33">
        <v>-2625.1804964963098</v>
      </c>
      <c r="AV31" s="33">
        <v>-2624.7861121403098</v>
      </c>
      <c r="AW31" s="33">
        <v>-2624.75903481258</v>
      </c>
      <c r="AX31" s="33">
        <f t="shared" si="21"/>
        <v>-6.9841255789497154</v>
      </c>
      <c r="AY31" s="71" t="s">
        <v>118</v>
      </c>
      <c r="AZ31" s="424" t="s">
        <v>746</v>
      </c>
      <c r="BA31" s="39">
        <f t="shared" ref="BA31:BK31" si="78">627.5095*(AF33-AF32)</f>
        <v>46.467312285127981</v>
      </c>
      <c r="BB31" s="39">
        <f t="shared" si="78"/>
        <v>28.317882495012775</v>
      </c>
      <c r="BC31" s="33">
        <f t="shared" si="78"/>
        <v>-18.149429790115207</v>
      </c>
      <c r="BD31" s="39">
        <f t="shared" si="78"/>
        <v>46.467312228627044</v>
      </c>
      <c r="BE31" s="39">
        <f t="shared" si="78"/>
        <v>27.724988408486734</v>
      </c>
      <c r="BF31" s="33">
        <f t="shared" si="78"/>
        <v>-18.74232382014031</v>
      </c>
      <c r="BG31" s="39">
        <f t="shared" si="78"/>
        <v>46.308691380975773</v>
      </c>
      <c r="BH31" s="39">
        <f t="shared" si="78"/>
        <v>27.890679129441892</v>
      </c>
      <c r="BI31" s="39">
        <f t="shared" si="78"/>
        <v>-18.418012251533877</v>
      </c>
      <c r="BJ31" s="39">
        <f t="shared" si="78"/>
        <v>46.298833282163727</v>
      </c>
      <c r="BK31" s="39">
        <f t="shared" si="78"/>
        <v>27.757313336474773</v>
      </c>
      <c r="BL31" s="39">
        <f>627.5095*(AS33-AS32)</f>
        <v>-18.541519945688954</v>
      </c>
      <c r="BM31" s="39">
        <f>627.5095*(AQ33-AQ32)</f>
        <v>33.026826358378514</v>
      </c>
      <c r="BN31" s="39">
        <f>627.5095*(AR33-AR32)</f>
        <v>29.342103030439159</v>
      </c>
      <c r="BO31" s="39">
        <f>627.5095*(AT33-AT32)</f>
        <v>46.298833282163727</v>
      </c>
      <c r="BP31" s="39">
        <f>627.5095*(AU33-AU32)</f>
        <v>28.221430589010261</v>
      </c>
      <c r="BQ31" s="39">
        <f>627.5095*(AX33-AX32)</f>
        <v>-18.077402693153466</v>
      </c>
      <c r="BR31" s="39">
        <f>627.5095*(AV33-AV32)</f>
        <v>33.724813383231222</v>
      </c>
      <c r="BS31" s="39">
        <f>627.5095*(AW33-AW32)</f>
        <v>28.255916427979088</v>
      </c>
      <c r="BT31" s="428">
        <f t="shared" si="3"/>
        <v>0.46411725253548752</v>
      </c>
      <c r="BU31" s="39">
        <f t="shared" si="4"/>
        <v>-0.13336579296711903</v>
      </c>
      <c r="BV31" s="429">
        <f t="shared" si="5"/>
        <v>9.6451906002513965E-2</v>
      </c>
      <c r="BW31" s="429">
        <f t="shared" si="6"/>
        <v>-7.2027096961740256E-2</v>
      </c>
      <c r="BY31" t="s">
        <v>24</v>
      </c>
      <c r="BZ31" s="28">
        <v>-2618.2912131796002</v>
      </c>
      <c r="CA31" s="28">
        <v>-2625.5139065132298</v>
      </c>
      <c r="CB31" s="28">
        <f t="shared" si="23"/>
        <v>-7.2226933336296497</v>
      </c>
      <c r="CC31" s="28">
        <v>-2618.2912131795601</v>
      </c>
      <c r="CD31" s="28">
        <v>-2625.1497028666699</v>
      </c>
      <c r="CE31" s="28">
        <f t="shared" si="24"/>
        <v>-6.8584896871097953</v>
      </c>
      <c r="CF31" s="28">
        <v>-2618.28008790898</v>
      </c>
      <c r="CG31" s="28">
        <v>-2625.1549147210799</v>
      </c>
      <c r="CH31" s="28">
        <f t="shared" si="25"/>
        <v>-6.8748268120998546</v>
      </c>
      <c r="CI31" s="28">
        <v>-2618.2802200558899</v>
      </c>
      <c r="CJ31" s="28">
        <v>-2625.1601587207101</v>
      </c>
      <c r="CK31" s="28">
        <f t="shared" si="26"/>
        <v>-6.8799386648202017</v>
      </c>
      <c r="CL31" s="28">
        <v>-2624.7529114225499</v>
      </c>
      <c r="CM31" s="28">
        <v>-2624.7467912811599</v>
      </c>
      <c r="CN31" s="28">
        <v>-2618.2802200565998</v>
      </c>
      <c r="CO31" s="28">
        <v>-2625.61423798132</v>
      </c>
      <c r="CP31" s="28">
        <f t="shared" si="27"/>
        <v>-7.3340179247202286</v>
      </c>
      <c r="CQ31" s="28">
        <v>-2625.1892256912902</v>
      </c>
      <c r="CR31" s="28">
        <v>-2625.2316983331598</v>
      </c>
      <c r="CS31" s="71" t="s">
        <v>118</v>
      </c>
      <c r="CT31" s="424" t="s">
        <v>746</v>
      </c>
      <c r="CU31" s="39">
        <f t="shared" ref="CU31:DM31" si="79">627.5095*(BZ33-BZ32)</f>
        <v>46.588945507236872</v>
      </c>
      <c r="CV31" s="39">
        <f t="shared" si="79"/>
        <v>29.071603727832546</v>
      </c>
      <c r="CW31" s="39">
        <f t="shared" si="79"/>
        <v>-17.517341779404326</v>
      </c>
      <c r="CX31" s="39">
        <f t="shared" si="79"/>
        <v>46.588945513514759</v>
      </c>
      <c r="CY31" s="39">
        <f t="shared" si="79"/>
        <v>28.822747930409061</v>
      </c>
      <c r="CZ31" s="39">
        <f t="shared" si="79"/>
        <v>-17.766197583105694</v>
      </c>
      <c r="DA31" s="39">
        <f t="shared" si="79"/>
        <v>46.546871246458423</v>
      </c>
      <c r="DB31" s="39">
        <f t="shared" si="79"/>
        <v>28.76739633995901</v>
      </c>
      <c r="DC31" s="39">
        <f t="shared" si="79"/>
        <v>-17.779474906499409</v>
      </c>
      <c r="DD31" s="39">
        <f t="shared" si="79"/>
        <v>46.549976289002529</v>
      </c>
      <c r="DE31" s="39">
        <f t="shared" si="79"/>
        <v>28.805771645994422</v>
      </c>
      <c r="DF31" s="39">
        <f t="shared" si="79"/>
        <v>-17.744204643008107</v>
      </c>
      <c r="DG31" s="39">
        <f t="shared" si="79"/>
        <v>34.070395314540185</v>
      </c>
      <c r="DH31" s="39">
        <f t="shared" si="79"/>
        <v>29.996410731504859</v>
      </c>
      <c r="DI31" s="39">
        <f t="shared" si="79"/>
        <v>46.549976295280409</v>
      </c>
      <c r="DJ31" s="39">
        <f t="shared" si="79"/>
        <v>29.142335657171181</v>
      </c>
      <c r="DK31" s="39">
        <f t="shared" si="79"/>
        <v>-17.407640638109225</v>
      </c>
      <c r="DL31" s="39">
        <f t="shared" si="79"/>
        <v>34.701969833579454</v>
      </c>
      <c r="DM31" s="39">
        <f t="shared" si="79"/>
        <v>28.892827883701454</v>
      </c>
      <c r="DN31" s="428">
        <f t="shared" si="8"/>
        <v>0.33656401117675827</v>
      </c>
      <c r="DO31" s="39">
        <f t="shared" si="29"/>
        <v>3.8375306035412393E-2</v>
      </c>
      <c r="DP31" s="429">
        <f t="shared" si="9"/>
        <v>-7.0731929338634814E-2</v>
      </c>
      <c r="DQ31" s="429">
        <f t="shared" si="10"/>
        <v>-0.10970114129510122</v>
      </c>
      <c r="DR31" s="429"/>
      <c r="DS31" s="33">
        <f t="shared" si="11"/>
        <v>0.59289403002510355</v>
      </c>
      <c r="DT31" s="33">
        <f t="shared" si="30"/>
        <v>0.24885580370136751</v>
      </c>
      <c r="DU31" s="39">
        <f t="shared" si="12"/>
        <v>0.46411725253548752</v>
      </c>
      <c r="DV31" s="39">
        <f t="shared" si="31"/>
        <v>0.33656401117675827</v>
      </c>
      <c r="DW31" s="39"/>
      <c r="DX31" s="33">
        <f t="shared" si="32"/>
        <v>-0.12877677748961602</v>
      </c>
      <c r="DY31" s="33">
        <f t="shared" si="33"/>
        <v>8.7708207475390765E-2</v>
      </c>
      <c r="DZ31" s="23"/>
      <c r="EA31" s="23"/>
    </row>
    <row r="32" spans="1:131">
      <c r="A32" t="s">
        <v>25</v>
      </c>
      <c r="B32" s="4">
        <v>-2625.1113915177698</v>
      </c>
      <c r="C32" s="4">
        <v>-2624.7665003718698</v>
      </c>
      <c r="D32" s="4">
        <v>-2624.7793117937599</v>
      </c>
      <c r="E32" s="4">
        <v>-2625.2052860712201</v>
      </c>
      <c r="F32" s="71" t="s">
        <v>119</v>
      </c>
      <c r="G32" s="424"/>
      <c r="H32" s="39">
        <f>627.5095*(B33-B31)</f>
        <v>10.691609772584</v>
      </c>
      <c r="I32" s="39">
        <f>627.5095*(C33-C31)</f>
        <v>12.496251172168543</v>
      </c>
      <c r="J32" s="39">
        <f>627.5095*(D33-D31)</f>
        <v>12.350986889623249</v>
      </c>
      <c r="K32" s="39">
        <f>627.5095*(E33-E31)</f>
        <v>11.079950289217951</v>
      </c>
      <c r="L32" s="428">
        <f t="shared" si="0"/>
        <v>-1.2710366004052975</v>
      </c>
      <c r="M32" s="39">
        <f t="shared" si="13"/>
        <v>-0.14526428254529478</v>
      </c>
      <c r="N32" s="429">
        <f t="shared" si="14"/>
        <v>-0.38834051663395108</v>
      </c>
      <c r="P32" t="s">
        <v>25</v>
      </c>
      <c r="Q32" s="4">
        <v>-2625.5434673433101</v>
      </c>
      <c r="R32" s="4">
        <v>-2625.1836219450201</v>
      </c>
      <c r="S32" s="4">
        <v>-2625.18929525576</v>
      </c>
      <c r="T32" s="4">
        <v>-2625.6438404031601</v>
      </c>
      <c r="U32" s="71" t="s">
        <v>119</v>
      </c>
      <c r="V32" s="424"/>
      <c r="W32" s="39">
        <f>627.5095*(Q33-Q31)</f>
        <v>10.348881710602564</v>
      </c>
      <c r="X32" s="39">
        <f>627.5095*(R33-R31)</f>
        <v>12.084016831769594</v>
      </c>
      <c r="Y32" s="39">
        <f>627.5095*(S33-S31)</f>
        <v>12.031994154570448</v>
      </c>
      <c r="Z32" s="39">
        <f>627.5095*(T33-T31)</f>
        <v>10.724046705124822</v>
      </c>
      <c r="AA32" s="428">
        <f t="shared" si="1"/>
        <v>-1.307947449445626</v>
      </c>
      <c r="AB32" s="39">
        <f t="shared" si="15"/>
        <v>-5.2022677199145662E-2</v>
      </c>
      <c r="AC32" s="429">
        <f t="shared" si="16"/>
        <v>-0.37516499452225816</v>
      </c>
      <c r="AE32" t="s">
        <v>25</v>
      </c>
      <c r="AF32" s="33">
        <v>-2618.2963656799702</v>
      </c>
      <c r="AG32" s="33">
        <v>-2625.1123490836399</v>
      </c>
      <c r="AH32" s="33">
        <f t="shared" si="17"/>
        <v>-6.8159834036696338</v>
      </c>
      <c r="AI32" s="195">
        <v>-2618.2963656799202</v>
      </c>
      <c r="AJ32" s="195">
        <v>-2624.76805168991</v>
      </c>
      <c r="AK32" s="195">
        <f t="shared" si="18"/>
        <v>-6.4716860099897531</v>
      </c>
      <c r="AL32" s="33">
        <v>-2618.2805389713699</v>
      </c>
      <c r="AM32" s="33">
        <v>-2624.7659017995502</v>
      </c>
      <c r="AN32" s="33">
        <f t="shared" si="19"/>
        <v>-6.485362828180314</v>
      </c>
      <c r="AO32" s="33">
        <v>-2618.2810835538899</v>
      </c>
      <c r="AP32" s="33">
        <v>-2624.7789512837398</v>
      </c>
      <c r="AQ32" s="33">
        <v>-2624.41886476945</v>
      </c>
      <c r="AR32" s="33">
        <v>-2624.34920236567</v>
      </c>
      <c r="AS32" s="33">
        <f t="shared" si="20"/>
        <v>-6.4978677298499861</v>
      </c>
      <c r="AT32" s="33">
        <v>-2618.2810835539099</v>
      </c>
      <c r="AU32" s="33">
        <v>-2625.20642553983</v>
      </c>
      <c r="AV32" s="33">
        <v>-2624.8305604806501</v>
      </c>
      <c r="AW32" s="33">
        <v>-2624.8035144525202</v>
      </c>
      <c r="AX32" s="33">
        <f t="shared" si="21"/>
        <v>-6.9253419859201131</v>
      </c>
      <c r="AY32" s="71" t="s">
        <v>119</v>
      </c>
      <c r="AZ32" s="424"/>
      <c r="BA32" s="39">
        <f t="shared" ref="BA32:BK32" si="80">627.5095*(AF33-AF31)</f>
        <v>-6.885245937053436</v>
      </c>
      <c r="BB32" s="39">
        <f t="shared" si="80"/>
        <v>11.585175883292965</v>
      </c>
      <c r="BC32" s="33">
        <f t="shared" si="80"/>
        <v>18.470421820346402</v>
      </c>
      <c r="BD32" s="39">
        <f t="shared" si="80"/>
        <v>-6.8852459496092004</v>
      </c>
      <c r="BE32" s="39">
        <f t="shared" si="80"/>
        <v>12.783768721125277</v>
      </c>
      <c r="BF32" s="33">
        <f t="shared" si="80"/>
        <v>19.669014670734477</v>
      </c>
      <c r="BG32" s="39">
        <f t="shared" si="80"/>
        <v>-6.8671588415903546</v>
      </c>
      <c r="BH32" s="39">
        <f t="shared" si="80"/>
        <v>12.947438628890016</v>
      </c>
      <c r="BI32" s="39">
        <f t="shared" si="80"/>
        <v>19.814597470480372</v>
      </c>
      <c r="BJ32" s="39">
        <f t="shared" si="80"/>
        <v>-6.8591509040109564</v>
      </c>
      <c r="BK32" s="39">
        <f t="shared" si="80"/>
        <v>12.843337896436577</v>
      </c>
      <c r="BL32" s="39">
        <f>627.5095*(AS33-AS31)</f>
        <v>19.702488800447533</v>
      </c>
      <c r="BM32" s="39">
        <f>627.5095*(AQ33-AQ31)</f>
        <v>6.4516219878620324</v>
      </c>
      <c r="BN32" s="39">
        <f>627.5095*(AR33-AR31)</f>
        <v>-0.14114276868639378</v>
      </c>
      <c r="BO32" s="39">
        <f>627.5095*(AT33-AT31)</f>
        <v>-6.859150922844603</v>
      </c>
      <c r="BP32" s="39">
        <f>627.5095*(AU33-AU31)</f>
        <v>11.950709454211182</v>
      </c>
      <c r="BQ32" s="39">
        <f>627.5095*(AX33-AX31)</f>
        <v>18.809860377055784</v>
      </c>
      <c r="BR32" s="39">
        <f>627.5095*(AV33-AV31)</f>
        <v>5.8330575604625325</v>
      </c>
      <c r="BS32" s="39">
        <f>627.5095*(AW33-AW31)</f>
        <v>0.34451980894680467</v>
      </c>
      <c r="BT32" s="428">
        <f t="shared" si="3"/>
        <v>-0.89262844222539428</v>
      </c>
      <c r="BU32" s="39">
        <f t="shared" si="4"/>
        <v>-0.10410073245343909</v>
      </c>
      <c r="BV32" s="429">
        <f t="shared" si="5"/>
        <v>-0.36553357091821681</v>
      </c>
      <c r="BW32" s="429">
        <f t="shared" si="6"/>
        <v>-0.33943855670938206</v>
      </c>
      <c r="BY32" t="s">
        <v>25</v>
      </c>
      <c r="BZ32" s="28">
        <v>-2618.3764109489498</v>
      </c>
      <c r="CA32" s="28">
        <v>-2625.5418912106502</v>
      </c>
      <c r="CB32" s="28">
        <f t="shared" si="23"/>
        <v>-7.1654802617003952</v>
      </c>
      <c r="CC32" s="28">
        <v>-2618.3764109489198</v>
      </c>
      <c r="CD32" s="28">
        <v>-2625.1751010981002</v>
      </c>
      <c r="CE32" s="28">
        <f t="shared" si="24"/>
        <v>-6.7986901491804019</v>
      </c>
      <c r="CF32" s="28">
        <v>-2618.3652083526099</v>
      </c>
      <c r="CG32" s="28">
        <v>-2625.1803850363099</v>
      </c>
      <c r="CH32" s="28">
        <f t="shared" si="25"/>
        <v>-6.8151766836999741</v>
      </c>
      <c r="CI32" s="28">
        <v>-2618.3653485623199</v>
      </c>
      <c r="CJ32" s="28">
        <v>-2625.18588721689</v>
      </c>
      <c r="CK32" s="28">
        <f t="shared" si="26"/>
        <v>-6.8205386545701003</v>
      </c>
      <c r="CL32" s="28">
        <v>-2624.7970911515699</v>
      </c>
      <c r="CM32" s="28">
        <v>-2624.79473271295</v>
      </c>
      <c r="CN32" s="28">
        <v>-2618.3653485623099</v>
      </c>
      <c r="CO32" s="28">
        <v>-2625.6420601794698</v>
      </c>
      <c r="CP32" s="28">
        <f t="shared" si="27"/>
        <v>-7.27671161715989</v>
      </c>
      <c r="CQ32" s="28">
        <v>-2625.2356027935898</v>
      </c>
      <c r="CR32" s="28">
        <v>-2625.2771933991799</v>
      </c>
      <c r="CS32" s="71" t="s">
        <v>119</v>
      </c>
      <c r="CT32" s="424"/>
      <c r="CU32" s="39">
        <f t="shared" ref="CU32:DM32" si="81">627.5095*(BZ33-BZ31)</f>
        <v>-6.8734641384671242</v>
      </c>
      <c r="CV32" s="39">
        <f t="shared" si="81"/>
        <v>11.510940241919084</v>
      </c>
      <c r="CW32" s="39">
        <f t="shared" si="81"/>
        <v>18.384404380386208</v>
      </c>
      <c r="CX32" s="39">
        <f t="shared" si="81"/>
        <v>-6.8734641384671242</v>
      </c>
      <c r="CY32" s="39">
        <f t="shared" si="81"/>
        <v>12.885116424731876</v>
      </c>
      <c r="CZ32" s="39">
        <f t="shared" si="81"/>
        <v>19.758580563199001</v>
      </c>
      <c r="DA32" s="39">
        <f t="shared" si="81"/>
        <v>-6.8670157755031331</v>
      </c>
      <c r="DB32" s="39">
        <f t="shared" si="81"/>
        <v>12.784531565142261</v>
      </c>
      <c r="DC32" s="39">
        <f t="shared" si="81"/>
        <v>19.651547340645394</v>
      </c>
      <c r="DD32" s="39">
        <f t="shared" si="81"/>
        <v>-6.8689702166398465</v>
      </c>
      <c r="DE32" s="39">
        <f t="shared" si="81"/>
        <v>12.660895872388011</v>
      </c>
      <c r="DF32" s="39">
        <f t="shared" si="81"/>
        <v>19.529866089027855</v>
      </c>
      <c r="DG32" s="39">
        <f t="shared" si="81"/>
        <v>6.3471956470546669</v>
      </c>
      <c r="DH32" s="39">
        <f t="shared" si="81"/>
        <v>-8.7293160416328425E-2</v>
      </c>
      <c r="DI32" s="39">
        <f t="shared" si="81"/>
        <v>-6.8689697586398024</v>
      </c>
      <c r="DJ32" s="39">
        <f t="shared" si="81"/>
        <v>11.683642007285272</v>
      </c>
      <c r="DK32" s="39">
        <f t="shared" si="81"/>
        <v>18.552611765925075</v>
      </c>
      <c r="DL32" s="39">
        <f t="shared" si="81"/>
        <v>5.5998975580899302</v>
      </c>
      <c r="DM32" s="39">
        <f t="shared" si="81"/>
        <v>0.34424175298247994</v>
      </c>
      <c r="DN32" s="428">
        <f t="shared" si="8"/>
        <v>-0.97725386510273893</v>
      </c>
      <c r="DO32" s="39">
        <f t="shared" si="29"/>
        <v>-0.12363569275425057</v>
      </c>
      <c r="DP32" s="429">
        <f t="shared" si="9"/>
        <v>-0.1727017653661882</v>
      </c>
      <c r="DQ32" s="429">
        <f t="shared" si="10"/>
        <v>-0.16820738553886727</v>
      </c>
      <c r="DR32" s="429"/>
      <c r="DS32" s="33">
        <f t="shared" si="11"/>
        <v>-1.1985928503880743</v>
      </c>
      <c r="DT32" s="33">
        <f t="shared" si="30"/>
        <v>-1.3741761828127927</v>
      </c>
      <c r="DU32" s="39">
        <f t="shared" si="12"/>
        <v>-0.89262844222539428</v>
      </c>
      <c r="DV32" s="39">
        <f t="shared" si="31"/>
        <v>-0.97725386510273893</v>
      </c>
      <c r="DW32" s="39"/>
      <c r="DX32" s="33">
        <f t="shared" si="32"/>
        <v>0.30596440816268</v>
      </c>
      <c r="DY32" s="33">
        <f t="shared" si="33"/>
        <v>0.39692231771005382</v>
      </c>
      <c r="DZ32" s="23"/>
      <c r="EA32" s="23"/>
    </row>
    <row r="33" spans="1:131">
      <c r="A33" s="30" t="s">
        <v>26</v>
      </c>
      <c r="B33" s="373">
        <v>-2625.0666956584</v>
      </c>
      <c r="C33" s="373">
        <v>-2624.72155285499</v>
      </c>
      <c r="D33" s="373">
        <v>-2624.7345958701299</v>
      </c>
      <c r="E33" s="373">
        <v>-2625.1608169384999</v>
      </c>
      <c r="F33" s="430" t="s">
        <v>743</v>
      </c>
      <c r="G33" s="431"/>
      <c r="H33" s="432">
        <f>627.5095*(B31-B32)</f>
        <v>17.35546659260898</v>
      </c>
      <c r="I33" s="432">
        <f>627.5095*(C31-C32)</f>
        <v>15.708742671317379</v>
      </c>
      <c r="J33" s="432">
        <f>627.5095*(D31-D32)</f>
        <v>15.708679989516984</v>
      </c>
      <c r="K33" s="432">
        <f>627.5095*(E31-E32)</f>
        <v>16.82485294948318</v>
      </c>
      <c r="L33" s="433">
        <f t="shared" si="0"/>
        <v>1.116172959966196</v>
      </c>
      <c r="M33" s="432">
        <f t="shared" si="13"/>
        <v>-6.2681800395480991E-5</v>
      </c>
      <c r="N33" s="429">
        <f t="shared" si="14"/>
        <v>0.53061364312580039</v>
      </c>
      <c r="P33" s="30" t="s">
        <v>26</v>
      </c>
      <c r="Q33" s="373">
        <v>-2625.4977809484799</v>
      </c>
      <c r="R33" s="373">
        <v>-2625.1374288480902</v>
      </c>
      <c r="S33" s="373">
        <v>-2625.1431412234401</v>
      </c>
      <c r="T33" s="373">
        <v>-2625.5980818697399</v>
      </c>
      <c r="U33" s="430" t="s">
        <v>743</v>
      </c>
      <c r="V33" s="431"/>
      <c r="W33" s="432">
        <f>627.5095*(Q31-Q32)</f>
        <v>18.31976506611581</v>
      </c>
      <c r="X33" s="432">
        <f>627.5095*(R31-R32)</f>
        <v>16.902590326215485</v>
      </c>
      <c r="Y33" s="432">
        <f>627.5095*(S31-S32)</f>
        <v>16.930099589485621</v>
      </c>
      <c r="Z33" s="432">
        <f>627.5095*(T31-T32)</f>
        <v>17.989867722125819</v>
      </c>
      <c r="AA33" s="433">
        <f t="shared" si="1"/>
        <v>1.0597681326401975</v>
      </c>
      <c r="AB33" s="432">
        <f t="shared" si="15"/>
        <v>2.7509263270136586E-2</v>
      </c>
      <c r="AC33" s="429">
        <f t="shared" si="16"/>
        <v>0.32989734398999104</v>
      </c>
      <c r="AE33" s="30" t="s">
        <v>26</v>
      </c>
      <c r="AF33" s="436">
        <v>-2618.2223153073701</v>
      </c>
      <c r="AG33" s="436">
        <v>-2625.0672216672501</v>
      </c>
      <c r="AH33" s="436">
        <f t="shared" si="17"/>
        <v>-6.8449063598800421</v>
      </c>
      <c r="AI33" s="436">
        <v>-2618.2223153074101</v>
      </c>
      <c r="AJ33" s="436">
        <v>-2624.7238691103498</v>
      </c>
      <c r="AK33" s="436">
        <f t="shared" si="18"/>
        <v>-6.5015538029397248</v>
      </c>
      <c r="AL33" s="436">
        <v>-2618.2067413772602</v>
      </c>
      <c r="AM33" s="436">
        <v>-2624.7214551750299</v>
      </c>
      <c r="AN33" s="436">
        <f t="shared" si="19"/>
        <v>-6.514713797769673</v>
      </c>
      <c r="AO33" s="436">
        <v>-2618.20730166966</v>
      </c>
      <c r="AP33" s="436">
        <v>-2624.7347171911301</v>
      </c>
      <c r="AQ33" s="436">
        <v>-2624.36623317366</v>
      </c>
      <c r="AR33" s="436">
        <v>-2624.30244275003</v>
      </c>
      <c r="AS33" s="436">
        <f t="shared" si="20"/>
        <v>-6.527415521470175</v>
      </c>
      <c r="AT33" s="436">
        <v>-2618.20730166968</v>
      </c>
      <c r="AU33" s="436">
        <v>-2625.16145182933</v>
      </c>
      <c r="AV33" s="436">
        <v>-2624.7768165717798</v>
      </c>
      <c r="AW33" s="436">
        <v>-2624.7584857853399</v>
      </c>
      <c r="AX33" s="436">
        <f t="shared" si="21"/>
        <v>-6.9541501596499984</v>
      </c>
      <c r="AY33" s="430" t="s">
        <v>743</v>
      </c>
      <c r="AZ33" s="431"/>
      <c r="BA33" s="432">
        <f t="shared" ref="BA33:BK33" si="82">627.5095*(AF31-AF32)</f>
        <v>53.352558222181422</v>
      </c>
      <c r="BB33" s="432">
        <f t="shared" si="82"/>
        <v>16.732706611719809</v>
      </c>
      <c r="BC33" s="436">
        <f t="shared" si="82"/>
        <v>-36.619851610461609</v>
      </c>
      <c r="BD33" s="432">
        <f t="shared" si="82"/>
        <v>53.352558178236244</v>
      </c>
      <c r="BE33" s="432">
        <f t="shared" si="82"/>
        <v>14.941219687361455</v>
      </c>
      <c r="BF33" s="436">
        <f t="shared" si="82"/>
        <v>-38.41133849087479</v>
      </c>
      <c r="BG33" s="432">
        <f t="shared" si="82"/>
        <v>53.175850222566126</v>
      </c>
      <c r="BH33" s="432">
        <f t="shared" si="82"/>
        <v>14.943240500551878</v>
      </c>
      <c r="BI33" s="432">
        <f t="shared" si="82"/>
        <v>-38.232609722014246</v>
      </c>
      <c r="BJ33" s="432">
        <f t="shared" si="82"/>
        <v>53.157984186174687</v>
      </c>
      <c r="BK33" s="432">
        <f t="shared" si="82"/>
        <v>14.913975440038197</v>
      </c>
      <c r="BL33" s="432">
        <f>627.5095*(AS31-AS32)</f>
        <v>-38.244008746136487</v>
      </c>
      <c r="BM33" s="432">
        <f>627.5095*(AQ31-AQ32)</f>
        <v>26.575204370516484</v>
      </c>
      <c r="BN33" s="432">
        <f>627.5095*(AR31-AR32)</f>
        <v>29.483245799125552</v>
      </c>
      <c r="BO33" s="432">
        <f>627.5095*(AT31-AT32)</f>
        <v>53.157984205008333</v>
      </c>
      <c r="BP33" s="432">
        <f>627.5095*(AU31-AU32)</f>
        <v>16.270721134799079</v>
      </c>
      <c r="BQ33" s="432">
        <f>627.5095*(AX31-AX32)</f>
        <v>-36.887263070209251</v>
      </c>
      <c r="BR33" s="432">
        <f>627.5095*(AV31-AV32)</f>
        <v>27.891755822768687</v>
      </c>
      <c r="BS33" s="432">
        <f>627.5095*(AW31-AW32)</f>
        <v>27.911396619032281</v>
      </c>
      <c r="BT33" s="433">
        <f t="shared" si="3"/>
        <v>1.3567456947608818</v>
      </c>
      <c r="BU33" s="432">
        <f t="shared" si="4"/>
        <v>-2.9265060513681718E-2</v>
      </c>
      <c r="BV33" s="437">
        <f t="shared" si="5"/>
        <v>0.46198547692073078</v>
      </c>
      <c r="BW33" s="437">
        <f t="shared" si="6"/>
        <v>0.2674114597476418</v>
      </c>
      <c r="BY33" s="30" t="s">
        <v>26</v>
      </c>
      <c r="BZ33" s="406">
        <v>-2618.3021667414801</v>
      </c>
      <c r="CA33" s="406">
        <v>-2625.4955626630699</v>
      </c>
      <c r="CB33" s="406">
        <f t="shared" si="23"/>
        <v>-7.193395921589854</v>
      </c>
      <c r="CC33" s="406">
        <v>-2618.30216674144</v>
      </c>
      <c r="CD33" s="406">
        <v>-2625.12916912746</v>
      </c>
      <c r="CE33" s="28">
        <f t="shared" si="24"/>
        <v>-6.8270023860200126</v>
      </c>
      <c r="CF33" s="406">
        <v>-2618.2910311947398</v>
      </c>
      <c r="CG33" s="406">
        <v>-2625.1345412740402</v>
      </c>
      <c r="CH33" s="406">
        <f t="shared" si="25"/>
        <v>-6.8435100793003585</v>
      </c>
      <c r="CI33" s="406">
        <v>-2618.2911664562498</v>
      </c>
      <c r="CJ33" s="406">
        <v>-2625.13998229968</v>
      </c>
      <c r="CK33" s="406">
        <f t="shared" si="26"/>
        <v>-6.8488158434302022</v>
      </c>
      <c r="CL33" s="406">
        <v>-2624.7427965228599</v>
      </c>
      <c r="CM33" s="406">
        <v>-2624.74693039166</v>
      </c>
      <c r="CN33" s="406">
        <v>-2618.2911664562298</v>
      </c>
      <c r="CO33" s="406">
        <v>-2625.5956189133899</v>
      </c>
      <c r="CP33" s="406">
        <f t="shared" si="27"/>
        <v>-7.3044524571600959</v>
      </c>
      <c r="CQ33" s="406">
        <v>-2625.1803016868598</v>
      </c>
      <c r="CR33" s="406">
        <v>-2625.23114974903</v>
      </c>
      <c r="CS33" s="430" t="s">
        <v>743</v>
      </c>
      <c r="CT33" s="431"/>
      <c r="CU33" s="432">
        <f t="shared" ref="CU33:DM33" si="83">627.5095*(BZ31-BZ32)</f>
        <v>53.462409645704</v>
      </c>
      <c r="CV33" s="432">
        <f t="shared" si="83"/>
        <v>17.560663485913462</v>
      </c>
      <c r="CW33" s="432">
        <f t="shared" si="83"/>
        <v>-35.901746159790534</v>
      </c>
      <c r="CX33" s="432">
        <f t="shared" si="83"/>
        <v>53.462409651981879</v>
      </c>
      <c r="CY33" s="432">
        <f t="shared" si="83"/>
        <v>15.937631505677185</v>
      </c>
      <c r="CZ33" s="432">
        <f t="shared" si="83"/>
        <v>-37.524778146304691</v>
      </c>
      <c r="DA33" s="432">
        <f t="shared" si="83"/>
        <v>53.413887021961557</v>
      </c>
      <c r="DB33" s="432">
        <f t="shared" si="83"/>
        <v>15.982864774816749</v>
      </c>
      <c r="DC33" s="432">
        <f t="shared" si="83"/>
        <v>-37.431022247144803</v>
      </c>
      <c r="DD33" s="432">
        <f t="shared" si="83"/>
        <v>53.418946505642374</v>
      </c>
      <c r="DE33" s="432">
        <f t="shared" si="83"/>
        <v>16.144875773606412</v>
      </c>
      <c r="DF33" s="432">
        <f t="shared" si="83"/>
        <v>-37.274070732035959</v>
      </c>
      <c r="DG33" s="432">
        <f t="shared" si="83"/>
        <v>27.723199667485513</v>
      </c>
      <c r="DH33" s="432">
        <f t="shared" si="83"/>
        <v>30.083703891921189</v>
      </c>
      <c r="DI33" s="432">
        <f t="shared" si="83"/>
        <v>53.418946053920209</v>
      </c>
      <c r="DJ33" s="432">
        <f t="shared" si="83"/>
        <v>17.458693649885909</v>
      </c>
      <c r="DK33" s="432">
        <f t="shared" si="83"/>
        <v>-35.9602524040343</v>
      </c>
      <c r="DL33" s="432">
        <f t="shared" si="83"/>
        <v>29.102072275489526</v>
      </c>
      <c r="DM33" s="432">
        <f t="shared" si="83"/>
        <v>28.548586130718974</v>
      </c>
      <c r="DN33" s="433">
        <f t="shared" si="8"/>
        <v>1.3138178762794972</v>
      </c>
      <c r="DO33" s="432">
        <f t="shared" si="29"/>
        <v>0.16201099878966296</v>
      </c>
      <c r="DP33" s="429">
        <f t="shared" si="9"/>
        <v>0.10196983602755338</v>
      </c>
      <c r="DQ33" s="429">
        <f t="shared" si="10"/>
        <v>5.8506244243766048E-2</v>
      </c>
      <c r="DR33" s="429"/>
      <c r="DS33" s="33">
        <f t="shared" si="11"/>
        <v>1.7914868804131814</v>
      </c>
      <c r="DT33" s="33">
        <f t="shared" si="30"/>
        <v>1.6230319865141567</v>
      </c>
      <c r="DU33" s="39">
        <f t="shared" si="12"/>
        <v>1.3567456947608818</v>
      </c>
      <c r="DV33" s="39">
        <f t="shared" si="31"/>
        <v>1.3138178762794972</v>
      </c>
      <c r="DW33" s="39"/>
      <c r="DX33" s="33">
        <f t="shared" si="32"/>
        <v>-0.43474118565229958</v>
      </c>
      <c r="DY33" s="33">
        <f t="shared" si="33"/>
        <v>-0.3092141102346595</v>
      </c>
      <c r="DZ33" s="23"/>
      <c r="EA33" s="23"/>
    </row>
    <row r="34" spans="1:131">
      <c r="A34" t="s">
        <v>27</v>
      </c>
      <c r="B34" s="4">
        <v>-1029.88981797665</v>
      </c>
      <c r="C34" s="4">
        <v>-1029.2465089810901</v>
      </c>
      <c r="D34" s="4">
        <v>-1029.2544552423501</v>
      </c>
      <c r="E34" s="4">
        <v>-1029.8736893058899</v>
      </c>
      <c r="F34" s="71" t="s">
        <v>118</v>
      </c>
      <c r="G34" s="424" t="s">
        <v>747</v>
      </c>
      <c r="H34" s="39">
        <f>627.5095*(B36-B35)</f>
        <v>-4.2146403291710222</v>
      </c>
      <c r="I34" s="39">
        <f>627.5095*(C36-C35)</f>
        <v>-3.4191275099182521</v>
      </c>
      <c r="J34" s="39">
        <f>627.5095*(D36-D35)</f>
        <v>-3.52750160707255</v>
      </c>
      <c r="K34" s="39">
        <f>627.5095*(E36-E35)</f>
        <v>-4.2635963425175891</v>
      </c>
      <c r="L34" s="428">
        <f t="shared" si="0"/>
        <v>-0.73609473544503912</v>
      </c>
      <c r="M34" s="39">
        <f t="shared" si="13"/>
        <v>-0.10837409715429791</v>
      </c>
      <c r="N34" s="429">
        <f t="shared" si="14"/>
        <v>4.8956013346566962E-2</v>
      </c>
      <c r="P34" t="s">
        <v>27</v>
      </c>
      <c r="Q34" s="4">
        <v>-1030.21216082303</v>
      </c>
      <c r="R34" s="4">
        <v>-1029.5009191266299</v>
      </c>
      <c r="S34" s="4">
        <v>-1029.5042542384799</v>
      </c>
      <c r="T34" s="4">
        <v>-1030.1836169805599</v>
      </c>
      <c r="U34" s="71" t="s">
        <v>118</v>
      </c>
      <c r="V34" s="424" t="s">
        <v>747</v>
      </c>
      <c r="W34" s="39">
        <f>627.5095*(Q36-Q35)</f>
        <v>-4.4620679837237756</v>
      </c>
      <c r="X34" s="39">
        <f>627.5095*(R36-R35)</f>
        <v>-2.496455406248534</v>
      </c>
      <c r="Y34" s="39">
        <f>627.5095*(S36-S35)</f>
        <v>-2.5157582448504794</v>
      </c>
      <c r="Z34" s="39">
        <f>627.5095*(T36-T35)</f>
        <v>-3.3845320639769345</v>
      </c>
      <c r="AA34" s="428">
        <f t="shared" si="1"/>
        <v>-0.86877381912645513</v>
      </c>
      <c r="AB34" s="39">
        <f t="shared" si="15"/>
        <v>-1.9302838601945371E-2</v>
      </c>
      <c r="AC34" s="429">
        <f t="shared" si="16"/>
        <v>-1.077535919746841</v>
      </c>
      <c r="AE34" t="s">
        <v>27</v>
      </c>
      <c r="AF34" s="33">
        <v>-1025.3361481356401</v>
      </c>
      <c r="AG34" s="33">
        <v>-1029.8905050082401</v>
      </c>
      <c r="AH34" s="33">
        <f t="shared" si="17"/>
        <v>-4.5543568726000103</v>
      </c>
      <c r="AI34" s="33">
        <v>-1025.3361481356501</v>
      </c>
      <c r="AJ34" s="33">
        <v>-1029.43726230887</v>
      </c>
      <c r="AK34" s="33">
        <f t="shared" si="18"/>
        <v>-4.1011141732199121</v>
      </c>
      <c r="AL34" s="33">
        <v>-1025.1382295762201</v>
      </c>
      <c r="AM34" s="33">
        <v>-1029.2473388220999</v>
      </c>
      <c r="AN34" s="33">
        <f t="shared" si="19"/>
        <v>-4.1091092458798357</v>
      </c>
      <c r="AO34" s="33">
        <v>-1025.1414258638499</v>
      </c>
      <c r="AP34" s="33">
        <v>-1029.2552502685101</v>
      </c>
      <c r="AQ34" s="33">
        <v>-1029.0639061750301</v>
      </c>
      <c r="AR34" s="33">
        <v>-1028.9594661874901</v>
      </c>
      <c r="AS34" s="33">
        <f t="shared" si="20"/>
        <v>-4.1138244046601358</v>
      </c>
      <c r="AT34" s="33">
        <v>-1025.1414258641501</v>
      </c>
      <c r="AU34" s="33">
        <v>-1029.8742307125699</v>
      </c>
      <c r="AV34" s="33">
        <v>-1029.6613719951899</v>
      </c>
      <c r="AW34" s="33">
        <v>-1029.56137385084</v>
      </c>
      <c r="AX34" s="33">
        <f t="shared" si="21"/>
        <v>-4.7328048484198462</v>
      </c>
      <c r="AY34" s="71" t="s">
        <v>118</v>
      </c>
      <c r="AZ34" s="424" t="s">
        <v>747</v>
      </c>
      <c r="BA34" s="39">
        <f t="shared" ref="BA34:BK34" si="84">627.5095*(AF36-AF35)</f>
        <v>-10.108479206576831</v>
      </c>
      <c r="BB34" s="39">
        <f t="shared" si="84"/>
        <v>-3.95828195926389</v>
      </c>
      <c r="BC34" s="33">
        <f t="shared" si="84"/>
        <v>6.1501972473129403</v>
      </c>
      <c r="BD34" s="39">
        <f t="shared" si="84"/>
        <v>-10.108479695966285</v>
      </c>
      <c r="BE34" s="39">
        <f t="shared" si="84"/>
        <v>-2.989064206590601</v>
      </c>
      <c r="BF34" s="33">
        <f t="shared" si="84"/>
        <v>7.1194154893756849</v>
      </c>
      <c r="BG34" s="39">
        <f t="shared" si="84"/>
        <v>-10.161163812263046</v>
      </c>
      <c r="BH34" s="39">
        <f t="shared" si="84"/>
        <v>-3.2886568077093967</v>
      </c>
      <c r="BI34" s="39">
        <f t="shared" si="84"/>
        <v>6.8725070045536505</v>
      </c>
      <c r="BJ34" s="39">
        <f t="shared" si="84"/>
        <v>-10.191732755527148</v>
      </c>
      <c r="BK34" s="39">
        <f t="shared" si="84"/>
        <v>-3.4082040126882847</v>
      </c>
      <c r="BL34" s="39">
        <f>627.5095*(AS36-AS35)</f>
        <v>6.7835287428388646</v>
      </c>
      <c r="BM34" s="39">
        <f>627.5095*(AQ36-AQ35)</f>
        <v>-5.0411551673979078</v>
      </c>
      <c r="BN34" s="39">
        <f>627.5095*(AR36-AR35)</f>
        <v>-5.7823560353263641</v>
      </c>
      <c r="BO34" s="39">
        <f>627.5095*(AT36-AT35)</f>
        <v>-10.191732755527148</v>
      </c>
      <c r="BP34" s="39">
        <f>627.5095*(AU36-AU35)</f>
        <v>-4.0594777492497096</v>
      </c>
      <c r="BQ34" s="39">
        <f>627.5095*(AX36-AX35)</f>
        <v>6.1322550062774397</v>
      </c>
      <c r="BR34" s="39">
        <f>627.5095*(AV36-AV35)</f>
        <v>-5.7412199638103498</v>
      </c>
      <c r="BS34" s="39">
        <f>627.5095*(AW36-AW35)</f>
        <v>-5.9755536350978495</v>
      </c>
      <c r="BT34" s="428">
        <f t="shared" si="3"/>
        <v>-0.65127373656142495</v>
      </c>
      <c r="BU34" s="39">
        <f t="shared" si="4"/>
        <v>-0.11954720497888793</v>
      </c>
      <c r="BV34" s="429">
        <f t="shared" si="5"/>
        <v>0.10119578998581957</v>
      </c>
      <c r="BW34" s="429">
        <f t="shared" si="6"/>
        <v>1.7942241035500572E-2</v>
      </c>
      <c r="BY34" t="s">
        <v>27</v>
      </c>
      <c r="BZ34" s="28">
        <v>-1025.3832525622299</v>
      </c>
      <c r="CA34" s="28">
        <v>-1030.21134818205</v>
      </c>
      <c r="CB34" s="28">
        <f t="shared" si="23"/>
        <v>-4.8280956198200329</v>
      </c>
      <c r="CC34" s="28">
        <v>-1025.3832525584201</v>
      </c>
      <c r="CD34" s="28">
        <v>-1029.68231864113</v>
      </c>
      <c r="CE34" s="28">
        <f t="shared" si="24"/>
        <v>-4.2990660827099418</v>
      </c>
      <c r="CF34" s="28">
        <v>-1025.1917947848999</v>
      </c>
      <c r="CG34" s="28">
        <v>-1029.4994393807399</v>
      </c>
      <c r="CH34" s="28">
        <f t="shared" si="25"/>
        <v>-4.3076445958399745</v>
      </c>
      <c r="CI34" s="28">
        <v>-1025.1931778583401</v>
      </c>
      <c r="CJ34" s="28">
        <v>-1029.5027211736301</v>
      </c>
      <c r="CK34" s="28">
        <f t="shared" si="26"/>
        <v>-4.3095433152900569</v>
      </c>
      <c r="CL34" s="28">
        <v>-1029.29493016066</v>
      </c>
      <c r="CM34" s="28">
        <v>-1029.2339276887899</v>
      </c>
      <c r="CN34" s="28">
        <v>-1025.19317785833</v>
      </c>
      <c r="CO34" s="28">
        <v>-1030.1817245098</v>
      </c>
      <c r="CP34" s="28">
        <f t="shared" si="27"/>
        <v>-4.9885466514699601</v>
      </c>
      <c r="CQ34" s="28">
        <v>-1029.9494104452799</v>
      </c>
      <c r="CR34" s="28">
        <v>-1029.89571985117</v>
      </c>
      <c r="CS34" s="71" t="s">
        <v>118</v>
      </c>
      <c r="CT34" s="424" t="s">
        <v>747</v>
      </c>
      <c r="CU34" s="39">
        <f t="shared" ref="CU34:DM34" si="85">627.5095*(BZ36-BZ35)</f>
        <v>-10.063320805320449</v>
      </c>
      <c r="CV34" s="39">
        <f t="shared" si="85"/>
        <v>-4.307069792716649</v>
      </c>
      <c r="CW34" s="39">
        <f t="shared" si="85"/>
        <v>5.7562510126038005</v>
      </c>
      <c r="CX34" s="39">
        <f t="shared" si="85"/>
        <v>-10.063320962267504</v>
      </c>
      <c r="CY34" s="39">
        <f t="shared" si="85"/>
        <v>-2.3883135189688116</v>
      </c>
      <c r="CZ34" s="39">
        <f t="shared" si="85"/>
        <v>7.6750074432986928</v>
      </c>
      <c r="DA34" s="39">
        <f t="shared" si="85"/>
        <v>-10.089847319918894</v>
      </c>
      <c r="DB34" s="39">
        <f t="shared" si="85"/>
        <v>-2.5300418419953972</v>
      </c>
      <c r="DC34" s="39">
        <f t="shared" si="85"/>
        <v>7.5598054779234971</v>
      </c>
      <c r="DD34" s="39">
        <f t="shared" si="85"/>
        <v>-10.063528366659954</v>
      </c>
      <c r="DE34" s="39">
        <f t="shared" si="85"/>
        <v>-2.6033565881028893</v>
      </c>
      <c r="DF34" s="39">
        <f t="shared" si="85"/>
        <v>7.460171778557064</v>
      </c>
      <c r="DG34" s="39">
        <f t="shared" si="85"/>
        <v>-4.2938734686995375</v>
      </c>
      <c r="DH34" s="39">
        <f t="shared" si="85"/>
        <v>-5.0485197380477764</v>
      </c>
      <c r="DI34" s="39">
        <f t="shared" si="85"/>
        <v>-10.063528291325367</v>
      </c>
      <c r="DJ34" s="39">
        <f t="shared" si="85"/>
        <v>-3.4060462837377088</v>
      </c>
      <c r="DK34" s="39">
        <f t="shared" si="85"/>
        <v>6.6574820075876584</v>
      </c>
      <c r="DL34" s="39">
        <f t="shared" si="85"/>
        <v>-5.1531144333933847</v>
      </c>
      <c r="DM34" s="39">
        <f t="shared" si="85"/>
        <v>-5.4274715203071588</v>
      </c>
      <c r="DN34" s="428">
        <f t="shared" si="8"/>
        <v>-0.80268969563481951</v>
      </c>
      <c r="DO34" s="39">
        <f t="shared" si="29"/>
        <v>-7.3314746107492113E-2</v>
      </c>
      <c r="DP34" s="429">
        <f t="shared" si="9"/>
        <v>-0.90102350897894024</v>
      </c>
      <c r="DQ34" s="429">
        <f t="shared" si="10"/>
        <v>-0.90123099498385795</v>
      </c>
      <c r="DR34" s="429"/>
      <c r="DS34" s="33">
        <f t="shared" si="11"/>
        <v>-0.96921824206274465</v>
      </c>
      <c r="DT34" s="33">
        <f t="shared" si="30"/>
        <v>-1.9187564306948923</v>
      </c>
      <c r="DU34" s="39">
        <f t="shared" si="12"/>
        <v>-0.65127373656142495</v>
      </c>
      <c r="DV34" s="39">
        <f t="shared" si="31"/>
        <v>-0.80268969563481951</v>
      </c>
      <c r="DW34" s="39"/>
      <c r="DX34" s="33">
        <f t="shared" si="32"/>
        <v>0.3179445055013197</v>
      </c>
      <c r="DY34" s="33">
        <f t="shared" si="33"/>
        <v>1.1160667350600728</v>
      </c>
      <c r="DZ34" s="23"/>
      <c r="EA34" s="23"/>
    </row>
    <row r="35" spans="1:131">
      <c r="A35" t="s">
        <v>28</v>
      </c>
      <c r="B35" s="4">
        <v>-1143.0274098361499</v>
      </c>
      <c r="C35" s="4">
        <v>-1142.38046257167</v>
      </c>
      <c r="D35" s="4">
        <v>-1142.3879127748601</v>
      </c>
      <c r="E35" s="4">
        <v>-1143.0071976557099</v>
      </c>
      <c r="F35" s="71" t="s">
        <v>119</v>
      </c>
      <c r="G35" s="424"/>
      <c r="H35" s="39">
        <f>627.5095*(B36-B34-B96)</f>
        <v>9.3233059572821766</v>
      </c>
      <c r="I35" s="39">
        <f>627.5095*(C36-C34-C96)</f>
        <v>10.173456526930611</v>
      </c>
      <c r="J35" s="39">
        <f>627.5095*(D36-D34-D96)</f>
        <v>10.376363252430208</v>
      </c>
      <c r="K35" s="39">
        <f>627.5095*(E36-E34-E96)</f>
        <v>9.6083805719130062</v>
      </c>
      <c r="L35" s="428">
        <f t="shared" si="0"/>
        <v>-0.76798268051720164</v>
      </c>
      <c r="M35" s="39">
        <f t="shared" si="13"/>
        <v>0.20290672549959687</v>
      </c>
      <c r="N35" s="429">
        <f t="shared" si="14"/>
        <v>-0.28507461463082961</v>
      </c>
      <c r="P35" t="s">
        <v>28</v>
      </c>
      <c r="Q35" s="4">
        <v>-1143.3798304842801</v>
      </c>
      <c r="R35" s="4">
        <v>-1142.66923604207</v>
      </c>
      <c r="S35" s="4">
        <v>-1142.67239355582</v>
      </c>
      <c r="T35" s="4">
        <v>-1143.3513007239101</v>
      </c>
      <c r="U35" s="71" t="s">
        <v>119</v>
      </c>
      <c r="V35" s="424"/>
      <c r="W35" s="39">
        <f>627.5095*(Q36-Q34-Q96)</f>
        <v>8.2369665975484807</v>
      </c>
      <c r="X35" s="39">
        <f>627.5095*(R36-R34-R96)</f>
        <v>9.8355697438545793</v>
      </c>
      <c r="Y35" s="39">
        <f>627.5095*(S36-S34-S96)</f>
        <v>9.9277113807147739</v>
      </c>
      <c r="Z35" s="39">
        <f>627.5095*(T36-T34-T96)</f>
        <v>9.3448146171756736</v>
      </c>
      <c r="AA35" s="428">
        <f t="shared" si="1"/>
        <v>-0.58289676353910025</v>
      </c>
      <c r="AB35" s="39">
        <f t="shared" si="15"/>
        <v>9.2141636860194609E-2</v>
      </c>
      <c r="AC35" s="429">
        <f t="shared" si="16"/>
        <v>-1.1078480196271929</v>
      </c>
      <c r="AE35" t="s">
        <v>28</v>
      </c>
      <c r="AF35" s="33">
        <v>-1138.07068629935</v>
      </c>
      <c r="AG35" s="33">
        <v>-1143.0285923845599</v>
      </c>
      <c r="AH35" s="33">
        <f t="shared" si="17"/>
        <v>-4.9579060852099701</v>
      </c>
      <c r="AI35" s="33">
        <v>-1138.07068629935</v>
      </c>
      <c r="AJ35" s="33">
        <v>-1142.57407181793</v>
      </c>
      <c r="AK35" s="33">
        <f t="shared" si="18"/>
        <v>-4.5033855185799894</v>
      </c>
      <c r="AL35" s="33">
        <v>-1137.86897758331</v>
      </c>
      <c r="AM35" s="33">
        <v>-1142.38158648438</v>
      </c>
      <c r="AN35" s="33">
        <f t="shared" si="19"/>
        <v>-4.5126089010700525</v>
      </c>
      <c r="AO35" s="33">
        <v>-1137.8718269552801</v>
      </c>
      <c r="AP35" s="33">
        <v>-1142.3890156913601</v>
      </c>
      <c r="AQ35" s="33">
        <v>-1142.17245399899</v>
      </c>
      <c r="AR35" s="33">
        <v>-1142.06478152767</v>
      </c>
      <c r="AS35" s="33">
        <f t="shared" si="20"/>
        <v>-4.5171887360800156</v>
      </c>
      <c r="AT35" s="33">
        <v>-1137.8718269552901</v>
      </c>
      <c r="AU35" s="33">
        <v>-1143.0083013526501</v>
      </c>
      <c r="AV35" s="33">
        <v>-1142.76996110458</v>
      </c>
      <c r="AW35" s="33">
        <v>-1142.6672148590301</v>
      </c>
      <c r="AX35" s="33">
        <f t="shared" si="21"/>
        <v>-5.1364743973599616</v>
      </c>
      <c r="AY35" s="71" t="s">
        <v>119</v>
      </c>
      <c r="AZ35" s="424"/>
      <c r="BA35" s="39">
        <f t="shared" ref="BA35:BK35" si="86">627.5095*(AF36-AF34-AF96)</f>
        <v>20.731230454610571</v>
      </c>
      <c r="BB35" s="39">
        <f t="shared" si="86"/>
        <v>9.2812770269956442</v>
      </c>
      <c r="BC35" s="33">
        <f t="shared" si="86"/>
        <v>-11.449953427614927</v>
      </c>
      <c r="BD35" s="39">
        <f t="shared" si="86"/>
        <v>20.731229971498998</v>
      </c>
      <c r="BE35" s="39">
        <f t="shared" si="86"/>
        <v>11.052368621214908</v>
      </c>
      <c r="BF35" s="33">
        <f t="shared" si="86"/>
        <v>-9.678861350284091</v>
      </c>
      <c r="BG35" s="39">
        <f t="shared" si="86"/>
        <v>19.846463915188128</v>
      </c>
      <c r="BH35" s="39">
        <f t="shared" si="86"/>
        <v>10.1341448883521</v>
      </c>
      <c r="BI35" s="39">
        <f t="shared" si="86"/>
        <v>-9.7123190268360293</v>
      </c>
      <c r="BJ35" s="39">
        <f t="shared" si="86"/>
        <v>20.033587844114376</v>
      </c>
      <c r="BK35" s="39">
        <f t="shared" si="86"/>
        <v>10.31720640010322</v>
      </c>
      <c r="BL35" s="39">
        <f>627.5095*(AS36-AS34-AS96)</f>
        <v>-9.7163814440111551</v>
      </c>
      <c r="BM35" s="39">
        <f>627.5095*(AQ36-AQ34-AQ96)</f>
        <v>13.677082488158245</v>
      </c>
      <c r="BN35" s="39">
        <f>627.5095*(AR36-AR34-AR96)</f>
        <v>13.148648054193998</v>
      </c>
      <c r="BO35" s="39">
        <f>627.5095*(AT36-AT34-AT96)</f>
        <v>20.033588026172961</v>
      </c>
      <c r="BP35" s="39">
        <f>627.5095*(AU36-AU34-AU96)</f>
        <v>9.4744072667138717</v>
      </c>
      <c r="BQ35" s="39">
        <f>627.5095*(AX36-AX34-AX96)</f>
        <v>-10.559180759459089</v>
      </c>
      <c r="BR35" s="39">
        <f>627.5095*(AV36-AV34-AV96)</f>
        <v>12.951111037875609</v>
      </c>
      <c r="BS35" s="39">
        <f>627.5095*(AW36-AW34-AW96)</f>
        <v>12.625588784212882</v>
      </c>
      <c r="BT35" s="428">
        <f t="shared" si="3"/>
        <v>-0.84279913338934875</v>
      </c>
      <c r="BU35" s="39">
        <f t="shared" si="4"/>
        <v>0.18306151175112007</v>
      </c>
      <c r="BV35" s="429">
        <f t="shared" si="5"/>
        <v>-0.19313023971822751</v>
      </c>
      <c r="BW35" s="429">
        <f t="shared" si="6"/>
        <v>-0.89077266815583833</v>
      </c>
      <c r="BY35" t="s">
        <v>28</v>
      </c>
      <c r="BZ35" s="28">
        <v>-1138.12298661164</v>
      </c>
      <c r="CA35" s="28">
        <v>-1143.3790921228001</v>
      </c>
      <c r="CB35" s="28">
        <f t="shared" si="23"/>
        <v>-5.2561055111600581</v>
      </c>
      <c r="CC35" s="28">
        <v>-1138.1229866113799</v>
      </c>
      <c r="CD35" s="28">
        <v>-1142.85057409367</v>
      </c>
      <c r="CE35" s="28">
        <f t="shared" si="24"/>
        <v>-4.7275874822901187</v>
      </c>
      <c r="CF35" s="28">
        <v>-1137.9305280881599</v>
      </c>
      <c r="CG35" s="28">
        <v>-1142.66769768363</v>
      </c>
      <c r="CH35" s="28">
        <f t="shared" si="25"/>
        <v>-4.7371695954700499</v>
      </c>
      <c r="CI35" s="28">
        <v>-1137.93173588943</v>
      </c>
      <c r="CJ35" s="28">
        <v>-1142.6707073262</v>
      </c>
      <c r="CK35" s="28">
        <f t="shared" si="26"/>
        <v>-4.7389714367700435</v>
      </c>
      <c r="CL35" s="28">
        <v>-1142.43573096052</v>
      </c>
      <c r="CM35" s="28">
        <v>-1142.37510843682</v>
      </c>
      <c r="CN35" s="28">
        <v>-1137.9317358895701</v>
      </c>
      <c r="CO35" s="28">
        <v>-1143.3495476810299</v>
      </c>
      <c r="CP35" s="28">
        <f t="shared" si="27"/>
        <v>-5.4178117914598261</v>
      </c>
      <c r="CQ35" s="28">
        <v>-1143.08972730602</v>
      </c>
      <c r="CR35" s="28">
        <v>-1143.03689072156</v>
      </c>
      <c r="CS35" s="71" t="s">
        <v>119</v>
      </c>
      <c r="CT35" s="424"/>
      <c r="CU35" s="39">
        <f t="shared" ref="CU35:DM35" si="87">627.5095*(BZ36-BZ34-BZ96)</f>
        <v>20.457570021852419</v>
      </c>
      <c r="CV35" s="39">
        <f t="shared" si="87"/>
        <v>8.315737516049083</v>
      </c>
      <c r="CW35" s="39">
        <f t="shared" si="87"/>
        <v>-12.141832505803338</v>
      </c>
      <c r="CX35" s="39">
        <f t="shared" si="87"/>
        <v>20.457567637398608</v>
      </c>
      <c r="CY35" s="39">
        <f t="shared" si="87"/>
        <v>9.9135146478528249</v>
      </c>
      <c r="CZ35" s="39">
        <f t="shared" si="87"/>
        <v>-10.544052989545783</v>
      </c>
      <c r="DA35" s="39">
        <f t="shared" si="87"/>
        <v>20.233123842100497</v>
      </c>
      <c r="DB35" s="39">
        <f t="shared" si="87"/>
        <v>9.8381659777596902</v>
      </c>
      <c r="DC35" s="39">
        <f t="shared" si="87"/>
        <v>-10.394957864340805</v>
      </c>
      <c r="DD35" s="39">
        <f t="shared" si="87"/>
        <v>20.369427747153992</v>
      </c>
      <c r="DE35" s="39">
        <f t="shared" si="87"/>
        <v>9.9356278204258306</v>
      </c>
      <c r="DF35" s="39">
        <f t="shared" si="87"/>
        <v>-10.43379992672816</v>
      </c>
      <c r="DG35" s="39">
        <f t="shared" si="87"/>
        <v>13.435078420668768</v>
      </c>
      <c r="DH35" s="39">
        <f t="shared" si="87"/>
        <v>12.916984098727447</v>
      </c>
      <c r="DI35" s="39">
        <f t="shared" si="87"/>
        <v>20.369427728320343</v>
      </c>
      <c r="DJ35" s="39">
        <f t="shared" si="87"/>
        <v>9.2352104282298129</v>
      </c>
      <c r="DK35" s="39">
        <f t="shared" si="87"/>
        <v>-11.13421730009053</v>
      </c>
      <c r="DL35" s="39">
        <f t="shared" si="87"/>
        <v>12.879513809740745</v>
      </c>
      <c r="DM35" s="39">
        <f t="shared" si="87"/>
        <v>12.544230629528357</v>
      </c>
      <c r="DN35" s="428">
        <f t="shared" si="8"/>
        <v>-0.70041739219601773</v>
      </c>
      <c r="DO35" s="39">
        <f t="shared" si="29"/>
        <v>9.7461842666140441E-2</v>
      </c>
      <c r="DP35" s="429">
        <f t="shared" si="9"/>
        <v>-0.91947291218072991</v>
      </c>
      <c r="DQ35" s="429">
        <f t="shared" si="10"/>
        <v>-1.007615205712808</v>
      </c>
      <c r="DR35" s="429"/>
      <c r="DS35" s="33">
        <f t="shared" si="11"/>
        <v>-1.7710920773308363</v>
      </c>
      <c r="DT35" s="33">
        <f t="shared" si="30"/>
        <v>-1.597779516257555</v>
      </c>
      <c r="DU35" s="39">
        <f t="shared" si="12"/>
        <v>-0.84279913338934875</v>
      </c>
      <c r="DV35" s="39">
        <f t="shared" si="31"/>
        <v>-0.70041739219601773</v>
      </c>
      <c r="DW35" s="39"/>
      <c r="DX35" s="33">
        <f t="shared" si="32"/>
        <v>0.92829294394148754</v>
      </c>
      <c r="DY35" s="33">
        <f t="shared" si="33"/>
        <v>0.89736212406153726</v>
      </c>
      <c r="DZ35" s="23"/>
      <c r="EA35" s="23"/>
    </row>
    <row r="36" spans="1:131">
      <c r="A36" t="s">
        <v>29</v>
      </c>
      <c r="B36" s="4">
        <v>-1143.03412629276</v>
      </c>
      <c r="C36" s="4">
        <v>-1142.3859112979601</v>
      </c>
      <c r="D36" s="4">
        <v>-1142.39353420626</v>
      </c>
      <c r="E36" s="4">
        <v>-1143.01399212869</v>
      </c>
      <c r="F36" s="71" t="s">
        <v>743</v>
      </c>
      <c r="G36" s="424"/>
      <c r="H36" s="39">
        <f>627.5095*(B34+B96-B35)</f>
        <v>-13.537946286497787</v>
      </c>
      <c r="I36" s="39">
        <f>627.5095*(C34+C96-C35)</f>
        <v>-13.592584036795358</v>
      </c>
      <c r="J36" s="39">
        <f>627.5095*(D34+D96-D35)</f>
        <v>-13.903864859529511</v>
      </c>
      <c r="K36" s="39">
        <f>627.5095*(E34+E96-E35)</f>
        <v>-13.871976914377091</v>
      </c>
      <c r="L36" s="428">
        <f t="shared" si="0"/>
        <v>3.1887945152419661E-2</v>
      </c>
      <c r="M36" s="39">
        <f t="shared" si="13"/>
        <v>-0.31128082273415281</v>
      </c>
      <c r="N36" s="429">
        <f t="shared" si="14"/>
        <v>0.33403062787930438</v>
      </c>
      <c r="P36" t="s">
        <v>29</v>
      </c>
      <c r="Q36" s="4">
        <v>-1143.3869412419399</v>
      </c>
      <c r="R36" s="4">
        <v>-1142.67321439683</v>
      </c>
      <c r="S36" s="4">
        <v>-1142.67640267161</v>
      </c>
      <c r="T36" s="4">
        <v>-1143.35669431885</v>
      </c>
      <c r="U36" s="71" t="s">
        <v>743</v>
      </c>
      <c r="V36" s="424"/>
      <c r="W36" s="39">
        <f>627.5095*(Q34+Q96-Q35)</f>
        <v>-12.699034581307926</v>
      </c>
      <c r="X36" s="39">
        <f>627.5095*(R34+R96-R35)</f>
        <v>-12.33202515004961</v>
      </c>
      <c r="Y36" s="39">
        <f>627.5095*(S34+S96-S35)</f>
        <v>-12.443469625565253</v>
      </c>
      <c r="Z36" s="39">
        <f>627.5095*(T34+T96-T35)</f>
        <v>-12.72934668114369</v>
      </c>
      <c r="AA36" s="428">
        <f t="shared" si="1"/>
        <v>-0.28587705557843712</v>
      </c>
      <c r="AB36" s="39">
        <f t="shared" si="15"/>
        <v>-0.1114444755156434</v>
      </c>
      <c r="AC36" s="429">
        <f t="shared" si="16"/>
        <v>3.0312099835764883E-2</v>
      </c>
      <c r="AE36" t="s">
        <v>29</v>
      </c>
      <c r="AF36" s="33">
        <v>-1138.0867951856801</v>
      </c>
      <c r="AG36" s="33">
        <v>-1143.0349003081201</v>
      </c>
      <c r="AH36" s="33">
        <f t="shared" si="17"/>
        <v>-4.9481051224399835</v>
      </c>
      <c r="AI36" s="33">
        <v>-1138.08679518646</v>
      </c>
      <c r="AJ36" s="33">
        <v>-1142.5788351947499</v>
      </c>
      <c r="AK36" s="33">
        <f t="shared" si="18"/>
        <v>-4.492040008289905</v>
      </c>
      <c r="AL36" s="33">
        <v>-1137.8851704279</v>
      </c>
      <c r="AM36" s="33">
        <v>-1142.3868272923801</v>
      </c>
      <c r="AN36" s="33">
        <f t="shared" si="19"/>
        <v>-4.5016568644800827</v>
      </c>
      <c r="AO36" s="33">
        <v>-1137.88806851458</v>
      </c>
      <c r="AP36" s="33">
        <v>-1142.39444700995</v>
      </c>
      <c r="AQ36" s="33">
        <v>-1142.1804875907801</v>
      </c>
      <c r="AR36" s="33">
        <v>-1142.07399629818</v>
      </c>
      <c r="AS36" s="33">
        <f t="shared" si="20"/>
        <v>-4.5063784953699724</v>
      </c>
      <c r="AT36" s="33">
        <v>-1137.88806851459</v>
      </c>
      <c r="AU36" s="33">
        <v>-1143.0147705419599</v>
      </c>
      <c r="AV36" s="33">
        <v>-1142.77911032059</v>
      </c>
      <c r="AW36" s="33">
        <v>-1142.6767375095001</v>
      </c>
      <c r="AX36" s="33">
        <f t="shared" si="21"/>
        <v>-5.1267020273699018</v>
      </c>
      <c r="AY36" s="71" t="s">
        <v>743</v>
      </c>
      <c r="AZ36" s="424"/>
      <c r="BA36" s="39">
        <f t="shared" ref="BA36:BK36" si="88">627.5095*(AF34+AF96-AF35)</f>
        <v>-30.839709661205237</v>
      </c>
      <c r="BB36" s="39">
        <f t="shared" si="88"/>
        <v>-13.239558986259533</v>
      </c>
      <c r="BC36" s="33">
        <f t="shared" si="88"/>
        <v>17.600150674927868</v>
      </c>
      <c r="BD36" s="39">
        <f t="shared" si="88"/>
        <v>-30.83970966748312</v>
      </c>
      <c r="BE36" s="39">
        <f t="shared" si="88"/>
        <v>-14.041432827867931</v>
      </c>
      <c r="BF36" s="33">
        <f t="shared" si="88"/>
        <v>16.798276839659778</v>
      </c>
      <c r="BG36" s="39">
        <f t="shared" si="88"/>
        <v>-30.007627727433341</v>
      </c>
      <c r="BH36" s="39">
        <f t="shared" si="88"/>
        <v>-13.422801696115002</v>
      </c>
      <c r="BI36" s="39">
        <f t="shared" si="88"/>
        <v>16.584826031389682</v>
      </c>
      <c r="BJ36" s="39">
        <f t="shared" si="88"/>
        <v>-30.225320599623689</v>
      </c>
      <c r="BK36" s="39">
        <f t="shared" si="88"/>
        <v>-13.725410412862844</v>
      </c>
      <c r="BL36" s="39">
        <f>627.5095*(AS34+AS96-AS35)</f>
        <v>16.49991018685002</v>
      </c>
      <c r="BM36" s="39">
        <f>627.5095*(AQ34+AQ96-AQ35)</f>
        <v>-18.718237655618573</v>
      </c>
      <c r="BN36" s="39">
        <f>627.5095*(AR34+AR96-AR35)</f>
        <v>-18.931004089573868</v>
      </c>
      <c r="BO36" s="39">
        <f>627.5095*(AT34+AT96-AT35)</f>
        <v>-30.225320781682274</v>
      </c>
      <c r="BP36" s="39">
        <f>627.5095*(AU34+AU96-AU35)</f>
        <v>-13.533885015910077</v>
      </c>
      <c r="BQ36" s="39">
        <f>627.5095*(AX34+AX96-AX35)</f>
        <v>16.691435765736529</v>
      </c>
      <c r="BR36" s="39">
        <f>627.5095*(AV34+AV96-AV35)</f>
        <v>-18.692331001703796</v>
      </c>
      <c r="BS36" s="39">
        <f>627.5095*(AW34+AW96-AW35)</f>
        <v>-18.601142419364237</v>
      </c>
      <c r="BT36" s="428">
        <f t="shared" si="3"/>
        <v>0.19152539695276793</v>
      </c>
      <c r="BU36" s="39">
        <f t="shared" si="4"/>
        <v>-0.30260871674784262</v>
      </c>
      <c r="BV36" s="429">
        <f t="shared" si="5"/>
        <v>0.29432602965054322</v>
      </c>
      <c r="BW36" s="429">
        <f t="shared" si="6"/>
        <v>0.9087149091913389</v>
      </c>
      <c r="BY36" t="s">
        <v>29</v>
      </c>
      <c r="BZ36" s="28">
        <v>-1138.13902353348</v>
      </c>
      <c r="CA36" s="28">
        <v>-1143.3859558751301</v>
      </c>
      <c r="CB36" s="28">
        <f t="shared" si="23"/>
        <v>-5.2469323416501084</v>
      </c>
      <c r="CC36" s="28">
        <v>-1138.13902353347</v>
      </c>
      <c r="CD36" s="28">
        <v>-1142.8543801133701</v>
      </c>
      <c r="CE36" s="28">
        <f t="shared" si="24"/>
        <v>-4.7153565799001171</v>
      </c>
      <c r="CF36" s="28">
        <v>-1137.9466072826899</v>
      </c>
      <c r="CG36" s="28">
        <v>-1142.67172956178</v>
      </c>
      <c r="CH36" s="28">
        <f t="shared" si="25"/>
        <v>-4.7251222790901011</v>
      </c>
      <c r="CI36" s="28">
        <v>-1137.94777314204</v>
      </c>
      <c r="CJ36" s="28">
        <v>-1142.6748560388301</v>
      </c>
      <c r="CK36" s="28">
        <f t="shared" si="26"/>
        <v>-4.7270828967900798</v>
      </c>
      <c r="CL36" s="28">
        <v>-1142.4425736831699</v>
      </c>
      <c r="CM36" s="28">
        <v>-1142.3831537648</v>
      </c>
      <c r="CN36" s="28">
        <v>-1137.94777314206</v>
      </c>
      <c r="CO36" s="28">
        <v>-1143.35497556106</v>
      </c>
      <c r="CP36" s="28">
        <f t="shared" si="27"/>
        <v>-5.4072024189999865</v>
      </c>
      <c r="CQ36" s="28">
        <v>-1143.0979393162499</v>
      </c>
      <c r="CR36" s="28">
        <v>-1143.04553994762</v>
      </c>
      <c r="CS36" s="71" t="s">
        <v>743</v>
      </c>
      <c r="CT36" s="424"/>
      <c r="CU36" s="39">
        <f t="shared" ref="CU36:DM36" si="89">627.5095*(BZ34+BZ96-BZ35)</f>
        <v>-30.520890827199622</v>
      </c>
      <c r="CV36" s="39">
        <f t="shared" si="89"/>
        <v>-12.622807308765731</v>
      </c>
      <c r="CW36" s="39">
        <f t="shared" si="89"/>
        <v>17.898083518407137</v>
      </c>
      <c r="CX36" s="39">
        <f t="shared" si="89"/>
        <v>-30.520888599692867</v>
      </c>
      <c r="CY36" s="39">
        <f t="shared" si="89"/>
        <v>-12.301828166884059</v>
      </c>
      <c r="CZ36" s="39">
        <f t="shared" si="89"/>
        <v>18.219060432844476</v>
      </c>
      <c r="DA36" s="39">
        <f t="shared" si="89"/>
        <v>-30.322971162081814</v>
      </c>
      <c r="DB36" s="39">
        <f t="shared" si="89"/>
        <v>-12.368207819826427</v>
      </c>
      <c r="DC36" s="39">
        <f t="shared" si="89"/>
        <v>17.9547633422643</v>
      </c>
      <c r="DD36" s="39">
        <f t="shared" si="89"/>
        <v>-30.432956113876365</v>
      </c>
      <c r="DE36" s="39">
        <f t="shared" si="89"/>
        <v>-12.538984408546554</v>
      </c>
      <c r="DF36" s="39">
        <f t="shared" si="89"/>
        <v>17.893971705285225</v>
      </c>
      <c r="DG36" s="39">
        <f t="shared" si="89"/>
        <v>-17.728951889377221</v>
      </c>
      <c r="DH36" s="39">
        <f t="shared" si="89"/>
        <v>-17.965503836793058</v>
      </c>
      <c r="DI36" s="39">
        <f t="shared" si="89"/>
        <v>-30.432956019708133</v>
      </c>
      <c r="DJ36" s="39">
        <f t="shared" si="89"/>
        <v>-12.64125671194077</v>
      </c>
      <c r="DK36" s="39">
        <f t="shared" si="89"/>
        <v>17.79169930767819</v>
      </c>
      <c r="DL36" s="39">
        <f t="shared" si="89"/>
        <v>-18.032628243178717</v>
      </c>
      <c r="DM36" s="39">
        <f t="shared" si="89"/>
        <v>-17.97170214985335</v>
      </c>
      <c r="DN36" s="428">
        <f t="shared" si="8"/>
        <v>-0.10227230339421567</v>
      </c>
      <c r="DO36" s="39">
        <f t="shared" si="29"/>
        <v>-0.17077658872012691</v>
      </c>
      <c r="DP36" s="429">
        <f t="shared" si="9"/>
        <v>1.8449403175038626E-2</v>
      </c>
      <c r="DQ36" s="429">
        <f t="shared" si="10"/>
        <v>0.10638421072894744</v>
      </c>
      <c r="DR36" s="429"/>
      <c r="DS36" s="33">
        <f t="shared" si="11"/>
        <v>0.80187383526808986</v>
      </c>
      <c r="DT36" s="33">
        <f t="shared" si="30"/>
        <v>-0.32097691443733822</v>
      </c>
      <c r="DU36" s="39">
        <f t="shared" si="12"/>
        <v>0.19152539695276793</v>
      </c>
      <c r="DV36" s="39">
        <f t="shared" si="31"/>
        <v>-0.10227230339421567</v>
      </c>
      <c r="DW36" s="39"/>
      <c r="DX36" s="33">
        <f t="shared" si="32"/>
        <v>-0.61034843831532193</v>
      </c>
      <c r="DY36" s="33">
        <f t="shared" si="33"/>
        <v>0.21870461104312255</v>
      </c>
      <c r="DZ36" s="23"/>
      <c r="EA36" s="23"/>
    </row>
    <row r="37" spans="1:131">
      <c r="A37" t="s">
        <v>30</v>
      </c>
      <c r="B37" s="4">
        <v>-1248.6208648976001</v>
      </c>
      <c r="C37" s="4">
        <v>-1248.13581594021</v>
      </c>
      <c r="D37" s="4">
        <v>-1248.1428066480801</v>
      </c>
      <c r="E37" s="4">
        <v>-1248.4998579442999</v>
      </c>
      <c r="F37" s="71" t="s">
        <v>118</v>
      </c>
      <c r="G37" s="424" t="s">
        <v>748</v>
      </c>
      <c r="H37" s="39">
        <f>627.5095*(B39-B38)</f>
        <v>29.853819746133972</v>
      </c>
      <c r="I37" s="39">
        <f>627.5095*(C39-C38)</f>
        <v>28.266264925415669</v>
      </c>
      <c r="J37" s="39">
        <f>627.5095*(D39-D38)</f>
        <v>28.17077857439223</v>
      </c>
      <c r="K37" s="39">
        <f>627.5095*(E39-E38)</f>
        <v>28.851818970832511</v>
      </c>
      <c r="L37" s="428">
        <f t="shared" si="0"/>
        <v>0.68104039644028092</v>
      </c>
      <c r="M37" s="39">
        <f t="shared" si="13"/>
        <v>-9.5486351023438942E-2</v>
      </c>
      <c r="N37" s="429">
        <f t="shared" si="14"/>
        <v>1.002000775301461</v>
      </c>
      <c r="P37" t="s">
        <v>30</v>
      </c>
      <c r="Q37" s="4">
        <v>-1248.99515390237</v>
      </c>
      <c r="R37" s="4">
        <v>-1248.4908843323699</v>
      </c>
      <c r="S37" s="4">
        <v>-1248.4935008940799</v>
      </c>
      <c r="T37" s="4">
        <v>-1248.87183388566</v>
      </c>
      <c r="U37" s="71" t="s">
        <v>118</v>
      </c>
      <c r="V37" s="424" t="s">
        <v>748</v>
      </c>
      <c r="W37" s="39">
        <f>627.5095*(Q39-Q38)</f>
        <v>29.291386445091579</v>
      </c>
      <c r="X37" s="39">
        <f>627.5095*(R39-R38)</f>
        <v>28.121256447023846</v>
      </c>
      <c r="Y37" s="39">
        <f>627.5095*(S39-S38)</f>
        <v>28.042167421275487</v>
      </c>
      <c r="Z37" s="39">
        <f>627.5095*(T39-T38)</f>
        <v>28.683181289686701</v>
      </c>
      <c r="AA37" s="428">
        <f t="shared" si="1"/>
        <v>0.6410138684112141</v>
      </c>
      <c r="AB37" s="39">
        <f t="shared" si="15"/>
        <v>-7.9089025748359632E-2</v>
      </c>
      <c r="AC37" s="429">
        <f t="shared" si="16"/>
        <v>0.60820515540487818</v>
      </c>
      <c r="AE37" t="s">
        <v>30</v>
      </c>
      <c r="AF37" s="33">
        <v>-1243.05686348424</v>
      </c>
      <c r="AG37" s="33">
        <v>-1248.62068539348</v>
      </c>
      <c r="AH37" s="33">
        <f t="shared" si="17"/>
        <v>-5.563821909240005</v>
      </c>
      <c r="AI37" s="33">
        <v>-1243.05686348424</v>
      </c>
      <c r="AJ37" s="33">
        <v>-1248.34224502959</v>
      </c>
      <c r="AK37" s="33">
        <f t="shared" si="18"/>
        <v>-5.2853815453499919</v>
      </c>
      <c r="AL37" s="33">
        <v>-1242.8392231220701</v>
      </c>
      <c r="AM37" s="33">
        <v>-1248.1356638577199</v>
      </c>
      <c r="AN37" s="33">
        <f t="shared" si="19"/>
        <v>-5.2964407356498668</v>
      </c>
      <c r="AO37" s="33">
        <v>-1242.84147210176</v>
      </c>
      <c r="AP37" s="33">
        <v>-1248.14261218723</v>
      </c>
      <c r="AQ37" s="33">
        <v>-1247.8551356538101</v>
      </c>
      <c r="AR37" s="33">
        <v>-1247.8275991012999</v>
      </c>
      <c r="AS37" s="33">
        <f t="shared" si="20"/>
        <v>-5.3011400854700241</v>
      </c>
      <c r="AT37" s="33">
        <v>-1242.84147210178</v>
      </c>
      <c r="AU37" s="33">
        <v>-1248.4996863123999</v>
      </c>
      <c r="AV37" s="33">
        <v>-1248.19497938627</v>
      </c>
      <c r="AW37" s="33">
        <v>-1248.17256733566</v>
      </c>
      <c r="AX37" s="33">
        <f t="shared" si="21"/>
        <v>-5.6582142106199171</v>
      </c>
      <c r="AY37" s="71" t="s">
        <v>118</v>
      </c>
      <c r="AZ37" s="424" t="s">
        <v>748</v>
      </c>
      <c r="BA37" s="39">
        <f t="shared" ref="BA37:BK37" si="90">627.5095*(AF39-AF38)</f>
        <v>23.709904464947282</v>
      </c>
      <c r="BB37" s="39">
        <f t="shared" si="90"/>
        <v>29.834235877421001</v>
      </c>
      <c r="BC37" s="33">
        <f t="shared" si="90"/>
        <v>6.1243314124737198</v>
      </c>
      <c r="BD37" s="39">
        <f t="shared" si="90"/>
        <v>23.709904477503045</v>
      </c>
      <c r="BE37" s="39">
        <f t="shared" si="90"/>
        <v>28.795738076521957</v>
      </c>
      <c r="BF37" s="33">
        <f t="shared" si="90"/>
        <v>5.0858335990189127</v>
      </c>
      <c r="BG37" s="39">
        <f t="shared" si="90"/>
        <v>23.654662588621758</v>
      </c>
      <c r="BH37" s="39">
        <f t="shared" si="90"/>
        <v>28.371856080755773</v>
      </c>
      <c r="BI37" s="39">
        <f t="shared" si="90"/>
        <v>4.717193492134018</v>
      </c>
      <c r="BJ37" s="39">
        <f t="shared" si="90"/>
        <v>23.518210409407022</v>
      </c>
      <c r="BK37" s="39">
        <f t="shared" si="90"/>
        <v>28.245085827140571</v>
      </c>
      <c r="BL37" s="39">
        <f>627.5095*(AS39-AS38)</f>
        <v>4.7268754177335515</v>
      </c>
      <c r="BM37" s="39">
        <f>627.5095*(AQ39-AQ38)</f>
        <v>28.172123189183935</v>
      </c>
      <c r="BN37" s="39">
        <f>627.5095*(AR39-AR38)</f>
        <v>33.1664428045368</v>
      </c>
      <c r="BO37" s="39">
        <f>627.5095*(AT39-AT38)</f>
        <v>23.518210415684901</v>
      </c>
      <c r="BP37" s="39">
        <f>627.5095*(AU39-AU38)</f>
        <v>28.886415565055557</v>
      </c>
      <c r="BQ37" s="39">
        <f>627.5095*(AX39-AX38)</f>
        <v>5.3682051493706551</v>
      </c>
      <c r="BR37" s="39">
        <f>627.5095*(AV39-AV38)</f>
        <v>28.775801145990748</v>
      </c>
      <c r="BS37" s="39">
        <f>627.5095*(AW39-AW38)</f>
        <v>35.627443070511212</v>
      </c>
      <c r="BT37" s="428">
        <f t="shared" si="3"/>
        <v>0.64132973791498671</v>
      </c>
      <c r="BU37" s="39">
        <f t="shared" si="4"/>
        <v>-0.12677025361520222</v>
      </c>
      <c r="BV37" s="429">
        <f t="shared" si="5"/>
        <v>0.94782031236544384</v>
      </c>
      <c r="BW37" s="429">
        <f t="shared" si="6"/>
        <v>0.75612626310306474</v>
      </c>
      <c r="BY37" t="s">
        <v>30</v>
      </c>
      <c r="BZ37" s="28">
        <v>-1243.1095642899099</v>
      </c>
      <c r="CA37" s="28">
        <v>-1248.9925059269001</v>
      </c>
      <c r="CB37" s="28">
        <f t="shared" si="23"/>
        <v>-5.8829416369901537</v>
      </c>
      <c r="CC37" s="28">
        <v>-1243.1095642899199</v>
      </c>
      <c r="CD37" s="28">
        <v>-1248.6708349077901</v>
      </c>
      <c r="CE37" s="28">
        <f t="shared" si="24"/>
        <v>-5.5612706178701501</v>
      </c>
      <c r="CF37" s="28">
        <v>-1242.91513766606</v>
      </c>
      <c r="CG37" s="28">
        <v>-1248.4879950839299</v>
      </c>
      <c r="CH37" s="28">
        <f t="shared" si="25"/>
        <v>-5.5728574178699546</v>
      </c>
      <c r="CI37" s="28">
        <v>-1242.91582085197</v>
      </c>
      <c r="CJ37" s="28">
        <v>-1248.4905719170699</v>
      </c>
      <c r="CK37" s="28">
        <f t="shared" si="26"/>
        <v>-5.5747510650999175</v>
      </c>
      <c r="CL37" s="28">
        <v>-1248.1794493545599</v>
      </c>
      <c r="CM37" s="28">
        <v>-1248.2080888292201</v>
      </c>
      <c r="CN37" s="28">
        <v>-1242.91582085198</v>
      </c>
      <c r="CO37" s="28">
        <v>-1248.8690516418901</v>
      </c>
      <c r="CP37" s="28">
        <f t="shared" si="27"/>
        <v>-5.9532307899100942</v>
      </c>
      <c r="CQ37" s="28">
        <v>-1248.53898007624</v>
      </c>
      <c r="CR37" s="28">
        <v>-1248.5741857232599</v>
      </c>
      <c r="CS37" s="71" t="s">
        <v>118</v>
      </c>
      <c r="CT37" s="424" t="s">
        <v>748</v>
      </c>
      <c r="CU37" s="39">
        <f t="shared" ref="CU37:DM37" si="91">627.5095*(BZ39-BZ38)</f>
        <v>23.534293603438307</v>
      </c>
      <c r="CV37" s="39">
        <f t="shared" si="91"/>
        <v>29.309560249665147</v>
      </c>
      <c r="CW37" s="39">
        <f t="shared" si="91"/>
        <v>5.7752666462268376</v>
      </c>
      <c r="CX37" s="39">
        <f t="shared" si="91"/>
        <v>23.534290082973175</v>
      </c>
      <c r="CY37" s="39">
        <f t="shared" si="91"/>
        <v>28.313642802589285</v>
      </c>
      <c r="CZ37" s="39">
        <f t="shared" si="91"/>
        <v>4.7793527196161127</v>
      </c>
      <c r="DA37" s="39">
        <f t="shared" si="91"/>
        <v>23.359311437162756</v>
      </c>
      <c r="DB37" s="39">
        <f t="shared" si="91"/>
        <v>28.12050430793748</v>
      </c>
      <c r="DC37" s="39">
        <f t="shared" si="91"/>
        <v>4.7611928707747246</v>
      </c>
      <c r="DD37" s="39">
        <f t="shared" si="91"/>
        <v>23.301229201940281</v>
      </c>
      <c r="DE37" s="39">
        <f t="shared" si="91"/>
        <v>28.026477543984672</v>
      </c>
      <c r="DF37" s="39">
        <f t="shared" si="91"/>
        <v>4.7252483420443889</v>
      </c>
      <c r="DG37" s="39">
        <f t="shared" si="91"/>
        <v>27.97450876968103</v>
      </c>
      <c r="DH37" s="39">
        <f t="shared" si="91"/>
        <v>32.991086925064089</v>
      </c>
      <c r="DI37" s="39">
        <f t="shared" si="91"/>
        <v>23.301229208218164</v>
      </c>
      <c r="DJ37" s="39">
        <f t="shared" si="91"/>
        <v>28.657318780555588</v>
      </c>
      <c r="DK37" s="39">
        <f t="shared" si="91"/>
        <v>5.3560895723374227</v>
      </c>
      <c r="DL37" s="39">
        <f t="shared" si="91"/>
        <v>28.575634607564293</v>
      </c>
      <c r="DM37" s="39">
        <f t="shared" si="91"/>
        <v>35.482363024832786</v>
      </c>
      <c r="DN37" s="428">
        <f t="shared" si="8"/>
        <v>0.63084123657091595</v>
      </c>
      <c r="DO37" s="39">
        <f t="shared" si="29"/>
        <v>-9.4026763952808068E-2</v>
      </c>
      <c r="DP37" s="429">
        <f t="shared" si="9"/>
        <v>0.65224146910955838</v>
      </c>
      <c r="DQ37" s="429">
        <f t="shared" si="10"/>
        <v>0.41917707388941494</v>
      </c>
      <c r="DR37" s="429"/>
      <c r="DS37" s="33">
        <f t="shared" si="11"/>
        <v>1.0384978134548071</v>
      </c>
      <c r="DT37" s="33">
        <f t="shared" si="30"/>
        <v>0.99591392661072486</v>
      </c>
      <c r="DU37" s="39">
        <f t="shared" si="12"/>
        <v>0.64132973791498671</v>
      </c>
      <c r="DV37" s="39">
        <f t="shared" si="31"/>
        <v>0.63084123657091595</v>
      </c>
      <c r="DW37" s="39"/>
      <c r="DX37" s="33">
        <f t="shared" si="32"/>
        <v>-0.39716807553982036</v>
      </c>
      <c r="DY37" s="33">
        <f t="shared" si="33"/>
        <v>-0.36507269003980891</v>
      </c>
      <c r="DZ37" s="23"/>
      <c r="EA37" s="23"/>
    </row>
    <row r="38" spans="1:131">
      <c r="A38" t="s">
        <v>31</v>
      </c>
      <c r="B38" s="4">
        <v>-1248.5353488563501</v>
      </c>
      <c r="C38" s="4">
        <v>-1248.0480256624501</v>
      </c>
      <c r="D38" s="4">
        <v>-1248.05471672926</v>
      </c>
      <c r="E38" s="4">
        <v>-1248.4132648065799</v>
      </c>
      <c r="F38" s="71" t="s">
        <v>119</v>
      </c>
      <c r="G38" s="424"/>
      <c r="H38" s="39">
        <f>627.5095*(B39-B37)</f>
        <v>83.515948032902529</v>
      </c>
      <c r="I38" s="39">
        <f>627.5095*(C39-C37)</f>
        <v>83.355498227423126</v>
      </c>
      <c r="J38" s="39">
        <f>627.5095*(D39-D37)</f>
        <v>83.44803948820875</v>
      </c>
      <c r="K38" s="39">
        <f>627.5095*(E39-E37)</f>
        <v>83.189835524941685</v>
      </c>
      <c r="L38" s="428">
        <f t="shared" si="0"/>
        <v>-0.2582039632670643</v>
      </c>
      <c r="M38" s="39">
        <f t="shared" si="13"/>
        <v>9.2541260785623081E-2</v>
      </c>
      <c r="N38" s="429">
        <f t="shared" si="14"/>
        <v>0.32611250796084335</v>
      </c>
      <c r="P38" t="s">
        <v>31</v>
      </c>
      <c r="Q38" s="4">
        <v>-1248.9094169540001</v>
      </c>
      <c r="R38" s="4">
        <v>-1248.40356349729</v>
      </c>
      <c r="S38" s="4">
        <v>-1248.40595631462</v>
      </c>
      <c r="T38" s="4">
        <v>-1248.78549431956</v>
      </c>
      <c r="U38" s="71" t="s">
        <v>119</v>
      </c>
      <c r="V38" s="424"/>
      <c r="W38" s="39">
        <f>627.5095*(Q39-Q37)</f>
        <v>83.092136048221548</v>
      </c>
      <c r="X38" s="39">
        <f>627.5095*(R39-R37)</f>
        <v>82.915910007616901</v>
      </c>
      <c r="Y38" s="39">
        <f>627.5095*(S39-S37)</f>
        <v>82.977222705913249</v>
      </c>
      <c r="Z38" s="39">
        <f>627.5095*(T39-T37)</f>
        <v>82.862079243266393</v>
      </c>
      <c r="AA38" s="428">
        <f t="shared" si="1"/>
        <v>-0.11514346264685571</v>
      </c>
      <c r="AB38" s="39">
        <f t="shared" si="15"/>
        <v>6.1312698296347889E-2</v>
      </c>
      <c r="AC38" s="429">
        <f t="shared" si="16"/>
        <v>0.23005680495515435</v>
      </c>
      <c r="AE38" t="s">
        <v>31</v>
      </c>
      <c r="AF38" s="33">
        <v>-1242.94216088041</v>
      </c>
      <c r="AG38" s="33">
        <v>-1248.5360999985301</v>
      </c>
      <c r="AH38" s="33">
        <f t="shared" si="17"/>
        <v>-5.5939391181200335</v>
      </c>
      <c r="AI38" s="33">
        <v>-1242.94216088041</v>
      </c>
      <c r="AJ38" s="33">
        <v>-1248.25560480232</v>
      </c>
      <c r="AK38" s="33">
        <f t="shared" si="18"/>
        <v>-5.3134439219099932</v>
      </c>
      <c r="AL38" s="33">
        <v>-1242.72421604281</v>
      </c>
      <c r="AM38" s="33">
        <v>-1248.0487508743599</v>
      </c>
      <c r="AN38" s="33">
        <f t="shared" si="19"/>
        <v>-5.3245348315499541</v>
      </c>
      <c r="AO38" s="33">
        <v>-1242.7259856028199</v>
      </c>
      <c r="AP38" s="33">
        <v>-1248.05537760692</v>
      </c>
      <c r="AQ38" s="33">
        <v>-1247.7625232828</v>
      </c>
      <c r="AR38" s="33">
        <v>-1247.7416140062201</v>
      </c>
      <c r="AS38" s="33">
        <f t="shared" si="20"/>
        <v>-5.3293920041001002</v>
      </c>
      <c r="AT38" s="33">
        <v>-1242.72598560286</v>
      </c>
      <c r="AU38" s="33">
        <v>-1248.414043928</v>
      </c>
      <c r="AV38" s="33">
        <v>-1248.1031287230301</v>
      </c>
      <c r="AW38" s="33">
        <v>-1248.0948691508499</v>
      </c>
      <c r="AX38" s="33">
        <f t="shared" si="21"/>
        <v>-5.6880583251399912</v>
      </c>
      <c r="AY38" s="71" t="s">
        <v>119</v>
      </c>
      <c r="AZ38" s="424"/>
      <c r="BA38" s="39">
        <f t="shared" ref="BA38:BK38" si="92">627.5095*(AF39-AF37)</f>
        <v>95.686878042997847</v>
      </c>
      <c r="BB38" s="39">
        <f t="shared" si="92"/>
        <v>82.912374769769286</v>
      </c>
      <c r="BC38" s="33">
        <f t="shared" si="92"/>
        <v>-12.774503273228559</v>
      </c>
      <c r="BD38" s="39">
        <f t="shared" si="92"/>
        <v>95.68687805555362</v>
      </c>
      <c r="BE38" s="39">
        <f t="shared" si="92"/>
        <v>83.163303770594453</v>
      </c>
      <c r="BF38" s="33">
        <f t="shared" si="92"/>
        <v>-12.523574284959167</v>
      </c>
      <c r="BG38" s="39">
        <f t="shared" si="92"/>
        <v>95.822697391566933</v>
      </c>
      <c r="BH38" s="39">
        <f t="shared" si="92"/>
        <v>82.910578812485141</v>
      </c>
      <c r="BI38" s="39">
        <f t="shared" si="92"/>
        <v>-12.912118579081794</v>
      </c>
      <c r="BJ38" s="39">
        <f t="shared" si="92"/>
        <v>95.987085616042208</v>
      </c>
      <c r="BK38" s="39">
        <f t="shared" si="92"/>
        <v>82.98561370017606</v>
      </c>
      <c r="BL38" s="39">
        <f>627.5095*(AS39-AS37)</f>
        <v>-13.001471915866146</v>
      </c>
      <c r="BM38" s="39">
        <f>627.5095*(AQ39-AQ37)</f>
        <v>86.287265815540636</v>
      </c>
      <c r="BN38" s="39">
        <f>627.5095*(AR39-AR37)</f>
        <v>87.122906825563049</v>
      </c>
      <c r="BO38" s="39">
        <f>627.5095*(AT39-AT37)</f>
        <v>95.987085609764321</v>
      </c>
      <c r="BP38" s="39">
        <f>627.5095*(AU39-AU37)</f>
        <v>82.627825378700564</v>
      </c>
      <c r="BQ38" s="39">
        <f>627.5095*(AX39-AX37)</f>
        <v>-13.359260231063766</v>
      </c>
      <c r="BR38" s="39">
        <f>627.5095*(AV39-AV37)</f>
        <v>86.41296491035294</v>
      </c>
      <c r="BS38" s="39">
        <f>627.5095*(AW39-AW37)</f>
        <v>84.383792171579813</v>
      </c>
      <c r="BT38" s="428">
        <f t="shared" si="3"/>
        <v>-0.35778832147549622</v>
      </c>
      <c r="BU38" s="39">
        <f t="shared" si="4"/>
        <v>7.5034887690918595E-2</v>
      </c>
      <c r="BV38" s="429">
        <f t="shared" si="5"/>
        <v>0.28454939106872246</v>
      </c>
      <c r="BW38" s="429">
        <f t="shared" si="6"/>
        <v>0.5847569578352072</v>
      </c>
      <c r="BY38" t="s">
        <v>31</v>
      </c>
      <c r="BZ38" s="28">
        <v>-1242.99428319564</v>
      </c>
      <c r="CA38" s="28">
        <v>-1248.90765915866</v>
      </c>
      <c r="CB38" s="28">
        <f t="shared" si="23"/>
        <v>-5.9133759630199165</v>
      </c>
      <c r="CC38" s="28">
        <v>-1242.9942831912399</v>
      </c>
      <c r="CD38" s="28">
        <v>-1248.58414648137</v>
      </c>
      <c r="CE38" s="28">
        <f t="shared" si="24"/>
        <v>-5.5898632901300971</v>
      </c>
      <c r="CF38" s="28">
        <v>-1242.79947183883</v>
      </c>
      <c r="CG38" s="28">
        <v>-1248.4013747868601</v>
      </c>
      <c r="CH38" s="28">
        <f t="shared" si="25"/>
        <v>-5.6019029480301015</v>
      </c>
      <c r="CI38" s="28">
        <v>-1242.7999452710801</v>
      </c>
      <c r="CJ38" s="28">
        <v>-1248.4036805906001</v>
      </c>
      <c r="CK38" s="28">
        <f t="shared" si="26"/>
        <v>-5.6037353195199557</v>
      </c>
      <c r="CL38" s="28">
        <v>-1248.08711751839</v>
      </c>
      <c r="CM38" s="28">
        <v>-1248.1225171003</v>
      </c>
      <c r="CN38" s="28">
        <v>-1242.7999452710901</v>
      </c>
      <c r="CO38" s="28">
        <v>-1248.7833630764601</v>
      </c>
      <c r="CP38" s="28">
        <f t="shared" si="27"/>
        <v>-5.9834178053699816</v>
      </c>
      <c r="CQ38" s="28">
        <v>-1248.44702757651</v>
      </c>
      <c r="CR38" s="28">
        <v>-1248.49677774374</v>
      </c>
      <c r="CS38" s="71" t="s">
        <v>119</v>
      </c>
      <c r="CT38" s="424"/>
      <c r="CU38" s="39">
        <f t="shared" ref="CU38:DM38" si="93">627.5095*(BZ39-BZ37)</f>
        <v>95.87427542819826</v>
      </c>
      <c r="CV38" s="39">
        <f t="shared" si="93"/>
        <v>82.551713364651647</v>
      </c>
      <c r="CW38" s="39">
        <f t="shared" si="93"/>
        <v>-13.322562063546611</v>
      </c>
      <c r="CX38" s="39">
        <f t="shared" si="93"/>
        <v>95.874274675137755</v>
      </c>
      <c r="CY38" s="39">
        <f t="shared" si="93"/>
        <v>82.711453921250651</v>
      </c>
      <c r="CZ38" s="39">
        <f t="shared" si="93"/>
        <v>-13.162820753887095</v>
      </c>
      <c r="DA38" s="39">
        <f t="shared" si="93"/>
        <v>95.940716849366481</v>
      </c>
      <c r="DB38" s="39">
        <f t="shared" si="93"/>
        <v>82.475563612112524</v>
      </c>
      <c r="DC38" s="39">
        <f t="shared" si="93"/>
        <v>-13.465153237253965</v>
      </c>
      <c r="DD38" s="39">
        <f t="shared" si="93"/>
        <v>96.014257028374686</v>
      </c>
      <c r="DE38" s="39">
        <f t="shared" si="93"/>
        <v>82.551610371428083</v>
      </c>
      <c r="DF38" s="39">
        <f t="shared" si="93"/>
        <v>-13.462646656946616</v>
      </c>
      <c r="DG38" s="39">
        <f t="shared" si="93"/>
        <v>85.91361311875761</v>
      </c>
      <c r="DH38" s="39">
        <f t="shared" si="93"/>
        <v>86.68815975382546</v>
      </c>
      <c r="DI38" s="39">
        <f t="shared" si="93"/>
        <v>96.014257034652573</v>
      </c>
      <c r="DJ38" s="39">
        <f t="shared" si="93"/>
        <v>82.427707629263821</v>
      </c>
      <c r="DK38" s="39">
        <f t="shared" si="93"/>
        <v>-13.586549405388748</v>
      </c>
      <c r="DL38" s="39">
        <f t="shared" si="93"/>
        <v>86.276701736912699</v>
      </c>
      <c r="DM38" s="39">
        <f t="shared" si="93"/>
        <v>84.056605549360341</v>
      </c>
      <c r="DN38" s="428">
        <f t="shared" si="8"/>
        <v>-0.12390274216426178</v>
      </c>
      <c r="DO38" s="39">
        <f t="shared" si="29"/>
        <v>7.6046759315559598E-2</v>
      </c>
      <c r="DP38" s="429">
        <f t="shared" si="9"/>
        <v>0.12400573538782567</v>
      </c>
      <c r="DQ38" s="429">
        <f t="shared" si="10"/>
        <v>0.26398734184213701</v>
      </c>
      <c r="DR38" s="429"/>
      <c r="DS38" s="33">
        <f t="shared" si="11"/>
        <v>-0.2509289882693917</v>
      </c>
      <c r="DT38" s="33">
        <f t="shared" si="30"/>
        <v>-0.15974130965951616</v>
      </c>
      <c r="DU38" s="39">
        <f t="shared" si="12"/>
        <v>-0.35778832147549622</v>
      </c>
      <c r="DV38" s="39">
        <f t="shared" si="31"/>
        <v>-0.12390274216426178</v>
      </c>
      <c r="DW38" s="39"/>
      <c r="DX38" s="33">
        <f t="shared" si="32"/>
        <v>-0.10685933320610452</v>
      </c>
      <c r="DY38" s="33">
        <f t="shared" si="33"/>
        <v>3.5838567495254381E-2</v>
      </c>
      <c r="DZ38" s="23"/>
      <c r="EA38" s="23"/>
    </row>
    <row r="39" spans="1:131">
      <c r="A39" t="s">
        <v>32</v>
      </c>
      <c r="B39" s="4">
        <v>-1248.48777376825</v>
      </c>
      <c r="C39" s="4">
        <v>-1248.0029805038901</v>
      </c>
      <c r="D39" s="4">
        <v>-1248.00982373788</v>
      </c>
      <c r="E39" s="4">
        <v>-1248.3672865082899</v>
      </c>
      <c r="F39" s="71" t="s">
        <v>743</v>
      </c>
      <c r="G39" s="424"/>
      <c r="H39" s="39">
        <f>627.5095*(B37-B38)</f>
        <v>-53.662128286768549</v>
      </c>
      <c r="I39" s="39">
        <f>627.5095*(C37-C38)</f>
        <v>-55.089233302007464</v>
      </c>
      <c r="J39" s="39">
        <f>627.5095*(D37-D38)</f>
        <v>-55.277260913816519</v>
      </c>
      <c r="K39" s="39">
        <f>627.5095*(E37-E38)</f>
        <v>-54.338016554109167</v>
      </c>
      <c r="L39" s="428">
        <f t="shared" si="0"/>
        <v>0.93924435970735232</v>
      </c>
      <c r="M39" s="39">
        <f t="shared" si="13"/>
        <v>-0.18802761180905492</v>
      </c>
      <c r="N39" s="429">
        <f t="shared" si="14"/>
        <v>0.67588826734061769</v>
      </c>
      <c r="P39" t="s">
        <v>32</v>
      </c>
      <c r="Q39" s="4">
        <v>-1248.8627381603801</v>
      </c>
      <c r="R39" s="4">
        <v>-1248.35874942444</v>
      </c>
      <c r="S39" s="4">
        <v>-1248.36126827815</v>
      </c>
      <c r="T39" s="4">
        <v>-1248.73978476251</v>
      </c>
      <c r="U39" s="71" t="s">
        <v>743</v>
      </c>
      <c r="V39" s="424"/>
      <c r="W39" s="39">
        <f>627.5095*(Q37-Q38)</f>
        <v>-53.800749603129972</v>
      </c>
      <c r="X39" s="39">
        <f>627.5095*(R37-R38)</f>
        <v>-54.794653560593055</v>
      </c>
      <c r="Y39" s="39">
        <f>627.5095*(S37-S38)</f>
        <v>-54.935055284637762</v>
      </c>
      <c r="Z39" s="39">
        <f>627.5095*(T37-T38)</f>
        <v>-54.1788979535797</v>
      </c>
      <c r="AA39" s="428">
        <f t="shared" si="1"/>
        <v>0.75615733105806271</v>
      </c>
      <c r="AB39" s="39">
        <f t="shared" si="15"/>
        <v>-0.14040172404470752</v>
      </c>
      <c r="AC39" s="429">
        <f t="shared" si="16"/>
        <v>0.37814835044972739</v>
      </c>
      <c r="AE39" t="s">
        <v>32</v>
      </c>
      <c r="AF39" s="33">
        <v>-1242.9043767441301</v>
      </c>
      <c r="AG39" s="33">
        <v>-1248.48855611931</v>
      </c>
      <c r="AH39" s="33">
        <f t="shared" si="17"/>
        <v>-5.5841793751799287</v>
      </c>
      <c r="AI39" s="33">
        <v>-1242.9043767441101</v>
      </c>
      <c r="AJ39" s="33">
        <v>-1248.2097158746201</v>
      </c>
      <c r="AK39" s="33">
        <f t="shared" si="18"/>
        <v>-5.3053391305099922</v>
      </c>
      <c r="AL39" s="33">
        <v>-1242.68651994006</v>
      </c>
      <c r="AM39" s="33">
        <v>-1248.0035374455899</v>
      </c>
      <c r="AN39" s="33">
        <f t="shared" si="19"/>
        <v>-5.3170175055299751</v>
      </c>
      <c r="AO39" s="33">
        <v>-1242.6885069504499</v>
      </c>
      <c r="AP39" s="33">
        <v>-1248.0103661994001</v>
      </c>
      <c r="AQ39" s="33">
        <v>-1247.71762814864</v>
      </c>
      <c r="AR39" s="33">
        <v>-1247.68875991747</v>
      </c>
      <c r="AS39" s="33">
        <f t="shared" si="20"/>
        <v>-5.3218592489502043</v>
      </c>
      <c r="AT39" s="33">
        <v>-1242.6885069504799</v>
      </c>
      <c r="AU39" s="33">
        <v>-1248.3680104965299</v>
      </c>
      <c r="AV39" s="33">
        <v>-1248.05727156685</v>
      </c>
      <c r="AW39" s="33">
        <v>-1248.0380932087</v>
      </c>
      <c r="AX39" s="33">
        <f t="shared" si="21"/>
        <v>-5.6795035460500003</v>
      </c>
      <c r="AY39" s="71" t="s">
        <v>743</v>
      </c>
      <c r="AZ39" s="424"/>
      <c r="BA39" s="39">
        <f t="shared" ref="BA39:BK39" si="94">627.5095*(AF37-AF38)</f>
        <v>-71.976973578050575</v>
      </c>
      <c r="BB39" s="39">
        <f t="shared" si="94"/>
        <v>-53.078138892348292</v>
      </c>
      <c r="BC39" s="33">
        <f t="shared" si="94"/>
        <v>18.89883468570228</v>
      </c>
      <c r="BD39" s="39">
        <f t="shared" si="94"/>
        <v>-71.976973578050575</v>
      </c>
      <c r="BE39" s="39">
        <f t="shared" si="94"/>
        <v>-54.367565694072489</v>
      </c>
      <c r="BF39" s="33">
        <f t="shared" si="94"/>
        <v>17.609407883978079</v>
      </c>
      <c r="BG39" s="39">
        <f t="shared" si="94"/>
        <v>-72.168034802945172</v>
      </c>
      <c r="BH39" s="39">
        <f t="shared" si="94"/>
        <v>-54.538722731729365</v>
      </c>
      <c r="BI39" s="39">
        <f t="shared" si="94"/>
        <v>17.629312071215811</v>
      </c>
      <c r="BJ39" s="39">
        <f t="shared" si="94"/>
        <v>-72.46887520663519</v>
      </c>
      <c r="BK39" s="39">
        <f t="shared" si="94"/>
        <v>-54.740527873035489</v>
      </c>
      <c r="BL39" s="39">
        <f>627.5095*(AS37-AS38)</f>
        <v>17.728347333599697</v>
      </c>
      <c r="BM39" s="39">
        <f>627.5095*(AQ37-AQ38)</f>
        <v>-58.115142626356707</v>
      </c>
      <c r="BN39" s="39">
        <f>627.5095*(AR37-AR38)</f>
        <v>-53.956464021026257</v>
      </c>
      <c r="BO39" s="39">
        <f>627.5095*(AT37-AT38)</f>
        <v>-72.46887519407943</v>
      </c>
      <c r="BP39" s="39">
        <f>627.5095*(AU37-AU38)</f>
        <v>-53.741409813645006</v>
      </c>
      <c r="BQ39" s="39">
        <f>627.5095*(AX37-AX38)</f>
        <v>18.72746538043442</v>
      </c>
      <c r="BR39" s="39">
        <f>627.5095*(AV37-AV38)</f>
        <v>-57.637163764362199</v>
      </c>
      <c r="BS39" s="39">
        <f>627.5095*(AW37-AW38)</f>
        <v>-48.756349101068601</v>
      </c>
      <c r="BT39" s="428">
        <f t="shared" si="3"/>
        <v>0.99911805939048293</v>
      </c>
      <c r="BU39" s="39">
        <f t="shared" si="4"/>
        <v>-0.20180514130612437</v>
      </c>
      <c r="BV39" s="429">
        <f t="shared" ref="BV39:BV70" si="95">BB39-BP39</f>
        <v>0.66327092129671428</v>
      </c>
      <c r="BW39" s="429">
        <f t="shared" ref="BW39:BW70" si="96">BC39-BQ39</f>
        <v>0.17136930526785932</v>
      </c>
      <c r="BY39" t="s">
        <v>32</v>
      </c>
      <c r="BZ39" s="28">
        <v>-1242.9567789130699</v>
      </c>
      <c r="CA39" s="28">
        <v>-1248.8609514032401</v>
      </c>
      <c r="CB39" s="28">
        <f t="shared" si="23"/>
        <v>-5.90417249017014</v>
      </c>
      <c r="CC39" s="28">
        <v>-1242.95677891428</v>
      </c>
      <c r="CD39" s="28">
        <v>-1248.5390258213599</v>
      </c>
      <c r="CE39" s="28">
        <f t="shared" si="24"/>
        <v>-5.5822469070799343</v>
      </c>
      <c r="CF39" s="28">
        <v>-1242.76224640808</v>
      </c>
      <c r="CG39" s="28">
        <v>-1248.35656191262</v>
      </c>
      <c r="CH39" s="28">
        <f t="shared" si="25"/>
        <v>-5.5943155045399635</v>
      </c>
      <c r="CI39" s="28">
        <v>-1242.7628124002599</v>
      </c>
      <c r="CJ39" s="28">
        <v>-1248.35901755754</v>
      </c>
      <c r="CK39" s="28">
        <f t="shared" si="26"/>
        <v>-5.5962051572801101</v>
      </c>
      <c r="CL39" s="28">
        <v>-1248.0425373028399</v>
      </c>
      <c r="CM39" s="28">
        <v>-1248.06994245892</v>
      </c>
      <c r="CN39" s="28">
        <v>-1242.7628124002599</v>
      </c>
      <c r="CO39" s="28">
        <v>-1248.7376947339401</v>
      </c>
      <c r="CP39" s="28">
        <f t="shared" si="27"/>
        <v>-5.9748823336801706</v>
      </c>
      <c r="CQ39" s="28">
        <v>-1248.4014894060001</v>
      </c>
      <c r="CR39" s="28">
        <v>-1248.44023300135</v>
      </c>
      <c r="CS39" s="71" t="s">
        <v>743</v>
      </c>
      <c r="CT39" s="424"/>
      <c r="CU39" s="39">
        <f t="shared" ref="CU39:DM39" si="97">627.5095*(BZ37-BZ38)</f>
        <v>-72.339981824759946</v>
      </c>
      <c r="CV39" s="39">
        <f t="shared" si="97"/>
        <v>-53.2421531149865</v>
      </c>
      <c r="CW39" s="39">
        <f t="shared" si="97"/>
        <v>19.097828709773449</v>
      </c>
      <c r="CX39" s="39">
        <f t="shared" si="97"/>
        <v>-72.339984592164583</v>
      </c>
      <c r="CY39" s="39">
        <f t="shared" si="97"/>
        <v>-54.397811118661373</v>
      </c>
      <c r="CZ39" s="39">
        <f t="shared" si="97"/>
        <v>17.942173473503207</v>
      </c>
      <c r="DA39" s="39">
        <f t="shared" si="97"/>
        <v>-72.581405412203722</v>
      </c>
      <c r="DB39" s="39">
        <f t="shared" si="97"/>
        <v>-54.355059304175036</v>
      </c>
      <c r="DC39" s="39">
        <f t="shared" si="97"/>
        <v>18.226346108028689</v>
      </c>
      <c r="DD39" s="39">
        <f t="shared" si="97"/>
        <v>-72.713027826434413</v>
      </c>
      <c r="DE39" s="39">
        <f t="shared" si="97"/>
        <v>-54.525132827443407</v>
      </c>
      <c r="DF39" s="39">
        <f t="shared" si="97"/>
        <v>18.187894998991005</v>
      </c>
      <c r="DG39" s="39">
        <f t="shared" si="97"/>
        <v>-57.93910434907658</v>
      </c>
      <c r="DH39" s="39">
        <f t="shared" si="97"/>
        <v>-53.697072828761371</v>
      </c>
      <c r="DI39" s="39">
        <f t="shared" si="97"/>
        <v>-72.713027826434413</v>
      </c>
      <c r="DJ39" s="39">
        <f t="shared" si="97"/>
        <v>-53.770388848708237</v>
      </c>
      <c r="DK39" s="39">
        <f t="shared" si="97"/>
        <v>18.942638977726173</v>
      </c>
      <c r="DL39" s="39">
        <f t="shared" si="97"/>
        <v>-57.701067129348402</v>
      </c>
      <c r="DM39" s="39">
        <f t="shared" si="97"/>
        <v>-48.574242524527556</v>
      </c>
      <c r="DN39" s="428">
        <f t="shared" si="8"/>
        <v>0.75474397873517063</v>
      </c>
      <c r="DO39" s="39">
        <f t="shared" si="29"/>
        <v>-0.17007352326837122</v>
      </c>
      <c r="DP39" s="429">
        <f t="shared" ref="DP39:DP70" si="98">CV39-DJ39</f>
        <v>0.52823573372173627</v>
      </c>
      <c r="DQ39" s="429">
        <f t="shared" ref="DQ39:DQ70" si="99">CW39-DK39</f>
        <v>0.15518973204727615</v>
      </c>
      <c r="DR39" s="429"/>
      <c r="DS39" s="33">
        <f t="shared" ref="DS39:DS70" si="100">BC39-BF39</f>
        <v>1.2894268017242005</v>
      </c>
      <c r="DT39" s="33">
        <f t="shared" si="30"/>
        <v>1.1556552362702419</v>
      </c>
      <c r="DU39" s="39">
        <f t="shared" ref="DU39:DU70" si="101">BT39</f>
        <v>0.99911805939048293</v>
      </c>
      <c r="DV39" s="39">
        <f t="shared" si="31"/>
        <v>0.75474397873517063</v>
      </c>
      <c r="DW39" s="39"/>
      <c r="DX39" s="33">
        <f t="shared" si="32"/>
        <v>-0.29030874233371762</v>
      </c>
      <c r="DY39" s="33">
        <f t="shared" si="33"/>
        <v>-0.40091125753507129</v>
      </c>
      <c r="DZ39" s="23"/>
      <c r="EA39" s="23"/>
    </row>
    <row r="40" spans="1:131">
      <c r="A40" t="s">
        <v>33</v>
      </c>
      <c r="B40" s="4">
        <v>-1798.4930793363201</v>
      </c>
      <c r="C40" s="4">
        <v>-1797.96633164278</v>
      </c>
      <c r="D40" s="4">
        <v>-1797.97475108392</v>
      </c>
      <c r="E40" s="4">
        <v>-1798.3476709460699</v>
      </c>
      <c r="F40" s="71" t="s">
        <v>118</v>
      </c>
      <c r="G40" s="424" t="s">
        <v>749</v>
      </c>
      <c r="H40" s="39">
        <f>627.5095*(B42-B41)</f>
        <v>5.2613053794690829</v>
      </c>
      <c r="I40" s="39">
        <f>627.5095*(C42-C41)</f>
        <v>5.3013968422021858</v>
      </c>
      <c r="J40" s="39">
        <f>627.5095*(D42-D41)</f>
        <v>5.2699374252901849</v>
      </c>
      <c r="K40" s="39">
        <f>627.5095*(E42-E41)</f>
        <v>5.1800029958850704</v>
      </c>
      <c r="L40" s="428">
        <f t="shared" si="0"/>
        <v>-8.9934429405114535E-2</v>
      </c>
      <c r="M40" s="39">
        <f t="shared" si="13"/>
        <v>-3.1459416912000826E-2</v>
      </c>
      <c r="N40" s="429">
        <f t="shared" si="14"/>
        <v>8.1302383584012539E-2</v>
      </c>
      <c r="P40" t="s">
        <v>33</v>
      </c>
      <c r="Q40" s="4">
        <v>-1798.82167682969</v>
      </c>
      <c r="R40" s="4">
        <v>-1798.2542409217001</v>
      </c>
      <c r="S40" s="4">
        <v>-1798.2573521531799</v>
      </c>
      <c r="T40" s="4">
        <v>-1798.6549630581001</v>
      </c>
      <c r="U40" s="71" t="s">
        <v>118</v>
      </c>
      <c r="V40" s="424" t="s">
        <v>749</v>
      </c>
      <c r="W40" s="39">
        <f>627.5095*(Q42-Q41)</f>
        <v>5.1743373945181643</v>
      </c>
      <c r="X40" s="39">
        <f>627.5095*(R42-R41)</f>
        <v>5.2717977461337719</v>
      </c>
      <c r="Y40" s="39">
        <f>627.5095*(S42-S41)</f>
        <v>5.3143240837742125</v>
      </c>
      <c r="Z40" s="39">
        <f>627.5095*(T42-T41)</f>
        <v>5.199572701695752</v>
      </c>
      <c r="AA40" s="428">
        <f t="shared" si="1"/>
        <v>-0.11475138207846047</v>
      </c>
      <c r="AB40" s="39">
        <f t="shared" si="15"/>
        <v>4.2526337640440559E-2</v>
      </c>
      <c r="AC40" s="429">
        <f t="shared" si="16"/>
        <v>-2.5235307177587707E-2</v>
      </c>
      <c r="AE40" t="s">
        <v>33</v>
      </c>
      <c r="AF40" s="33">
        <v>-1793.9021101584599</v>
      </c>
      <c r="AG40" s="33">
        <v>-1798.4933763628801</v>
      </c>
      <c r="AH40" s="33">
        <f t="shared" si="17"/>
        <v>-4.5912662044202079</v>
      </c>
      <c r="AI40" s="33">
        <v>-1793.9021101584699</v>
      </c>
      <c r="AJ40" s="33">
        <v>-1798.1977258563199</v>
      </c>
      <c r="AK40" s="33">
        <f t="shared" si="18"/>
        <v>-4.295615697850053</v>
      </c>
      <c r="AL40" s="33">
        <v>-1793.66411277154</v>
      </c>
      <c r="AM40" s="33">
        <v>-1797.96684205875</v>
      </c>
      <c r="AN40" s="33">
        <f t="shared" si="19"/>
        <v>-4.3027292872100134</v>
      </c>
      <c r="AO40" s="33">
        <v>-1793.6658572584099</v>
      </c>
      <c r="AP40" s="33">
        <v>-1797.9751985974899</v>
      </c>
      <c r="AQ40" s="33">
        <v>-1797.7608975041101</v>
      </c>
      <c r="AR40" s="33">
        <v>-1797.6352503166099</v>
      </c>
      <c r="AS40" s="33">
        <f t="shared" si="20"/>
        <v>-4.3093413390799924</v>
      </c>
      <c r="AT40" s="33">
        <v>-1793.6658572583301</v>
      </c>
      <c r="AU40" s="33">
        <v>-1798.34792334605</v>
      </c>
      <c r="AV40" s="33">
        <v>-1798.11610093799</v>
      </c>
      <c r="AW40" s="33">
        <v>-1798.0066876412</v>
      </c>
      <c r="AX40" s="33">
        <f t="shared" si="21"/>
        <v>-4.6820660877199316</v>
      </c>
      <c r="AY40" s="71" t="s">
        <v>118</v>
      </c>
      <c r="AZ40" s="424" t="s">
        <v>749</v>
      </c>
      <c r="BA40" s="39">
        <f t="shared" ref="BA40:BK40" si="102">627.5095*(AF42-AF41)</f>
        <v>4.6328740680747647</v>
      </c>
      <c r="BB40" s="39">
        <f t="shared" si="102"/>
        <v>5.4686468551253755</v>
      </c>
      <c r="BC40" s="33">
        <f t="shared" si="102"/>
        <v>0.83577278705061031</v>
      </c>
      <c r="BD40" s="39">
        <f t="shared" si="102"/>
        <v>4.6328740617968824</v>
      </c>
      <c r="BE40" s="39">
        <f t="shared" si="102"/>
        <v>5.3011119778745925</v>
      </c>
      <c r="BF40" s="33">
        <f t="shared" si="102"/>
        <v>0.66823791607770966</v>
      </c>
      <c r="BG40" s="39">
        <f t="shared" si="102"/>
        <v>4.6535545596796792</v>
      </c>
      <c r="BH40" s="39">
        <f t="shared" si="102"/>
        <v>5.3456252679489404</v>
      </c>
      <c r="BI40" s="39">
        <f t="shared" si="102"/>
        <v>0.69207070826926165</v>
      </c>
      <c r="BJ40" s="39">
        <f t="shared" si="102"/>
        <v>4.6365697790075275</v>
      </c>
      <c r="BK40" s="39">
        <f t="shared" si="102"/>
        <v>5.3179408915723148</v>
      </c>
      <c r="BL40" s="39">
        <f>627.5095*(AS42-AS41)</f>
        <v>0.68137111256478766</v>
      </c>
      <c r="BM40" s="39">
        <f>627.5095*(AQ42-AQ41)</f>
        <v>5.2195679279278719</v>
      </c>
      <c r="BN40" s="39">
        <f>627.5095*(AR42-AR41)</f>
        <v>5.2009647751368622</v>
      </c>
      <c r="BO40" s="39">
        <f>627.5095*(AT42-AT41)</f>
        <v>4.6365697978411742</v>
      </c>
      <c r="BP40" s="39">
        <f>627.5095*(AU42-AU41)</f>
        <v>5.3907785988166745</v>
      </c>
      <c r="BQ40" s="39">
        <f>627.5095*(AX42-AX41)</f>
        <v>0.75420880097550058</v>
      </c>
      <c r="BR40" s="39">
        <f>627.5095*(AV42-AV41)</f>
        <v>5.2991776798937016</v>
      </c>
      <c r="BS40" s="39">
        <f>627.5095*(AW42-AW41)</f>
        <v>5.2850484250539083</v>
      </c>
      <c r="BT40" s="428">
        <f t="shared" si="3"/>
        <v>7.2837707244359784E-2</v>
      </c>
      <c r="BU40" s="39">
        <f t="shared" si="4"/>
        <v>-2.7684376376625686E-2</v>
      </c>
      <c r="BV40" s="429">
        <f t="shared" si="95"/>
        <v>7.7868256308700978E-2</v>
      </c>
      <c r="BW40" s="429">
        <f t="shared" si="96"/>
        <v>8.1563986075109729E-2</v>
      </c>
      <c r="BY40" t="s">
        <v>33</v>
      </c>
      <c r="BZ40" s="28">
        <v>-1793.96786818287</v>
      </c>
      <c r="CA40" s="28">
        <v>-1798.81966930261</v>
      </c>
      <c r="CB40" s="28">
        <f t="shared" si="23"/>
        <v>-4.8518011197400028</v>
      </c>
      <c r="CC40" s="28">
        <v>-1793.96786818243</v>
      </c>
      <c r="CD40" s="28">
        <v>-1798.48340716507</v>
      </c>
      <c r="CE40" s="28">
        <f t="shared" si="24"/>
        <v>-4.5155389826400096</v>
      </c>
      <c r="CF40" s="28">
        <v>-1793.72743317716</v>
      </c>
      <c r="CG40" s="28">
        <v>-1798.2521837102599</v>
      </c>
      <c r="CH40" s="28">
        <f t="shared" si="25"/>
        <v>-4.5247505330999047</v>
      </c>
      <c r="CI40" s="28">
        <v>-1793.7279546173199</v>
      </c>
      <c r="CJ40" s="28">
        <v>-1798.2552902433099</v>
      </c>
      <c r="CK40" s="28">
        <f t="shared" si="26"/>
        <v>-4.5273356259899629</v>
      </c>
      <c r="CL40" s="28">
        <v>-1798.0218030582901</v>
      </c>
      <c r="CM40" s="28">
        <v>-1797.9421055836899</v>
      </c>
      <c r="CN40" s="28">
        <v>-1793.72795461735</v>
      </c>
      <c r="CO40" s="28">
        <v>-1798.6526482782001</v>
      </c>
      <c r="CP40" s="28">
        <f t="shared" si="27"/>
        <v>-4.9246936608501528</v>
      </c>
      <c r="CQ40" s="28">
        <v>-1798.39979600276</v>
      </c>
      <c r="CR40" s="28">
        <v>-1798.33771454212</v>
      </c>
      <c r="CS40" s="71" t="s">
        <v>118</v>
      </c>
      <c r="CT40" s="424" t="s">
        <v>749</v>
      </c>
      <c r="CU40" s="39">
        <f t="shared" ref="CU40:DM40" si="103">627.5095*(BZ42-BZ41)</f>
        <v>4.6067955073391591</v>
      </c>
      <c r="CV40" s="39">
        <f t="shared" si="103"/>
        <v>5.3756042707733656</v>
      </c>
      <c r="CW40" s="39">
        <f t="shared" si="103"/>
        <v>0.76880876343420657</v>
      </c>
      <c r="CX40" s="39">
        <f t="shared" si="103"/>
        <v>4.6067955387285702</v>
      </c>
      <c r="CY40" s="39">
        <f t="shared" si="103"/>
        <v>5.326958071485131</v>
      </c>
      <c r="CZ40" s="39">
        <f t="shared" si="103"/>
        <v>0.72016253275656084</v>
      </c>
      <c r="DA40" s="39">
        <f t="shared" si="103"/>
        <v>4.5628456519150333</v>
      </c>
      <c r="DB40" s="39">
        <f t="shared" si="103"/>
        <v>5.3301851958670969</v>
      </c>
      <c r="DC40" s="39">
        <f t="shared" si="103"/>
        <v>0.76733954395206316</v>
      </c>
      <c r="DD40" s="39">
        <f t="shared" si="103"/>
        <v>4.5622077446028495</v>
      </c>
      <c r="DE40" s="39">
        <f t="shared" si="103"/>
        <v>5.335855001417583</v>
      </c>
      <c r="DF40" s="39">
        <f t="shared" si="103"/>
        <v>0.77364725681473345</v>
      </c>
      <c r="DG40" s="39">
        <f t="shared" si="103"/>
        <v>5.2317369121892714</v>
      </c>
      <c r="DH40" s="39">
        <f t="shared" si="103"/>
        <v>5.2056426889935983</v>
      </c>
      <c r="DI40" s="39">
        <f t="shared" si="103"/>
        <v>4.5622077697143784</v>
      </c>
      <c r="DJ40" s="39">
        <f t="shared" si="103"/>
        <v>5.4264147064651356</v>
      </c>
      <c r="DK40" s="39">
        <f t="shared" si="103"/>
        <v>0.86420693675075699</v>
      </c>
      <c r="DL40" s="39">
        <f t="shared" si="103"/>
        <v>5.3090155794770206</v>
      </c>
      <c r="DM40" s="39">
        <f t="shared" si="103"/>
        <v>5.2981961672514135</v>
      </c>
      <c r="DN40" s="428">
        <f t="shared" si="8"/>
        <v>9.0559705047552619E-2</v>
      </c>
      <c r="DO40" s="39">
        <f t="shared" si="29"/>
        <v>5.6698055504860179E-3</v>
      </c>
      <c r="DP40" s="429">
        <f t="shared" si="98"/>
        <v>-5.0810435691770017E-2</v>
      </c>
      <c r="DQ40" s="429">
        <f t="shared" si="99"/>
        <v>-9.5398173316550428E-2</v>
      </c>
      <c r="DR40" s="429"/>
      <c r="DS40" s="33">
        <f t="shared" si="100"/>
        <v>0.16753487097290065</v>
      </c>
      <c r="DT40" s="33">
        <f t="shared" si="30"/>
        <v>4.864623067764573E-2</v>
      </c>
      <c r="DU40" s="39">
        <f t="shared" si="101"/>
        <v>7.2837707244359784E-2</v>
      </c>
      <c r="DV40" s="39">
        <f t="shared" si="31"/>
        <v>9.0559705047552619E-2</v>
      </c>
      <c r="DW40" s="39"/>
      <c r="DX40" s="33">
        <f t="shared" si="32"/>
        <v>-9.4697163728540867E-2</v>
      </c>
      <c r="DY40" s="33">
        <f t="shared" si="33"/>
        <v>4.1913474369906889E-2</v>
      </c>
      <c r="DZ40" s="23"/>
      <c r="EA40" s="23"/>
    </row>
    <row r="41" spans="1:131">
      <c r="A41" t="s">
        <v>34</v>
      </c>
      <c r="B41" s="4">
        <v>-1798.44171759759</v>
      </c>
      <c r="C41" s="4">
        <v>-1797.91474822023</v>
      </c>
      <c r="D41" s="4">
        <v>-1797.9232116445701</v>
      </c>
      <c r="E41" s="4">
        <v>-1798.2961769574499</v>
      </c>
      <c r="F41" s="71" t="s">
        <v>119</v>
      </c>
      <c r="G41" s="424"/>
      <c r="H41" s="39">
        <f>627.5095*(B42-B40)</f>
        <v>37.491284369103155</v>
      </c>
      <c r="I41" s="39">
        <f>627.5095*(C42-C40)</f>
        <v>37.670484534865537</v>
      </c>
      <c r="J41" s="39">
        <f>627.5095*(D42-D40)</f>
        <v>37.611425242014285</v>
      </c>
      <c r="K41" s="39">
        <f>627.5095*(E42-E40)</f>
        <v>37.492970047824095</v>
      </c>
      <c r="L41" s="428">
        <f t="shared" si="0"/>
        <v>-0.11845519419019013</v>
      </c>
      <c r="M41" s="39">
        <f t="shared" si="13"/>
        <v>-5.905929285125211E-2</v>
      </c>
      <c r="N41" s="429">
        <f t="shared" si="14"/>
        <v>-1.6856787209391655E-3</v>
      </c>
      <c r="P41" t="s">
        <v>34</v>
      </c>
      <c r="Q41" s="4">
        <v>-1798.7704559927699</v>
      </c>
      <c r="R41" s="4">
        <v>-1798.20280577515</v>
      </c>
      <c r="S41" s="4">
        <v>-1798.2058970237999</v>
      </c>
      <c r="T41" s="4">
        <v>-1798.60337577929</v>
      </c>
      <c r="U41" s="71" t="s">
        <v>119</v>
      </c>
      <c r="V41" s="424"/>
      <c r="W41" s="39">
        <f>627.5095*(Q42-Q40)</f>
        <v>37.315899159792743</v>
      </c>
      <c r="X41" s="39">
        <f>627.5095*(R42-R40)</f>
        <v>37.547840840243673</v>
      </c>
      <c r="Y41" s="39">
        <f>627.5095*(S42-S40)</f>
        <v>37.602906593437069</v>
      </c>
      <c r="Z41" s="39">
        <f>627.5095*(T42-T40)</f>
        <v>37.571080234166558</v>
      </c>
      <c r="AA41" s="428">
        <f t="shared" si="1"/>
        <v>-3.1826359270510807E-2</v>
      </c>
      <c r="AB41" s="39">
        <f t="shared" si="15"/>
        <v>5.5065753193396461E-2</v>
      </c>
      <c r="AC41" s="429">
        <f t="shared" si="16"/>
        <v>-0.25518107437381587</v>
      </c>
      <c r="AE41" t="s">
        <v>34</v>
      </c>
      <c r="AF41" s="33">
        <v>-1793.84292228768</v>
      </c>
      <c r="AG41" s="33">
        <v>-1798.4425130165801</v>
      </c>
      <c r="AH41" s="33">
        <f t="shared" si="17"/>
        <v>-4.5995907289000115</v>
      </c>
      <c r="AI41" s="33">
        <v>-1793.84292228767</v>
      </c>
      <c r="AJ41" s="33">
        <v>-1798.1464842503599</v>
      </c>
      <c r="AK41" s="33">
        <f t="shared" si="18"/>
        <v>-4.3035619626898551</v>
      </c>
      <c r="AL41" s="33">
        <v>-1793.60472481691</v>
      </c>
      <c r="AM41" s="33">
        <v>-1797.9155620981301</v>
      </c>
      <c r="AN41" s="33">
        <f t="shared" si="19"/>
        <v>-4.3108372812200741</v>
      </c>
      <c r="AO41" s="33">
        <v>-1793.6063513791</v>
      </c>
      <c r="AP41" s="33">
        <v>-1797.9239336569999</v>
      </c>
      <c r="AQ41" s="33">
        <v>-1797.7079318367</v>
      </c>
      <c r="AR41" s="33">
        <v>-1797.5860692772901</v>
      </c>
      <c r="AS41" s="33">
        <f t="shared" si="20"/>
        <v>-4.3175822778998736</v>
      </c>
      <c r="AT41" s="33">
        <v>-1793.6063513791401</v>
      </c>
      <c r="AU41" s="33">
        <v>-1798.2968998972899</v>
      </c>
      <c r="AV41" s="33">
        <v>-1798.06330548814</v>
      </c>
      <c r="AW41" s="33">
        <v>-1797.95930876226</v>
      </c>
      <c r="AX41" s="33">
        <f t="shared" si="21"/>
        <v>-4.6905485181498534</v>
      </c>
      <c r="AY41" s="71" t="s">
        <v>119</v>
      </c>
      <c r="AZ41" s="424"/>
      <c r="BA41" s="39">
        <f t="shared" ref="BA41:BK41" si="104">627.5095*(AF42-AF40)</f>
        <v>41.773825267203954</v>
      </c>
      <c r="BB41" s="39">
        <f t="shared" si="104"/>
        <v>37.385879860195253</v>
      </c>
      <c r="BC41" s="33">
        <f t="shared" si="104"/>
        <v>-4.3879454070086981</v>
      </c>
      <c r="BD41" s="39">
        <f t="shared" si="104"/>
        <v>41.773825273481833</v>
      </c>
      <c r="BE41" s="39">
        <f t="shared" si="104"/>
        <v>37.455706513067746</v>
      </c>
      <c r="BF41" s="33">
        <f t="shared" si="104"/>
        <v>-4.3181187604140847</v>
      </c>
      <c r="BG41" s="39">
        <f t="shared" si="104"/>
        <v>41.920060275563088</v>
      </c>
      <c r="BH41" s="39">
        <f t="shared" si="104"/>
        <v>37.524287716576104</v>
      </c>
      <c r="BI41" s="39">
        <f t="shared" si="104"/>
        <v>-4.3957725589869812</v>
      </c>
      <c r="BJ41" s="39">
        <f t="shared" si="104"/>
        <v>41.977074351811609</v>
      </c>
      <c r="BK41" s="39">
        <f t="shared" si="104"/>
        <v>37.487178065982157</v>
      </c>
      <c r="BL41" s="39">
        <f>627.5095*(AS42-AS40)</f>
        <v>-4.4898962858294507</v>
      </c>
      <c r="BM41" s="39">
        <f>627.5095*(AQ42-AQ40)</f>
        <v>38.456027401565336</v>
      </c>
      <c r="BN41" s="39">
        <f>627.5095*(AR42-AR40)</f>
        <v>36.062534168197026</v>
      </c>
      <c r="BO41" s="39">
        <f>627.5095*(AT42-AT40)</f>
        <v>41.977074295453349</v>
      </c>
      <c r="BP41" s="39">
        <f>627.5095*(AU42-AU40)</f>
        <v>37.408477418563834</v>
      </c>
      <c r="BQ41" s="39">
        <f>627.5095*(AX42-AX40)</f>
        <v>-4.5685968768895169</v>
      </c>
      <c r="BR41" s="39">
        <f>627.5095*(AV42-AV40)</f>
        <v>38.428824017548173</v>
      </c>
      <c r="BS41" s="39">
        <f>627.5095*(AW42-AW40)</f>
        <v>35.015745059241603</v>
      </c>
      <c r="BT41" s="428">
        <f t="shared" si="3"/>
        <v>-7.8700647418322944E-2</v>
      </c>
      <c r="BU41" s="39">
        <f t="shared" si="4"/>
        <v>-3.7109650593947663E-2</v>
      </c>
      <c r="BV41" s="429">
        <f t="shared" si="95"/>
        <v>-2.2597558368580906E-2</v>
      </c>
      <c r="BW41" s="429">
        <f t="shared" si="96"/>
        <v>0.18065146988081882</v>
      </c>
      <c r="BY41" t="s">
        <v>34</v>
      </c>
      <c r="BZ41" s="28">
        <v>-1793.90902299662</v>
      </c>
      <c r="CA41" s="28">
        <v>-1798.76896916807</v>
      </c>
      <c r="CB41" s="28">
        <f t="shared" si="23"/>
        <v>-4.8599461714500194</v>
      </c>
      <c r="CC41" s="28">
        <v>-1793.90902299664</v>
      </c>
      <c r="CD41" s="28">
        <v>-1798.43237074587</v>
      </c>
      <c r="CE41" s="28">
        <f t="shared" si="24"/>
        <v>-4.5233477492299698</v>
      </c>
      <c r="CF41" s="28">
        <v>-1793.6683679466</v>
      </c>
      <c r="CG41" s="28">
        <v>-1798.2010590878399</v>
      </c>
      <c r="CH41" s="28">
        <f t="shared" si="25"/>
        <v>-4.5326911412398658</v>
      </c>
      <c r="CI41" s="28">
        <v>-1793.6688609497701</v>
      </c>
      <c r="CJ41" s="28">
        <v>-1798.2040210725099</v>
      </c>
      <c r="CK41" s="28">
        <f t="shared" si="26"/>
        <v>-4.5351601227398533</v>
      </c>
      <c r="CL41" s="28">
        <v>-1797.96878480141</v>
      </c>
      <c r="CM41" s="28">
        <v>-1797.89302635492</v>
      </c>
      <c r="CN41" s="28">
        <v>-1793.6688609498001</v>
      </c>
      <c r="CO41" s="28">
        <v>-1798.6014718783699</v>
      </c>
      <c r="CP41" s="28">
        <f t="shared" si="27"/>
        <v>-4.9326109285698294</v>
      </c>
      <c r="CQ41" s="28">
        <v>-1798.3468029595001</v>
      </c>
      <c r="CR41" s="28">
        <v>-1798.2902778781499</v>
      </c>
      <c r="CS41" s="71" t="s">
        <v>119</v>
      </c>
      <c r="CT41" s="424"/>
      <c r="CU41" s="39">
        <f t="shared" ref="CU41:DM41" si="105">627.5095*(BZ42-BZ40)</f>
        <v>41.532708908472465</v>
      </c>
      <c r="CV41" s="39">
        <f t="shared" si="105"/>
        <v>37.190420345880035</v>
      </c>
      <c r="CW41" s="39">
        <f t="shared" si="105"/>
        <v>-4.3422885625924303</v>
      </c>
      <c r="CX41" s="39">
        <f t="shared" si="105"/>
        <v>41.532708651221974</v>
      </c>
      <c r="CY41" s="39">
        <f t="shared" si="105"/>
        <v>37.352795965495893</v>
      </c>
      <c r="CZ41" s="39">
        <f t="shared" si="105"/>
        <v>-4.1799126857260784</v>
      </c>
      <c r="DA41" s="39">
        <f t="shared" si="105"/>
        <v>41.626838948010864</v>
      </c>
      <c r="DB41" s="39">
        <f t="shared" si="105"/>
        <v>37.411371448360001</v>
      </c>
      <c r="DC41" s="39">
        <f t="shared" si="105"/>
        <v>-4.2154674996508659</v>
      </c>
      <c r="DD41" s="39">
        <f t="shared" si="105"/>
        <v>41.644045521981518</v>
      </c>
      <c r="DE41" s="39">
        <f t="shared" si="105"/>
        <v>37.507746735520911</v>
      </c>
      <c r="DF41" s="39">
        <f t="shared" si="105"/>
        <v>-4.1362987864606078</v>
      </c>
      <c r="DG41" s="39">
        <f t="shared" si="105"/>
        <v>38.501196777843951</v>
      </c>
      <c r="DH41" s="39">
        <f t="shared" si="105"/>
        <v>36.003324994760078</v>
      </c>
      <c r="DI41" s="39">
        <f t="shared" si="105"/>
        <v>41.64404554709305</v>
      </c>
      <c r="DJ41" s="39">
        <f t="shared" si="105"/>
        <v>37.540091775703402</v>
      </c>
      <c r="DK41" s="39">
        <f t="shared" si="105"/>
        <v>-4.1039537713896479</v>
      </c>
      <c r="DL41" s="39">
        <f t="shared" si="105"/>
        <v>38.562653658977162</v>
      </c>
      <c r="DM41" s="39">
        <f t="shared" si="105"/>
        <v>35.065153456781026</v>
      </c>
      <c r="DN41" s="428">
        <f t="shared" si="8"/>
        <v>3.2345040182491402E-2</v>
      </c>
      <c r="DO41" s="39">
        <f t="shared" si="29"/>
        <v>9.6375287160910261E-2</v>
      </c>
      <c r="DP41" s="429">
        <f t="shared" si="98"/>
        <v>-0.34967142982336696</v>
      </c>
      <c r="DQ41" s="429">
        <f t="shared" si="99"/>
        <v>-0.23833479120278245</v>
      </c>
      <c r="DR41" s="429"/>
      <c r="DS41" s="33">
        <f t="shared" si="100"/>
        <v>-6.9826646594613351E-2</v>
      </c>
      <c r="DT41" s="33">
        <f t="shared" si="30"/>
        <v>-0.16237587686635191</v>
      </c>
      <c r="DU41" s="39">
        <f t="shared" si="101"/>
        <v>-7.8700647418322944E-2</v>
      </c>
      <c r="DV41" s="39">
        <f t="shared" si="31"/>
        <v>3.2345040182491402E-2</v>
      </c>
      <c r="DW41" s="39"/>
      <c r="DX41" s="33">
        <f t="shared" si="32"/>
        <v>-8.8740008237095935E-3</v>
      </c>
      <c r="DY41" s="33">
        <f t="shared" si="33"/>
        <v>0.19472091704884331</v>
      </c>
      <c r="DZ41" s="23"/>
      <c r="EA41" s="23"/>
    </row>
    <row r="42" spans="1:131">
      <c r="A42" t="s">
        <v>35</v>
      </c>
      <c r="B42" s="4">
        <v>-1798.43333317412</v>
      </c>
      <c r="C42" s="4">
        <v>-1797.9062999069499</v>
      </c>
      <c r="D42" s="4">
        <v>-1797.91481346506</v>
      </c>
      <c r="E42" s="4">
        <v>-1798.2879220975699</v>
      </c>
      <c r="F42" s="71" t="s">
        <v>743</v>
      </c>
      <c r="G42" s="424"/>
      <c r="H42" s="39">
        <f>627.5095*(B40-B41)</f>
        <v>-32.22997898963407</v>
      </c>
      <c r="I42" s="39">
        <f>627.5095*(C40-C41)</f>
        <v>-32.369087692663349</v>
      </c>
      <c r="J42" s="39">
        <f>627.5095*(D40-D41)</f>
        <v>-32.341487816724104</v>
      </c>
      <c r="K42" s="39">
        <f>627.5095*(E40-E41)</f>
        <v>-32.312967051939026</v>
      </c>
      <c r="L42" s="428">
        <f t="shared" si="0"/>
        <v>2.8520764785078256E-2</v>
      </c>
      <c r="M42" s="39">
        <f t="shared" si="13"/>
        <v>2.7599875939245067E-2</v>
      </c>
      <c r="N42" s="429">
        <f t="shared" si="14"/>
        <v>8.2988062304956145E-2</v>
      </c>
      <c r="P42" t="s">
        <v>35</v>
      </c>
      <c r="Q42" s="4">
        <v>-1798.7622101616</v>
      </c>
      <c r="R42" s="4">
        <v>-1798.19440463103</v>
      </c>
      <c r="S42" s="4">
        <v>-1798.19742810965</v>
      </c>
      <c r="T42" s="4">
        <v>-1798.5950897330999</v>
      </c>
      <c r="U42" s="71" t="s">
        <v>743</v>
      </c>
      <c r="V42" s="424"/>
      <c r="W42" s="39">
        <f>627.5095*(Q40-Q41)</f>
        <v>-32.141561765274574</v>
      </c>
      <c r="X42" s="39">
        <f>627.5095*(R40-R41)</f>
        <v>-32.276043094109902</v>
      </c>
      <c r="Y42" s="39">
        <f>627.5095*(S40-S41)</f>
        <v>-32.288582509662852</v>
      </c>
      <c r="Z42" s="39">
        <f>627.5095*(T40-T41)</f>
        <v>-32.371507532470808</v>
      </c>
      <c r="AA42" s="428">
        <f t="shared" si="1"/>
        <v>-8.2925022807955884E-2</v>
      </c>
      <c r="AB42" s="39">
        <f t="shared" si="15"/>
        <v>-1.2539415552950572E-2</v>
      </c>
      <c r="AC42" s="429">
        <f t="shared" si="16"/>
        <v>0.22994576719623439</v>
      </c>
      <c r="AE42" t="s">
        <v>35</v>
      </c>
      <c r="AF42" s="33">
        <v>-1793.8355393332099</v>
      </c>
      <c r="AG42" s="33">
        <v>-1798.43379817345</v>
      </c>
      <c r="AH42" s="33">
        <f t="shared" si="17"/>
        <v>-4.5982588402400779</v>
      </c>
      <c r="AI42" s="33">
        <v>-1793.8355393332099</v>
      </c>
      <c r="AJ42" s="33">
        <v>-1798.13803639104</v>
      </c>
      <c r="AK42" s="33">
        <f t="shared" si="18"/>
        <v>-4.3024970578301236</v>
      </c>
      <c r="AL42" s="33">
        <v>-1793.5973089059801</v>
      </c>
      <c r="AM42" s="33">
        <v>-1797.9070433023701</v>
      </c>
      <c r="AN42" s="33">
        <f t="shared" si="19"/>
        <v>-4.309734396390013</v>
      </c>
      <c r="AO42" s="33">
        <v>-1793.5989625351399</v>
      </c>
      <c r="AP42" s="33">
        <v>-1797.9154589791001</v>
      </c>
      <c r="AQ42" s="33">
        <v>-1797.69961392609</v>
      </c>
      <c r="AR42" s="33">
        <v>-1797.5777810126899</v>
      </c>
      <c r="AS42" s="33">
        <f t="shared" si="20"/>
        <v>-4.3164964439602045</v>
      </c>
      <c r="AT42" s="33">
        <v>-1793.5989625351499</v>
      </c>
      <c r="AU42" s="33">
        <v>-1798.2883091451199</v>
      </c>
      <c r="AV42" s="33">
        <v>-1798.0548607113201</v>
      </c>
      <c r="AW42" s="33">
        <v>-1797.9508865018399</v>
      </c>
      <c r="AX42" s="33">
        <f t="shared" si="21"/>
        <v>-4.6893466099700163</v>
      </c>
      <c r="AY42" s="71" t="s">
        <v>743</v>
      </c>
      <c r="AZ42" s="424"/>
      <c r="BA42" s="39">
        <f t="shared" ref="BA42:BK42" si="106">627.5095*(AF40-AF41)</f>
        <v>-37.140951199129184</v>
      </c>
      <c r="BB42" s="39">
        <f t="shared" si="106"/>
        <v>-31.917233005069878</v>
      </c>
      <c r="BC42" s="33">
        <f t="shared" si="106"/>
        <v>5.223718194059308</v>
      </c>
      <c r="BD42" s="39">
        <f t="shared" si="106"/>
        <v>-37.14095121168495</v>
      </c>
      <c r="BE42" s="39">
        <f t="shared" si="106"/>
        <v>-32.154594535193155</v>
      </c>
      <c r="BF42" s="33">
        <f t="shared" si="106"/>
        <v>4.9863566764917939</v>
      </c>
      <c r="BG42" s="39">
        <f t="shared" si="106"/>
        <v>-37.266505715883405</v>
      </c>
      <c r="BH42" s="39">
        <f t="shared" si="106"/>
        <v>-32.178662448627165</v>
      </c>
      <c r="BI42" s="39">
        <f t="shared" si="106"/>
        <v>5.0878432672562433</v>
      </c>
      <c r="BJ42" s="39">
        <f t="shared" si="106"/>
        <v>-37.340504572804079</v>
      </c>
      <c r="BK42" s="39">
        <f t="shared" si="106"/>
        <v>-32.169237174409844</v>
      </c>
      <c r="BL42" s="39">
        <f>627.5095*(AS40-AS41)</f>
        <v>5.1712673983942379</v>
      </c>
      <c r="BM42" s="39">
        <f>627.5095*(AQ40-AQ41)</f>
        <v>-33.23645947363746</v>
      </c>
      <c r="BN42" s="39">
        <f>627.5095*(AR40-AR41)</f>
        <v>-30.861569393060162</v>
      </c>
      <c r="BO42" s="39">
        <f>627.5095*(AT40-AT41)</f>
        <v>-37.340504497612173</v>
      </c>
      <c r="BP42" s="39">
        <f>627.5095*(AU40-AU41)</f>
        <v>-32.017698819747153</v>
      </c>
      <c r="BQ42" s="39">
        <f>627.5095*(AX40-AX41)</f>
        <v>5.3228056778650172</v>
      </c>
      <c r="BR42" s="39">
        <f>627.5095*(AV40-AV41)</f>
        <v>-33.129646337654471</v>
      </c>
      <c r="BS42" s="39">
        <f>627.5095*(AW40-AW41)</f>
        <v>-29.730696634187691</v>
      </c>
      <c r="BT42" s="428">
        <f t="shared" si="3"/>
        <v>0.15153835466269072</v>
      </c>
      <c r="BU42" s="39">
        <f t="shared" si="4"/>
        <v>9.4252742173210891E-3</v>
      </c>
      <c r="BV42" s="429">
        <f t="shared" si="95"/>
        <v>0.10046581467727478</v>
      </c>
      <c r="BW42" s="429">
        <f t="shared" si="96"/>
        <v>-9.9087483805709198E-2</v>
      </c>
      <c r="BY42" t="s">
        <v>35</v>
      </c>
      <c r="BZ42" s="28">
        <v>-1793.9016816009801</v>
      </c>
      <c r="CA42" s="28">
        <v>-1798.76040259773</v>
      </c>
      <c r="CB42" s="28">
        <f t="shared" si="23"/>
        <v>-4.8587209967499803</v>
      </c>
      <c r="CC42" s="28">
        <v>-1793.90168160095</v>
      </c>
      <c r="CD42" s="28">
        <v>-1798.4238816981799</v>
      </c>
      <c r="CE42" s="28">
        <f t="shared" si="24"/>
        <v>-4.5222000972298702</v>
      </c>
      <c r="CF42" s="28">
        <v>-1793.66109658951</v>
      </c>
      <c r="CG42" s="28">
        <v>-1798.1925648974</v>
      </c>
      <c r="CH42" s="28">
        <f t="shared" si="25"/>
        <v>-4.5314683078900089</v>
      </c>
      <c r="CI42" s="28">
        <v>-1793.66159060925</v>
      </c>
      <c r="CJ42" s="28">
        <v>-1798.1955178466601</v>
      </c>
      <c r="CK42" s="28">
        <f t="shared" si="26"/>
        <v>-4.5339272374101256</v>
      </c>
      <c r="CL42" s="28">
        <v>-1797.96044749829</v>
      </c>
      <c r="CM42" s="28">
        <v>-1797.8847306355899</v>
      </c>
      <c r="CN42" s="28">
        <v>-1793.66159060924</v>
      </c>
      <c r="CO42" s="28">
        <v>-1798.5928243364499</v>
      </c>
      <c r="CP42" s="28">
        <f t="shared" si="27"/>
        <v>-4.9312337272099285</v>
      </c>
      <c r="CQ42" s="28">
        <v>-1798.3383425049899</v>
      </c>
      <c r="CR42" s="28">
        <v>-1798.2818346654699</v>
      </c>
      <c r="CS42" s="71" t="s">
        <v>743</v>
      </c>
      <c r="CT42" s="424"/>
      <c r="CU42" s="39">
        <f t="shared" ref="CU42:DM42" si="107">627.5095*(BZ40-BZ41)</f>
        <v>-36.925913401133307</v>
      </c>
      <c r="CV42" s="39">
        <f t="shared" si="107"/>
        <v>-31.81481607510667</v>
      </c>
      <c r="CW42" s="39">
        <f t="shared" si="107"/>
        <v>5.1110973260266368</v>
      </c>
      <c r="CX42" s="39">
        <f t="shared" si="107"/>
        <v>-36.925913112493404</v>
      </c>
      <c r="CY42" s="39">
        <f t="shared" si="107"/>
        <v>-32.025837894010763</v>
      </c>
      <c r="CZ42" s="39">
        <f t="shared" si="107"/>
        <v>4.9000752184826393</v>
      </c>
      <c r="DA42" s="39">
        <f t="shared" si="107"/>
        <v>-37.06399329609583</v>
      </c>
      <c r="DB42" s="39">
        <f t="shared" si="107"/>
        <v>-32.081186252492905</v>
      </c>
      <c r="DC42" s="39">
        <f t="shared" si="107"/>
        <v>4.9828070436029286</v>
      </c>
      <c r="DD42" s="39">
        <f t="shared" si="107"/>
        <v>-37.081837777378666</v>
      </c>
      <c r="DE42" s="39">
        <f t="shared" si="107"/>
        <v>-32.171891734103326</v>
      </c>
      <c r="DF42" s="39">
        <f t="shared" si="107"/>
        <v>4.9099460432753412</v>
      </c>
      <c r="DG42" s="39">
        <f t="shared" si="107"/>
        <v>-33.269459865654682</v>
      </c>
      <c r="DH42" s="39">
        <f t="shared" si="107"/>
        <v>-30.797682305766479</v>
      </c>
      <c r="DI42" s="39">
        <f t="shared" si="107"/>
        <v>-37.081837777378666</v>
      </c>
      <c r="DJ42" s="39">
        <f t="shared" si="107"/>
        <v>-32.113677069238264</v>
      </c>
      <c r="DK42" s="39">
        <f t="shared" si="107"/>
        <v>4.9681607081404042</v>
      </c>
      <c r="DL42" s="39">
        <f t="shared" si="107"/>
        <v>-33.253638079500142</v>
      </c>
      <c r="DM42" s="39">
        <f t="shared" si="107"/>
        <v>-29.766957289529611</v>
      </c>
      <c r="DN42" s="428">
        <f t="shared" si="8"/>
        <v>5.8214664865062105E-2</v>
      </c>
      <c r="DO42" s="39">
        <f t="shared" si="29"/>
        <v>-9.0705481610420691E-2</v>
      </c>
      <c r="DP42" s="429">
        <f t="shared" si="98"/>
        <v>0.29886099413159428</v>
      </c>
      <c r="DQ42" s="429">
        <f t="shared" si="99"/>
        <v>0.14293661788623258</v>
      </c>
      <c r="DR42" s="429"/>
      <c r="DS42" s="33">
        <f t="shared" si="100"/>
        <v>0.23736151756751411</v>
      </c>
      <c r="DT42" s="33">
        <f t="shared" si="30"/>
        <v>0.21102210754399753</v>
      </c>
      <c r="DU42" s="39">
        <f t="shared" si="101"/>
        <v>0.15153835466269072</v>
      </c>
      <c r="DV42" s="39">
        <f t="shared" si="31"/>
        <v>5.8214664865062105E-2</v>
      </c>
      <c r="DW42" s="39"/>
      <c r="DX42" s="33">
        <f t="shared" si="32"/>
        <v>-8.5823162904823391E-2</v>
      </c>
      <c r="DY42" s="33">
        <f t="shared" si="33"/>
        <v>-0.15280744267893542</v>
      </c>
      <c r="DZ42" s="23"/>
      <c r="EA42" s="23"/>
    </row>
    <row r="43" spans="1:131">
      <c r="A43" t="s">
        <v>36</v>
      </c>
      <c r="B43" s="4">
        <v>-1682.27340782334</v>
      </c>
      <c r="C43" s="4">
        <v>-1681.6375481822299</v>
      </c>
      <c r="D43" s="4">
        <v>-1681.65082839253</v>
      </c>
      <c r="E43" s="4">
        <v>-1682.0375461875899</v>
      </c>
      <c r="F43" s="71" t="s">
        <v>118</v>
      </c>
      <c r="G43" s="424" t="s">
        <v>750</v>
      </c>
      <c r="H43" s="39">
        <f>627.5095*(B45-B44)</f>
        <v>20.619841236461358</v>
      </c>
      <c r="I43" s="39">
        <f>627.5095*(C45-C44)</f>
        <v>22.359770900839596</v>
      </c>
      <c r="J43" s="39">
        <f>627.5095*(D45-D44)</f>
        <v>22.252279935207259</v>
      </c>
      <c r="K43" s="39">
        <f>627.5095*(E45-E44)</f>
        <v>21.773830403546491</v>
      </c>
      <c r="L43" s="428">
        <f t="shared" si="0"/>
        <v>-0.4784495316607682</v>
      </c>
      <c r="M43" s="39">
        <f t="shared" si="13"/>
        <v>-0.10749096563233707</v>
      </c>
      <c r="N43" s="429">
        <f t="shared" si="14"/>
        <v>-1.1539891670851326</v>
      </c>
      <c r="P43" t="s">
        <v>36</v>
      </c>
      <c r="Q43" s="4">
        <v>-1682.6249825597299</v>
      </c>
      <c r="R43" s="4">
        <v>-1681.9617175716501</v>
      </c>
      <c r="S43" s="4">
        <v>-1681.9669764852299</v>
      </c>
      <c r="T43" s="4">
        <v>-1682.3857746051201</v>
      </c>
      <c r="U43" s="71" t="s">
        <v>118</v>
      </c>
      <c r="V43" s="424" t="s">
        <v>750</v>
      </c>
      <c r="W43" s="39">
        <f>627.5095*(Q45-Q44)</f>
        <v>20.781234860037998</v>
      </c>
      <c r="X43" s="39">
        <f>627.5095*(R45-R44)</f>
        <v>21.92045225900311</v>
      </c>
      <c r="Y43" s="39">
        <f>627.5095*(S45-S44)</f>
        <v>21.964434820481458</v>
      </c>
      <c r="Z43" s="39">
        <f>627.5095*(T45-T44)</f>
        <v>21.627094730513235</v>
      </c>
      <c r="AA43" s="428">
        <f t="shared" si="1"/>
        <v>-0.3373400899682224</v>
      </c>
      <c r="AB43" s="39">
        <f t="shared" si="15"/>
        <v>4.3982561478348003E-2</v>
      </c>
      <c r="AC43" s="429">
        <f t="shared" si="16"/>
        <v>-0.84585987047523759</v>
      </c>
      <c r="AE43" t="s">
        <v>36</v>
      </c>
      <c r="AF43" s="33">
        <v>-1677.2322452276701</v>
      </c>
      <c r="AG43" s="33">
        <v>-1682.27388740531</v>
      </c>
      <c r="AH43" s="33">
        <f t="shared" si="17"/>
        <v>-5.0416421776399147</v>
      </c>
      <c r="AI43" s="33">
        <v>-1677.2322452276601</v>
      </c>
      <c r="AJ43" s="33">
        <v>-1681.9626672208001</v>
      </c>
      <c r="AK43" s="33">
        <f t="shared" si="18"/>
        <v>-4.7304219931399984</v>
      </c>
      <c r="AL43" s="33">
        <v>-1676.89577049424</v>
      </c>
      <c r="AM43" s="33">
        <v>-1681.6379877335901</v>
      </c>
      <c r="AN43" s="33">
        <f t="shared" si="19"/>
        <v>-4.7422172393501114</v>
      </c>
      <c r="AO43" s="33">
        <v>-1676.89740108457</v>
      </c>
      <c r="AP43" s="33">
        <v>-1681.65107363077</v>
      </c>
      <c r="AQ43" s="33">
        <v>-1681.39174569587</v>
      </c>
      <c r="AR43" s="33">
        <v>-1681.3702018086999</v>
      </c>
      <c r="AS43" s="33">
        <f t="shared" si="20"/>
        <v>-4.7536725462000504</v>
      </c>
      <c r="AT43" s="33">
        <v>-1676.89740108455</v>
      </c>
      <c r="AU43" s="33">
        <v>-1682.0379423510401</v>
      </c>
      <c r="AV43" s="33">
        <v>-1681.76141055728</v>
      </c>
      <c r="AW43" s="33">
        <v>-1681.7618573949901</v>
      </c>
      <c r="AX43" s="33">
        <f t="shared" si="21"/>
        <v>-5.1405412664901178</v>
      </c>
      <c r="AY43" s="71" t="s">
        <v>118</v>
      </c>
      <c r="AZ43" s="424" t="s">
        <v>750</v>
      </c>
      <c r="BA43" s="39">
        <f t="shared" ref="BA43:BK43" si="108">627.5095*(AF45-AF44)</f>
        <v>48.485808363725937</v>
      </c>
      <c r="BB43" s="39">
        <f t="shared" si="108"/>
        <v>20.538762440651407</v>
      </c>
      <c r="BC43" s="33">
        <f t="shared" si="108"/>
        <v>-27.94704592307453</v>
      </c>
      <c r="BD43" s="39">
        <f t="shared" si="108"/>
        <v>48.485808382559583</v>
      </c>
      <c r="BE43" s="39">
        <f t="shared" si="108"/>
        <v>21.604530380001421</v>
      </c>
      <c r="BF43" s="33">
        <f t="shared" si="108"/>
        <v>-26.881278002558162</v>
      </c>
      <c r="BG43" s="39">
        <f t="shared" si="108"/>
        <v>48.549456614697682</v>
      </c>
      <c r="BH43" s="39">
        <f t="shared" si="108"/>
        <v>22.480146732196285</v>
      </c>
      <c r="BI43" s="39">
        <f t="shared" si="108"/>
        <v>-26.069309882501397</v>
      </c>
      <c r="BJ43" s="39">
        <f t="shared" si="108"/>
        <v>48.566793516219128</v>
      </c>
      <c r="BK43" s="39">
        <f t="shared" si="108"/>
        <v>22.320901268080206</v>
      </c>
      <c r="BL43" s="39">
        <f>627.5095*(AS45-AS44)</f>
        <v>-26.245892248138926</v>
      </c>
      <c r="BM43" s="39">
        <f>627.5095*(AQ45-AQ44)</f>
        <v>28.804821169775042</v>
      </c>
      <c r="BN43" s="39">
        <f>627.5095*(AR45-AR44)</f>
        <v>13.800560980663914</v>
      </c>
      <c r="BO43" s="39">
        <f>627.5095*(AT45-AT44)</f>
        <v>48.566793503663369</v>
      </c>
      <c r="BP43" s="39">
        <f>627.5095*(AU45-AU44)</f>
        <v>21.600321874527335</v>
      </c>
      <c r="BQ43" s="39">
        <f>627.5095*(AX45-AX44)</f>
        <v>-26.966471629136031</v>
      </c>
      <c r="BR43" s="39">
        <f>627.5095*(AV45-AV44)</f>
        <v>28.458169736310694</v>
      </c>
      <c r="BS43" s="39">
        <f>627.5095*(AW45-AW44)</f>
        <v>13.044643238988295</v>
      </c>
      <c r="BT43" s="428">
        <f t="shared" si="3"/>
        <v>-0.72057939355287104</v>
      </c>
      <c r="BU43" s="39">
        <f t="shared" si="4"/>
        <v>-0.15924546411607921</v>
      </c>
      <c r="BV43" s="429">
        <f t="shared" si="95"/>
        <v>-1.061559433875928</v>
      </c>
      <c r="BW43" s="429">
        <f t="shared" si="96"/>
        <v>-0.98057429393849915</v>
      </c>
      <c r="BY43" t="s">
        <v>36</v>
      </c>
      <c r="BZ43" s="28">
        <v>-1677.29344758201</v>
      </c>
      <c r="CA43" s="28">
        <v>-1682.62308150136</v>
      </c>
      <c r="CB43" s="28">
        <f t="shared" si="23"/>
        <v>-5.3296339193500444</v>
      </c>
      <c r="CC43" s="28">
        <v>-1677.29344758203</v>
      </c>
      <c r="CD43" s="28">
        <v>-1682.2718358279601</v>
      </c>
      <c r="CE43" s="28">
        <f t="shared" si="24"/>
        <v>-4.9783882459300912</v>
      </c>
      <c r="CF43" s="28">
        <v>-1676.9643574433501</v>
      </c>
      <c r="CG43" s="28">
        <v>-1681.95962456952</v>
      </c>
      <c r="CH43" s="28">
        <f t="shared" si="25"/>
        <v>-4.9952671261698924</v>
      </c>
      <c r="CI43" s="28">
        <v>-1676.9648355286699</v>
      </c>
      <c r="CJ43" s="28">
        <v>-1681.9647250703299</v>
      </c>
      <c r="CK43" s="28">
        <f t="shared" si="26"/>
        <v>-4.999889541659968</v>
      </c>
      <c r="CL43" s="28">
        <v>-1681.6827882524401</v>
      </c>
      <c r="CM43" s="28">
        <v>-1681.71197319169</v>
      </c>
      <c r="CN43" s="28">
        <v>-1676.9648355286799</v>
      </c>
      <c r="CO43" s="28">
        <v>-1682.38361743153</v>
      </c>
      <c r="CP43" s="28">
        <f t="shared" si="27"/>
        <v>-5.4187819028500144</v>
      </c>
      <c r="CQ43" s="28">
        <v>-1682.0824010260901</v>
      </c>
      <c r="CR43" s="28">
        <v>-1682.1344091286101</v>
      </c>
      <c r="CS43" s="71" t="s">
        <v>118</v>
      </c>
      <c r="CT43" s="424" t="s">
        <v>750</v>
      </c>
      <c r="CU43" s="39">
        <f t="shared" ref="CU43:DM43" si="109">627.5095*(BZ45-BZ44)</f>
        <v>48.187646019982751</v>
      </c>
      <c r="CV43" s="39">
        <f t="shared" si="109"/>
        <v>20.672643481242329</v>
      </c>
      <c r="CW43" s="39">
        <f t="shared" si="109"/>
        <v>-27.515002538740422</v>
      </c>
      <c r="CX43" s="39">
        <f t="shared" si="109"/>
        <v>48.187638533750878</v>
      </c>
      <c r="CY43" s="39">
        <f t="shared" si="109"/>
        <v>21.734746357139151</v>
      </c>
      <c r="CZ43" s="39">
        <f t="shared" si="109"/>
        <v>-26.452892176611726</v>
      </c>
      <c r="DA43" s="39">
        <f t="shared" si="109"/>
        <v>48.226342962184788</v>
      </c>
      <c r="DB43" s="39">
        <f t="shared" si="109"/>
        <v>21.987056544130855</v>
      </c>
      <c r="DC43" s="39">
        <f t="shared" si="109"/>
        <v>-26.239286418053933</v>
      </c>
      <c r="DD43" s="39">
        <f t="shared" si="109"/>
        <v>48.241061002904651</v>
      </c>
      <c r="DE43" s="39">
        <f t="shared" si="109"/>
        <v>21.992254023367568</v>
      </c>
      <c r="DF43" s="39">
        <f t="shared" si="109"/>
        <v>-26.248806979537079</v>
      </c>
      <c r="DG43" s="39">
        <f t="shared" si="109"/>
        <v>28.540441019700893</v>
      </c>
      <c r="DH43" s="39">
        <f t="shared" si="109"/>
        <v>13.287425208762166</v>
      </c>
      <c r="DI43" s="39">
        <f t="shared" si="109"/>
        <v>48.241060990348885</v>
      </c>
      <c r="DJ43" s="39">
        <f t="shared" si="109"/>
        <v>21.430293023670099</v>
      </c>
      <c r="DK43" s="39">
        <f t="shared" si="109"/>
        <v>-26.810767966678785</v>
      </c>
      <c r="DL43" s="39">
        <f t="shared" si="109"/>
        <v>28.35012828829791</v>
      </c>
      <c r="DM43" s="39">
        <f t="shared" si="109"/>
        <v>12.614959748391101</v>
      </c>
      <c r="DN43" s="428">
        <f t="shared" si="8"/>
        <v>-0.56196099969746882</v>
      </c>
      <c r="DO43" s="39">
        <f t="shared" si="29"/>
        <v>5.1974792367133205E-3</v>
      </c>
      <c r="DP43" s="429">
        <f t="shared" si="98"/>
        <v>-0.75764954242777094</v>
      </c>
      <c r="DQ43" s="429">
        <f t="shared" si="99"/>
        <v>-0.70423457206163675</v>
      </c>
      <c r="DR43" s="429"/>
      <c r="DS43" s="33">
        <f t="shared" si="100"/>
        <v>-1.0657679205163682</v>
      </c>
      <c r="DT43" s="33">
        <f t="shared" si="30"/>
        <v>-1.0621103621286956</v>
      </c>
      <c r="DU43" s="39">
        <f t="shared" si="101"/>
        <v>-0.72057939355287104</v>
      </c>
      <c r="DV43" s="39">
        <f t="shared" si="31"/>
        <v>-0.56196099969746882</v>
      </c>
      <c r="DW43" s="39"/>
      <c r="DX43" s="33">
        <f t="shared" si="32"/>
        <v>0.34518852696349711</v>
      </c>
      <c r="DY43" s="33">
        <f t="shared" si="33"/>
        <v>0.50014936243122676</v>
      </c>
      <c r="DZ43" s="23"/>
      <c r="EA43" s="23"/>
    </row>
    <row r="44" spans="1:131">
      <c r="A44" t="s">
        <v>37</v>
      </c>
      <c r="B44" s="4">
        <v>-1682.22861068219</v>
      </c>
      <c r="C44" s="4">
        <v>-1681.59526291621</v>
      </c>
      <c r="D44" s="4">
        <v>-1681.6082626755899</v>
      </c>
      <c r="E44" s="4">
        <v>-1681.9948895346499</v>
      </c>
      <c r="F44" s="71" t="s">
        <v>119</v>
      </c>
      <c r="G44" s="424"/>
      <c r="H44" s="39">
        <f>627.5095*(B45-B43)</f>
        <v>48.730472880900038</v>
      </c>
      <c r="I44" s="39">
        <f>627.5095*(C45-C43)</f>
        <v>48.894177038364631</v>
      </c>
      <c r="J44" s="39">
        <f>627.5095*(D45-D43)</f>
        <v>48.962671689424198</v>
      </c>
      <c r="K44" s="39">
        <f>627.5095*(E45-E43)</f>
        <v>48.541285361579277</v>
      </c>
      <c r="L44" s="428">
        <f t="shared" si="0"/>
        <v>-0.42138632784492103</v>
      </c>
      <c r="M44" s="39">
        <f t="shared" si="13"/>
        <v>6.8494651059566536E-2</v>
      </c>
      <c r="N44" s="429">
        <f t="shared" si="14"/>
        <v>0.18918751932076106</v>
      </c>
      <c r="P44" t="s">
        <v>37</v>
      </c>
      <c r="Q44" s="4">
        <v>-1682.5806360536001</v>
      </c>
      <c r="R44" s="4">
        <v>-1681.9181808912299</v>
      </c>
      <c r="S44" s="4">
        <v>-1681.9234492353401</v>
      </c>
      <c r="T44" s="4">
        <v>-1682.3422405644601</v>
      </c>
      <c r="U44" s="71" t="s">
        <v>119</v>
      </c>
      <c r="V44" s="424"/>
      <c r="W44" s="39">
        <f>627.5095*(Q45-Q43)</f>
        <v>48.609088748321547</v>
      </c>
      <c r="X44" s="39">
        <f>627.5095*(R45-R43)</f>
        <v>49.240132821126842</v>
      </c>
      <c r="Y44" s="39">
        <f>627.5095*(S45-S43)</f>
        <v>49.278197635235323</v>
      </c>
      <c r="Z44" s="39">
        <f>627.5095*(T45-T43)</f>
        <v>48.945118818053402</v>
      </c>
      <c r="AA44" s="428">
        <f t="shared" si="1"/>
        <v>-0.33307881718192078</v>
      </c>
      <c r="AB44" s="39">
        <f t="shared" si="15"/>
        <v>3.8064814108480505E-2</v>
      </c>
      <c r="AC44" s="429">
        <f t="shared" si="16"/>
        <v>-0.33603006973185501</v>
      </c>
      <c r="AE44" t="s">
        <v>37</v>
      </c>
      <c r="AF44" s="33">
        <v>-1677.19362801839</v>
      </c>
      <c r="AG44" s="33">
        <v>-1682.22920142313</v>
      </c>
      <c r="AH44" s="33">
        <f t="shared" si="17"/>
        <v>-5.0355734047400347</v>
      </c>
      <c r="AI44" s="33">
        <v>-1677.19362801841</v>
      </c>
      <c r="AJ44" s="33">
        <v>-1681.91853229608</v>
      </c>
      <c r="AK44" s="33">
        <f t="shared" si="18"/>
        <v>-4.7249042776700207</v>
      </c>
      <c r="AL44" s="33">
        <v>-1676.8579213251001</v>
      </c>
      <c r="AM44" s="33">
        <v>-1681.5958912009501</v>
      </c>
      <c r="AN44" s="33">
        <f t="shared" si="19"/>
        <v>-4.7379698758500126</v>
      </c>
      <c r="AO44" s="33">
        <v>-1676.8595747326001</v>
      </c>
      <c r="AP44" s="33">
        <v>-1681.6087909869</v>
      </c>
      <c r="AQ44" s="33">
        <v>-1681.3482851276799</v>
      </c>
      <c r="AR44" s="33">
        <v>-1681.3246357856201</v>
      </c>
      <c r="AS44" s="33">
        <f t="shared" si="20"/>
        <v>-4.7492162542998813</v>
      </c>
      <c r="AT44" s="33">
        <v>-1676.8595747326001</v>
      </c>
      <c r="AU44" s="33">
        <v>-1681.99529558734</v>
      </c>
      <c r="AV44" s="33">
        <v>-1681.71788440205</v>
      </c>
      <c r="AW44" s="33">
        <v>-1681.71668216586</v>
      </c>
      <c r="AX44" s="33">
        <f t="shared" si="21"/>
        <v>-5.1357208547399296</v>
      </c>
      <c r="AY44" s="71" t="s">
        <v>119</v>
      </c>
      <c r="AZ44" s="424"/>
      <c r="BA44" s="39">
        <f t="shared" ref="BA44:BK44" si="110">627.5095*(AF45-AF43)</f>
        <v>72.718474050488723</v>
      </c>
      <c r="BB44" s="39">
        <f t="shared" si="110"/>
        <v>48.579640775431471</v>
      </c>
      <c r="BC44" s="33">
        <f t="shared" si="110"/>
        <v>-24.138833275057245</v>
      </c>
      <c r="BD44" s="39">
        <f t="shared" si="110"/>
        <v>72.718474050488723</v>
      </c>
      <c r="BE44" s="39">
        <f t="shared" si="110"/>
        <v>49.299614923638529</v>
      </c>
      <c r="BF44" s="33">
        <f t="shared" si="110"/>
        <v>-23.41885912685019</v>
      </c>
      <c r="BG44" s="39">
        <f t="shared" si="110"/>
        <v>72.300169817102827</v>
      </c>
      <c r="BH44" s="39">
        <f t="shared" si="110"/>
        <v>48.896120880866683</v>
      </c>
      <c r="BI44" s="39">
        <f t="shared" si="110"/>
        <v>-23.404048936236148</v>
      </c>
      <c r="BJ44" s="39">
        <f t="shared" si="110"/>
        <v>72.303188727673586</v>
      </c>
      <c r="BK44" s="39">
        <f t="shared" si="110"/>
        <v>48.853661981663855</v>
      </c>
      <c r="BL44" s="39">
        <f>627.5095*(AS45-AS43)</f>
        <v>-23.449526746009724</v>
      </c>
      <c r="BM44" s="39">
        <f>627.5095*(AQ45-AQ43)</f>
        <v>56.076740584451073</v>
      </c>
      <c r="BN44" s="39">
        <f>627.5095*(AR45-AR43)</f>
        <v>42.393673340457852</v>
      </c>
      <c r="BO44" s="39">
        <f>627.5095*(AT45-AT43)</f>
        <v>72.303188702562053</v>
      </c>
      <c r="BP44" s="39">
        <f>627.5095*(AU45-AU43)</f>
        <v>48.361571240580751</v>
      </c>
      <c r="BQ44" s="39">
        <f>627.5095*(AX45-AX43)</f>
        <v>-23.941617461981302</v>
      </c>
      <c r="BR44" s="39">
        <f>627.5095*(AV45-AV43)</f>
        <v>55.771245641600018</v>
      </c>
      <c r="BS44" s="39">
        <f>627.5095*(AW45-AW43)</f>
        <v>41.392528682808475</v>
      </c>
      <c r="BT44" s="428">
        <f t="shared" si="3"/>
        <v>-0.49209074108310347</v>
      </c>
      <c r="BU44" s="39">
        <f t="shared" si="4"/>
        <v>-4.2458899202827638E-2</v>
      </c>
      <c r="BV44" s="429">
        <f t="shared" si="95"/>
        <v>0.21806953485072</v>
      </c>
      <c r="BW44" s="429">
        <f t="shared" si="96"/>
        <v>-0.19721581307594249</v>
      </c>
      <c r="BY44" t="s">
        <v>37</v>
      </c>
      <c r="BZ44" s="28">
        <v>-1677.25422661323</v>
      </c>
      <c r="CA44" s="28">
        <v>-1682.5788001395599</v>
      </c>
      <c r="CB44" s="28">
        <f t="shared" si="23"/>
        <v>-5.3245735263299139</v>
      </c>
      <c r="CC44" s="28">
        <v>-1677.2542266012799</v>
      </c>
      <c r="CD44" s="28">
        <v>-1682.22809846562</v>
      </c>
      <c r="CE44" s="28">
        <f t="shared" si="24"/>
        <v>-4.9738718643400261</v>
      </c>
      <c r="CF44" s="28">
        <v>-1676.9254711327501</v>
      </c>
      <c r="CG44" s="28">
        <v>-1681.91615490145</v>
      </c>
      <c r="CH44" s="28">
        <f t="shared" si="25"/>
        <v>-4.9906837686999097</v>
      </c>
      <c r="CI44" s="28">
        <v>-1676.92595853027</v>
      </c>
      <c r="CJ44" s="28">
        <v>-1681.9212391798701</v>
      </c>
      <c r="CK44" s="28">
        <f t="shared" si="26"/>
        <v>-4.9952806496000903</v>
      </c>
      <c r="CL44" s="28">
        <v>-1681.63791554351</v>
      </c>
      <c r="CM44" s="28">
        <v>-1681.6650987722001</v>
      </c>
      <c r="CN44" s="28">
        <v>-1676.92595853026</v>
      </c>
      <c r="CO44" s="28">
        <v>-1682.3399605244699</v>
      </c>
      <c r="CP44" s="28">
        <f t="shared" si="27"/>
        <v>-5.4140019942099116</v>
      </c>
      <c r="CQ44" s="28">
        <v>-1682.03764017516</v>
      </c>
      <c r="CR44" s="28">
        <v>-1682.0879796701699</v>
      </c>
      <c r="CS44" s="71" t="s">
        <v>119</v>
      </c>
      <c r="CT44" s="424"/>
      <c r="CU44" s="39">
        <f t="shared" ref="CU44:DM44" si="111">627.5095*(BZ45-BZ43)</f>
        <v>72.799176528636451</v>
      </c>
      <c r="CV44" s="39">
        <f t="shared" si="111"/>
        <v>48.459618683761619</v>
      </c>
      <c r="CW44" s="39">
        <f t="shared" si="111"/>
        <v>-24.33955784487484</v>
      </c>
      <c r="CX44" s="39">
        <f t="shared" si="111"/>
        <v>72.799176553747984</v>
      </c>
      <c r="CY44" s="39">
        <f t="shared" si="111"/>
        <v>49.180356730527194</v>
      </c>
      <c r="CZ44" s="39">
        <f t="shared" si="111"/>
        <v>-23.618819823220793</v>
      </c>
      <c r="DA44" s="39">
        <f t="shared" si="111"/>
        <v>72.627872283630282</v>
      </c>
      <c r="DB44" s="39">
        <f t="shared" si="111"/>
        <v>49.264686219886478</v>
      </c>
      <c r="DC44" s="39">
        <f t="shared" si="111"/>
        <v>-23.363186063743807</v>
      </c>
      <c r="DD44" s="39">
        <f t="shared" si="111"/>
        <v>72.636746830344393</v>
      </c>
      <c r="DE44" s="39">
        <f t="shared" si="111"/>
        <v>49.280063402855134</v>
      </c>
      <c r="DF44" s="39">
        <f t="shared" si="111"/>
        <v>-23.356683427489259</v>
      </c>
      <c r="DG44" s="39">
        <f t="shared" si="111"/>
        <v>56.698492164100358</v>
      </c>
      <c r="DH44" s="39">
        <f t="shared" si="111"/>
        <v>42.701568745719491</v>
      </c>
      <c r="DI44" s="39">
        <f t="shared" si="111"/>
        <v>72.636746830344393</v>
      </c>
      <c r="DJ44" s="39">
        <f t="shared" si="111"/>
        <v>48.825416944462198</v>
      </c>
      <c r="DK44" s="39">
        <f t="shared" si="111"/>
        <v>-23.811329885882195</v>
      </c>
      <c r="DL44" s="39">
        <f t="shared" si="111"/>
        <v>56.437987474994877</v>
      </c>
      <c r="DM44" s="39">
        <f t="shared" si="111"/>
        <v>41.749885999419021</v>
      </c>
      <c r="DN44" s="428">
        <f t="shared" si="8"/>
        <v>-0.45464645839293638</v>
      </c>
      <c r="DO44" s="39">
        <f t="shared" si="29"/>
        <v>1.53771829686562E-2</v>
      </c>
      <c r="DP44" s="429">
        <f t="shared" si="98"/>
        <v>-0.36579826070057919</v>
      </c>
      <c r="DQ44" s="429">
        <f t="shared" si="99"/>
        <v>-0.52822795899264463</v>
      </c>
      <c r="DR44" s="429"/>
      <c r="DS44" s="33">
        <f t="shared" si="100"/>
        <v>-0.7199741482070543</v>
      </c>
      <c r="DT44" s="33">
        <f t="shared" si="30"/>
        <v>-0.72073802165404643</v>
      </c>
      <c r="DU44" s="39">
        <f t="shared" si="101"/>
        <v>-0.49209074108310347</v>
      </c>
      <c r="DV44" s="39">
        <f t="shared" si="31"/>
        <v>-0.45464645839293638</v>
      </c>
      <c r="DW44" s="39"/>
      <c r="DX44" s="33">
        <f t="shared" si="32"/>
        <v>0.22788340712395083</v>
      </c>
      <c r="DY44" s="33">
        <f t="shared" si="33"/>
        <v>0.26609156326111005</v>
      </c>
      <c r="DZ44" s="23"/>
      <c r="EA44" s="23"/>
    </row>
    <row r="45" spans="1:131">
      <c r="A45" t="s">
        <v>38</v>
      </c>
      <c r="B45" s="4">
        <v>-1682.1957508749099</v>
      </c>
      <c r="C45" s="4">
        <v>-1681.5596303546299</v>
      </c>
      <c r="D45" s="4">
        <v>-1681.5728014117601</v>
      </c>
      <c r="E45" s="4">
        <v>-1681.9601907286501</v>
      </c>
      <c r="F45" s="71" t="s">
        <v>743</v>
      </c>
      <c r="G45" s="424"/>
      <c r="H45" s="39">
        <f>627.5095*(B43-B44)</f>
        <v>-28.110631644438683</v>
      </c>
      <c r="I45" s="39">
        <f>627.5095*(C43-C44)</f>
        <v>-26.534406137525039</v>
      </c>
      <c r="J45" s="39">
        <f>627.5095*(D43-D44)</f>
        <v>-26.710391754216943</v>
      </c>
      <c r="K45" s="39">
        <f>627.5095*(E43-E44)</f>
        <v>-26.767454958032786</v>
      </c>
      <c r="L45" s="428">
        <f t="shared" si="0"/>
        <v>-5.7063203815843622E-2</v>
      </c>
      <c r="M45" s="39">
        <f t="shared" si="13"/>
        <v>-0.1759856166919036</v>
      </c>
      <c r="N45" s="429">
        <f t="shared" si="14"/>
        <v>-1.3431766864058972</v>
      </c>
      <c r="P45" t="s">
        <v>38</v>
      </c>
      <c r="Q45" s="4">
        <v>-1682.54751904922</v>
      </c>
      <c r="R45" s="4">
        <v>-1681.8832484284401</v>
      </c>
      <c r="S45" s="4">
        <v>-1681.8884466818799</v>
      </c>
      <c r="T45" s="4">
        <v>-1682.3077755966301</v>
      </c>
      <c r="U45" s="71" t="s">
        <v>743</v>
      </c>
      <c r="V45" s="424"/>
      <c r="W45" s="39">
        <f>627.5095*(Q43-Q44)</f>
        <v>-27.827853888283553</v>
      </c>
      <c r="X45" s="39">
        <f>627.5095*(R43-R44)</f>
        <v>-27.319680562123736</v>
      </c>
      <c r="Y45" s="39">
        <f>627.5095*(S43-S44)</f>
        <v>-27.313762814753865</v>
      </c>
      <c r="Z45" s="39">
        <f>627.5095*(T43-T44)</f>
        <v>-27.31802408754017</v>
      </c>
      <c r="AA45" s="428">
        <f t="shared" si="1"/>
        <v>-4.2612727863051703E-3</v>
      </c>
      <c r="AB45" s="39">
        <f t="shared" si="15"/>
        <v>5.9177473698710514E-3</v>
      </c>
      <c r="AC45" s="429">
        <f t="shared" si="16"/>
        <v>-0.50982980074338258</v>
      </c>
      <c r="AE45" t="s">
        <v>38</v>
      </c>
      <c r="AF45" s="33">
        <v>-1677.1163609676701</v>
      </c>
      <c r="AG45" s="33">
        <v>-1682.1964708231301</v>
      </c>
      <c r="AH45" s="33">
        <f t="shared" si="17"/>
        <v>-5.080109855460023</v>
      </c>
      <c r="AI45" s="33">
        <v>-1677.1163609676601</v>
      </c>
      <c r="AJ45" s="33">
        <v>-1681.8841032868299</v>
      </c>
      <c r="AK45" s="33">
        <f t="shared" si="18"/>
        <v>-4.7677423191698836</v>
      </c>
      <c r="AL45" s="33">
        <v>-1676.7805528444401</v>
      </c>
      <c r="AM45" s="33">
        <v>-1681.56006680828</v>
      </c>
      <c r="AN45" s="33">
        <f t="shared" si="19"/>
        <v>-4.7795139638399178</v>
      </c>
      <c r="AO45" s="33">
        <v>-1676.7821786238301</v>
      </c>
      <c r="AP45" s="33">
        <v>-1681.57322036802</v>
      </c>
      <c r="AQ45" s="33">
        <v>-1681.3023817251501</v>
      </c>
      <c r="AR45" s="33">
        <v>-1681.3026431927101</v>
      </c>
      <c r="AS45" s="33">
        <f t="shared" si="20"/>
        <v>-4.7910417441898971</v>
      </c>
      <c r="AT45" s="33">
        <v>-1676.7821786238501</v>
      </c>
      <c r="AU45" s="33">
        <v>-1681.9608732847701</v>
      </c>
      <c r="AV45" s="33">
        <v>-1681.6725334237201</v>
      </c>
      <c r="AW45" s="33">
        <v>-1681.6958942045001</v>
      </c>
      <c r="AX45" s="33">
        <f t="shared" si="21"/>
        <v>-5.1786946609199731</v>
      </c>
      <c r="AY45" s="71" t="s">
        <v>743</v>
      </c>
      <c r="AZ45" s="424"/>
      <c r="BA45" s="39">
        <f t="shared" ref="BA45:BK45" si="112">627.5095*(AF43-AF44)</f>
        <v>-24.232665686762779</v>
      </c>
      <c r="BB45" s="39">
        <f t="shared" si="112"/>
        <v>-28.040878334780064</v>
      </c>
      <c r="BC45" s="33">
        <f t="shared" si="112"/>
        <v>-3.8082126480172862</v>
      </c>
      <c r="BD45" s="39">
        <f t="shared" si="112"/>
        <v>-24.232665667929133</v>
      </c>
      <c r="BE45" s="39">
        <f t="shared" si="112"/>
        <v>-27.695084543637105</v>
      </c>
      <c r="BF45" s="33">
        <f t="shared" si="112"/>
        <v>-3.4624188757079728</v>
      </c>
      <c r="BG45" s="39">
        <f t="shared" si="112"/>
        <v>-23.750713202405155</v>
      </c>
      <c r="BH45" s="39">
        <f t="shared" si="112"/>
        <v>-26.415974148670401</v>
      </c>
      <c r="BI45" s="39">
        <f t="shared" si="112"/>
        <v>-2.6652609462652479</v>
      </c>
      <c r="BJ45" s="39">
        <f t="shared" si="112"/>
        <v>-23.73639521145445</v>
      </c>
      <c r="BK45" s="39">
        <f t="shared" si="112"/>
        <v>-26.532760713583652</v>
      </c>
      <c r="BL45" s="39">
        <f>627.5095*(AS43-AS44)</f>
        <v>-2.7963655021292011</v>
      </c>
      <c r="BM45" s="39">
        <f>627.5095*(AQ43-AQ44)</f>
        <v>-27.271919414676027</v>
      </c>
      <c r="BN45" s="39">
        <f>627.5095*(AR43-AR44)</f>
        <v>-28.593112359793938</v>
      </c>
      <c r="BO45" s="39">
        <f>627.5095*(AT43-AT44)</f>
        <v>-23.736395198898684</v>
      </c>
      <c r="BP45" s="39">
        <f>627.5095*(AU43-AU44)</f>
        <v>-26.761249366053416</v>
      </c>
      <c r="BQ45" s="39">
        <f>627.5095*(AX43-AX44)</f>
        <v>-3.0248541671547309</v>
      </c>
      <c r="BR45" s="39">
        <f>627.5095*(AV43-AV44)</f>
        <v>-27.313075905289324</v>
      </c>
      <c r="BS45" s="39">
        <f>627.5095*(AW43-AW44)</f>
        <v>-28.347885443820179</v>
      </c>
      <c r="BT45" s="428">
        <f t="shared" si="3"/>
        <v>-0.22848865246976402</v>
      </c>
      <c r="BU45" s="39">
        <f t="shared" si="4"/>
        <v>-0.11678656491325157</v>
      </c>
      <c r="BV45" s="429">
        <f t="shared" si="95"/>
        <v>-1.279628968726648</v>
      </c>
      <c r="BW45" s="429">
        <f t="shared" si="96"/>
        <v>-0.78335848086255533</v>
      </c>
      <c r="BY45" t="s">
        <v>38</v>
      </c>
      <c r="BZ45" s="28">
        <v>-1677.1774347144301</v>
      </c>
      <c r="CA45" s="28">
        <v>-1682.5458561865501</v>
      </c>
      <c r="CB45" s="28">
        <f t="shared" si="23"/>
        <v>-5.3684214721199623</v>
      </c>
      <c r="CC45" s="28">
        <v>-1677.1774347144101</v>
      </c>
      <c r="CD45" s="28">
        <v>-1682.1934619440101</v>
      </c>
      <c r="CE45" s="28">
        <f t="shared" si="24"/>
        <v>-5.016027229600013</v>
      </c>
      <c r="CF45" s="28">
        <v>-1676.84861756645</v>
      </c>
      <c r="CG45" s="28">
        <v>-1681.88111629798</v>
      </c>
      <c r="CH45" s="28">
        <f t="shared" si="25"/>
        <v>-5.0324987315300405</v>
      </c>
      <c r="CI45" s="28">
        <v>-1676.84908150928</v>
      </c>
      <c r="CJ45" s="28">
        <v>-1681.8861922936901</v>
      </c>
      <c r="CK45" s="28">
        <f t="shared" si="26"/>
        <v>-5.0371107844100607</v>
      </c>
      <c r="CL45" s="28">
        <v>-1681.59243345755</v>
      </c>
      <c r="CM45" s="28">
        <v>-1681.6439239131601</v>
      </c>
      <c r="CN45" s="28">
        <v>-1676.84908150929</v>
      </c>
      <c r="CO45" s="28">
        <v>-1682.3058091801099</v>
      </c>
      <c r="CP45" s="28">
        <f t="shared" si="27"/>
        <v>-5.4567276708198733</v>
      </c>
      <c r="CQ45" s="28">
        <v>-1681.9924613718299</v>
      </c>
      <c r="CR45" s="28">
        <v>-1682.0678764530101</v>
      </c>
      <c r="CS45" s="71" t="s">
        <v>743</v>
      </c>
      <c r="CT45" s="424"/>
      <c r="CU45" s="39">
        <f t="shared" ref="CU45:DM45" si="113">627.5095*(BZ43-BZ44)</f>
        <v>-24.611530508653708</v>
      </c>
      <c r="CV45" s="39">
        <f t="shared" si="113"/>
        <v>-27.78697520251929</v>
      </c>
      <c r="CW45" s="39">
        <f t="shared" si="113"/>
        <v>-3.1754446938655829</v>
      </c>
      <c r="CX45" s="39">
        <f t="shared" si="113"/>
        <v>-24.611538019997106</v>
      </c>
      <c r="CY45" s="39">
        <f t="shared" si="113"/>
        <v>-27.445610373388043</v>
      </c>
      <c r="CZ45" s="39">
        <f t="shared" si="113"/>
        <v>-2.8340723533909347</v>
      </c>
      <c r="DA45" s="39">
        <f t="shared" si="113"/>
        <v>-24.401529321445494</v>
      </c>
      <c r="DB45" s="39">
        <f t="shared" si="113"/>
        <v>-27.27762967575562</v>
      </c>
      <c r="DC45" s="39">
        <f t="shared" si="113"/>
        <v>-2.8761003543101276</v>
      </c>
      <c r="DD45" s="39">
        <f t="shared" si="113"/>
        <v>-24.395685827439742</v>
      </c>
      <c r="DE45" s="39">
        <f t="shared" si="113"/>
        <v>-27.287809379487562</v>
      </c>
      <c r="DF45" s="39">
        <f t="shared" si="113"/>
        <v>-2.8921235520478188</v>
      </c>
      <c r="DG45" s="39">
        <f t="shared" si="113"/>
        <v>-28.158051144399465</v>
      </c>
      <c r="DH45" s="39">
        <f t="shared" si="113"/>
        <v>-29.414143536957326</v>
      </c>
      <c r="DI45" s="39">
        <f t="shared" si="113"/>
        <v>-24.395685839995508</v>
      </c>
      <c r="DJ45" s="39">
        <f t="shared" si="113"/>
        <v>-27.395123920792098</v>
      </c>
      <c r="DK45" s="39">
        <f t="shared" si="113"/>
        <v>-2.9994380807965904</v>
      </c>
      <c r="DL45" s="39">
        <f t="shared" si="113"/>
        <v>-28.087859186696967</v>
      </c>
      <c r="DM45" s="39">
        <f t="shared" si="113"/>
        <v>-29.134926251027924</v>
      </c>
      <c r="DN45" s="428">
        <f t="shared" si="8"/>
        <v>-0.10731454130453599</v>
      </c>
      <c r="DO45" s="39">
        <f t="shared" si="29"/>
        <v>-1.017970373194288E-2</v>
      </c>
      <c r="DP45" s="429">
        <f t="shared" si="98"/>
        <v>-0.39185128172719175</v>
      </c>
      <c r="DQ45" s="429">
        <f t="shared" si="99"/>
        <v>-0.17600661306899257</v>
      </c>
      <c r="DR45" s="429"/>
      <c r="DS45" s="33">
        <f t="shared" si="100"/>
        <v>-0.34579377230931341</v>
      </c>
      <c r="DT45" s="33">
        <f t="shared" si="30"/>
        <v>-0.34137234047464826</v>
      </c>
      <c r="DU45" s="39">
        <f t="shared" si="101"/>
        <v>-0.22848865246976402</v>
      </c>
      <c r="DV45" s="39">
        <f t="shared" si="31"/>
        <v>-0.10731454130453599</v>
      </c>
      <c r="DW45" s="39"/>
      <c r="DX45" s="33">
        <f t="shared" si="32"/>
        <v>0.11730511983954939</v>
      </c>
      <c r="DY45" s="33">
        <f t="shared" si="33"/>
        <v>0.23405779917011227</v>
      </c>
      <c r="DZ45" s="23"/>
      <c r="EA45" s="23"/>
    </row>
    <row r="46" spans="1:131">
      <c r="A46" t="s">
        <v>39</v>
      </c>
      <c r="B46" s="4">
        <v>-1164.43859466136</v>
      </c>
      <c r="C46" s="4">
        <v>-1163.8032828543201</v>
      </c>
      <c r="D46" s="4">
        <v>-1163.8170919607701</v>
      </c>
      <c r="E46" s="4">
        <v>-1164.20409006624</v>
      </c>
      <c r="F46" s="71" t="s">
        <v>118</v>
      </c>
      <c r="G46" s="424" t="s">
        <v>750</v>
      </c>
      <c r="H46" s="39">
        <f>627.5095*(B48-B47)</f>
        <v>10.284599882059862</v>
      </c>
      <c r="I46" s="39">
        <f>627.5095*(C48-C47)</f>
        <v>10.088977108563901</v>
      </c>
      <c r="J46" s="39">
        <f>627.5095*(D48-D47)</f>
        <v>10.016867670185551</v>
      </c>
      <c r="K46" s="39">
        <f>627.5095*(E48-E47)</f>
        <v>9.9447277786566204</v>
      </c>
      <c r="L46" s="428">
        <f t="shared" si="0"/>
        <v>-7.2139891528930633E-2</v>
      </c>
      <c r="M46" s="39">
        <f t="shared" si="13"/>
        <v>-7.2109438378349822E-2</v>
      </c>
      <c r="N46" s="429">
        <f t="shared" si="14"/>
        <v>0.33987210340324125</v>
      </c>
      <c r="P46" t="s">
        <v>39</v>
      </c>
      <c r="Q46" s="4">
        <v>-1164.7265276972</v>
      </c>
      <c r="R46" s="4">
        <v>-1164.0655050558901</v>
      </c>
      <c r="S46" s="4">
        <v>-1164.07082938178</v>
      </c>
      <c r="T46" s="4">
        <v>-1164.48978887354</v>
      </c>
      <c r="U46" s="71" t="s">
        <v>118</v>
      </c>
      <c r="V46" s="424" t="s">
        <v>750</v>
      </c>
      <c r="W46" s="39">
        <f>627.5095*(Q48-Q47)</f>
        <v>10.238235162763338</v>
      </c>
      <c r="X46" s="39">
        <f>627.5095*(R48-R47)</f>
        <v>10.214727150958655</v>
      </c>
      <c r="Y46" s="39">
        <f>627.5095*(S48-S47)</f>
        <v>10.173940300909109</v>
      </c>
      <c r="Z46" s="39">
        <f>627.5095*(T48-T47)</f>
        <v>10.146507844817046</v>
      </c>
      <c r="AA46" s="428">
        <f t="shared" si="1"/>
        <v>-2.7432456092062907E-2</v>
      </c>
      <c r="AB46" s="39">
        <f t="shared" si="15"/>
        <v>-4.0786850049546075E-2</v>
      </c>
      <c r="AC46" s="429">
        <f t="shared" si="16"/>
        <v>9.1727317946292075E-2</v>
      </c>
      <c r="AE46" t="s">
        <v>39</v>
      </c>
      <c r="AF46" s="33">
        <v>-1160.4420884466199</v>
      </c>
      <c r="AG46" s="33">
        <v>-1164.4394894472</v>
      </c>
      <c r="AH46" s="33">
        <f t="shared" si="17"/>
        <v>-3.9974010005801119</v>
      </c>
      <c r="AI46" s="33">
        <v>-1160.4420884466299</v>
      </c>
      <c r="AJ46" s="33">
        <v>-1164.1274187399699</v>
      </c>
      <c r="AK46" s="33">
        <f t="shared" si="18"/>
        <v>-3.68533029334003</v>
      </c>
      <c r="AL46" s="33">
        <v>-1160.10795699293</v>
      </c>
      <c r="AM46" s="33">
        <v>-1163.8040827011901</v>
      </c>
      <c r="AN46" s="33">
        <f t="shared" si="19"/>
        <v>-3.6961257082600696</v>
      </c>
      <c r="AO46" s="33">
        <v>-1160.1099161761999</v>
      </c>
      <c r="AP46" s="33">
        <v>-1163.8177994590401</v>
      </c>
      <c r="AQ46" s="33">
        <v>-1163.6264409024</v>
      </c>
      <c r="AR46" s="33">
        <v>-1163.6052091957499</v>
      </c>
      <c r="AS46" s="33">
        <f t="shared" si="20"/>
        <v>-3.7078832828401573</v>
      </c>
      <c r="AT46" s="33">
        <v>-1160.1099161762099</v>
      </c>
      <c r="AU46" s="33">
        <v>-1164.2049857505301</v>
      </c>
      <c r="AV46" s="33">
        <v>-1163.99661508487</v>
      </c>
      <c r="AW46" s="33">
        <v>-1163.9948289311301</v>
      </c>
      <c r="AX46" s="33">
        <f t="shared" si="21"/>
        <v>-4.0950695743201777</v>
      </c>
      <c r="AY46" s="71" t="s">
        <v>118</v>
      </c>
      <c r="AZ46" s="424" t="s">
        <v>750</v>
      </c>
      <c r="BA46" s="39">
        <f t="shared" ref="BA46:BK46" si="114">627.5095*(AF48-AF47)</f>
        <v>16.692004544755019</v>
      </c>
      <c r="BB46" s="39">
        <f t="shared" si="114"/>
        <v>10.227788899296211</v>
      </c>
      <c r="BC46" s="33">
        <f t="shared" si="114"/>
        <v>-6.4642156454588084</v>
      </c>
      <c r="BD46" s="39">
        <f t="shared" si="114"/>
        <v>16.692004538477139</v>
      </c>
      <c r="BE46" s="39">
        <f t="shared" si="114"/>
        <v>10.363402098335893</v>
      </c>
      <c r="BF46" s="33">
        <f t="shared" si="114"/>
        <v>-6.3286024401412453</v>
      </c>
      <c r="BG46" s="39">
        <f t="shared" si="114"/>
        <v>16.271577747833145</v>
      </c>
      <c r="BH46" s="39">
        <f t="shared" si="114"/>
        <v>10.057949713105737</v>
      </c>
      <c r="BI46" s="39">
        <f t="shared" si="114"/>
        <v>-6.2136280347274075</v>
      </c>
      <c r="BJ46" s="39">
        <f t="shared" si="114"/>
        <v>16.209533743887942</v>
      </c>
      <c r="BK46" s="39">
        <f t="shared" si="114"/>
        <v>9.9788626389226742</v>
      </c>
      <c r="BL46" s="39">
        <f>627.5095*(AS48-AS47)</f>
        <v>-6.2306711049652659</v>
      </c>
      <c r="BM46" s="39">
        <f>627.5095*(AQ48-AQ47)</f>
        <v>11.230439247213779</v>
      </c>
      <c r="BN46" s="39">
        <f>627.5095*(AR48-AR47)</f>
        <v>8.7956478064615897</v>
      </c>
      <c r="BO46" s="39">
        <f>627.5095*(AT48-AT47)</f>
        <v>16.209533743887942</v>
      </c>
      <c r="BP46" s="39">
        <f>627.5095*(AU48-AU47)</f>
        <v>9.861786133157981</v>
      </c>
      <c r="BQ46" s="39">
        <f>627.5095*(AX48-AX47)</f>
        <v>-6.34774761072996</v>
      </c>
      <c r="BR46" s="39">
        <f>627.5095*(AV48-AV47)</f>
        <v>11.139696384809744</v>
      </c>
      <c r="BS46" s="39">
        <f>627.5095*(AW48-AW47)</f>
        <v>8.8213989138592925</v>
      </c>
      <c r="BT46" s="428">
        <f t="shared" si="3"/>
        <v>-0.1170765057646932</v>
      </c>
      <c r="BU46" s="39">
        <f t="shared" si="4"/>
        <v>-7.9087074183062711E-2</v>
      </c>
      <c r="BV46" s="429">
        <f t="shared" si="95"/>
        <v>0.36600276613823013</v>
      </c>
      <c r="BW46" s="429">
        <f t="shared" si="96"/>
        <v>-0.11646803472884848</v>
      </c>
      <c r="BY46" t="s">
        <v>39</v>
      </c>
      <c r="BZ46" s="28">
        <v>-1160.4876657427501</v>
      </c>
      <c r="CA46" s="28">
        <v>-1164.72584984022</v>
      </c>
      <c r="CB46" s="28">
        <f t="shared" si="23"/>
        <v>-4.2381840974699116</v>
      </c>
      <c r="CC46" s="28">
        <v>-1160.4876657427501</v>
      </c>
      <c r="CD46" s="28">
        <v>-1164.3736929777101</v>
      </c>
      <c r="CE46" s="28">
        <f t="shared" si="24"/>
        <v>-3.8860272349600109</v>
      </c>
      <c r="CF46" s="28">
        <v>-1160.16283639319</v>
      </c>
      <c r="CG46" s="28">
        <v>-1164.06440267633</v>
      </c>
      <c r="CH46" s="28">
        <f t="shared" si="25"/>
        <v>-3.9015662831400277</v>
      </c>
      <c r="CI46" s="28">
        <v>-1160.1633673000699</v>
      </c>
      <c r="CJ46" s="28">
        <v>-1164.0695692909101</v>
      </c>
      <c r="CK46" s="28">
        <f t="shared" si="26"/>
        <v>-3.9062019908401453</v>
      </c>
      <c r="CL46" s="28">
        <v>-1163.86058488409</v>
      </c>
      <c r="CM46" s="28">
        <v>-1163.87784647383</v>
      </c>
      <c r="CN46" s="28">
        <v>-1160.16336729873</v>
      </c>
      <c r="CO46" s="28">
        <v>-1164.4888098080901</v>
      </c>
      <c r="CP46" s="28">
        <f t="shared" si="27"/>
        <v>-4.325442509360073</v>
      </c>
      <c r="CQ46" s="28">
        <v>-1164.2607591102001</v>
      </c>
      <c r="CR46" s="28">
        <v>-1164.29823388656</v>
      </c>
      <c r="CS46" s="71" t="s">
        <v>118</v>
      </c>
      <c r="CT46" s="424" t="s">
        <v>750</v>
      </c>
      <c r="CU46" s="39">
        <f t="shared" ref="CU46:DM46" si="115">627.5095*(BZ48-BZ47)</f>
        <v>16.673521076649617</v>
      </c>
      <c r="CV46" s="39">
        <f t="shared" si="115"/>
        <v>10.192103230906556</v>
      </c>
      <c r="CW46" s="39">
        <f t="shared" si="115"/>
        <v>-6.48141784574306</v>
      </c>
      <c r="CX46" s="39">
        <f t="shared" si="115"/>
        <v>16.673521076649617</v>
      </c>
      <c r="CY46" s="39">
        <f t="shared" si="115"/>
        <v>10.371012702899668</v>
      </c>
      <c r="CZ46" s="39">
        <f t="shared" si="115"/>
        <v>-6.3025083737499488</v>
      </c>
      <c r="DA46" s="39">
        <f t="shared" si="115"/>
        <v>16.48751502452825</v>
      </c>
      <c r="DB46" s="39">
        <f t="shared" si="115"/>
        <v>10.192535158192159</v>
      </c>
      <c r="DC46" s="39">
        <f t="shared" si="115"/>
        <v>-6.2949798663360923</v>
      </c>
      <c r="DD46" s="39">
        <f t="shared" si="115"/>
        <v>16.474615713111547</v>
      </c>
      <c r="DE46" s="39">
        <f t="shared" si="115"/>
        <v>10.147585516922749</v>
      </c>
      <c r="DF46" s="39">
        <f t="shared" si="115"/>
        <v>-6.3270301961887991</v>
      </c>
      <c r="DG46" s="39">
        <f t="shared" si="115"/>
        <v>11.468894244023712</v>
      </c>
      <c r="DH46" s="39">
        <f t="shared" si="115"/>
        <v>8.9698617942324201</v>
      </c>
      <c r="DI46" s="39">
        <f t="shared" si="115"/>
        <v>16.474615706833667</v>
      </c>
      <c r="DJ46" s="39">
        <f t="shared" si="115"/>
        <v>10.039376894042865</v>
      </c>
      <c r="DK46" s="39">
        <f t="shared" si="115"/>
        <v>-6.4352388127908</v>
      </c>
      <c r="DL46" s="39">
        <f t="shared" si="115"/>
        <v>11.391783699277923</v>
      </c>
      <c r="DM46" s="39">
        <f t="shared" si="115"/>
        <v>8.9981503367298359</v>
      </c>
      <c r="DN46" s="428">
        <f t="shared" si="8"/>
        <v>-0.10820862287988398</v>
      </c>
      <c r="DO46" s="39">
        <f t="shared" si="29"/>
        <v>-4.4949641269409923E-2</v>
      </c>
      <c r="DP46" s="429">
        <f t="shared" si="98"/>
        <v>0.15272633686369019</v>
      </c>
      <c r="DQ46" s="429">
        <f t="shared" si="99"/>
        <v>-4.6179032952260002E-2</v>
      </c>
      <c r="DR46" s="429"/>
      <c r="DS46" s="33">
        <f t="shared" si="100"/>
        <v>-0.13561320531756316</v>
      </c>
      <c r="DT46" s="33">
        <f t="shared" si="30"/>
        <v>-0.17890947199311125</v>
      </c>
      <c r="DU46" s="39">
        <f t="shared" si="101"/>
        <v>-0.1170765057646932</v>
      </c>
      <c r="DV46" s="39">
        <f t="shared" si="31"/>
        <v>-0.10820862287988398</v>
      </c>
      <c r="DW46" s="39"/>
      <c r="DX46" s="33">
        <f t="shared" si="32"/>
        <v>1.8536699552869962E-2</v>
      </c>
      <c r="DY46" s="33">
        <f t="shared" si="33"/>
        <v>7.0700849113227271E-2</v>
      </c>
      <c r="DZ46" s="23"/>
      <c r="EA46" s="23"/>
    </row>
    <row r="47" spans="1:131">
      <c r="A47" t="s">
        <v>40</v>
      </c>
      <c r="B47" s="4">
        <v>-1164.4320092866601</v>
      </c>
      <c r="C47" s="4">
        <v>-1163.7965848502099</v>
      </c>
      <c r="D47" s="4">
        <v>-1163.80989472756</v>
      </c>
      <c r="E47" s="4">
        <v>-1164.19663033355</v>
      </c>
      <c r="F47" s="71" t="s">
        <v>119</v>
      </c>
      <c r="G47" s="424"/>
      <c r="H47" s="39">
        <f>627.5095*(B48-B46)</f>
        <v>14.416985067277121</v>
      </c>
      <c r="I47" s="39">
        <f>627.5095*(C48-C46)</f>
        <v>14.292038318721294</v>
      </c>
      <c r="J47" s="39">
        <f>627.5095*(D48-D46)</f>
        <v>14.53319988319854</v>
      </c>
      <c r="K47" s="39">
        <f>627.5095*(E48-E46)</f>
        <v>14.625780909088901</v>
      </c>
      <c r="L47" s="428">
        <f t="shared" si="0"/>
        <v>9.2581025890360991E-2</v>
      </c>
      <c r="M47" s="39">
        <f t="shared" si="13"/>
        <v>0.24116156447724535</v>
      </c>
      <c r="N47" s="429">
        <f t="shared" si="14"/>
        <v>-0.20879584181177968</v>
      </c>
      <c r="P47" t="s">
        <v>40</v>
      </c>
      <c r="Q47" s="4">
        <v>-1164.71943310188</v>
      </c>
      <c r="R47" s="4">
        <v>-1164.05858942998</v>
      </c>
      <c r="S47" s="4">
        <v>-1164.0637978822599</v>
      </c>
      <c r="T47" s="4">
        <v>-1164.4826072676401</v>
      </c>
      <c r="U47" s="71" t="s">
        <v>119</v>
      </c>
      <c r="V47" s="424"/>
      <c r="W47" s="39">
        <f>627.5095*(Q48-Q46)</f>
        <v>14.690161124744451</v>
      </c>
      <c r="X47" s="39">
        <f>627.5095*(R48-R46)</f>
        <v>14.554348107990307</v>
      </c>
      <c r="Y47" s="39">
        <f>627.5095*(S48-S46)</f>
        <v>14.586273048988014</v>
      </c>
      <c r="Z47" s="39">
        <f>627.5095*(T48-T46)</f>
        <v>14.653033772234791</v>
      </c>
      <c r="AA47" s="428">
        <f t="shared" si="1"/>
        <v>6.6760723246776621E-2</v>
      </c>
      <c r="AB47" s="39">
        <f t="shared" si="15"/>
        <v>3.1924940997706486E-2</v>
      </c>
      <c r="AC47" s="429">
        <f t="shared" si="16"/>
        <v>3.7127352509660483E-2</v>
      </c>
      <c r="AE47" t="s">
        <v>40</v>
      </c>
      <c r="AF47" s="33">
        <v>-1160.4341492250001</v>
      </c>
      <c r="AG47" s="33">
        <v>-1164.4328551777301</v>
      </c>
      <c r="AH47" s="33">
        <f t="shared" si="17"/>
        <v>-3.9987059527300062</v>
      </c>
      <c r="AI47" s="33">
        <v>-1160.4341492250001</v>
      </c>
      <c r="AJ47" s="33">
        <v>-1164.1212462930901</v>
      </c>
      <c r="AK47" s="33">
        <f t="shared" si="18"/>
        <v>-3.6870970680899973</v>
      </c>
      <c r="AL47" s="33">
        <v>-1160.0992640373699</v>
      </c>
      <c r="AM47" s="33">
        <v>-1163.79731320876</v>
      </c>
      <c r="AN47" s="33">
        <f t="shared" si="19"/>
        <v>-3.6980491713900392</v>
      </c>
      <c r="AO47" s="33">
        <v>-1160.1009842051701</v>
      </c>
      <c r="AP47" s="33">
        <v>-1163.81054293643</v>
      </c>
      <c r="AQ47" s="33">
        <v>-1163.6187999927899</v>
      </c>
      <c r="AR47" s="33">
        <v>-1163.5981048692199</v>
      </c>
      <c r="AS47" s="33">
        <f t="shared" si="20"/>
        <v>-3.7095587312599037</v>
      </c>
      <c r="AT47" s="33">
        <v>-1160.1009842051701</v>
      </c>
      <c r="AU47" s="33">
        <v>-1164.19739023069</v>
      </c>
      <c r="AV47" s="33">
        <v>-1163.9888444324399</v>
      </c>
      <c r="AW47" s="33">
        <v>-1163.9874429055701</v>
      </c>
      <c r="AX47" s="33">
        <f t="shared" si="21"/>
        <v>-4.0964060255198547</v>
      </c>
      <c r="AY47" s="71" t="s">
        <v>119</v>
      </c>
      <c r="AZ47" s="424"/>
      <c r="BA47" s="39">
        <f t="shared" ref="BA47:BK47" si="116">627.5095*(AF48-AF46)</f>
        <v>21.67394153380733</v>
      </c>
      <c r="BB47" s="39">
        <f t="shared" si="116"/>
        <v>14.390856017244467</v>
      </c>
      <c r="BC47" s="33">
        <f t="shared" si="116"/>
        <v>-7.2830855165628643</v>
      </c>
      <c r="BD47" s="39">
        <f t="shared" si="116"/>
        <v>21.67394153380733</v>
      </c>
      <c r="BE47" s="39">
        <f t="shared" si="116"/>
        <v>14.236671153701527</v>
      </c>
      <c r="BF47" s="33">
        <f t="shared" si="116"/>
        <v>-7.4372703801058044</v>
      </c>
      <c r="BG47" s="39">
        <f t="shared" si="116"/>
        <v>21.726489944833776</v>
      </c>
      <c r="BH47" s="39">
        <f t="shared" si="116"/>
        <v>14.305870523150707</v>
      </c>
      <c r="BI47" s="39">
        <f t="shared" si="116"/>
        <v>-7.4206194216830692</v>
      </c>
      <c r="BJ47" s="39">
        <f t="shared" si="116"/>
        <v>21.814430418827364</v>
      </c>
      <c r="BK47" s="39">
        <f t="shared" si="116"/>
        <v>14.532399513711296</v>
      </c>
      <c r="BL47" s="39">
        <f>627.5095*(AS48-AS46)</f>
        <v>-7.2820309051160681</v>
      </c>
      <c r="BM47" s="39">
        <f>627.5095*(AQ48-AQ46)</f>
        <v>16.025182616141272</v>
      </c>
      <c r="BN47" s="39">
        <f>627.5095*(AR48-AR46)</f>
        <v>13.253680195137186</v>
      </c>
      <c r="BO47" s="39">
        <f>627.5095*(AT48-AT46)</f>
        <v>21.814430425105247</v>
      </c>
      <c r="BP47" s="39">
        <f>627.5095*(AU48-AU46)</f>
        <v>14.628046990291597</v>
      </c>
      <c r="BQ47" s="39">
        <f>627.5095*(AX48-AX46)</f>
        <v>-7.1863834348136475</v>
      </c>
      <c r="BR47" s="39">
        <f>627.5095*(AV48-AV46)</f>
        <v>16.0158546058666</v>
      </c>
      <c r="BS47" s="39">
        <f>627.5095*(AW48-AW46)</f>
        <v>13.456200119990276</v>
      </c>
      <c r="BT47" s="428">
        <f t="shared" si="3"/>
        <v>9.5647476580301927E-2</v>
      </c>
      <c r="BU47" s="39">
        <f t="shared" si="4"/>
        <v>0.22652899056058828</v>
      </c>
      <c r="BV47" s="429">
        <f t="shared" si="95"/>
        <v>-0.23719097304713088</v>
      </c>
      <c r="BW47" s="429">
        <f t="shared" si="96"/>
        <v>-9.6702081749216795E-2</v>
      </c>
      <c r="BY47" t="s">
        <v>40</v>
      </c>
      <c r="BZ47" s="28">
        <v>-1160.4791880453399</v>
      </c>
      <c r="CA47" s="28">
        <v>-1164.71855676619</v>
      </c>
      <c r="CB47" s="28">
        <f t="shared" si="23"/>
        <v>-4.2393687208500523</v>
      </c>
      <c r="CC47" s="28">
        <v>-1160.4791880453299</v>
      </c>
      <c r="CD47" s="28">
        <v>-1164.3669358437</v>
      </c>
      <c r="CE47" s="28">
        <f t="shared" si="24"/>
        <v>-3.8877477983701283</v>
      </c>
      <c r="CF47" s="28">
        <v>-1160.1541893573601</v>
      </c>
      <c r="CG47" s="28">
        <v>-1164.05735927352</v>
      </c>
      <c r="CH47" s="28">
        <f t="shared" si="25"/>
        <v>-3.9031699161598681</v>
      </c>
      <c r="CI47" s="28">
        <v>-1160.1546689737099</v>
      </c>
      <c r="CJ47" s="28">
        <v>-1164.0623995191299</v>
      </c>
      <c r="CK47" s="28">
        <f t="shared" si="26"/>
        <v>-3.9077305454200086</v>
      </c>
      <c r="CL47" s="28">
        <v>-1163.85307007765</v>
      </c>
      <c r="CM47" s="28">
        <v>-1163.8707923122299</v>
      </c>
      <c r="CN47" s="28">
        <v>-1160.1546689736999</v>
      </c>
      <c r="CO47" s="28">
        <v>-1164.48134845445</v>
      </c>
      <c r="CP47" s="28">
        <f t="shared" si="27"/>
        <v>-4.3266794807500446</v>
      </c>
      <c r="CQ47" s="28">
        <v>-1164.25318048903</v>
      </c>
      <c r="CR47" s="28">
        <v>-1164.29091526201</v>
      </c>
      <c r="CS47" s="71" t="s">
        <v>119</v>
      </c>
      <c r="CT47" s="424"/>
      <c r="CU47" s="39">
        <f t="shared" ref="CU47:DM47" si="117">627.5095*(BZ48-BZ46)</f>
        <v>21.993356739657603</v>
      </c>
      <c r="CV47" s="39">
        <f t="shared" si="117"/>
        <v>14.768576468954146</v>
      </c>
      <c r="CW47" s="39">
        <f t="shared" si="117"/>
        <v>-7.2247802707034561</v>
      </c>
      <c r="CX47" s="39">
        <f t="shared" si="117"/>
        <v>21.993356745935486</v>
      </c>
      <c r="CY47" s="39">
        <f t="shared" si="117"/>
        <v>14.611178486984477</v>
      </c>
      <c r="CZ47" s="39">
        <f t="shared" si="117"/>
        <v>-7.3821782589510088</v>
      </c>
      <c r="DA47" s="39">
        <f t="shared" si="117"/>
        <v>21.913612154619045</v>
      </c>
      <c r="DB47" s="39">
        <f t="shared" si="117"/>
        <v>14.612337333819449</v>
      </c>
      <c r="DC47" s="39">
        <f t="shared" si="117"/>
        <v>-7.3012748207995974</v>
      </c>
      <c r="DD47" s="39">
        <f t="shared" si="117"/>
        <v>21.932898138105983</v>
      </c>
      <c r="DE47" s="39">
        <f t="shared" si="117"/>
        <v>14.646685421784429</v>
      </c>
      <c r="DF47" s="39">
        <f t="shared" si="117"/>
        <v>-7.2862127163215531</v>
      </c>
      <c r="DG47" s="39">
        <f t="shared" si="117"/>
        <v>16.184506675775779</v>
      </c>
      <c r="DH47" s="39">
        <f t="shared" si="117"/>
        <v>13.396415212818441</v>
      </c>
      <c r="DI47" s="39">
        <f t="shared" si="117"/>
        <v>21.932897297297803</v>
      </c>
      <c r="DJ47" s="39">
        <f t="shared" si="117"/>
        <v>14.721447186071627</v>
      </c>
      <c r="DK47" s="39">
        <f t="shared" si="117"/>
        <v>-7.2114501112261751</v>
      </c>
      <c r="DL47" s="39">
        <f t="shared" si="117"/>
        <v>16.147440480397211</v>
      </c>
      <c r="DM47" s="39">
        <f t="shared" si="117"/>
        <v>13.590656768758443</v>
      </c>
      <c r="DN47" s="428">
        <f t="shared" si="8"/>
        <v>7.4761764287197607E-2</v>
      </c>
      <c r="DO47" s="39">
        <f t="shared" si="29"/>
        <v>3.4348087964980678E-2</v>
      </c>
      <c r="DP47" s="429">
        <f t="shared" si="98"/>
        <v>4.7129282882519163E-2</v>
      </c>
      <c r="DQ47" s="429">
        <f t="shared" si="99"/>
        <v>-1.3330159477281001E-2</v>
      </c>
      <c r="DR47" s="429"/>
      <c r="DS47" s="33">
        <f t="shared" si="100"/>
        <v>0.15418486354294014</v>
      </c>
      <c r="DT47" s="33">
        <f t="shared" si="30"/>
        <v>0.15739798824755269</v>
      </c>
      <c r="DU47" s="39">
        <f t="shared" si="101"/>
        <v>9.5647476580301927E-2</v>
      </c>
      <c r="DV47" s="39">
        <f t="shared" si="31"/>
        <v>7.4761764287197607E-2</v>
      </c>
      <c r="DW47" s="39"/>
      <c r="DX47" s="33">
        <f t="shared" si="32"/>
        <v>-5.8537386962638216E-2</v>
      </c>
      <c r="DY47" s="33">
        <f t="shared" si="33"/>
        <v>-8.2636223960355082E-2</v>
      </c>
      <c r="DZ47" s="23"/>
      <c r="EA47" s="23"/>
    </row>
    <row r="48" spans="1:131">
      <c r="A48" t="s">
        <v>41</v>
      </c>
      <c r="B48" s="4">
        <v>-1164.4156197341799</v>
      </c>
      <c r="C48" s="4">
        <v>-1163.7805070424499</v>
      </c>
      <c r="D48" s="4">
        <v>-1163.7939318335</v>
      </c>
      <c r="E48" s="4">
        <v>-1164.1807824017201</v>
      </c>
      <c r="F48" s="71" t="s">
        <v>743</v>
      </c>
      <c r="G48" s="424"/>
      <c r="H48" s="39">
        <f>627.5095*(B46-B47)</f>
        <v>-4.1323851852172577</v>
      </c>
      <c r="I48" s="39">
        <f>627.5095*(C46-C47)</f>
        <v>-4.2030612101573928</v>
      </c>
      <c r="J48" s="39">
        <f>627.5095*(D46-D47)</f>
        <v>-4.5163322130129897</v>
      </c>
      <c r="K48" s="39">
        <f>627.5095*(E46-E47)</f>
        <v>-4.6810531304322796</v>
      </c>
      <c r="L48" s="428">
        <f t="shared" si="0"/>
        <v>-0.16472091741928985</v>
      </c>
      <c r="M48" s="39">
        <f t="shared" si="13"/>
        <v>-0.31327100285559695</v>
      </c>
      <c r="N48" s="429">
        <f t="shared" si="14"/>
        <v>0.54866794521502182</v>
      </c>
      <c r="P48" t="s">
        <v>41</v>
      </c>
      <c r="Q48" s="4">
        <v>-1164.7031174362801</v>
      </c>
      <c r="R48" s="4">
        <v>-1164.0423112267799</v>
      </c>
      <c r="S48" s="4">
        <v>-1164.04758467704</v>
      </c>
      <c r="T48" s="4">
        <v>-1164.4664377788199</v>
      </c>
      <c r="U48" s="71" t="s">
        <v>743</v>
      </c>
      <c r="V48" s="424"/>
      <c r="W48" s="39">
        <f>627.5095*(Q46-Q47)</f>
        <v>-4.4519259619811127</v>
      </c>
      <c r="X48" s="39">
        <f>627.5095*(R46-R47)</f>
        <v>-4.3396209570316513</v>
      </c>
      <c r="Y48" s="39">
        <f>627.5095*(S46-S47)</f>
        <v>-4.4123327480789056</v>
      </c>
      <c r="Z48" s="39">
        <f>627.5095*(T46-T47)</f>
        <v>-4.506525927417746</v>
      </c>
      <c r="AA48" s="428">
        <f t="shared" si="1"/>
        <v>-9.4193179338840416E-2</v>
      </c>
      <c r="AB48" s="39">
        <f t="shared" si="15"/>
        <v>-7.2711791047254337E-2</v>
      </c>
      <c r="AC48" s="429">
        <f t="shared" si="16"/>
        <v>5.4599965436633369E-2</v>
      </c>
      <c r="AE48" t="s">
        <v>41</v>
      </c>
      <c r="AF48" s="33">
        <v>-1160.4075488236599</v>
      </c>
      <c r="AG48" s="33">
        <v>-1164.4165561593099</v>
      </c>
      <c r="AH48" s="33">
        <f t="shared" si="17"/>
        <v>-4.0090073356500397</v>
      </c>
      <c r="AI48" s="33">
        <v>-1160.4075488236699</v>
      </c>
      <c r="AJ48" s="33">
        <v>-1164.1047311612899</v>
      </c>
      <c r="AK48" s="33">
        <f t="shared" si="18"/>
        <v>-3.6971823376200064</v>
      </c>
      <c r="AL48" s="33">
        <v>-1160.0733336287501</v>
      </c>
      <c r="AM48" s="33">
        <v>-1163.7812848463</v>
      </c>
      <c r="AN48" s="33">
        <f t="shared" si="19"/>
        <v>-3.7079512175498621</v>
      </c>
      <c r="AO48" s="33">
        <v>-1160.0751526699601</v>
      </c>
      <c r="AP48" s="33">
        <v>-1163.7946406072399</v>
      </c>
      <c r="AQ48" s="33">
        <v>-1163.6009031494</v>
      </c>
      <c r="AR48" s="33">
        <v>-1163.5840881128099</v>
      </c>
      <c r="AS48" s="33">
        <f t="shared" si="20"/>
        <v>-3.7194879372798368</v>
      </c>
      <c r="AT48" s="33">
        <v>-1160.0751526699601</v>
      </c>
      <c r="AU48" s="33">
        <v>-1164.18167447478</v>
      </c>
      <c r="AV48" s="33">
        <v>-1163.971092197</v>
      </c>
      <c r="AW48" s="33">
        <v>-1163.97338511216</v>
      </c>
      <c r="AX48" s="33">
        <f t="shared" si="21"/>
        <v>-4.1065218048199768</v>
      </c>
      <c r="AY48" s="71" t="s">
        <v>743</v>
      </c>
      <c r="AZ48" s="424"/>
      <c r="BA48" s="39">
        <f t="shared" ref="BA48:BK48" si="118">627.5095*(AF46-AF47)</f>
        <v>-4.9819369890523122</v>
      </c>
      <c r="BB48" s="39">
        <f t="shared" si="118"/>
        <v>-4.1630671179482563</v>
      </c>
      <c r="BC48" s="33">
        <f t="shared" si="118"/>
        <v>0.81886987110405585</v>
      </c>
      <c r="BD48" s="39">
        <f t="shared" si="118"/>
        <v>-4.9819369953301944</v>
      </c>
      <c r="BE48" s="39">
        <f t="shared" si="118"/>
        <v>-3.8732690553656353</v>
      </c>
      <c r="BF48" s="33">
        <f t="shared" si="118"/>
        <v>1.1086679399645589</v>
      </c>
      <c r="BG48" s="39">
        <f t="shared" si="118"/>
        <v>-5.454912197000632</v>
      </c>
      <c r="BH48" s="39">
        <f t="shared" si="118"/>
        <v>-4.2479208100449704</v>
      </c>
      <c r="BI48" s="39">
        <f t="shared" si="118"/>
        <v>1.2069913869556617</v>
      </c>
      <c r="BJ48" s="39">
        <f t="shared" si="118"/>
        <v>-5.6048966749394227</v>
      </c>
      <c r="BK48" s="39">
        <f t="shared" si="118"/>
        <v>-4.5535368747886213</v>
      </c>
      <c r="BL48" s="39">
        <f>627.5095*(AS46-AS47)</f>
        <v>1.0513598001508015</v>
      </c>
      <c r="BM48" s="39">
        <f>627.5095*(AQ46-AQ47)</f>
        <v>-4.7947433689274916</v>
      </c>
      <c r="BN48" s="39">
        <f>627.5095*(AR46-AR47)</f>
        <v>-4.4580323886755959</v>
      </c>
      <c r="BO48" s="39">
        <f>627.5095*(AT46-AT47)</f>
        <v>-5.6048966812173049</v>
      </c>
      <c r="BP48" s="39">
        <f>627.5095*(AU46-AU47)</f>
        <v>-4.7662608571336165</v>
      </c>
      <c r="BQ48" s="39">
        <f>627.5095*(AX46-AX47)</f>
        <v>0.83863582408368798</v>
      </c>
      <c r="BR48" s="39">
        <f>627.5095*(AV46-AV47)</f>
        <v>-4.8761582210568548</v>
      </c>
      <c r="BS48" s="39">
        <f>627.5095*(AW46-AW47)</f>
        <v>-4.634801206130982</v>
      </c>
      <c r="BT48" s="428">
        <f t="shared" si="3"/>
        <v>-0.21272398234499512</v>
      </c>
      <c r="BU48" s="39">
        <f t="shared" si="4"/>
        <v>-0.30561606474365099</v>
      </c>
      <c r="BV48" s="429">
        <f t="shared" si="95"/>
        <v>0.60319373918536012</v>
      </c>
      <c r="BW48" s="429">
        <f t="shared" si="96"/>
        <v>-1.9765952979632129E-2</v>
      </c>
      <c r="BY48" t="s">
        <v>41</v>
      </c>
      <c r="BZ48" s="28">
        <v>-1160.4526170992799</v>
      </c>
      <c r="CA48" s="28">
        <v>-1164.7023146165</v>
      </c>
      <c r="CB48" s="28">
        <f t="shared" si="23"/>
        <v>-4.2496975172200564</v>
      </c>
      <c r="CC48" s="28">
        <v>-1160.4526170992699</v>
      </c>
      <c r="CD48" s="28">
        <v>-1164.35040858363</v>
      </c>
      <c r="CE48" s="28">
        <f t="shared" si="24"/>
        <v>-3.8977914843601411</v>
      </c>
      <c r="CF48" s="28">
        <v>-1160.1279148307999</v>
      </c>
      <c r="CG48" s="28">
        <v>-1164.04111643551</v>
      </c>
      <c r="CH48" s="28">
        <f t="shared" si="25"/>
        <v>-3.9132016047101388</v>
      </c>
      <c r="CI48" s="28">
        <v>-1160.1284150035101</v>
      </c>
      <c r="CJ48" s="28">
        <v>-1164.04622831293</v>
      </c>
      <c r="CK48" s="28">
        <f t="shared" si="26"/>
        <v>-3.9178133094198984</v>
      </c>
      <c r="CL48" s="28">
        <v>-1163.8347932320501</v>
      </c>
      <c r="CM48" s="28">
        <v>-1163.85649792817</v>
      </c>
      <c r="CN48" s="28">
        <v>-1160.1284150035101</v>
      </c>
      <c r="CO48" s="28">
        <v>-1164.4653496896599</v>
      </c>
      <c r="CP48" s="28">
        <f t="shared" si="27"/>
        <v>-4.3369346861497888</v>
      </c>
      <c r="CQ48" s="28">
        <v>-1164.2350265268999</v>
      </c>
      <c r="CR48" s="28">
        <v>-1164.27657579729</v>
      </c>
      <c r="CS48" s="71" t="s">
        <v>743</v>
      </c>
      <c r="CT48" s="424"/>
      <c r="CU48" s="39">
        <f t="shared" ref="CU48:DM48" si="119">627.5095*(BZ46-BZ47)</f>
        <v>-5.3198356630079866</v>
      </c>
      <c r="CV48" s="39">
        <f t="shared" si="119"/>
        <v>-4.5764732380475914</v>
      </c>
      <c r="CW48" s="39">
        <f t="shared" si="119"/>
        <v>0.74336242496039584</v>
      </c>
      <c r="CX48" s="39">
        <f t="shared" si="119"/>
        <v>-5.3198356692858688</v>
      </c>
      <c r="CY48" s="39">
        <f t="shared" si="119"/>
        <v>-4.2401657840848088</v>
      </c>
      <c r="CZ48" s="39">
        <f t="shared" si="119"/>
        <v>1.07966988520106</v>
      </c>
      <c r="DA48" s="39">
        <f t="shared" si="119"/>
        <v>-5.4260971300907954</v>
      </c>
      <c r="DB48" s="39">
        <f t="shared" si="119"/>
        <v>-4.4198021756272903</v>
      </c>
      <c r="DC48" s="39">
        <f t="shared" si="119"/>
        <v>1.0062949544635049</v>
      </c>
      <c r="DD48" s="39">
        <f t="shared" si="119"/>
        <v>-5.4582824249944339</v>
      </c>
      <c r="DE48" s="39">
        <f t="shared" si="119"/>
        <v>-4.49909990486168</v>
      </c>
      <c r="DF48" s="39">
        <f t="shared" si="119"/>
        <v>0.95918252013275418</v>
      </c>
      <c r="DG48" s="39">
        <f t="shared" si="119"/>
        <v>-4.7156124317520671</v>
      </c>
      <c r="DH48" s="39">
        <f t="shared" si="119"/>
        <v>-4.4265534185860211</v>
      </c>
      <c r="DI48" s="39">
        <f t="shared" si="119"/>
        <v>-5.4582815904641357</v>
      </c>
      <c r="DJ48" s="39">
        <f t="shared" si="119"/>
        <v>-4.6820702920287607</v>
      </c>
      <c r="DK48" s="39">
        <f t="shared" si="119"/>
        <v>0.77621129843537506</v>
      </c>
      <c r="DL48" s="39">
        <f t="shared" si="119"/>
        <v>-4.7556567811192876</v>
      </c>
      <c r="DM48" s="39">
        <f t="shared" si="119"/>
        <v>-4.5925064320286078</v>
      </c>
      <c r="DN48" s="428">
        <f t="shared" si="8"/>
        <v>-0.18297038716708069</v>
      </c>
      <c r="DO48" s="39">
        <f t="shared" si="29"/>
        <v>-7.9297729234389713E-2</v>
      </c>
      <c r="DP48" s="429">
        <f t="shared" si="98"/>
        <v>0.10559705398116925</v>
      </c>
      <c r="DQ48" s="429">
        <f t="shared" si="99"/>
        <v>-3.2848873474979223E-2</v>
      </c>
      <c r="DR48" s="429"/>
      <c r="DS48" s="33">
        <f t="shared" si="100"/>
        <v>-0.28979806886050308</v>
      </c>
      <c r="DT48" s="33">
        <f t="shared" si="30"/>
        <v>-0.33630746024066416</v>
      </c>
      <c r="DU48" s="39">
        <f t="shared" si="101"/>
        <v>-0.21272398234499512</v>
      </c>
      <c r="DV48" s="39">
        <f t="shared" si="31"/>
        <v>-0.18297038716708069</v>
      </c>
      <c r="DW48" s="39"/>
      <c r="DX48" s="33">
        <f t="shared" si="32"/>
        <v>7.7074086515507956E-2</v>
      </c>
      <c r="DY48" s="33">
        <f t="shared" si="33"/>
        <v>0.15333707307358346</v>
      </c>
      <c r="DZ48" s="23"/>
      <c r="EA48" s="23"/>
    </row>
    <row r="49" spans="1:131">
      <c r="A49" t="s">
        <v>42</v>
      </c>
      <c r="B49" s="4">
        <v>-989.01705075443294</v>
      </c>
      <c r="C49" s="4">
        <v>-988.36835285591303</v>
      </c>
      <c r="D49" s="4">
        <v>-988.38517677001903</v>
      </c>
      <c r="E49" s="4">
        <v>-988.77050574714701</v>
      </c>
      <c r="F49" s="71" t="s">
        <v>118</v>
      </c>
      <c r="G49" s="424" t="s">
        <v>751</v>
      </c>
      <c r="H49" s="39">
        <f>627.5095*(B51-B50)</f>
        <v>20.824815751197502</v>
      </c>
      <c r="I49" s="39">
        <f>627.5095*(C51-C50)</f>
        <v>21.419494517077645</v>
      </c>
      <c r="J49" s="39">
        <f>627.5095*(D51-D50)</f>
        <v>21.387912987937128</v>
      </c>
      <c r="K49" s="39">
        <f>627.5095*(E51-E50)</f>
        <v>21.954959288963373</v>
      </c>
      <c r="L49" s="428">
        <f t="shared" si="0"/>
        <v>0.5670463010262452</v>
      </c>
      <c r="M49" s="39">
        <f t="shared" si="13"/>
        <v>-3.1581529140517262E-2</v>
      </c>
      <c r="N49" s="429">
        <f t="shared" si="14"/>
        <v>-1.1301435377658713</v>
      </c>
      <c r="P49" t="s">
        <v>42</v>
      </c>
      <c r="Q49" s="4">
        <v>-989.19111521640605</v>
      </c>
      <c r="R49" s="4">
        <v>-988.49368665602697</v>
      </c>
      <c r="S49" s="4">
        <v>-988.50083977798897</v>
      </c>
      <c r="T49" s="4">
        <v>-988.92252159279496</v>
      </c>
      <c r="U49" s="71" t="s">
        <v>118</v>
      </c>
      <c r="V49" s="424" t="s">
        <v>751</v>
      </c>
      <c r="W49" s="39">
        <f>627.5095*(Q51-Q50)</f>
        <v>20.492547464183865</v>
      </c>
      <c r="X49" s="39">
        <f>627.5095*(R51-R50)</f>
        <v>20.562009742494361</v>
      </c>
      <c r="Y49" s="39">
        <f>627.5095*(S51-S50)</f>
        <v>20.494902463384175</v>
      </c>
      <c r="Z49" s="39">
        <f>627.5095*(T51-T50)</f>
        <v>20.964874291528968</v>
      </c>
      <c r="AA49" s="428">
        <f t="shared" si="1"/>
        <v>0.46997182814479288</v>
      </c>
      <c r="AB49" s="39">
        <f t="shared" si="15"/>
        <v>-6.7107279110185658E-2</v>
      </c>
      <c r="AC49" s="429">
        <f t="shared" si="16"/>
        <v>-0.47232682734510334</v>
      </c>
      <c r="AE49" t="s">
        <v>42</v>
      </c>
      <c r="AF49" s="33">
        <v>-987.00747336280097</v>
      </c>
      <c r="AG49" s="33">
        <v>-989.01729349344998</v>
      </c>
      <c r="AH49" s="33">
        <f t="shared" si="17"/>
        <v>-2.0098201306490182</v>
      </c>
      <c r="AI49" s="33">
        <v>-987.00747336280097</v>
      </c>
      <c r="AJ49" s="33">
        <v>-988.71432269842603</v>
      </c>
      <c r="AK49" s="33">
        <f t="shared" si="18"/>
        <v>-1.7068493356250656</v>
      </c>
      <c r="AL49" s="33">
        <v>-986.65500327507505</v>
      </c>
      <c r="AM49" s="33">
        <v>-988.36837361369203</v>
      </c>
      <c r="AN49" s="33">
        <f t="shared" si="19"/>
        <v>-1.7133703386169827</v>
      </c>
      <c r="AO49" s="33">
        <v>-986.65641477874794</v>
      </c>
      <c r="AP49" s="33">
        <v>-988.38510940663195</v>
      </c>
      <c r="AQ49" s="33">
        <v>-988.28667538317995</v>
      </c>
      <c r="AR49" s="33">
        <v>-988.31139567954301</v>
      </c>
      <c r="AS49" s="33">
        <f t="shared" si="20"/>
        <v>-1.7286946278840105</v>
      </c>
      <c r="AT49" s="33">
        <v>-986.65641477874999</v>
      </c>
      <c r="AU49" s="33">
        <v>-988.77071613491205</v>
      </c>
      <c r="AV49" s="33">
        <v>-988.65727426499097</v>
      </c>
      <c r="AW49" s="33">
        <v>-988.70373964428597</v>
      </c>
      <c r="AX49" s="33">
        <f t="shared" si="21"/>
        <v>-2.1143013561620592</v>
      </c>
      <c r="AY49" s="71" t="s">
        <v>118</v>
      </c>
      <c r="AZ49" s="424" t="s">
        <v>751</v>
      </c>
      <c r="BA49" s="39">
        <f t="shared" ref="BA49:BK49" si="120">627.5095*(AF51-AF50)</f>
        <v>27.681003622569232</v>
      </c>
      <c r="BB49" s="39">
        <f t="shared" si="120"/>
        <v>20.825992708652588</v>
      </c>
      <c r="BC49" s="33">
        <f t="shared" si="120"/>
        <v>-6.8550109139166411</v>
      </c>
      <c r="BD49" s="39">
        <f t="shared" si="120"/>
        <v>27.681003621927175</v>
      </c>
      <c r="BE49" s="39">
        <f t="shared" si="120"/>
        <v>20.171141289410517</v>
      </c>
      <c r="BF49" s="33">
        <f t="shared" si="120"/>
        <v>-7.5098623325166587</v>
      </c>
      <c r="BG49" s="39">
        <f t="shared" si="120"/>
        <v>29.045205759649839</v>
      </c>
      <c r="BH49" s="39">
        <f t="shared" si="120"/>
        <v>21.387761350971203</v>
      </c>
      <c r="BI49" s="39">
        <f t="shared" si="120"/>
        <v>-7.6574444086786375</v>
      </c>
      <c r="BJ49" s="39">
        <f t="shared" si="120"/>
        <v>29.123436452866461</v>
      </c>
      <c r="BK49" s="39">
        <f t="shared" si="120"/>
        <v>21.373112321155773</v>
      </c>
      <c r="BL49" s="39">
        <f>627.5095*(AS51-AS50)</f>
        <v>-7.7503241317106886</v>
      </c>
      <c r="BM49" s="39">
        <f>627.5095*(AQ51-AQ50)</f>
        <v>22.075845611806027</v>
      </c>
      <c r="BN49" s="39">
        <f>627.5095*(AR51-AR50)</f>
        <v>17.061823347140962</v>
      </c>
      <c r="BO49" s="39">
        <f>627.5095*(AT51-AT50)</f>
        <v>29.123436454150575</v>
      </c>
      <c r="BP49" s="39">
        <f>627.5095*(AU51-AU50)</f>
        <v>21.944215422061514</v>
      </c>
      <c r="BQ49" s="39">
        <f>627.5095*(AX51-AX50)</f>
        <v>-7.1792210320890595</v>
      </c>
      <c r="BR49" s="39">
        <f>627.5095*(AV51-AV50)</f>
        <v>22.537518057039769</v>
      </c>
      <c r="BS49" s="39">
        <f>627.5095*(AW51-AW50)</f>
        <v>18.240361193159728</v>
      </c>
      <c r="BT49" s="428">
        <f t="shared" si="3"/>
        <v>0.57110310090574146</v>
      </c>
      <c r="BU49" s="39">
        <f t="shared" si="4"/>
        <v>-1.4649029815430481E-2</v>
      </c>
      <c r="BV49" s="429">
        <f t="shared" si="95"/>
        <v>-1.118222713408926</v>
      </c>
      <c r="BW49" s="429">
        <f t="shared" si="96"/>
        <v>0.3242101181724184</v>
      </c>
      <c r="BY49" t="s">
        <v>42</v>
      </c>
      <c r="BZ49" s="28">
        <v>-987.039812582732</v>
      </c>
      <c r="CA49" s="28">
        <v>-989.19069534359596</v>
      </c>
      <c r="CB49" s="28">
        <f t="shared" si="23"/>
        <v>-2.1508827608639649</v>
      </c>
      <c r="CC49" s="28">
        <v>-987.039812582732</v>
      </c>
      <c r="CD49" s="28">
        <v>-988.84002994302296</v>
      </c>
      <c r="CE49" s="28">
        <f t="shared" si="24"/>
        <v>-1.8002173602909579</v>
      </c>
      <c r="CF49" s="28">
        <v>-986.67989082935901</v>
      </c>
      <c r="CG49" s="28">
        <v>-988.49294624090999</v>
      </c>
      <c r="CH49" s="28">
        <f t="shared" si="25"/>
        <v>-1.8130554115509767</v>
      </c>
      <c r="CI49" s="28">
        <v>-986.68066288733701</v>
      </c>
      <c r="CJ49" s="28">
        <v>-988.49995571940701</v>
      </c>
      <c r="CK49" s="28">
        <f t="shared" si="26"/>
        <v>-1.8192928320700048</v>
      </c>
      <c r="CL49" s="28">
        <v>-988.39178550382303</v>
      </c>
      <c r="CM49" s="28">
        <v>-988.43608135350598</v>
      </c>
      <c r="CN49" s="28">
        <v>-986.68066288733303</v>
      </c>
      <c r="CO49" s="28">
        <v>-988.92177558592005</v>
      </c>
      <c r="CP49" s="28">
        <f t="shared" si="27"/>
        <v>-2.2411126985870169</v>
      </c>
      <c r="CQ49" s="28">
        <v>-988.79640098039204</v>
      </c>
      <c r="CR49" s="28">
        <v>-988.86281264080696</v>
      </c>
      <c r="CS49" s="71" t="s">
        <v>118</v>
      </c>
      <c r="CT49" s="424" t="s">
        <v>751</v>
      </c>
      <c r="CU49" s="39">
        <f t="shared" ref="CU49:DM49" si="121">627.5095*(BZ51-BZ50)</f>
        <v>27.758414931449433</v>
      </c>
      <c r="CV49" s="39">
        <f t="shared" si="121"/>
        <v>20.496507722433865</v>
      </c>
      <c r="CW49" s="39">
        <f t="shared" si="121"/>
        <v>-7.2619072090155692</v>
      </c>
      <c r="CX49" s="39">
        <f t="shared" si="121"/>
        <v>27.758414930807376</v>
      </c>
      <c r="CY49" s="39">
        <f t="shared" si="121"/>
        <v>19.88324385210338</v>
      </c>
      <c r="CZ49" s="39">
        <f t="shared" si="121"/>
        <v>-7.875171078703997</v>
      </c>
      <c r="DA49" s="39">
        <f t="shared" si="121"/>
        <v>28.83289351399381</v>
      </c>
      <c r="DB49" s="39">
        <f t="shared" si="121"/>
        <v>20.560281508506726</v>
      </c>
      <c r="DC49" s="39">
        <f t="shared" si="121"/>
        <v>-8.2726120054870833</v>
      </c>
      <c r="DD49" s="39">
        <f t="shared" si="121"/>
        <v>28.837223899914147</v>
      </c>
      <c r="DE49" s="39">
        <f t="shared" si="121"/>
        <v>20.483894916440239</v>
      </c>
      <c r="DF49" s="39">
        <f t="shared" si="121"/>
        <v>-8.353328983473908</v>
      </c>
      <c r="DG49" s="39">
        <f t="shared" si="121"/>
        <v>21.409269988339229</v>
      </c>
      <c r="DH49" s="39">
        <f t="shared" si="121"/>
        <v>16.399019437288665</v>
      </c>
      <c r="DI49" s="39">
        <f t="shared" si="121"/>
        <v>28.837223900556204</v>
      </c>
      <c r="DJ49" s="39">
        <f t="shared" si="121"/>
        <v>20.858565248371821</v>
      </c>
      <c r="DK49" s="39">
        <f t="shared" si="121"/>
        <v>-7.9786586521843832</v>
      </c>
      <c r="DL49" s="39">
        <f t="shared" si="121"/>
        <v>21.677816262546646</v>
      </c>
      <c r="DM49" s="39">
        <f t="shared" si="121"/>
        <v>17.40094610811169</v>
      </c>
      <c r="DN49" s="428">
        <f t="shared" si="8"/>
        <v>0.37467033193158272</v>
      </c>
      <c r="DO49" s="39">
        <f t="shared" si="29"/>
        <v>-7.638659206648768E-2</v>
      </c>
      <c r="DP49" s="429">
        <f t="shared" si="98"/>
        <v>-0.36205752593795637</v>
      </c>
      <c r="DQ49" s="429">
        <f t="shared" si="99"/>
        <v>0.71675144316881401</v>
      </c>
      <c r="DR49" s="429"/>
      <c r="DS49" s="33">
        <f t="shared" si="100"/>
        <v>0.65485141860001761</v>
      </c>
      <c r="DT49" s="33">
        <f t="shared" si="30"/>
        <v>0.61326386968842783</v>
      </c>
      <c r="DU49" s="39">
        <f t="shared" si="101"/>
        <v>0.57110310090574146</v>
      </c>
      <c r="DV49" s="39">
        <f t="shared" si="31"/>
        <v>0.37467033193158272</v>
      </c>
      <c r="DW49" s="39"/>
      <c r="DX49" s="33">
        <f t="shared" si="32"/>
        <v>-8.3748317694276153E-2</v>
      </c>
      <c r="DY49" s="33">
        <f t="shared" si="33"/>
        <v>-0.23859353775684511</v>
      </c>
      <c r="DZ49" s="23"/>
      <c r="EA49" s="23"/>
    </row>
    <row r="50" spans="1:131">
      <c r="A50" t="s">
        <v>43</v>
      </c>
      <c r="B50" s="4">
        <v>-988.93126570786296</v>
      </c>
      <c r="C50" s="4">
        <v>-988.28538464644703</v>
      </c>
      <c r="D50" s="4">
        <v>-988.30167728572496</v>
      </c>
      <c r="E50" s="4">
        <v>-988.68704881646704</v>
      </c>
      <c r="F50" s="71" t="s">
        <v>119</v>
      </c>
      <c r="G50" s="424"/>
      <c r="H50" s="39">
        <f>627.5095*(B51-B49)</f>
        <v>74.655747431803121</v>
      </c>
      <c r="I50" s="39">
        <f>627.5095*(C51-C49)</f>
        <v>73.482834154984403</v>
      </c>
      <c r="J50" s="39">
        <f>627.5095*(D51-D49)</f>
        <v>73.784632627564307</v>
      </c>
      <c r="K50" s="39">
        <f>627.5095*(E51-E49)</f>
        <v>74.324976131487375</v>
      </c>
      <c r="L50" s="428">
        <f t="shared" si="0"/>
        <v>0.54034350392306862</v>
      </c>
      <c r="M50" s="39">
        <f t="shared" si="13"/>
        <v>0.30179847257990389</v>
      </c>
      <c r="N50" s="429">
        <f t="shared" si="14"/>
        <v>0.33077130031574598</v>
      </c>
      <c r="P50" t="s">
        <v>43</v>
      </c>
      <c r="Q50" s="4">
        <v>-989.10329436598101</v>
      </c>
      <c r="R50" s="4">
        <v>-988.40745944845503</v>
      </c>
      <c r="S50" s="4">
        <v>-988.41429732021595</v>
      </c>
      <c r="T50" s="4">
        <v>-988.83565412439395</v>
      </c>
      <c r="U50" s="71" t="s">
        <v>119</v>
      </c>
      <c r="V50" s="424"/>
      <c r="W50" s="39">
        <f>627.5095*(Q51-Q49)</f>
        <v>75.600965403970733</v>
      </c>
      <c r="X50" s="39">
        <f>627.5095*(R51-R49)</f>
        <v>74.670401652357057</v>
      </c>
      <c r="Y50" s="39">
        <f>627.5095*(S51-S49)</f>
        <v>74.801116869303655</v>
      </c>
      <c r="Z50" s="39">
        <f>627.5095*(T51-T49)</f>
        <v>75.475035954112698</v>
      </c>
      <c r="AA50" s="428">
        <f t="shared" si="1"/>
        <v>0.67391908480904306</v>
      </c>
      <c r="AB50" s="39">
        <f t="shared" si="15"/>
        <v>0.13071521694659793</v>
      </c>
      <c r="AC50" s="429">
        <f t="shared" si="16"/>
        <v>0.12592944985803456</v>
      </c>
      <c r="AE50" t="s">
        <v>43</v>
      </c>
      <c r="AF50" s="33">
        <v>-986.90479105133397</v>
      </c>
      <c r="AG50" s="33">
        <v>-988.93141299044601</v>
      </c>
      <c r="AH50" s="33">
        <f t="shared" si="17"/>
        <v>-2.026621939112033</v>
      </c>
      <c r="AI50" s="33">
        <v>-986.90479105133295</v>
      </c>
      <c r="AJ50" s="33">
        <v>-988.62882012047498</v>
      </c>
      <c r="AK50" s="33">
        <f t="shared" si="18"/>
        <v>-1.7240290691420341</v>
      </c>
      <c r="AL50" s="33">
        <v>-986.55413300488897</v>
      </c>
      <c r="AM50" s="33">
        <v>-988.28527476672105</v>
      </c>
      <c r="AN50" s="33">
        <f t="shared" si="19"/>
        <v>-1.7311417618320775</v>
      </c>
      <c r="AO50" s="33">
        <v>-986.55547588360798</v>
      </c>
      <c r="AP50" s="33">
        <v>-988.30159545301103</v>
      </c>
      <c r="AQ50" s="33">
        <v>-988.19532025193303</v>
      </c>
      <c r="AR50" s="33">
        <v>-988.21611897468995</v>
      </c>
      <c r="AS50" s="33">
        <f t="shared" si="20"/>
        <v>-1.7461195694030494</v>
      </c>
      <c r="AT50" s="33">
        <v>-986.55547588361003</v>
      </c>
      <c r="AU50" s="33">
        <v>-988.68723237063102</v>
      </c>
      <c r="AV50" s="33">
        <v>-988.565351731948</v>
      </c>
      <c r="AW50" s="33">
        <v>-988.60917390719703</v>
      </c>
      <c r="AX50" s="33">
        <f t="shared" si="21"/>
        <v>-2.1317564870209935</v>
      </c>
      <c r="AY50" s="71" t="s">
        <v>119</v>
      </c>
      <c r="AZ50" s="424"/>
      <c r="BA50" s="39">
        <f t="shared" ref="BA50:BK50" si="122">627.5095*(AF51-AF49)</f>
        <v>92.115129550065873</v>
      </c>
      <c r="BB50" s="39">
        <f t="shared" si="122"/>
        <v>74.716824208427028</v>
      </c>
      <c r="BC50" s="33">
        <f t="shared" si="122"/>
        <v>-17.398305341638842</v>
      </c>
      <c r="BD50" s="39">
        <f t="shared" si="122"/>
        <v>92.115129550065873</v>
      </c>
      <c r="BE50" s="39">
        <f t="shared" si="122"/>
        <v>73.82482122818304</v>
      </c>
      <c r="BF50" s="33">
        <f t="shared" si="122"/>
        <v>-18.290308321882836</v>
      </c>
      <c r="BG50" s="39">
        <f t="shared" si="122"/>
        <v>92.34225856898081</v>
      </c>
      <c r="BH50" s="39">
        <f t="shared" si="122"/>
        <v>73.533077264309696</v>
      </c>
      <c r="BI50" s="39">
        <f t="shared" si="122"/>
        <v>-18.809181304671121</v>
      </c>
      <c r="BJ50" s="39">
        <f t="shared" si="122"/>
        <v>92.463552072696103</v>
      </c>
      <c r="BK50" s="39">
        <f t="shared" si="122"/>
        <v>73.778911600844111</v>
      </c>
      <c r="BL50" s="39">
        <f>627.5095*(AS51-AS49)</f>
        <v>-18.684640471851992</v>
      </c>
      <c r="BM50" s="39">
        <f>627.5095*(AQ51-AQ49)</f>
        <v>79.402058343000235</v>
      </c>
      <c r="BN50" s="39">
        <f>627.5095*(AR51-AR49)</f>
        <v>76.848860771134198</v>
      </c>
      <c r="BO50" s="39">
        <f>627.5095*(AT51-AT49)</f>
        <v>92.463552073980225</v>
      </c>
      <c r="BP50" s="39">
        <f>627.5095*(AU51-AU49)</f>
        <v>74.331070604166698</v>
      </c>
      <c r="BQ50" s="39">
        <f>627.5095*(AX51-AX49)</f>
        <v>-18.132481469813527</v>
      </c>
      <c r="BR50" s="39">
        <f>627.5095*(AV51-AV49)</f>
        <v>80.219780805570721</v>
      </c>
      <c r="BS50" s="39">
        <f>627.5095*(AW51-AW49)</f>
        <v>77.581259590973247</v>
      </c>
      <c r="BT50" s="428">
        <f t="shared" si="3"/>
        <v>0.55215900332258627</v>
      </c>
      <c r="BU50" s="39">
        <f t="shared" si="4"/>
        <v>0.24583433653441489</v>
      </c>
      <c r="BV50" s="429">
        <f t="shared" si="95"/>
        <v>0.38575360426033001</v>
      </c>
      <c r="BW50" s="429">
        <f t="shared" si="96"/>
        <v>0.73417612817468481</v>
      </c>
      <c r="BY50" t="s">
        <v>43</v>
      </c>
      <c r="BZ50" s="28">
        <v>-986.93675906608598</v>
      </c>
      <c r="CA50" s="28">
        <v>-989.10287646460904</v>
      </c>
      <c r="CB50" s="28">
        <f t="shared" si="23"/>
        <v>-2.1661173985230562</v>
      </c>
      <c r="CC50" s="28">
        <v>-986.93675906608598</v>
      </c>
      <c r="CD50" s="28">
        <v>-988.75241911428395</v>
      </c>
      <c r="CE50" s="28">
        <f t="shared" si="24"/>
        <v>-1.8156600481979694</v>
      </c>
      <c r="CF50" s="28">
        <v>-986.57831174123703</v>
      </c>
      <c r="CG50" s="28">
        <v>-988.40656625219003</v>
      </c>
      <c r="CH50" s="28">
        <f t="shared" si="25"/>
        <v>-1.828254510953002</v>
      </c>
      <c r="CI50" s="28">
        <v>-986.57888590022503</v>
      </c>
      <c r="CJ50" s="28">
        <v>-988.41328855531503</v>
      </c>
      <c r="CK50" s="28">
        <f t="shared" si="26"/>
        <v>-1.8344026550900026</v>
      </c>
      <c r="CL50" s="28">
        <v>-988.29754988252705</v>
      </c>
      <c r="CM50" s="28">
        <v>-988.33794971245402</v>
      </c>
      <c r="CN50" s="28">
        <v>-986.57888590022503</v>
      </c>
      <c r="CO50" s="28">
        <v>-988.83490231223095</v>
      </c>
      <c r="CP50" s="28">
        <f t="shared" si="27"/>
        <v>-2.2560164120059198</v>
      </c>
      <c r="CQ50" s="28">
        <v>-988.70134577783597</v>
      </c>
      <c r="CR50" s="28">
        <v>-988.76513913444205</v>
      </c>
      <c r="CS50" s="71" t="s">
        <v>119</v>
      </c>
      <c r="CT50" s="424"/>
      <c r="CU50" s="39">
        <f t="shared" ref="CU50:DM50" si="123">627.5095*(BZ51-BZ49)</f>
        <v>92.425475635231379</v>
      </c>
      <c r="CV50" s="39">
        <f t="shared" si="123"/>
        <v>75.603688566078276</v>
      </c>
      <c r="CW50" s="39">
        <f t="shared" si="123"/>
        <v>-16.821787069153107</v>
      </c>
      <c r="CX50" s="39">
        <f t="shared" si="123"/>
        <v>92.425475634589318</v>
      </c>
      <c r="CY50" s="39">
        <f t="shared" si="123"/>
        <v>74.859871188700467</v>
      </c>
      <c r="CZ50" s="39">
        <f t="shared" si="123"/>
        <v>-17.565604445888852</v>
      </c>
      <c r="DA50" s="39">
        <f t="shared" si="123"/>
        <v>92.574736311873437</v>
      </c>
      <c r="DB50" s="39">
        <f t="shared" si="123"/>
        <v>74.764545040171186</v>
      </c>
      <c r="DC50" s="39">
        <f t="shared" si="123"/>
        <v>-17.810191271702241</v>
      </c>
      <c r="DD50" s="39">
        <f t="shared" si="123"/>
        <v>92.703250194056253</v>
      </c>
      <c r="DE50" s="39">
        <f t="shared" si="123"/>
        <v>74.868363722215065</v>
      </c>
      <c r="DF50" s="39">
        <f t="shared" si="123"/>
        <v>-17.834886471841184</v>
      </c>
      <c r="DG50" s="39">
        <f t="shared" si="123"/>
        <v>80.543017589968613</v>
      </c>
      <c r="DH50" s="39">
        <f t="shared" si="123"/>
        <v>77.977556447986018</v>
      </c>
      <c r="DI50" s="39">
        <f t="shared" si="123"/>
        <v>92.703250192201423</v>
      </c>
      <c r="DJ50" s="39">
        <f t="shared" si="123"/>
        <v>75.372369784377952</v>
      </c>
      <c r="DK50" s="39">
        <f t="shared" si="123"/>
        <v>-17.330880407823468</v>
      </c>
      <c r="DL50" s="39">
        <f t="shared" si="123"/>
        <v>81.32585889090376</v>
      </c>
      <c r="DM50" s="39">
        <f t="shared" si="123"/>
        <v>78.691999250405075</v>
      </c>
      <c r="DN50" s="428">
        <f t="shared" si="8"/>
        <v>0.50400606216288679</v>
      </c>
      <c r="DO50" s="39">
        <f t="shared" si="29"/>
        <v>0.10381868204387956</v>
      </c>
      <c r="DP50" s="429">
        <f t="shared" si="98"/>
        <v>0.23131878170032394</v>
      </c>
      <c r="DQ50" s="429">
        <f t="shared" si="99"/>
        <v>0.50909333867036111</v>
      </c>
      <c r="DR50" s="429"/>
      <c r="DS50" s="33">
        <f t="shared" si="100"/>
        <v>0.89200298024399416</v>
      </c>
      <c r="DT50" s="33">
        <f t="shared" si="30"/>
        <v>0.74381737673574477</v>
      </c>
      <c r="DU50" s="39">
        <f t="shared" si="101"/>
        <v>0.55215900332258627</v>
      </c>
      <c r="DV50" s="39">
        <f t="shared" si="31"/>
        <v>0.50400606216288679</v>
      </c>
      <c r="DW50" s="39"/>
      <c r="DX50" s="33">
        <f t="shared" si="32"/>
        <v>-0.33984397692140789</v>
      </c>
      <c r="DY50" s="33">
        <f t="shared" si="33"/>
        <v>-0.23981131457285798</v>
      </c>
      <c r="DZ50" s="23"/>
      <c r="EA50" s="23"/>
    </row>
    <row r="51" spans="1:131">
      <c r="A51" t="s">
        <v>44</v>
      </c>
      <c r="B51" s="4">
        <v>-988.89807925291495</v>
      </c>
      <c r="C51" s="4">
        <v>-988.25125051060195</v>
      </c>
      <c r="D51" s="4">
        <v>-988.26759347824805</v>
      </c>
      <c r="E51" s="4">
        <v>-988.65206136322695</v>
      </c>
      <c r="F51" s="71" t="s">
        <v>743</v>
      </c>
      <c r="G51" s="424"/>
      <c r="H51" s="39">
        <f>627.5095*(B49-B50)</f>
        <v>-53.830931680605623</v>
      </c>
      <c r="I51" s="39">
        <f>627.5095*(C49-C50)</f>
        <v>-52.063339637906758</v>
      </c>
      <c r="J51" s="39">
        <f>627.5095*(D49-D50)</f>
        <v>-52.396719639627179</v>
      </c>
      <c r="K51" s="39">
        <f>627.5095*(E49-E50)</f>
        <v>-52.370016842524002</v>
      </c>
      <c r="L51" s="428">
        <f t="shared" si="0"/>
        <v>2.6702797103176579E-2</v>
      </c>
      <c r="M51" s="39">
        <f t="shared" si="13"/>
        <v>-0.33338000172042115</v>
      </c>
      <c r="N51" s="429">
        <f t="shared" si="14"/>
        <v>-1.4609148380816208</v>
      </c>
      <c r="P51" t="s">
        <v>44</v>
      </c>
      <c r="Q51" s="4">
        <v>-989.07063741423099</v>
      </c>
      <c r="R51" s="4">
        <v>-988.374691801523</v>
      </c>
      <c r="S51" s="4">
        <v>-988.38163661553597</v>
      </c>
      <c r="T51" s="4">
        <v>-988.80224447196395</v>
      </c>
      <c r="U51" s="71" t="s">
        <v>743</v>
      </c>
      <c r="V51" s="424"/>
      <c r="W51" s="39">
        <f>627.5095*(Q49-Q50)</f>
        <v>-55.108417939786868</v>
      </c>
      <c r="X51" s="39">
        <f>627.5095*(R49-R50)</f>
        <v>-54.108391909862696</v>
      </c>
      <c r="Y51" s="39">
        <f>627.5095*(S49-S50)</f>
        <v>-54.306214405919484</v>
      </c>
      <c r="Z51" s="39">
        <f>627.5095*(T49-T50)</f>
        <v>-54.510161662583727</v>
      </c>
      <c r="AA51" s="428">
        <f t="shared" si="1"/>
        <v>-0.20394725666424307</v>
      </c>
      <c r="AB51" s="39">
        <f t="shared" si="15"/>
        <v>-0.19782249605678714</v>
      </c>
      <c r="AC51" s="429">
        <f t="shared" si="16"/>
        <v>-0.59825627720314145</v>
      </c>
      <c r="AE51" t="s">
        <v>44</v>
      </c>
      <c r="AF51" s="33">
        <v>-986.86067856598902</v>
      </c>
      <c r="AG51" s="33">
        <v>-988.89822465989698</v>
      </c>
      <c r="AH51" s="33">
        <f t="shared" si="17"/>
        <v>-2.037546093907963</v>
      </c>
      <c r="AI51" s="33">
        <v>-986.86067856598902</v>
      </c>
      <c r="AJ51" s="33">
        <v>-988.59667536204597</v>
      </c>
      <c r="AK51" s="33">
        <f t="shared" si="18"/>
        <v>-1.735996796056952</v>
      </c>
      <c r="AL51" s="33">
        <v>-986.50784652514699</v>
      </c>
      <c r="AM51" s="33">
        <v>-988.251191200893</v>
      </c>
      <c r="AN51" s="33">
        <f t="shared" si="19"/>
        <v>-1.743344675746016</v>
      </c>
      <c r="AO51" s="33">
        <v>-986.50906473532598</v>
      </c>
      <c r="AP51" s="33">
        <v>-988.267535231897</v>
      </c>
      <c r="AQ51" s="33">
        <v>-988.16014015408302</v>
      </c>
      <c r="AR51" s="33">
        <v>-988.18892922959901</v>
      </c>
      <c r="AS51" s="33">
        <f t="shared" si="20"/>
        <v>-1.7584704965710216</v>
      </c>
      <c r="AT51" s="33">
        <v>-986.50906473532598</v>
      </c>
      <c r="AU51" s="33">
        <v>-988.65226203883196</v>
      </c>
      <c r="AV51" s="33">
        <v>-988.52943591225596</v>
      </c>
      <c r="AW51" s="33">
        <v>-988.580106042578</v>
      </c>
      <c r="AX51" s="33">
        <f t="shared" si="21"/>
        <v>-2.1431973035059855</v>
      </c>
      <c r="AY51" s="71" t="s">
        <v>743</v>
      </c>
      <c r="AZ51" s="424"/>
      <c r="BA51" s="39">
        <f t="shared" ref="BA51:BK51" si="124">627.5095*(AF49-AF50)</f>
        <v>-64.434125927496638</v>
      </c>
      <c r="BB51" s="39">
        <f t="shared" si="124"/>
        <v>-53.890831499774443</v>
      </c>
      <c r="BC51" s="33">
        <f t="shared" si="124"/>
        <v>10.5432944277222</v>
      </c>
      <c r="BD51" s="39">
        <f t="shared" si="124"/>
        <v>-64.434125928138698</v>
      </c>
      <c r="BE51" s="39">
        <f t="shared" si="124"/>
        <v>-53.65367993877252</v>
      </c>
      <c r="BF51" s="33">
        <f t="shared" si="124"/>
        <v>10.780445989366179</v>
      </c>
      <c r="BG51" s="39">
        <f t="shared" si="124"/>
        <v>-63.297052809330971</v>
      </c>
      <c r="BH51" s="39">
        <f t="shared" si="124"/>
        <v>-52.145315913338486</v>
      </c>
      <c r="BI51" s="39">
        <f t="shared" si="124"/>
        <v>11.151736895992485</v>
      </c>
      <c r="BJ51" s="39">
        <f t="shared" si="124"/>
        <v>-63.340115619829646</v>
      </c>
      <c r="BK51" s="39">
        <f t="shared" si="124"/>
        <v>-52.405799279688345</v>
      </c>
      <c r="BL51" s="39">
        <f>627.5095*(AS49-AS50)</f>
        <v>10.934316340141303</v>
      </c>
      <c r="BM51" s="39">
        <f>627.5095*(AQ49-AQ50)</f>
        <v>-57.326212731194211</v>
      </c>
      <c r="BN51" s="39">
        <f>627.5095*(AR49-AR50)</f>
        <v>-59.78703742399324</v>
      </c>
      <c r="BO51" s="39">
        <f>627.5095*(AT49-AT50)</f>
        <v>-63.340115619829646</v>
      </c>
      <c r="BP51" s="39">
        <f>627.5095*(AU49-AU50)</f>
        <v>-52.38685518210518</v>
      </c>
      <c r="BQ51" s="39">
        <f>627.5095*(AX49-AX50)</f>
        <v>10.953260437724467</v>
      </c>
      <c r="BR51" s="39">
        <f>627.5095*(AV49-AV50)</f>
        <v>-57.682262748530952</v>
      </c>
      <c r="BS51" s="39">
        <f>627.5095*(AW49-AW50)</f>
        <v>-59.340898397813525</v>
      </c>
      <c r="BT51" s="428">
        <f t="shared" si="3"/>
        <v>1.8944097583165842E-2</v>
      </c>
      <c r="BU51" s="39">
        <f t="shared" si="4"/>
        <v>-0.26048336634985958</v>
      </c>
      <c r="BV51" s="429">
        <f t="shared" si="95"/>
        <v>-1.5039763176692631</v>
      </c>
      <c r="BW51" s="429">
        <f t="shared" si="96"/>
        <v>-0.4099660100022664</v>
      </c>
      <c r="BY51" t="s">
        <v>44</v>
      </c>
      <c r="BZ51" s="28">
        <v>-986.89252321797301</v>
      </c>
      <c r="CA51" s="28">
        <v>-989.07021320178603</v>
      </c>
      <c r="CB51" s="28">
        <f t="shared" si="23"/>
        <v>-2.1776899838130248</v>
      </c>
      <c r="CC51" s="28">
        <v>-986.89252321797403</v>
      </c>
      <c r="CD51" s="28">
        <v>-988.72073314960596</v>
      </c>
      <c r="CE51" s="28">
        <f t="shared" si="24"/>
        <v>-1.8282099316319318</v>
      </c>
      <c r="CF51" s="28">
        <v>-986.53236360258097</v>
      </c>
      <c r="CG51" s="28">
        <v>-988.37380135937406</v>
      </c>
      <c r="CH51" s="28">
        <f t="shared" si="25"/>
        <v>-1.8414377567930842</v>
      </c>
      <c r="CI51" s="28">
        <v>-986.53293086066003</v>
      </c>
      <c r="CJ51" s="28">
        <v>-988.38064539227696</v>
      </c>
      <c r="CK51" s="28">
        <f t="shared" si="26"/>
        <v>-1.8477145316169299</v>
      </c>
      <c r="CL51" s="28">
        <v>-988.26343204050499</v>
      </c>
      <c r="CM51" s="28">
        <v>-988.31181621258304</v>
      </c>
      <c r="CN51" s="28">
        <v>-986.53293086065901</v>
      </c>
      <c r="CO51" s="28">
        <v>-988.80166207403795</v>
      </c>
      <c r="CP51" s="28">
        <f t="shared" si="27"/>
        <v>-2.2687312133789419</v>
      </c>
      <c r="CQ51" s="28">
        <v>-988.66679998010295</v>
      </c>
      <c r="CR51" s="28">
        <v>-988.73740896285403</v>
      </c>
      <c r="CS51" s="71" t="s">
        <v>743</v>
      </c>
      <c r="CT51" s="424"/>
      <c r="CU51" s="39">
        <f t="shared" ref="CU51:DM51" si="125">627.5095*(BZ49-BZ50)</f>
        <v>-64.667060703781942</v>
      </c>
      <c r="CV51" s="39">
        <f t="shared" si="125"/>
        <v>-55.107180843644407</v>
      </c>
      <c r="CW51" s="39">
        <f t="shared" si="125"/>
        <v>9.5598798601375368</v>
      </c>
      <c r="CX51" s="39">
        <f t="shared" si="125"/>
        <v>-64.667060703781942</v>
      </c>
      <c r="CY51" s="39">
        <f t="shared" si="125"/>
        <v>-54.97662733659709</v>
      </c>
      <c r="CZ51" s="39">
        <f t="shared" si="125"/>
        <v>9.6904333671848537</v>
      </c>
      <c r="DA51" s="39">
        <f t="shared" si="125"/>
        <v>-63.74184279787962</v>
      </c>
      <c r="DB51" s="39">
        <f t="shared" si="125"/>
        <v>-54.204263531664466</v>
      </c>
      <c r="DC51" s="39">
        <f t="shared" si="125"/>
        <v>9.5375792662151575</v>
      </c>
      <c r="DD51" s="39">
        <f t="shared" si="125"/>
        <v>-63.866026294142102</v>
      </c>
      <c r="DE51" s="39">
        <f t="shared" si="125"/>
        <v>-54.384468805774823</v>
      </c>
      <c r="DF51" s="39">
        <f t="shared" si="125"/>
        <v>9.481557488367276</v>
      </c>
      <c r="DG51" s="39">
        <f t="shared" si="125"/>
        <v>-59.133747601629388</v>
      </c>
      <c r="DH51" s="39">
        <f t="shared" si="125"/>
        <v>-61.57853701069736</v>
      </c>
      <c r="DI51" s="39">
        <f t="shared" si="125"/>
        <v>-63.86602629164522</v>
      </c>
      <c r="DJ51" s="39">
        <f t="shared" si="125"/>
        <v>-54.513804536006134</v>
      </c>
      <c r="DK51" s="39">
        <f t="shared" si="125"/>
        <v>9.3522217556390821</v>
      </c>
      <c r="DL51" s="39">
        <f t="shared" si="125"/>
        <v>-59.648042628357111</v>
      </c>
      <c r="DM51" s="39">
        <f t="shared" si="125"/>
        <v>-61.291053142293379</v>
      </c>
      <c r="DN51" s="428">
        <f t="shared" si="8"/>
        <v>-0.12933573023131117</v>
      </c>
      <c r="DO51" s="39">
        <f t="shared" si="29"/>
        <v>-0.18020527411035658</v>
      </c>
      <c r="DP51" s="429">
        <f t="shared" si="98"/>
        <v>-0.5933763076382732</v>
      </c>
      <c r="DQ51" s="429">
        <f t="shared" si="99"/>
        <v>0.20765810449845468</v>
      </c>
      <c r="DR51" s="429"/>
      <c r="DS51" s="33">
        <f t="shared" si="100"/>
        <v>-0.23715156164397833</v>
      </c>
      <c r="DT51" s="33">
        <f t="shared" si="30"/>
        <v>-0.13055350704731694</v>
      </c>
      <c r="DU51" s="39">
        <f t="shared" si="101"/>
        <v>1.8944097583165842E-2</v>
      </c>
      <c r="DV51" s="39">
        <f t="shared" si="31"/>
        <v>-0.12933573023131117</v>
      </c>
      <c r="DW51" s="39"/>
      <c r="DX51" s="33">
        <f t="shared" si="32"/>
        <v>0.25609565922714417</v>
      </c>
      <c r="DY51" s="33">
        <f t="shared" si="33"/>
        <v>1.2177768160057667E-3</v>
      </c>
      <c r="DZ51" s="23"/>
      <c r="EA51" s="23"/>
    </row>
    <row r="52" spans="1:131">
      <c r="A52" t="s">
        <v>45</v>
      </c>
      <c r="B52" s="4">
        <v>-514.03080485176099</v>
      </c>
      <c r="C52" s="4">
        <v>-513.31644634132601</v>
      </c>
      <c r="D52" s="4">
        <v>-513.33489290387104</v>
      </c>
      <c r="E52" s="4">
        <v>-513.71348817216006</v>
      </c>
      <c r="F52" s="71" t="s">
        <v>118</v>
      </c>
      <c r="G52" s="424" t="s">
        <v>752</v>
      </c>
      <c r="H52" s="39">
        <f>627.5095*(B54-B53)</f>
        <v>35.325036284627259</v>
      </c>
      <c r="I52" s="39">
        <f>627.5095*(C54-C53)</f>
        <v>35.107690898140284</v>
      </c>
      <c r="J52" s="39">
        <f>627.5095*(D54-D53)</f>
        <v>35.059860087744475</v>
      </c>
      <c r="K52" s="39">
        <f>627.5095*(E54-E53)</f>
        <v>35.839535650928141</v>
      </c>
      <c r="L52" s="428">
        <f t="shared" si="0"/>
        <v>0.77967556318366604</v>
      </c>
      <c r="M52" s="39">
        <f t="shared" si="13"/>
        <v>-4.7830810395808498E-2</v>
      </c>
      <c r="N52" s="429">
        <f t="shared" si="14"/>
        <v>-0.51449936630088189</v>
      </c>
      <c r="P52" t="s">
        <v>45</v>
      </c>
      <c r="Q52" s="4">
        <v>-514.216109638445</v>
      </c>
      <c r="R52" s="4">
        <v>-513.46594786066498</v>
      </c>
      <c r="S52" s="4">
        <v>-513.47388757940701</v>
      </c>
      <c r="T52" s="4">
        <v>-513.89112659835405</v>
      </c>
      <c r="U52" s="71" t="s">
        <v>118</v>
      </c>
      <c r="V52" s="424" t="s">
        <v>752</v>
      </c>
      <c r="W52" s="39">
        <f>627.5095*(Q54-Q53)</f>
        <v>35.408066946072744</v>
      </c>
      <c r="X52" s="39">
        <f>627.5095*(R54-R53)</f>
        <v>35.034551698384497</v>
      </c>
      <c r="Y52" s="39">
        <f>627.5095*(S54-S53)</f>
        <v>35.02104243542184</v>
      </c>
      <c r="Z52" s="39">
        <f>627.5095*(T54-T53)</f>
        <v>35.74179657653724</v>
      </c>
      <c r="AA52" s="428">
        <f t="shared" si="1"/>
        <v>0.7207541411153997</v>
      </c>
      <c r="AB52" s="39">
        <f t="shared" si="15"/>
        <v>-1.3509262962656976E-2</v>
      </c>
      <c r="AC52" s="429">
        <f t="shared" si="16"/>
        <v>-0.33372963046449655</v>
      </c>
      <c r="AE52" t="s">
        <v>45</v>
      </c>
      <c r="AF52" s="33">
        <v>-511.56843207086899</v>
      </c>
      <c r="AG52" s="33">
        <v>-514.03135103356396</v>
      </c>
      <c r="AH52" s="33">
        <f t="shared" si="17"/>
        <v>-2.462918962694971</v>
      </c>
      <c r="AI52" s="33">
        <v>-511.56843207086803</v>
      </c>
      <c r="AJ52" s="33">
        <v>-513.73721758783404</v>
      </c>
      <c r="AK52" s="33">
        <f t="shared" si="18"/>
        <v>-2.1687855169660111</v>
      </c>
      <c r="AL52" s="33">
        <v>-511.13744753789098</v>
      </c>
      <c r="AM52" s="33">
        <v>-513.31667400255503</v>
      </c>
      <c r="AN52" s="33">
        <f t="shared" si="19"/>
        <v>-2.1792264646640547</v>
      </c>
      <c r="AO52" s="33">
        <v>-511.13831537348102</v>
      </c>
      <c r="AP52" s="33">
        <v>-513.33512561427904</v>
      </c>
      <c r="AQ52" s="33">
        <v>-513.21023486088802</v>
      </c>
      <c r="AR52" s="33">
        <v>-513.24658385848397</v>
      </c>
      <c r="AS52" s="33">
        <f t="shared" si="20"/>
        <v>-2.1968102407980155</v>
      </c>
      <c r="AT52" s="33">
        <v>-511.13831537348398</v>
      </c>
      <c r="AU52" s="33">
        <v>-513.714000902973</v>
      </c>
      <c r="AV52" s="33">
        <v>-513.57636018718404</v>
      </c>
      <c r="AW52" s="33">
        <v>-513.62817631114797</v>
      </c>
      <c r="AX52" s="33">
        <f t="shared" si="21"/>
        <v>-2.5756855294890215</v>
      </c>
      <c r="AY52" s="71" t="s">
        <v>118</v>
      </c>
      <c r="AZ52" s="424" t="s">
        <v>752</v>
      </c>
      <c r="BA52" s="39">
        <f t="shared" ref="BA52:BK52" si="126">627.5095*(AF54-AF53)</f>
        <v>30.208529301462434</v>
      </c>
      <c r="BB52" s="39">
        <f t="shared" si="126"/>
        <v>35.495505320254068</v>
      </c>
      <c r="BC52" s="33">
        <f t="shared" si="126"/>
        <v>5.2869760187916333</v>
      </c>
      <c r="BD52" s="39">
        <f t="shared" si="126"/>
        <v>30.208529302068822</v>
      </c>
      <c r="BE52" s="39">
        <f t="shared" si="126"/>
        <v>34.373144042329471</v>
      </c>
      <c r="BF52" s="33">
        <f t="shared" si="126"/>
        <v>4.1646147402606495</v>
      </c>
      <c r="BG52" s="39">
        <f t="shared" si="126"/>
        <v>30.889282905302196</v>
      </c>
      <c r="BH52" s="39">
        <f t="shared" si="126"/>
        <v>35.185903900570167</v>
      </c>
      <c r="BI52" s="39">
        <f t="shared" si="126"/>
        <v>4.2966209952679701</v>
      </c>
      <c r="BJ52" s="39">
        <f t="shared" si="126"/>
        <v>30.886170935150727</v>
      </c>
      <c r="BK52" s="39">
        <f t="shared" si="126"/>
        <v>35.141920460759025</v>
      </c>
      <c r="BL52" s="39">
        <f>627.5095*(AS54-AS53)</f>
        <v>4.2557495256082944</v>
      </c>
      <c r="BM52" s="39">
        <f>627.5095*(AQ54-AQ53)</f>
        <v>32.036962888217353</v>
      </c>
      <c r="BN52" s="39">
        <f>627.5095*(AR54-AR53)</f>
        <v>34.174568459012086</v>
      </c>
      <c r="BO52" s="39">
        <f>627.5095*(AT54-AT53)</f>
        <v>30.886170935150727</v>
      </c>
      <c r="BP52" s="39">
        <f>627.5095*(AU54-AU53)</f>
        <v>35.942092772778601</v>
      </c>
      <c r="BQ52" s="39">
        <f>627.5095*(AX54-AX53)</f>
        <v>5.0559218376278752</v>
      </c>
      <c r="BR52" s="39">
        <f>627.5095*(AV54-AV53)</f>
        <v>32.499431026772157</v>
      </c>
      <c r="BS52" s="39">
        <f>627.5095*(AW54-AW53)</f>
        <v>35.155077668362104</v>
      </c>
      <c r="BT52" s="428">
        <f t="shared" si="3"/>
        <v>0.80017231201957628</v>
      </c>
      <c r="BU52" s="39">
        <f t="shared" si="4"/>
        <v>-4.3983439811142944E-2</v>
      </c>
      <c r="BV52" s="429">
        <f t="shared" si="95"/>
        <v>-0.44658745252453258</v>
      </c>
      <c r="BW52" s="429">
        <f t="shared" si="96"/>
        <v>0.23105418116375809</v>
      </c>
      <c r="BY52" t="s">
        <v>45</v>
      </c>
      <c r="BZ52" s="28">
        <v>-511.587028865077</v>
      </c>
      <c r="CA52" s="28">
        <v>-514.21560223291499</v>
      </c>
      <c r="CB52" s="28">
        <f t="shared" si="23"/>
        <v>-2.628573367837987</v>
      </c>
      <c r="CC52" s="28">
        <v>-511.58702886438101</v>
      </c>
      <c r="CD52" s="28">
        <v>-513.87267482217896</v>
      </c>
      <c r="CE52" s="28">
        <f t="shared" si="24"/>
        <v>-2.2856459577979535</v>
      </c>
      <c r="CF52" s="28">
        <v>-511.16199872974801</v>
      </c>
      <c r="CG52" s="28">
        <v>-513.46498859014298</v>
      </c>
      <c r="CH52" s="28">
        <f t="shared" si="25"/>
        <v>-2.3029898603949732</v>
      </c>
      <c r="CI52" s="28">
        <v>-511.16249344271</v>
      </c>
      <c r="CJ52" s="28">
        <v>-513.47293622544396</v>
      </c>
      <c r="CK52" s="28">
        <f t="shared" si="26"/>
        <v>-2.3104427827339578</v>
      </c>
      <c r="CL52" s="28">
        <v>-513.33651383742301</v>
      </c>
      <c r="CM52" s="28">
        <v>-513.39767809213902</v>
      </c>
      <c r="CN52" s="28">
        <v>-511.16249344270699</v>
      </c>
      <c r="CO52" s="28">
        <v>-513.89046198988603</v>
      </c>
      <c r="CP52" s="28">
        <f t="shared" si="27"/>
        <v>-2.7279685471790458</v>
      </c>
      <c r="CQ52" s="28">
        <v>-513.73922327052196</v>
      </c>
      <c r="CR52" s="28">
        <v>-513.81552484473298</v>
      </c>
      <c r="CS52" s="71" t="s">
        <v>118</v>
      </c>
      <c r="CT52" s="424" t="s">
        <v>752</v>
      </c>
      <c r="CU52" s="39">
        <f t="shared" ref="CU52:DM52" si="127">627.5095*(BZ54-BZ53)</f>
        <v>30.374863390809587</v>
      </c>
      <c r="CV52" s="39">
        <f t="shared" si="127"/>
        <v>35.464723607861799</v>
      </c>
      <c r="CW52" s="39">
        <f t="shared" si="127"/>
        <v>5.0898602170522143</v>
      </c>
      <c r="CX52" s="39">
        <f t="shared" si="127"/>
        <v>30.374863393342142</v>
      </c>
      <c r="CY52" s="39">
        <f t="shared" si="127"/>
        <v>34.549636222907274</v>
      </c>
      <c r="CZ52" s="39">
        <f t="shared" si="127"/>
        <v>4.1747728295651321</v>
      </c>
      <c r="DA52" s="39">
        <f t="shared" si="127"/>
        <v>30.875318767610924</v>
      </c>
      <c r="DB52" s="39">
        <f t="shared" si="127"/>
        <v>35.165379217583911</v>
      </c>
      <c r="DC52" s="39">
        <f t="shared" si="127"/>
        <v>4.2900604499729855</v>
      </c>
      <c r="DD52" s="39">
        <f t="shared" si="127"/>
        <v>30.879883328204624</v>
      </c>
      <c r="DE52" s="39">
        <f t="shared" si="127"/>
        <v>35.087074846642167</v>
      </c>
      <c r="DF52" s="39">
        <f t="shared" si="127"/>
        <v>4.2071915184375408</v>
      </c>
      <c r="DG52" s="39">
        <f t="shared" si="127"/>
        <v>32.099607378659627</v>
      </c>
      <c r="DH52" s="39">
        <f t="shared" si="127"/>
        <v>34.086854354037058</v>
      </c>
      <c r="DI52" s="39">
        <f t="shared" si="127"/>
        <v>30.879883328846681</v>
      </c>
      <c r="DJ52" s="39">
        <f t="shared" si="127"/>
        <v>35.807267935849005</v>
      </c>
      <c r="DK52" s="39">
        <f t="shared" si="127"/>
        <v>4.9273846070023239</v>
      </c>
      <c r="DL52" s="39">
        <f t="shared" si="127"/>
        <v>32.445534702640302</v>
      </c>
      <c r="DM52" s="39">
        <f t="shared" si="127"/>
        <v>35.064136286980492</v>
      </c>
      <c r="DN52" s="428">
        <f t="shared" si="8"/>
        <v>0.72019308920683756</v>
      </c>
      <c r="DO52" s="39">
        <f t="shared" si="29"/>
        <v>-7.8304370941744139E-2</v>
      </c>
      <c r="DP52" s="429">
        <f t="shared" si="98"/>
        <v>-0.34254432798720558</v>
      </c>
      <c r="DQ52" s="429">
        <f t="shared" si="99"/>
        <v>0.16247561004989031</v>
      </c>
      <c r="DR52" s="429"/>
      <c r="DS52" s="33">
        <f t="shared" si="100"/>
        <v>1.1223612785309838</v>
      </c>
      <c r="DT52" s="33">
        <f t="shared" si="30"/>
        <v>0.91508738748708218</v>
      </c>
      <c r="DU52" s="39">
        <f t="shared" si="101"/>
        <v>0.80017231201957628</v>
      </c>
      <c r="DV52" s="39">
        <f t="shared" si="31"/>
        <v>0.72019308920683756</v>
      </c>
      <c r="DW52" s="39"/>
      <c r="DX52" s="33">
        <f t="shared" si="32"/>
        <v>-0.32218896651140749</v>
      </c>
      <c r="DY52" s="33">
        <f t="shared" si="33"/>
        <v>-0.19489429828024463</v>
      </c>
      <c r="DZ52" s="23"/>
      <c r="EA52" s="23"/>
    </row>
    <row r="53" spans="1:131">
      <c r="A53" t="s">
        <v>46</v>
      </c>
      <c r="B53" s="4">
        <v>-514.00153216073704</v>
      </c>
      <c r="C53" s="4">
        <v>-513.286766277021</v>
      </c>
      <c r="D53" s="4">
        <v>-513.30530850856599</v>
      </c>
      <c r="E53" s="4">
        <v>-513.68606644088402</v>
      </c>
      <c r="F53" s="71" t="s">
        <v>119</v>
      </c>
      <c r="G53" s="424"/>
      <c r="H53" s="39">
        <f>627.5095*(B54-B52)</f>
        <v>53.693927992719374</v>
      </c>
      <c r="I53" s="39">
        <f>627.5095*(C54-C52)</f>
        <v>53.732213210146156</v>
      </c>
      <c r="J53" s="39">
        <f>627.5095*(D54-D52)</f>
        <v>53.624349193419214</v>
      </c>
      <c r="K53" s="39">
        <f>627.5095*(E54-E52)</f>
        <v>53.046932533087627</v>
      </c>
      <c r="L53" s="428">
        <f t="shared" si="0"/>
        <v>-0.57741666033158623</v>
      </c>
      <c r="M53" s="39">
        <f t="shared" si="13"/>
        <v>-0.10786401672694268</v>
      </c>
      <c r="N53" s="429">
        <f t="shared" si="14"/>
        <v>0.64699545963174643</v>
      </c>
      <c r="P53" t="s">
        <v>46</v>
      </c>
      <c r="Q53" s="4">
        <v>-514.18632115524804</v>
      </c>
      <c r="R53" s="4">
        <v>-513.43544182404901</v>
      </c>
      <c r="S53" s="4">
        <v>-513.44336217178</v>
      </c>
      <c r="T53" s="4">
        <v>-513.86261758574199</v>
      </c>
      <c r="U53" s="71" t="s">
        <v>119</v>
      </c>
      <c r="V53" s="424"/>
      <c r="W53" s="39">
        <f>627.5095*(Q54-Q52)</f>
        <v>54.100623142759787</v>
      </c>
      <c r="X53" s="39">
        <f>627.5095*(R54-R52)</f>
        <v>54.177379482256697</v>
      </c>
      <c r="Y53" s="39">
        <f>627.5095*(S54-S52)</f>
        <v>54.176025712743247</v>
      </c>
      <c r="Z53" s="39">
        <f>627.5095*(T54-T52)</f>
        <v>53.631472826226073</v>
      </c>
      <c r="AA53" s="428">
        <f t="shared" si="1"/>
        <v>-0.54455288651717382</v>
      </c>
      <c r="AB53" s="39">
        <f t="shared" si="15"/>
        <v>-1.3537695134502314E-3</v>
      </c>
      <c r="AC53" s="429">
        <f t="shared" si="16"/>
        <v>0.46915031653371386</v>
      </c>
      <c r="AE53" t="s">
        <v>46</v>
      </c>
      <c r="AF53" s="33">
        <v>-511.51976834379002</v>
      </c>
      <c r="AG53" s="33">
        <v>-514.00250393880106</v>
      </c>
      <c r="AH53" s="33">
        <f t="shared" si="17"/>
        <v>-2.4827355950110359</v>
      </c>
      <c r="AI53" s="33">
        <v>-511.51976834379099</v>
      </c>
      <c r="AJ53" s="33">
        <v>-513.70550145954996</v>
      </c>
      <c r="AK53" s="33">
        <f t="shared" si="18"/>
        <v>-2.1857331157589783</v>
      </c>
      <c r="AL53" s="33">
        <v>-511.09022946812797</v>
      </c>
      <c r="AM53" s="33">
        <v>-513.28741781444296</v>
      </c>
      <c r="AN53" s="33">
        <f t="shared" si="19"/>
        <v>-2.1971883463149879</v>
      </c>
      <c r="AO53" s="33">
        <v>-511.09133283784502</v>
      </c>
      <c r="AP53" s="33">
        <v>-513.30599339532398</v>
      </c>
      <c r="AQ53" s="33">
        <v>-513.17223068787905</v>
      </c>
      <c r="AR53" s="33">
        <v>-513.20469906972005</v>
      </c>
      <c r="AS53" s="33">
        <f t="shared" si="20"/>
        <v>-2.2146605574789646</v>
      </c>
      <c r="AT53" s="33">
        <v>-511.09133283784502</v>
      </c>
      <c r="AU53" s="33">
        <v>-513.68705287886803</v>
      </c>
      <c r="AV53" s="33">
        <v>-513.53965671218305</v>
      </c>
      <c r="AW53" s="33">
        <v>-513.58865818903405</v>
      </c>
      <c r="AX53" s="33">
        <f t="shared" si="21"/>
        <v>-2.5957200410230143</v>
      </c>
      <c r="AY53" s="71" t="s">
        <v>119</v>
      </c>
      <c r="AZ53" s="424"/>
      <c r="BA53" s="39">
        <f t="shared" ref="BA53:BK53" si="128">627.5095*(AF54-AF52)</f>
        <v>60.745480348926037</v>
      </c>
      <c r="BB53" s="39">
        <f t="shared" si="128"/>
        <v>53.597331331379941</v>
      </c>
      <c r="BC53" s="33">
        <f t="shared" si="128"/>
        <v>-7.1481490175460918</v>
      </c>
      <c r="BD53" s="39">
        <f t="shared" si="128"/>
        <v>60.745480348319646</v>
      </c>
      <c r="BE53" s="39">
        <f t="shared" si="128"/>
        <v>54.275315843804812</v>
      </c>
      <c r="BF53" s="33">
        <f t="shared" si="128"/>
        <v>-6.4701645045148366</v>
      </c>
      <c r="BG53" s="39">
        <f t="shared" si="128"/>
        <v>60.519070253250661</v>
      </c>
      <c r="BH53" s="39">
        <f t="shared" si="128"/>
        <v>53.544439874682325</v>
      </c>
      <c r="BI53" s="39">
        <f t="shared" si="128"/>
        <v>-6.974630378568337</v>
      </c>
      <c r="BJ53" s="39">
        <f t="shared" si="128"/>
        <v>60.368158380832242</v>
      </c>
      <c r="BK53" s="39">
        <f t="shared" si="128"/>
        <v>53.422664611136469</v>
      </c>
      <c r="BL53" s="39">
        <f>627.5095*(AS54-AS52)</f>
        <v>-6.9454937696957746</v>
      </c>
      <c r="BM53" s="39">
        <f>627.5095*(AQ54-AQ52)</f>
        <v>55.884942490990568</v>
      </c>
      <c r="BN53" s="39">
        <f>627.5095*(AR54-AR52)</f>
        <v>60.457671313867081</v>
      </c>
      <c r="BO53" s="39">
        <f>627.5095*(AT54-AT52)</f>
        <v>60.368158382687071</v>
      </c>
      <c r="BP53" s="39">
        <f>627.5095*(AU54-AU52)</f>
        <v>52.852233904874879</v>
      </c>
      <c r="BQ53" s="39">
        <f>627.5095*(AX54-AX52)</f>
        <v>-7.515924477812197</v>
      </c>
      <c r="BR53" s="39">
        <f>627.5095*(AV54-AV52)</f>
        <v>55.531210272906328</v>
      </c>
      <c r="BS53" s="39">
        <f>627.5095*(AW54-AW52)</f>
        <v>59.95307471700589</v>
      </c>
      <c r="BT53" s="428">
        <f t="shared" si="3"/>
        <v>-0.57043070626158965</v>
      </c>
      <c r="BU53" s="39">
        <f t="shared" si="4"/>
        <v>-0.12177526354585666</v>
      </c>
      <c r="BV53" s="429">
        <f t="shared" si="95"/>
        <v>0.74509742650506183</v>
      </c>
      <c r="BW53" s="429">
        <f t="shared" si="96"/>
        <v>0.36777546026610519</v>
      </c>
      <c r="BY53" t="s">
        <v>46</v>
      </c>
      <c r="BZ53" s="28">
        <v>-511.53908769799398</v>
      </c>
      <c r="CA53" s="28">
        <v>-514.18626976869803</v>
      </c>
      <c r="CB53" s="28">
        <f t="shared" si="23"/>
        <v>-2.6471820707040479</v>
      </c>
      <c r="CC53" s="28">
        <v>-511.53908769799801</v>
      </c>
      <c r="CD53" s="28">
        <v>-513.840923363721</v>
      </c>
      <c r="CE53" s="28">
        <f t="shared" si="24"/>
        <v>-2.3018356657229901</v>
      </c>
      <c r="CF53" s="28">
        <v>-511.11517770341197</v>
      </c>
      <c r="CG53" s="28">
        <v>-513.43496462279404</v>
      </c>
      <c r="CH53" s="28">
        <f t="shared" si="25"/>
        <v>-2.3197869193820679</v>
      </c>
      <c r="CI53" s="28">
        <v>-511.11570499337</v>
      </c>
      <c r="CJ53" s="28">
        <v>-513.44273432213504</v>
      </c>
      <c r="CK53" s="28">
        <f t="shared" si="26"/>
        <v>-2.3270293287650361</v>
      </c>
      <c r="CL53" s="28">
        <v>-513.29778746420902</v>
      </c>
      <c r="CM53" s="28">
        <v>-513.35496072942101</v>
      </c>
      <c r="CN53" s="28">
        <v>-511.11570499337</v>
      </c>
      <c r="CO53" s="28">
        <v>-513.86220427582396</v>
      </c>
      <c r="CP53" s="28">
        <f t="shared" si="27"/>
        <v>-2.7464992824539536</v>
      </c>
      <c r="CQ53" s="28">
        <v>-513.70146373139903</v>
      </c>
      <c r="CR53" s="28">
        <v>-513.77511582685895</v>
      </c>
      <c r="CS53" s="71" t="s">
        <v>119</v>
      </c>
      <c r="CT53" s="424"/>
      <c r="CU53" s="39">
        <f t="shared" ref="CU53:DM53" si="129">627.5095*(BZ54-BZ52)</f>
        <v>60.458401176494775</v>
      </c>
      <c r="CV53" s="39">
        <f t="shared" si="129"/>
        <v>53.871123562416564</v>
      </c>
      <c r="CW53" s="39">
        <f t="shared" si="129"/>
        <v>-6.5872776140782072</v>
      </c>
      <c r="CX53" s="39">
        <f t="shared" si="129"/>
        <v>60.45840073975392</v>
      </c>
      <c r="CY53" s="39">
        <f t="shared" si="129"/>
        <v>54.473978044133297</v>
      </c>
      <c r="CZ53" s="39">
        <f t="shared" si="129"/>
        <v>-5.9844226956206228</v>
      </c>
      <c r="DA53" s="39">
        <f t="shared" si="129"/>
        <v>60.25595759322205</v>
      </c>
      <c r="DB53" s="39">
        <f t="shared" si="129"/>
        <v>54.005703956732724</v>
      </c>
      <c r="DC53" s="39">
        <f t="shared" si="129"/>
        <v>-6.2502536364893251</v>
      </c>
      <c r="DD53" s="39">
        <f t="shared" si="129"/>
        <v>60.24007977932289</v>
      </c>
      <c r="DE53" s="39">
        <f t="shared" si="129"/>
        <v>54.03905609107148</v>
      </c>
      <c r="DF53" s="39">
        <f t="shared" si="129"/>
        <v>-6.2010236882514143</v>
      </c>
      <c r="DG53" s="39">
        <f t="shared" si="129"/>
        <v>56.400774470983869</v>
      </c>
      <c r="DH53" s="39">
        <f t="shared" si="129"/>
        <v>60.892405274533019</v>
      </c>
      <c r="DI53" s="39">
        <f t="shared" si="129"/>
        <v>60.240079778074445</v>
      </c>
      <c r="DJ53" s="39">
        <f t="shared" si="129"/>
        <v>53.539251958087029</v>
      </c>
      <c r="DK53" s="39">
        <f t="shared" si="129"/>
        <v>-6.7008278199874223</v>
      </c>
      <c r="DL53" s="39">
        <f t="shared" si="129"/>
        <v>56.14000421790093</v>
      </c>
      <c r="DM53" s="39">
        <f t="shared" si="129"/>
        <v>60.421178888601723</v>
      </c>
      <c r="DN53" s="428">
        <f t="shared" si="8"/>
        <v>-0.49980413298445114</v>
      </c>
      <c r="DO53" s="39">
        <f t="shared" si="29"/>
        <v>3.3352134338755945E-2</v>
      </c>
      <c r="DP53" s="429">
        <f t="shared" si="98"/>
        <v>0.33187160432953533</v>
      </c>
      <c r="DQ53" s="429">
        <f t="shared" si="99"/>
        <v>0.11355020590921505</v>
      </c>
      <c r="DR53" s="429"/>
      <c r="DS53" s="33">
        <f t="shared" si="100"/>
        <v>-0.67798451303125518</v>
      </c>
      <c r="DT53" s="33">
        <f t="shared" si="30"/>
        <v>-0.60285491845758443</v>
      </c>
      <c r="DU53" s="39">
        <f t="shared" si="101"/>
        <v>-0.57043070626158965</v>
      </c>
      <c r="DV53" s="39">
        <f t="shared" si="31"/>
        <v>-0.49980413298445114</v>
      </c>
      <c r="DW53" s="39"/>
      <c r="DX53" s="33">
        <f t="shared" si="32"/>
        <v>0.10755380676966553</v>
      </c>
      <c r="DY53" s="33">
        <f t="shared" si="33"/>
        <v>0.10305078547313329</v>
      </c>
      <c r="DZ53" s="23"/>
      <c r="EA53" s="23"/>
    </row>
    <row r="54" spans="1:131">
      <c r="A54" t="s">
        <v>47</v>
      </c>
      <c r="B54" s="4">
        <v>-513.94523813445596</v>
      </c>
      <c r="C54" s="4">
        <v>-513.23081861264598</v>
      </c>
      <c r="D54" s="4">
        <v>-513.24943706743602</v>
      </c>
      <c r="E54" s="4">
        <v>-513.62895250770703</v>
      </c>
      <c r="F54" s="71" t="s">
        <v>743</v>
      </c>
      <c r="G54" s="424"/>
      <c r="H54" s="39">
        <f>627.5095*(B52-B53)</f>
        <v>-18.368891708092114</v>
      </c>
      <c r="I54" s="39">
        <f>627.5095*(C52-C53)</f>
        <v>-18.624522312005872</v>
      </c>
      <c r="J54" s="39">
        <f>627.5095*(D52-D53)</f>
        <v>-18.564489105674742</v>
      </c>
      <c r="K54" s="39">
        <f>627.5095*(E52-E53)</f>
        <v>-17.20739688215949</v>
      </c>
      <c r="L54" s="428">
        <f t="shared" si="0"/>
        <v>1.3570922235152523</v>
      </c>
      <c r="M54" s="39">
        <f t="shared" si="13"/>
        <v>6.0033206331130629E-2</v>
      </c>
      <c r="N54" s="429">
        <f t="shared" si="14"/>
        <v>-1.1614948259326248</v>
      </c>
      <c r="P54" t="s">
        <v>47</v>
      </c>
      <c r="Q54" s="4">
        <v>-514.12989481119098</v>
      </c>
      <c r="R54" s="4">
        <v>-513.37961071440304</v>
      </c>
      <c r="S54" s="4">
        <v>-513.38755259051402</v>
      </c>
      <c r="T54" s="4">
        <v>-513.80565940968802</v>
      </c>
      <c r="U54" s="71" t="s">
        <v>743</v>
      </c>
      <c r="V54" s="424"/>
      <c r="W54" s="39">
        <f>627.5095*(Q52-Q53)</f>
        <v>-18.692556196687043</v>
      </c>
      <c r="X54" s="39">
        <f>627.5095*(R52-R53)</f>
        <v>-19.142827783872203</v>
      </c>
      <c r="Y54" s="39">
        <f>627.5095*(S52-S53)</f>
        <v>-19.15498327732141</v>
      </c>
      <c r="Z54" s="39">
        <f>627.5095*(T52-T53)</f>
        <v>-17.889676249688833</v>
      </c>
      <c r="AA54" s="428">
        <f t="shared" si="1"/>
        <v>1.2653070276325771</v>
      </c>
      <c r="AB54" s="39">
        <f t="shared" si="15"/>
        <v>-1.2155493449206745E-2</v>
      </c>
      <c r="AC54" s="429">
        <f t="shared" si="16"/>
        <v>-0.80287994699821041</v>
      </c>
      <c r="AE54" t="s">
        <v>47</v>
      </c>
      <c r="AF54" s="33">
        <v>-511.47162799005599</v>
      </c>
      <c r="AG54" s="33">
        <v>-513.94593825283096</v>
      </c>
      <c r="AH54" s="33">
        <f t="shared" si="17"/>
        <v>-2.4743102627749636</v>
      </c>
      <c r="AI54" s="33">
        <v>-511.47162799005599</v>
      </c>
      <c r="AJ54" s="33">
        <v>-513.65072437005199</v>
      </c>
      <c r="AK54" s="33">
        <f t="shared" si="18"/>
        <v>-2.1790963799959968</v>
      </c>
      <c r="AL54" s="33">
        <v>-511.04100426451703</v>
      </c>
      <c r="AM54" s="33">
        <v>-513.23134550971997</v>
      </c>
      <c r="AN54" s="33">
        <f t="shared" si="19"/>
        <v>-2.1903412452029443</v>
      </c>
      <c r="AO54" s="33">
        <v>-511.04211259347397</v>
      </c>
      <c r="AP54" s="33">
        <v>-513.24999118267101</v>
      </c>
      <c r="AQ54" s="33">
        <v>-513.12117653987298</v>
      </c>
      <c r="AR54" s="33">
        <v>-513.15023843054405</v>
      </c>
      <c r="AS54" s="33">
        <f t="shared" si="20"/>
        <v>-2.2078785891970369</v>
      </c>
      <c r="AT54" s="33">
        <v>-511.04211259347397</v>
      </c>
      <c r="AU54" s="33">
        <v>-513.62977551052097</v>
      </c>
      <c r="AV54" s="33">
        <v>-513.48786557431697</v>
      </c>
      <c r="AW54" s="33">
        <v>-513.53263500903699</v>
      </c>
      <c r="AX54" s="33">
        <f t="shared" si="21"/>
        <v>-2.5876629170469982</v>
      </c>
      <c r="AY54" s="71" t="s">
        <v>743</v>
      </c>
      <c r="AZ54" s="424"/>
      <c r="BA54" s="39">
        <f t="shared" ref="BA54:BK54" si="130">627.5095*(AF52-AF53)</f>
        <v>-30.536951047463599</v>
      </c>
      <c r="BB54" s="39">
        <f t="shared" si="130"/>
        <v>-18.101826011125873</v>
      </c>
      <c r="BC54" s="33">
        <f t="shared" si="130"/>
        <v>12.435125036337725</v>
      </c>
      <c r="BD54" s="39">
        <f t="shared" si="130"/>
        <v>-30.536951046250827</v>
      </c>
      <c r="BE54" s="39">
        <f t="shared" si="130"/>
        <v>-19.90217180147534</v>
      </c>
      <c r="BF54" s="33">
        <f t="shared" si="130"/>
        <v>10.634779244775487</v>
      </c>
      <c r="BG54" s="39">
        <f t="shared" si="130"/>
        <v>-29.629787347948469</v>
      </c>
      <c r="BH54" s="39">
        <f t="shared" si="130"/>
        <v>-18.358535974112161</v>
      </c>
      <c r="BI54" s="39">
        <f t="shared" si="130"/>
        <v>11.271251373836307</v>
      </c>
      <c r="BJ54" s="39">
        <f t="shared" si="130"/>
        <v>-29.481987445681519</v>
      </c>
      <c r="BK54" s="39">
        <f t="shared" si="130"/>
        <v>-18.280744150377448</v>
      </c>
      <c r="BL54" s="39">
        <f>627.5095*(AS52-AS53)</f>
        <v>11.201243295304069</v>
      </c>
      <c r="BM54" s="39">
        <f>627.5095*(AQ52-AQ53)</f>
        <v>-23.847979602773215</v>
      </c>
      <c r="BN54" s="39">
        <f>627.5095*(AR52-AR53)</f>
        <v>-26.283102854855002</v>
      </c>
      <c r="BO54" s="39">
        <f>627.5095*(AT52-AT53)</f>
        <v>-29.481987447536344</v>
      </c>
      <c r="BP54" s="39">
        <f>627.5095*(AU52-AU53)</f>
        <v>-16.910141132096275</v>
      </c>
      <c r="BQ54" s="39">
        <f>627.5095*(AX52-AX53)</f>
        <v>12.571846315440071</v>
      </c>
      <c r="BR54" s="39">
        <f>627.5095*(AV52-AV53)</f>
        <v>-23.031779246134171</v>
      </c>
      <c r="BS54" s="39">
        <f>627.5095*(AW52-AW53)</f>
        <v>-24.797997048643786</v>
      </c>
      <c r="BT54" s="428">
        <f t="shared" si="3"/>
        <v>1.370603018281173</v>
      </c>
      <c r="BU54" s="39">
        <f t="shared" si="4"/>
        <v>7.7791823734713716E-2</v>
      </c>
      <c r="BV54" s="429">
        <f t="shared" si="95"/>
        <v>-1.191684879029598</v>
      </c>
      <c r="BW54" s="429">
        <f t="shared" si="96"/>
        <v>-0.13672127910234622</v>
      </c>
      <c r="BY54" t="s">
        <v>47</v>
      </c>
      <c r="BZ54" s="28">
        <v>-511.49068227402699</v>
      </c>
      <c r="CA54" s="28">
        <v>-514.12975313650702</v>
      </c>
      <c r="CB54" s="28">
        <f t="shared" si="23"/>
        <v>-2.6390708624800254</v>
      </c>
      <c r="CC54" s="28">
        <v>-511.49068227402699</v>
      </c>
      <c r="CD54" s="28">
        <v>-513.78586501604195</v>
      </c>
      <c r="CE54" s="28">
        <f t="shared" si="24"/>
        <v>-2.2951827420149584</v>
      </c>
      <c r="CF54" s="28">
        <v>-511.06597475307001</v>
      </c>
      <c r="CG54" s="28">
        <v>-513.37892502623401</v>
      </c>
      <c r="CH54" s="28">
        <f t="shared" si="25"/>
        <v>-2.3129502731640059</v>
      </c>
      <c r="CI54" s="28">
        <v>-511.06649476893801</v>
      </c>
      <c r="CJ54" s="28">
        <v>-513.38681951152796</v>
      </c>
      <c r="CK54" s="28">
        <f t="shared" si="26"/>
        <v>-2.3203247425899463</v>
      </c>
      <c r="CL54" s="28">
        <v>-513.24663348585705</v>
      </c>
      <c r="CM54" s="28">
        <v>-513.30063987156302</v>
      </c>
      <c r="CN54" s="28">
        <v>-511.06649476893699</v>
      </c>
      <c r="CO54" s="28">
        <v>-513.80514176452198</v>
      </c>
      <c r="CP54" s="28">
        <f t="shared" si="27"/>
        <v>-2.7386469955849861</v>
      </c>
      <c r="CQ54" s="28">
        <v>-513.64975848278903</v>
      </c>
      <c r="CR54" s="28">
        <v>-513.71923757117202</v>
      </c>
      <c r="CS54" s="71" t="s">
        <v>743</v>
      </c>
      <c r="CT54" s="424"/>
      <c r="CU54" s="39">
        <f t="shared" ref="CU54:DM54" si="131">627.5095*(BZ52-BZ53)</f>
        <v>-30.083537785685188</v>
      </c>
      <c r="CV54" s="39">
        <f t="shared" si="131"/>
        <v>-18.406399954554765</v>
      </c>
      <c r="CW54" s="39">
        <f t="shared" si="131"/>
        <v>11.677137831130421</v>
      </c>
      <c r="CX54" s="39">
        <f t="shared" si="131"/>
        <v>-30.083537346411781</v>
      </c>
      <c r="CY54" s="39">
        <f t="shared" si="131"/>
        <v>-19.924341821226026</v>
      </c>
      <c r="CZ54" s="39">
        <f t="shared" si="131"/>
        <v>10.159195525185755</v>
      </c>
      <c r="DA54" s="39">
        <f t="shared" si="131"/>
        <v>-29.380638825611122</v>
      </c>
      <c r="DB54" s="39">
        <f t="shared" si="131"/>
        <v>-18.840324739148812</v>
      </c>
      <c r="DC54" s="39">
        <f t="shared" si="131"/>
        <v>10.540314086462311</v>
      </c>
      <c r="DD54" s="39">
        <f t="shared" si="131"/>
        <v>-29.360196451118266</v>
      </c>
      <c r="DE54" s="39">
        <f t="shared" si="131"/>
        <v>-18.951981244429312</v>
      </c>
      <c r="DF54" s="39">
        <f t="shared" si="131"/>
        <v>10.408215206688954</v>
      </c>
      <c r="DG54" s="39">
        <f t="shared" si="131"/>
        <v>-24.301167092324242</v>
      </c>
      <c r="DH54" s="39">
        <f t="shared" si="131"/>
        <v>-26.805550920495961</v>
      </c>
      <c r="DI54" s="39">
        <f t="shared" si="131"/>
        <v>-29.360196449227768</v>
      </c>
      <c r="DJ54" s="39">
        <f t="shared" si="131"/>
        <v>-17.73198402223802</v>
      </c>
      <c r="DK54" s="39">
        <f t="shared" si="131"/>
        <v>11.628212426989746</v>
      </c>
      <c r="DL54" s="39">
        <f t="shared" si="131"/>
        <v>-23.694469515260632</v>
      </c>
      <c r="DM54" s="39">
        <f t="shared" si="131"/>
        <v>-25.357042601621227</v>
      </c>
      <c r="DN54" s="428">
        <f t="shared" si="8"/>
        <v>1.2199972221912923</v>
      </c>
      <c r="DO54" s="39">
        <f t="shared" si="29"/>
        <v>-0.11165650528050008</v>
      </c>
      <c r="DP54" s="429">
        <f t="shared" si="98"/>
        <v>-0.67441593231674446</v>
      </c>
      <c r="DQ54" s="429">
        <f t="shared" si="99"/>
        <v>4.8925404140675255E-2</v>
      </c>
      <c r="DR54" s="429"/>
      <c r="DS54" s="33">
        <f t="shared" si="100"/>
        <v>1.8003457915622381</v>
      </c>
      <c r="DT54" s="33">
        <f t="shared" si="30"/>
        <v>1.5179423059446666</v>
      </c>
      <c r="DU54" s="39">
        <f t="shared" si="101"/>
        <v>1.370603018281173</v>
      </c>
      <c r="DV54" s="39">
        <f t="shared" si="31"/>
        <v>1.2199972221912923</v>
      </c>
      <c r="DW54" s="39"/>
      <c r="DX54" s="33">
        <f t="shared" si="32"/>
        <v>-0.42974277328106503</v>
      </c>
      <c r="DY54" s="33">
        <f t="shared" si="33"/>
        <v>-0.29794508375337436</v>
      </c>
      <c r="DZ54" s="23"/>
      <c r="EA54" s="23"/>
    </row>
    <row r="55" spans="1:131">
      <c r="A55" t="s">
        <v>60</v>
      </c>
      <c r="B55" s="4">
        <v>-711.36505232924003</v>
      </c>
      <c r="C55" s="4">
        <v>-711.57895922672401</v>
      </c>
      <c r="D55" s="4">
        <v>-711.58422248563795</v>
      </c>
      <c r="E55" s="4">
        <v>-711.89267447843497</v>
      </c>
      <c r="F55" s="71" t="s">
        <v>118</v>
      </c>
      <c r="G55" s="424" t="s">
        <v>753</v>
      </c>
      <c r="H55" s="39">
        <f>627.5095*(B57-B56)</f>
        <v>8.4106555292536029</v>
      </c>
      <c r="I55" s="39">
        <f>627.5095*(C57-C56)</f>
        <v>9.0630467755778188</v>
      </c>
      <c r="J55" s="39">
        <f>627.5095*(D57-D56)</f>
        <v>9.0816601242916111</v>
      </c>
      <c r="K55" s="39">
        <f>627.5095*(E57-E56)</f>
        <v>9.0916137853835242</v>
      </c>
      <c r="L55" s="428">
        <f t="shared" si="0"/>
        <v>9.9536610919130908E-3</v>
      </c>
      <c r="M55" s="39">
        <f t="shared" si="13"/>
        <v>1.8613348713792277E-2</v>
      </c>
      <c r="N55" s="429">
        <f t="shared" si="14"/>
        <v>-0.68095825612992122</v>
      </c>
      <c r="P55" t="s">
        <v>60</v>
      </c>
      <c r="Q55" s="4">
        <v>-711.60059204128197</v>
      </c>
      <c r="R55" s="4">
        <v>-711.78570238991801</v>
      </c>
      <c r="S55" s="4">
        <v>-711.78728220118296</v>
      </c>
      <c r="T55" s="4">
        <v>-712.11498649411806</v>
      </c>
      <c r="U55" s="71" t="s">
        <v>118</v>
      </c>
      <c r="V55" s="424" t="s">
        <v>753</v>
      </c>
      <c r="W55" s="39">
        <f>627.5095*(Q57-Q56)</f>
        <v>8.7776556777356411</v>
      </c>
      <c r="X55" s="39">
        <f>627.5095*(R57-R56)</f>
        <v>9.0047222280128221</v>
      </c>
      <c r="Y55" s="39">
        <f>627.5095*(S57-S56)</f>
        <v>8.9861994139226535</v>
      </c>
      <c r="Z55" s="39">
        <f>627.5095*(T57-T56)</f>
        <v>9.1893732424885251</v>
      </c>
      <c r="AA55" s="428">
        <f t="shared" si="1"/>
        <v>0.20317382856587152</v>
      </c>
      <c r="AB55" s="39">
        <f t="shared" si="15"/>
        <v>-1.8522814090168538E-2</v>
      </c>
      <c r="AC55" s="429">
        <f t="shared" si="16"/>
        <v>-0.4117175647528839</v>
      </c>
      <c r="AE55" t="s">
        <v>60</v>
      </c>
      <c r="AF55" s="33">
        <v>-707.85472654978798</v>
      </c>
      <c r="AG55" s="33">
        <v>-711.36517726662601</v>
      </c>
      <c r="AH55" s="33">
        <f t="shared" si="17"/>
        <v>-3.5104507168380223</v>
      </c>
      <c r="AI55" s="33">
        <v>-707.854726549784</v>
      </c>
      <c r="AJ55" s="33">
        <v>-711.12881496062005</v>
      </c>
      <c r="AK55" s="33">
        <f t="shared" ref="AK55:AK97" si="132">AJ55-AI55</f>
        <v>-3.2740884108360433</v>
      </c>
      <c r="AL55" s="33">
        <v>-708.30032623771694</v>
      </c>
      <c r="AM55" s="33">
        <v>-711.57960370884302</v>
      </c>
      <c r="AN55" s="33">
        <f t="shared" si="19"/>
        <v>-3.279277471126079</v>
      </c>
      <c r="AO55" s="33">
        <v>-708.30175375105296</v>
      </c>
      <c r="AP55" s="33">
        <v>-711.58494104832596</v>
      </c>
      <c r="AQ55" s="33">
        <v>-711.43551338505404</v>
      </c>
      <c r="AR55" s="33">
        <v>-711.32637990378703</v>
      </c>
      <c r="AS55" s="33">
        <f t="shared" si="20"/>
        <v>-3.2831872972730025</v>
      </c>
      <c r="AT55" s="33">
        <v>-708.30175375105603</v>
      </c>
      <c r="AU55" s="33">
        <v>-711.89310774179705</v>
      </c>
      <c r="AV55" s="33">
        <v>-711.73017292422298</v>
      </c>
      <c r="AW55" s="33">
        <v>-711.62845430824495</v>
      </c>
      <c r="AX55" s="33">
        <f t="shared" si="21"/>
        <v>-3.5913539907410268</v>
      </c>
      <c r="AY55" s="71" t="s">
        <v>118</v>
      </c>
      <c r="AZ55" s="424" t="s">
        <v>753</v>
      </c>
      <c r="BA55" s="39">
        <f t="shared" ref="BA55:BK55" si="133">627.5095*(AF57-AF56)</f>
        <v>16.376459612345194</v>
      </c>
      <c r="BB55" s="39">
        <f t="shared" si="133"/>
        <v>8.1716373985610762</v>
      </c>
      <c r="BC55" s="33">
        <f t="shared" si="133"/>
        <v>-8.2048222137841176</v>
      </c>
      <c r="BD55" s="39">
        <f t="shared" si="133"/>
        <v>16.3764596280399</v>
      </c>
      <c r="BE55" s="39">
        <f t="shared" si="133"/>
        <v>8.568842878650587</v>
      </c>
      <c r="BF55" s="33">
        <f t="shared" si="133"/>
        <v>-7.8076167493893145</v>
      </c>
      <c r="BG55" s="39">
        <f t="shared" si="133"/>
        <v>16.340557811523315</v>
      </c>
      <c r="BH55" s="39">
        <f t="shared" si="133"/>
        <v>8.9039942643833339</v>
      </c>
      <c r="BI55" s="39">
        <f t="shared" si="133"/>
        <v>-7.4365635471399782</v>
      </c>
      <c r="BJ55" s="39">
        <f t="shared" si="133"/>
        <v>16.377848614689125</v>
      </c>
      <c r="BK55" s="39">
        <f t="shared" si="133"/>
        <v>8.9259370091029062</v>
      </c>
      <c r="BL55" s="39">
        <f>627.5095*(AS57-AS56)</f>
        <v>-7.4519116055862193</v>
      </c>
      <c r="BM55" s="39">
        <f>627.5095*(AQ57-AQ56)</f>
        <v>10.876519908360532</v>
      </c>
      <c r="BN55" s="39">
        <f>627.5095*(AR57-AR56)</f>
        <v>7.3161096172163074</v>
      </c>
      <c r="BO55" s="39">
        <f>627.5095*(AT57-AT56)</f>
        <v>16.37784860584302</v>
      </c>
      <c r="BP55" s="39">
        <f>627.5095*(AU57-AU56)</f>
        <v>8.9272829655065777</v>
      </c>
      <c r="BQ55" s="39">
        <f>627.5095*(AX57-AX56)</f>
        <v>-7.4505656403364409</v>
      </c>
      <c r="BR55" s="39">
        <f>627.5095*(AV57-AV56)</f>
        <v>10.935142216093295</v>
      </c>
      <c r="BS55" s="39">
        <f>627.5095*(AW57-AW56)</f>
        <v>7.1354269727991699</v>
      </c>
      <c r="BT55" s="428">
        <f t="shared" si="3"/>
        <v>1.3459564036715221E-3</v>
      </c>
      <c r="BU55" s="39">
        <f t="shared" si="4"/>
        <v>2.194274471957236E-2</v>
      </c>
      <c r="BV55" s="429">
        <f t="shared" si="95"/>
        <v>-0.75564556694550156</v>
      </c>
      <c r="BW55" s="429">
        <f t="shared" si="96"/>
        <v>-0.75425657344767671</v>
      </c>
      <c r="BY55" t="s">
        <v>60</v>
      </c>
      <c r="BZ55" s="28">
        <v>-707.88554328959196</v>
      </c>
      <c r="CA55" s="28">
        <v>-711.59923105534904</v>
      </c>
      <c r="CB55" s="28">
        <f t="shared" si="23"/>
        <v>-3.7136877657570722</v>
      </c>
      <c r="CC55" s="28">
        <v>-707.88554328959003</v>
      </c>
      <c r="CD55" s="28">
        <v>-711.32016470906899</v>
      </c>
      <c r="CE55" s="28">
        <f t="shared" si="24"/>
        <v>-3.4346214194789582</v>
      </c>
      <c r="CF55" s="28">
        <v>-708.343624637272</v>
      </c>
      <c r="CG55" s="28">
        <v>-711.78449943913904</v>
      </c>
      <c r="CH55" s="28">
        <f t="shared" si="25"/>
        <v>-3.4408748018670394</v>
      </c>
      <c r="CI55" s="28">
        <v>-708.34384142420197</v>
      </c>
      <c r="CJ55" s="28">
        <v>-711.78605449328404</v>
      </c>
      <c r="CK55" s="28">
        <f t="shared" si="26"/>
        <v>-3.4422130690820723</v>
      </c>
      <c r="CL55" s="28">
        <v>-711.62348791412398</v>
      </c>
      <c r="CM55" s="28">
        <v>-711.54894792836797</v>
      </c>
      <c r="CN55" s="28">
        <v>-708.34384142419697</v>
      </c>
      <c r="CO55" s="28">
        <v>-712.11361627382803</v>
      </c>
      <c r="CP55" s="28">
        <f t="shared" si="27"/>
        <v>-3.7697748496310624</v>
      </c>
      <c r="CQ55" s="28">
        <v>-711.93609538019598</v>
      </c>
      <c r="CR55" s="28">
        <v>-711.87035777859899</v>
      </c>
      <c r="CS55" s="71" t="s">
        <v>118</v>
      </c>
      <c r="CT55" s="424" t="s">
        <v>753</v>
      </c>
      <c r="CU55" s="39">
        <f t="shared" ref="CU55:DM55" si="134">627.5095*(BZ57-BZ56)</f>
        <v>16.31941051864036</v>
      </c>
      <c r="CV55" s="39">
        <f t="shared" si="134"/>
        <v>8.5648269321609867</v>
      </c>
      <c r="CW55" s="39">
        <f t="shared" si="134"/>
        <v>-7.7545835864793728</v>
      </c>
      <c r="CX55" s="39">
        <f t="shared" si="134"/>
        <v>16.319410509223538</v>
      </c>
      <c r="CY55" s="39">
        <f t="shared" si="134"/>
        <v>8.6309782224291478</v>
      </c>
      <c r="CZ55" s="39">
        <f t="shared" si="134"/>
        <v>-7.6884322867943879</v>
      </c>
      <c r="DA55" s="39">
        <f t="shared" si="134"/>
        <v>16.410918846647924</v>
      </c>
      <c r="DB55" s="39">
        <f t="shared" si="134"/>
        <v>8.8605524838885543</v>
      </c>
      <c r="DC55" s="39">
        <f t="shared" si="134"/>
        <v>-7.5503663627593678</v>
      </c>
      <c r="DD55" s="39">
        <f t="shared" si="134"/>
        <v>16.39807262150266</v>
      </c>
      <c r="DE55" s="39">
        <f t="shared" si="134"/>
        <v>8.8601202773085319</v>
      </c>
      <c r="DF55" s="39">
        <f t="shared" si="134"/>
        <v>-7.5379523441941272</v>
      </c>
      <c r="DG55" s="39">
        <f t="shared" si="134"/>
        <v>10.841480941882656</v>
      </c>
      <c r="DH55" s="39">
        <f t="shared" si="134"/>
        <v>7.1980450011831492</v>
      </c>
      <c r="DI55" s="39">
        <f t="shared" si="134"/>
        <v>16.3980724915933</v>
      </c>
      <c r="DJ55" s="39">
        <f t="shared" si="134"/>
        <v>9.0149075788425019</v>
      </c>
      <c r="DK55" s="39">
        <f t="shared" si="134"/>
        <v>-7.3831649127507983</v>
      </c>
      <c r="DL55" s="39">
        <f t="shared" si="134"/>
        <v>11.054791124048279</v>
      </c>
      <c r="DM55" s="39">
        <f t="shared" si="134"/>
        <v>7.1612889805557804</v>
      </c>
      <c r="DN55" s="428">
        <f t="shared" si="8"/>
        <v>0.15478730153397002</v>
      </c>
      <c r="DO55" s="39">
        <f t="shared" si="29"/>
        <v>-4.3220658002240953E-4</v>
      </c>
      <c r="DP55" s="429">
        <f t="shared" si="98"/>
        <v>-0.45008064668151526</v>
      </c>
      <c r="DQ55" s="429">
        <f t="shared" si="99"/>
        <v>-0.37141867372857451</v>
      </c>
      <c r="DR55" s="429"/>
      <c r="DS55" s="33">
        <f t="shared" si="100"/>
        <v>-0.39720546439480309</v>
      </c>
      <c r="DT55" s="33">
        <f t="shared" si="30"/>
        <v>-6.6151299684984899E-2</v>
      </c>
      <c r="DU55" s="39">
        <f t="shared" si="101"/>
        <v>1.3459564036715221E-3</v>
      </c>
      <c r="DV55" s="39">
        <f t="shared" si="31"/>
        <v>0.15478730153397002</v>
      </c>
      <c r="DW55" s="39"/>
      <c r="DX55" s="33">
        <f t="shared" si="32"/>
        <v>0.39855142079847461</v>
      </c>
      <c r="DY55" s="33">
        <f t="shared" si="33"/>
        <v>0.22093860121895492</v>
      </c>
      <c r="DZ55" s="23"/>
      <c r="EA55" s="23"/>
    </row>
    <row r="56" spans="1:131">
      <c r="A56" t="s">
        <v>61</v>
      </c>
      <c r="B56" s="4">
        <v>-711.36504726308397</v>
      </c>
      <c r="C56" s="4">
        <v>-711.57895127848803</v>
      </c>
      <c r="D56" s="4">
        <v>-711.58423480958004</v>
      </c>
      <c r="E56" s="4">
        <v>-711.89267147138401</v>
      </c>
      <c r="F56" s="71" t="s">
        <v>119</v>
      </c>
      <c r="G56" s="424"/>
      <c r="H56" s="39">
        <f>627.5095*(B57-B55)</f>
        <v>8.4138345903119625</v>
      </c>
      <c r="I56" s="39">
        <f>627.5095*(C57-C55)</f>
        <v>9.0680343691604754</v>
      </c>
      <c r="J56" s="39">
        <f>627.5095*(D57-D55)</f>
        <v>9.0739267335543943</v>
      </c>
      <c r="K56" s="39">
        <f>627.5095*(E57-E55)</f>
        <v>9.0935007384302846</v>
      </c>
      <c r="L56" s="428">
        <f t="shared" si="0"/>
        <v>1.9574004875890338E-2</v>
      </c>
      <c r="M56" s="39">
        <f t="shared" si="13"/>
        <v>5.8923643939188253E-3</v>
      </c>
      <c r="N56" s="429">
        <f t="shared" si="14"/>
        <v>-0.67966614811832216</v>
      </c>
      <c r="P56" t="s">
        <v>61</v>
      </c>
      <c r="Q56" s="4">
        <v>-711.60058537195198</v>
      </c>
      <c r="R56" s="4">
        <v>-711.78569656931404</v>
      </c>
      <c r="S56" s="4">
        <v>-711.78727585658305</v>
      </c>
      <c r="T56" s="4">
        <v>-712.11497979985597</v>
      </c>
      <c r="U56" s="71" t="s">
        <v>119</v>
      </c>
      <c r="V56" s="424"/>
      <c r="W56" s="39">
        <f>627.5095*(Q57-Q55)</f>
        <v>8.7818407456638692</v>
      </c>
      <c r="X56" s="39">
        <f>627.5095*(R57-R55)</f>
        <v>9.0083747123021922</v>
      </c>
      <c r="Y56" s="39">
        <f>627.5095*(S57-S55)</f>
        <v>8.9901807106400877</v>
      </c>
      <c r="Z56" s="39">
        <f>627.5095*(T57-T55)</f>
        <v>9.1935739555413036</v>
      </c>
      <c r="AA56" s="428">
        <f t="shared" si="1"/>
        <v>0.20339324490121591</v>
      </c>
      <c r="AB56" s="39">
        <f t="shared" si="15"/>
        <v>-1.8194001662104498E-2</v>
      </c>
      <c r="AC56" s="429">
        <f t="shared" si="16"/>
        <v>-0.41173320987743445</v>
      </c>
      <c r="AE56" t="s">
        <v>61</v>
      </c>
      <c r="AF56" s="33">
        <v>-707.85472581488398</v>
      </c>
      <c r="AG56" s="33">
        <v>-711.365171968092</v>
      </c>
      <c r="AH56" s="33">
        <f t="shared" si="17"/>
        <v>-3.5104461532080222</v>
      </c>
      <c r="AI56" s="33">
        <v>-707.85472581487602</v>
      </c>
      <c r="AJ56" s="33">
        <v>-711.12880870294896</v>
      </c>
      <c r="AK56" s="33">
        <f t="shared" si="132"/>
        <v>-3.2740828880729396</v>
      </c>
      <c r="AL56" s="33">
        <v>-708.300325814644</v>
      </c>
      <c r="AM56" s="33">
        <v>-711.57959860432197</v>
      </c>
      <c r="AN56" s="33">
        <f t="shared" si="19"/>
        <v>-3.2792727896779752</v>
      </c>
      <c r="AO56" s="33">
        <v>-708.30175325971004</v>
      </c>
      <c r="AP56" s="33">
        <v>-711.584935874042</v>
      </c>
      <c r="AQ56" s="33">
        <v>-711.43550931055802</v>
      </c>
      <c r="AR56" s="33">
        <v>-711.32637198622399</v>
      </c>
      <c r="AS56" s="33">
        <f t="shared" si="20"/>
        <v>-3.2831826143319631</v>
      </c>
      <c r="AT56" s="33">
        <v>-708.30175325970197</v>
      </c>
      <c r="AU56" s="33">
        <v>-711.893103271114</v>
      </c>
      <c r="AV56" s="33">
        <v>-711.73016947565304</v>
      </c>
      <c r="AW56" s="33">
        <v>-711.62844693037403</v>
      </c>
      <c r="AX56" s="33">
        <f t="shared" si="21"/>
        <v>-3.5913500114120325</v>
      </c>
      <c r="AY56" s="71" t="s">
        <v>119</v>
      </c>
      <c r="AZ56" s="424"/>
      <c r="BA56" s="39">
        <f t="shared" ref="BA56:BK56" si="135">627.5095*(AF57-AF55)</f>
        <v>16.376920771590608</v>
      </c>
      <c r="BB56" s="39">
        <f t="shared" si="135"/>
        <v>8.1749622789860492</v>
      </c>
      <c r="BC56" s="33">
        <f t="shared" si="135"/>
        <v>-8.2019584926045574</v>
      </c>
      <c r="BD56" s="39">
        <f t="shared" si="135"/>
        <v>16.376920789782197</v>
      </c>
      <c r="BE56" s="39">
        <f t="shared" si="135"/>
        <v>8.5727696267067213</v>
      </c>
      <c r="BF56" s="33">
        <f t="shared" si="135"/>
        <v>-7.8041511630754758</v>
      </c>
      <c r="BG56" s="39">
        <f t="shared" si="135"/>
        <v>16.340823293816964</v>
      </c>
      <c r="BH56" s="39">
        <f t="shared" si="135"/>
        <v>8.9071973998358995</v>
      </c>
      <c r="BI56" s="39">
        <f t="shared" si="135"/>
        <v>-7.4336258939810635</v>
      </c>
      <c r="BJ56" s="39">
        <f t="shared" si="135"/>
        <v>16.378156937037033</v>
      </c>
      <c r="BK56" s="39">
        <f t="shared" si="135"/>
        <v>8.9291839214409734</v>
      </c>
      <c r="BL56" s="39">
        <f>627.5095*(AS57-AS55)</f>
        <v>-7.448973015596061</v>
      </c>
      <c r="BM56" s="39">
        <f>627.5095*(AQ57-AQ55)</f>
        <v>10.879076693320041</v>
      </c>
      <c r="BN56" s="39">
        <f>627.5095*(AR57-AR55)</f>
        <v>7.3210779632401124</v>
      </c>
      <c r="BO56" s="39">
        <f>627.5095*(AT57-AT55)</f>
        <v>16.378156935182208</v>
      </c>
      <c r="BP56" s="39">
        <f>627.5095*(AU57-AU55)</f>
        <v>8.9300883615933255</v>
      </c>
      <c r="BQ56" s="39">
        <f>627.5095*(AX57-AX55)</f>
        <v>-7.4480685735888805</v>
      </c>
      <c r="BR56" s="39">
        <f>627.5095*(AV57-AV55)</f>
        <v>10.937306226493071</v>
      </c>
      <c r="BS56" s="39">
        <f>627.5095*(AW57-AW55)</f>
        <v>7.140056656897082</v>
      </c>
      <c r="BT56" s="428">
        <f t="shared" si="3"/>
        <v>9.0444015235213726E-4</v>
      </c>
      <c r="BU56" s="39">
        <f t="shared" si="4"/>
        <v>2.1986521605073861E-2</v>
      </c>
      <c r="BV56" s="429">
        <f t="shared" si="95"/>
        <v>-0.75512608260727632</v>
      </c>
      <c r="BW56" s="429">
        <f t="shared" si="96"/>
        <v>-0.75388991901567692</v>
      </c>
      <c r="BY56" t="s">
        <v>61</v>
      </c>
      <c r="BZ56" s="28">
        <v>-707.88554233370996</v>
      </c>
      <c r="CA56" s="28">
        <v>-711.59922927816604</v>
      </c>
      <c r="CB56" s="28">
        <f t="shared" si="23"/>
        <v>-3.7136869444560716</v>
      </c>
      <c r="CC56" s="28">
        <v>-707.885542333682</v>
      </c>
      <c r="CD56" s="28">
        <v>-711.32015981825305</v>
      </c>
      <c r="CE56" s="28">
        <f t="shared" si="24"/>
        <v>-3.4346174845710493</v>
      </c>
      <c r="CF56" s="28">
        <v>-708.34362403697105</v>
      </c>
      <c r="CG56" s="28">
        <v>-711.78449350134701</v>
      </c>
      <c r="CH56" s="28">
        <f t="shared" si="25"/>
        <v>-3.4408694643759645</v>
      </c>
      <c r="CI56" s="28">
        <v>-708.34384084856003</v>
      </c>
      <c r="CJ56" s="28">
        <v>-711.78604959829397</v>
      </c>
      <c r="CK56" s="28">
        <f t="shared" si="26"/>
        <v>-3.4422087497339362</v>
      </c>
      <c r="CL56" s="28">
        <v>-711.62348418113902</v>
      </c>
      <c r="CM56" s="28">
        <v>-711.548940502959</v>
      </c>
      <c r="CN56" s="28">
        <v>-708.34384084834505</v>
      </c>
      <c r="CO56" s="28">
        <v>-712.11361228971202</v>
      </c>
      <c r="CP56" s="28">
        <f t="shared" si="27"/>
        <v>-3.7697714413669701</v>
      </c>
      <c r="CQ56" s="28">
        <v>-711.93609215600395</v>
      </c>
      <c r="CR56" s="28">
        <v>-711.87035152731403</v>
      </c>
      <c r="CS56" s="71" t="s">
        <v>119</v>
      </c>
      <c r="CT56" s="424"/>
      <c r="CU56" s="39">
        <f t="shared" ref="CU56:DM56" si="136">627.5095*(BZ57-BZ55)</f>
        <v>16.320010343676934</v>
      </c>
      <c r="CV56" s="39">
        <f t="shared" si="136"/>
        <v>8.5659421313777599</v>
      </c>
      <c r="CW56" s="39">
        <f t="shared" si="136"/>
        <v>-7.7540682122991731</v>
      </c>
      <c r="CX56" s="39">
        <f t="shared" si="136"/>
        <v>16.320010350596871</v>
      </c>
      <c r="CY56" s="39">
        <f t="shared" si="136"/>
        <v>8.6340472558969079</v>
      </c>
      <c r="CZ56" s="39">
        <f t="shared" si="136"/>
        <v>-7.6859630946999644</v>
      </c>
      <c r="DA56" s="39">
        <f t="shared" si="136"/>
        <v>16.411295541197084</v>
      </c>
      <c r="DB56" s="39">
        <f t="shared" si="136"/>
        <v>8.8642785047933774</v>
      </c>
      <c r="DC56" s="39">
        <f t="shared" si="136"/>
        <v>-7.5470170364037052</v>
      </c>
      <c r="DD56" s="39">
        <f t="shared" si="136"/>
        <v>16.398433842284916</v>
      </c>
      <c r="DE56" s="39">
        <f t="shared" si="136"/>
        <v>8.8631919300799691</v>
      </c>
      <c r="DF56" s="39">
        <f t="shared" si="136"/>
        <v>-7.5352419122049481</v>
      </c>
      <c r="DG56" s="39">
        <f t="shared" si="136"/>
        <v>10.843823425411362</v>
      </c>
      <c r="DH56" s="39">
        <f t="shared" si="136"/>
        <v>7.2027045158512077</v>
      </c>
      <c r="DI56" s="39">
        <f t="shared" si="136"/>
        <v>16.398433844139745</v>
      </c>
      <c r="DJ56" s="39">
        <f t="shared" si="136"/>
        <v>9.0174076494853654</v>
      </c>
      <c r="DK56" s="39">
        <f t="shared" si="136"/>
        <v>-7.38102619465438</v>
      </c>
      <c r="DL56" s="39">
        <f t="shared" si="136"/>
        <v>11.056814335175691</v>
      </c>
      <c r="DM56" s="39">
        <f t="shared" si="136"/>
        <v>7.1652117212542112</v>
      </c>
      <c r="DN56" s="428">
        <f t="shared" si="8"/>
        <v>0.15421571940539636</v>
      </c>
      <c r="DO56" s="39">
        <f t="shared" si="29"/>
        <v>-1.0865747134083392E-3</v>
      </c>
      <c r="DP56" s="429">
        <f t="shared" si="98"/>
        <v>-0.45146551810760549</v>
      </c>
      <c r="DQ56" s="429">
        <f t="shared" si="99"/>
        <v>-0.37304201764479306</v>
      </c>
      <c r="DR56" s="429"/>
      <c r="DS56" s="33">
        <f t="shared" si="100"/>
        <v>-0.3978073295290816</v>
      </c>
      <c r="DT56" s="33">
        <f t="shared" si="30"/>
        <v>-6.8105117599208675E-2</v>
      </c>
      <c r="DU56" s="39">
        <f t="shared" si="101"/>
        <v>9.0444015235213726E-4</v>
      </c>
      <c r="DV56" s="39">
        <f t="shared" si="31"/>
        <v>0.15421571940539636</v>
      </c>
      <c r="DW56" s="39"/>
      <c r="DX56" s="33">
        <f t="shared" si="32"/>
        <v>0.39871176968143374</v>
      </c>
      <c r="DY56" s="33">
        <f t="shared" si="33"/>
        <v>0.22232083700460503</v>
      </c>
      <c r="DZ56" s="23"/>
      <c r="EA56" s="23"/>
    </row>
    <row r="57" spans="1:131">
      <c r="A57" t="s">
        <v>62</v>
      </c>
      <c r="B57" s="4">
        <v>-711.35164403089505</v>
      </c>
      <c r="C57" s="4">
        <v>-711.56450839471404</v>
      </c>
      <c r="D57" s="4">
        <v>-711.569762263548</v>
      </c>
      <c r="E57" s="4">
        <v>-711.878183063184</v>
      </c>
      <c r="F57" s="71" t="s">
        <v>743</v>
      </c>
      <c r="G57" s="424"/>
      <c r="H57" s="39">
        <f>627.5095*(B55-B56)</f>
        <v>-3.1790610583595936E-3</v>
      </c>
      <c r="I57" s="39">
        <f>627.5095*(C55-C56)</f>
        <v>-4.9875935826569845E-3</v>
      </c>
      <c r="J57" s="39">
        <f>627.5095*(D55-D56)</f>
        <v>7.7333907372166668E-3</v>
      </c>
      <c r="K57" s="39">
        <f>627.5095*(E55-E56)</f>
        <v>-1.886953046761164E-3</v>
      </c>
      <c r="L57" s="428">
        <f t="shared" si="0"/>
        <v>-9.6203437839778305E-3</v>
      </c>
      <c r="M57" s="39">
        <f t="shared" si="13"/>
        <v>1.2720984319873651E-2</v>
      </c>
      <c r="N57" s="429">
        <f t="shared" si="14"/>
        <v>-1.2921080115984296E-3</v>
      </c>
      <c r="P57" t="s">
        <v>62</v>
      </c>
      <c r="Q57" s="4">
        <v>-711.586597287823</v>
      </c>
      <c r="R57" s="4">
        <v>-711.77134663161905</v>
      </c>
      <c r="S57" s="4">
        <v>-711.77295543687001</v>
      </c>
      <c r="T57" s="4">
        <v>-712.10033560205102</v>
      </c>
      <c r="U57" s="71" t="s">
        <v>743</v>
      </c>
      <c r="V57" s="424"/>
      <c r="W57" s="39">
        <f>627.5095*(Q55-Q56)</f>
        <v>-4.1850679282272839E-3</v>
      </c>
      <c r="X57" s="39">
        <f>627.5095*(R55-R56)</f>
        <v>-3.652484289370136E-3</v>
      </c>
      <c r="Y57" s="39">
        <f>627.5095*(S55-S56)</f>
        <v>-3.9812967174344179E-3</v>
      </c>
      <c r="Z57" s="39">
        <f>627.5095*(T55-T56)</f>
        <v>-4.2007130527786105E-3</v>
      </c>
      <c r="AA57" s="428">
        <f t="shared" si="1"/>
        <v>-2.1941633534419257E-4</v>
      </c>
      <c r="AB57" s="39">
        <f t="shared" si="15"/>
        <v>-3.2881242806428188E-4</v>
      </c>
      <c r="AC57" s="429">
        <f t="shared" si="16"/>
        <v>1.5645124551326613E-5</v>
      </c>
      <c r="AE57" t="s">
        <v>62</v>
      </c>
      <c r="AF57" s="33">
        <v>-707.82862826638097</v>
      </c>
      <c r="AG57" s="33">
        <v>-711.35214963552403</v>
      </c>
      <c r="AH57" s="33">
        <f t="shared" si="17"/>
        <v>-3.5235213691430545</v>
      </c>
      <c r="AI57" s="33">
        <v>-707.82862826634801</v>
      </c>
      <c r="AJ57" s="33">
        <v>-711.11515338318304</v>
      </c>
      <c r="AK57" s="33">
        <f t="shared" si="132"/>
        <v>-3.2865251168350369</v>
      </c>
      <c r="AL57" s="33">
        <v>-708.27428547930003</v>
      </c>
      <c r="AM57" s="33">
        <v>-711.565409186848</v>
      </c>
      <c r="AN57" s="33">
        <f t="shared" si="19"/>
        <v>-3.2911237075479676</v>
      </c>
      <c r="AO57" s="33">
        <v>-708.275653497691</v>
      </c>
      <c r="AP57" s="33">
        <v>-711.57071148857995</v>
      </c>
      <c r="AQ57" s="33">
        <v>-711.41817647351195</v>
      </c>
      <c r="AR57" s="33">
        <v>-711.31471302390196</v>
      </c>
      <c r="AS57" s="33">
        <f t="shared" si="20"/>
        <v>-3.2950579908889495</v>
      </c>
      <c r="AT57" s="33">
        <v>-708.27565349769702</v>
      </c>
      <c r="AU57" s="33">
        <v>-711.87887674073397</v>
      </c>
      <c r="AV57" s="33">
        <v>-711.71274321801695</v>
      </c>
      <c r="AW57" s="33">
        <v>-711.61707590416199</v>
      </c>
      <c r="AX57" s="33">
        <f t="shared" si="21"/>
        <v>-3.6032232430369504</v>
      </c>
      <c r="AY57" s="71" t="s">
        <v>743</v>
      </c>
      <c r="AZ57" s="424"/>
      <c r="BA57" s="39">
        <f t="shared" ref="BA57:BK57" si="137">627.5095*(AF55-AF56)</f>
        <v>-4.6115924541231834E-4</v>
      </c>
      <c r="BB57" s="39">
        <f t="shared" si="137"/>
        <v>-3.3248804249730026E-3</v>
      </c>
      <c r="BC57" s="33">
        <f t="shared" si="137"/>
        <v>-2.8637211795606845E-3</v>
      </c>
      <c r="BD57" s="39">
        <f t="shared" si="137"/>
        <v>-4.6116174229729267E-4</v>
      </c>
      <c r="BE57" s="39">
        <f t="shared" si="137"/>
        <v>-3.9267480561354096E-3</v>
      </c>
      <c r="BF57" s="33">
        <f t="shared" si="137"/>
        <v>-3.4655863138381166E-3</v>
      </c>
      <c r="BG57" s="39">
        <f t="shared" si="137"/>
        <v>-2.654822936501091E-4</v>
      </c>
      <c r="BH57" s="39">
        <f t="shared" si="137"/>
        <v>-3.2031354525655616E-3</v>
      </c>
      <c r="BI57" s="39">
        <f t="shared" si="137"/>
        <v>-2.9376531589154526E-3</v>
      </c>
      <c r="BJ57" s="39">
        <f t="shared" si="137"/>
        <v>-3.0832234790875647E-4</v>
      </c>
      <c r="BK57" s="39">
        <f t="shared" si="137"/>
        <v>-3.2469123380665793E-3</v>
      </c>
      <c r="BL57" s="39">
        <f>627.5095*(AS55-AS56)</f>
        <v>-2.9385899901578226E-3</v>
      </c>
      <c r="BM57" s="39">
        <f>627.5095*(AQ55-AQ56)</f>
        <v>-2.5567849595105373E-3</v>
      </c>
      <c r="BN57" s="39">
        <f>627.5095*(AR55-AR56)</f>
        <v>-4.9683460238042583E-3</v>
      </c>
      <c r="BO57" s="39">
        <f>627.5095*(AT55-AT56)</f>
        <v>-3.0832933918668458E-4</v>
      </c>
      <c r="BP57" s="39">
        <f>627.5095*(AU55-AU56)</f>
        <v>-2.8053960867473506E-3</v>
      </c>
      <c r="BQ57" s="39">
        <f>627.5095*(AX55-AX56)</f>
        <v>-2.4970667475606662E-3</v>
      </c>
      <c r="BR57" s="39">
        <f>627.5095*(AV55-AV56)</f>
        <v>-2.1640103997752932E-3</v>
      </c>
      <c r="BS57" s="39">
        <f>627.5095*(AW55-AW56)</f>
        <v>-4.629684097911934E-3</v>
      </c>
      <c r="BT57" s="428">
        <f t="shared" si="3"/>
        <v>4.4151625131922875E-4</v>
      </c>
      <c r="BU57" s="39">
        <f t="shared" si="4"/>
        <v>-4.3776885501017708E-5</v>
      </c>
      <c r="BV57" s="429">
        <f t="shared" si="95"/>
        <v>-5.1948433822565209E-4</v>
      </c>
      <c r="BW57" s="429">
        <f t="shared" si="96"/>
        <v>-3.6665443200001833E-4</v>
      </c>
      <c r="BY57" t="s">
        <v>62</v>
      </c>
      <c r="BZ57" s="28">
        <v>-707.85953569872095</v>
      </c>
      <c r="CA57" s="28">
        <v>-711.58558035821795</v>
      </c>
      <c r="CB57" s="28">
        <f t="shared" si="23"/>
        <v>-3.7260446594970063</v>
      </c>
      <c r="CC57" s="28">
        <v>-707.85953569870799</v>
      </c>
      <c r="CD57" s="28">
        <v>-711.30640547951805</v>
      </c>
      <c r="CE57" s="28">
        <f t="shared" si="24"/>
        <v>-3.4468697808100615</v>
      </c>
      <c r="CF57" s="28">
        <v>-708.31747157418499</v>
      </c>
      <c r="CG57" s="28">
        <v>-711.77037331275403</v>
      </c>
      <c r="CH57" s="28">
        <f t="shared" si="25"/>
        <v>-3.4529017385690395</v>
      </c>
      <c r="CI57" s="28">
        <v>-708.31770885753599</v>
      </c>
      <c r="CJ57" s="28">
        <v>-711.77193009846599</v>
      </c>
      <c r="CK57" s="28">
        <f t="shared" si="26"/>
        <v>-3.4542212409299964</v>
      </c>
      <c r="CL57" s="28">
        <v>-711.60620718223799</v>
      </c>
      <c r="CM57" s="28">
        <v>-711.53746968857104</v>
      </c>
      <c r="CN57" s="28">
        <v>-708.31770885752803</v>
      </c>
      <c r="CO57" s="28">
        <v>-712.09924612062798</v>
      </c>
      <c r="CP57" s="28">
        <f t="shared" si="27"/>
        <v>-3.7815372630999491</v>
      </c>
      <c r="CQ57" s="28">
        <v>-711.91847522570401</v>
      </c>
      <c r="CR57" s="28">
        <v>-711.85893928737096</v>
      </c>
      <c r="CS57" s="71" t="s">
        <v>743</v>
      </c>
      <c r="CT57" s="424"/>
      <c r="CU57" s="39">
        <f t="shared" ref="CU57:DM57" si="138">627.5095*(BZ55-BZ56)</f>
        <v>-5.9982503657425926E-4</v>
      </c>
      <c r="CV57" s="39">
        <f t="shared" si="138"/>
        <v>-1.1151992167738741E-3</v>
      </c>
      <c r="CW57" s="39">
        <f t="shared" si="138"/>
        <v>-5.1537418019961475E-4</v>
      </c>
      <c r="CX57" s="39">
        <f t="shared" si="138"/>
        <v>-5.9984137333594846E-4</v>
      </c>
      <c r="CY57" s="39">
        <f t="shared" si="138"/>
        <v>-3.0690334677597095E-3</v>
      </c>
      <c r="CZ57" s="39">
        <f t="shared" si="138"/>
        <v>-2.4691920944237607E-3</v>
      </c>
      <c r="DA57" s="39">
        <f t="shared" si="138"/>
        <v>-3.7669454916095901E-4</v>
      </c>
      <c r="DB57" s="39">
        <f t="shared" si="138"/>
        <v>-3.7260209048241111E-3</v>
      </c>
      <c r="DC57" s="39">
        <f t="shared" si="138"/>
        <v>-3.3493263556631518E-3</v>
      </c>
      <c r="DD57" s="39">
        <f t="shared" si="138"/>
        <v>-3.6122078225844236E-4</v>
      </c>
      <c r="DE57" s="39">
        <f t="shared" si="138"/>
        <v>-3.0716527714373569E-3</v>
      </c>
      <c r="DF57" s="39">
        <f t="shared" si="138"/>
        <v>-2.7104319891789147E-3</v>
      </c>
      <c r="DG57" s="39">
        <f t="shared" si="138"/>
        <v>-2.3424835287060544E-3</v>
      </c>
      <c r="DH57" s="39">
        <f t="shared" si="138"/>
        <v>-4.6595146680585911E-3</v>
      </c>
      <c r="DI57" s="39">
        <f t="shared" si="138"/>
        <v>-3.613525464455165E-4</v>
      </c>
      <c r="DJ57" s="39">
        <f t="shared" si="138"/>
        <v>-2.5000706428639319E-3</v>
      </c>
      <c r="DK57" s="39">
        <f t="shared" si="138"/>
        <v>-2.1387180964184153E-3</v>
      </c>
      <c r="DL57" s="39">
        <f t="shared" si="138"/>
        <v>-2.0232111274121395E-3</v>
      </c>
      <c r="DM57" s="39">
        <f t="shared" si="138"/>
        <v>-3.9227406984307439E-3</v>
      </c>
      <c r="DN57" s="428">
        <f t="shared" si="8"/>
        <v>5.7158212857342508E-4</v>
      </c>
      <c r="DO57" s="39">
        <f t="shared" si="29"/>
        <v>6.5436813338675412E-4</v>
      </c>
      <c r="DP57" s="429">
        <f t="shared" si="98"/>
        <v>1.3848714260900577E-3</v>
      </c>
      <c r="DQ57" s="429">
        <f t="shared" si="99"/>
        <v>1.6233439162188007E-3</v>
      </c>
      <c r="DR57" s="429"/>
      <c r="DS57" s="33">
        <f t="shared" si="100"/>
        <v>6.0186513427743209E-4</v>
      </c>
      <c r="DT57" s="33">
        <f t="shared" si="30"/>
        <v>1.9538179142241461E-3</v>
      </c>
      <c r="DU57" s="39">
        <f t="shared" si="101"/>
        <v>4.4151625131922875E-4</v>
      </c>
      <c r="DV57" s="39">
        <f t="shared" si="31"/>
        <v>5.7158212857342508E-4</v>
      </c>
      <c r="DW57" s="39"/>
      <c r="DX57" s="33">
        <f t="shared" si="32"/>
        <v>-1.6034888295820334E-4</v>
      </c>
      <c r="DY57" s="33">
        <f t="shared" si="33"/>
        <v>-1.382235785650721E-3</v>
      </c>
      <c r="DZ57" s="23"/>
      <c r="EA57" s="23"/>
    </row>
    <row r="58" spans="1:131">
      <c r="A58" t="s">
        <v>63</v>
      </c>
      <c r="B58" s="4">
        <v>-961.67911643918899</v>
      </c>
      <c r="C58" s="4">
        <v>-961.88875118592</v>
      </c>
      <c r="D58" s="4">
        <v>-961.89416099620701</v>
      </c>
      <c r="E58" s="4">
        <v>-962.20281675507999</v>
      </c>
      <c r="F58" s="71" t="s">
        <v>118</v>
      </c>
      <c r="G58" s="424" t="s">
        <v>753</v>
      </c>
      <c r="H58" s="39">
        <f>627.5095*(B60-B59)</f>
        <v>14.555344809469252</v>
      </c>
      <c r="I58" s="39">
        <f>627.5095*(C60-C59)</f>
        <v>14.497862516494267</v>
      </c>
      <c r="J58" s="39">
        <f>627.5095*(D60-D59)</f>
        <v>14.34120055479166</v>
      </c>
      <c r="K58" s="39">
        <f>627.5095*(E60-E59)</f>
        <v>14.267024474754013</v>
      </c>
      <c r="L58" s="428">
        <f t="shared" si="0"/>
        <v>-7.4176080037647196E-2</v>
      </c>
      <c r="M58" s="39">
        <f t="shared" si="13"/>
        <v>-0.15666196170260704</v>
      </c>
      <c r="N58" s="429">
        <f t="shared" si="14"/>
        <v>0.28832033471523921</v>
      </c>
      <c r="P58" t="s">
        <v>63</v>
      </c>
      <c r="Q58" s="4">
        <v>-961.98428434865696</v>
      </c>
      <c r="R58" s="4">
        <v>-962.16907657513002</v>
      </c>
      <c r="S58" s="4">
        <v>-962.17075120523498</v>
      </c>
      <c r="T58" s="4">
        <v>-962.49892835132698</v>
      </c>
      <c r="U58" s="71" t="s">
        <v>118</v>
      </c>
      <c r="V58" s="424" t="s">
        <v>753</v>
      </c>
      <c r="W58" s="39">
        <f>627.5095*(Q60-Q59)</f>
        <v>14.262557315538645</v>
      </c>
      <c r="X58" s="39">
        <f>627.5095*(R60-R59)</f>
        <v>14.57504602806636</v>
      </c>
      <c r="Y58" s="39">
        <f>627.5095*(S60-S59)</f>
        <v>14.543168141936087</v>
      </c>
      <c r="Z58" s="39">
        <f>627.5095*(T60-T59)</f>
        <v>14.387359084323265</v>
      </c>
      <c r="AA58" s="428">
        <f t="shared" si="1"/>
        <v>-0.1558090576128226</v>
      </c>
      <c r="AB58" s="39">
        <f t="shared" si="15"/>
        <v>-3.187788613027287E-2</v>
      </c>
      <c r="AC58" s="429">
        <f t="shared" si="16"/>
        <v>-0.12480176878461968</v>
      </c>
      <c r="AE58" t="s">
        <v>63</v>
      </c>
      <c r="AF58" s="33">
        <v>-957.01590922020205</v>
      </c>
      <c r="AG58" s="33">
        <v>-961.679425643032</v>
      </c>
      <c r="AH58" s="33">
        <f t="shared" si="17"/>
        <v>-4.6635164228299573</v>
      </c>
      <c r="AI58" s="33">
        <v>-957.01590922018897</v>
      </c>
      <c r="AJ58" s="33">
        <v>-961.44264070076997</v>
      </c>
      <c r="AK58" s="33">
        <f t="shared" si="132"/>
        <v>-4.4267314805809974</v>
      </c>
      <c r="AL58" s="33">
        <v>-957.45569982899303</v>
      </c>
      <c r="AM58" s="33">
        <v>-961.88940207903295</v>
      </c>
      <c r="AN58" s="33">
        <f t="shared" si="19"/>
        <v>-4.4337022500399144</v>
      </c>
      <c r="AO58" s="33">
        <v>-957.45727775185003</v>
      </c>
      <c r="AP58" s="33">
        <v>-961.894840031493</v>
      </c>
      <c r="AQ58" s="33">
        <v>-961.69530734408795</v>
      </c>
      <c r="AR58" s="33">
        <v>-961.54569024356897</v>
      </c>
      <c r="AS58" s="33">
        <f t="shared" si="20"/>
        <v>-4.4375622796429752</v>
      </c>
      <c r="AT58" s="33">
        <v>-957.45727775185105</v>
      </c>
      <c r="AU58" s="33">
        <v>-962.20336471759299</v>
      </c>
      <c r="AV58" s="33">
        <v>-961.99022733654601</v>
      </c>
      <c r="AW58" s="33">
        <v>-961.84732057200904</v>
      </c>
      <c r="AX58" s="33">
        <f t="shared" si="21"/>
        <v>-4.746086965741938</v>
      </c>
      <c r="AY58" s="71" t="s">
        <v>118</v>
      </c>
      <c r="AZ58" s="424" t="s">
        <v>753</v>
      </c>
      <c r="BA58" s="39">
        <f t="shared" ref="BA58:BK58" si="139">627.5095*(AF60-AF59)</f>
        <v>29.011759012632243</v>
      </c>
      <c r="BB58" s="39">
        <f t="shared" si="139"/>
        <v>14.428444499536297</v>
      </c>
      <c r="BC58" s="33">
        <f t="shared" si="139"/>
        <v>-14.583314513095946</v>
      </c>
      <c r="BD58" s="39">
        <f t="shared" si="139"/>
        <v>29.011759005640965</v>
      </c>
      <c r="BE58" s="39">
        <f t="shared" si="139"/>
        <v>14.424776461151668</v>
      </c>
      <c r="BF58" s="33">
        <f t="shared" si="139"/>
        <v>-14.586982544489297</v>
      </c>
      <c r="BG58" s="39">
        <f t="shared" si="139"/>
        <v>28.793955599420407</v>
      </c>
      <c r="BH58" s="39">
        <f t="shared" si="139"/>
        <v>14.429957813935747</v>
      </c>
      <c r="BI58" s="39">
        <f t="shared" si="139"/>
        <v>-14.363997785484658</v>
      </c>
      <c r="BJ58" s="39">
        <f t="shared" si="139"/>
        <v>28.759613286465012</v>
      </c>
      <c r="BK58" s="39">
        <f t="shared" si="139"/>
        <v>14.341581638793267</v>
      </c>
      <c r="BL58" s="39">
        <f>627.5095*(AS60-AS59)</f>
        <v>-14.418031647671746</v>
      </c>
      <c r="BM58" s="39">
        <f>627.5095*(AQ60-AQ59)</f>
        <v>18.035200837557809</v>
      </c>
      <c r="BN58" s="39">
        <f>627.5095*(AR60-AR59)</f>
        <v>10.440356818054921</v>
      </c>
      <c r="BO58" s="39">
        <f>627.5095*(AT60-AT59)</f>
        <v>28.759613288391183</v>
      </c>
      <c r="BP58" s="39">
        <f>627.5095*(AU60-AU59)</f>
        <v>14.265321332320182</v>
      </c>
      <c r="BQ58" s="39">
        <f>627.5095*(AX60-AX59)</f>
        <v>-14.494291956070999</v>
      </c>
      <c r="BR58" s="39">
        <f>627.5095*(AV60-AV59)</f>
        <v>18.04548292527339</v>
      </c>
      <c r="BS58" s="39">
        <f>627.5095*(AW60-AW59)</f>
        <v>10.350655140063063</v>
      </c>
      <c r="BT58" s="428">
        <f t="shared" si="3"/>
        <v>-7.6260306473084682E-2</v>
      </c>
      <c r="BU58" s="39">
        <f t="shared" si="4"/>
        <v>-8.8376175142480307E-2</v>
      </c>
      <c r="BV58" s="429">
        <f t="shared" si="95"/>
        <v>0.16312316721611531</v>
      </c>
      <c r="BW58" s="429">
        <f t="shared" si="96"/>
        <v>-8.9022557024946991E-2</v>
      </c>
      <c r="BY58" t="s">
        <v>63</v>
      </c>
      <c r="BZ58" s="28">
        <v>-957.05747396863501</v>
      </c>
      <c r="CA58" s="28">
        <v>-961.98254552691503</v>
      </c>
      <c r="CB58" s="28">
        <f t="shared" si="23"/>
        <v>-4.925071558280024</v>
      </c>
      <c r="CC58" s="28">
        <v>-957.05747396863296</v>
      </c>
      <c r="CD58" s="28">
        <v>-961.70276253131306</v>
      </c>
      <c r="CE58" s="28">
        <f t="shared" si="24"/>
        <v>-4.6452885626800935</v>
      </c>
      <c r="CF58" s="28">
        <v>-957.51435746366201</v>
      </c>
      <c r="CG58" s="28">
        <v>-962.16747715686597</v>
      </c>
      <c r="CH58" s="28">
        <f t="shared" si="25"/>
        <v>-4.653119693203962</v>
      </c>
      <c r="CI58" s="28">
        <v>-957.51456183339997</v>
      </c>
      <c r="CJ58" s="28">
        <v>-962.16908592506695</v>
      </c>
      <c r="CK58" s="28">
        <f t="shared" si="26"/>
        <v>-4.6545240916669854</v>
      </c>
      <c r="CL58" s="28">
        <v>-961.95176164858901</v>
      </c>
      <c r="CM58" s="28">
        <v>-961.84883246206198</v>
      </c>
      <c r="CN58" s="28">
        <v>-957.51456183340702</v>
      </c>
      <c r="CO58" s="28">
        <v>-962.49714740455795</v>
      </c>
      <c r="CP58" s="28">
        <f t="shared" si="27"/>
        <v>-4.9825855711509348</v>
      </c>
      <c r="CQ58" s="28">
        <v>-962.26476588401101</v>
      </c>
      <c r="CR58" s="28">
        <v>-962.16992320955899</v>
      </c>
      <c r="CS58" s="71" t="s">
        <v>118</v>
      </c>
      <c r="CT58" s="424" t="s">
        <v>753</v>
      </c>
      <c r="CU58" s="39">
        <f t="shared" ref="CU58:DM58" si="140">627.5095*(BZ60-BZ59)</f>
        <v>29.016904001282935</v>
      </c>
      <c r="CV58" s="39">
        <f t="shared" si="140"/>
        <v>14.270905352393605</v>
      </c>
      <c r="CW58" s="39">
        <f t="shared" si="140"/>
        <v>-14.745998648889328</v>
      </c>
      <c r="CX58" s="39">
        <f t="shared" si="140"/>
        <v>29.016904013838698</v>
      </c>
      <c r="CY58" s="39">
        <f t="shared" si="140"/>
        <v>14.593293920282225</v>
      </c>
      <c r="CZ58" s="39">
        <f t="shared" si="140"/>
        <v>-14.423610093556473</v>
      </c>
      <c r="DA58" s="39">
        <f t="shared" si="140"/>
        <v>28.861420552666093</v>
      </c>
      <c r="DB58" s="39">
        <f t="shared" si="140"/>
        <v>14.541822651237133</v>
      </c>
      <c r="DC58" s="39">
        <f t="shared" si="140"/>
        <v>-14.319597901428958</v>
      </c>
      <c r="DD58" s="39">
        <f t="shared" si="140"/>
        <v>28.861893250516349</v>
      </c>
      <c r="DE58" s="39">
        <f t="shared" si="140"/>
        <v>14.514869469719009</v>
      </c>
      <c r="DF58" s="39">
        <f t="shared" si="140"/>
        <v>-14.347023780797338</v>
      </c>
      <c r="DG58" s="39">
        <f t="shared" si="140"/>
        <v>18.308684178383544</v>
      </c>
      <c r="DH58" s="39">
        <f t="shared" si="140"/>
        <v>10.588750124654405</v>
      </c>
      <c r="DI58" s="39">
        <f t="shared" si="140"/>
        <v>28.861893271276163</v>
      </c>
      <c r="DJ58" s="39">
        <f t="shared" si="140"/>
        <v>14.410533689788231</v>
      </c>
      <c r="DK58" s="39">
        <f t="shared" si="140"/>
        <v>-14.451359581487933</v>
      </c>
      <c r="DL58" s="39">
        <f t="shared" si="140"/>
        <v>18.292683942356774</v>
      </c>
      <c r="DM58" s="39">
        <f t="shared" si="140"/>
        <v>10.475365232291553</v>
      </c>
      <c r="DN58" s="428">
        <f t="shared" si="8"/>
        <v>-0.10433577993077847</v>
      </c>
      <c r="DO58" s="39">
        <f t="shared" si="29"/>
        <v>-2.695318151812387E-2</v>
      </c>
      <c r="DP58" s="429">
        <f t="shared" si="98"/>
        <v>-0.1396283373946261</v>
      </c>
      <c r="DQ58" s="429">
        <f t="shared" si="99"/>
        <v>-0.29463906740139478</v>
      </c>
      <c r="DR58" s="429"/>
      <c r="DS58" s="33">
        <f t="shared" si="100"/>
        <v>3.6680313933512565E-3</v>
      </c>
      <c r="DT58" s="33">
        <f t="shared" si="30"/>
        <v>-0.32238855533285538</v>
      </c>
      <c r="DU58" s="39">
        <f t="shared" si="101"/>
        <v>-7.6260306473084682E-2</v>
      </c>
      <c r="DV58" s="39">
        <f t="shared" si="31"/>
        <v>-0.10433577993077847</v>
      </c>
      <c r="DW58" s="39"/>
      <c r="DX58" s="33">
        <f t="shared" si="32"/>
        <v>-7.9928337866435939E-2</v>
      </c>
      <c r="DY58" s="33">
        <f t="shared" si="33"/>
        <v>0.2180527754020769</v>
      </c>
      <c r="DZ58" s="23"/>
      <c r="EA58" s="23"/>
    </row>
    <row r="59" spans="1:131">
      <c r="A59" t="s">
        <v>64</v>
      </c>
      <c r="B59" s="4">
        <v>-961.65842549299498</v>
      </c>
      <c r="C59" s="4">
        <v>-961.86639961710705</v>
      </c>
      <c r="D59" s="4">
        <v>-961.87161299860395</v>
      </c>
      <c r="E59" s="4">
        <v>-962.18000903504003</v>
      </c>
      <c r="F59" s="71" t="s">
        <v>119</v>
      </c>
      <c r="G59" s="424"/>
      <c r="H59" s="39">
        <f>627.5095*(B60-B58)</f>
        <v>27.539110110198475</v>
      </c>
      <c r="I59" s="39">
        <f>627.5095*(C60-C58)</f>
        <v>28.523684286524727</v>
      </c>
      <c r="J59" s="39">
        <f>627.5095*(D60-D58)</f>
        <v>28.490283256686272</v>
      </c>
      <c r="K59" s="39">
        <f>627.5095*(E60-E58)</f>
        <v>28.579085473171737</v>
      </c>
      <c r="L59" s="428">
        <f t="shared" si="0"/>
        <v>8.8802216485465379E-2</v>
      </c>
      <c r="M59" s="39">
        <f t="shared" si="13"/>
        <v>-3.3401029838454832E-2</v>
      </c>
      <c r="N59" s="429">
        <f t="shared" si="14"/>
        <v>-1.0399753629732622</v>
      </c>
      <c r="P59" t="s">
        <v>64</v>
      </c>
      <c r="Q59" s="4">
        <v>-961.96280517200398</v>
      </c>
      <c r="R59" s="4">
        <v>-962.146892433586</v>
      </c>
      <c r="S59" s="4">
        <v>-962.14847619220996</v>
      </c>
      <c r="T59" s="4">
        <v>-962.47578210075301</v>
      </c>
      <c r="U59" s="71" t="s">
        <v>119</v>
      </c>
      <c r="V59" s="424"/>
      <c r="W59" s="39">
        <f>627.5095*(Q60-Q58)</f>
        <v>27.740944717458206</v>
      </c>
      <c r="X59" s="39">
        <f>627.5095*(R60-R58)</f>
        <v>28.495805596281514</v>
      </c>
      <c r="Y59" s="39">
        <f>627.5095*(S60-S58)</f>
        <v>28.520950427761964</v>
      </c>
      <c r="Z59" s="39">
        <f>627.5095*(T60-T58)</f>
        <v>28.911851208871646</v>
      </c>
      <c r="AA59" s="428">
        <f t="shared" si="1"/>
        <v>0.39090078110968207</v>
      </c>
      <c r="AB59" s="39">
        <f t="shared" si="15"/>
        <v>2.5144831480449881E-2</v>
      </c>
      <c r="AC59" s="429">
        <f t="shared" si="16"/>
        <v>-1.1709064914134402</v>
      </c>
      <c r="AE59" t="s">
        <v>64</v>
      </c>
      <c r="AF59" s="33">
        <v>-956.98752299891703</v>
      </c>
      <c r="AG59" s="33">
        <v>-961.65888072789096</v>
      </c>
      <c r="AH59" s="33">
        <f t="shared" si="17"/>
        <v>-4.6713577289739305</v>
      </c>
      <c r="AI59" s="33">
        <v>-956.98752299891896</v>
      </c>
      <c r="AJ59" s="33">
        <v>-961.42159339306397</v>
      </c>
      <c r="AK59" s="33">
        <f t="shared" si="132"/>
        <v>-4.4340703941450101</v>
      </c>
      <c r="AL59" s="33">
        <v>-957.42625090643003</v>
      </c>
      <c r="AM59" s="33">
        <v>-961.86725544272394</v>
      </c>
      <c r="AN59" s="33">
        <f t="shared" si="19"/>
        <v>-4.4410045362939172</v>
      </c>
      <c r="AO59" s="33">
        <v>-957.42765856919198</v>
      </c>
      <c r="AP59" s="33">
        <v>-961.87259633231201</v>
      </c>
      <c r="AQ59" s="33">
        <v>-961.66962906509195</v>
      </c>
      <c r="AR59" s="33">
        <v>-961.52256354296901</v>
      </c>
      <c r="AS59" s="33">
        <f t="shared" si="20"/>
        <v>-4.4449377631200377</v>
      </c>
      <c r="AT59" s="33">
        <v>-957.42765856920801</v>
      </c>
      <c r="AU59" s="33">
        <v>-962.180792813366</v>
      </c>
      <c r="AV59" s="33">
        <v>-961.96419684032696</v>
      </c>
      <c r="AW59" s="33">
        <v>-961.824126226761</v>
      </c>
      <c r="AX59" s="33">
        <f t="shared" si="21"/>
        <v>-4.7531342441579909</v>
      </c>
      <c r="AY59" s="71" t="s">
        <v>119</v>
      </c>
      <c r="AZ59" s="424"/>
      <c r="BA59" s="39">
        <f t="shared" ref="BA59:BK59" si="141">627.5095*(AF60-AF58)</f>
        <v>46.824382538083313</v>
      </c>
      <c r="BB59" s="39">
        <f t="shared" si="141"/>
        <v>27.320573927235774</v>
      </c>
      <c r="BC59" s="33">
        <f t="shared" si="141"/>
        <v>-19.503808610847539</v>
      </c>
      <c r="BD59" s="39">
        <f t="shared" si="141"/>
        <v>46.824382521675211</v>
      </c>
      <c r="BE59" s="39">
        <f t="shared" si="141"/>
        <v>27.632161996089071</v>
      </c>
      <c r="BF59" s="33">
        <f t="shared" si="141"/>
        <v>-19.192220525586141</v>
      </c>
      <c r="BG59" s="39">
        <f t="shared" si="141"/>
        <v>47.273434272470965</v>
      </c>
      <c r="BH59" s="39">
        <f t="shared" si="141"/>
        <v>28.327182490880091</v>
      </c>
      <c r="BI59" s="39">
        <f t="shared" si="141"/>
        <v>-18.94625178159087</v>
      </c>
      <c r="BJ59" s="39">
        <f t="shared" si="141"/>
        <v>47.345931786628221</v>
      </c>
      <c r="BK59" s="39">
        <f t="shared" si="141"/>
        <v>28.299714190006714</v>
      </c>
      <c r="BL59" s="39">
        <f>627.5095*(AS60-AS58)</f>
        <v>-19.046217596621506</v>
      </c>
      <c r="BM59" s="39">
        <f>627.5095*(AQ60-AQ58)</f>
        <v>34.148564851196426</v>
      </c>
      <c r="BN59" s="39">
        <f>627.5095*(AR60-AR58)</f>
        <v>24.952581148185399</v>
      </c>
      <c r="BO59" s="39">
        <f>627.5095*(AT60-AT58)</f>
        <v>47.345931779137565</v>
      </c>
      <c r="BP59" s="39">
        <f>627.5095*(AU60-AU58)</f>
        <v>28.429405667848417</v>
      </c>
      <c r="BQ59" s="39">
        <f>627.5095*(AX60-AX58)</f>
        <v>-18.916526111289148</v>
      </c>
      <c r="BR59" s="39">
        <f>627.5095*(AV60-AV58)</f>
        <v>34.37986659244153</v>
      </c>
      <c r="BS59" s="39">
        <f>627.5095*(AW60-AW58)</f>
        <v>24.90532712949031</v>
      </c>
      <c r="BT59" s="428">
        <f t="shared" si="3"/>
        <v>0.12969147784170332</v>
      </c>
      <c r="BU59" s="39">
        <f t="shared" si="4"/>
        <v>-2.7468300873376705E-2</v>
      </c>
      <c r="BV59" s="429">
        <f t="shared" si="95"/>
        <v>-1.1088317406126436</v>
      </c>
      <c r="BW59" s="429">
        <f t="shared" si="96"/>
        <v>-0.58728249955839118</v>
      </c>
      <c r="BY59" t="s">
        <v>64</v>
      </c>
      <c r="BZ59" s="28">
        <v>-957.02919359602299</v>
      </c>
      <c r="CA59" s="28">
        <v>-961.96113397496902</v>
      </c>
      <c r="CB59" s="28">
        <f t="shared" si="23"/>
        <v>-4.9319403789460239</v>
      </c>
      <c r="CC59" s="28">
        <v>-957.02919359603402</v>
      </c>
      <c r="CD59" s="28">
        <v>-961.68185547891403</v>
      </c>
      <c r="CE59" s="28">
        <f t="shared" si="24"/>
        <v>-4.652661882880011</v>
      </c>
      <c r="CF59" s="28">
        <v>-957.48495899200498</v>
      </c>
      <c r="CG59" s="28">
        <v>-962.14526429649902</v>
      </c>
      <c r="CH59" s="28">
        <f t="shared" si="25"/>
        <v>-4.6603053044940452</v>
      </c>
      <c r="CI59" s="28">
        <v>-957.485153944231</v>
      </c>
      <c r="CJ59" s="28">
        <v>-962.146802725459</v>
      </c>
      <c r="CK59" s="28">
        <f t="shared" si="26"/>
        <v>-4.6616487812279956</v>
      </c>
      <c r="CL59" s="28">
        <v>-961.92601481149597</v>
      </c>
      <c r="CM59" s="28">
        <v>-961.82580843886603</v>
      </c>
      <c r="CN59" s="28">
        <v>-957.48515394423202</v>
      </c>
      <c r="CO59" s="28">
        <v>-962.47411381615802</v>
      </c>
      <c r="CP59" s="28">
        <f t="shared" si="27"/>
        <v>-4.9889598719259993</v>
      </c>
      <c r="CQ59" s="28">
        <v>-962.23825014776196</v>
      </c>
      <c r="CR59" s="28">
        <v>-962.14643962133903</v>
      </c>
      <c r="CS59" s="71" t="s">
        <v>119</v>
      </c>
      <c r="CT59" s="424"/>
      <c r="CU59" s="39">
        <f t="shared" ref="CU59:DM59" si="142">627.5095*(BZ60-BZ58)</f>
        <v>46.763106478863058</v>
      </c>
      <c r="CV59" s="39">
        <f t="shared" si="142"/>
        <v>27.706857608262457</v>
      </c>
      <c r="CW59" s="39">
        <f t="shared" si="142"/>
        <v>-19.056248870600605</v>
      </c>
      <c r="CX59" s="39">
        <f t="shared" si="142"/>
        <v>46.763106483214777</v>
      </c>
      <c r="CY59" s="39">
        <f t="shared" si="142"/>
        <v>27.712667917668142</v>
      </c>
      <c r="CZ59" s="39">
        <f t="shared" si="142"/>
        <v>-19.050438565546632</v>
      </c>
      <c r="DA59" s="39">
        <f t="shared" si="142"/>
        <v>47.309240802934497</v>
      </c>
      <c r="DB59" s="39">
        <f t="shared" si="142"/>
        <v>28.480603553671067</v>
      </c>
      <c r="DC59" s="39">
        <f t="shared" si="142"/>
        <v>-18.828637249263434</v>
      </c>
      <c r="DD59" s="39">
        <f t="shared" si="142"/>
        <v>47.315623078989042</v>
      </c>
      <c r="DE59" s="39">
        <f t="shared" si="142"/>
        <v>28.497788914106977</v>
      </c>
      <c r="DF59" s="39">
        <f t="shared" si="142"/>
        <v>-18.817834164882068</v>
      </c>
      <c r="DG59" s="39">
        <f t="shared" si="142"/>
        <v>34.465069049217441</v>
      </c>
      <c r="DH59" s="39">
        <f t="shared" si="142"/>
        <v>25.036543408329759</v>
      </c>
      <c r="DI59" s="39">
        <f t="shared" si="142"/>
        <v>47.315623103529859</v>
      </c>
      <c r="DJ59" s="39">
        <f t="shared" si="142"/>
        <v>28.864329229831579</v>
      </c>
      <c r="DK59" s="39">
        <f t="shared" si="142"/>
        <v>-18.451293873698276</v>
      </c>
      <c r="DL59" s="39">
        <f t="shared" si="142"/>
        <v>34.931560338131696</v>
      </c>
      <c r="DM59" s="39">
        <f t="shared" si="142"/>
        <v>25.211539934404819</v>
      </c>
      <c r="DN59" s="428">
        <f t="shared" si="8"/>
        <v>0.36654031572460255</v>
      </c>
      <c r="DO59" s="39">
        <f t="shared" si="29"/>
        <v>1.7185360435910013E-2</v>
      </c>
      <c r="DP59" s="429">
        <f t="shared" si="98"/>
        <v>-1.1574716215691225</v>
      </c>
      <c r="DQ59" s="429">
        <f t="shared" si="99"/>
        <v>-0.6049549969023289</v>
      </c>
      <c r="DR59" s="429"/>
      <c r="DS59" s="33">
        <f t="shared" si="100"/>
        <v>-0.31158808526139836</v>
      </c>
      <c r="DT59" s="33">
        <f t="shared" si="30"/>
        <v>-5.8103050539735079E-3</v>
      </c>
      <c r="DU59" s="39">
        <f t="shared" si="101"/>
        <v>0.12969147784170332</v>
      </c>
      <c r="DV59" s="39">
        <f t="shared" si="31"/>
        <v>0.36654031572460255</v>
      </c>
      <c r="DW59" s="39"/>
      <c r="DX59" s="33">
        <f t="shared" si="32"/>
        <v>0.44127956310310168</v>
      </c>
      <c r="DY59" s="33">
        <f t="shared" si="33"/>
        <v>0.37235062077857606</v>
      </c>
      <c r="DZ59" s="23"/>
      <c r="EA59" s="23"/>
    </row>
    <row r="60" spans="1:131">
      <c r="A60" t="s">
        <v>65</v>
      </c>
      <c r="B60" s="4">
        <v>-961.63523007553999</v>
      </c>
      <c r="C60" s="4">
        <v>-961.843295803513</v>
      </c>
      <c r="D60" s="4">
        <v>-961.84875884172698</v>
      </c>
      <c r="E60" s="4">
        <v>-962.15727308526596</v>
      </c>
      <c r="F60" s="71" t="s">
        <v>743</v>
      </c>
      <c r="G60" s="424"/>
      <c r="H60" s="39">
        <f>627.5095*(B58-B59)</f>
        <v>-12.983765300729225</v>
      </c>
      <c r="I60" s="39">
        <f>627.5095*(C58-C59)</f>
        <v>-14.025821770030458</v>
      </c>
      <c r="J60" s="39">
        <f>627.5095*(D58-D59)</f>
        <v>-14.149082701894613</v>
      </c>
      <c r="K60" s="39">
        <f>627.5095*(E58-E59)</f>
        <v>-14.312060998417724</v>
      </c>
      <c r="L60" s="428">
        <f t="shared" si="0"/>
        <v>-0.1629782965231108</v>
      </c>
      <c r="M60" s="39">
        <f t="shared" si="13"/>
        <v>-0.12326093186415576</v>
      </c>
      <c r="N60" s="429">
        <f t="shared" si="14"/>
        <v>1.3282956976884996</v>
      </c>
      <c r="P60" t="s">
        <v>65</v>
      </c>
      <c r="Q60" s="4">
        <v>-961.94007634110096</v>
      </c>
      <c r="R60" s="4">
        <v>-962.12366562024204</v>
      </c>
      <c r="S60" s="4">
        <v>-962.12530017950905</v>
      </c>
      <c r="T60" s="4">
        <v>-962.45285438558005</v>
      </c>
      <c r="U60" s="71" t="s">
        <v>743</v>
      </c>
      <c r="V60" s="424"/>
      <c r="W60" s="39">
        <f>627.5095*(Q58-Q59)</f>
        <v>-13.47838740191956</v>
      </c>
      <c r="X60" s="39">
        <f>627.5095*(R58-R59)</f>
        <v>-13.920759568215155</v>
      </c>
      <c r="Y60" s="39">
        <f>627.5095*(S58-S59)</f>
        <v>-13.977782285825876</v>
      </c>
      <c r="Z60" s="39">
        <f>627.5095*(T58-T59)</f>
        <v>-14.524492124548381</v>
      </c>
      <c r="AA60" s="428">
        <f t="shared" si="1"/>
        <v>-0.54670983872250467</v>
      </c>
      <c r="AB60" s="39">
        <f t="shared" si="15"/>
        <v>-5.7022717610720974E-2</v>
      </c>
      <c r="AC60" s="429">
        <f t="shared" si="16"/>
        <v>1.0461047226288205</v>
      </c>
      <c r="AE60" t="s">
        <v>65</v>
      </c>
      <c r="AF60" s="33">
        <v>-956.94128981995698</v>
      </c>
      <c r="AG60" s="33">
        <v>-961.63588753894396</v>
      </c>
      <c r="AH60" s="33">
        <f t="shared" si="17"/>
        <v>-4.6945977189869836</v>
      </c>
      <c r="AI60" s="33">
        <v>-956.94128981997005</v>
      </c>
      <c r="AJ60" s="33">
        <v>-961.39860604950798</v>
      </c>
      <c r="AK60" s="33">
        <f t="shared" si="132"/>
        <v>-4.4573162295379234</v>
      </c>
      <c r="AL60" s="33">
        <v>-957.38036481928805</v>
      </c>
      <c r="AM60" s="33">
        <v>-961.84425984215704</v>
      </c>
      <c r="AN60" s="33">
        <f t="shared" si="19"/>
        <v>-4.4638950228689964</v>
      </c>
      <c r="AO60" s="33">
        <v>-957.38182721000703</v>
      </c>
      <c r="AP60" s="33">
        <v>-961.84974156813905</v>
      </c>
      <c r="AQ60" s="33">
        <v>-961.64088814429704</v>
      </c>
      <c r="AR60" s="33">
        <v>-961.50592577602197</v>
      </c>
      <c r="AS60" s="33">
        <f t="shared" si="20"/>
        <v>-4.4679143581320204</v>
      </c>
      <c r="AT60" s="33">
        <v>-957.38182721001999</v>
      </c>
      <c r="AU60" s="33">
        <v>-962.15805957772204</v>
      </c>
      <c r="AV60" s="33">
        <v>-961.93543953398296</v>
      </c>
      <c r="AW60" s="33">
        <v>-961.80763140853105</v>
      </c>
      <c r="AX60" s="33">
        <f t="shared" si="21"/>
        <v>-4.7762323677020504</v>
      </c>
      <c r="AY60" s="71" t="s">
        <v>743</v>
      </c>
      <c r="AZ60" s="424"/>
      <c r="BA60" s="39">
        <f t="shared" ref="BA60:BK60" si="143">627.5095*(AF58-AF59)</f>
        <v>-17.812623525451073</v>
      </c>
      <c r="BB60" s="39">
        <f t="shared" si="143"/>
        <v>-12.892129427699476</v>
      </c>
      <c r="BC60" s="33">
        <f t="shared" si="143"/>
        <v>4.920494097751595</v>
      </c>
      <c r="BD60" s="39">
        <f t="shared" si="143"/>
        <v>-17.812623516034247</v>
      </c>
      <c r="BE60" s="39">
        <f t="shared" si="143"/>
        <v>-13.207385534937403</v>
      </c>
      <c r="BF60" s="33">
        <f t="shared" si="143"/>
        <v>4.6052379810968445</v>
      </c>
      <c r="BG60" s="39">
        <f t="shared" si="143"/>
        <v>-18.479478673050554</v>
      </c>
      <c r="BH60" s="39">
        <f t="shared" si="143"/>
        <v>-13.897224676944345</v>
      </c>
      <c r="BI60" s="39">
        <f t="shared" si="143"/>
        <v>4.5822539961062114</v>
      </c>
      <c r="BJ60" s="39">
        <f t="shared" si="143"/>
        <v>-18.586318500163209</v>
      </c>
      <c r="BK60" s="39">
        <f t="shared" si="143"/>
        <v>-13.958132551213449</v>
      </c>
      <c r="BL60" s="39">
        <f>627.5095*(AS58-AS59)</f>
        <v>4.6281859489497617</v>
      </c>
      <c r="BM60" s="39">
        <f>627.5095*(AQ58-AQ59)</f>
        <v>-16.11336401363862</v>
      </c>
      <c r="BN60" s="39">
        <f>627.5095*(AR58-AR59)</f>
        <v>-14.512224330130477</v>
      </c>
      <c r="BO60" s="39">
        <f>627.5095*(AT58-AT59)</f>
        <v>-18.586318490746386</v>
      </c>
      <c r="BP60" s="39">
        <f>627.5095*(AU58-AU59)</f>
        <v>-14.164084335528237</v>
      </c>
      <c r="BQ60" s="39">
        <f>627.5095*(AX58-AX59)</f>
        <v>4.4222341552181499</v>
      </c>
      <c r="BR60" s="39">
        <f>627.5095*(AV58-AV59)</f>
        <v>-16.33438366716814</v>
      </c>
      <c r="BS60" s="39">
        <f>627.5095*(AW58-AW59)</f>
        <v>-14.554671989427245</v>
      </c>
      <c r="BT60" s="428">
        <f t="shared" si="3"/>
        <v>-0.205951784314788</v>
      </c>
      <c r="BU60" s="39">
        <f t="shared" si="4"/>
        <v>-6.0907874269103601E-2</v>
      </c>
      <c r="BV60" s="429">
        <f t="shared" si="95"/>
        <v>1.2719549078287606</v>
      </c>
      <c r="BW60" s="429">
        <f t="shared" si="96"/>
        <v>0.49825994253344508</v>
      </c>
      <c r="BY60" t="s">
        <v>65</v>
      </c>
      <c r="BZ60" s="28">
        <v>-956.98295221800197</v>
      </c>
      <c r="CA60" s="28">
        <v>-961.93839184062301</v>
      </c>
      <c r="CB60" s="28">
        <f t="shared" si="23"/>
        <v>-4.9554396226210429</v>
      </c>
      <c r="CC60" s="28">
        <v>-956.98295221799299</v>
      </c>
      <c r="CD60" s="28">
        <v>-961.658599585704</v>
      </c>
      <c r="CE60" s="28">
        <f t="shared" si="24"/>
        <v>-4.675647367711008</v>
      </c>
      <c r="CF60" s="28">
        <v>-957.43896539262096</v>
      </c>
      <c r="CG60" s="28">
        <v>-962.12209042797394</v>
      </c>
      <c r="CH60" s="28">
        <f t="shared" si="25"/>
        <v>-4.6831250353529867</v>
      </c>
      <c r="CI60" s="28">
        <v>-957.43915959155504</v>
      </c>
      <c r="CJ60" s="28">
        <v>-962.12367180956096</v>
      </c>
      <c r="CK60" s="28">
        <f t="shared" si="26"/>
        <v>-4.6845122180059207</v>
      </c>
      <c r="CL60" s="28">
        <v>-961.89683806727396</v>
      </c>
      <c r="CM60" s="28">
        <v>-961.80893419214203</v>
      </c>
      <c r="CN60" s="28">
        <v>-957.43915959152298</v>
      </c>
      <c r="CO60" s="28">
        <v>-962.45114916990201</v>
      </c>
      <c r="CP60" s="28">
        <f t="shared" si="27"/>
        <v>-5.0119895783790298</v>
      </c>
      <c r="CQ60" s="28">
        <v>-962.20909890153803</v>
      </c>
      <c r="CR60" s="28">
        <v>-962.12974606493503</v>
      </c>
      <c r="CS60" s="71" t="s">
        <v>743</v>
      </c>
      <c r="CT60" s="424"/>
      <c r="CU60" s="39">
        <f t="shared" ref="CU60:DM60" si="144">627.5095*(BZ58-BZ59)</f>
        <v>-17.746202477580127</v>
      </c>
      <c r="CV60" s="39">
        <f t="shared" si="144"/>
        <v>-13.435952255868852</v>
      </c>
      <c r="CW60" s="39">
        <f t="shared" si="144"/>
        <v>4.3102502217112768</v>
      </c>
      <c r="CX60" s="39">
        <f t="shared" si="144"/>
        <v>-17.746202469376076</v>
      </c>
      <c r="CY60" s="39">
        <f t="shared" si="144"/>
        <v>-13.119373997385919</v>
      </c>
      <c r="CZ60" s="39">
        <f t="shared" si="144"/>
        <v>4.6268284719901578</v>
      </c>
      <c r="DA60" s="39">
        <f t="shared" si="144"/>
        <v>-18.447820250268403</v>
      </c>
      <c r="DB60" s="39">
        <f t="shared" si="144"/>
        <v>-13.938780902433932</v>
      </c>
      <c r="DC60" s="39">
        <f t="shared" si="144"/>
        <v>4.5090393478344737</v>
      </c>
      <c r="DD60" s="39">
        <f t="shared" si="144"/>
        <v>-18.453729828472696</v>
      </c>
      <c r="DE60" s="39">
        <f t="shared" si="144"/>
        <v>-13.982919444387965</v>
      </c>
      <c r="DF60" s="39">
        <f t="shared" si="144"/>
        <v>4.4708103840847304</v>
      </c>
      <c r="DG60" s="39">
        <f t="shared" si="144"/>
        <v>-16.156384870833897</v>
      </c>
      <c r="DH60" s="39">
        <f t="shared" si="144"/>
        <v>-14.447793283675352</v>
      </c>
      <c r="DI60" s="39">
        <f t="shared" si="144"/>
        <v>-18.453729832253693</v>
      </c>
      <c r="DJ60" s="39">
        <f t="shared" si="144"/>
        <v>-14.453795540043348</v>
      </c>
      <c r="DK60" s="39">
        <f t="shared" si="144"/>
        <v>3.9999342922103445</v>
      </c>
      <c r="DL60" s="39">
        <f t="shared" si="144"/>
        <v>-16.638876395774922</v>
      </c>
      <c r="DM60" s="39">
        <f t="shared" si="144"/>
        <v>-14.736174702113265</v>
      </c>
      <c r="DN60" s="428">
        <f t="shared" si="8"/>
        <v>-0.4708760956553828</v>
      </c>
      <c r="DO60" s="39">
        <f t="shared" si="29"/>
        <v>-4.4138541954033883E-2</v>
      </c>
      <c r="DP60" s="429">
        <f t="shared" si="98"/>
        <v>1.0178432841744964</v>
      </c>
      <c r="DQ60" s="429">
        <f t="shared" si="99"/>
        <v>0.31031592950093234</v>
      </c>
      <c r="DR60" s="429"/>
      <c r="DS60" s="33">
        <f t="shared" si="100"/>
        <v>0.31525611665475051</v>
      </c>
      <c r="DT60" s="33">
        <f t="shared" si="30"/>
        <v>-0.31657825027888098</v>
      </c>
      <c r="DU60" s="39">
        <f t="shared" si="101"/>
        <v>-0.205951784314788</v>
      </c>
      <c r="DV60" s="39">
        <f t="shared" si="31"/>
        <v>-0.4708760956553828</v>
      </c>
      <c r="DW60" s="39"/>
      <c r="DX60" s="33">
        <f t="shared" si="32"/>
        <v>-0.52120790096953851</v>
      </c>
      <c r="DY60" s="33">
        <f t="shared" si="33"/>
        <v>-0.15429784537650182</v>
      </c>
      <c r="DZ60" s="23"/>
      <c r="EA60" s="23"/>
    </row>
    <row r="61" spans="1:131">
      <c r="A61" t="s">
        <v>66</v>
      </c>
      <c r="B61" s="4">
        <v>-1012.89167448137</v>
      </c>
      <c r="C61" s="4">
        <v>-1012.99372261783</v>
      </c>
      <c r="D61" s="4">
        <v>-1013.0004544460199</v>
      </c>
      <c r="E61" s="4">
        <v>-1013.32597508146</v>
      </c>
      <c r="F61" s="71" t="s">
        <v>118</v>
      </c>
      <c r="G61" s="424" t="s">
        <v>754</v>
      </c>
      <c r="H61" s="39">
        <f>627.5095*(B63-B62)</f>
        <v>30.229859727339409</v>
      </c>
      <c r="I61" s="39">
        <f>627.5095*(C63-C62)</f>
        <v>30.785321837108548</v>
      </c>
      <c r="J61" s="39">
        <f>627.5095*(D63-D62)</f>
        <v>30.768081088843967</v>
      </c>
      <c r="K61" s="39">
        <f>627.5095*(E63-E62)</f>
        <v>30.387508782150881</v>
      </c>
      <c r="L61" s="428">
        <f t="shared" si="0"/>
        <v>-0.38057230669308595</v>
      </c>
      <c r="M61" s="39">
        <f t="shared" si="13"/>
        <v>-1.7240748264580219E-2</v>
      </c>
      <c r="N61" s="429">
        <f t="shared" si="14"/>
        <v>-0.15764905481147196</v>
      </c>
      <c r="P61" t="s">
        <v>66</v>
      </c>
      <c r="Q61" s="4">
        <v>-1013.2056684604599</v>
      </c>
      <c r="R61" s="4">
        <v>-1013.28199406336</v>
      </c>
      <c r="S61" s="4">
        <v>-1013.28456939763</v>
      </c>
      <c r="T61" s="4">
        <v>-1013.6332622070501</v>
      </c>
      <c r="U61" s="71" t="s">
        <v>118</v>
      </c>
      <c r="V61" s="424" t="s">
        <v>754</v>
      </c>
      <c r="W61" s="39">
        <f>627.5095*(Q63-Q62)</f>
        <v>30.007949369949191</v>
      </c>
      <c r="X61" s="39">
        <f>627.5095*(R63-R62)</f>
        <v>30.537633245092174</v>
      </c>
      <c r="Y61" s="39">
        <f>627.5095*(S63-S62)</f>
        <v>30.520873978647852</v>
      </c>
      <c r="Z61" s="39">
        <f>627.5095*(T63-T62)</f>
        <v>29.980724324384781</v>
      </c>
      <c r="AA61" s="428">
        <f t="shared" si="1"/>
        <v>-0.54014965426307171</v>
      </c>
      <c r="AB61" s="39">
        <f t="shared" si="15"/>
        <v>-1.6759266444321241E-2</v>
      </c>
      <c r="AC61" s="429">
        <f t="shared" si="16"/>
        <v>2.7225045564410522E-2</v>
      </c>
      <c r="AE61" t="s">
        <v>66</v>
      </c>
      <c r="AF61" s="33">
        <v>-1008.03236067443</v>
      </c>
      <c r="AG61" s="33">
        <v>-1012.89118729578</v>
      </c>
      <c r="AH61" s="33">
        <f t="shared" si="17"/>
        <v>-4.8588266213499764</v>
      </c>
      <c r="AI61" s="33">
        <v>-1008.03236067441</v>
      </c>
      <c r="AJ61" s="33">
        <v>-1012.64298493536</v>
      </c>
      <c r="AK61" s="33">
        <f t="shared" si="132"/>
        <v>-4.6106242609499759</v>
      </c>
      <c r="AL61" s="33">
        <v>-1008.37500154182</v>
      </c>
      <c r="AM61" s="33">
        <v>-1012.99341567616</v>
      </c>
      <c r="AN61" s="33">
        <f t="shared" si="19"/>
        <v>-4.6184141343400142</v>
      </c>
      <c r="AO61" s="33">
        <v>-1008.3763514268099</v>
      </c>
      <c r="AP61" s="33">
        <v>-1013.0001783455</v>
      </c>
      <c r="AQ61" s="33">
        <v>-1012.74876324749</v>
      </c>
      <c r="AR61" s="33">
        <v>-1012.75978640209</v>
      </c>
      <c r="AS61" s="33">
        <f t="shared" si="20"/>
        <v>-4.6238269186900425</v>
      </c>
      <c r="AT61" s="33">
        <v>-1008.3763514219399</v>
      </c>
      <c r="AU61" s="33">
        <v>-1013.32554544886</v>
      </c>
      <c r="AV61" s="33">
        <v>-1013.05842312321</v>
      </c>
      <c r="AW61" s="33">
        <v>-1013.0923708574001</v>
      </c>
      <c r="AX61" s="33">
        <f t="shared" si="21"/>
        <v>-4.9491940269200541</v>
      </c>
      <c r="AY61" s="71" t="s">
        <v>118</v>
      </c>
      <c r="AZ61" s="424" t="s">
        <v>754</v>
      </c>
      <c r="BA61" s="39">
        <f t="shared" ref="BA61:BK61" si="145">627.5095*(AF63-AF62)</f>
        <v>44.894606993517833</v>
      </c>
      <c r="BB61" s="39">
        <f t="shared" si="145"/>
        <v>29.958216832438225</v>
      </c>
      <c r="BC61" s="33">
        <f t="shared" si="145"/>
        <v>-14.936390161079608</v>
      </c>
      <c r="BD61" s="39">
        <f t="shared" si="145"/>
        <v>44.894607426477684</v>
      </c>
      <c r="BE61" s="39">
        <f t="shared" si="145"/>
        <v>30.216873248812174</v>
      </c>
      <c r="BF61" s="33">
        <f t="shared" si="145"/>
        <v>-14.677734177665512</v>
      </c>
      <c r="BG61" s="39">
        <f t="shared" si="145"/>
        <v>45.243369582322067</v>
      </c>
      <c r="BH61" s="39">
        <f t="shared" si="145"/>
        <v>30.595640951151747</v>
      </c>
      <c r="BI61" s="39">
        <f t="shared" si="145"/>
        <v>-14.64772863117032</v>
      </c>
      <c r="BJ61" s="39">
        <f t="shared" si="145"/>
        <v>45.222663205795982</v>
      </c>
      <c r="BK61" s="39">
        <f t="shared" si="145"/>
        <v>30.512355286125455</v>
      </c>
      <c r="BL61" s="39">
        <f>627.5095*(AS63-AS62)</f>
        <v>-14.710307919670527</v>
      </c>
      <c r="BM61" s="39">
        <f>627.5095*(AQ63-AQ62)</f>
        <v>33.483485905099144</v>
      </c>
      <c r="BN61" s="39">
        <f>627.5095*(AR63-AR62)</f>
        <v>25.520983346499133</v>
      </c>
      <c r="BO61" s="39">
        <f>627.5095*(AT63-AT62)</f>
        <v>45.222663212073869</v>
      </c>
      <c r="BP61" s="39">
        <f>627.5095*(AU63-AU62)</f>
        <v>30.133096344281828</v>
      </c>
      <c r="BQ61" s="39">
        <f>627.5095*(AX63-AX62)</f>
        <v>-15.089566867792037</v>
      </c>
      <c r="BR61" s="39">
        <f>627.5095*(AV63-AV62)</f>
        <v>33.253527462145307</v>
      </c>
      <c r="BS61" s="39">
        <f>627.5095*(AW63-AW62)</f>
        <v>24.522819509440222</v>
      </c>
      <c r="BT61" s="428">
        <f t="shared" si="3"/>
        <v>-0.37925894184362718</v>
      </c>
      <c r="BU61" s="39">
        <f t="shared" si="4"/>
        <v>-8.3285665026291866E-2</v>
      </c>
      <c r="BV61" s="429">
        <f t="shared" si="95"/>
        <v>-0.17487951184360284</v>
      </c>
      <c r="BW61" s="429">
        <f t="shared" si="96"/>
        <v>0.15317670671242922</v>
      </c>
      <c r="BY61" t="s">
        <v>66</v>
      </c>
      <c r="BZ61" s="28">
        <v>-1008.0730621226</v>
      </c>
      <c r="CA61" s="28">
        <v>-1013.20285279291</v>
      </c>
      <c r="CB61" s="28">
        <f t="shared" si="23"/>
        <v>-5.1297906703099443</v>
      </c>
      <c r="CC61" s="28">
        <v>-1008.0730621226</v>
      </c>
      <c r="CD61" s="28">
        <v>-1012.90816813247</v>
      </c>
      <c r="CE61" s="28">
        <f t="shared" si="24"/>
        <v>-4.8351060098699463</v>
      </c>
      <c r="CF61" s="28">
        <v>-1008.43359236485</v>
      </c>
      <c r="CG61" s="28">
        <v>-1013.27901452401</v>
      </c>
      <c r="CH61" s="28">
        <f t="shared" si="25"/>
        <v>-4.8454221591599662</v>
      </c>
      <c r="CI61" s="28">
        <v>-1008.4340444587</v>
      </c>
      <c r="CJ61" s="28">
        <v>-1013.281567105</v>
      </c>
      <c r="CK61" s="28">
        <f t="shared" si="26"/>
        <v>-4.8475226463000354</v>
      </c>
      <c r="CL61" s="28">
        <v>-1013.01031584194</v>
      </c>
      <c r="CM61" s="28">
        <v>-1013.07072342595</v>
      </c>
      <c r="CN61" s="28">
        <v>-1008.43404445868</v>
      </c>
      <c r="CO61" s="28">
        <v>-1013.63024749889</v>
      </c>
      <c r="CP61" s="28">
        <f t="shared" si="27"/>
        <v>-5.1962030402099799</v>
      </c>
      <c r="CQ61" s="28">
        <v>-1013.34167957894</v>
      </c>
      <c r="CR61" s="28">
        <v>-1013.42625921899</v>
      </c>
      <c r="CS61" s="71" t="s">
        <v>118</v>
      </c>
      <c r="CT61" s="424" t="s">
        <v>754</v>
      </c>
      <c r="CU61" s="39">
        <f t="shared" ref="CU61:DM61" si="146">627.5095*(BZ63-BZ62)</f>
        <v>44.902720070072412</v>
      </c>
      <c r="CV61" s="39">
        <f t="shared" si="146"/>
        <v>29.891642674082526</v>
      </c>
      <c r="CW61" s="39">
        <f t="shared" si="146"/>
        <v>-15.011077395989885</v>
      </c>
      <c r="CX61" s="39">
        <f t="shared" si="146"/>
        <v>44.902720063794526</v>
      </c>
      <c r="CY61" s="39">
        <f t="shared" si="146"/>
        <v>30.331485330105956</v>
      </c>
      <c r="CZ61" s="39">
        <f t="shared" si="146"/>
        <v>-14.571234733688572</v>
      </c>
      <c r="DA61" s="39">
        <f t="shared" si="146"/>
        <v>45.168040034952455</v>
      </c>
      <c r="DB61" s="39">
        <f t="shared" si="146"/>
        <v>30.445746382687922</v>
      </c>
      <c r="DC61" s="39">
        <f t="shared" si="146"/>
        <v>-14.722293652264533</v>
      </c>
      <c r="DD61" s="39">
        <f t="shared" si="146"/>
        <v>45.179840508026849</v>
      </c>
      <c r="DE61" s="39">
        <f t="shared" si="146"/>
        <v>30.4501460400448</v>
      </c>
      <c r="DF61" s="39">
        <f t="shared" si="146"/>
        <v>-14.729694467982046</v>
      </c>
      <c r="DG61" s="39">
        <f t="shared" si="146"/>
        <v>33.496373739049012</v>
      </c>
      <c r="DH61" s="39">
        <f t="shared" si="146"/>
        <v>25.363307478210636</v>
      </c>
      <c r="DI61" s="39">
        <f t="shared" si="146"/>
        <v>45.179840520582616</v>
      </c>
      <c r="DJ61" s="39">
        <f t="shared" si="146"/>
        <v>29.904860615773046</v>
      </c>
      <c r="DK61" s="39">
        <f t="shared" si="146"/>
        <v>-15.274979904809568</v>
      </c>
      <c r="DL61" s="39">
        <f t="shared" si="146"/>
        <v>33.10688700104329</v>
      </c>
      <c r="DM61" s="39">
        <f t="shared" si="146"/>
        <v>24.164789866671512</v>
      </c>
      <c r="DN61" s="428">
        <f t="shared" si="8"/>
        <v>-0.54528542427175353</v>
      </c>
      <c r="DO61" s="39">
        <f t="shared" si="29"/>
        <v>4.3996573568776398E-3</v>
      </c>
      <c r="DP61" s="429">
        <f t="shared" si="98"/>
        <v>-1.3217941690520263E-2</v>
      </c>
      <c r="DQ61" s="429">
        <f t="shared" si="99"/>
        <v>0.26390250881968313</v>
      </c>
      <c r="DR61" s="429"/>
      <c r="DS61" s="33">
        <f t="shared" si="100"/>
        <v>-0.25865598341409601</v>
      </c>
      <c r="DT61" s="33">
        <f t="shared" si="30"/>
        <v>-0.43984266230131297</v>
      </c>
      <c r="DU61" s="39">
        <f t="shared" si="101"/>
        <v>-0.37925894184362718</v>
      </c>
      <c r="DV61" s="39">
        <f t="shared" si="31"/>
        <v>-0.54528542427175353</v>
      </c>
      <c r="DW61" s="39"/>
      <c r="DX61" s="33">
        <f t="shared" si="32"/>
        <v>-0.12060295842953117</v>
      </c>
      <c r="DY61" s="33">
        <f t="shared" si="33"/>
        <v>-0.10544276197044056</v>
      </c>
      <c r="DZ61" s="23"/>
      <c r="EA61" s="23"/>
    </row>
    <row r="62" spans="1:131">
      <c r="A62" t="s">
        <v>67</v>
      </c>
      <c r="B62" s="4">
        <v>-1012.90756742572</v>
      </c>
      <c r="C62" s="4">
        <v>-1013.00925883125</v>
      </c>
      <c r="D62" s="4">
        <v>-1013.01600453242</v>
      </c>
      <c r="E62" s="4">
        <v>-1013.34138326014</v>
      </c>
      <c r="F62" s="71" t="s">
        <v>119</v>
      </c>
      <c r="G62" s="424"/>
      <c r="H62" s="39">
        <f>627.5095*(B63-B61)</f>
        <v>20.256886164769838</v>
      </c>
      <c r="I62" s="39">
        <f>627.5095*(C63-C61)</f>
        <v>21.036200322045062</v>
      </c>
      <c r="J62" s="39">
        <f>627.5095*(D63-D61)</f>
        <v>21.010254147006869</v>
      </c>
      <c r="K62" s="39">
        <f>627.5095*(E63-E61)</f>
        <v>20.718730282759275</v>
      </c>
      <c r="L62" s="428">
        <f t="shared" si="0"/>
        <v>-0.29152386424759413</v>
      </c>
      <c r="M62" s="39">
        <f t="shared" si="13"/>
        <v>-2.5946175038193076E-2</v>
      </c>
      <c r="N62" s="429">
        <f t="shared" si="14"/>
        <v>-0.46184411798943614</v>
      </c>
      <c r="P62" t="s">
        <v>67</v>
      </c>
      <c r="Q62" s="4">
        <v>-1013.22075100995</v>
      </c>
      <c r="R62" s="4">
        <v>-1013.29714640756</v>
      </c>
      <c r="S62" s="4">
        <v>-1013.29965234881</v>
      </c>
      <c r="T62" s="4">
        <v>-1013.6479041579501</v>
      </c>
      <c r="U62" s="71" t="s">
        <v>119</v>
      </c>
      <c r="V62" s="424"/>
      <c r="W62" s="39">
        <f>627.5095*(Q63-Q61)</f>
        <v>20.543506280689535</v>
      </c>
      <c r="X62" s="39">
        <f>627.5095*(R63-R61)</f>
        <v>21.029393312301863</v>
      </c>
      <c r="Y62" s="39">
        <f>627.5095*(S63-S61)</f>
        <v>21.056178825140378</v>
      </c>
      <c r="Z62" s="39">
        <f>627.5095*(T63-T61)</f>
        <v>20.792761036101385</v>
      </c>
      <c r="AA62" s="428">
        <f t="shared" si="1"/>
        <v>-0.26341778903899282</v>
      </c>
      <c r="AB62" s="39">
        <f t="shared" si="15"/>
        <v>2.6785512838515046E-2</v>
      </c>
      <c r="AC62" s="429">
        <f t="shared" si="16"/>
        <v>-0.24925475541185094</v>
      </c>
      <c r="AE62" t="s">
        <v>67</v>
      </c>
      <c r="AF62" s="33">
        <v>-1008.05032528273</v>
      </c>
      <c r="AG62" s="33">
        <v>-1012.90652355112</v>
      </c>
      <c r="AH62" s="33">
        <f t="shared" si="17"/>
        <v>-4.8561982683900169</v>
      </c>
      <c r="AI62" s="33">
        <v>-1008.05032528272</v>
      </c>
      <c r="AJ62" s="33">
        <v>-1012.65789276046</v>
      </c>
      <c r="AK62" s="33">
        <f t="shared" si="132"/>
        <v>-4.6075674777399627</v>
      </c>
      <c r="AL62" s="33">
        <v>-1008.39348808172</v>
      </c>
      <c r="AM62" s="33">
        <v>-1013.00860680491</v>
      </c>
      <c r="AN62" s="33">
        <f t="shared" si="19"/>
        <v>-4.6151187231899939</v>
      </c>
      <c r="AO62" s="33">
        <v>-1008.39477330916</v>
      </c>
      <c r="AP62" s="33">
        <v>-1013.01531027614</v>
      </c>
      <c r="AQ62" s="33">
        <v>-1012.76235941123</v>
      </c>
      <c r="AR62" s="33">
        <v>-1012.77719476498</v>
      </c>
      <c r="AS62" s="33">
        <f t="shared" si="20"/>
        <v>-4.620536966980012</v>
      </c>
      <c r="AT62" s="33">
        <v>-1008.39477330916</v>
      </c>
      <c r="AU62" s="33">
        <v>-1013.34046577192</v>
      </c>
      <c r="AV62" s="33">
        <v>-1013.07179597141</v>
      </c>
      <c r="AW62" s="33">
        <v>-1013.1095471668</v>
      </c>
      <c r="AX62" s="33">
        <f t="shared" si="21"/>
        <v>-4.9456924627600074</v>
      </c>
      <c r="AY62" s="71" t="s">
        <v>119</v>
      </c>
      <c r="AZ62" s="424"/>
      <c r="BA62" s="39">
        <f t="shared" ref="BA62:BK62" si="147">627.5095*(AF63-AF61)</f>
        <v>33.621644621512516</v>
      </c>
      <c r="BB62" s="39">
        <f t="shared" si="147"/>
        <v>20.334570912160654</v>
      </c>
      <c r="BC62" s="33">
        <f t="shared" si="147"/>
        <v>-13.287073709351866</v>
      </c>
      <c r="BD62" s="39">
        <f t="shared" si="147"/>
        <v>33.621645048194495</v>
      </c>
      <c r="BE62" s="39">
        <f t="shared" si="147"/>
        <v>20.862071374252782</v>
      </c>
      <c r="BF62" s="33">
        <f t="shared" si="147"/>
        <v>-12.759573673941711</v>
      </c>
      <c r="BG62" s="39">
        <f t="shared" si="147"/>
        <v>33.642890172954417</v>
      </c>
      <c r="BH62" s="39">
        <f t="shared" si="147"/>
        <v>21.063063344827761</v>
      </c>
      <c r="BI62" s="39">
        <f t="shared" si="147"/>
        <v>-12.579826828126658</v>
      </c>
      <c r="BJ62" s="39">
        <f t="shared" si="147"/>
        <v>33.66275702327237</v>
      </c>
      <c r="BK62" s="39">
        <f t="shared" si="147"/>
        <v>21.016925056187191</v>
      </c>
      <c r="BL62" s="39">
        <f>627.5095*(AS63-AS61)</f>
        <v>-12.645831967085183</v>
      </c>
      <c r="BM62" s="39">
        <f>627.5095*(AQ63-AQ61)</f>
        <v>24.951763994708696</v>
      </c>
      <c r="BN62" s="39">
        <f>627.5095*(AR63-AR61)</f>
        <v>14.597070253561961</v>
      </c>
      <c r="BO62" s="39">
        <f>627.5095*(AT63-AT61)</f>
        <v>33.662753973577061</v>
      </c>
      <c r="BP62" s="39">
        <f>627.5095*(AU63-AU61)</f>
        <v>20.770451881073825</v>
      </c>
      <c r="BQ62" s="39">
        <f>627.5095*(AX63-AX61)</f>
        <v>-12.892302092503241</v>
      </c>
      <c r="BR62" s="39">
        <f>627.5095*(AV63-AV61)</f>
        <v>24.861938174592176</v>
      </c>
      <c r="BS62" s="39">
        <f>627.5095*(AW63-AW61)</f>
        <v>13.744522186045556</v>
      </c>
      <c r="BT62" s="428">
        <f t="shared" si="3"/>
        <v>-0.24647317511336553</v>
      </c>
      <c r="BU62" s="39">
        <f t="shared" si="4"/>
        <v>-4.6138288640570124E-2</v>
      </c>
      <c r="BV62" s="429">
        <f t="shared" si="95"/>
        <v>-0.43588096891317107</v>
      </c>
      <c r="BW62" s="429">
        <f t="shared" si="96"/>
        <v>-0.39477161684862416</v>
      </c>
      <c r="BY62" t="s">
        <v>67</v>
      </c>
      <c r="BZ62" s="28">
        <v>-1008.09105101042</v>
      </c>
      <c r="CA62" s="28">
        <v>-1013.21758100381</v>
      </c>
      <c r="CB62" s="28">
        <f t="shared" si="23"/>
        <v>-5.1265299933900224</v>
      </c>
      <c r="CC62" s="28">
        <v>-1008.09105101042</v>
      </c>
      <c r="CD62" s="28">
        <v>-1012.92298948818</v>
      </c>
      <c r="CE62" s="28">
        <f t="shared" si="24"/>
        <v>-4.8319384777599907</v>
      </c>
      <c r="CF62" s="28">
        <v>-1008.45189501117</v>
      </c>
      <c r="CG62" s="28">
        <v>-1013.2939089607401</v>
      </c>
      <c r="CH62" s="28">
        <f t="shared" si="25"/>
        <v>-4.8420139495700596</v>
      </c>
      <c r="CI62" s="28">
        <v>-1008.45230163779</v>
      </c>
      <c r="CJ62" s="28">
        <v>-1013.29637341644</v>
      </c>
      <c r="CK62" s="28">
        <f t="shared" si="26"/>
        <v>-4.8440717786500045</v>
      </c>
      <c r="CL62" s="28">
        <v>-1013.0235128217799</v>
      </c>
      <c r="CM62" s="28">
        <v>-1013.08788449082</v>
      </c>
      <c r="CN62" s="28">
        <v>-1008.45230163781</v>
      </c>
      <c r="CO62" s="28">
        <v>-1013.6444783926599</v>
      </c>
      <c r="CP62" s="28">
        <f t="shared" si="27"/>
        <v>-5.1921767548499247</v>
      </c>
      <c r="CQ62" s="28">
        <v>-1013.35428217395</v>
      </c>
      <c r="CR62" s="28">
        <v>-1013.4428485595801</v>
      </c>
      <c r="CS62" s="71" t="s">
        <v>119</v>
      </c>
      <c r="CT62" s="424"/>
      <c r="CU62" s="39">
        <f t="shared" ref="CU62:DM62" si="148">627.5095*(BZ63-BZ61)</f>
        <v>33.614522068644085</v>
      </c>
      <c r="CV62" s="39">
        <f t="shared" si="148"/>
        <v>20.649550416335952</v>
      </c>
      <c r="CW62" s="39">
        <f t="shared" si="148"/>
        <v>-12.964971652308131</v>
      </c>
      <c r="CX62" s="39">
        <f t="shared" si="148"/>
        <v>33.614522062366198</v>
      </c>
      <c r="CY62" s="39">
        <f t="shared" si="148"/>
        <v>21.030943819229797</v>
      </c>
      <c r="CZ62" s="39">
        <f t="shared" si="148"/>
        <v>-12.583578243136404</v>
      </c>
      <c r="DA62" s="39">
        <f t="shared" si="148"/>
        <v>33.682955594033309</v>
      </c>
      <c r="DB62" s="39">
        <f t="shared" si="148"/>
        <v>21.099345837426288</v>
      </c>
      <c r="DC62" s="39">
        <f t="shared" si="148"/>
        <v>-12.583609756607025</v>
      </c>
      <c r="DD62" s="39">
        <f t="shared" si="148"/>
        <v>33.723287185832717</v>
      </c>
      <c r="DE62" s="39">
        <f t="shared" si="148"/>
        <v>21.159044951487726</v>
      </c>
      <c r="DF62" s="39">
        <f t="shared" si="148"/>
        <v>-12.56424223434499</v>
      </c>
      <c r="DG62" s="39">
        <f t="shared" si="148"/>
        <v>25.215143518200719</v>
      </c>
      <c r="DH62" s="39">
        <f t="shared" si="148"/>
        <v>14.594576242145534</v>
      </c>
      <c r="DI62" s="39">
        <f t="shared" si="148"/>
        <v>33.723287173276951</v>
      </c>
      <c r="DJ62" s="39">
        <f t="shared" si="148"/>
        <v>20.974839581612958</v>
      </c>
      <c r="DK62" s="39">
        <f t="shared" si="148"/>
        <v>-12.748447591663991</v>
      </c>
      <c r="DL62" s="39">
        <f t="shared" si="148"/>
        <v>25.198638907628137</v>
      </c>
      <c r="DM62" s="39">
        <f t="shared" si="148"/>
        <v>13.754821047691713</v>
      </c>
      <c r="DN62" s="428">
        <f t="shared" si="8"/>
        <v>-0.18420536987476765</v>
      </c>
      <c r="DO62" s="39">
        <f t="shared" si="29"/>
        <v>5.9699114061437797E-2</v>
      </c>
      <c r="DP62" s="429">
        <f t="shared" si="98"/>
        <v>-0.32528916527700602</v>
      </c>
      <c r="DQ62" s="429">
        <f t="shared" si="99"/>
        <v>-0.21652406064414009</v>
      </c>
      <c r="DR62" s="429"/>
      <c r="DS62" s="33">
        <f t="shared" si="100"/>
        <v>-0.52750003541015467</v>
      </c>
      <c r="DT62" s="33">
        <f t="shared" si="30"/>
        <v>-0.38139340917172682</v>
      </c>
      <c r="DU62" s="39">
        <f t="shared" si="101"/>
        <v>-0.24647317511336553</v>
      </c>
      <c r="DV62" s="39">
        <f t="shared" si="31"/>
        <v>-0.18420536987476765</v>
      </c>
      <c r="DW62" s="39"/>
      <c r="DX62" s="33">
        <f t="shared" si="32"/>
        <v>0.28102686029678914</v>
      </c>
      <c r="DY62" s="33">
        <f t="shared" si="33"/>
        <v>0.19718803929695916</v>
      </c>
      <c r="DZ62" s="23"/>
      <c r="EA62" s="23"/>
    </row>
    <row r="63" spans="1:131">
      <c r="A63" t="s">
        <v>68</v>
      </c>
      <c r="B63" s="4">
        <v>-1012.85939307979</v>
      </c>
      <c r="C63" s="4">
        <v>-1012.9601993001399</v>
      </c>
      <c r="D63" s="4">
        <v>-1012.96697247619</v>
      </c>
      <c r="E63" s="4">
        <v>-1013.29295768446</v>
      </c>
      <c r="F63" s="71" t="s">
        <v>743</v>
      </c>
      <c r="G63" s="424"/>
      <c r="H63" s="39">
        <f>627.5095*(B61-B62)</f>
        <v>9.9729735625695692</v>
      </c>
      <c r="I63" s="39">
        <f>627.5095*(C61-C62)</f>
        <v>9.7491215150634876</v>
      </c>
      <c r="J63" s="39">
        <f>627.5095*(D61-D62)</f>
        <v>9.7578269418371004</v>
      </c>
      <c r="K63" s="39">
        <f>627.5095*(E61-E62)</f>
        <v>9.6687784993916051</v>
      </c>
      <c r="L63" s="428">
        <f t="shared" si="0"/>
        <v>-8.9048442445495368E-2</v>
      </c>
      <c r="M63" s="39">
        <f t="shared" si="13"/>
        <v>8.7054267736128566E-3</v>
      </c>
      <c r="N63" s="429">
        <f t="shared" si="14"/>
        <v>0.30419506317796419</v>
      </c>
      <c r="P63" t="s">
        <v>68</v>
      </c>
      <c r="Q63" s="4">
        <v>-1013.17293030067</v>
      </c>
      <c r="R63" s="4">
        <v>-1013.24848159333</v>
      </c>
      <c r="S63" s="4">
        <v>-1013.25101424217</v>
      </c>
      <c r="T63" s="4">
        <v>-1013.60012683454</v>
      </c>
      <c r="U63" s="71" t="s">
        <v>743</v>
      </c>
      <c r="V63" s="424"/>
      <c r="W63" s="39">
        <f>627.5095*(Q61-Q62)</f>
        <v>9.4644430892596585</v>
      </c>
      <c r="X63" s="39">
        <f>627.5095*(R61-R62)</f>
        <v>9.508239932790314</v>
      </c>
      <c r="Y63" s="39">
        <f>627.5095*(S61-S62)</f>
        <v>9.4646951535074741</v>
      </c>
      <c r="Z63" s="39">
        <f>627.5095*(T61-T62)</f>
        <v>9.187963288283397</v>
      </c>
      <c r="AA63" s="428">
        <f t="shared" si="1"/>
        <v>-0.27673186522407711</v>
      </c>
      <c r="AB63" s="39">
        <f t="shared" si="15"/>
        <v>-4.3544779282839841E-2</v>
      </c>
      <c r="AC63" s="429">
        <f t="shared" si="16"/>
        <v>0.27647980097626146</v>
      </c>
      <c r="AE63" t="s">
        <v>68</v>
      </c>
      <c r="AF63" s="33">
        <v>-1007.97878117544</v>
      </c>
      <c r="AG63" s="33">
        <v>-1012.85878209568</v>
      </c>
      <c r="AH63" s="33">
        <f t="shared" si="17"/>
        <v>-4.8800009202400361</v>
      </c>
      <c r="AI63" s="33">
        <v>-1007.97878117474</v>
      </c>
      <c r="AJ63" s="33">
        <v>-1012.6097391098</v>
      </c>
      <c r="AK63" s="33">
        <f t="shared" si="132"/>
        <v>-4.6309579350599961</v>
      </c>
      <c r="AL63" s="33">
        <v>-1008.32138818589</v>
      </c>
      <c r="AM63" s="33">
        <v>-1012.95984954952</v>
      </c>
      <c r="AN63" s="33">
        <f t="shared" si="19"/>
        <v>-4.6384613636299719</v>
      </c>
      <c r="AO63" s="33">
        <v>-1008.32270641104</v>
      </c>
      <c r="AP63" s="33">
        <v>-1012.9666857449</v>
      </c>
      <c r="AQ63" s="33">
        <v>-1012.7090000821599</v>
      </c>
      <c r="AR63" s="33">
        <v>-1012.73652449091</v>
      </c>
      <c r="AS63" s="33">
        <f t="shared" si="20"/>
        <v>-4.6439793338599884</v>
      </c>
      <c r="AT63" s="33">
        <v>-1008.32270641103</v>
      </c>
      <c r="AU63" s="33">
        <v>-1013.29244562825</v>
      </c>
      <c r="AV63" s="33">
        <v>-1013.01880310443</v>
      </c>
      <c r="AW63" s="33">
        <v>-1013.07046756799</v>
      </c>
      <c r="AX63" s="33">
        <f t="shared" si="21"/>
        <v>-4.969739217219967</v>
      </c>
      <c r="AY63" s="71" t="s">
        <v>743</v>
      </c>
      <c r="AZ63" s="424"/>
      <c r="BA63" s="39">
        <f t="shared" ref="BA63:BK63" si="149">627.5095*(AF61-AF62)</f>
        <v>11.272962372005313</v>
      </c>
      <c r="BB63" s="39">
        <f t="shared" si="149"/>
        <v>9.6236459202775713</v>
      </c>
      <c r="BC63" s="33">
        <f t="shared" si="149"/>
        <v>-1.6493164517277414</v>
      </c>
      <c r="BD63" s="39">
        <f t="shared" si="149"/>
        <v>11.272962378283196</v>
      </c>
      <c r="BE63" s="39">
        <f t="shared" si="149"/>
        <v>9.3548018745593957</v>
      </c>
      <c r="BF63" s="33">
        <f t="shared" si="149"/>
        <v>-1.918160503723801</v>
      </c>
      <c r="BG63" s="39">
        <f t="shared" si="149"/>
        <v>11.600479409367651</v>
      </c>
      <c r="BH63" s="39">
        <f t="shared" si="149"/>
        <v>9.5325776063239882</v>
      </c>
      <c r="BI63" s="39">
        <f t="shared" si="149"/>
        <v>-2.0679018030436636</v>
      </c>
      <c r="BJ63" s="39">
        <f t="shared" si="149"/>
        <v>11.55990618252361</v>
      </c>
      <c r="BK63" s="39">
        <f t="shared" si="149"/>
        <v>9.4954302299382665</v>
      </c>
      <c r="BL63" s="39">
        <f>627.5095*(AS61-AS62)</f>
        <v>-2.0644759525853442</v>
      </c>
      <c r="BM63" s="39">
        <f>627.5095*(AQ61-AQ62)</f>
        <v>8.5317219103904467</v>
      </c>
      <c r="BN63" s="39">
        <f>627.5095*(AR61-AR62)</f>
        <v>10.923913092937173</v>
      </c>
      <c r="BO63" s="39">
        <f>627.5095*(AT61-AT62)</f>
        <v>11.5599092384968</v>
      </c>
      <c r="BP63" s="39">
        <f>627.5095*(AU61-AU62)</f>
        <v>9.3626444632080048</v>
      </c>
      <c r="BQ63" s="39">
        <f>627.5095*(AX61-AX62)</f>
        <v>-2.1972647752887964</v>
      </c>
      <c r="BR63" s="39">
        <f>627.5095*(AV61-AV62)</f>
        <v>8.391589287553133</v>
      </c>
      <c r="BS63" s="39">
        <f>627.5095*(AW61-AW62)</f>
        <v>10.778297323394664</v>
      </c>
      <c r="BT63" s="428">
        <f t="shared" si="3"/>
        <v>-0.13278576673026166</v>
      </c>
      <c r="BU63" s="39">
        <f t="shared" si="4"/>
        <v>-3.7147376385721742E-2</v>
      </c>
      <c r="BV63" s="429">
        <f t="shared" si="95"/>
        <v>0.26100145706956646</v>
      </c>
      <c r="BW63" s="429">
        <f t="shared" si="96"/>
        <v>0.54794832356105494</v>
      </c>
      <c r="BY63" t="s">
        <v>68</v>
      </c>
      <c r="BZ63" s="28">
        <v>-1008.01949397412</v>
      </c>
      <c r="CA63" s="28">
        <v>-1013.16994564104</v>
      </c>
      <c r="CB63" s="28">
        <f t="shared" si="23"/>
        <v>-5.1504516669200484</v>
      </c>
      <c r="CC63" s="28">
        <v>-1008.01949397413</v>
      </c>
      <c r="CD63" s="28">
        <v>-1012.87465319155</v>
      </c>
      <c r="CE63" s="28">
        <f t="shared" si="24"/>
        <v>-4.8551592174200096</v>
      </c>
      <c r="CF63" s="28">
        <v>-1008.37991516061</v>
      </c>
      <c r="CG63" s="28">
        <v>-1013.24539057754</v>
      </c>
      <c r="CH63" s="28">
        <f t="shared" si="25"/>
        <v>-4.8654754169299395</v>
      </c>
      <c r="CI63" s="28">
        <v>-1008.38030298198</v>
      </c>
      <c r="CJ63" s="28">
        <v>-1013.2478480219399</v>
      </c>
      <c r="CK63" s="28">
        <f t="shared" si="26"/>
        <v>-4.867545039959964</v>
      </c>
      <c r="CL63" s="28">
        <v>-1012.97013295464</v>
      </c>
      <c r="CM63" s="28">
        <v>-1013.04746548923</v>
      </c>
      <c r="CN63" s="28">
        <v>-1008.38030298198</v>
      </c>
      <c r="CO63" s="28">
        <v>-1013.59682196576</v>
      </c>
      <c r="CP63" s="28">
        <f t="shared" si="27"/>
        <v>-5.2165189837800199</v>
      </c>
      <c r="CQ63" s="28">
        <v>-1013.30152299341</v>
      </c>
      <c r="CR63" s="28">
        <v>-1013.4043395172999</v>
      </c>
      <c r="CS63" s="71" t="s">
        <v>743</v>
      </c>
      <c r="CT63" s="424"/>
      <c r="CU63" s="39">
        <f t="shared" ref="CU63:DM63" si="150">627.5095*(BZ61-BZ62)</f>
        <v>11.288198001428325</v>
      </c>
      <c r="CV63" s="39">
        <f t="shared" si="150"/>
        <v>9.2420922577465721</v>
      </c>
      <c r="CW63" s="39">
        <f t="shared" si="150"/>
        <v>-2.0461057436817529</v>
      </c>
      <c r="CX63" s="39">
        <f t="shared" si="150"/>
        <v>11.288198001428325</v>
      </c>
      <c r="CY63" s="39">
        <f t="shared" si="150"/>
        <v>9.3005415108761582</v>
      </c>
      <c r="CZ63" s="39">
        <f t="shared" si="150"/>
        <v>-1.9876564905521668</v>
      </c>
      <c r="DA63" s="39">
        <f t="shared" si="150"/>
        <v>11.485084440919142</v>
      </c>
      <c r="DB63" s="39">
        <f t="shared" si="150"/>
        <v>9.3464005452616359</v>
      </c>
      <c r="DC63" s="39">
        <f t="shared" si="150"/>
        <v>-2.1386838956575076</v>
      </c>
      <c r="DD63" s="39">
        <f t="shared" si="150"/>
        <v>11.456553322194132</v>
      </c>
      <c r="DE63" s="39">
        <f t="shared" si="150"/>
        <v>9.2911010885570757</v>
      </c>
      <c r="DF63" s="39">
        <f t="shared" si="150"/>
        <v>-2.1654522336370565</v>
      </c>
      <c r="DG63" s="39">
        <f t="shared" si="150"/>
        <v>8.2812302208482951</v>
      </c>
      <c r="DH63" s="39">
        <f t="shared" si="150"/>
        <v>10.768731236065104</v>
      </c>
      <c r="DI63" s="39">
        <f t="shared" si="150"/>
        <v>11.456553347305661</v>
      </c>
      <c r="DJ63" s="39">
        <f t="shared" si="150"/>
        <v>8.9300210341600863</v>
      </c>
      <c r="DK63" s="39">
        <f t="shared" si="150"/>
        <v>-2.5265323131455748</v>
      </c>
      <c r="DL63" s="39">
        <f t="shared" si="150"/>
        <v>7.908248093415156</v>
      </c>
      <c r="DM63" s="39">
        <f t="shared" si="150"/>
        <v>10.409968818979799</v>
      </c>
      <c r="DN63" s="428">
        <f t="shared" si="8"/>
        <v>-0.36108005439698942</v>
      </c>
      <c r="DO63" s="39">
        <f t="shared" si="29"/>
        <v>-5.5299456704560157E-2</v>
      </c>
      <c r="DP63" s="429">
        <f t="shared" si="98"/>
        <v>0.31207122358648576</v>
      </c>
      <c r="DQ63" s="429">
        <f t="shared" si="99"/>
        <v>0.4804265694638219</v>
      </c>
      <c r="DR63" s="429"/>
      <c r="DS63" s="33">
        <f t="shared" si="100"/>
        <v>0.26884405199605954</v>
      </c>
      <c r="DT63" s="33">
        <f t="shared" si="30"/>
        <v>-5.8449253129586154E-2</v>
      </c>
      <c r="DU63" s="39">
        <f t="shared" si="101"/>
        <v>-0.13278576673026166</v>
      </c>
      <c r="DV63" s="39">
        <f t="shared" si="31"/>
        <v>-0.36108005439698942</v>
      </c>
      <c r="DW63" s="39"/>
      <c r="DX63" s="33">
        <f t="shared" si="32"/>
        <v>-0.4016298187263212</v>
      </c>
      <c r="DY63" s="33">
        <f t="shared" si="33"/>
        <v>-0.30263080126740327</v>
      </c>
      <c r="DZ63" s="23"/>
      <c r="EA63" s="23"/>
    </row>
    <row r="64" spans="1:131">
      <c r="A64" t="s">
        <v>75</v>
      </c>
      <c r="B64" s="4">
        <v>-1126.9389939904199</v>
      </c>
      <c r="C64" s="4">
        <v>-1126.9297656271899</v>
      </c>
      <c r="D64" s="4">
        <v>-1126.93989401259</v>
      </c>
      <c r="E64" s="4">
        <v>-1127.27562365891</v>
      </c>
      <c r="F64" s="71" t="s">
        <v>118</v>
      </c>
      <c r="G64" s="424" t="s">
        <v>755</v>
      </c>
      <c r="H64" s="39">
        <f>627.5095*(B66-B65)</f>
        <v>25.320409623490381</v>
      </c>
      <c r="I64" s="39">
        <f>627.5095*(C66-C65)</f>
        <v>25.522399302859043</v>
      </c>
      <c r="J64" s="39">
        <f>627.5095*(D66-D65)</f>
        <v>25.801548955879163</v>
      </c>
      <c r="K64" s="39">
        <f>627.5095*(E66-E65)</f>
        <v>26.252660597042595</v>
      </c>
      <c r="L64" s="428">
        <f t="shared" si="0"/>
        <v>0.45111164116343261</v>
      </c>
      <c r="M64" s="39">
        <f t="shared" si="13"/>
        <v>0.27914965302012007</v>
      </c>
      <c r="N64" s="429">
        <f t="shared" si="14"/>
        <v>-0.93225097355221465</v>
      </c>
      <c r="P64" t="s">
        <v>75</v>
      </c>
      <c r="Q64" s="4">
        <v>-1127.15504696891</v>
      </c>
      <c r="R64" s="4">
        <v>-1127.0987611549999</v>
      </c>
      <c r="S64" s="4">
        <v>-1127.10280625465</v>
      </c>
      <c r="T64" s="4">
        <v>-1127.46863604072</v>
      </c>
      <c r="U64" s="71" t="s">
        <v>118</v>
      </c>
      <c r="V64" s="424" t="s">
        <v>755</v>
      </c>
      <c r="W64" s="39">
        <f>627.5095*(Q66-Q65)</f>
        <v>25.451843753617673</v>
      </c>
      <c r="X64" s="39">
        <f>627.5095*(R66-R65)</f>
        <v>25.914582788140791</v>
      </c>
      <c r="Y64" s="39">
        <f>627.5095*(S66-S65)</f>
        <v>25.973875671287313</v>
      </c>
      <c r="Z64" s="39">
        <f>627.5095*(T66-T65)</f>
        <v>26.295292682470112</v>
      </c>
      <c r="AA64" s="428">
        <f t="shared" si="1"/>
        <v>0.32141701118279897</v>
      </c>
      <c r="AB64" s="39">
        <f t="shared" si="15"/>
        <v>5.9292883146522257E-2</v>
      </c>
      <c r="AC64" s="429">
        <f t="shared" si="16"/>
        <v>-0.84344892885243894</v>
      </c>
      <c r="AE64" t="s">
        <v>75</v>
      </c>
      <c r="AF64" s="33">
        <v>-1124.2892870431599</v>
      </c>
      <c r="AG64" s="33">
        <v>-1126.93932098912</v>
      </c>
      <c r="AH64" s="33">
        <f t="shared" si="17"/>
        <v>-2.6500339459601037</v>
      </c>
      <c r="AI64" s="33">
        <v>-1124.2892870431599</v>
      </c>
      <c r="AJ64" s="33">
        <v>-1126.6899020584101</v>
      </c>
      <c r="AK64" s="33">
        <f t="shared" si="132"/>
        <v>-2.4006150152501959</v>
      </c>
      <c r="AL64" s="33">
        <v>-1124.5225537895201</v>
      </c>
      <c r="AM64" s="33">
        <v>-1126.9302424396999</v>
      </c>
      <c r="AN64" s="33">
        <f t="shared" si="19"/>
        <v>-2.4076886501798072</v>
      </c>
      <c r="AO64" s="33">
        <v>-1124.5246234383201</v>
      </c>
      <c r="AP64" s="33">
        <v>-1126.9402715748599</v>
      </c>
      <c r="AQ64" s="33">
        <v>-1126.8246680554701</v>
      </c>
      <c r="AR64" s="33">
        <v>-1126.77344585632</v>
      </c>
      <c r="AS64" s="33">
        <f t="shared" si="20"/>
        <v>-2.4156481365398577</v>
      </c>
      <c r="AT64" s="33">
        <v>-1124.5246234383201</v>
      </c>
      <c r="AU64" s="33">
        <v>-1127.27595603703</v>
      </c>
      <c r="AV64" s="33">
        <v>-1127.1464323775899</v>
      </c>
      <c r="AW64" s="33">
        <v>-1127.11780762184</v>
      </c>
      <c r="AX64" s="33">
        <f t="shared" si="21"/>
        <v>-2.7513325987099506</v>
      </c>
      <c r="AY64" s="71" t="s">
        <v>118</v>
      </c>
      <c r="AZ64" s="424" t="s">
        <v>755</v>
      </c>
      <c r="BA64" s="39">
        <f t="shared" ref="BA64:BK64" si="151">627.5095*(AF66-AF65)</f>
        <v>12.768560946523001</v>
      </c>
      <c r="BB64" s="39">
        <f t="shared" si="151"/>
        <v>25.330961032638605</v>
      </c>
      <c r="BC64" s="33">
        <f t="shared" si="151"/>
        <v>12.562400086115604</v>
      </c>
      <c r="BD64" s="39">
        <f t="shared" si="151"/>
        <v>12.768560946523001</v>
      </c>
      <c r="BE64" s="39">
        <f t="shared" si="151"/>
        <v>23.909371574813292</v>
      </c>
      <c r="BF64" s="33">
        <f t="shared" si="151"/>
        <v>11.140810628290289</v>
      </c>
      <c r="BG64" s="39">
        <f t="shared" si="151"/>
        <v>14.223308307574387</v>
      </c>
      <c r="BH64" s="39">
        <f t="shared" si="151"/>
        <v>25.43078840666907</v>
      </c>
      <c r="BI64" s="39">
        <f t="shared" si="151"/>
        <v>11.207480099094683</v>
      </c>
      <c r="BJ64" s="39">
        <f t="shared" si="151"/>
        <v>14.410036504059617</v>
      </c>
      <c r="BK64" s="39">
        <f t="shared" si="151"/>
        <v>25.742037661785869</v>
      </c>
      <c r="BL64" s="39">
        <f>627.5095*(AS66-AS65)</f>
        <v>11.332001157726252</v>
      </c>
      <c r="BM64" s="39">
        <f>627.5095*(AQ66-AQ65)</f>
        <v>24.349512981911129</v>
      </c>
      <c r="BN64" s="39">
        <f>627.5095*(AR66-AR65)</f>
        <v>32.33029533150264</v>
      </c>
      <c r="BO64" s="39">
        <f>627.5095*(AT66-AT65)</f>
        <v>14.410036510337498</v>
      </c>
      <c r="BP64" s="39">
        <f>627.5095*(AU66-AU65)</f>
        <v>26.245266501940677</v>
      </c>
      <c r="BQ64" s="39">
        <f>627.5095*(AX66-AX65)</f>
        <v>11.835229991603178</v>
      </c>
      <c r="BR64" s="39">
        <f>627.5095*(AV66-AV65)</f>
        <v>24.815201455246939</v>
      </c>
      <c r="BS64" s="39">
        <f>627.5095*(AW66-AW65)</f>
        <v>33.665549515885608</v>
      </c>
      <c r="BT64" s="428">
        <f t="shared" si="3"/>
        <v>0.50322884015480795</v>
      </c>
      <c r="BU64" s="39">
        <f t="shared" si="4"/>
        <v>0.31124925511679891</v>
      </c>
      <c r="BV64" s="429">
        <f t="shared" si="95"/>
        <v>-0.91430546930207157</v>
      </c>
      <c r="BW64" s="429">
        <f t="shared" si="96"/>
        <v>0.72717009451242554</v>
      </c>
      <c r="BY64" t="s">
        <v>75</v>
      </c>
      <c r="BZ64" s="28">
        <v>-1124.3275097450701</v>
      </c>
      <c r="CA64" s="28">
        <v>-1127.15432425471</v>
      </c>
      <c r="CB64" s="28">
        <f t="shared" si="23"/>
        <v>-2.8268145096399167</v>
      </c>
      <c r="CC64" s="28">
        <v>-1124.3275097450701</v>
      </c>
      <c r="CD64" s="28">
        <v>-1126.85456814185</v>
      </c>
      <c r="CE64" s="28">
        <f t="shared" si="24"/>
        <v>-2.5270583967799212</v>
      </c>
      <c r="CF64" s="28">
        <v>-1124.5597045699999</v>
      </c>
      <c r="CG64" s="28">
        <v>-1127.0979637031501</v>
      </c>
      <c r="CH64" s="28">
        <f t="shared" si="25"/>
        <v>-2.5382591331501771</v>
      </c>
      <c r="CI64" s="28">
        <v>-1124.56017342416</v>
      </c>
      <c r="CJ64" s="28">
        <v>-1127.1018879277301</v>
      </c>
      <c r="CK64" s="28">
        <f t="shared" si="26"/>
        <v>-2.5417145035701196</v>
      </c>
      <c r="CL64" s="28">
        <v>-1126.9748016971701</v>
      </c>
      <c r="CM64" s="28">
        <v>-1126.9490966009901</v>
      </c>
      <c r="CN64" s="28">
        <v>-1124.56017342416</v>
      </c>
      <c r="CO64" s="28">
        <v>-1127.46760738891</v>
      </c>
      <c r="CP64" s="28">
        <f t="shared" si="27"/>
        <v>-2.9074339647499983</v>
      </c>
      <c r="CQ64" s="28">
        <v>-1127.3248270951501</v>
      </c>
      <c r="CR64" s="28">
        <v>-1127.3222775116001</v>
      </c>
      <c r="CS64" s="71" t="s">
        <v>118</v>
      </c>
      <c r="CT64" s="424" t="s">
        <v>755</v>
      </c>
      <c r="CU64" s="39">
        <f t="shared" ref="CU64:DM64" si="152">627.5095*(BZ66-BZ65)</f>
        <v>12.747378020594578</v>
      </c>
      <c r="CV64" s="39">
        <f t="shared" si="152"/>
        <v>25.444973434642552</v>
      </c>
      <c r="CW64" s="39">
        <f t="shared" si="152"/>
        <v>12.697595414047976</v>
      </c>
      <c r="CX64" s="39">
        <f t="shared" si="152"/>
        <v>12.747378020594578</v>
      </c>
      <c r="CY64" s="39">
        <f t="shared" si="152"/>
        <v>24.379199452402865</v>
      </c>
      <c r="CZ64" s="39">
        <f t="shared" si="152"/>
        <v>11.631821431808286</v>
      </c>
      <c r="DA64" s="39">
        <f t="shared" si="152"/>
        <v>14.360721643112951</v>
      </c>
      <c r="DB64" s="39">
        <f t="shared" si="152"/>
        <v>25.887367186508751</v>
      </c>
      <c r="DC64" s="39">
        <f t="shared" si="152"/>
        <v>11.5266455433958</v>
      </c>
      <c r="DD64" s="39">
        <f t="shared" si="152"/>
        <v>14.435192876713133</v>
      </c>
      <c r="DE64" s="39">
        <f t="shared" si="152"/>
        <v>25.93131303849885</v>
      </c>
      <c r="DF64" s="39">
        <f t="shared" si="152"/>
        <v>11.496120161785715</v>
      </c>
      <c r="DG64" s="39">
        <f t="shared" si="152"/>
        <v>24.457819025680717</v>
      </c>
      <c r="DH64" s="39">
        <f t="shared" si="152"/>
        <v>32.49612321319804</v>
      </c>
      <c r="DI64" s="39">
        <f t="shared" si="152"/>
        <v>14.435192876713133</v>
      </c>
      <c r="DJ64" s="39">
        <f t="shared" si="152"/>
        <v>26.287619659491636</v>
      </c>
      <c r="DK64" s="39">
        <f t="shared" si="152"/>
        <v>11.852426782778501</v>
      </c>
      <c r="DL64" s="39">
        <f t="shared" si="152"/>
        <v>24.779057491752958</v>
      </c>
      <c r="DM64" s="39">
        <f t="shared" si="152"/>
        <v>33.686774742327117</v>
      </c>
      <c r="DN64" s="428">
        <f t="shared" si="8"/>
        <v>0.35630662099278609</v>
      </c>
      <c r="DO64" s="39">
        <f t="shared" si="29"/>
        <v>4.3945851990098816E-2</v>
      </c>
      <c r="DP64" s="429">
        <f t="shared" si="98"/>
        <v>-0.84264622484908358</v>
      </c>
      <c r="DQ64" s="429">
        <f t="shared" si="99"/>
        <v>0.84516863126947506</v>
      </c>
      <c r="DR64" s="429"/>
      <c r="DS64" s="33">
        <f t="shared" si="100"/>
        <v>1.4215894578253145</v>
      </c>
      <c r="DT64" s="33">
        <f t="shared" si="30"/>
        <v>1.0657739822396906</v>
      </c>
      <c r="DU64" s="39">
        <f t="shared" si="101"/>
        <v>0.50322884015480795</v>
      </c>
      <c r="DV64" s="39">
        <f t="shared" si="31"/>
        <v>0.35630662099278609</v>
      </c>
      <c r="DW64" s="39"/>
      <c r="DX64" s="33">
        <f t="shared" si="32"/>
        <v>-0.91836061767050658</v>
      </c>
      <c r="DY64" s="33">
        <f t="shared" si="33"/>
        <v>-0.70946736124690446</v>
      </c>
      <c r="DZ64" s="23"/>
      <c r="EA64" s="23"/>
    </row>
    <row r="65" spans="1:131">
      <c r="A65" t="s">
        <v>76</v>
      </c>
      <c r="B65" s="4">
        <v>-1126.9791989284099</v>
      </c>
      <c r="C65" s="4">
        <v>-1126.9703902175299</v>
      </c>
      <c r="D65" s="4">
        <v>-1126.98090379525</v>
      </c>
      <c r="E65" s="4">
        <v>-1127.3173234860701</v>
      </c>
      <c r="F65" s="71" t="s">
        <v>119</v>
      </c>
      <c r="G65" s="424"/>
      <c r="H65" s="39">
        <f>627.5095*(B66-B64)</f>
        <v>9.1429087864771538E-2</v>
      </c>
      <c r="I65" s="39">
        <f>627.5095*(C66-C64)</f>
        <v>3.0082930881730023E-2</v>
      </c>
      <c r="J65" s="39">
        <f>627.5095*(D66-D64)</f>
        <v>6.7520743786232976E-2</v>
      </c>
      <c r="K65" s="39">
        <f>627.5095*(E66-E64)</f>
        <v>8.5622905738607535E-2</v>
      </c>
      <c r="L65" s="428">
        <f t="shared" si="0"/>
        <v>1.810216195237456E-2</v>
      </c>
      <c r="M65" s="39">
        <f t="shared" si="13"/>
        <v>3.7437812904502953E-2</v>
      </c>
      <c r="N65" s="429">
        <f t="shared" si="14"/>
        <v>5.8061821261640029E-3</v>
      </c>
      <c r="P65" t="s">
        <v>76</v>
      </c>
      <c r="Q65" s="4">
        <v>-1127.19541075948</v>
      </c>
      <c r="R65" s="4">
        <v>-1127.1399044596801</v>
      </c>
      <c r="S65" s="4">
        <v>-1127.14403557837</v>
      </c>
      <c r="T65" s="4">
        <v>-1127.5103489790299</v>
      </c>
      <c r="U65" s="71" t="s">
        <v>119</v>
      </c>
      <c r="V65" s="424"/>
      <c r="W65" s="39">
        <f>627.5095*(Q66-Q64)</f>
        <v>0.12318171497806304</v>
      </c>
      <c r="X65" s="39">
        <f>627.5095*(R66-R64)</f>
        <v>9.6768239926892416E-2</v>
      </c>
      <c r="Y65" s="39">
        <f>627.5095*(S66-S64)</f>
        <v>0.10208335840104178</v>
      </c>
      <c r="Z65" s="39">
        <f>627.5095*(T66-T64)</f>
        <v>0.1200276200585431</v>
      </c>
      <c r="AA65" s="428">
        <f t="shared" si="1"/>
        <v>1.794426165750132E-2</v>
      </c>
      <c r="AB65" s="39">
        <f t="shared" si="15"/>
        <v>5.3151184741493662E-3</v>
      </c>
      <c r="AC65" s="429">
        <f t="shared" si="16"/>
        <v>3.1540949195199425E-3</v>
      </c>
      <c r="AE65" t="s">
        <v>76</v>
      </c>
      <c r="AF65" s="33">
        <v>-1124.31037754708</v>
      </c>
      <c r="AG65" s="33">
        <v>-1126.97954758677</v>
      </c>
      <c r="AH65" s="33">
        <f t="shared" si="17"/>
        <v>-2.669170039690016</v>
      </c>
      <c r="AI65" s="33">
        <v>-1124.31037754708</v>
      </c>
      <c r="AJ65" s="33">
        <v>-1126.7278502179099</v>
      </c>
      <c r="AK65" s="33">
        <f t="shared" si="132"/>
        <v>-2.4174726708299659</v>
      </c>
      <c r="AL65" s="33">
        <v>-1124.54602979169</v>
      </c>
      <c r="AM65" s="33">
        <v>-1126.97074743241</v>
      </c>
      <c r="AN65" s="33">
        <f t="shared" si="19"/>
        <v>-2.4247176407200186</v>
      </c>
      <c r="AO65" s="33">
        <v>-1124.5483729431501</v>
      </c>
      <c r="AP65" s="33">
        <v>-1126.98124447035</v>
      </c>
      <c r="AQ65" s="33">
        <v>-1126.86350416246</v>
      </c>
      <c r="AR65" s="33">
        <v>-1126.82504315084</v>
      </c>
      <c r="AS65" s="33">
        <f t="shared" si="20"/>
        <v>-2.4328715271999499</v>
      </c>
      <c r="AT65" s="33">
        <v>-1124.5483729431601</v>
      </c>
      <c r="AU65" s="33">
        <v>-1127.3177171585701</v>
      </c>
      <c r="AV65" s="33">
        <v>-1127.1859875412699</v>
      </c>
      <c r="AW65" s="33">
        <v>-1127.1715447061199</v>
      </c>
      <c r="AX65" s="33">
        <f t="shared" si="21"/>
        <v>-2.7693442154100012</v>
      </c>
      <c r="AY65" s="71" t="s">
        <v>119</v>
      </c>
      <c r="AZ65" s="424"/>
      <c r="BA65" s="39">
        <f t="shared" ref="BA65:BK65" si="153">627.5095*(AF66-AF64)</f>
        <v>-0.46593062309545169</v>
      </c>
      <c r="BB65" s="39">
        <f t="shared" si="153"/>
        <v>8.8388854609738929E-2</v>
      </c>
      <c r="BC65" s="33">
        <f t="shared" si="153"/>
        <v>0.55431947770519063</v>
      </c>
      <c r="BD65" s="39">
        <f t="shared" si="153"/>
        <v>-0.46593062309545169</v>
      </c>
      <c r="BE65" s="39">
        <f t="shared" si="153"/>
        <v>9.6540981161202133E-2</v>
      </c>
      <c r="BF65" s="33">
        <f t="shared" si="153"/>
        <v>0.56247160425665377</v>
      </c>
      <c r="BG65" s="39">
        <f t="shared" si="153"/>
        <v>-0.50810607605867297</v>
      </c>
      <c r="BH65" s="39">
        <f t="shared" si="153"/>
        <v>1.3520683643191546E-2</v>
      </c>
      <c r="BI65" s="39">
        <f t="shared" si="153"/>
        <v>0.52162675970186456</v>
      </c>
      <c r="BJ65" s="39">
        <f t="shared" si="153"/>
        <v>-0.49300339705711677</v>
      </c>
      <c r="BK65" s="39">
        <f t="shared" si="153"/>
        <v>3.1156499249968533E-2</v>
      </c>
      <c r="BL65" s="39">
        <f>627.5095*(AS66-AS64)</f>
        <v>0.52415989630708537</v>
      </c>
      <c r="BM65" s="39">
        <f>627.5095*(AQ66-AQ64)</f>
        <v>-2.0513097297293711E-2</v>
      </c>
      <c r="BN65" s="39">
        <f>627.5095*(AR66-AR64)</f>
        <v>-4.7497154082237897E-2</v>
      </c>
      <c r="BO65" s="39">
        <f>627.5095*(AT66-AT64)</f>
        <v>-0.49300339705711677</v>
      </c>
      <c r="BP65" s="39">
        <f>627.5095*(AU66-AU64)</f>
        <v>3.9766004905672045E-2</v>
      </c>
      <c r="BQ65" s="39">
        <f>627.5095*(AX66-AX64)</f>
        <v>0.53276940196278888</v>
      </c>
      <c r="BR65" s="39">
        <f>627.5095*(AV66-AV64)</f>
        <v>-6.0395280120634429E-3</v>
      </c>
      <c r="BS65" s="39">
        <f>627.5095*(AW66-AW64)</f>
        <v>-5.4981372035777666E-2</v>
      </c>
      <c r="BT65" s="428">
        <f t="shared" si="3"/>
        <v>8.6095056557035123E-3</v>
      </c>
      <c r="BU65" s="39">
        <f t="shared" si="4"/>
        <v>1.7635815606776989E-2</v>
      </c>
      <c r="BV65" s="429">
        <f t="shared" si="95"/>
        <v>4.8622849704066884E-2</v>
      </c>
      <c r="BW65" s="429">
        <f t="shared" si="96"/>
        <v>2.1550075742401753E-2</v>
      </c>
      <c r="BY65" t="s">
        <v>76</v>
      </c>
      <c r="BZ65" s="28">
        <v>-1124.3486317867601</v>
      </c>
      <c r="CA65" s="28">
        <v>-1127.1946826716101</v>
      </c>
      <c r="CB65" s="28">
        <f t="shared" si="23"/>
        <v>-2.8460508848500012</v>
      </c>
      <c r="CC65" s="28">
        <v>-1124.3486317867601</v>
      </c>
      <c r="CD65" s="28">
        <v>-1126.8932592685401</v>
      </c>
      <c r="CE65" s="28">
        <f t="shared" si="24"/>
        <v>-2.5446274817800258</v>
      </c>
      <c r="CF65" s="28">
        <v>-1124.58340454065</v>
      </c>
      <c r="CG65" s="28">
        <v>-1127.1390523246801</v>
      </c>
      <c r="CH65" s="28">
        <f t="shared" si="25"/>
        <v>-2.5556477840300431</v>
      </c>
      <c r="CI65" s="28">
        <v>-1124.5839943005201</v>
      </c>
      <c r="CJ65" s="28">
        <v>-1127.14304712229</v>
      </c>
      <c r="CK65" s="28">
        <f t="shared" si="26"/>
        <v>-2.5590528217699102</v>
      </c>
      <c r="CL65" s="28">
        <v>-1127.01372799505</v>
      </c>
      <c r="CM65" s="28">
        <v>-1127.0008719259099</v>
      </c>
      <c r="CN65" s="28">
        <v>-1124.5839943005201</v>
      </c>
      <c r="CO65" s="28">
        <v>-1127.50934827693</v>
      </c>
      <c r="CP65" s="28">
        <f t="shared" si="27"/>
        <v>-2.9253539764099514</v>
      </c>
      <c r="CQ65" s="28">
        <v>-1127.36426996718</v>
      </c>
      <c r="CR65" s="28">
        <v>-1127.3760082583699</v>
      </c>
      <c r="CS65" s="71" t="s">
        <v>119</v>
      </c>
      <c r="CT65" s="424"/>
      <c r="CU65" s="39">
        <f t="shared" ref="CU65:DM65" si="154">627.5095*(BZ66-BZ64)</f>
        <v>-0.50690379926253148</v>
      </c>
      <c r="CV65" s="39">
        <f t="shared" si="154"/>
        <v>0.11968342489286851</v>
      </c>
      <c r="CW65" s="39">
        <f t="shared" si="154"/>
        <v>0.62658722415540002</v>
      </c>
      <c r="CX65" s="39">
        <f t="shared" si="154"/>
        <v>-0.50690379926253148</v>
      </c>
      <c r="CY65" s="39">
        <f t="shared" si="154"/>
        <v>0.10014988867256705</v>
      </c>
      <c r="CZ65" s="39">
        <f t="shared" si="154"/>
        <v>0.60705368793509851</v>
      </c>
      <c r="DA65" s="39">
        <f t="shared" si="154"/>
        <v>-0.51123508955460706</v>
      </c>
      <c r="DB65" s="39">
        <f t="shared" si="154"/>
        <v>0.10386683454194258</v>
      </c>
      <c r="DC65" s="39">
        <f t="shared" si="154"/>
        <v>0.61510192409654962</v>
      </c>
      <c r="DD65" s="39">
        <f t="shared" si="154"/>
        <v>-0.51263333757823992</v>
      </c>
      <c r="DE65" s="39">
        <f t="shared" si="154"/>
        <v>0.10352743981598007</v>
      </c>
      <c r="DF65" s="39">
        <f t="shared" si="154"/>
        <v>0.61616077739421993</v>
      </c>
      <c r="DG65" s="39">
        <f t="shared" si="154"/>
        <v>3.1197306197801936E-2</v>
      </c>
      <c r="DH65" s="39">
        <f t="shared" si="154"/>
        <v>6.6149604086068623E-3</v>
      </c>
      <c r="DI65" s="39">
        <f t="shared" si="154"/>
        <v>-0.51263333757823992</v>
      </c>
      <c r="DJ65" s="39">
        <f t="shared" si="154"/>
        <v>9.4815888468883489E-2</v>
      </c>
      <c r="DK65" s="39">
        <f t="shared" si="154"/>
        <v>0.60744922604712337</v>
      </c>
      <c r="DL65" s="39">
        <f t="shared" si="154"/>
        <v>2.8280585709738602E-2</v>
      </c>
      <c r="DM65" s="39">
        <f t="shared" si="154"/>
        <v>-2.9779297826482205E-2</v>
      </c>
      <c r="DN65" s="428">
        <f t="shared" si="8"/>
        <v>-8.7115513470965855E-3</v>
      </c>
      <c r="DO65" s="39">
        <f t="shared" si="29"/>
        <v>-3.3939472596250519E-4</v>
      </c>
      <c r="DP65" s="429">
        <f t="shared" si="98"/>
        <v>2.4867536423985023E-2</v>
      </c>
      <c r="DQ65" s="429">
        <f t="shared" si="99"/>
        <v>1.9137998108276655E-2</v>
      </c>
      <c r="DR65" s="429"/>
      <c r="DS65" s="33">
        <f t="shared" si="100"/>
        <v>-8.1521265514631347E-3</v>
      </c>
      <c r="DT65" s="33">
        <f t="shared" si="30"/>
        <v>1.9533536220301517E-2</v>
      </c>
      <c r="DU65" s="39">
        <f t="shared" si="101"/>
        <v>8.6095056557035123E-3</v>
      </c>
      <c r="DV65" s="39">
        <f t="shared" si="31"/>
        <v>-8.7115513470965855E-3</v>
      </c>
      <c r="DW65" s="39"/>
      <c r="DX65" s="33">
        <f t="shared" si="32"/>
        <v>1.6761632207166647E-2</v>
      </c>
      <c r="DY65" s="33">
        <f t="shared" si="33"/>
        <v>-2.8245087567398103E-2</v>
      </c>
      <c r="DZ65" s="23"/>
      <c r="EA65" s="23"/>
    </row>
    <row r="66" spans="1:131">
      <c r="A66" t="s">
        <v>77</v>
      </c>
      <c r="B66" s="4">
        <v>-1126.9388482889001</v>
      </c>
      <c r="C66" s="4">
        <v>-1126.92971768699</v>
      </c>
      <c r="D66" s="4">
        <v>-1126.9397864114401</v>
      </c>
      <c r="E66" s="4">
        <v>-1127.27548721013</v>
      </c>
      <c r="F66" s="71" t="s">
        <v>743</v>
      </c>
      <c r="G66" s="424"/>
      <c r="H66" s="39">
        <f>627.5095*(B64-B65)</f>
        <v>25.22898053562561</v>
      </c>
      <c r="I66" s="39">
        <f>627.5095*(C64-C65)</f>
        <v>25.492316371977314</v>
      </c>
      <c r="J66" s="39">
        <f>627.5095*(D64-D65)</f>
        <v>25.73402821209293</v>
      </c>
      <c r="K66" s="39">
        <f>627.5095*(E64-E65)</f>
        <v>26.167037691303989</v>
      </c>
      <c r="L66" s="428">
        <f t="shared" si="0"/>
        <v>0.43300947921105859</v>
      </c>
      <c r="M66" s="39">
        <f t="shared" si="13"/>
        <v>0.24171184011561664</v>
      </c>
      <c r="N66" s="429">
        <f t="shared" si="14"/>
        <v>-0.93805715567837922</v>
      </c>
      <c r="P66" t="s">
        <v>77</v>
      </c>
      <c r="Q66" s="4">
        <v>-1127.1548506663601</v>
      </c>
      <c r="R66" s="4">
        <v>-1127.098606945</v>
      </c>
      <c r="S66" s="4">
        <v>-1127.10264357447</v>
      </c>
      <c r="T66" s="4">
        <v>-1127.46844476454</v>
      </c>
      <c r="U66" s="71" t="s">
        <v>743</v>
      </c>
      <c r="V66" s="424"/>
      <c r="W66" s="39">
        <f>627.5095*(Q64-Q65)</f>
        <v>25.32866203863961</v>
      </c>
      <c r="X66" s="39">
        <f>627.5095*(R64-R65)</f>
        <v>25.817814548213899</v>
      </c>
      <c r="Y66" s="39">
        <f>627.5095*(S64-S65)</f>
        <v>25.871792312886271</v>
      </c>
      <c r="Z66" s="39">
        <f>627.5095*(T64-T65)</f>
        <v>26.175265062411569</v>
      </c>
      <c r="AA66" s="428">
        <f t="shared" si="1"/>
        <v>0.30347274952529801</v>
      </c>
      <c r="AB66" s="39">
        <f t="shared" si="15"/>
        <v>5.3977764672371364E-2</v>
      </c>
      <c r="AC66" s="429">
        <f t="shared" si="16"/>
        <v>-0.84660302377195862</v>
      </c>
      <c r="AE66" t="s">
        <v>77</v>
      </c>
      <c r="AF66" s="33">
        <v>-1124.29002955084</v>
      </c>
      <c r="AG66" s="33">
        <v>-1126.9391801325201</v>
      </c>
      <c r="AH66" s="33">
        <f t="shared" si="17"/>
        <v>-2.6491505816800327</v>
      </c>
      <c r="AI66" s="33">
        <v>-1124.29002955084</v>
      </c>
      <c r="AJ66" s="33">
        <v>-1126.6897482105701</v>
      </c>
      <c r="AK66" s="33">
        <f t="shared" si="132"/>
        <v>-2.3997186597300697</v>
      </c>
      <c r="AL66" s="33">
        <v>-1124.5233635080599</v>
      </c>
      <c r="AM66" s="33">
        <v>-1126.9302208931199</v>
      </c>
      <c r="AN66" s="33">
        <f t="shared" si="19"/>
        <v>-2.4068573850599932</v>
      </c>
      <c r="AO66" s="33">
        <v>-1124.5254090892099</v>
      </c>
      <c r="AP66" s="33">
        <v>-1126.94022192382</v>
      </c>
      <c r="AQ66" s="33">
        <v>-1126.82470074517</v>
      </c>
      <c r="AR66" s="33">
        <v>-1126.7735215478499</v>
      </c>
      <c r="AS66" s="33">
        <f t="shared" si="20"/>
        <v>-2.4148128346100748</v>
      </c>
      <c r="AT66" s="33">
        <v>-1124.5254090892099</v>
      </c>
      <c r="AU66" s="33">
        <v>-1127.2758926658701</v>
      </c>
      <c r="AV66" s="33">
        <v>-1127.14644200219</v>
      </c>
      <c r="AW66" s="33">
        <v>-1127.1178952402299</v>
      </c>
      <c r="AX66" s="33">
        <f t="shared" si="21"/>
        <v>-2.7504835766601445</v>
      </c>
      <c r="AY66" s="71" t="s">
        <v>743</v>
      </c>
      <c r="AZ66" s="424"/>
      <c r="BA66" s="39">
        <f t="shared" ref="BA66:BK66" si="155">627.5095*(AF64-AF65)</f>
        <v>13.234491569618454</v>
      </c>
      <c r="BB66" s="39">
        <f t="shared" si="155"/>
        <v>25.242572178028865</v>
      </c>
      <c r="BC66" s="33">
        <f t="shared" si="155"/>
        <v>12.008080608410413</v>
      </c>
      <c r="BD66" s="39">
        <f t="shared" si="155"/>
        <v>13.234491569618454</v>
      </c>
      <c r="BE66" s="39">
        <f t="shared" si="155"/>
        <v>23.812830593652091</v>
      </c>
      <c r="BF66" s="33">
        <f t="shared" si="155"/>
        <v>10.578339024033637</v>
      </c>
      <c r="BG66" s="39">
        <f t="shared" si="155"/>
        <v>14.73141438363306</v>
      </c>
      <c r="BH66" s="39">
        <f t="shared" si="155"/>
        <v>25.41726772302588</v>
      </c>
      <c r="BI66" s="39">
        <f t="shared" si="155"/>
        <v>10.685853339392819</v>
      </c>
      <c r="BJ66" s="39">
        <f t="shared" si="155"/>
        <v>14.903039901116733</v>
      </c>
      <c r="BK66" s="39">
        <f t="shared" si="155"/>
        <v>25.710881162535902</v>
      </c>
      <c r="BL66" s="39">
        <f>627.5095*(AS64-AS65)</f>
        <v>10.807841261419167</v>
      </c>
      <c r="BM66" s="39">
        <f>627.5095*(AQ64-AQ65)</f>
        <v>24.370026079208422</v>
      </c>
      <c r="BN66" s="39">
        <f>627.5095*(AR64-AR65)</f>
        <v>32.377792485584877</v>
      </c>
      <c r="BO66" s="39">
        <f>627.5095*(AT64-AT65)</f>
        <v>14.903039907394616</v>
      </c>
      <c r="BP66" s="39">
        <f>627.5095*(AU64-AU65)</f>
        <v>26.205500497035008</v>
      </c>
      <c r="BQ66" s="39">
        <f>627.5095*(AX64-AX65)</f>
        <v>11.30246058964039</v>
      </c>
      <c r="BR66" s="39">
        <f>627.5095*(AV64-AV65)</f>
        <v>24.821240983259003</v>
      </c>
      <c r="BS66" s="39">
        <f>627.5095*(AW64-AW65)</f>
        <v>33.720530887921385</v>
      </c>
      <c r="BT66" s="428">
        <f t="shared" si="3"/>
        <v>0.49461933449910589</v>
      </c>
      <c r="BU66" s="39">
        <f t="shared" si="4"/>
        <v>0.29361343951002183</v>
      </c>
      <c r="BV66" s="429">
        <f t="shared" si="95"/>
        <v>-0.96292831900614217</v>
      </c>
      <c r="BW66" s="429">
        <f t="shared" si="96"/>
        <v>0.70562001877002345</v>
      </c>
      <c r="BY66" t="s">
        <v>77</v>
      </c>
      <c r="BZ66" s="28">
        <v>-1124.3283175476599</v>
      </c>
      <c r="CA66" s="28">
        <v>-1127.1541335270399</v>
      </c>
      <c r="CB66" s="28">
        <f t="shared" si="23"/>
        <v>-2.8258159793799678</v>
      </c>
      <c r="CC66" s="28">
        <v>-1124.3283175476599</v>
      </c>
      <c r="CD66" s="28">
        <v>-1126.85440854285</v>
      </c>
      <c r="CE66" s="28">
        <f t="shared" si="24"/>
        <v>-2.5260909951900885</v>
      </c>
      <c r="CF66" s="28">
        <v>-1124.5605192749399</v>
      </c>
      <c r="CG66" s="28">
        <v>-1127.0977981808201</v>
      </c>
      <c r="CH66" s="28">
        <f t="shared" si="25"/>
        <v>-2.5372789058801573</v>
      </c>
      <c r="CI66" s="28">
        <v>-1124.56099035735</v>
      </c>
      <c r="CJ66" s="28">
        <v>-1127.10172294626</v>
      </c>
      <c r="CK66" s="28">
        <f t="shared" si="26"/>
        <v>-2.5407325889100321</v>
      </c>
      <c r="CL66" s="28">
        <v>-1126.9747519811001</v>
      </c>
      <c r="CM66" s="28">
        <v>-1126.9490860593801</v>
      </c>
      <c r="CN66" s="28">
        <v>-1124.56099035735</v>
      </c>
      <c r="CO66" s="28">
        <v>-1127.4674562901801</v>
      </c>
      <c r="CP66" s="28">
        <f t="shared" si="27"/>
        <v>-2.9064659328300877</v>
      </c>
      <c r="CQ66" s="28">
        <v>-1127.3247820271699</v>
      </c>
      <c r="CR66" s="28">
        <v>-1127.3223249679299</v>
      </c>
      <c r="CS66" s="71" t="s">
        <v>743</v>
      </c>
      <c r="CT66" s="424"/>
      <c r="CU66" s="39">
        <f t="shared" ref="CU66:DM66" si="156">627.5095*(BZ64-BZ65)</f>
        <v>13.254281819857111</v>
      </c>
      <c r="CV66" s="39">
        <f t="shared" si="156"/>
        <v>25.325290009749686</v>
      </c>
      <c r="CW66" s="39">
        <f t="shared" si="156"/>
        <v>12.071008189892575</v>
      </c>
      <c r="CX66" s="39">
        <f t="shared" si="156"/>
        <v>13.254281819857111</v>
      </c>
      <c r="CY66" s="39">
        <f t="shared" si="156"/>
        <v>24.279049563730297</v>
      </c>
      <c r="CZ66" s="39">
        <f t="shared" si="156"/>
        <v>11.024767743873186</v>
      </c>
      <c r="DA66" s="39">
        <f t="shared" si="156"/>
        <v>14.871956732667558</v>
      </c>
      <c r="DB66" s="39">
        <f t="shared" si="156"/>
        <v>25.783500351966808</v>
      </c>
      <c r="DC66" s="39">
        <f t="shared" si="156"/>
        <v>10.91154361929925</v>
      </c>
      <c r="DD66" s="39">
        <f t="shared" si="156"/>
        <v>14.947826214291373</v>
      </c>
      <c r="DE66" s="39">
        <f t="shared" si="156"/>
        <v>25.827785598682869</v>
      </c>
      <c r="DF66" s="39">
        <f t="shared" si="156"/>
        <v>10.879959384391494</v>
      </c>
      <c r="DG66" s="39">
        <f t="shared" si="156"/>
        <v>24.426621719482913</v>
      </c>
      <c r="DH66" s="39">
        <f t="shared" si="156"/>
        <v>32.489508252789435</v>
      </c>
      <c r="DI66" s="39">
        <f t="shared" si="156"/>
        <v>14.947826214291373</v>
      </c>
      <c r="DJ66" s="39">
        <f t="shared" si="156"/>
        <v>26.192803771022753</v>
      </c>
      <c r="DK66" s="39">
        <f t="shared" si="156"/>
        <v>11.244977556731378</v>
      </c>
      <c r="DL66" s="39">
        <f t="shared" si="156"/>
        <v>24.750776906043217</v>
      </c>
      <c r="DM66" s="39">
        <f t="shared" si="156"/>
        <v>33.716554040153603</v>
      </c>
      <c r="DN66" s="428">
        <f t="shared" si="8"/>
        <v>0.36501817233988376</v>
      </c>
      <c r="DO66" s="39">
        <f t="shared" si="29"/>
        <v>4.4285246716061266E-2</v>
      </c>
      <c r="DP66" s="429">
        <f t="shared" si="98"/>
        <v>-0.86751376127306656</v>
      </c>
      <c r="DQ66" s="429">
        <f t="shared" si="99"/>
        <v>0.82603063316119751</v>
      </c>
      <c r="DR66" s="429"/>
      <c r="DS66" s="33">
        <f t="shared" si="100"/>
        <v>1.4297415843767762</v>
      </c>
      <c r="DT66" s="33">
        <f t="shared" si="30"/>
        <v>1.0462404460193895</v>
      </c>
      <c r="DU66" s="39">
        <f t="shared" si="101"/>
        <v>0.49461933449910589</v>
      </c>
      <c r="DV66" s="39">
        <f t="shared" si="31"/>
        <v>0.36501817233988376</v>
      </c>
      <c r="DW66" s="39"/>
      <c r="DX66" s="33">
        <f t="shared" si="32"/>
        <v>-0.93512224987767034</v>
      </c>
      <c r="DY66" s="33">
        <f t="shared" si="33"/>
        <v>-0.68122227367950572</v>
      </c>
      <c r="DZ66" s="23"/>
      <c r="EA66" s="23"/>
    </row>
    <row r="67" spans="1:131">
      <c r="A67" t="s">
        <v>78</v>
      </c>
      <c r="B67" s="4">
        <v>-1208.85964847894</v>
      </c>
      <c r="C67" s="4">
        <v>-1208.8479404484499</v>
      </c>
      <c r="D67" s="4">
        <v>-1208.8581868977999</v>
      </c>
      <c r="E67" s="4">
        <v>-1209.1944871618</v>
      </c>
      <c r="F67" s="71" t="s">
        <v>118</v>
      </c>
      <c r="G67" s="424" t="s">
        <v>755</v>
      </c>
      <c r="H67" s="39">
        <f>627.5095*(B69-B68)</f>
        <v>13.944588768245303</v>
      </c>
      <c r="I67" s="39">
        <f>627.5095*(C69-C68)</f>
        <v>14.078424327006324</v>
      </c>
      <c r="J67" s="39">
        <f>627.5095*(D69-D68)</f>
        <v>14.174424369880207</v>
      </c>
      <c r="K67" s="39">
        <f>627.5095*(E69-E68)</f>
        <v>14.174140980284218</v>
      </c>
      <c r="L67" s="428">
        <f t="shared" si="0"/>
        <v>-2.8338959598883662E-4</v>
      </c>
      <c r="M67" s="39">
        <f t="shared" si="13"/>
        <v>9.6000042873882308E-2</v>
      </c>
      <c r="N67" s="429">
        <f t="shared" si="14"/>
        <v>-0.2295522120389144</v>
      </c>
      <c r="P67" t="s">
        <v>78</v>
      </c>
      <c r="Q67" s="4">
        <v>-1209.09897396818</v>
      </c>
      <c r="R67" s="4">
        <v>-1209.0427078738001</v>
      </c>
      <c r="S67" s="4">
        <v>-1209.0467611152901</v>
      </c>
      <c r="T67" s="4">
        <v>-1209.4130849302201</v>
      </c>
      <c r="U67" s="71" t="s">
        <v>118</v>
      </c>
      <c r="V67" s="424" t="s">
        <v>755</v>
      </c>
      <c r="W67" s="39">
        <f>627.5095*(Q69-Q68)</f>
        <v>13.750237429694787</v>
      </c>
      <c r="X67" s="39">
        <f>627.5095*(R69-R68)</f>
        <v>13.690176537546364</v>
      </c>
      <c r="Y67" s="39">
        <f>627.5095*(S69-S68)</f>
        <v>13.698854435307059</v>
      </c>
      <c r="Z67" s="39">
        <f>627.5095*(T69-T68)</f>
        <v>13.702119618351237</v>
      </c>
      <c r="AA67" s="428">
        <f t="shared" si="1"/>
        <v>3.2651830441778884E-3</v>
      </c>
      <c r="AB67" s="39">
        <f t="shared" si="15"/>
        <v>8.6778977606947194E-3</v>
      </c>
      <c r="AC67" s="429">
        <f t="shared" si="16"/>
        <v>4.8117811343550088E-2</v>
      </c>
      <c r="AE67" t="s">
        <v>78</v>
      </c>
      <c r="AF67" s="33">
        <v>-1205.8134148474001</v>
      </c>
      <c r="AG67" s="33">
        <v>-1208.8599012068601</v>
      </c>
      <c r="AH67" s="33">
        <f t="shared" si="17"/>
        <v>-3.0464863594600047</v>
      </c>
      <c r="AI67" s="33">
        <v>-1205.8134148474001</v>
      </c>
      <c r="AJ67" s="33">
        <v>-1208.6079839194499</v>
      </c>
      <c r="AK67" s="33">
        <f t="shared" si="132"/>
        <v>-2.7945690720498533</v>
      </c>
      <c r="AL67" s="33">
        <v>-1206.0462747613899</v>
      </c>
      <c r="AM67" s="33">
        <v>-1208.8481692155499</v>
      </c>
      <c r="AN67" s="33">
        <f t="shared" si="19"/>
        <v>-2.8018944541599922</v>
      </c>
      <c r="AO67" s="33">
        <v>-1206.0481576007501</v>
      </c>
      <c r="AP67" s="33">
        <v>-1208.85839085317</v>
      </c>
      <c r="AQ67" s="33">
        <v>-1208.72627439706</v>
      </c>
      <c r="AR67" s="33">
        <v>-1208.6631696033</v>
      </c>
      <c r="AS67" s="33">
        <f t="shared" si="20"/>
        <v>-2.8102332524199483</v>
      </c>
      <c r="AT67" s="33">
        <v>-1206.0481576007201</v>
      </c>
      <c r="AU67" s="33">
        <v>-1209.1947343020599</v>
      </c>
      <c r="AV67" s="33">
        <v>-1209.04864469374</v>
      </c>
      <c r="AW67" s="33">
        <v>-1209.0086938323</v>
      </c>
      <c r="AX67" s="33">
        <f t="shared" si="21"/>
        <v>-3.1465767013398818</v>
      </c>
      <c r="AY67" s="71" t="s">
        <v>118</v>
      </c>
      <c r="AZ67" s="424" t="s">
        <v>755</v>
      </c>
      <c r="BA67" s="39">
        <f t="shared" ref="BA67:BK67" si="157">627.5095*(AF69-AF68)</f>
        <v>11.305266542175788</v>
      </c>
      <c r="BB67" s="39">
        <f t="shared" si="157"/>
        <v>14.066779946981461</v>
      </c>
      <c r="BC67" s="33">
        <f t="shared" si="157"/>
        <v>2.7615134048056711</v>
      </c>
      <c r="BD67" s="39">
        <f t="shared" si="157"/>
        <v>11.305266535897907</v>
      </c>
      <c r="BE67" s="39">
        <f t="shared" si="157"/>
        <v>14.283582628171287</v>
      </c>
      <c r="BF67" s="33">
        <f t="shared" si="157"/>
        <v>2.9783160922733805</v>
      </c>
      <c r="BG67" s="39">
        <f t="shared" si="157"/>
        <v>11.090488131577338</v>
      </c>
      <c r="BH67" s="39">
        <f t="shared" si="157"/>
        <v>14.157555370905747</v>
      </c>
      <c r="BI67" s="39">
        <f t="shared" si="157"/>
        <v>3.0670672393284089</v>
      </c>
      <c r="BJ67" s="39">
        <f t="shared" si="157"/>
        <v>11.213685910799931</v>
      </c>
      <c r="BK67" s="39">
        <f t="shared" si="157"/>
        <v>14.241854200229694</v>
      </c>
      <c r="BL67" s="39">
        <f>627.5095*(AS69-AS68)</f>
        <v>3.0281682894297641</v>
      </c>
      <c r="BM67" s="39">
        <f>627.5095*(AQ69-AQ68)</f>
        <v>13.688614107778658</v>
      </c>
      <c r="BN67" s="39">
        <f>627.5095*(AR69-AR68)</f>
        <v>15.723919540904236</v>
      </c>
      <c r="BO67" s="39">
        <f>627.5095*(AT69-AT68)</f>
        <v>11.213685917077813</v>
      </c>
      <c r="BP67" s="39">
        <f>627.5095*(AU69-AU68)</f>
        <v>14.242515996738559</v>
      </c>
      <c r="BQ67" s="39">
        <f>627.5095*(AX69-AX68)</f>
        <v>3.0288300796607461</v>
      </c>
      <c r="BR67" s="39">
        <f>627.5095*(AV69-AV68)</f>
        <v>13.622277455618601</v>
      </c>
      <c r="BS67" s="39">
        <f>627.5095*(AW69-AW68)</f>
        <v>16.200083362992828</v>
      </c>
      <c r="BT67" s="428">
        <f t="shared" si="3"/>
        <v>6.6179650886510899E-4</v>
      </c>
      <c r="BU67" s="39">
        <f t="shared" si="4"/>
        <v>8.4298829323946833E-2</v>
      </c>
      <c r="BV67" s="429">
        <f t="shared" si="95"/>
        <v>-0.17573604975709856</v>
      </c>
      <c r="BW67" s="429">
        <f t="shared" si="96"/>
        <v>-0.26731667485507504</v>
      </c>
      <c r="BY67" t="s">
        <v>78</v>
      </c>
      <c r="BZ67" s="28">
        <v>-1205.8555080568799</v>
      </c>
      <c r="CA67" s="28">
        <v>-1209.0978324808</v>
      </c>
      <c r="CB67" s="28">
        <f t="shared" si="23"/>
        <v>-3.2423244239200812</v>
      </c>
      <c r="CC67" s="28">
        <v>-1205.8555080568799</v>
      </c>
      <c r="CD67" s="28">
        <v>-1208.79644311471</v>
      </c>
      <c r="CE67" s="28">
        <f t="shared" si="24"/>
        <v>-2.9409350578300746</v>
      </c>
      <c r="CF67" s="28">
        <v>-1206.08898762179</v>
      </c>
      <c r="CG67" s="28">
        <v>-1209.0416057801899</v>
      </c>
      <c r="CH67" s="28">
        <f t="shared" si="25"/>
        <v>-2.9526181583999005</v>
      </c>
      <c r="CI67" s="28">
        <v>-1206.08945198681</v>
      </c>
      <c r="CJ67" s="28">
        <v>-1209.04548860255</v>
      </c>
      <c r="CK67" s="28">
        <f t="shared" si="26"/>
        <v>-2.956036615740004</v>
      </c>
      <c r="CL67" s="28">
        <v>-1208.90024589683</v>
      </c>
      <c r="CM67" s="28">
        <v>-1208.8669232928</v>
      </c>
      <c r="CN67" s="28">
        <v>-1206.08945198682</v>
      </c>
      <c r="CO67" s="28">
        <v>-1209.4117967887601</v>
      </c>
      <c r="CP67" s="28">
        <f t="shared" si="27"/>
        <v>-3.3223448019400621</v>
      </c>
      <c r="CQ67" s="28">
        <v>-1209.25077488184</v>
      </c>
      <c r="CR67" s="28">
        <v>-1209.24121962001</v>
      </c>
      <c r="CS67" s="71" t="s">
        <v>118</v>
      </c>
      <c r="CT67" s="424" t="s">
        <v>755</v>
      </c>
      <c r="CU67" s="39">
        <f t="shared" ref="CU67:DM67" si="158">627.5095*(BZ69-BZ68)</f>
        <v>11.127948566117029</v>
      </c>
      <c r="CV67" s="39">
        <f t="shared" si="158"/>
        <v>13.826082181028383</v>
      </c>
      <c r="CW67" s="39">
        <f t="shared" si="158"/>
        <v>2.6981336149113533</v>
      </c>
      <c r="CX67" s="39">
        <f t="shared" si="158"/>
        <v>11.127948572394912</v>
      </c>
      <c r="CY67" s="39">
        <f t="shared" si="158"/>
        <v>13.931772382516293</v>
      </c>
      <c r="CZ67" s="39">
        <f t="shared" si="158"/>
        <v>2.803823810121381</v>
      </c>
      <c r="DA67" s="39">
        <f t="shared" si="158"/>
        <v>11.004794794135412</v>
      </c>
      <c r="DB67" s="39">
        <f t="shared" si="158"/>
        <v>13.763528030666722</v>
      </c>
      <c r="DC67" s="39">
        <f t="shared" si="158"/>
        <v>2.7587332365313086</v>
      </c>
      <c r="DD67" s="39">
        <f t="shared" si="158"/>
        <v>11.017036613387589</v>
      </c>
      <c r="DE67" s="39">
        <f t="shared" si="158"/>
        <v>13.769507411716015</v>
      </c>
      <c r="DF67" s="39">
        <f t="shared" si="158"/>
        <v>2.7524707983284262</v>
      </c>
      <c r="DG67" s="39">
        <f t="shared" si="158"/>
        <v>13.224263773313682</v>
      </c>
      <c r="DH67" s="39">
        <f t="shared" si="158"/>
        <v>15.316168580341522</v>
      </c>
      <c r="DI67" s="39">
        <f t="shared" si="158"/>
        <v>11.01703625569098</v>
      </c>
      <c r="DJ67" s="39">
        <f t="shared" si="158"/>
        <v>13.732039516055982</v>
      </c>
      <c r="DK67" s="39">
        <f t="shared" si="158"/>
        <v>2.7150032603650018</v>
      </c>
      <c r="DL67" s="39">
        <f t="shared" si="158"/>
        <v>13.116723768147054</v>
      </c>
      <c r="DM67" s="39">
        <f t="shared" si="158"/>
        <v>15.755121860989744</v>
      </c>
      <c r="DN67" s="428">
        <f t="shared" si="8"/>
        <v>-3.7467895660032724E-2</v>
      </c>
      <c r="DO67" s="39">
        <f t="shared" si="29"/>
        <v>5.9793810492934085E-3</v>
      </c>
      <c r="DP67" s="429">
        <f t="shared" si="98"/>
        <v>9.4042664972400658E-2</v>
      </c>
      <c r="DQ67" s="429">
        <f t="shared" si="99"/>
        <v>-1.6869645453648552E-2</v>
      </c>
      <c r="DR67" s="429"/>
      <c r="DS67" s="33">
        <f t="shared" si="100"/>
        <v>-0.21680268746770937</v>
      </c>
      <c r="DT67" s="33">
        <f t="shared" si="30"/>
        <v>-0.10569019521002776</v>
      </c>
      <c r="DU67" s="39">
        <f t="shared" si="101"/>
        <v>6.6179650886510899E-4</v>
      </c>
      <c r="DV67" s="39">
        <f t="shared" si="31"/>
        <v>-3.7467895660032724E-2</v>
      </c>
      <c r="DW67" s="39"/>
      <c r="DX67" s="33">
        <f t="shared" si="32"/>
        <v>0.21746448397657447</v>
      </c>
      <c r="DY67" s="33">
        <f t="shared" si="33"/>
        <v>6.8222299549995036E-2</v>
      </c>
      <c r="DZ67" s="23"/>
      <c r="EA67" s="23"/>
    </row>
    <row r="68" spans="1:131">
      <c r="A68" t="s">
        <v>79</v>
      </c>
      <c r="B68" s="4">
        <v>-1208.87889553937</v>
      </c>
      <c r="C68" s="4">
        <v>-1208.8671447496399</v>
      </c>
      <c r="D68" s="4">
        <v>-1208.8772080345</v>
      </c>
      <c r="E68" s="4">
        <v>-1209.21345953626</v>
      </c>
      <c r="F68" s="71" t="s">
        <v>119</v>
      </c>
      <c r="G68" s="424"/>
      <c r="H68" s="39">
        <f>627.5095*(B69-B67)</f>
        <v>1.8668755013703815</v>
      </c>
      <c r="I68" s="39">
        <f>627.5095*(C69-C67)</f>
        <v>2.0275428894014564</v>
      </c>
      <c r="J68" s="39">
        <f>627.5095*(D69-D67)</f>
        <v>2.2384803897840797</v>
      </c>
      <c r="K68" s="39">
        <f>627.5095*(E69-E67)</f>
        <v>2.2687957690999099</v>
      </c>
      <c r="L68" s="428">
        <f t="shared" si="0"/>
        <v>3.0315379315830171E-2</v>
      </c>
      <c r="M68" s="39">
        <f t="shared" si="13"/>
        <v>0.21093750038262327</v>
      </c>
      <c r="N68" s="429">
        <f t="shared" si="14"/>
        <v>-0.40192026772952838</v>
      </c>
      <c r="P68" t="s">
        <v>79</v>
      </c>
      <c r="Q68" s="4">
        <v>-1209.1173064289801</v>
      </c>
      <c r="R68" s="4">
        <v>-1209.0607942640099</v>
      </c>
      <c r="S68" s="4">
        <v>-1209.0647450439899</v>
      </c>
      <c r="T68" s="4">
        <v>-1209.43092790892</v>
      </c>
      <c r="U68" s="71" t="s">
        <v>119</v>
      </c>
      <c r="V68" s="424"/>
      <c r="W68" s="39">
        <f>627.5095*(Q69-Q67)</f>
        <v>2.2464441192302722</v>
      </c>
      <c r="X68" s="39">
        <f>627.5095*(R69-R67)</f>
        <v>2.3407948601437041</v>
      </c>
      <c r="Y68" s="39">
        <f>627.5095*(S69-S67)</f>
        <v>2.4137683288739633</v>
      </c>
      <c r="Z68" s="39">
        <f>627.5095*(T69-T67)</f>
        <v>2.5054809758375427</v>
      </c>
      <c r="AA68" s="428">
        <f t="shared" si="1"/>
        <v>9.1712646963579392E-2</v>
      </c>
      <c r="AB68" s="39">
        <f t="shared" si="15"/>
        <v>7.2973468730259228E-2</v>
      </c>
      <c r="AC68" s="429">
        <f t="shared" si="16"/>
        <v>-0.25903685660727049</v>
      </c>
      <c r="AE68" t="s">
        <v>79</v>
      </c>
      <c r="AF68" s="33">
        <v>-1205.8269824210199</v>
      </c>
      <c r="AG68" s="33">
        <v>-1208.8792505526999</v>
      </c>
      <c r="AH68" s="33">
        <f t="shared" si="17"/>
        <v>-3.0522681316799662</v>
      </c>
      <c r="AI68" s="33">
        <v>-1205.8269824210199</v>
      </c>
      <c r="AJ68" s="33">
        <v>-1208.62780219262</v>
      </c>
      <c r="AK68" s="33">
        <f t="shared" si="132"/>
        <v>-2.8008197716001177</v>
      </c>
      <c r="AL68" s="33">
        <v>-1206.05935129668</v>
      </c>
      <c r="AM68" s="33">
        <v>-1208.86743380332</v>
      </c>
      <c r="AN68" s="33">
        <f t="shared" si="19"/>
        <v>-2.8080825066399484</v>
      </c>
      <c r="AO68" s="33">
        <v>-1206.06117029753</v>
      </c>
      <c r="AP68" s="33">
        <v>-1208.8774332671201</v>
      </c>
      <c r="AQ68" s="33">
        <v>-1208.7447916789199</v>
      </c>
      <c r="AR68" s="33">
        <v>-1208.68272842484</v>
      </c>
      <c r="AS68" s="33">
        <f t="shared" si="20"/>
        <v>-2.8162629695900705</v>
      </c>
      <c r="AT68" s="33">
        <v>-1206.06117029754</v>
      </c>
      <c r="AU68" s="33">
        <v>-1209.2137329490799</v>
      </c>
      <c r="AV68" s="33">
        <v>-1209.0670737571199</v>
      </c>
      <c r="AW68" s="33">
        <v>-1209.02824314755</v>
      </c>
      <c r="AX68" s="33">
        <f t="shared" si="21"/>
        <v>-3.1525626515399381</v>
      </c>
      <c r="AY68" s="71" t="s">
        <v>119</v>
      </c>
      <c r="AZ68" s="424"/>
      <c r="BA68" s="39">
        <f t="shared" ref="BA68:BK68" si="159">627.5095*(AF69-AF67)</f>
        <v>2.7914852037602467</v>
      </c>
      <c r="BB68" s="39">
        <f t="shared" si="159"/>
        <v>1.9248816137039446</v>
      </c>
      <c r="BC68" s="33">
        <f t="shared" si="159"/>
        <v>-0.86660359005630205</v>
      </c>
      <c r="BD68" s="39">
        <f t="shared" si="159"/>
        <v>2.7914851974823645</v>
      </c>
      <c r="BE68" s="39">
        <f t="shared" si="159"/>
        <v>1.8474279403190617</v>
      </c>
      <c r="BF68" s="33">
        <f t="shared" si="159"/>
        <v>-0.94405725716330291</v>
      </c>
      <c r="BG68" s="39">
        <f t="shared" si="159"/>
        <v>2.8848380099475746</v>
      </c>
      <c r="BH68" s="39">
        <f t="shared" si="159"/>
        <v>2.0688435316048825</v>
      </c>
      <c r="BI68" s="39">
        <f t="shared" si="159"/>
        <v>-0.81599447834269201</v>
      </c>
      <c r="BJ68" s="39">
        <f t="shared" si="159"/>
        <v>3.0480950607780692</v>
      </c>
      <c r="BK68" s="39">
        <f t="shared" si="159"/>
        <v>2.2925585436430116</v>
      </c>
      <c r="BL68" s="39">
        <f>627.5095*(AS69-AS67)</f>
        <v>-0.75553651713505754</v>
      </c>
      <c r="BM68" s="39">
        <f>627.5095*(AQ69-AQ67)</f>
        <v>2.0688438265226679</v>
      </c>
      <c r="BN68" s="39">
        <f>627.5095*(AR69-AR67)</f>
        <v>3.4505732157928031</v>
      </c>
      <c r="BO68" s="39">
        <f>627.5095*(AT69-AT67)</f>
        <v>3.0480950419444226</v>
      </c>
      <c r="BP68" s="39">
        <f>627.5095*(AU69-AU67)</f>
        <v>2.3206845045429256</v>
      </c>
      <c r="BQ68" s="39">
        <f>627.5095*(AX69-AX67)</f>
        <v>-0.72741053740149664</v>
      </c>
      <c r="BR68" s="39">
        <f>627.5095*(AV69-AV67)</f>
        <v>2.0578651086126456</v>
      </c>
      <c r="BS68" s="39">
        <f>627.5095*(AW69-AW67)</f>
        <v>3.9327023250851014</v>
      </c>
      <c r="BT68" s="428">
        <f t="shared" si="3"/>
        <v>2.8125960899914038E-2</v>
      </c>
      <c r="BU68" s="39">
        <f t="shared" si="4"/>
        <v>0.22371501203812905</v>
      </c>
      <c r="BV68" s="429">
        <f t="shared" si="95"/>
        <v>-0.39580289083898101</v>
      </c>
      <c r="BW68" s="429">
        <f t="shared" si="96"/>
        <v>-0.13919305265480542</v>
      </c>
      <c r="BY68" t="s">
        <v>79</v>
      </c>
      <c r="BZ68" s="28">
        <v>-1205.8687804209101</v>
      </c>
      <c r="CA68" s="28">
        <v>-1209.1162947732</v>
      </c>
      <c r="CB68" s="28">
        <f t="shared" si="23"/>
        <v>-3.2475143522899543</v>
      </c>
      <c r="CC68" s="28">
        <v>-1205.8687804209201</v>
      </c>
      <c r="CD68" s="28">
        <v>-1208.81527653732</v>
      </c>
      <c r="CE68" s="28">
        <f t="shared" si="24"/>
        <v>-2.9464961163998851</v>
      </c>
      <c r="CF68" s="28">
        <v>-1206.1014459261701</v>
      </c>
      <c r="CG68" s="28">
        <v>-1209.0595868584701</v>
      </c>
      <c r="CH68" s="28">
        <f t="shared" si="25"/>
        <v>-2.9581409323000116</v>
      </c>
      <c r="CI68" s="28">
        <v>-1206.1019001315999</v>
      </c>
      <c r="CJ68" s="28">
        <v>-1209.06343320673</v>
      </c>
      <c r="CK68" s="28">
        <f t="shared" si="26"/>
        <v>-2.9615330751300917</v>
      </c>
      <c r="CL68" s="28">
        <v>-1208.9176959783499</v>
      </c>
      <c r="CM68" s="28">
        <v>-1208.88547463959</v>
      </c>
      <c r="CN68" s="28">
        <v>-1206.1019001315999</v>
      </c>
      <c r="CO68" s="28">
        <v>-1209.4296297185799</v>
      </c>
      <c r="CP68" s="28">
        <f t="shared" si="27"/>
        <v>-3.3277295869800128</v>
      </c>
      <c r="CQ68" s="28">
        <v>-1209.2680865156301</v>
      </c>
      <c r="CR68" s="28">
        <v>-1209.25971238901</v>
      </c>
      <c r="CS68" s="71" t="s">
        <v>119</v>
      </c>
      <c r="CT68" s="424"/>
      <c r="CU68" s="39">
        <f t="shared" ref="CU68:DM68" si="160">627.5095*(BZ69-BZ67)</f>
        <v>2.79941404972584</v>
      </c>
      <c r="CV68" s="39">
        <f t="shared" si="160"/>
        <v>2.2408183082223174</v>
      </c>
      <c r="CW68" s="39">
        <f t="shared" si="160"/>
        <v>-0.55859574150352265</v>
      </c>
      <c r="CX68" s="39">
        <f t="shared" si="160"/>
        <v>2.79941404972584</v>
      </c>
      <c r="CY68" s="39">
        <f t="shared" si="160"/>
        <v>2.1136207772347291</v>
      </c>
      <c r="CZ68" s="39">
        <f t="shared" si="160"/>
        <v>-0.68579327249111111</v>
      </c>
      <c r="DA68" s="39">
        <f t="shared" si="160"/>
        <v>3.1870904417553763</v>
      </c>
      <c r="DB68" s="39">
        <f t="shared" si="160"/>
        <v>2.4802305896148975</v>
      </c>
      <c r="DC68" s="39">
        <f t="shared" si="160"/>
        <v>-0.70685985214047842</v>
      </c>
      <c r="DD68" s="39">
        <f t="shared" si="160"/>
        <v>3.2057075003408642</v>
      </c>
      <c r="DE68" s="39">
        <f t="shared" si="160"/>
        <v>2.5090978150250569</v>
      </c>
      <c r="DF68" s="39">
        <f t="shared" si="160"/>
        <v>-0.69660968531580725</v>
      </c>
      <c r="DG68" s="39">
        <f t="shared" si="160"/>
        <v>2.274171843812919</v>
      </c>
      <c r="DH68" s="39">
        <f t="shared" si="160"/>
        <v>3.6750222318277088</v>
      </c>
      <c r="DI68" s="39">
        <f t="shared" si="160"/>
        <v>3.2057071489221389</v>
      </c>
      <c r="DJ68" s="39">
        <f t="shared" si="160"/>
        <v>2.5417066412602236</v>
      </c>
      <c r="DK68" s="39">
        <f t="shared" si="160"/>
        <v>-0.6640005076619151</v>
      </c>
      <c r="DL68" s="39">
        <f t="shared" si="160"/>
        <v>2.2535091043467763</v>
      </c>
      <c r="DM68" s="39">
        <f t="shared" si="160"/>
        <v>4.1507336321988273</v>
      </c>
      <c r="DN68" s="428">
        <f t="shared" si="8"/>
        <v>3.2608826235166699E-2</v>
      </c>
      <c r="DO68" s="39">
        <f t="shared" si="29"/>
        <v>2.8867225410159403E-2</v>
      </c>
      <c r="DP68" s="429">
        <f t="shared" si="98"/>
        <v>-0.30088833303790619</v>
      </c>
      <c r="DQ68" s="429">
        <f t="shared" si="99"/>
        <v>0.10540476615839245</v>
      </c>
      <c r="DR68" s="429"/>
      <c r="DS68" s="33">
        <f t="shared" si="100"/>
        <v>7.7453667107000856E-2</v>
      </c>
      <c r="DT68" s="33">
        <f t="shared" si="30"/>
        <v>0.12719753098758846</v>
      </c>
      <c r="DU68" s="39">
        <f t="shared" si="101"/>
        <v>2.8125960899914038E-2</v>
      </c>
      <c r="DV68" s="39">
        <f t="shared" si="31"/>
        <v>3.2608826235166699E-2</v>
      </c>
      <c r="DW68" s="39"/>
      <c r="DX68" s="33">
        <f t="shared" si="32"/>
        <v>-4.9327706207086819E-2</v>
      </c>
      <c r="DY68" s="33">
        <f t="shared" si="33"/>
        <v>-9.4588704752421759E-2</v>
      </c>
      <c r="DZ68" s="23"/>
      <c r="EA68" s="23"/>
    </row>
    <row r="69" spans="1:131">
      <c r="A69" t="s">
        <v>80</v>
      </c>
      <c r="B69" s="4">
        <v>-1208.8566734235801</v>
      </c>
      <c r="C69" s="4">
        <v>-1208.84470935332</v>
      </c>
      <c r="D69" s="4">
        <v>-1208.8546196523801</v>
      </c>
      <c r="E69" s="4">
        <v>-1209.1908716057501</v>
      </c>
      <c r="F69" s="71" t="s">
        <v>743</v>
      </c>
      <c r="G69" s="424"/>
      <c r="H69" s="39">
        <f>627.5095*(B67-B68)</f>
        <v>12.077713266874921</v>
      </c>
      <c r="I69" s="39">
        <f>627.5095*(C67-C68)</f>
        <v>12.050881437604868</v>
      </c>
      <c r="J69" s="39">
        <f>627.5095*(D67-D68)</f>
        <v>11.935943980096127</v>
      </c>
      <c r="K69" s="39">
        <f>627.5095*(E67-E68)</f>
        <v>11.905345211184308</v>
      </c>
      <c r="L69" s="428">
        <f t="shared" si="0"/>
        <v>-3.0598768911819008E-2</v>
      </c>
      <c r="M69" s="39">
        <f t="shared" si="13"/>
        <v>-0.1149374575087414</v>
      </c>
      <c r="N69" s="429">
        <f t="shared" si="14"/>
        <v>0.17236805569061353</v>
      </c>
      <c r="P69" t="s">
        <v>80</v>
      </c>
      <c r="Q69" s="4">
        <v>-1209.0953940317499</v>
      </c>
      <c r="R69" s="4">
        <v>-1209.0389775798999</v>
      </c>
      <c r="S69" s="4">
        <v>-1209.0429145307701</v>
      </c>
      <c r="T69" s="4">
        <v>-1209.4090921923</v>
      </c>
      <c r="U69" s="71" t="s">
        <v>743</v>
      </c>
      <c r="V69" s="424"/>
      <c r="W69" s="39">
        <f>627.5095*(Q67-Q68)</f>
        <v>11.503793310464514</v>
      </c>
      <c r="X69" s="39">
        <f>627.5095*(R67-R68)</f>
        <v>11.349381677402659</v>
      </c>
      <c r="Y69" s="39">
        <f>627.5095*(S67-S68)</f>
        <v>11.285086106433097</v>
      </c>
      <c r="Z69" s="39">
        <f>627.5095*(T67-T68)</f>
        <v>11.196638642513694</v>
      </c>
      <c r="AA69" s="428">
        <f t="shared" si="1"/>
        <v>-8.8447463919402836E-2</v>
      </c>
      <c r="AB69" s="39">
        <f t="shared" si="15"/>
        <v>-6.4295570969562732E-2</v>
      </c>
      <c r="AC69" s="429">
        <f t="shared" si="16"/>
        <v>0.30715466795082058</v>
      </c>
      <c r="AE69" t="s">
        <v>80</v>
      </c>
      <c r="AF69" s="33">
        <v>-1205.8089663327501</v>
      </c>
      <c r="AG69" s="33">
        <v>-1208.85683371288</v>
      </c>
      <c r="AH69" s="33">
        <f t="shared" si="17"/>
        <v>-3.047867380129901</v>
      </c>
      <c r="AI69" s="33">
        <v>-1205.8089663327601</v>
      </c>
      <c r="AJ69" s="33">
        <v>-1208.60503985575</v>
      </c>
      <c r="AK69" s="33">
        <f t="shared" si="132"/>
        <v>-2.7960735229899001</v>
      </c>
      <c r="AL69" s="33">
        <v>-1206.0416774795799</v>
      </c>
      <c r="AM69" s="33">
        <v>-1208.8448723036599</v>
      </c>
      <c r="AN69" s="33">
        <f t="shared" si="19"/>
        <v>-2.8031948240800375</v>
      </c>
      <c r="AO69" s="33">
        <v>-1206.0433001522799</v>
      </c>
      <c r="AP69" s="33">
        <v>-1208.85473742873</v>
      </c>
      <c r="AQ69" s="33">
        <v>-1208.7229774847001</v>
      </c>
      <c r="AR69" s="33">
        <v>-1208.65767076509</v>
      </c>
      <c r="AS69" s="33">
        <f t="shared" si="20"/>
        <v>-2.8114372764500786</v>
      </c>
      <c r="AT69" s="33">
        <v>-1206.0433001522799</v>
      </c>
      <c r="AU69" s="33">
        <v>-1209.1910360560501</v>
      </c>
      <c r="AV69" s="33">
        <v>-1209.04536527708</v>
      </c>
      <c r="AW69" s="33">
        <v>-1209.0024266724799</v>
      </c>
      <c r="AX69" s="33">
        <f t="shared" si="21"/>
        <v>-3.1477359037701262</v>
      </c>
      <c r="AY69" s="71" t="s">
        <v>743</v>
      </c>
      <c r="AZ69" s="424"/>
      <c r="BA69" s="39">
        <f t="shared" ref="BA69:BK69" si="161">627.5095*(AF67-AF68)</f>
        <v>8.5137813384155425</v>
      </c>
      <c r="BB69" s="39">
        <f t="shared" si="161"/>
        <v>12.141898333277515</v>
      </c>
      <c r="BC69" s="33">
        <f t="shared" si="161"/>
        <v>3.6281169948619731</v>
      </c>
      <c r="BD69" s="39">
        <f t="shared" si="161"/>
        <v>8.5137813384155425</v>
      </c>
      <c r="BE69" s="39">
        <f t="shared" si="161"/>
        <v>12.436154687852225</v>
      </c>
      <c r="BF69" s="33">
        <f t="shared" si="161"/>
        <v>3.9223733494366835</v>
      </c>
      <c r="BG69" s="39">
        <f t="shared" si="161"/>
        <v>8.2056501216297644</v>
      </c>
      <c r="BH69" s="39">
        <f t="shared" si="161"/>
        <v>12.088711839300865</v>
      </c>
      <c r="BI69" s="39">
        <f t="shared" si="161"/>
        <v>3.8830617176711009</v>
      </c>
      <c r="BJ69" s="39">
        <f t="shared" si="161"/>
        <v>8.1655908500218608</v>
      </c>
      <c r="BK69" s="39">
        <f t="shared" si="161"/>
        <v>11.949295656586683</v>
      </c>
      <c r="BL69" s="39">
        <f>627.5095*(AS67-AS68)</f>
        <v>3.7837048065648213</v>
      </c>
      <c r="BM69" s="39">
        <f>627.5095*(AQ67-AQ68)</f>
        <v>11.61977028125599</v>
      </c>
      <c r="BN69" s="39">
        <f>627.5095*(AR67-AR68)</f>
        <v>12.273346325111431</v>
      </c>
      <c r="BO69" s="39">
        <f>627.5095*(AT67-AT68)</f>
        <v>8.1655908751333897</v>
      </c>
      <c r="BP69" s="39">
        <f>627.5095*(AU67-AU68)</f>
        <v>11.921831492195633</v>
      </c>
      <c r="BQ69" s="39">
        <f>627.5095*(AX67-AX68)</f>
        <v>3.7562406170622431</v>
      </c>
      <c r="BR69" s="39">
        <f>627.5095*(AV67-AV68)</f>
        <v>11.564412347005955</v>
      </c>
      <c r="BS69" s="39">
        <f>627.5095*(AW67-AW68)</f>
        <v>12.267381037907725</v>
      </c>
      <c r="BT69" s="428">
        <f t="shared" si="3"/>
        <v>-2.7464164391050261E-2</v>
      </c>
      <c r="BU69" s="39">
        <f t="shared" si="4"/>
        <v>-0.13941618271418221</v>
      </c>
      <c r="BV69" s="429">
        <f t="shared" si="95"/>
        <v>0.22006684108188246</v>
      </c>
      <c r="BW69" s="429">
        <f t="shared" si="96"/>
        <v>-0.12812362220026996</v>
      </c>
      <c r="BY69" t="s">
        <v>80</v>
      </c>
      <c r="BZ69" s="28">
        <v>-1205.8510469068101</v>
      </c>
      <c r="CA69" s="28">
        <v>-1209.0942615096701</v>
      </c>
      <c r="CB69" s="28">
        <f t="shared" si="23"/>
        <v>-3.2432146028600073</v>
      </c>
      <c r="CC69" s="28">
        <v>-1205.8510469068101</v>
      </c>
      <c r="CD69" s="28">
        <v>-1208.79307484574</v>
      </c>
      <c r="CE69" s="28">
        <f t="shared" si="24"/>
        <v>-2.9420279389298685</v>
      </c>
      <c r="CF69" s="28">
        <v>-1206.0839086700901</v>
      </c>
      <c r="CG69" s="28">
        <v>-1209.03765328132</v>
      </c>
      <c r="CH69" s="28">
        <f t="shared" si="25"/>
        <v>-2.9537446112299222</v>
      </c>
      <c r="CI69" s="28">
        <v>-1206.0843433669399</v>
      </c>
      <c r="CJ69" s="28">
        <v>-1209.0414901008301</v>
      </c>
      <c r="CK69" s="28">
        <f t="shared" si="26"/>
        <v>-2.957146733890113</v>
      </c>
      <c r="CL69" s="28">
        <v>-1208.8966217734601</v>
      </c>
      <c r="CM69" s="28">
        <v>-1208.8610667723301</v>
      </c>
      <c r="CN69" s="28">
        <v>-1206.08434336751</v>
      </c>
      <c r="CO69" s="28">
        <v>-1209.4077463215699</v>
      </c>
      <c r="CP69" s="28">
        <f t="shared" si="27"/>
        <v>-3.3234029540599295</v>
      </c>
      <c r="CQ69" s="28">
        <v>-1209.24718368664</v>
      </c>
      <c r="CR69" s="28">
        <v>-1209.2346050051999</v>
      </c>
      <c r="CS69" s="71" t="s">
        <v>743</v>
      </c>
      <c r="CT69" s="424"/>
      <c r="CU69" s="39">
        <f t="shared" ref="CU69:DM69" si="162">627.5095*(BZ67-BZ68)</f>
        <v>8.3285345163911888</v>
      </c>
      <c r="CV69" s="39">
        <f t="shared" si="162"/>
        <v>11.585263872806065</v>
      </c>
      <c r="CW69" s="39">
        <f t="shared" si="162"/>
        <v>3.2567293564148758</v>
      </c>
      <c r="CX69" s="39">
        <f t="shared" si="162"/>
        <v>8.3285345226690719</v>
      </c>
      <c r="CY69" s="39">
        <f t="shared" si="162"/>
        <v>11.818151605281564</v>
      </c>
      <c r="CZ69" s="39">
        <f t="shared" si="162"/>
        <v>3.4896170826124919</v>
      </c>
      <c r="DA69" s="39">
        <f t="shared" si="162"/>
        <v>7.8177043523800362</v>
      </c>
      <c r="DB69" s="39">
        <f t="shared" si="162"/>
        <v>11.283297441051824</v>
      </c>
      <c r="DC69" s="39">
        <f t="shared" si="162"/>
        <v>3.4655930886717869</v>
      </c>
      <c r="DD69" s="39">
        <f t="shared" si="162"/>
        <v>7.8113291130467246</v>
      </c>
      <c r="DE69" s="39">
        <f t="shared" si="162"/>
        <v>11.260409596690957</v>
      </c>
      <c r="DF69" s="39">
        <f t="shared" si="162"/>
        <v>3.4490804836442335</v>
      </c>
      <c r="DG69" s="39">
        <f t="shared" si="162"/>
        <v>10.950091929500763</v>
      </c>
      <c r="DH69" s="39">
        <f t="shared" si="162"/>
        <v>11.641146348513814</v>
      </c>
      <c r="DI69" s="39">
        <f t="shared" si="162"/>
        <v>7.8113291067688424</v>
      </c>
      <c r="DJ69" s="39">
        <f t="shared" si="162"/>
        <v>11.190332874795759</v>
      </c>
      <c r="DK69" s="39">
        <f t="shared" si="162"/>
        <v>3.3790037680269167</v>
      </c>
      <c r="DL69" s="39">
        <f t="shared" si="162"/>
        <v>10.863214663800278</v>
      </c>
      <c r="DM69" s="39">
        <f t="shared" si="162"/>
        <v>11.604388228790917</v>
      </c>
      <c r="DN69" s="428">
        <f t="shared" si="8"/>
        <v>-7.0076721895198091E-2</v>
      </c>
      <c r="DO69" s="39">
        <f t="shared" si="29"/>
        <v>-2.2887844360866438E-2</v>
      </c>
      <c r="DP69" s="429">
        <f t="shared" si="98"/>
        <v>0.39493099801030596</v>
      </c>
      <c r="DQ69" s="429">
        <f t="shared" si="99"/>
        <v>-0.12227441161204089</v>
      </c>
      <c r="DR69" s="429"/>
      <c r="DS69" s="33">
        <f t="shared" si="100"/>
        <v>-0.29425635457471033</v>
      </c>
      <c r="DT69" s="33">
        <f t="shared" si="30"/>
        <v>-0.23288772619761611</v>
      </c>
      <c r="DU69" s="39">
        <f t="shared" si="101"/>
        <v>-2.7464164391050261E-2</v>
      </c>
      <c r="DV69" s="39">
        <f t="shared" si="31"/>
        <v>-7.0076721895198091E-2</v>
      </c>
      <c r="DW69" s="39"/>
      <c r="DX69" s="33">
        <f t="shared" si="32"/>
        <v>0.26679219018366007</v>
      </c>
      <c r="DY69" s="33">
        <f t="shared" si="33"/>
        <v>0.16281100430241802</v>
      </c>
      <c r="DZ69" s="23"/>
      <c r="EA69" s="23"/>
    </row>
    <row r="70" spans="1:131">
      <c r="A70" t="s">
        <v>81</v>
      </c>
      <c r="B70" s="4">
        <v>-1654.3909007695499</v>
      </c>
      <c r="C70" s="4">
        <v>-1654.31742499234</v>
      </c>
      <c r="D70" s="4">
        <v>-1654.3284808672699</v>
      </c>
      <c r="E70" s="4">
        <v>-1654.66413021617</v>
      </c>
      <c r="F70" s="71" t="s">
        <v>118</v>
      </c>
      <c r="G70" s="424" t="s">
        <v>756</v>
      </c>
      <c r="H70" s="39">
        <f>627.5095*(B72-B71)</f>
        <v>30.592987213575476</v>
      </c>
      <c r="I70" s="39">
        <f>627.5095*(C72-C71)</f>
        <v>31.188187341165985</v>
      </c>
      <c r="J70" s="39">
        <f>627.5095*(D72-D71)</f>
        <v>31.179545261576944</v>
      </c>
      <c r="K70" s="39">
        <f>627.5095*(E72-E71)</f>
        <v>31.164825978264446</v>
      </c>
      <c r="L70" s="428">
        <f t="shared" si="0"/>
        <v>-1.4719283312498277E-2</v>
      </c>
      <c r="M70" s="39">
        <f t="shared" si="13"/>
        <v>-8.6420795890411739E-3</v>
      </c>
      <c r="N70" s="429">
        <f t="shared" si="14"/>
        <v>-0.57183876468896955</v>
      </c>
      <c r="P70" t="s">
        <v>81</v>
      </c>
      <c r="Q70" s="4">
        <v>-1654.7485299330999</v>
      </c>
      <c r="R70" s="4">
        <v>-1654.6416151654801</v>
      </c>
      <c r="S70" s="4">
        <v>-1654.6462985844901</v>
      </c>
      <c r="T70" s="4">
        <v>-1655.0153724209899</v>
      </c>
      <c r="U70" s="71" t="s">
        <v>118</v>
      </c>
      <c r="V70" s="424" t="s">
        <v>756</v>
      </c>
      <c r="W70" s="39">
        <f>627.5095*(Q72-Q71)</f>
        <v>30.197836242139118</v>
      </c>
      <c r="X70" s="39">
        <f>627.5095*(R72-R71)</f>
        <v>31.122421747716071</v>
      </c>
      <c r="Y70" s="39">
        <f>627.5095*(S72-S71)</f>
        <v>31.097883396612087</v>
      </c>
      <c r="Z70" s="39">
        <f>627.5095*(T72-T71)</f>
        <v>31.233574601334627</v>
      </c>
      <c r="AA70" s="428">
        <f t="shared" si="1"/>
        <v>0.1356912047225407</v>
      </c>
      <c r="AB70" s="39">
        <f t="shared" si="15"/>
        <v>-2.4538351103984724E-2</v>
      </c>
      <c r="AC70" s="429">
        <f t="shared" si="16"/>
        <v>-1.0357383591955092</v>
      </c>
      <c r="AE70" t="s">
        <v>81</v>
      </c>
      <c r="AF70" s="33">
        <v>-1649.56852550437</v>
      </c>
      <c r="AG70" s="33">
        <v>-1654.3921519374901</v>
      </c>
      <c r="AH70" s="33">
        <f t="shared" si="17"/>
        <v>-4.8236264331201255</v>
      </c>
      <c r="AI70" s="33">
        <v>-1649.56852550436</v>
      </c>
      <c r="AJ70" s="33">
        <v>-1654.14489756694</v>
      </c>
      <c r="AK70" s="33">
        <f t="shared" si="132"/>
        <v>-4.5763720625800488</v>
      </c>
      <c r="AL70" s="33">
        <v>-1649.7286581067001</v>
      </c>
      <c r="AM70" s="33">
        <v>-1654.31818178412</v>
      </c>
      <c r="AN70" s="33">
        <f t="shared" si="19"/>
        <v>-4.5895236774199475</v>
      </c>
      <c r="AO70" s="33">
        <v>-1649.7299294684001</v>
      </c>
      <c r="AP70" s="33">
        <v>-1654.32921394099</v>
      </c>
      <c r="AQ70" s="33">
        <v>-1654.09584011783</v>
      </c>
      <c r="AR70" s="33">
        <v>-1654.0482510705001</v>
      </c>
      <c r="AS70" s="33">
        <f t="shared" si="20"/>
        <v>-4.5992844725899431</v>
      </c>
      <c r="AT70" s="33">
        <v>-1649.7299294684001</v>
      </c>
      <c r="AU70" s="33">
        <v>-1654.66527946526</v>
      </c>
      <c r="AV70" s="33">
        <v>-1654.41898120413</v>
      </c>
      <c r="AW70" s="33">
        <v>-1654.3908117742201</v>
      </c>
      <c r="AX70" s="33">
        <f t="shared" si="21"/>
        <v>-4.9353499968599408</v>
      </c>
      <c r="AY70" s="71" t="s">
        <v>118</v>
      </c>
      <c r="AZ70" s="424" t="s">
        <v>756</v>
      </c>
      <c r="BA70" s="39">
        <f t="shared" ref="BA70:BK70" si="163">627.5095*(AF72-AF71)</f>
        <v>42.970756672923251</v>
      </c>
      <c r="BB70" s="39">
        <f t="shared" si="163"/>
        <v>30.648737234386424</v>
      </c>
      <c r="BC70" s="33">
        <f t="shared" si="163"/>
        <v>-12.322019438536824</v>
      </c>
      <c r="BD70" s="39">
        <f t="shared" si="163"/>
        <v>42.970756672923251</v>
      </c>
      <c r="BE70" s="39">
        <f t="shared" si="163"/>
        <v>31.06786134035675</v>
      </c>
      <c r="BF70" s="33">
        <f t="shared" si="163"/>
        <v>-11.9028953325665</v>
      </c>
      <c r="BG70" s="39">
        <f t="shared" si="163"/>
        <v>42.330200246395094</v>
      </c>
      <c r="BH70" s="39">
        <f t="shared" si="163"/>
        <v>31.156808383447363</v>
      </c>
      <c r="BI70" s="39">
        <f t="shared" si="163"/>
        <v>-11.173391862947737</v>
      </c>
      <c r="BJ70" s="39">
        <f t="shared" si="163"/>
        <v>42.305979189160752</v>
      </c>
      <c r="BK70" s="39">
        <f t="shared" si="163"/>
        <v>31.160028517550153</v>
      </c>
      <c r="BL70" s="39">
        <f>627.5095*(AS72-AS71)</f>
        <v>-11.145950671610601</v>
      </c>
      <c r="BM70" s="39">
        <f>627.5095*(AQ72-AQ71)</f>
        <v>32.360342657518032</v>
      </c>
      <c r="BN70" s="39">
        <f>627.5095*(AR72-AR71)</f>
        <v>32.711025456735456</v>
      </c>
      <c r="BO70" s="39">
        <f>627.5095*(AT72-AT71)</f>
        <v>42.305979201716518</v>
      </c>
      <c r="BP70" s="39">
        <f>627.5095*(AU72-AU71)</f>
        <v>31.257452228876893</v>
      </c>
      <c r="BQ70" s="39">
        <f>627.5095*(AX72-AX71)</f>
        <v>-11.048526972839625</v>
      </c>
      <c r="BR70" s="39">
        <f>627.5095*(AV72-AV71)</f>
        <v>32.561118118417134</v>
      </c>
      <c r="BS70" s="39">
        <f>627.5095*(AW72-AW71)</f>
        <v>33.233709130868135</v>
      </c>
      <c r="BT70" s="428">
        <f t="shared" si="3"/>
        <v>9.7423711326740658E-2</v>
      </c>
      <c r="BU70" s="39">
        <f t="shared" si="4"/>
        <v>3.2201341027899844E-3</v>
      </c>
      <c r="BV70" s="429">
        <f t="shared" si="95"/>
        <v>-0.60871499449046951</v>
      </c>
      <c r="BW70" s="429">
        <f t="shared" si="96"/>
        <v>-1.2734924656971991</v>
      </c>
      <c r="BY70" t="s">
        <v>81</v>
      </c>
      <c r="BZ70" s="28">
        <v>-1649.62603858938</v>
      </c>
      <c r="CA70" s="28">
        <v>-1654.74741849311</v>
      </c>
      <c r="CB70" s="28">
        <f t="shared" si="23"/>
        <v>-5.1213799037300305</v>
      </c>
      <c r="CC70" s="28">
        <v>-1649.62603858937</v>
      </c>
      <c r="CD70" s="28">
        <v>-1654.4496986291799</v>
      </c>
      <c r="CE70" s="28">
        <f t="shared" si="24"/>
        <v>-4.8236600398099654</v>
      </c>
      <c r="CF70" s="28">
        <v>-1649.79710282773</v>
      </c>
      <c r="CG70" s="28">
        <v>-1654.63989331428</v>
      </c>
      <c r="CH70" s="28">
        <f t="shared" si="25"/>
        <v>-4.8427904865500295</v>
      </c>
      <c r="CI70" s="28">
        <v>-1649.79737666393</v>
      </c>
      <c r="CJ70" s="28">
        <v>-1654.6444921024599</v>
      </c>
      <c r="CK70" s="28">
        <f t="shared" si="26"/>
        <v>-4.8471154385299542</v>
      </c>
      <c r="CL70" s="28">
        <v>-1654.3887952054799</v>
      </c>
      <c r="CM70" s="28">
        <v>-1654.3900143558301</v>
      </c>
      <c r="CN70" s="28">
        <v>-1649.79737666391</v>
      </c>
      <c r="CO70" s="28">
        <v>-1655.0138593910301</v>
      </c>
      <c r="CP70" s="28">
        <f t="shared" si="27"/>
        <v>-5.2164827271201375</v>
      </c>
      <c r="CQ70" s="28">
        <v>-1654.74343429122</v>
      </c>
      <c r="CR70" s="28">
        <v>-1654.76415880952</v>
      </c>
      <c r="CS70" s="71" t="s">
        <v>118</v>
      </c>
      <c r="CT70" s="424" t="s">
        <v>756</v>
      </c>
      <c r="CU70" s="39">
        <f t="shared" ref="CU70:DM70" si="164">627.5095*(BZ72-BZ71)</f>
        <v>43.030806288568414</v>
      </c>
      <c r="CV70" s="39">
        <f t="shared" si="164"/>
        <v>30.213103391381971</v>
      </c>
      <c r="CW70" s="39">
        <f t="shared" si="164"/>
        <v>-12.817702897186441</v>
      </c>
      <c r="CX70" s="39">
        <f t="shared" si="164"/>
        <v>43.030809212777413</v>
      </c>
      <c r="CY70" s="39">
        <f t="shared" si="164"/>
        <v>30.709499079764598</v>
      </c>
      <c r="CZ70" s="39">
        <f t="shared" si="164"/>
        <v>-12.321310133012817</v>
      </c>
      <c r="DA70" s="39">
        <f t="shared" si="164"/>
        <v>42.344646550409806</v>
      </c>
      <c r="DB70" s="39">
        <f t="shared" si="164"/>
        <v>30.996160372955835</v>
      </c>
      <c r="DC70" s="39">
        <f t="shared" si="164"/>
        <v>-11.348486177453967</v>
      </c>
      <c r="DD70" s="39">
        <f t="shared" si="164"/>
        <v>42.332660240535994</v>
      </c>
      <c r="DE70" s="39">
        <f t="shared" si="164"/>
        <v>31.005129711268431</v>
      </c>
      <c r="DF70" s="39">
        <f t="shared" si="164"/>
        <v>-11.327530529267561</v>
      </c>
      <c r="DG70" s="39">
        <f t="shared" si="164"/>
        <v>32.23476080657926</v>
      </c>
      <c r="DH70" s="39">
        <f t="shared" si="164"/>
        <v>32.615710880269276</v>
      </c>
      <c r="DI70" s="39">
        <f t="shared" si="164"/>
        <v>42.332660221702348</v>
      </c>
      <c r="DJ70" s="39">
        <f t="shared" si="164"/>
        <v>31.209709938189867</v>
      </c>
      <c r="DK70" s="39">
        <f t="shared" si="164"/>
        <v>-11.122950283512477</v>
      </c>
      <c r="DL70" s="39">
        <f t="shared" si="164"/>
        <v>32.486285364123141</v>
      </c>
      <c r="DM70" s="39">
        <f t="shared" si="164"/>
        <v>33.344404272654693</v>
      </c>
      <c r="DN70" s="428">
        <f t="shared" si="8"/>
        <v>0.20458022692143629</v>
      </c>
      <c r="DO70" s="39">
        <f t="shared" si="29"/>
        <v>8.9693383125961645E-3</v>
      </c>
      <c r="DP70" s="429">
        <f t="shared" si="98"/>
        <v>-0.99660654680789662</v>
      </c>
      <c r="DQ70" s="429">
        <f t="shared" si="99"/>
        <v>-1.6947526136739643</v>
      </c>
      <c r="DR70" s="429"/>
      <c r="DS70" s="33">
        <f t="shared" si="100"/>
        <v>-0.41912410597032412</v>
      </c>
      <c r="DT70" s="33">
        <f t="shared" si="30"/>
        <v>-0.4963927641736241</v>
      </c>
      <c r="DU70" s="39">
        <f t="shared" si="101"/>
        <v>9.7423711326740658E-2</v>
      </c>
      <c r="DV70" s="39">
        <f t="shared" si="31"/>
        <v>0.20458022692143629</v>
      </c>
      <c r="DW70" s="39"/>
      <c r="DX70" s="33">
        <f t="shared" si="32"/>
        <v>0.51654781729706478</v>
      </c>
      <c r="DY70" s="33">
        <f t="shared" si="33"/>
        <v>0.70097299109506039</v>
      </c>
      <c r="DZ70" s="23"/>
      <c r="EA70" s="23"/>
    </row>
    <row r="71" spans="1:131">
      <c r="A71" t="s">
        <v>82</v>
      </c>
      <c r="B71" s="4">
        <v>-1654.4145619968101</v>
      </c>
      <c r="C71" s="4">
        <v>-1654.3418478316801</v>
      </c>
      <c r="D71" s="4">
        <v>-1654.35288343502</v>
      </c>
      <c r="E71" s="4">
        <v>-1654.6885353207099</v>
      </c>
      <c r="F71" s="71" t="s">
        <v>119</v>
      </c>
      <c r="G71" s="424"/>
      <c r="H71" s="39">
        <f>627.5095*(B72-B70)</f>
        <v>15.745342326164041</v>
      </c>
      <c r="I71" s="39">
        <f>627.5095*(C72-C70)</f>
        <v>15.862623638276698</v>
      </c>
      <c r="J71" s="39">
        <f>627.5095*(D72-D70)</f>
        <v>15.86670217403927</v>
      </c>
      <c r="K71" s="39">
        <f>627.5095*(E72-E70)</f>
        <v>15.850391030960607</v>
      </c>
      <c r="L71" s="428">
        <f t="shared" ref="L71:L93" si="165">K71-J71</f>
        <v>-1.6311143078663548E-2</v>
      </c>
      <c r="M71" s="39">
        <f t="shared" si="13"/>
        <v>4.0785357625718888E-3</v>
      </c>
      <c r="N71" s="429">
        <f t="shared" si="14"/>
        <v>-0.10504870479656603</v>
      </c>
      <c r="P71" t="s">
        <v>82</v>
      </c>
      <c r="Q71" s="4">
        <v>-1654.77172978367</v>
      </c>
      <c r="R71" s="4">
        <v>-1654.6660907872599</v>
      </c>
      <c r="S71" s="4">
        <v>-1654.6707611054001</v>
      </c>
      <c r="T71" s="4">
        <v>-1655.0401347247</v>
      </c>
      <c r="U71" s="71" t="s">
        <v>119</v>
      </c>
      <c r="V71" s="424"/>
      <c r="W71" s="39">
        <f>627.5095*(Q72-Q70)</f>
        <v>15.639709610815594</v>
      </c>
      <c r="X71" s="39">
        <f>627.5095*(R72-R70)</f>
        <v>15.763736562449061</v>
      </c>
      <c r="Y71" s="39">
        <f>627.5095*(S72-S70)</f>
        <v>15.747419131643316</v>
      </c>
      <c r="Z71" s="39">
        <f>627.5095*(T72-T70)</f>
        <v>15.69499378137632</v>
      </c>
      <c r="AA71" s="428">
        <f t="shared" ref="AA71:AA93" si="166">Z71-Y71</f>
        <v>-5.2425350266995352E-2</v>
      </c>
      <c r="AB71" s="39">
        <f t="shared" si="15"/>
        <v>-1.6317430805745659E-2</v>
      </c>
      <c r="AC71" s="429">
        <f t="shared" si="16"/>
        <v>-5.5284170560726764E-2</v>
      </c>
      <c r="AE71" t="s">
        <v>82</v>
      </c>
      <c r="AF71" s="33">
        <v>-1649.58625022415</v>
      </c>
      <c r="AG71" s="33">
        <v>-1654.4157098646599</v>
      </c>
      <c r="AH71" s="33">
        <f t="shared" si="17"/>
        <v>-4.8294596405098673</v>
      </c>
      <c r="AI71" s="33">
        <v>-1649.58625022416</v>
      </c>
      <c r="AJ71" s="33">
        <v>-1654.16898961986</v>
      </c>
      <c r="AK71" s="33">
        <f t="shared" si="132"/>
        <v>-4.5827393956999458</v>
      </c>
      <c r="AL71" s="33">
        <v>-1649.7452501394</v>
      </c>
      <c r="AM71" s="33">
        <v>-1654.34236152365</v>
      </c>
      <c r="AN71" s="33">
        <f t="shared" si="19"/>
        <v>-4.5971113842499562</v>
      </c>
      <c r="AO71" s="33">
        <v>-1649.74648041864</v>
      </c>
      <c r="AP71" s="33">
        <v>-1654.35339374765</v>
      </c>
      <c r="AQ71" s="33">
        <v>-1654.11718713288</v>
      </c>
      <c r="AR71" s="33">
        <v>-1654.0828323969999</v>
      </c>
      <c r="AS71" s="33">
        <f t="shared" si="20"/>
        <v>-4.6069133290100126</v>
      </c>
      <c r="AT71" s="33">
        <v>-1649.74648041865</v>
      </c>
      <c r="AU71" s="33">
        <v>-1654.6897199816301</v>
      </c>
      <c r="AV71" s="33">
        <v>-1654.44052210521</v>
      </c>
      <c r="AW71" s="33">
        <v>-1654.42690564246</v>
      </c>
      <c r="AX71" s="33">
        <f t="shared" si="21"/>
        <v>-4.9432395629801249</v>
      </c>
      <c r="AY71" s="71" t="s">
        <v>119</v>
      </c>
      <c r="AZ71" s="424"/>
      <c r="BA71" s="39">
        <f t="shared" ref="BA71:BK71" si="167">627.5095*(AF72-AF70)</f>
        <v>31.84832662609611</v>
      </c>
      <c r="BB71" s="39">
        <f t="shared" si="167"/>
        <v>15.865914135026104</v>
      </c>
      <c r="BC71" s="33">
        <f t="shared" si="167"/>
        <v>-15.982412491070006</v>
      </c>
      <c r="BD71" s="39">
        <f t="shared" si="167"/>
        <v>31.848326613540348</v>
      </c>
      <c r="BE71" s="39">
        <f t="shared" si="167"/>
        <v>15.949869258573832</v>
      </c>
      <c r="BF71" s="33">
        <f t="shared" si="167"/>
        <v>-15.898457354966514</v>
      </c>
      <c r="BG71" s="39">
        <f t="shared" si="167"/>
        <v>31.918542102885596</v>
      </c>
      <c r="BH71" s="39">
        <f t="shared" si="167"/>
        <v>15.983792120892479</v>
      </c>
      <c r="BI71" s="39">
        <f t="shared" si="167"/>
        <v>-15.934749981993116</v>
      </c>
      <c r="BJ71" s="39">
        <f t="shared" si="167"/>
        <v>31.920100679603088</v>
      </c>
      <c r="BK71" s="39">
        <f t="shared" si="167"/>
        <v>15.986970130262888</v>
      </c>
      <c r="BL71" s="39">
        <f>627.5095*(AS72-AS70)</f>
        <v>-15.9331305493402</v>
      </c>
      <c r="BM71" s="39">
        <f>627.5095*(AQ72-AQ70)</f>
        <v>18.964887917019617</v>
      </c>
      <c r="BN71" s="39">
        <f>627.5095*(AR72-AR70)</f>
        <v>11.01091455547977</v>
      </c>
      <c r="BO71" s="39">
        <f>627.5095*(AT72-AT70)</f>
        <v>31.920100685880971</v>
      </c>
      <c r="BP71" s="39">
        <f>627.5095*(AU72-AU70)</f>
        <v>15.92079602174768</v>
      </c>
      <c r="BQ71" s="39">
        <f>627.5095*(AX72-AX70)</f>
        <v>-15.999304664133289</v>
      </c>
      <c r="BR71" s="39">
        <f>627.5095*(AV72-AV70)</f>
        <v>19.043998052146943</v>
      </c>
      <c r="BS71" s="39">
        <f>627.5095*(AW72-AW70)</f>
        <v>10.584463918545465</v>
      </c>
      <c r="BT71" s="428">
        <f t="shared" ref="BT71:BT93" si="168">BP71-BK71</f>
        <v>-6.6174108515207664E-2</v>
      </c>
      <c r="BU71" s="39">
        <f t="shared" ref="BU71:BU93" si="169">BK71-BH71</f>
        <v>3.1780093704085743E-3</v>
      </c>
      <c r="BV71" s="429">
        <f t="shared" ref="BV71:BV93" si="170">BB71-BP71</f>
        <v>-5.4881886721576123E-2</v>
      </c>
      <c r="BW71" s="429">
        <f t="shared" ref="BW71:BW93" si="171">BC71-BQ71</f>
        <v>1.6892173063283167E-2</v>
      </c>
      <c r="BY71" t="s">
        <v>82</v>
      </c>
      <c r="BZ71" s="28">
        <v>-1649.64393325166</v>
      </c>
      <c r="CA71" s="28">
        <v>-1654.7705930721099</v>
      </c>
      <c r="CB71" s="28">
        <f t="shared" si="23"/>
        <v>-5.1266598204499587</v>
      </c>
      <c r="CC71" s="28">
        <v>-1649.6439332563</v>
      </c>
      <c r="CD71" s="28">
        <v>-1654.47348603711</v>
      </c>
      <c r="CE71" s="28">
        <f t="shared" si="24"/>
        <v>-4.8295527808099905</v>
      </c>
      <c r="CF71" s="28">
        <v>-1649.81340182397</v>
      </c>
      <c r="CG71" s="28">
        <v>-1654.66406561126</v>
      </c>
      <c r="CH71" s="28">
        <f t="shared" si="25"/>
        <v>-4.8506637872899319</v>
      </c>
      <c r="CI71" s="28">
        <v>-1649.8136606082601</v>
      </c>
      <c r="CJ71" s="28">
        <v>-1654.66869232299</v>
      </c>
      <c r="CK71" s="28">
        <f t="shared" si="26"/>
        <v>-4.8550317147298756</v>
      </c>
      <c r="CL71" s="28">
        <v>-1654.4098783155</v>
      </c>
      <c r="CM71" s="28">
        <v>-1654.42496406749</v>
      </c>
      <c r="CN71" s="28">
        <v>-1649.8136606082401</v>
      </c>
      <c r="CO71" s="28">
        <v>-1655.03859530932</v>
      </c>
      <c r="CP71" s="28">
        <f t="shared" si="27"/>
        <v>-5.2249347010799738</v>
      </c>
      <c r="CQ71" s="28">
        <v>-1654.76487789465</v>
      </c>
      <c r="CR71" s="28">
        <v>-1654.8010667886299</v>
      </c>
      <c r="CS71" s="71" t="s">
        <v>119</v>
      </c>
      <c r="CT71" s="424"/>
      <c r="CU71" s="39">
        <f t="shared" ref="CU71:DM71" si="172">627.5095*(BZ72-BZ70)</f>
        <v>31.801735708567954</v>
      </c>
      <c r="CV71" s="39">
        <f t="shared" si="172"/>
        <v>15.670834910417714</v>
      </c>
      <c r="CW71" s="39">
        <f t="shared" si="172"/>
        <v>-16.13090079815024</v>
      </c>
      <c r="CX71" s="39">
        <f t="shared" si="172"/>
        <v>31.801735714845837</v>
      </c>
      <c r="CY71" s="39">
        <f t="shared" si="172"/>
        <v>15.782674623277753</v>
      </c>
      <c r="CZ71" s="39">
        <f t="shared" si="172"/>
        <v>-16.019061091568084</v>
      </c>
      <c r="DA71" s="39">
        <f t="shared" si="172"/>
        <v>32.116871569321155</v>
      </c>
      <c r="DB71" s="39">
        <f t="shared" si="172"/>
        <v>15.827814381221446</v>
      </c>
      <c r="DC71" s="39">
        <f t="shared" si="172"/>
        <v>-16.289057188099711</v>
      </c>
      <c r="DD71" s="39">
        <f t="shared" si="172"/>
        <v>32.114330475928256</v>
      </c>
      <c r="DE71" s="39">
        <f t="shared" si="172"/>
        <v>15.819261426586111</v>
      </c>
      <c r="DF71" s="39">
        <f t="shared" si="172"/>
        <v>-16.295069049342146</v>
      </c>
      <c r="DG71" s="39">
        <f t="shared" si="172"/>
        <v>19.004908979438813</v>
      </c>
      <c r="DH71" s="39">
        <f t="shared" si="172"/>
        <v>10.684434791408986</v>
      </c>
      <c r="DI71" s="39">
        <f t="shared" si="172"/>
        <v>32.11433045709461</v>
      </c>
      <c r="DJ71" s="39">
        <f t="shared" si="172"/>
        <v>15.687686220032223</v>
      </c>
      <c r="DK71" s="39">
        <f t="shared" si="172"/>
        <v>-16.426644237062387</v>
      </c>
      <c r="DL71" s="39">
        <f t="shared" si="172"/>
        <v>19.030220497538341</v>
      </c>
      <c r="DM71" s="39">
        <f t="shared" si="172"/>
        <v>10.184296755418725</v>
      </c>
      <c r="DN71" s="428">
        <f t="shared" ref="DN71:DN93" si="173">DJ71-DE71</f>
        <v>-0.13157520655388844</v>
      </c>
      <c r="DO71" s="39">
        <f t="shared" si="29"/>
        <v>-8.5529546353342312E-3</v>
      </c>
      <c r="DP71" s="429">
        <f t="shared" ref="DP71:DP93" si="174">CV71-DJ71</f>
        <v>-1.6851309614509091E-2</v>
      </c>
      <c r="DQ71" s="429">
        <f t="shared" ref="DQ71:DQ93" si="175">CW71-DK71</f>
        <v>0.29574343891214738</v>
      </c>
      <c r="DR71" s="429"/>
      <c r="DS71" s="33">
        <f t="shared" ref="DS71:DS93" si="176">BC71-BF71</f>
        <v>-8.3955136103492478E-2</v>
      </c>
      <c r="DT71" s="33">
        <f t="shared" si="30"/>
        <v>-0.11183970658215614</v>
      </c>
      <c r="DU71" s="39">
        <f t="shared" ref="DU71:DU93" si="177">BT71</f>
        <v>-6.6174108515207664E-2</v>
      </c>
      <c r="DV71" s="39">
        <f t="shared" si="31"/>
        <v>-0.13157520655388844</v>
      </c>
      <c r="DW71" s="39"/>
      <c r="DX71" s="33">
        <f t="shared" si="32"/>
        <v>1.7781027588284815E-2</v>
      </c>
      <c r="DY71" s="33">
        <f t="shared" si="33"/>
        <v>-1.9735499971732295E-2</v>
      </c>
      <c r="DZ71" s="23"/>
      <c r="EA71" s="23"/>
    </row>
    <row r="72" spans="1:131">
      <c r="A72" t="s">
        <v>83</v>
      </c>
      <c r="B72" s="4">
        <v>-1654.3658089704199</v>
      </c>
      <c r="C72" s="4">
        <v>-1654.2921462935501</v>
      </c>
      <c r="D72" s="4">
        <v>-1654.3031956689199</v>
      </c>
      <c r="E72" s="4">
        <v>-1654.6388710112799</v>
      </c>
      <c r="F72" s="71" t="s">
        <v>743</v>
      </c>
      <c r="G72" s="424"/>
      <c r="H72" s="39">
        <f>627.5095*(B70-B71)</f>
        <v>14.847644887411434</v>
      </c>
      <c r="I72" s="39">
        <f>627.5095*(C70-C71)</f>
        <v>15.325563702889289</v>
      </c>
      <c r="J72" s="39">
        <f>627.5095*(D70-D71)</f>
        <v>15.312843087537674</v>
      </c>
      <c r="K72" s="39">
        <f>627.5095*(E70-E71)</f>
        <v>15.314434947303837</v>
      </c>
      <c r="L72" s="428">
        <f t="shared" si="165"/>
        <v>1.5918597661634948E-3</v>
      </c>
      <c r="M72" s="39">
        <f t="shared" ref="M72:M93" si="178">J72-I72</f>
        <v>-1.2720615351614839E-2</v>
      </c>
      <c r="N72" s="429">
        <f t="shared" ref="N72:N93" si="179">H72-K72</f>
        <v>-0.46679005989240352</v>
      </c>
      <c r="P72" t="s">
        <v>83</v>
      </c>
      <c r="Q72" s="4">
        <v>-1654.72360647041</v>
      </c>
      <c r="R72" s="4">
        <v>-1654.6164940532699</v>
      </c>
      <c r="S72" s="4">
        <v>-1654.62120347576</v>
      </c>
      <c r="T72" s="4">
        <v>-1654.99036085737</v>
      </c>
      <c r="U72" s="71" t="s">
        <v>743</v>
      </c>
      <c r="V72" s="424"/>
      <c r="W72" s="39">
        <f>627.5095*(Q70-Q71)</f>
        <v>14.558126631323523</v>
      </c>
      <c r="X72" s="39">
        <f>627.5095*(R70-R71)</f>
        <v>15.358685185267012</v>
      </c>
      <c r="Y72" s="39">
        <f>627.5095*(S70-S71)</f>
        <v>15.350464264968773</v>
      </c>
      <c r="Z72" s="39">
        <f>627.5095*(T70-T71)</f>
        <v>15.538580819958309</v>
      </c>
      <c r="AA72" s="428">
        <f t="shared" si="166"/>
        <v>0.18811655498953606</v>
      </c>
      <c r="AB72" s="39">
        <f t="shared" ref="AB72:AB93" si="180">Y72-X72</f>
        <v>-8.220920298239065E-3</v>
      </c>
      <c r="AC72" s="429">
        <f t="shared" ref="AC72:AC93" si="181">W72-Z72</f>
        <v>-0.98045418863478595</v>
      </c>
      <c r="AE72" t="s">
        <v>83</v>
      </c>
      <c r="AF72" s="33">
        <v>-1649.51777196737</v>
      </c>
      <c r="AG72" s="33">
        <v>-1654.3668679949601</v>
      </c>
      <c r="AH72" s="33">
        <f t="shared" ref="AH72:AH97" si="182">AG72-AF72</f>
        <v>-4.8490960275901216</v>
      </c>
      <c r="AI72" s="33">
        <v>-1649.51777196738</v>
      </c>
      <c r="AJ72" s="33">
        <v>-1654.11947983341</v>
      </c>
      <c r="AK72" s="33">
        <f t="shared" si="132"/>
        <v>-4.6017078660299831</v>
      </c>
      <c r="AL72" s="33">
        <v>-1649.67779267422</v>
      </c>
      <c r="AM72" s="33">
        <v>-1654.2927099910701</v>
      </c>
      <c r="AN72" s="33">
        <f t="shared" ref="AN72:AN97" si="183">AM72-AL72</f>
        <v>-4.6149173168500965</v>
      </c>
      <c r="AO72" s="33">
        <v>-1649.67906155217</v>
      </c>
      <c r="AP72" s="33">
        <v>-1654.30373708346</v>
      </c>
      <c r="AQ72" s="33">
        <v>-1654.0656176464299</v>
      </c>
      <c r="AR72" s="33">
        <v>-1654.03070406196</v>
      </c>
      <c r="AS72" s="33">
        <f t="shared" ref="AS72:AS97" si="184">AP72-AO72</f>
        <v>-4.624675531289995</v>
      </c>
      <c r="AT72" s="33">
        <v>-1649.67906155216</v>
      </c>
      <c r="AU72" s="33">
        <v>-1654.6399080628801</v>
      </c>
      <c r="AV72" s="33">
        <v>-1654.3886326627101</v>
      </c>
      <c r="AW72" s="33">
        <v>-1654.373944358</v>
      </c>
      <c r="AX72" s="33">
        <f t="shared" ref="AX72:AX97" si="185">AU72-AT72</f>
        <v>-4.9608465107201027</v>
      </c>
      <c r="AY72" s="71" t="s">
        <v>743</v>
      </c>
      <c r="AZ72" s="424"/>
      <c r="BA72" s="39">
        <f t="shared" ref="BA72:BK72" si="186">627.5095*(AF70-AF71)</f>
        <v>11.122430046827139</v>
      </c>
      <c r="BB72" s="39">
        <f t="shared" si="186"/>
        <v>14.782823099360321</v>
      </c>
      <c r="BC72" s="33">
        <f t="shared" si="186"/>
        <v>3.6603930525331827</v>
      </c>
      <c r="BD72" s="39">
        <f t="shared" si="186"/>
        <v>11.122430059382904</v>
      </c>
      <c r="BE72" s="39">
        <f t="shared" si="186"/>
        <v>15.117992081782917</v>
      </c>
      <c r="BF72" s="33">
        <f t="shared" si="186"/>
        <v>3.9955620224000139</v>
      </c>
      <c r="BG72" s="39">
        <f t="shared" si="186"/>
        <v>10.411658143509502</v>
      </c>
      <c r="BH72" s="39">
        <f t="shared" si="186"/>
        <v>15.173016262554881</v>
      </c>
      <c r="BI72" s="39">
        <f t="shared" si="186"/>
        <v>4.7613581190453793</v>
      </c>
      <c r="BJ72" s="39">
        <f t="shared" si="186"/>
        <v>10.385878509557665</v>
      </c>
      <c r="BK72" s="39">
        <f t="shared" si="186"/>
        <v>15.173058387287265</v>
      </c>
      <c r="BL72" s="39">
        <f>627.5095*(AS70-AS71)</f>
        <v>4.7871798777295993</v>
      </c>
      <c r="BM72" s="39">
        <f>627.5095*(AQ70-AQ71)</f>
        <v>13.395454740498417</v>
      </c>
      <c r="BN72" s="39">
        <f>627.5095*(AR70-AR71)</f>
        <v>21.700110901255684</v>
      </c>
      <c r="BO72" s="39">
        <f>627.5095*(AT70-AT71)</f>
        <v>10.385878515835547</v>
      </c>
      <c r="BP72" s="39">
        <f>627.5095*(AU70-AU71)</f>
        <v>15.336656207129211</v>
      </c>
      <c r="BQ72" s="39">
        <f>627.5095*(AX70-AX71)</f>
        <v>4.9507776912936645</v>
      </c>
      <c r="BR72" s="39">
        <f>627.5095*(AV70-AV71)</f>
        <v>13.517120066270193</v>
      </c>
      <c r="BS72" s="39">
        <f>627.5095*(AW70-AW71)</f>
        <v>22.649245212322672</v>
      </c>
      <c r="BT72" s="428">
        <f t="shared" si="168"/>
        <v>0.16359781984194655</v>
      </c>
      <c r="BU72" s="39">
        <f t="shared" si="169"/>
        <v>4.212473238318637E-5</v>
      </c>
      <c r="BV72" s="429">
        <f t="shared" si="170"/>
        <v>-0.55383310776888983</v>
      </c>
      <c r="BW72" s="429">
        <f t="shared" si="171"/>
        <v>-1.2903846387604818</v>
      </c>
      <c r="BY72" t="s">
        <v>83</v>
      </c>
      <c r="BZ72" s="28">
        <v>-1649.5753592997301</v>
      </c>
      <c r="CA72" s="28">
        <v>-1654.7224454290999</v>
      </c>
      <c r="CB72" s="28">
        <f t="shared" ref="CB72:CB97" si="187">CA72-BZ72</f>
        <v>-5.1470861293698817</v>
      </c>
      <c r="CC72" s="28">
        <v>-1649.57535929971</v>
      </c>
      <c r="CD72" s="28">
        <v>-1654.42454733725</v>
      </c>
      <c r="CE72" s="28">
        <f t="shared" ref="CE72:CE97" si="188">CD72-CC72</f>
        <v>-4.8491880375399887</v>
      </c>
      <c r="CF72" s="28">
        <v>-1649.7459213371401</v>
      </c>
      <c r="CG72" s="28">
        <v>-1654.6146700875699</v>
      </c>
      <c r="CH72" s="28">
        <f t="shared" ref="CH72:CH97" si="189">CG72-CF72</f>
        <v>-4.8687487504298588</v>
      </c>
      <c r="CI72" s="28">
        <v>-1649.74619922283</v>
      </c>
      <c r="CJ72" s="28">
        <v>-1654.6192825057501</v>
      </c>
      <c r="CK72" s="28">
        <f t="shared" ref="CK72:CK97" si="190">CJ72-CI72</f>
        <v>-4.8730832829201063</v>
      </c>
      <c r="CL72" s="28">
        <v>-1654.3585089564599</v>
      </c>
      <c r="CM72" s="28">
        <v>-1654.3729876258899</v>
      </c>
      <c r="CN72" s="28">
        <v>-1649.74619922284</v>
      </c>
      <c r="CO72" s="28">
        <v>-1654.9888594727499</v>
      </c>
      <c r="CP72" s="28">
        <f t="shared" ref="CP72:CP97" si="191">CO72-CN72</f>
        <v>-5.2426602499099317</v>
      </c>
      <c r="CQ72" s="28">
        <v>-1654.71310770573</v>
      </c>
      <c r="CR72" s="28">
        <v>-1654.7479291002401</v>
      </c>
      <c r="CS72" s="71" t="s">
        <v>743</v>
      </c>
      <c r="CT72" s="424"/>
      <c r="CU72" s="39">
        <f t="shared" ref="CU72:DM72" si="192">627.5095*(BZ70-BZ71)</f>
        <v>11.229070580000457</v>
      </c>
      <c r="CV72" s="39">
        <f t="shared" si="192"/>
        <v>14.542268480964257</v>
      </c>
      <c r="CW72" s="39">
        <f t="shared" si="192"/>
        <v>3.3131979009637997</v>
      </c>
      <c r="CX72" s="39">
        <f t="shared" si="192"/>
        <v>11.229073497931576</v>
      </c>
      <c r="CY72" s="39">
        <f t="shared" si="192"/>
        <v>14.926824456486843</v>
      </c>
      <c r="CZ72" s="39">
        <f t="shared" si="192"/>
        <v>3.6977509585552668</v>
      </c>
      <c r="DA72" s="39">
        <f t="shared" si="192"/>
        <v>10.227774981088647</v>
      </c>
      <c r="DB72" s="39">
        <f t="shared" si="192"/>
        <v>15.168345991734391</v>
      </c>
      <c r="DC72" s="39">
        <f t="shared" si="192"/>
        <v>4.9405710106457432</v>
      </c>
      <c r="DD72" s="39">
        <f t="shared" si="192"/>
        <v>10.218329764607734</v>
      </c>
      <c r="DE72" s="39">
        <f t="shared" si="192"/>
        <v>15.185868284682321</v>
      </c>
      <c r="DF72" s="39">
        <f t="shared" si="192"/>
        <v>4.9675385200745854</v>
      </c>
      <c r="DG72" s="39">
        <f t="shared" si="192"/>
        <v>13.22985182714045</v>
      </c>
      <c r="DH72" s="39">
        <f t="shared" si="192"/>
        <v>21.93127608886029</v>
      </c>
      <c r="DI72" s="39">
        <f t="shared" si="192"/>
        <v>10.218329764607734</v>
      </c>
      <c r="DJ72" s="39">
        <f t="shared" si="192"/>
        <v>15.522023718157646</v>
      </c>
      <c r="DK72" s="39">
        <f t="shared" si="192"/>
        <v>5.303693953549911</v>
      </c>
      <c r="DL72" s="39">
        <f t="shared" si="192"/>
        <v>13.456064866584798</v>
      </c>
      <c r="DM72" s="39">
        <f t="shared" si="192"/>
        <v>23.160107517235971</v>
      </c>
      <c r="DN72" s="428">
        <f t="shared" si="173"/>
        <v>0.33615543347532473</v>
      </c>
      <c r="DO72" s="39">
        <f t="shared" ref="DO72:DO93" si="193">DE72-DB72</f>
        <v>1.7522292947930396E-2</v>
      </c>
      <c r="DP72" s="429">
        <f t="shared" si="174"/>
        <v>-0.97975523719338931</v>
      </c>
      <c r="DQ72" s="429">
        <f t="shared" si="175"/>
        <v>-1.9904960525861113</v>
      </c>
      <c r="DR72" s="429"/>
      <c r="DS72" s="33">
        <f t="shared" si="176"/>
        <v>-0.3351689698668312</v>
      </c>
      <c r="DT72" s="33">
        <f t="shared" ref="DT72:DT93" si="194">CW72-CZ72</f>
        <v>-0.38455305759146707</v>
      </c>
      <c r="DU72" s="39">
        <f t="shared" si="177"/>
        <v>0.16359781984194655</v>
      </c>
      <c r="DV72" s="39">
        <f t="shared" ref="DV72:DV93" si="195">DN72</f>
        <v>0.33615543347532473</v>
      </c>
      <c r="DW72" s="39"/>
      <c r="DX72" s="33">
        <f t="shared" ref="DX72:DX93" si="196">DU72-DS72</f>
        <v>0.49876678970877775</v>
      </c>
      <c r="DY72" s="33">
        <f t="shared" ref="DY72:DY93" si="197">DV72-DT72</f>
        <v>0.7207084910667918</v>
      </c>
      <c r="DZ72" s="23"/>
      <c r="EA72" s="23"/>
    </row>
    <row r="73" spans="1:131">
      <c r="A73" t="s">
        <v>84</v>
      </c>
      <c r="B73" s="4">
        <v>-1655.61877699571</v>
      </c>
      <c r="C73" s="4">
        <v>-1655.54605097936</v>
      </c>
      <c r="D73" s="4">
        <v>-1655.5575796578501</v>
      </c>
      <c r="E73" s="4">
        <v>-1655.8942260865899</v>
      </c>
      <c r="F73" s="71" t="s">
        <v>118</v>
      </c>
      <c r="G73" s="424" t="s">
        <v>756</v>
      </c>
      <c r="H73" s="39">
        <f>627.5095*(B75-B74)</f>
        <v>15.181569957552281</v>
      </c>
      <c r="I73" s="39">
        <f>627.5095*(C75-C74)</f>
        <v>15.134806067104755</v>
      </c>
      <c r="J73" s="39">
        <f>627.5095*(D75-D74)</f>
        <v>15.155949573069277</v>
      </c>
      <c r="K73" s="39">
        <f>627.5095*(E75-E74)</f>
        <v>15.106271603695312</v>
      </c>
      <c r="L73" s="428">
        <f t="shared" si="165"/>
        <v>-4.967796937396507E-2</v>
      </c>
      <c r="M73" s="39">
        <f t="shared" si="178"/>
        <v>2.1143505964522191E-2</v>
      </c>
      <c r="N73" s="429">
        <f t="shared" si="179"/>
        <v>7.5298353856968703E-2</v>
      </c>
      <c r="P73" t="s">
        <v>84</v>
      </c>
      <c r="Q73" s="4">
        <v>-1655.97746400191</v>
      </c>
      <c r="R73" s="4">
        <v>-1655.87149189856</v>
      </c>
      <c r="S73" s="4">
        <v>-1655.8762389276001</v>
      </c>
      <c r="T73" s="4">
        <v>-1656.2459778846201</v>
      </c>
      <c r="U73" s="71" t="s">
        <v>118</v>
      </c>
      <c r="V73" s="424" t="s">
        <v>756</v>
      </c>
      <c r="W73" s="39">
        <f>627.5095*(Q75-Q74)</f>
        <v>14.822643371421346</v>
      </c>
      <c r="X73" s="39">
        <f>627.5095*(R75-R74)</f>
        <v>14.946579447000005</v>
      </c>
      <c r="Y73" s="39">
        <f>627.5095*(S75-S74)</f>
        <v>14.924590121107748</v>
      </c>
      <c r="Z73" s="39">
        <f>627.5095*(T75-T74)</f>
        <v>14.87094286553245</v>
      </c>
      <c r="AA73" s="428">
        <f t="shared" si="166"/>
        <v>-5.3647255575297592E-2</v>
      </c>
      <c r="AB73" s="39">
        <f t="shared" si="180"/>
        <v>-2.1989325892256772E-2</v>
      </c>
      <c r="AC73" s="429">
        <f t="shared" si="181"/>
        <v>-4.8299494111104124E-2</v>
      </c>
      <c r="AE73" t="s">
        <v>84</v>
      </c>
      <c r="AF73" s="33">
        <v>-1650.7546836833701</v>
      </c>
      <c r="AG73" s="33">
        <v>-1655.6201507666501</v>
      </c>
      <c r="AH73" s="33">
        <f t="shared" si="182"/>
        <v>-4.8654670832800093</v>
      </c>
      <c r="AI73" s="33">
        <v>-1650.7546836833601</v>
      </c>
      <c r="AJ73" s="33">
        <v>-1655.37078864725</v>
      </c>
      <c r="AK73" s="33">
        <f t="shared" si="132"/>
        <v>-4.6161049638899385</v>
      </c>
      <c r="AL73" s="33">
        <v>-1650.9177951755501</v>
      </c>
      <c r="AM73" s="33">
        <v>-1655.54695663197</v>
      </c>
      <c r="AN73" s="33">
        <f t="shared" si="183"/>
        <v>-4.629161456419979</v>
      </c>
      <c r="AO73" s="33">
        <v>-1650.9194006907501</v>
      </c>
      <c r="AP73" s="33">
        <v>-1655.55843772197</v>
      </c>
      <c r="AQ73" s="33">
        <v>-1655.32536578541</v>
      </c>
      <c r="AR73" s="33">
        <v>-1655.2714265080001</v>
      </c>
      <c r="AS73" s="33">
        <f t="shared" si="184"/>
        <v>-4.6390370312199138</v>
      </c>
      <c r="AT73" s="33">
        <v>-1650.9194006907601</v>
      </c>
      <c r="AU73" s="33">
        <v>-1655.8956095542401</v>
      </c>
      <c r="AV73" s="33">
        <v>-1655.6496706175999</v>
      </c>
      <c r="AW73" s="33">
        <v>-1655.61602973905</v>
      </c>
      <c r="AX73" s="33">
        <f t="shared" si="185"/>
        <v>-4.9762088634799966</v>
      </c>
      <c r="AY73" s="71" t="s">
        <v>118</v>
      </c>
      <c r="AZ73" s="424" t="s">
        <v>756</v>
      </c>
      <c r="BA73" s="39">
        <f t="shared" ref="BA73:BK73" si="198">627.5095*(AF75-AF74)</f>
        <v>22.787257737904291</v>
      </c>
      <c r="BB73" s="39">
        <f t="shared" si="198"/>
        <v>15.265231406478113</v>
      </c>
      <c r="BC73" s="33">
        <f t="shared" si="198"/>
        <v>-7.5220263314261793</v>
      </c>
      <c r="BD73" s="39">
        <f t="shared" si="198"/>
        <v>22.787257737904291</v>
      </c>
      <c r="BE73" s="39">
        <f t="shared" si="198"/>
        <v>15.285735348482941</v>
      </c>
      <c r="BF73" s="33">
        <f t="shared" si="198"/>
        <v>-7.5015223894213507</v>
      </c>
      <c r="BG73" s="39">
        <f t="shared" si="198"/>
        <v>22.431544088284184</v>
      </c>
      <c r="BH73" s="39">
        <f t="shared" si="198"/>
        <v>15.161100026687782</v>
      </c>
      <c r="BI73" s="39">
        <f t="shared" si="198"/>
        <v>-7.2704440615964021</v>
      </c>
      <c r="BJ73" s="39">
        <f t="shared" si="198"/>
        <v>22.43212241992088</v>
      </c>
      <c r="BK73" s="39">
        <f t="shared" si="198"/>
        <v>15.17543283301249</v>
      </c>
      <c r="BL73" s="39">
        <f>627.5095*(AS75-AS74)</f>
        <v>-7.2566895869083901</v>
      </c>
      <c r="BM73" s="39">
        <f>627.5095*(AQ75-AQ74)</f>
        <v>16.18250485774481</v>
      </c>
      <c r="BN73" s="39">
        <f>627.5095*(AR75-AR74)</f>
        <v>14.065158537794398</v>
      </c>
      <c r="BO73" s="39">
        <f>627.5095*(AT75-AT74)</f>
        <v>22.432122432476643</v>
      </c>
      <c r="BP73" s="39">
        <f>627.5095*(AU75-AU74)</f>
        <v>15.22288908612134</v>
      </c>
      <c r="BQ73" s="39">
        <f>627.5095*(AX75-AX74)</f>
        <v>-7.2092333463553038</v>
      </c>
      <c r="BR73" s="39">
        <f>627.5095*(AV75-AV74)</f>
        <v>16.204097804716863</v>
      </c>
      <c r="BS73" s="39">
        <f>627.5095*(AW75-AW74)</f>
        <v>14.176622272140548</v>
      </c>
      <c r="BT73" s="428">
        <f t="shared" si="168"/>
        <v>4.7456253108849822E-2</v>
      </c>
      <c r="BU73" s="39">
        <f t="shared" si="169"/>
        <v>1.4332806324707903E-2</v>
      </c>
      <c r="BV73" s="429">
        <f t="shared" si="170"/>
        <v>4.2342320356773655E-2</v>
      </c>
      <c r="BW73" s="429">
        <f t="shared" si="171"/>
        <v>-0.3127929850708755</v>
      </c>
      <c r="BY73" t="s">
        <v>84</v>
      </c>
      <c r="BZ73" s="28">
        <v>-1650.8130113848299</v>
      </c>
      <c r="CA73" s="28">
        <v>-1655.9764197529901</v>
      </c>
      <c r="CB73" s="28">
        <f t="shared" si="187"/>
        <v>-5.1634083681601624</v>
      </c>
      <c r="CC73" s="28">
        <v>-1650.8130113848399</v>
      </c>
      <c r="CD73" s="28">
        <v>-1655.6772584742801</v>
      </c>
      <c r="CE73" s="28">
        <f t="shared" si="188"/>
        <v>-4.8642470894401413</v>
      </c>
      <c r="CF73" s="28">
        <v>-1650.9867689017301</v>
      </c>
      <c r="CG73" s="28">
        <v>-1655.86980890366</v>
      </c>
      <c r="CH73" s="28">
        <f t="shared" si="189"/>
        <v>-4.883040001929885</v>
      </c>
      <c r="CI73" s="28">
        <v>-1650.9871350078799</v>
      </c>
      <c r="CJ73" s="28">
        <v>-1655.87444285827</v>
      </c>
      <c r="CK73" s="28">
        <f t="shared" si="190"/>
        <v>-4.887307850390016</v>
      </c>
      <c r="CL73" s="28">
        <v>-1655.61916314837</v>
      </c>
      <c r="CM73" s="28">
        <v>-1655.6142067155599</v>
      </c>
      <c r="CN73" s="28">
        <v>-1650.9871350078899</v>
      </c>
      <c r="CO73" s="28">
        <v>-1656.2446885183899</v>
      </c>
      <c r="CP73" s="28">
        <f t="shared" si="191"/>
        <v>-5.2575535104999744</v>
      </c>
      <c r="CQ73" s="28">
        <v>-1655.9746893275501</v>
      </c>
      <c r="CR73" s="28">
        <v>-1655.99019463837</v>
      </c>
      <c r="CS73" s="71" t="s">
        <v>118</v>
      </c>
      <c r="CT73" s="424" t="s">
        <v>756</v>
      </c>
      <c r="CU73" s="39">
        <f t="shared" ref="CU73:DM73" si="199">627.5095*(BZ75-BZ74)</f>
        <v>22.694657773640778</v>
      </c>
      <c r="CV73" s="39">
        <f t="shared" si="199"/>
        <v>14.897846205730849</v>
      </c>
      <c r="CW73" s="39">
        <f t="shared" si="199"/>
        <v>-7.7968115679099306</v>
      </c>
      <c r="CX73" s="39">
        <f t="shared" si="199"/>
        <v>22.694657616836402</v>
      </c>
      <c r="CY73" s="39">
        <f t="shared" si="199"/>
        <v>14.872653694876362</v>
      </c>
      <c r="CZ73" s="39">
        <f t="shared" si="199"/>
        <v>-7.8220039219600395</v>
      </c>
      <c r="DA73" s="39">
        <f t="shared" si="199"/>
        <v>22.647080360972037</v>
      </c>
      <c r="DB73" s="39">
        <f t="shared" si="199"/>
        <v>14.842873349071587</v>
      </c>
      <c r="DC73" s="39">
        <f t="shared" si="199"/>
        <v>-7.8042070119004512</v>
      </c>
      <c r="DD73" s="39">
        <f t="shared" si="199"/>
        <v>22.648512067825045</v>
      </c>
      <c r="DE73" s="39">
        <f t="shared" si="199"/>
        <v>14.828596980765369</v>
      </c>
      <c r="DF73" s="39">
        <f t="shared" si="199"/>
        <v>-7.8199150870596759</v>
      </c>
      <c r="DG73" s="39">
        <f t="shared" si="199"/>
        <v>16.041175235456095</v>
      </c>
      <c r="DH73" s="39">
        <f t="shared" si="199"/>
        <v>13.721793434277808</v>
      </c>
      <c r="DI73" s="39">
        <f t="shared" si="199"/>
        <v>22.648512086658691</v>
      </c>
      <c r="DJ73" s="39">
        <f t="shared" si="199"/>
        <v>14.872323530777454</v>
      </c>
      <c r="DK73" s="39">
        <f t="shared" si="199"/>
        <v>-7.7761885558812374</v>
      </c>
      <c r="DL73" s="39">
        <f t="shared" si="199"/>
        <v>16.054458224781197</v>
      </c>
      <c r="DM73" s="39">
        <f t="shared" si="199"/>
        <v>13.832904558527883</v>
      </c>
      <c r="DN73" s="428">
        <f t="shared" si="173"/>
        <v>4.3726550012085141E-2</v>
      </c>
      <c r="DO73" s="39">
        <f t="shared" si="193"/>
        <v>-1.4276368306218146E-2</v>
      </c>
      <c r="DP73" s="429">
        <f t="shared" si="174"/>
        <v>2.5522674953394997E-2</v>
      </c>
      <c r="DQ73" s="429">
        <f t="shared" si="175"/>
        <v>-2.0623012028693211E-2</v>
      </c>
      <c r="DR73" s="429"/>
      <c r="DS73" s="33">
        <f t="shared" si="176"/>
        <v>-2.0503942004828524E-2</v>
      </c>
      <c r="DT73" s="33">
        <f t="shared" si="194"/>
        <v>2.5192354050108889E-2</v>
      </c>
      <c r="DU73" s="39">
        <f t="shared" si="177"/>
        <v>4.7456253108849822E-2</v>
      </c>
      <c r="DV73" s="39">
        <f t="shared" si="195"/>
        <v>4.3726550012085141E-2</v>
      </c>
      <c r="DW73" s="39"/>
      <c r="DX73" s="33">
        <f t="shared" si="196"/>
        <v>6.7960195113678346E-2</v>
      </c>
      <c r="DY73" s="33">
        <f t="shared" si="197"/>
        <v>1.8534195961976252E-2</v>
      </c>
      <c r="DZ73" s="23"/>
      <c r="EA73" s="23"/>
    </row>
    <row r="74" spans="1:131">
      <c r="A74" t="s">
        <v>85</v>
      </c>
      <c r="B74" s="4">
        <v>-1655.5925303051099</v>
      </c>
      <c r="C74" s="4">
        <v>-1655.51855258408</v>
      </c>
      <c r="D74" s="4">
        <v>-1655.5297442373101</v>
      </c>
      <c r="E74" s="4">
        <v>-1655.8662862900501</v>
      </c>
      <c r="F74" s="71" t="s">
        <v>119</v>
      </c>
      <c r="G74" s="424"/>
      <c r="H74" s="39">
        <f>627.5095*(B75-B73)</f>
        <v>31.651617652704843</v>
      </c>
      <c r="I74" s="39">
        <f>627.5095*(C75-C73)</f>
        <v>32.390310340036699</v>
      </c>
      <c r="J74" s="39">
        <f>627.5095*(D75-D73)</f>
        <v>32.622940398405902</v>
      </c>
      <c r="K74" s="39">
        <f>627.5095*(E75-E73)</f>
        <v>32.638759360512196</v>
      </c>
      <c r="L74" s="428">
        <f t="shared" si="165"/>
        <v>1.5818962106294521E-2</v>
      </c>
      <c r="M74" s="39">
        <f t="shared" si="178"/>
        <v>0.23263005836920314</v>
      </c>
      <c r="N74" s="429">
        <f t="shared" si="179"/>
        <v>-0.98714170780735344</v>
      </c>
      <c r="P74" t="s">
        <v>85</v>
      </c>
      <c r="Q74" s="4">
        <v>-1655.95166154143</v>
      </c>
      <c r="R74" s="4">
        <v>-1655.8449533958801</v>
      </c>
      <c r="S74" s="4">
        <v>-1655.84957683174</v>
      </c>
      <c r="T74" s="4">
        <v>-1656.21927198034</v>
      </c>
      <c r="U74" s="71" t="s">
        <v>119</v>
      </c>
      <c r="V74" s="424"/>
      <c r="W74" s="39">
        <f>627.5095*(Q75-Q73)</f>
        <v>31.01393244600121</v>
      </c>
      <c r="X74" s="39">
        <f>627.5095*(R75-R73)</f>
        <v>31.599741994375854</v>
      </c>
      <c r="Y74" s="39">
        <f>627.5095*(S75-S73)</f>
        <v>31.655308563197895</v>
      </c>
      <c r="Z74" s="39">
        <f>627.5095*(T75-T73)</f>
        <v>31.629151507389974</v>
      </c>
      <c r="AA74" s="428">
        <f t="shared" si="166"/>
        <v>-2.6157055807921381E-2</v>
      </c>
      <c r="AB74" s="39">
        <f t="shared" si="180"/>
        <v>5.5566568822040807E-2</v>
      </c>
      <c r="AC74" s="429">
        <f t="shared" si="181"/>
        <v>-0.61521906138876403</v>
      </c>
      <c r="AE74" t="s">
        <v>85</v>
      </c>
      <c r="AF74" s="33">
        <v>-1650.7201193030201</v>
      </c>
      <c r="AG74" s="33">
        <v>-1655.5935237711799</v>
      </c>
      <c r="AH74" s="33">
        <f t="shared" si="182"/>
        <v>-4.8734044681598334</v>
      </c>
      <c r="AI74" s="33">
        <v>-1650.7201193030101</v>
      </c>
      <c r="AJ74" s="33">
        <v>-1655.34423441732</v>
      </c>
      <c r="AK74" s="33">
        <f t="shared" si="132"/>
        <v>-4.624115114309916</v>
      </c>
      <c r="AL74" s="33">
        <v>-1650.8822209174</v>
      </c>
      <c r="AM74" s="33">
        <v>-1655.5191295382101</v>
      </c>
      <c r="AN74" s="33">
        <f t="shared" si="183"/>
        <v>-4.636908620810118</v>
      </c>
      <c r="AO74" s="33">
        <v>-1650.8835663984401</v>
      </c>
      <c r="AP74" s="33">
        <v>-1655.53031090683</v>
      </c>
      <c r="AQ74" s="33">
        <v>-1655.2959490690801</v>
      </c>
      <c r="AR74" s="33">
        <v>-1655.24366816118</v>
      </c>
      <c r="AS74" s="33">
        <f t="shared" si="184"/>
        <v>-4.6467445083899293</v>
      </c>
      <c r="AT74" s="33">
        <v>-1650.8835663984501</v>
      </c>
      <c r="AU74" s="33">
        <v>-1655.86729378829</v>
      </c>
      <c r="AV74" s="33">
        <v>-1655.62009465643</v>
      </c>
      <c r="AW74" s="33">
        <v>-1655.58768248603</v>
      </c>
      <c r="AX74" s="33">
        <f t="shared" si="185"/>
        <v>-4.9837273898399417</v>
      </c>
      <c r="AY74" s="71" t="s">
        <v>119</v>
      </c>
      <c r="AZ74" s="424"/>
      <c r="BA74" s="39">
        <f t="shared" ref="BA74:BK74" si="200">627.5095*(AF75-AF73)</f>
        <v>44.476734769172701</v>
      </c>
      <c r="BB74" s="39">
        <f t="shared" si="200"/>
        <v>31.973924020500544</v>
      </c>
      <c r="BC74" s="33">
        <f t="shared" si="200"/>
        <v>-12.502810748672157</v>
      </c>
      <c r="BD74" s="39">
        <f t="shared" si="200"/>
        <v>44.476734769172701</v>
      </c>
      <c r="BE74" s="39">
        <f t="shared" si="200"/>
        <v>31.94876689478652</v>
      </c>
      <c r="BF74" s="33">
        <f t="shared" si="200"/>
        <v>-12.527967874386182</v>
      </c>
      <c r="BG74" s="39">
        <f t="shared" si="200"/>
        <v>44.75472903290148</v>
      </c>
      <c r="BH74" s="39">
        <f t="shared" si="200"/>
        <v>32.62286571843115</v>
      </c>
      <c r="BI74" s="39">
        <f t="shared" si="200"/>
        <v>-12.131863314470333</v>
      </c>
      <c r="BJ74" s="39">
        <f t="shared" si="200"/>
        <v>44.918481270240463</v>
      </c>
      <c r="BK74" s="39">
        <f t="shared" si="200"/>
        <v>32.825276538114288</v>
      </c>
      <c r="BL74" s="39">
        <f>627.5095*(AS75-AS73)</f>
        <v>-12.093204732126173</v>
      </c>
      <c r="BM74" s="39">
        <f>627.5095*(AQ75-AQ73)</f>
        <v>34.6417738135832</v>
      </c>
      <c r="BN74" s="39">
        <f>627.5095*(AR75-AR73)</f>
        <v>31.483784871679735</v>
      </c>
      <c r="BO74" s="39">
        <f>627.5095*(AT75-AT73)</f>
        <v>44.918481282796222</v>
      </c>
      <c r="BP74" s="39">
        <f>627.5095*(AU75-AU73)</f>
        <v>32.99130121957495</v>
      </c>
      <c r="BQ74" s="39">
        <f>627.5095*(AX75-AX73)</f>
        <v>-11.927180063221273</v>
      </c>
      <c r="BR74" s="39">
        <f>627.5095*(AV75-AV73)</f>
        <v>34.763294410485045</v>
      </c>
      <c r="BS74" s="39">
        <f>627.5095*(AW75-AW73)</f>
        <v>31.964792841095189</v>
      </c>
      <c r="BT74" s="428">
        <f t="shared" si="168"/>
        <v>0.16602468146066229</v>
      </c>
      <c r="BU74" s="39">
        <f t="shared" si="169"/>
        <v>0.20241081968313779</v>
      </c>
      <c r="BV74" s="429">
        <f t="shared" si="170"/>
        <v>-1.0173771990744065</v>
      </c>
      <c r="BW74" s="429">
        <f t="shared" si="171"/>
        <v>-0.57563068545088392</v>
      </c>
      <c r="BY74" t="s">
        <v>85</v>
      </c>
      <c r="BZ74" s="28">
        <v>-1650.77835322893</v>
      </c>
      <c r="CA74" s="28">
        <v>-1655.9503117265999</v>
      </c>
      <c r="CB74" s="28">
        <f t="shared" si="187"/>
        <v>-5.171958497669948</v>
      </c>
      <c r="CC74" s="28">
        <v>-1650.77835322894</v>
      </c>
      <c r="CD74" s="28">
        <v>-1655.6512383653401</v>
      </c>
      <c r="CE74" s="28">
        <f t="shared" si="188"/>
        <v>-4.8728851364001002</v>
      </c>
      <c r="CF74" s="28">
        <v>-1650.9512952940199</v>
      </c>
      <c r="CG74" s="28">
        <v>-1655.84285534175</v>
      </c>
      <c r="CH74" s="28">
        <f t="shared" si="189"/>
        <v>-4.8915600477300814</v>
      </c>
      <c r="CI74" s="28">
        <v>-1650.95162226862</v>
      </c>
      <c r="CJ74" s="28">
        <v>-1655.84739192653</v>
      </c>
      <c r="CK74" s="28">
        <f t="shared" si="190"/>
        <v>-4.8957696579100229</v>
      </c>
      <c r="CL74" s="28">
        <v>-1655.59069945125</v>
      </c>
      <c r="CM74" s="28">
        <v>-1655.58754840697</v>
      </c>
      <c r="CN74" s="28">
        <v>-1650.95162226863</v>
      </c>
      <c r="CO74" s="28">
        <v>-1656.21752581449</v>
      </c>
      <c r="CP74" s="28">
        <f t="shared" si="191"/>
        <v>-5.2659035458600556</v>
      </c>
      <c r="CQ74" s="28">
        <v>-1655.9461384577701</v>
      </c>
      <c r="CR74" s="28">
        <v>-1655.96297465468</v>
      </c>
      <c r="CS74" s="71" t="s">
        <v>119</v>
      </c>
      <c r="CT74" s="424"/>
      <c r="CU74" s="39">
        <f t="shared" ref="CU74:DM74" si="201">627.5095*(BZ75-BZ73)</f>
        <v>44.442979853329952</v>
      </c>
      <c r="CV74" s="39">
        <f t="shared" si="201"/>
        <v>31.280880791799202</v>
      </c>
      <c r="CW74" s="39">
        <f t="shared" si="201"/>
        <v>-13.16209906153075</v>
      </c>
      <c r="CX74" s="39">
        <f t="shared" si="201"/>
        <v>44.442979696525576</v>
      </c>
      <c r="CY74" s="39">
        <f t="shared" si="201"/>
        <v>31.20051924574517</v>
      </c>
      <c r="CZ74" s="39">
        <f t="shared" si="201"/>
        <v>-13.242460450780404</v>
      </c>
      <c r="DA74" s="39">
        <f t="shared" si="201"/>
        <v>44.907106198379083</v>
      </c>
      <c r="DB74" s="39">
        <f t="shared" si="201"/>
        <v>31.756489506420298</v>
      </c>
      <c r="DC74" s="39">
        <f t="shared" si="201"/>
        <v>-13.150616691958785</v>
      </c>
      <c r="DD74" s="39">
        <f t="shared" si="201"/>
        <v>44.933093324471038</v>
      </c>
      <c r="DE74" s="39">
        <f t="shared" si="201"/>
        <v>31.803313631435586</v>
      </c>
      <c r="DF74" s="39">
        <f t="shared" si="201"/>
        <v>-13.129779693035454</v>
      </c>
      <c r="DG74" s="39">
        <f t="shared" si="201"/>
        <v>33.902415583416264</v>
      </c>
      <c r="DH74" s="39">
        <f t="shared" si="201"/>
        <v>30.450135328408262</v>
      </c>
      <c r="DI74" s="39">
        <f t="shared" si="201"/>
        <v>44.933093343304691</v>
      </c>
      <c r="DJ74" s="39">
        <f t="shared" si="201"/>
        <v>31.917178273636598</v>
      </c>
      <c r="DK74" s="39">
        <f t="shared" si="201"/>
        <v>-13.01591506966809</v>
      </c>
      <c r="DL74" s="39">
        <f t="shared" si="201"/>
        <v>33.970400245006431</v>
      </c>
      <c r="DM74" s="39">
        <f t="shared" si="201"/>
        <v>30.913702913831916</v>
      </c>
      <c r="DN74" s="428">
        <f t="shared" si="173"/>
        <v>0.11386464220101189</v>
      </c>
      <c r="DO74" s="39">
        <f t="shared" si="193"/>
        <v>4.6824125015287876E-2</v>
      </c>
      <c r="DP74" s="429">
        <f t="shared" si="174"/>
        <v>-0.63629748183739565</v>
      </c>
      <c r="DQ74" s="429">
        <f t="shared" si="175"/>
        <v>-0.14618399186266018</v>
      </c>
      <c r="DR74" s="429"/>
      <c r="DS74" s="33">
        <f t="shared" si="176"/>
        <v>2.5157125714024176E-2</v>
      </c>
      <c r="DT74" s="33">
        <f t="shared" si="194"/>
        <v>8.0361389249654636E-2</v>
      </c>
      <c r="DU74" s="39">
        <f t="shared" si="177"/>
        <v>0.16602468146066229</v>
      </c>
      <c r="DV74" s="39">
        <f t="shared" si="195"/>
        <v>0.11386464220101189</v>
      </c>
      <c r="DW74" s="39"/>
      <c r="DX74" s="33">
        <f t="shared" si="196"/>
        <v>0.14086755574663812</v>
      </c>
      <c r="DY74" s="33">
        <f t="shared" si="197"/>
        <v>3.3503252951357254E-2</v>
      </c>
      <c r="DZ74" s="23"/>
      <c r="EA74" s="23"/>
    </row>
    <row r="75" spans="1:131">
      <c r="A75" t="s">
        <v>86</v>
      </c>
      <c r="B75" s="4">
        <v>-1655.5683369343999</v>
      </c>
      <c r="C75" s="4">
        <v>-1655.49443373637</v>
      </c>
      <c r="D75" s="4">
        <v>-1655.5055916952799</v>
      </c>
      <c r="E75" s="4">
        <v>-1655.8422129149001</v>
      </c>
      <c r="F75" s="71" t="s">
        <v>743</v>
      </c>
      <c r="G75" s="424"/>
      <c r="H75" s="39">
        <f>627.5095*(B73-B74)</f>
        <v>-16.470047695152562</v>
      </c>
      <c r="I75" s="39">
        <f>627.5095*(C73-C74)</f>
        <v>-17.255504272931947</v>
      </c>
      <c r="J75" s="39">
        <f>627.5095*(D73-D74)</f>
        <v>-17.466990825336623</v>
      </c>
      <c r="K75" s="39">
        <f>627.5095*(E73-E74)</f>
        <v>-17.532487756816881</v>
      </c>
      <c r="L75" s="428">
        <f t="shared" si="165"/>
        <v>-6.5496931480257814E-2</v>
      </c>
      <c r="M75" s="39">
        <f t="shared" si="178"/>
        <v>-0.21148655240467562</v>
      </c>
      <c r="N75" s="429">
        <f t="shared" si="179"/>
        <v>1.0624400616643186</v>
      </c>
      <c r="P75" t="s">
        <v>86</v>
      </c>
      <c r="Q75" s="4">
        <v>-1655.92804015662</v>
      </c>
      <c r="R75" s="4">
        <v>-1655.8211345063701</v>
      </c>
      <c r="S75" s="4">
        <v>-1655.8257929844499</v>
      </c>
      <c r="T75" s="4">
        <v>-1656.1955736253899</v>
      </c>
      <c r="U75" s="71" t="s">
        <v>743</v>
      </c>
      <c r="V75" s="424"/>
      <c r="W75" s="39">
        <f>627.5095*(Q73-Q74)</f>
        <v>-16.191289074579863</v>
      </c>
      <c r="X75" s="39">
        <f>627.5095*(R73-R74)</f>
        <v>-16.65316254737585</v>
      </c>
      <c r="Y75" s="39">
        <f>627.5095*(S73-S74)</f>
        <v>-16.730718442090147</v>
      </c>
      <c r="Z75" s="39">
        <f>627.5095*(T73-T74)</f>
        <v>-16.758208641857522</v>
      </c>
      <c r="AA75" s="428">
        <f t="shared" si="166"/>
        <v>-2.7490199767374435E-2</v>
      </c>
      <c r="AB75" s="39">
        <f t="shared" si="180"/>
        <v>-7.755589471429758E-2</v>
      </c>
      <c r="AC75" s="429">
        <f t="shared" si="181"/>
        <v>0.56691956727765813</v>
      </c>
      <c r="AE75" t="s">
        <v>86</v>
      </c>
      <c r="AF75" s="33">
        <v>-1650.68380549783</v>
      </c>
      <c r="AG75" s="33">
        <v>-1655.5691970774701</v>
      </c>
      <c r="AH75" s="33">
        <f t="shared" si="182"/>
        <v>-4.8853915796400997</v>
      </c>
      <c r="AI75" s="33">
        <v>-1650.68380549782</v>
      </c>
      <c r="AJ75" s="33">
        <v>-1655.3198750485001</v>
      </c>
      <c r="AK75" s="33">
        <f t="shared" si="132"/>
        <v>-4.6360695506800766</v>
      </c>
      <c r="AL75" s="33">
        <v>-1650.8464739779699</v>
      </c>
      <c r="AM75" s="33">
        <v>-1655.49496878841</v>
      </c>
      <c r="AN75" s="33">
        <f t="shared" si="183"/>
        <v>-4.6484948104400701</v>
      </c>
      <c r="AO75" s="33">
        <v>-1650.8478185373799</v>
      </c>
      <c r="AP75" s="33">
        <v>-1655.5061273162501</v>
      </c>
      <c r="AQ75" s="33">
        <v>-1655.27016060714</v>
      </c>
      <c r="AR75" s="33">
        <v>-1655.22125390524</v>
      </c>
      <c r="AS75" s="33">
        <f t="shared" si="184"/>
        <v>-4.6583087788701505</v>
      </c>
      <c r="AT75" s="33">
        <v>-1650.8478185373699</v>
      </c>
      <c r="AU75" s="33">
        <v>-1655.84303457136</v>
      </c>
      <c r="AV75" s="33">
        <v>-1655.59427178394</v>
      </c>
      <c r="AW75" s="33">
        <v>-1655.56509060133</v>
      </c>
      <c r="AX75" s="33">
        <f t="shared" si="185"/>
        <v>-4.9952160339901184</v>
      </c>
      <c r="AY75" s="71" t="s">
        <v>743</v>
      </c>
      <c r="AZ75" s="424"/>
      <c r="BA75" s="39">
        <f t="shared" ref="BA75:BK75" si="202">627.5095*(AF73-AF74)</f>
        <v>-21.689477031268407</v>
      </c>
      <c r="BB75" s="39">
        <f t="shared" si="202"/>
        <v>-16.708692614022432</v>
      </c>
      <c r="BC75" s="33">
        <f t="shared" si="202"/>
        <v>4.9807844172459772</v>
      </c>
      <c r="BD75" s="39">
        <f t="shared" si="202"/>
        <v>-21.689477031268407</v>
      </c>
      <c r="BE75" s="39">
        <f t="shared" si="202"/>
        <v>-16.663031546303579</v>
      </c>
      <c r="BF75" s="33">
        <f t="shared" si="202"/>
        <v>5.0264454849648308</v>
      </c>
      <c r="BG75" s="39">
        <f t="shared" si="202"/>
        <v>-22.323184944617299</v>
      </c>
      <c r="BH75" s="39">
        <f t="shared" si="202"/>
        <v>-17.461765691743366</v>
      </c>
      <c r="BI75" s="39">
        <f t="shared" si="202"/>
        <v>4.8614192528739322</v>
      </c>
      <c r="BJ75" s="39">
        <f t="shared" si="202"/>
        <v>-22.486358850319579</v>
      </c>
      <c r="BK75" s="39">
        <f t="shared" si="202"/>
        <v>-17.649843705101798</v>
      </c>
      <c r="BL75" s="39">
        <f>627.5095*(AS73-AS74)</f>
        <v>4.8365151452177839</v>
      </c>
      <c r="BM75" s="39">
        <f>627.5095*(AQ73-AQ74)</f>
        <v>-18.459268955838393</v>
      </c>
      <c r="BN75" s="39">
        <f>627.5095*(AR73-AR74)</f>
        <v>-17.418626333885339</v>
      </c>
      <c r="BO75" s="39">
        <f>627.5095*(AT73-AT74)</f>
        <v>-22.486358850319579</v>
      </c>
      <c r="BP75" s="39">
        <f>627.5095*(AU73-AU74)</f>
        <v>-17.768412133453612</v>
      </c>
      <c r="BQ75" s="39">
        <f>627.5095*(AX73-AX74)</f>
        <v>4.7179467168659688</v>
      </c>
      <c r="BR75" s="39">
        <f>627.5095*(AV73-AV74)</f>
        <v>-18.559196605768179</v>
      </c>
      <c r="BS75" s="39">
        <f>627.5095*(AW73-AW74)</f>
        <v>-17.788170568954641</v>
      </c>
      <c r="BT75" s="428">
        <f t="shared" si="168"/>
        <v>-0.11856842835181425</v>
      </c>
      <c r="BU75" s="39">
        <f t="shared" si="169"/>
        <v>-0.18807801335843166</v>
      </c>
      <c r="BV75" s="429">
        <f t="shared" si="170"/>
        <v>1.0597195194311801</v>
      </c>
      <c r="BW75" s="429">
        <f t="shared" si="171"/>
        <v>0.26283770038000842</v>
      </c>
      <c r="BY75" t="s">
        <v>86</v>
      </c>
      <c r="BZ75" s="28">
        <v>-1650.74218699117</v>
      </c>
      <c r="CA75" s="28">
        <v>-1655.92657049845</v>
      </c>
      <c r="CB75" s="28">
        <f t="shared" si="187"/>
        <v>-5.1843835072800175</v>
      </c>
      <c r="CC75" s="28">
        <v>-1650.7421869914299</v>
      </c>
      <c r="CD75" s="28">
        <v>-1655.62753728401</v>
      </c>
      <c r="CE75" s="28">
        <f t="shared" si="188"/>
        <v>-4.8853502925801422</v>
      </c>
      <c r="CF75" s="28">
        <v>-1650.9152048756901</v>
      </c>
      <c r="CG75" s="28">
        <v>-1655.8192017184199</v>
      </c>
      <c r="CH75" s="28">
        <f t="shared" si="189"/>
        <v>-4.903996842729839</v>
      </c>
      <c r="CI75" s="28">
        <v>-1650.9155295687201</v>
      </c>
      <c r="CJ75" s="28">
        <v>-1655.82376105404</v>
      </c>
      <c r="CK75" s="28">
        <f t="shared" si="190"/>
        <v>-4.9082314853199023</v>
      </c>
      <c r="CL75" s="28">
        <v>-1655.5651362123899</v>
      </c>
      <c r="CM75" s="28">
        <v>-1655.5656813381299</v>
      </c>
      <c r="CN75" s="28">
        <v>-1650.9155295687001</v>
      </c>
      <c r="CO75" s="28">
        <v>-1656.19382525931</v>
      </c>
      <c r="CP75" s="28">
        <f t="shared" si="191"/>
        <v>-5.2782956906098661</v>
      </c>
      <c r="CQ75" s="28">
        <v>-1655.92055405112</v>
      </c>
      <c r="CR75" s="28">
        <v>-1655.9409305189999</v>
      </c>
      <c r="CS75" s="71" t="s">
        <v>743</v>
      </c>
      <c r="CT75" s="424"/>
      <c r="CU75" s="39">
        <f t="shared" ref="CU75:DM75" si="203">627.5095*(BZ73-BZ74)</f>
        <v>-21.748322079689171</v>
      </c>
      <c r="CV75" s="39">
        <f t="shared" si="203"/>
        <v>-16.383034586068352</v>
      </c>
      <c r="CW75" s="39">
        <f t="shared" si="203"/>
        <v>5.3652874936208192</v>
      </c>
      <c r="CX75" s="39">
        <f t="shared" si="203"/>
        <v>-21.748322079689171</v>
      </c>
      <c r="CY75" s="39">
        <f t="shared" si="203"/>
        <v>-16.327865550868808</v>
      </c>
      <c r="CZ75" s="39">
        <f t="shared" si="203"/>
        <v>5.4204565288203641</v>
      </c>
      <c r="DA75" s="39">
        <f t="shared" si="203"/>
        <v>-22.260025837407046</v>
      </c>
      <c r="DB75" s="39">
        <f t="shared" si="203"/>
        <v>-16.913616157348709</v>
      </c>
      <c r="DC75" s="39">
        <f t="shared" si="203"/>
        <v>5.3464096800583336</v>
      </c>
      <c r="DD75" s="39">
        <f t="shared" si="203"/>
        <v>-22.284581256645996</v>
      </c>
      <c r="DE75" s="39">
        <f t="shared" si="203"/>
        <v>-16.974716650670217</v>
      </c>
      <c r="DF75" s="39">
        <f t="shared" si="203"/>
        <v>5.309864605975779</v>
      </c>
      <c r="DG75" s="39">
        <f t="shared" si="203"/>
        <v>-17.86124034796017</v>
      </c>
      <c r="DH75" s="39">
        <f t="shared" si="203"/>
        <v>-16.728341894130452</v>
      </c>
      <c r="DI75" s="39">
        <f t="shared" si="203"/>
        <v>-22.284581256645996</v>
      </c>
      <c r="DJ75" s="39">
        <f t="shared" si="203"/>
        <v>-17.044854742859144</v>
      </c>
      <c r="DK75" s="39">
        <f t="shared" si="203"/>
        <v>5.2397265137868514</v>
      </c>
      <c r="DL75" s="39">
        <f t="shared" si="203"/>
        <v>-17.915942020225234</v>
      </c>
      <c r="DM75" s="39">
        <f t="shared" si="203"/>
        <v>-17.080798355304033</v>
      </c>
      <c r="DN75" s="428">
        <f t="shared" si="173"/>
        <v>-7.0138092188926748E-2</v>
      </c>
      <c r="DO75" s="39">
        <f t="shared" si="193"/>
        <v>-6.1100493321507798E-2</v>
      </c>
      <c r="DP75" s="429">
        <f t="shared" si="174"/>
        <v>0.66182015679079242</v>
      </c>
      <c r="DQ75" s="429">
        <f t="shared" si="175"/>
        <v>0.12556097983396786</v>
      </c>
      <c r="DR75" s="429"/>
      <c r="DS75" s="33">
        <f t="shared" si="176"/>
        <v>-4.5661067718853587E-2</v>
      </c>
      <c r="DT75" s="33">
        <f t="shared" si="194"/>
        <v>-5.5169035199544858E-2</v>
      </c>
      <c r="DU75" s="39">
        <f t="shared" si="177"/>
        <v>-0.11856842835181425</v>
      </c>
      <c r="DV75" s="39">
        <f t="shared" si="195"/>
        <v>-7.0138092188926748E-2</v>
      </c>
      <c r="DW75" s="39"/>
      <c r="DX75" s="33">
        <f t="shared" si="196"/>
        <v>-7.290736063296066E-2</v>
      </c>
      <c r="DY75" s="33">
        <f t="shared" si="197"/>
        <v>-1.496905698938189E-2</v>
      </c>
      <c r="DZ75" s="23"/>
      <c r="EA75" s="23"/>
    </row>
    <row r="76" spans="1:131">
      <c r="A76" t="s">
        <v>87</v>
      </c>
      <c r="B76" s="4">
        <v>-1062.7745006397799</v>
      </c>
      <c r="C76" s="4">
        <v>-1062.66026849635</v>
      </c>
      <c r="D76" s="4">
        <v>-1062.6723525468899</v>
      </c>
      <c r="E76" s="4">
        <v>-1063.00396997901</v>
      </c>
      <c r="F76" s="71" t="s">
        <v>118</v>
      </c>
      <c r="G76" s="424" t="s">
        <v>757</v>
      </c>
      <c r="H76" s="39">
        <f>627.5095*(B78-B77)</f>
        <v>10.124592671557435</v>
      </c>
      <c r="I76" s="39">
        <f>627.5095*(C78-C77)</f>
        <v>9.9419632729850047</v>
      </c>
      <c r="J76" s="39">
        <f>627.5095*(D78-D77)</f>
        <v>9.8540951697042676</v>
      </c>
      <c r="K76" s="39">
        <f>627.5095*(E78-E77)</f>
        <v>9.9132506471304627</v>
      </c>
      <c r="L76" s="428">
        <f t="shared" si="165"/>
        <v>5.9155477426195091E-2</v>
      </c>
      <c r="M76" s="39">
        <f t="shared" si="178"/>
        <v>-8.7868103280737131E-2</v>
      </c>
      <c r="N76" s="429">
        <f t="shared" si="179"/>
        <v>0.21134202442697259</v>
      </c>
      <c r="P76" t="s">
        <v>87</v>
      </c>
      <c r="Q76" s="4">
        <v>-1063.04479313245</v>
      </c>
      <c r="R76" s="4">
        <v>-1062.89089070619</v>
      </c>
      <c r="S76" s="4">
        <v>-1062.8965563740401</v>
      </c>
      <c r="T76" s="4">
        <v>-1063.2650466454299</v>
      </c>
      <c r="U76" s="71" t="s">
        <v>118</v>
      </c>
      <c r="V76" s="424" t="s">
        <v>757</v>
      </c>
      <c r="W76" s="39">
        <f>627.5095*(Q78-Q77)</f>
        <v>9.71180349991781</v>
      </c>
      <c r="X76" s="39">
        <f>627.5095*(R78-R77)</f>
        <v>9.6893633147873555</v>
      </c>
      <c r="Y76" s="39">
        <f>627.5095*(S78-S77)</f>
        <v>9.7129675678106029</v>
      </c>
      <c r="Z76" s="39">
        <f>627.5095*(T78-T77)</f>
        <v>9.7488845613214785</v>
      </c>
      <c r="AA76" s="428">
        <f t="shared" si="166"/>
        <v>3.5916993510875628E-2</v>
      </c>
      <c r="AB76" s="39">
        <f t="shared" si="180"/>
        <v>2.3604253023247423E-2</v>
      </c>
      <c r="AC76" s="429">
        <f t="shared" si="181"/>
        <v>-3.7081061403668514E-2</v>
      </c>
      <c r="AE76" t="s">
        <v>87</v>
      </c>
      <c r="AF76" s="33">
        <v>-1059.1070112058101</v>
      </c>
      <c r="AG76" s="33">
        <v>-1062.7750272118999</v>
      </c>
      <c r="AH76" s="33">
        <f t="shared" si="182"/>
        <v>-3.6680160060898288</v>
      </c>
      <c r="AI76" s="33">
        <v>-1059.1070112057901</v>
      </c>
      <c r="AJ76" s="33">
        <v>-1062.54012179559</v>
      </c>
      <c r="AK76" s="33">
        <f t="shared" si="132"/>
        <v>-3.4331105897999805</v>
      </c>
      <c r="AL76" s="33">
        <v>-1059.21244960486</v>
      </c>
      <c r="AM76" s="33">
        <v>-1062.6605353894399</v>
      </c>
      <c r="AN76" s="33">
        <f t="shared" si="183"/>
        <v>-3.4480857845799164</v>
      </c>
      <c r="AO76" s="33">
        <v>-1059.21369415295</v>
      </c>
      <c r="AP76" s="33">
        <v>-1062.67249615843</v>
      </c>
      <c r="AQ76" s="33">
        <v>-1062.5051441380299</v>
      </c>
      <c r="AR76" s="33">
        <v>-1062.4484582764001</v>
      </c>
      <c r="AS76" s="33">
        <f t="shared" si="184"/>
        <v>-3.4588020054800381</v>
      </c>
      <c r="AT76" s="33">
        <v>-1059.21369415295</v>
      </c>
      <c r="AU76" s="33">
        <v>-1063.00442472703</v>
      </c>
      <c r="AV76" s="33">
        <v>-1062.8258721264399</v>
      </c>
      <c r="AW76" s="33">
        <v>-1062.78457197028</v>
      </c>
      <c r="AX76" s="33">
        <f t="shared" si="185"/>
        <v>-3.7907305740800439</v>
      </c>
      <c r="AY76" s="71" t="s">
        <v>118</v>
      </c>
      <c r="AZ76" s="424" t="s">
        <v>757</v>
      </c>
      <c r="BA76" s="39">
        <f t="shared" ref="BA76:BK76" si="204">627.5095*(AF78-AF77)</f>
        <v>13.830228374811766</v>
      </c>
      <c r="BB76" s="39">
        <f t="shared" si="204"/>
        <v>10.151255261535891</v>
      </c>
      <c r="BC76" s="33">
        <f t="shared" si="204"/>
        <v>-3.678973113275875</v>
      </c>
      <c r="BD76" s="39">
        <f t="shared" si="204"/>
        <v>13.830228180340097</v>
      </c>
      <c r="BE76" s="39">
        <f t="shared" si="204"/>
        <v>9.9196193854313748</v>
      </c>
      <c r="BF76" s="33">
        <f t="shared" si="204"/>
        <v>-3.9106087949087205</v>
      </c>
      <c r="BG76" s="39">
        <f t="shared" si="204"/>
        <v>13.895528688870701</v>
      </c>
      <c r="BH76" s="39">
        <f t="shared" si="204"/>
        <v>9.9040111846723704</v>
      </c>
      <c r="BI76" s="39">
        <f t="shared" si="204"/>
        <v>-3.9915175041983315</v>
      </c>
      <c r="BJ76" s="39">
        <f t="shared" si="204"/>
        <v>13.752973327199799</v>
      </c>
      <c r="BK76" s="39">
        <f t="shared" si="204"/>
        <v>9.7993996029650212</v>
      </c>
      <c r="BL76" s="39">
        <f>627.5095*(AS78-AS77)</f>
        <v>-3.9535737242347793</v>
      </c>
      <c r="BM76" s="39">
        <f>627.5095*(AQ78-AQ77)</f>
        <v>10.500971106377216</v>
      </c>
      <c r="BN76" s="39">
        <f>627.5095*(AR78-AR77)</f>
        <v>7.826962345148937</v>
      </c>
      <c r="BO76" s="39">
        <f>627.5095*(AT78-AT77)</f>
        <v>13.752973327199799</v>
      </c>
      <c r="BP76" s="39">
        <f>627.5095*(AU78-AU77)</f>
        <v>9.9095895872539774</v>
      </c>
      <c r="BQ76" s="39">
        <f>627.5095*(AX78-AX77)</f>
        <v>-3.8433837399458217</v>
      </c>
      <c r="BR76" s="39">
        <f>627.5095*(AV78-AV77)</f>
        <v>10.549987523794364</v>
      </c>
      <c r="BS76" s="39">
        <f>627.5095*(AW78-AW77)</f>
        <v>7.8279726417385298</v>
      </c>
      <c r="BT76" s="428">
        <f t="shared" si="168"/>
        <v>0.11018998428895621</v>
      </c>
      <c r="BU76" s="39">
        <f t="shared" si="169"/>
        <v>-0.10461158170734919</v>
      </c>
      <c r="BV76" s="429">
        <f t="shared" si="170"/>
        <v>0.24166567428191321</v>
      </c>
      <c r="BW76" s="429">
        <f t="shared" si="171"/>
        <v>0.16441062666994677</v>
      </c>
      <c r="BY76" t="s">
        <v>87</v>
      </c>
      <c r="BZ76" s="28">
        <v>-1059.14484811285</v>
      </c>
      <c r="CA76" s="28">
        <v>-1063.04365003266</v>
      </c>
      <c r="CB76" s="28">
        <f t="shared" si="187"/>
        <v>-3.8988019198100119</v>
      </c>
      <c r="CC76" s="28">
        <v>-1059.14484811286</v>
      </c>
      <c r="CD76" s="28">
        <v>-1062.75366375979</v>
      </c>
      <c r="CE76" s="28">
        <f t="shared" si="188"/>
        <v>-3.6088156469299975</v>
      </c>
      <c r="CF76" s="28">
        <v>-1059.25745736876</v>
      </c>
      <c r="CG76" s="28">
        <v>-1062.88926932355</v>
      </c>
      <c r="CH76" s="28">
        <f t="shared" si="189"/>
        <v>-3.6318119547900096</v>
      </c>
      <c r="CI76" s="28">
        <v>-1059.2578589504501</v>
      </c>
      <c r="CJ76" s="28">
        <v>-1062.89484244753</v>
      </c>
      <c r="CK76" s="28">
        <f t="shared" si="190"/>
        <v>-3.636983497079882</v>
      </c>
      <c r="CL76" s="28">
        <v>-1062.7110482231799</v>
      </c>
      <c r="CM76" s="28">
        <v>-1062.69186823984</v>
      </c>
      <c r="CN76" s="28">
        <v>-1059.2578589504401</v>
      </c>
      <c r="CO76" s="28">
        <v>-1063.26364476616</v>
      </c>
      <c r="CP76" s="28">
        <f t="shared" si="191"/>
        <v>-4.0057858157199462</v>
      </c>
      <c r="CQ76" s="28">
        <v>-1063.0668152114999</v>
      </c>
      <c r="CR76" s="28">
        <v>-1063.0626350545799</v>
      </c>
      <c r="CS76" s="71" t="s">
        <v>118</v>
      </c>
      <c r="CT76" s="424" t="s">
        <v>757</v>
      </c>
      <c r="CU76" s="39">
        <f t="shared" ref="CU76:DM76" si="205">627.5095*(BZ78-BZ77)</f>
        <v>13.813355278092367</v>
      </c>
      <c r="CV76" s="39">
        <f t="shared" si="205"/>
        <v>9.8098159533221185</v>
      </c>
      <c r="CW76" s="39">
        <f t="shared" si="205"/>
        <v>-4.003539324770248</v>
      </c>
      <c r="CX76" s="39">
        <f t="shared" si="205"/>
        <v>13.813355616955327</v>
      </c>
      <c r="CY76" s="39">
        <f t="shared" si="205"/>
        <v>9.8011605201068761</v>
      </c>
      <c r="CZ76" s="39">
        <f t="shared" si="205"/>
        <v>-4.0121950968484512</v>
      </c>
      <c r="DA76" s="39">
        <f t="shared" si="205"/>
        <v>13.664307903913105</v>
      </c>
      <c r="DB76" s="39">
        <f t="shared" si="205"/>
        <v>9.7061967026175946</v>
      </c>
      <c r="DC76" s="39">
        <f t="shared" si="205"/>
        <v>-3.9581112012955111</v>
      </c>
      <c r="DD76" s="39">
        <f t="shared" si="205"/>
        <v>13.667354261812962</v>
      </c>
      <c r="DE76" s="39">
        <f t="shared" si="205"/>
        <v>9.7299890768046531</v>
      </c>
      <c r="DF76" s="39">
        <f t="shared" si="205"/>
        <v>-3.9373651850083093</v>
      </c>
      <c r="DG76" s="39">
        <f t="shared" si="205"/>
        <v>10.438748224308339</v>
      </c>
      <c r="DH76" s="39">
        <f t="shared" si="205"/>
        <v>7.7675436526719883</v>
      </c>
      <c r="DI76" s="39">
        <f t="shared" si="205"/>
        <v>13.667354236701433</v>
      </c>
      <c r="DJ76" s="39">
        <f t="shared" si="205"/>
        <v>9.834961645728507</v>
      </c>
      <c r="DK76" s="39">
        <f t="shared" si="205"/>
        <v>-3.8323925909729266</v>
      </c>
      <c r="DL76" s="39">
        <f t="shared" si="205"/>
        <v>10.462201711992536</v>
      </c>
      <c r="DM76" s="39">
        <f t="shared" si="205"/>
        <v>7.7654525838443078</v>
      </c>
      <c r="DN76" s="428">
        <f t="shared" si="173"/>
        <v>0.10497256892385387</v>
      </c>
      <c r="DO76" s="39">
        <f t="shared" si="193"/>
        <v>2.3792374187058485E-2</v>
      </c>
      <c r="DP76" s="429">
        <f t="shared" si="174"/>
        <v>-2.514569240638842E-2</v>
      </c>
      <c r="DQ76" s="429">
        <f t="shared" si="175"/>
        <v>-0.17114673379732137</v>
      </c>
      <c r="DR76" s="429"/>
      <c r="DS76" s="33">
        <f t="shared" si="176"/>
        <v>0.23163568163284554</v>
      </c>
      <c r="DT76" s="33">
        <f t="shared" si="194"/>
        <v>8.6557720782032277E-3</v>
      </c>
      <c r="DU76" s="39">
        <f t="shared" si="177"/>
        <v>0.11018998428895621</v>
      </c>
      <c r="DV76" s="39">
        <f t="shared" si="195"/>
        <v>0.10497256892385387</v>
      </c>
      <c r="DW76" s="39"/>
      <c r="DX76" s="33">
        <f t="shared" si="196"/>
        <v>-0.12144569734388933</v>
      </c>
      <c r="DY76" s="33">
        <f t="shared" si="197"/>
        <v>9.6316796845650643E-2</v>
      </c>
      <c r="DZ76" s="23"/>
      <c r="EA76" s="23"/>
    </row>
    <row r="77" spans="1:131">
      <c r="A77" t="s">
        <v>88</v>
      </c>
      <c r="B77" s="4">
        <v>-1062.76371207122</v>
      </c>
      <c r="C77" s="4">
        <v>-1062.6490567544499</v>
      </c>
      <c r="D77" s="4">
        <v>-1062.6613759368199</v>
      </c>
      <c r="E77" s="4">
        <v>-1062.9939249541401</v>
      </c>
      <c r="F77" s="71" t="s">
        <v>119</v>
      </c>
      <c r="G77" s="424"/>
      <c r="H77" s="39">
        <f>627.5095*(B78-B76)</f>
        <v>16.894521934342446</v>
      </c>
      <c r="I77" s="39">
        <f>627.5095*(C78-C76)</f>
        <v>16.97743782682678</v>
      </c>
      <c r="J77" s="39">
        <f>627.5095*(D78-D76)</f>
        <v>16.742022266408878</v>
      </c>
      <c r="K77" s="39">
        <f>627.5095*(E78-E76)</f>
        <v>16.216599180726607</v>
      </c>
      <c r="L77" s="428">
        <f t="shared" si="165"/>
        <v>-0.52542308568227014</v>
      </c>
      <c r="M77" s="39">
        <f t="shared" si="178"/>
        <v>-0.23541556041790201</v>
      </c>
      <c r="N77" s="429">
        <f t="shared" si="179"/>
        <v>0.67792275361583876</v>
      </c>
      <c r="P77" t="s">
        <v>88</v>
      </c>
      <c r="Q77" s="4">
        <v>-1063.0333332463499</v>
      </c>
      <c r="R77" s="4">
        <v>-1062.87920935238</v>
      </c>
      <c r="S77" s="4">
        <v>-1062.8849400292099</v>
      </c>
      <c r="T77" s="4">
        <v>-1063.2541947801001</v>
      </c>
      <c r="U77" s="71" t="s">
        <v>119</v>
      </c>
      <c r="V77" s="424"/>
      <c r="W77" s="39">
        <f>627.5095*(Q78-Q76)</f>
        <v>16.902990896620825</v>
      </c>
      <c r="X77" s="39">
        <f>627.5095*(R78-R76)</f>
        <v>17.01952380341757</v>
      </c>
      <c r="Y77" s="39">
        <f>627.5095*(S78-S76)</f>
        <v>17.002334304002449</v>
      </c>
      <c r="Z77" s="39">
        <f>627.5095*(T78-T76)</f>
        <v>16.558533148534796</v>
      </c>
      <c r="AA77" s="428">
        <f t="shared" si="166"/>
        <v>-0.44380115546765353</v>
      </c>
      <c r="AB77" s="39">
        <f t="shared" si="180"/>
        <v>-1.7189499415120935E-2</v>
      </c>
      <c r="AC77" s="429">
        <f t="shared" si="181"/>
        <v>0.34445774808602891</v>
      </c>
      <c r="AE77" t="s">
        <v>88</v>
      </c>
      <c r="AF77" s="33">
        <v>-1059.0807705234399</v>
      </c>
      <c r="AG77" s="33">
        <v>-1062.76428472307</v>
      </c>
      <c r="AH77" s="33">
        <f t="shared" si="182"/>
        <v>-3.6835141996300536</v>
      </c>
      <c r="AI77" s="33">
        <v>-1059.08077052312</v>
      </c>
      <c r="AJ77" s="33">
        <v>-1062.5276010580001</v>
      </c>
      <c r="AK77" s="33">
        <f t="shared" si="132"/>
        <v>-3.4468305348800641</v>
      </c>
      <c r="AL77" s="33">
        <v>-1059.18748192008</v>
      </c>
      <c r="AM77" s="33">
        <v>-1062.64920414926</v>
      </c>
      <c r="AN77" s="33">
        <f t="shared" si="183"/>
        <v>-3.4617222291799408</v>
      </c>
      <c r="AO77" s="33">
        <v>-1059.1888719163601</v>
      </c>
      <c r="AP77" s="33">
        <v>-1062.6614389716799</v>
      </c>
      <c r="AQ77" s="33">
        <v>-1062.4915119166601</v>
      </c>
      <c r="AR77" s="33">
        <v>-1062.44076843178</v>
      </c>
      <c r="AS77" s="33">
        <f t="shared" si="184"/>
        <v>-3.4725670553198142</v>
      </c>
      <c r="AT77" s="33">
        <v>-1059.1888719163601</v>
      </c>
      <c r="AU77" s="33">
        <v>-1062.9944143131499</v>
      </c>
      <c r="AV77" s="33">
        <v>-1062.8129804236701</v>
      </c>
      <c r="AW77" s="33">
        <v>-1062.77876342032</v>
      </c>
      <c r="AX77" s="33">
        <f t="shared" si="185"/>
        <v>-3.8055423967898605</v>
      </c>
      <c r="AY77" s="71" t="s">
        <v>119</v>
      </c>
      <c r="AZ77" s="424"/>
      <c r="BA77" s="39">
        <f t="shared" ref="BA77:BK77" si="206">627.5095*(AF78-AF76)</f>
        <v>30.296505848559633</v>
      </c>
      <c r="BB77" s="39">
        <f t="shared" si="206"/>
        <v>16.892269055954099</v>
      </c>
      <c r="BC77" s="33">
        <f t="shared" si="206"/>
        <v>-13.404236792605536</v>
      </c>
      <c r="BD77" s="39">
        <f t="shared" si="206"/>
        <v>30.29650584228175</v>
      </c>
      <c r="BE77" s="39">
        <f t="shared" si="206"/>
        <v>17.776501170142335</v>
      </c>
      <c r="BF77" s="33">
        <f t="shared" si="206"/>
        <v>-12.520004672139416</v>
      </c>
      <c r="BG77" s="39">
        <f t="shared" si="206"/>
        <v>29.562988081322768</v>
      </c>
      <c r="BH77" s="39">
        <f t="shared" si="206"/>
        <v>17.014472044385467</v>
      </c>
      <c r="BI77" s="39">
        <f t="shared" si="206"/>
        <v>-12.548516036937301</v>
      </c>
      <c r="BJ77" s="39">
        <f t="shared" si="206"/>
        <v>29.329162598608548</v>
      </c>
      <c r="BK77" s="39">
        <f t="shared" si="206"/>
        <v>16.737889331940782</v>
      </c>
      <c r="BL77" s="39">
        <f>627.5095*(AS78-AS76)</f>
        <v>-12.591273266667766</v>
      </c>
      <c r="BM77" s="39">
        <f>627.5095*(AQ78-AQ76)</f>
        <v>19.055319522023126</v>
      </c>
      <c r="BN77" s="39">
        <f>627.5095*(AR78-AR76)</f>
        <v>12.652412897733832</v>
      </c>
      <c r="BO77" s="39">
        <f>627.5095*(AT78-AT76)</f>
        <v>29.329162598608548</v>
      </c>
      <c r="BP77" s="39">
        <f>627.5095*(AU78-AU76)</f>
        <v>16.191219395937051</v>
      </c>
      <c r="BQ77" s="39">
        <f>627.5095*(AX78-AX76)</f>
        <v>-13.137943202671497</v>
      </c>
      <c r="BR77" s="39">
        <f>627.5095*(AV78-AV76)</f>
        <v>18.639653483033211</v>
      </c>
      <c r="BS77" s="39">
        <f>627.5095*(AW78-AW76)</f>
        <v>11.472892922841567</v>
      </c>
      <c r="BT77" s="428">
        <f t="shared" si="168"/>
        <v>-0.54666993600373104</v>
      </c>
      <c r="BU77" s="39">
        <f t="shared" si="169"/>
        <v>-0.2765827124446858</v>
      </c>
      <c r="BV77" s="429">
        <f t="shared" si="170"/>
        <v>0.70104966001704838</v>
      </c>
      <c r="BW77" s="429">
        <f t="shared" si="171"/>
        <v>-0.26629358993403862</v>
      </c>
      <c r="BY77" t="s">
        <v>88</v>
      </c>
      <c r="BZ77" s="28">
        <v>-1059.1183560155</v>
      </c>
      <c r="CA77" s="28">
        <v>-1063.03221297757</v>
      </c>
      <c r="CB77" s="28">
        <f t="shared" si="187"/>
        <v>-3.9138569620699855</v>
      </c>
      <c r="CC77" s="28">
        <v>-1059.11835601604</v>
      </c>
      <c r="CD77" s="28">
        <v>-1062.7409633024199</v>
      </c>
      <c r="CE77" s="28">
        <f t="shared" si="188"/>
        <v>-3.622607286379889</v>
      </c>
      <c r="CF77" s="28">
        <v>-1059.23201186595</v>
      </c>
      <c r="CG77" s="28">
        <v>-1062.87747994803</v>
      </c>
      <c r="CH77" s="28">
        <f t="shared" si="189"/>
        <v>-3.6454680820800149</v>
      </c>
      <c r="CI77" s="28">
        <v>-1059.2324671336601</v>
      </c>
      <c r="CJ77" s="28">
        <v>-1062.8831386316001</v>
      </c>
      <c r="CK77" s="28">
        <f t="shared" si="190"/>
        <v>-3.6506714979400385</v>
      </c>
      <c r="CL77" s="28">
        <v>-1062.6966825414199</v>
      </c>
      <c r="CM77" s="28">
        <v>-1062.6836769638801</v>
      </c>
      <c r="CN77" s="28">
        <v>-1059.2324671336601</v>
      </c>
      <c r="CO77" s="28">
        <v>-1063.2528205440799</v>
      </c>
      <c r="CP77" s="28">
        <f t="shared" si="191"/>
        <v>-4.0203534104198297</v>
      </c>
      <c r="CQ77" s="28">
        <v>-1063.0530203533399</v>
      </c>
      <c r="CR77" s="28">
        <v>-1063.05619315692</v>
      </c>
      <c r="CS77" s="71" t="s">
        <v>119</v>
      </c>
      <c r="CT77" s="424"/>
      <c r="CU77" s="39">
        <f t="shared" ref="CU77:DM77" si="207">627.5095*(BZ78-BZ76)</f>
        <v>30.437398040142902</v>
      </c>
      <c r="CV77" s="39">
        <f t="shared" si="207"/>
        <v>16.986676674337772</v>
      </c>
      <c r="CW77" s="39">
        <f t="shared" si="207"/>
        <v>-13.450721365805128</v>
      </c>
      <c r="CX77" s="39">
        <f t="shared" si="207"/>
        <v>30.437398046420782</v>
      </c>
      <c r="CY77" s="39">
        <f t="shared" si="207"/>
        <v>17.770818174190584</v>
      </c>
      <c r="CZ77" s="39">
        <f t="shared" si="207"/>
        <v>-12.666579872230198</v>
      </c>
      <c r="DA77" s="39">
        <f t="shared" si="207"/>
        <v>29.631602649492262</v>
      </c>
      <c r="DB77" s="39">
        <f t="shared" si="207"/>
        <v>17.104141840509161</v>
      </c>
      <c r="DC77" s="39">
        <f t="shared" si="207"/>
        <v>-12.527460808983102</v>
      </c>
      <c r="DD77" s="39">
        <f t="shared" si="207"/>
        <v>29.60096051981866</v>
      </c>
      <c r="DE77" s="39">
        <f t="shared" si="207"/>
        <v>17.074244759053954</v>
      </c>
      <c r="DF77" s="39">
        <f t="shared" si="207"/>
        <v>-12.526715760764706</v>
      </c>
      <c r="DG77" s="39">
        <f t="shared" si="207"/>
        <v>19.453350002656755</v>
      </c>
      <c r="DH77" s="39">
        <f t="shared" si="207"/>
        <v>12.907647134641092</v>
      </c>
      <c r="DI77" s="39">
        <f t="shared" si="207"/>
        <v>29.600960488429248</v>
      </c>
      <c r="DJ77" s="39">
        <f t="shared" si="207"/>
        <v>16.627263831129742</v>
      </c>
      <c r="DK77" s="39">
        <f t="shared" si="207"/>
        <v>-12.973696657299508</v>
      </c>
      <c r="DL77" s="39">
        <f t="shared" si="207"/>
        <v>19.118606258578936</v>
      </c>
      <c r="DM77" s="39">
        <f t="shared" si="207"/>
        <v>11.807804563457584</v>
      </c>
      <c r="DN77" s="428">
        <f t="shared" si="173"/>
        <v>-0.44698092792421207</v>
      </c>
      <c r="DO77" s="39">
        <f t="shared" si="193"/>
        <v>-2.9897081455207086E-2</v>
      </c>
      <c r="DP77" s="429">
        <f t="shared" si="174"/>
        <v>0.35941284320803035</v>
      </c>
      <c r="DQ77" s="429">
        <f t="shared" si="175"/>
        <v>-0.47702470850562051</v>
      </c>
      <c r="DR77" s="429"/>
      <c r="DS77" s="33">
        <f t="shared" si="176"/>
        <v>-0.88423212046611965</v>
      </c>
      <c r="DT77" s="33">
        <f t="shared" si="194"/>
        <v>-0.78414149357493024</v>
      </c>
      <c r="DU77" s="39">
        <f t="shared" si="177"/>
        <v>-0.54666993600373104</v>
      </c>
      <c r="DV77" s="39">
        <f t="shared" si="195"/>
        <v>-0.44698092792421207</v>
      </c>
      <c r="DW77" s="39"/>
      <c r="DX77" s="33">
        <f t="shared" si="196"/>
        <v>0.33756218446238861</v>
      </c>
      <c r="DY77" s="33">
        <f t="shared" si="197"/>
        <v>0.33716056565071817</v>
      </c>
      <c r="DZ77" s="23"/>
      <c r="EA77" s="23"/>
    </row>
    <row r="78" spans="1:131">
      <c r="A78" t="s">
        <v>89</v>
      </c>
      <c r="B78" s="4">
        <v>-1062.7475775064499</v>
      </c>
      <c r="C78" s="4">
        <v>-1062.63321322814</v>
      </c>
      <c r="D78" s="4">
        <v>-1062.6456724372399</v>
      </c>
      <c r="E78" s="4">
        <v>-1062.9781271843101</v>
      </c>
      <c r="F78" s="71" t="s">
        <v>743</v>
      </c>
      <c r="G78" s="424"/>
      <c r="H78" s="39">
        <f>627.5095*(B76-B77)</f>
        <v>-6.7699292627850109</v>
      </c>
      <c r="I78" s="39">
        <f>627.5095*(C76-C77)</f>
        <v>-7.0354745538417767</v>
      </c>
      <c r="J78" s="39">
        <f>627.5095*(D76-D77)</f>
        <v>-6.8879270967046091</v>
      </c>
      <c r="K78" s="39">
        <f>627.5095*(E76-E77)</f>
        <v>-6.3033485335961448</v>
      </c>
      <c r="L78" s="428">
        <f t="shared" si="165"/>
        <v>0.58457856310846434</v>
      </c>
      <c r="M78" s="39">
        <f t="shared" si="178"/>
        <v>0.14754745713716755</v>
      </c>
      <c r="N78" s="429">
        <f t="shared" si="179"/>
        <v>-0.46658072918886617</v>
      </c>
      <c r="P78" t="s">
        <v>89</v>
      </c>
      <c r="Q78" s="4">
        <v>-1063.0178565029701</v>
      </c>
      <c r="R78" s="4">
        <v>-1062.86376836971</v>
      </c>
      <c r="S78" s="4">
        <v>-1062.8694614307699</v>
      </c>
      <c r="T78" s="4">
        <v>-1063.2386589442899</v>
      </c>
      <c r="U78" s="71" t="s">
        <v>743</v>
      </c>
      <c r="V78" s="424"/>
      <c r="W78" s="39">
        <f>627.5095*(Q76-Q77)</f>
        <v>-7.1911873967030173</v>
      </c>
      <c r="X78" s="39">
        <f>627.5095*(R76-R77)</f>
        <v>-7.3301604886302139</v>
      </c>
      <c r="Y78" s="39">
        <f>627.5095*(S76-S77)</f>
        <v>-7.2893667361918446</v>
      </c>
      <c r="Z78" s="39">
        <f>627.5095*(T76-T77)</f>
        <v>-6.8096485872133155</v>
      </c>
      <c r="AA78" s="428">
        <f t="shared" si="166"/>
        <v>0.47971814897852916</v>
      </c>
      <c r="AB78" s="39">
        <f t="shared" si="180"/>
        <v>4.0793752438369246E-2</v>
      </c>
      <c r="AC78" s="429">
        <f t="shared" si="181"/>
        <v>-0.38153880948970187</v>
      </c>
      <c r="AE78" t="s">
        <v>89</v>
      </c>
      <c r="AF78" s="33">
        <v>-1059.0587306525299</v>
      </c>
      <c r="AG78" s="33">
        <v>-1062.74810766876</v>
      </c>
      <c r="AH78" s="33">
        <f t="shared" si="182"/>
        <v>-3.6893770162300825</v>
      </c>
      <c r="AI78" s="33">
        <v>-1059.0587306525199</v>
      </c>
      <c r="AJ78" s="33">
        <v>-1062.51179313894</v>
      </c>
      <c r="AK78" s="33">
        <f t="shared" si="132"/>
        <v>-3.4530624864200945</v>
      </c>
      <c r="AL78" s="33">
        <v>-1059.1653379864999</v>
      </c>
      <c r="AM78" s="33">
        <v>-1062.63342110345</v>
      </c>
      <c r="AN78" s="33">
        <f t="shared" si="183"/>
        <v>-3.4680831169500834</v>
      </c>
      <c r="AO78" s="33">
        <v>-1059.1669551591999</v>
      </c>
      <c r="AP78" s="33">
        <v>-1062.6458226350301</v>
      </c>
      <c r="AQ78" s="33">
        <v>-1062.4747775547</v>
      </c>
      <c r="AR78" s="33">
        <v>-1062.42829537385</v>
      </c>
      <c r="AS78" s="33">
        <f t="shared" si="184"/>
        <v>-3.4788674758301568</v>
      </c>
      <c r="AT78" s="33">
        <v>-1059.1669551591999</v>
      </c>
      <c r="AU78" s="33">
        <v>-1062.97862237759</v>
      </c>
      <c r="AV78" s="33">
        <v>-1062.79616794908</v>
      </c>
      <c r="AW78" s="33">
        <v>-1062.76628875238</v>
      </c>
      <c r="AX78" s="33">
        <f t="shared" si="185"/>
        <v>-3.8116672183900846</v>
      </c>
      <c r="AY78" s="71" t="s">
        <v>743</v>
      </c>
      <c r="AZ78" s="424"/>
      <c r="BA78" s="39">
        <f t="shared" ref="BA78:BK78" si="208">627.5095*(AF76-AF77)</f>
        <v>-16.466277473747869</v>
      </c>
      <c r="BB78" s="39">
        <f t="shared" si="208"/>
        <v>-6.7410137944182065</v>
      </c>
      <c r="BC78" s="33">
        <f t="shared" si="208"/>
        <v>9.725263679329661</v>
      </c>
      <c r="BD78" s="39">
        <f t="shared" si="208"/>
        <v>-16.466277661941657</v>
      </c>
      <c r="BE78" s="39">
        <f t="shared" si="208"/>
        <v>-7.8568817847109589</v>
      </c>
      <c r="BF78" s="33">
        <f t="shared" si="208"/>
        <v>8.6093958772306962</v>
      </c>
      <c r="BG78" s="39">
        <f t="shared" si="208"/>
        <v>-15.667459392452065</v>
      </c>
      <c r="BH78" s="39">
        <f t="shared" si="208"/>
        <v>-7.110460859713096</v>
      </c>
      <c r="BI78" s="39">
        <f t="shared" si="208"/>
        <v>8.5569985327389695</v>
      </c>
      <c r="BJ78" s="39">
        <f t="shared" si="208"/>
        <v>-15.576189271408749</v>
      </c>
      <c r="BK78" s="39">
        <f t="shared" si="208"/>
        <v>-6.9384897289757612</v>
      </c>
      <c r="BL78" s="39">
        <f>627.5095*(AS76-AS77)</f>
        <v>8.637699542432987</v>
      </c>
      <c r="BM78" s="39">
        <f>627.5095*(AQ76-AQ77)</f>
        <v>-8.5543484156459098</v>
      </c>
      <c r="BN78" s="39">
        <f>627.5095*(AR76-AR77)</f>
        <v>-4.8254505525848952</v>
      </c>
      <c r="BO78" s="39">
        <f>627.5095*(AT76-AT77)</f>
        <v>-15.576189271408749</v>
      </c>
      <c r="BP78" s="39">
        <f>627.5095*(AU76-AU77)</f>
        <v>-6.281629808683074</v>
      </c>
      <c r="BQ78" s="39">
        <f>627.5095*(AX76-AX77)</f>
        <v>9.2945594627256742</v>
      </c>
      <c r="BR78" s="39">
        <f>627.5095*(AV76-AV77)</f>
        <v>-8.0896659592388449</v>
      </c>
      <c r="BS78" s="39">
        <f>627.5095*(AW76-AW77)</f>
        <v>-3.6449202811030359</v>
      </c>
      <c r="BT78" s="428">
        <f t="shared" si="168"/>
        <v>0.65685992029268725</v>
      </c>
      <c r="BU78" s="39">
        <f t="shared" si="169"/>
        <v>0.17197113073733483</v>
      </c>
      <c r="BV78" s="429">
        <f t="shared" si="170"/>
        <v>-0.45938398573513251</v>
      </c>
      <c r="BW78" s="429">
        <f t="shared" si="171"/>
        <v>0.43070421660398672</v>
      </c>
      <c r="BY78" t="s">
        <v>89</v>
      </c>
      <c r="BZ78" s="28">
        <v>-1059.0963430335801</v>
      </c>
      <c r="CA78" s="28">
        <v>-1063.01658004141</v>
      </c>
      <c r="CB78" s="28">
        <f t="shared" si="187"/>
        <v>-3.9202370078298827</v>
      </c>
      <c r="CC78" s="28">
        <v>-1059.0963430335801</v>
      </c>
      <c r="CD78" s="28">
        <v>-1062.7253441595701</v>
      </c>
      <c r="CE78" s="28">
        <f t="shared" si="188"/>
        <v>-3.6290011259900439</v>
      </c>
      <c r="CF78" s="28">
        <v>-1059.21023640613</v>
      </c>
      <c r="CG78" s="28">
        <v>-1062.86201213965</v>
      </c>
      <c r="CH78" s="28">
        <f t="shared" si="189"/>
        <v>-3.6517757335200258</v>
      </c>
      <c r="CI78" s="28">
        <v>-1059.2106868191599</v>
      </c>
      <c r="CJ78" s="28">
        <v>-1062.86763290766</v>
      </c>
      <c r="CK78" s="28">
        <f t="shared" si="190"/>
        <v>-3.6569460885000353</v>
      </c>
      <c r="CL78" s="28">
        <v>-1062.6800473379301</v>
      </c>
      <c r="CM78" s="28">
        <v>-1062.6712985956599</v>
      </c>
      <c r="CN78" s="28">
        <v>-1059.2106868192</v>
      </c>
      <c r="CO78" s="28">
        <v>-1063.2371475357099</v>
      </c>
      <c r="CP78" s="28">
        <f t="shared" si="191"/>
        <v>-4.0264607165099733</v>
      </c>
      <c r="CQ78" s="28">
        <v>-1063.0363477743399</v>
      </c>
      <c r="CR78" s="28">
        <v>-1063.04381812103</v>
      </c>
      <c r="CS78" s="71" t="s">
        <v>743</v>
      </c>
      <c r="CT78" s="424"/>
      <c r="CU78" s="39">
        <f t="shared" ref="CU78:DM78" si="209">627.5095*(BZ76-BZ77)</f>
        <v>-16.624042762050536</v>
      </c>
      <c r="CV78" s="39">
        <f t="shared" si="209"/>
        <v>-7.1768607210156556</v>
      </c>
      <c r="CW78" s="39">
        <f t="shared" si="209"/>
        <v>9.4471820410348801</v>
      </c>
      <c r="CX78" s="39">
        <f t="shared" si="209"/>
        <v>-16.624042429465458</v>
      </c>
      <c r="CY78" s="39">
        <f t="shared" si="209"/>
        <v>-7.9696576540837096</v>
      </c>
      <c r="CZ78" s="39">
        <f t="shared" si="209"/>
        <v>8.6543847753817467</v>
      </c>
      <c r="DA78" s="39">
        <f t="shared" si="209"/>
        <v>-15.967294745579157</v>
      </c>
      <c r="DB78" s="39">
        <f t="shared" si="209"/>
        <v>-7.3979451378915666</v>
      </c>
      <c r="DC78" s="39">
        <f t="shared" si="209"/>
        <v>8.5693496076875899</v>
      </c>
      <c r="DD78" s="39">
        <f t="shared" si="209"/>
        <v>-15.933606258005698</v>
      </c>
      <c r="DE78" s="39">
        <f t="shared" si="209"/>
        <v>-7.3442556822493001</v>
      </c>
      <c r="DF78" s="39">
        <f t="shared" si="209"/>
        <v>8.5893505757563968</v>
      </c>
      <c r="DG78" s="39">
        <f t="shared" si="209"/>
        <v>-9.0146017783484176</v>
      </c>
      <c r="DH78" s="39">
        <f t="shared" si="209"/>
        <v>-5.1401034819691045</v>
      </c>
      <c r="DI78" s="39">
        <f t="shared" si="209"/>
        <v>-15.933606251727815</v>
      </c>
      <c r="DJ78" s="39">
        <f t="shared" si="209"/>
        <v>-6.7923021854012342</v>
      </c>
      <c r="DK78" s="39">
        <f t="shared" si="209"/>
        <v>9.1413040663265814</v>
      </c>
      <c r="DL78" s="39">
        <f t="shared" si="209"/>
        <v>-8.6564045465863995</v>
      </c>
      <c r="DM78" s="39">
        <f t="shared" si="209"/>
        <v>-4.0423519796132759</v>
      </c>
      <c r="DN78" s="428">
        <f t="shared" si="173"/>
        <v>0.55195349684806594</v>
      </c>
      <c r="DO78" s="39">
        <f t="shared" si="193"/>
        <v>5.3689455642266459E-2</v>
      </c>
      <c r="DP78" s="429">
        <f t="shared" si="174"/>
        <v>-0.38455853561442144</v>
      </c>
      <c r="DQ78" s="429">
        <f t="shared" si="175"/>
        <v>0.30587797470829869</v>
      </c>
      <c r="DR78" s="429"/>
      <c r="DS78" s="33">
        <f t="shared" si="176"/>
        <v>1.1158678020989647</v>
      </c>
      <c r="DT78" s="33">
        <f t="shared" si="194"/>
        <v>0.79279726565313346</v>
      </c>
      <c r="DU78" s="39">
        <f t="shared" si="177"/>
        <v>0.65685992029268725</v>
      </c>
      <c r="DV78" s="39">
        <f t="shared" si="195"/>
        <v>0.55195349684806594</v>
      </c>
      <c r="DW78" s="39"/>
      <c r="DX78" s="33">
        <f t="shared" si="196"/>
        <v>-0.4590078818062775</v>
      </c>
      <c r="DY78" s="33">
        <f t="shared" si="197"/>
        <v>-0.24084376880506753</v>
      </c>
      <c r="DZ78" s="23"/>
      <c r="EA78" s="23"/>
    </row>
    <row r="79" spans="1:131">
      <c r="A79" t="s">
        <v>90</v>
      </c>
      <c r="B79" s="4">
        <v>-1062.78018045473</v>
      </c>
      <c r="C79" s="4">
        <v>-1062.6651313923101</v>
      </c>
      <c r="D79" s="4">
        <v>-1062.67760694453</v>
      </c>
      <c r="E79" s="4">
        <v>-1063.0118863195801</v>
      </c>
      <c r="F79" s="71" t="s">
        <v>118</v>
      </c>
      <c r="G79" s="424" t="s">
        <v>757</v>
      </c>
      <c r="H79" s="39">
        <f>627.5095*(B81-B80)</f>
        <v>2.9999535295979807</v>
      </c>
      <c r="I79" s="39">
        <f>627.5095*(C81-C80)</f>
        <v>3.1724002875310231</v>
      </c>
      <c r="J79" s="39">
        <f>627.5095*(D81-D80)</f>
        <v>3.1276098328089459</v>
      </c>
      <c r="K79" s="39">
        <f>627.5095*(E81-E80)</f>
        <v>2.4774453448166844</v>
      </c>
      <c r="L79" s="428">
        <f t="shared" si="165"/>
        <v>-0.65016448799226145</v>
      </c>
      <c r="M79" s="39">
        <f t="shared" si="178"/>
        <v>-4.4790454722077211E-2</v>
      </c>
      <c r="N79" s="429">
        <f t="shared" si="179"/>
        <v>0.52250818478129624</v>
      </c>
      <c r="P79" t="s">
        <v>90</v>
      </c>
      <c r="Q79" s="4">
        <v>-1063.04922680357</v>
      </c>
      <c r="R79" s="4">
        <v>-1062.8937081162101</v>
      </c>
      <c r="S79" s="4">
        <v>-1062.8992806369599</v>
      </c>
      <c r="T79" s="4">
        <v>-1063.2697804670199</v>
      </c>
      <c r="U79" s="71" t="s">
        <v>118</v>
      </c>
      <c r="V79" s="424" t="s">
        <v>757</v>
      </c>
      <c r="W79" s="39">
        <f>627.5095*(Q81-Q80)</f>
        <v>2.7584478388690847</v>
      </c>
      <c r="X79" s="39">
        <f>627.5095*(R81-R80)</f>
        <v>3.775377391554203</v>
      </c>
      <c r="Y79" s="39">
        <f>627.5095*(S81-S80)</f>
        <v>3.8129169110017798</v>
      </c>
      <c r="Z79" s="39">
        <f>627.5095*(T81-T80)</f>
        <v>3.3066369316264073</v>
      </c>
      <c r="AA79" s="428">
        <f t="shared" si="166"/>
        <v>-0.5062799793753725</v>
      </c>
      <c r="AB79" s="39">
        <f t="shared" si="180"/>
        <v>3.7539519447576719E-2</v>
      </c>
      <c r="AC79" s="429">
        <f t="shared" si="181"/>
        <v>-0.54818909275732253</v>
      </c>
      <c r="AE79" t="s">
        <v>90</v>
      </c>
      <c r="AF79" s="33">
        <v>-1059.06691561515</v>
      </c>
      <c r="AG79" s="33">
        <v>-1062.7803769980401</v>
      </c>
      <c r="AH79" s="33">
        <f t="shared" si="182"/>
        <v>-3.7134613828900456</v>
      </c>
      <c r="AI79" s="33">
        <v>-1059.06691561515</v>
      </c>
      <c r="AJ79" s="33">
        <v>-1062.54034519733</v>
      </c>
      <c r="AK79" s="33">
        <f t="shared" si="132"/>
        <v>-3.4734295821799606</v>
      </c>
      <c r="AL79" s="33">
        <v>-1059.1781224553899</v>
      </c>
      <c r="AM79" s="33">
        <v>-1062.6651562760001</v>
      </c>
      <c r="AN79" s="33">
        <f t="shared" si="183"/>
        <v>-3.4870338206101223</v>
      </c>
      <c r="AO79" s="33">
        <v>-1059.17955072678</v>
      </c>
      <c r="AP79" s="33">
        <v>-1062.6775241851301</v>
      </c>
      <c r="AQ79" s="33">
        <v>-1062.5039939852099</v>
      </c>
      <c r="AR79" s="33">
        <v>-1062.4616993720299</v>
      </c>
      <c r="AS79" s="33">
        <f t="shared" si="184"/>
        <v>-3.4979734583500885</v>
      </c>
      <c r="AT79" s="33">
        <v>-1059.17955072678</v>
      </c>
      <c r="AU79" s="33">
        <v>-1063.01196808295</v>
      </c>
      <c r="AV79" s="33">
        <v>-1062.8266896590701</v>
      </c>
      <c r="AW79" s="33">
        <v>-1062.8023499994799</v>
      </c>
      <c r="AX79" s="33">
        <f t="shared" si="185"/>
        <v>-3.8324173561700263</v>
      </c>
      <c r="AY79" s="71" t="s">
        <v>118</v>
      </c>
      <c r="AZ79" s="424" t="s">
        <v>757</v>
      </c>
      <c r="BA79" s="39">
        <f t="shared" ref="BA79:BK79" si="210">627.5095*(AF81-AF80)</f>
        <v>19.841792885011415</v>
      </c>
      <c r="BB79" s="39">
        <f t="shared" si="210"/>
        <v>3.2800912904610211</v>
      </c>
      <c r="BC79" s="33">
        <f t="shared" si="210"/>
        <v>-16.561701594550392</v>
      </c>
      <c r="BD79" s="39">
        <f t="shared" si="210"/>
        <v>19.841792684261861</v>
      </c>
      <c r="BE79" s="39">
        <f t="shared" si="210"/>
        <v>4.5146384519467242</v>
      </c>
      <c r="BF79" s="33">
        <f t="shared" si="210"/>
        <v>-15.327154232315138</v>
      </c>
      <c r="BG79" s="39">
        <f t="shared" si="210"/>
        <v>18.293588545020668</v>
      </c>
      <c r="BH79" s="39">
        <f t="shared" si="210"/>
        <v>3.3057264779049431</v>
      </c>
      <c r="BI79" s="39">
        <f t="shared" si="210"/>
        <v>-14.987862067115724</v>
      </c>
      <c r="BJ79" s="39">
        <f t="shared" si="210"/>
        <v>18.358499495692779</v>
      </c>
      <c r="BK79" s="39">
        <f t="shared" si="210"/>
        <v>3.2629616302497602</v>
      </c>
      <c r="BL79" s="39">
        <f>627.5095*(AS81-AS80)</f>
        <v>-15.095537865443021</v>
      </c>
      <c r="BM79" s="39">
        <f>627.5095*(AQ81-AQ80)</f>
        <v>5.5328452938451376</v>
      </c>
      <c r="BN79" s="39">
        <f>627.5095*(AR81-AR80)</f>
        <v>-1.8715093704615291</v>
      </c>
      <c r="BO79" s="39">
        <f>627.5095*(AT81-AT80)</f>
        <v>18.3584994894149</v>
      </c>
      <c r="BP79" s="39">
        <f>627.5095*(AU81-AU80)</f>
        <v>2.7156752226200109</v>
      </c>
      <c r="BQ79" s="39">
        <f>627.5095*(AX81-AX80)</f>
        <v>-15.642824266794888</v>
      </c>
      <c r="BR79" s="39">
        <f>627.5095*(AV81-AV80)</f>
        <v>5.1247359689365766</v>
      </c>
      <c r="BS79" s="39">
        <f>627.5095*(AW81-AW80)</f>
        <v>-3.1243742369956395</v>
      </c>
      <c r="BT79" s="428">
        <f t="shared" si="168"/>
        <v>-0.54728640762974923</v>
      </c>
      <c r="BU79" s="39">
        <f t="shared" si="169"/>
        <v>-4.2764847655182958E-2</v>
      </c>
      <c r="BV79" s="429">
        <f t="shared" si="170"/>
        <v>0.56441606784101017</v>
      </c>
      <c r="BW79" s="429">
        <f t="shared" si="171"/>
        <v>-0.91887732775550468</v>
      </c>
      <c r="BY79" t="s">
        <v>90</v>
      </c>
      <c r="BZ79" s="28">
        <v>-1059.10424962039</v>
      </c>
      <c r="CA79" s="28">
        <v>-1063.04782159448</v>
      </c>
      <c r="CB79" s="28">
        <f t="shared" si="187"/>
        <v>-3.9435719740899913</v>
      </c>
      <c r="CC79" s="28">
        <v>-1059.10424962037</v>
      </c>
      <c r="CD79" s="28">
        <v>-1062.7537149265499</v>
      </c>
      <c r="CE79" s="28">
        <f t="shared" si="188"/>
        <v>-3.6494653061799909</v>
      </c>
      <c r="CF79" s="28">
        <v>-1059.2220986929301</v>
      </c>
      <c r="CG79" s="28">
        <v>-1062.8919239888</v>
      </c>
      <c r="CH79" s="28">
        <f t="shared" si="189"/>
        <v>-3.6698252958699413</v>
      </c>
      <c r="CI79" s="28">
        <v>-1059.2225116167599</v>
      </c>
      <c r="CJ79" s="28">
        <v>-1062.89736134538</v>
      </c>
      <c r="CK79" s="28">
        <f t="shared" si="190"/>
        <v>-3.6748497286200745</v>
      </c>
      <c r="CL79" s="28">
        <v>-1062.70752485761</v>
      </c>
      <c r="CM79" s="28">
        <v>-1062.70267869846</v>
      </c>
      <c r="CN79" s="28">
        <v>-1059.2225116166701</v>
      </c>
      <c r="CO79" s="28">
        <v>-1063.2679874611299</v>
      </c>
      <c r="CP79" s="28">
        <f t="shared" si="191"/>
        <v>-4.0454758444598156</v>
      </c>
      <c r="CQ79" s="28">
        <v>-1063.0645654324701</v>
      </c>
      <c r="CR79" s="28">
        <v>-1063.0773112527399</v>
      </c>
      <c r="CS79" s="71" t="s">
        <v>118</v>
      </c>
      <c r="CT79" s="424" t="s">
        <v>757</v>
      </c>
      <c r="CU79" s="39">
        <f t="shared" ref="CU79:DM79" si="211">627.5095*(BZ81-BZ80)</f>
        <v>19.969677695858593</v>
      </c>
      <c r="CV79" s="39">
        <f t="shared" si="211"/>
        <v>3.0792956487388023</v>
      </c>
      <c r="CW79" s="39">
        <f t="shared" si="211"/>
        <v>-16.890382047119793</v>
      </c>
      <c r="CX79" s="39">
        <f t="shared" si="211"/>
        <v>19.969677702136476</v>
      </c>
      <c r="CY79" s="39">
        <f t="shared" si="211"/>
        <v>4.3826155924403061</v>
      </c>
      <c r="CZ79" s="39">
        <f t="shared" si="211"/>
        <v>-15.58706210969617</v>
      </c>
      <c r="DA79" s="39">
        <f t="shared" si="211"/>
        <v>18.647635661177741</v>
      </c>
      <c r="DB79" s="39">
        <f t="shared" si="211"/>
        <v>3.9283462859545186</v>
      </c>
      <c r="DC79" s="39">
        <f t="shared" si="211"/>
        <v>-14.719289375223223</v>
      </c>
      <c r="DD79" s="39">
        <f t="shared" si="211"/>
        <v>18.674491511622684</v>
      </c>
      <c r="DE79" s="39">
        <f t="shared" si="211"/>
        <v>3.9873173634315888</v>
      </c>
      <c r="DF79" s="39">
        <f t="shared" si="211"/>
        <v>-14.687174148191094</v>
      </c>
      <c r="DG79" s="39">
        <f t="shared" si="211"/>
        <v>6.2334322220072744</v>
      </c>
      <c r="DH79" s="39">
        <f t="shared" si="211"/>
        <v>-1.2451396221338109</v>
      </c>
      <c r="DI79" s="39">
        <f t="shared" si="211"/>
        <v>18.6744915053448</v>
      </c>
      <c r="DJ79" s="39">
        <f t="shared" si="211"/>
        <v>3.6271958108130016</v>
      </c>
      <c r="DK79" s="39">
        <f t="shared" si="211"/>
        <v>-15.047295694531797</v>
      </c>
      <c r="DL79" s="39">
        <f t="shared" si="211"/>
        <v>6.0128271031760212</v>
      </c>
      <c r="DM79" s="39">
        <f t="shared" si="211"/>
        <v>-2.3308246815869693</v>
      </c>
      <c r="DN79" s="428">
        <f t="shared" si="173"/>
        <v>-0.36012155261858725</v>
      </c>
      <c r="DO79" s="39">
        <f t="shared" si="193"/>
        <v>5.89710774770702E-2</v>
      </c>
      <c r="DP79" s="429">
        <f t="shared" si="174"/>
        <v>-0.54790016207419923</v>
      </c>
      <c r="DQ79" s="429">
        <f t="shared" si="175"/>
        <v>-1.8430863525879957</v>
      </c>
      <c r="DR79" s="429"/>
      <c r="DS79" s="33">
        <f t="shared" si="176"/>
        <v>-1.2345473622352543</v>
      </c>
      <c r="DT79" s="33">
        <f t="shared" si="194"/>
        <v>-1.3033199374236233</v>
      </c>
      <c r="DU79" s="39">
        <f t="shared" si="177"/>
        <v>-0.54728640762974923</v>
      </c>
      <c r="DV79" s="39">
        <f t="shared" si="195"/>
        <v>-0.36012155261858725</v>
      </c>
      <c r="DW79" s="39"/>
      <c r="DX79" s="33">
        <f t="shared" si="196"/>
        <v>0.68726095460550507</v>
      </c>
      <c r="DY79" s="33">
        <f t="shared" si="197"/>
        <v>0.94319838480503604</v>
      </c>
      <c r="DZ79" s="23"/>
      <c r="EA79" s="23"/>
    </row>
    <row r="80" spans="1:131">
      <c r="A80" t="s">
        <v>91</v>
      </c>
      <c r="B80" s="4">
        <v>-1062.7637120712</v>
      </c>
      <c r="C80" s="4">
        <v>-1062.6490567544499</v>
      </c>
      <c r="D80" s="4">
        <v>-1062.6613759368199</v>
      </c>
      <c r="E80" s="4">
        <v>-1062.9939249541401</v>
      </c>
      <c r="F80" s="71" t="s">
        <v>119</v>
      </c>
      <c r="G80" s="424"/>
      <c r="H80" s="39">
        <f>627.5095*(B81-B79)</f>
        <v>13.334020644368012</v>
      </c>
      <c r="I80" s="39">
        <f>627.5095*(C81-C79)</f>
        <v>13.259388253821554</v>
      </c>
      <c r="J80" s="39">
        <f>627.5095*(D81-D79)</f>
        <v>13.312721365454614</v>
      </c>
      <c r="K80" s="39">
        <f>627.5095*(E81-E79)</f>
        <v>13.74837279138038</v>
      </c>
      <c r="L80" s="428">
        <f t="shared" si="165"/>
        <v>0.43565142592576578</v>
      </c>
      <c r="M80" s="39">
        <f t="shared" si="178"/>
        <v>5.3333111633060426E-2</v>
      </c>
      <c r="N80" s="429">
        <f t="shared" si="179"/>
        <v>-0.41435214701236767</v>
      </c>
      <c r="P80" t="s">
        <v>91</v>
      </c>
      <c r="Q80" s="4">
        <v>-1063.0333332463499</v>
      </c>
      <c r="R80" s="4">
        <v>-1062.87920935238</v>
      </c>
      <c r="S80" s="4">
        <v>-1062.8849400292099</v>
      </c>
      <c r="T80" s="4">
        <v>-1063.2541947801001</v>
      </c>
      <c r="U80" s="71" t="s">
        <v>119</v>
      </c>
      <c r="V80" s="424"/>
      <c r="W80" s="39">
        <f>627.5095*(Q81-Q79)</f>
        <v>12.73180598329075</v>
      </c>
      <c r="X80" s="39">
        <f>627.5095*(R81-R79)</f>
        <v>12.873489433156651</v>
      </c>
      <c r="Y80" s="39">
        <f>627.5095*(S81-S79)</f>
        <v>12.811784509900621</v>
      </c>
      <c r="Z80" s="39">
        <f>627.5095*(T81-T79)</f>
        <v>13.08680353785723</v>
      </c>
      <c r="AA80" s="428">
        <f t="shared" si="166"/>
        <v>0.27501902795660982</v>
      </c>
      <c r="AB80" s="39">
        <f t="shared" si="180"/>
        <v>-6.1704923256030497E-2</v>
      </c>
      <c r="AC80" s="429">
        <f t="shared" si="181"/>
        <v>-0.35499755456648074</v>
      </c>
      <c r="AE80" t="s">
        <v>91</v>
      </c>
      <c r="AF80" s="33">
        <v>-1059.0807705234299</v>
      </c>
      <c r="AG80" s="33">
        <v>-1062.76428472306</v>
      </c>
      <c r="AH80" s="33">
        <f t="shared" si="182"/>
        <v>-3.6835141996300536</v>
      </c>
      <c r="AI80" s="28">
        <v>-1059.08077052311</v>
      </c>
      <c r="AJ80" s="28">
        <v>-1062.5276010579901</v>
      </c>
      <c r="AK80" s="33">
        <f t="shared" si="132"/>
        <v>-3.4468305348800641</v>
      </c>
      <c r="AL80" s="33">
        <v>-1059.18748191996</v>
      </c>
      <c r="AM80" s="33">
        <v>-1062.6492042899299</v>
      </c>
      <c r="AN80" s="33">
        <f t="shared" si="183"/>
        <v>-3.461722369969948</v>
      </c>
      <c r="AO80" s="33">
        <v>-1059.1888719163601</v>
      </c>
      <c r="AP80" s="33">
        <v>-1062.6614389716799</v>
      </c>
      <c r="AQ80" s="33">
        <v>-1062.4915119166601</v>
      </c>
      <c r="AR80" s="33">
        <v>-1062.44076843178</v>
      </c>
      <c r="AS80" s="33">
        <f t="shared" si="184"/>
        <v>-3.4725670553198142</v>
      </c>
      <c r="AT80" s="33">
        <v>-1059.1888719163501</v>
      </c>
      <c r="AU80" s="33">
        <v>-1062.9944143131499</v>
      </c>
      <c r="AV80" s="33">
        <v>-1062.8129804236601</v>
      </c>
      <c r="AW80" s="33">
        <v>-1062.77876342031</v>
      </c>
      <c r="AX80" s="33">
        <f t="shared" si="185"/>
        <v>-3.8055423967998649</v>
      </c>
      <c r="AY80" s="71" t="s">
        <v>119</v>
      </c>
      <c r="AZ80" s="424"/>
      <c r="BA80" s="39">
        <f t="shared" ref="BA80:BK80" si="212">627.5095*(AF81-AF79)</f>
        <v>11.147706317756935</v>
      </c>
      <c r="BB80" s="39">
        <f t="shared" si="212"/>
        <v>13.378146717092504</v>
      </c>
      <c r="BC80" s="33">
        <f t="shared" si="212"/>
        <v>2.2304403993355679</v>
      </c>
      <c r="BD80" s="39">
        <f t="shared" si="212"/>
        <v>11.147706317756935</v>
      </c>
      <c r="BE80" s="39">
        <f t="shared" si="212"/>
        <v>12.511706957076191</v>
      </c>
      <c r="BF80" s="33">
        <f t="shared" si="212"/>
        <v>1.3640006393192552</v>
      </c>
      <c r="BG80" s="39">
        <f t="shared" si="212"/>
        <v>12.420435612416558</v>
      </c>
      <c r="BH80" s="39">
        <f t="shared" si="212"/>
        <v>13.315749280791334</v>
      </c>
      <c r="BI80" s="39">
        <f t="shared" si="212"/>
        <v>0.89531366837477533</v>
      </c>
      <c r="BJ80" s="39">
        <f t="shared" si="212"/>
        <v>12.509364482892968</v>
      </c>
      <c r="BK80" s="39">
        <f t="shared" si="212"/>
        <v>13.356585879775862</v>
      </c>
      <c r="BL80" s="39">
        <f>627.5095*(AS81-AS79)</f>
        <v>0.84722139688289388</v>
      </c>
      <c r="BM80" s="39">
        <f>627.5095*(AQ81-AQ79)</f>
        <v>13.365461888523132</v>
      </c>
      <c r="BN80" s="39">
        <f>627.5095*(AR81-AR79)</f>
        <v>11.262854480254704</v>
      </c>
      <c r="BO80" s="39">
        <f>627.5095*(AT81-AT79)</f>
        <v>12.509364482892968</v>
      </c>
      <c r="BP80" s="39">
        <f>627.5095*(AU81-AU79)</f>
        <v>13.730832532988362</v>
      </c>
      <c r="BQ80" s="39">
        <f>627.5095*(AX81-AX79)</f>
        <v>1.2214680500953938</v>
      </c>
      <c r="BR80" s="39">
        <f>627.5095*(AV81-AV79)</f>
        <v>13.727411426468816</v>
      </c>
      <c r="BS80" s="39">
        <f>627.5095*(AW81-AW79)</f>
        <v>11.676428264610596</v>
      </c>
      <c r="BT80" s="428">
        <f t="shared" si="168"/>
        <v>0.37424665321250039</v>
      </c>
      <c r="BU80" s="39">
        <f t="shared" si="169"/>
        <v>4.0836598984528294E-2</v>
      </c>
      <c r="BV80" s="429">
        <f t="shared" si="170"/>
        <v>-0.35268581589585857</v>
      </c>
      <c r="BW80" s="429">
        <f t="shared" si="171"/>
        <v>1.0089723492401741</v>
      </c>
      <c r="BY80" t="s">
        <v>91</v>
      </c>
      <c r="BZ80" s="28">
        <v>-1059.1183560155</v>
      </c>
      <c r="CA80" s="28">
        <v>-1063.03221297757</v>
      </c>
      <c r="CB80" s="28">
        <f t="shared" si="187"/>
        <v>-3.9138569620699855</v>
      </c>
      <c r="CC80" s="4">
        <v>-1059.1183560155</v>
      </c>
      <c r="CD80" s="4">
        <v>-1062.74096276968</v>
      </c>
      <c r="CE80" s="28">
        <f t="shared" si="188"/>
        <v>-3.6226067541799694</v>
      </c>
      <c r="CF80" s="28">
        <v>-1059.23201186595</v>
      </c>
      <c r="CG80" s="28">
        <v>-1062.87747994803</v>
      </c>
      <c r="CH80" s="28">
        <f t="shared" si="189"/>
        <v>-3.6454680820800149</v>
      </c>
      <c r="CI80" s="28">
        <v>-1059.2324671336701</v>
      </c>
      <c r="CJ80" s="28">
        <v>-1062.8831386316201</v>
      </c>
      <c r="CK80" s="28">
        <f t="shared" si="190"/>
        <v>-3.650671497950043</v>
      </c>
      <c r="CL80" s="28">
        <v>-1062.6966825414399</v>
      </c>
      <c r="CM80" s="28">
        <v>-1062.6836769638901</v>
      </c>
      <c r="CN80" s="28">
        <v>-1059.2324671336601</v>
      </c>
      <c r="CO80" s="28">
        <v>-1063.2528205440799</v>
      </c>
      <c r="CP80" s="28">
        <f t="shared" si="191"/>
        <v>-4.0203534104198297</v>
      </c>
      <c r="CQ80" s="28">
        <v>-1063.0530203533399</v>
      </c>
      <c r="CR80" s="28">
        <v>-1063.05619315692</v>
      </c>
      <c r="CS80" s="71" t="s">
        <v>119</v>
      </c>
      <c r="CT80" s="424"/>
      <c r="CU80" s="39">
        <f t="shared" ref="CU80:DM80" si="213">627.5095*(BZ81-BZ79)</f>
        <v>11.11778075355009</v>
      </c>
      <c r="CV80" s="39">
        <f t="shared" si="213"/>
        <v>12.873851041598138</v>
      </c>
      <c r="CW80" s="39">
        <f t="shared" si="213"/>
        <v>1.7560702880480477</v>
      </c>
      <c r="CX80" s="39">
        <f t="shared" si="213"/>
        <v>11.117780747272208</v>
      </c>
      <c r="CY80" s="39">
        <f t="shared" si="213"/>
        <v>12.384715173833541</v>
      </c>
      <c r="CZ80" s="39">
        <f t="shared" si="213"/>
        <v>1.2669344265613329</v>
      </c>
      <c r="DA80" s="39">
        <f t="shared" si="213"/>
        <v>12.427025416066993</v>
      </c>
      <c r="DB80" s="39">
        <f t="shared" si="213"/>
        <v>12.992119087553583</v>
      </c>
      <c r="DC80" s="39">
        <f t="shared" si="213"/>
        <v>0.56509367148659095</v>
      </c>
      <c r="DD80" s="39">
        <f t="shared" si="213"/>
        <v>12.427310073081793</v>
      </c>
      <c r="DE80" s="39">
        <f t="shared" si="213"/>
        <v>12.912205363526866</v>
      </c>
      <c r="DF80" s="39">
        <f t="shared" si="213"/>
        <v>0.48489529044507196</v>
      </c>
      <c r="DG80" s="39">
        <f t="shared" si="213"/>
        <v>13.037088620720848</v>
      </c>
      <c r="DH80" s="39">
        <f t="shared" si="213"/>
        <v>10.678629336946443</v>
      </c>
      <c r="DI80" s="39">
        <f t="shared" si="213"/>
        <v>12.427310016723533</v>
      </c>
      <c r="DJ80" s="39">
        <f t="shared" si="213"/>
        <v>13.144580345406215</v>
      </c>
      <c r="DK80" s="39">
        <f t="shared" si="213"/>
        <v>0.71727032868268348</v>
      </c>
      <c r="DL80" s="39">
        <f t="shared" si="213"/>
        <v>13.25747393562887</v>
      </c>
      <c r="DM80" s="39">
        <f t="shared" si="213"/>
        <v>10.920981067328952</v>
      </c>
      <c r="DN80" s="428">
        <f t="shared" si="173"/>
        <v>0.23237498187934946</v>
      </c>
      <c r="DO80" s="39">
        <f t="shared" si="193"/>
        <v>-7.9913724026717148E-2</v>
      </c>
      <c r="DP80" s="429">
        <f t="shared" si="174"/>
        <v>-0.27072930380807669</v>
      </c>
      <c r="DQ80" s="429">
        <f t="shared" si="175"/>
        <v>1.0387999593653641</v>
      </c>
      <c r="DR80" s="429"/>
      <c r="DS80" s="33">
        <f t="shared" si="176"/>
        <v>0.86643976001631273</v>
      </c>
      <c r="DT80" s="33">
        <f t="shared" si="194"/>
        <v>0.48913586148671473</v>
      </c>
      <c r="DU80" s="39">
        <f t="shared" si="177"/>
        <v>0.37424665321250039</v>
      </c>
      <c r="DV80" s="39">
        <f t="shared" si="195"/>
        <v>0.23237498187934946</v>
      </c>
      <c r="DW80" s="39"/>
      <c r="DX80" s="33">
        <f t="shared" si="196"/>
        <v>-0.49219310680381234</v>
      </c>
      <c r="DY80" s="33">
        <f t="shared" si="197"/>
        <v>-0.25676087960736527</v>
      </c>
      <c r="DZ80" s="23"/>
      <c r="EA80" s="23"/>
    </row>
    <row r="81" spans="1:131">
      <c r="A81" t="s">
        <v>92</v>
      </c>
      <c r="B81" s="4">
        <v>-1062.7589313411399</v>
      </c>
      <c r="C81" s="4">
        <v>-1062.6440012129999</v>
      </c>
      <c r="D81" s="4">
        <v>-1062.6563917735</v>
      </c>
      <c r="E81" s="4">
        <v>-1062.9899768938401</v>
      </c>
      <c r="F81" s="71" t="s">
        <v>743</v>
      </c>
      <c r="G81" s="424"/>
      <c r="H81" s="39">
        <f>627.5095*(B79-B80)</f>
        <v>-10.334067114770031</v>
      </c>
      <c r="I81" s="39">
        <f>627.5095*(C79-C80)</f>
        <v>-10.086987966290531</v>
      </c>
      <c r="J81" s="39">
        <f>627.5095*(D79-D80)</f>
        <v>-10.185111532645669</v>
      </c>
      <c r="K81" s="39">
        <f>627.5095*(E79-E80)</f>
        <v>-11.270927446563695</v>
      </c>
      <c r="L81" s="428">
        <f t="shared" si="165"/>
        <v>-1.0858159139180259</v>
      </c>
      <c r="M81" s="39">
        <f t="shared" si="178"/>
        <v>-9.8123566355138081E-2</v>
      </c>
      <c r="N81" s="429">
        <f t="shared" si="179"/>
        <v>0.9368603317936639</v>
      </c>
      <c r="P81" t="s">
        <v>92</v>
      </c>
      <c r="Q81" s="4">
        <v>-1063.0289373800899</v>
      </c>
      <c r="R81" s="4">
        <v>-1062.8731929057899</v>
      </c>
      <c r="S81" s="4">
        <v>-1062.8788637595901</v>
      </c>
      <c r="T81" s="4">
        <v>-1063.2489253189499</v>
      </c>
      <c r="U81" s="71" t="s">
        <v>743</v>
      </c>
      <c r="V81" s="424"/>
      <c r="W81" s="39">
        <f>627.5095*(Q79-Q80)</f>
        <v>-9.973358144421665</v>
      </c>
      <c r="X81" s="39">
        <f>627.5095*(R79-R80)</f>
        <v>-9.0981120416024481</v>
      </c>
      <c r="Y81" s="39">
        <f>627.5095*(S79-S80)</f>
        <v>-8.9988675988988422</v>
      </c>
      <c r="Z81" s="39">
        <f>627.5095*(T79-T80)</f>
        <v>-9.7801666062308232</v>
      </c>
      <c r="AA81" s="428">
        <f t="shared" si="166"/>
        <v>-0.78129900733198099</v>
      </c>
      <c r="AB81" s="39">
        <f t="shared" si="180"/>
        <v>9.9244442703605884E-2</v>
      </c>
      <c r="AC81" s="429">
        <f t="shared" si="181"/>
        <v>-0.19319153819084178</v>
      </c>
      <c r="AE81" t="s">
        <v>92</v>
      </c>
      <c r="AF81" s="33">
        <v>-1059.0491506150699</v>
      </c>
      <c r="AG81" s="33">
        <v>-1062.75905756508</v>
      </c>
      <c r="AH81" s="33">
        <f t="shared" si="182"/>
        <v>-3.7099069500100086</v>
      </c>
      <c r="AI81" s="28">
        <v>-1059.0491506150699</v>
      </c>
      <c r="AJ81" s="28">
        <v>-1062.52040652396</v>
      </c>
      <c r="AK81" s="33">
        <f t="shared" si="132"/>
        <v>-3.4712559088900434</v>
      </c>
      <c r="AL81" s="33">
        <v>-1059.15832923216</v>
      </c>
      <c r="AM81" s="33">
        <v>-1062.64393627968</v>
      </c>
      <c r="AN81" s="33">
        <f t="shared" si="183"/>
        <v>-3.485607047520034</v>
      </c>
      <c r="AO81" s="33">
        <v>-1059.1596157863801</v>
      </c>
      <c r="AP81" s="33">
        <v>-1062.6562391115499</v>
      </c>
      <c r="AQ81" s="33">
        <v>-1062.48269476681</v>
      </c>
      <c r="AR81" s="33">
        <v>-1062.4437508716801</v>
      </c>
      <c r="AS81" s="33">
        <f t="shared" si="184"/>
        <v>-3.4966233251698213</v>
      </c>
      <c r="AT81" s="33">
        <v>-1059.1596157863801</v>
      </c>
      <c r="AU81" s="33">
        <v>-1062.9900866093899</v>
      </c>
      <c r="AV81" s="33">
        <v>-1062.80481363739</v>
      </c>
      <c r="AW81" s="33">
        <v>-1062.78374242738</v>
      </c>
      <c r="AX81" s="33">
        <f t="shared" si="185"/>
        <v>-3.8304708230098186</v>
      </c>
      <c r="AY81" s="71" t="s">
        <v>743</v>
      </c>
      <c r="AZ81" s="424"/>
      <c r="BA81" s="39">
        <f t="shared" ref="BA81:BK81" si="214">627.5095*(AF79-AF80)</f>
        <v>8.6940865672544785</v>
      </c>
      <c r="BB81" s="39">
        <f t="shared" si="214"/>
        <v>-10.098055426631483</v>
      </c>
      <c r="BC81" s="33">
        <f t="shared" si="214"/>
        <v>-18.792141993885959</v>
      </c>
      <c r="BD81" s="39">
        <f t="shared" si="214"/>
        <v>8.6940863665049264</v>
      </c>
      <c r="BE81" s="39">
        <f t="shared" si="214"/>
        <v>-7.9970685051294659</v>
      </c>
      <c r="BF81" s="33">
        <f t="shared" si="214"/>
        <v>-16.691154871634392</v>
      </c>
      <c r="BG81" s="39">
        <f t="shared" si="214"/>
        <v>5.8731529326041096</v>
      </c>
      <c r="BH81" s="39">
        <f t="shared" si="214"/>
        <v>-10.01002280288639</v>
      </c>
      <c r="BI81" s="39">
        <f t="shared" si="214"/>
        <v>-15.8831757354905</v>
      </c>
      <c r="BJ81" s="39">
        <f t="shared" si="214"/>
        <v>5.8491350127998123</v>
      </c>
      <c r="BK81" s="39">
        <f t="shared" si="214"/>
        <v>-10.093624249526101</v>
      </c>
      <c r="BL81" s="39">
        <f>627.5095*(AS79-AS80)</f>
        <v>-15.942759262325914</v>
      </c>
      <c r="BM81" s="39">
        <f>627.5095*(AQ79-AQ80)</f>
        <v>-7.8326165946779955</v>
      </c>
      <c r="BN81" s="39">
        <f>627.5095*(AR79-AR80)</f>
        <v>-13.134363850716234</v>
      </c>
      <c r="BO81" s="39">
        <f>627.5095*(AT79-AT80)</f>
        <v>5.8491350065219301</v>
      </c>
      <c r="BP81" s="39">
        <f>627.5095*(AU79-AU80)</f>
        <v>-11.015157310368352</v>
      </c>
      <c r="BQ81" s="39">
        <f>627.5095*(AX79-AX80)</f>
        <v>-16.864292316890282</v>
      </c>
      <c r="BR81" s="39">
        <f>627.5095*(AV79-AV80)</f>
        <v>-8.6026754575322375</v>
      </c>
      <c r="BS81" s="39">
        <f>627.5095*(AW79-AW80)</f>
        <v>-14.800802501606235</v>
      </c>
      <c r="BT81" s="428">
        <f t="shared" si="168"/>
        <v>-0.92153306084225051</v>
      </c>
      <c r="BU81" s="39">
        <f t="shared" si="169"/>
        <v>-8.3601446639711696E-2</v>
      </c>
      <c r="BV81" s="429">
        <f t="shared" si="170"/>
        <v>0.91710188373686918</v>
      </c>
      <c r="BW81" s="429">
        <f t="shared" si="171"/>
        <v>-1.9278496769956774</v>
      </c>
      <c r="BY81" t="s">
        <v>92</v>
      </c>
      <c r="BZ81" s="28">
        <v>-1059.08653230973</v>
      </c>
      <c r="CA81" s="28">
        <v>-1063.0273058078001</v>
      </c>
      <c r="CB81" s="28">
        <f t="shared" si="187"/>
        <v>-3.9407734980700297</v>
      </c>
      <c r="CC81" s="4">
        <v>-1059.08653230972</v>
      </c>
      <c r="CD81" s="4">
        <v>-1062.7339786274599</v>
      </c>
      <c r="CE81" s="28">
        <f t="shared" si="188"/>
        <v>-3.6474463177398775</v>
      </c>
      <c r="CF81" s="28">
        <v>-1059.20229496818</v>
      </c>
      <c r="CG81" s="28">
        <v>-1062.8712197299999</v>
      </c>
      <c r="CH81" s="28">
        <f t="shared" si="189"/>
        <v>-3.6689247618198806</v>
      </c>
      <c r="CI81" s="28">
        <v>-1059.20270743838</v>
      </c>
      <c r="CJ81" s="28">
        <v>-1062.8767844372001</v>
      </c>
      <c r="CK81" s="28">
        <f t="shared" si="190"/>
        <v>-3.6740769988200555</v>
      </c>
      <c r="CL81" s="28">
        <v>-1062.6867489353001</v>
      </c>
      <c r="CM81" s="28">
        <v>-1062.6856612201</v>
      </c>
      <c r="CN81" s="28">
        <v>-1059.20270743838</v>
      </c>
      <c r="CO81" s="28">
        <v>-1063.2470402398601</v>
      </c>
      <c r="CP81" s="28">
        <f t="shared" si="191"/>
        <v>-4.0443328014800954</v>
      </c>
      <c r="CQ81" s="28">
        <v>-1063.04343830382</v>
      </c>
      <c r="CR81" s="28">
        <v>-1063.05990756233</v>
      </c>
      <c r="CS81" s="71" t="s">
        <v>743</v>
      </c>
      <c r="CT81" s="424"/>
      <c r="CU81" s="39">
        <f t="shared" ref="CU81:DM81" si="215">627.5095*(BZ79-BZ80)</f>
        <v>8.8518969423085032</v>
      </c>
      <c r="CV81" s="39">
        <f t="shared" si="215"/>
        <v>-9.7945553928593352</v>
      </c>
      <c r="CW81" s="39">
        <f t="shared" si="215"/>
        <v>-18.64645233516784</v>
      </c>
      <c r="CX81" s="39">
        <f t="shared" si="215"/>
        <v>8.8518969548642676</v>
      </c>
      <c r="CY81" s="39">
        <f t="shared" si="215"/>
        <v>-8.0020995813932352</v>
      </c>
      <c r="CZ81" s="39">
        <f t="shared" si="215"/>
        <v>-16.853996536257505</v>
      </c>
      <c r="DA81" s="39">
        <f t="shared" si="215"/>
        <v>6.2206102451107501</v>
      </c>
      <c r="DB81" s="39">
        <f t="shared" si="215"/>
        <v>-9.0637728015990646</v>
      </c>
      <c r="DC81" s="39">
        <f t="shared" si="215"/>
        <v>-15.284383046709815</v>
      </c>
      <c r="DD81" s="39">
        <f t="shared" si="215"/>
        <v>6.2471814385408884</v>
      </c>
      <c r="DE81" s="39">
        <f t="shared" si="215"/>
        <v>-8.9248880000952759</v>
      </c>
      <c r="DF81" s="39">
        <f t="shared" si="215"/>
        <v>-15.172069438636164</v>
      </c>
      <c r="DG81" s="39">
        <f t="shared" si="215"/>
        <v>-6.8036563987135734</v>
      </c>
      <c r="DH81" s="39">
        <f t="shared" si="215"/>
        <v>-11.923768959080254</v>
      </c>
      <c r="DI81" s="39">
        <f t="shared" si="215"/>
        <v>6.2471814886212673</v>
      </c>
      <c r="DJ81" s="39">
        <f t="shared" si="215"/>
        <v>-9.517384534593214</v>
      </c>
      <c r="DK81" s="39">
        <f t="shared" si="215"/>
        <v>-15.764566023214481</v>
      </c>
      <c r="DL81" s="39">
        <f t="shared" si="215"/>
        <v>-7.2446468324528484</v>
      </c>
      <c r="DM81" s="39">
        <f t="shared" si="215"/>
        <v>-13.251805748915922</v>
      </c>
      <c r="DN81" s="428">
        <f t="shared" si="173"/>
        <v>-0.59249653449793804</v>
      </c>
      <c r="DO81" s="39">
        <f t="shared" si="193"/>
        <v>0.13888480150378868</v>
      </c>
      <c r="DP81" s="429">
        <f t="shared" si="174"/>
        <v>-0.2771708582661212</v>
      </c>
      <c r="DQ81" s="429">
        <f t="shared" si="175"/>
        <v>-2.8818863119533589</v>
      </c>
      <c r="DR81" s="429"/>
      <c r="DS81" s="33">
        <f t="shared" si="176"/>
        <v>-2.100987122251567</v>
      </c>
      <c r="DT81" s="33">
        <f t="shared" si="194"/>
        <v>-1.7924557989103356</v>
      </c>
      <c r="DU81" s="39">
        <f t="shared" si="177"/>
        <v>-0.92153306084225051</v>
      </c>
      <c r="DV81" s="39">
        <f t="shared" si="195"/>
        <v>-0.59249653449793804</v>
      </c>
      <c r="DW81" s="39"/>
      <c r="DX81" s="33">
        <f t="shared" si="196"/>
        <v>1.1794540614093165</v>
      </c>
      <c r="DY81" s="33">
        <f t="shared" si="197"/>
        <v>1.1999592644123975</v>
      </c>
      <c r="DZ81" s="23"/>
      <c r="EA81" s="23"/>
    </row>
    <row r="82" spans="1:131">
      <c r="A82" t="s">
        <v>93</v>
      </c>
      <c r="B82" s="4">
        <v>-997.44653856139303</v>
      </c>
      <c r="C82" s="4">
        <v>-997.34492467686903</v>
      </c>
      <c r="D82" s="4">
        <v>-997.35787404134703</v>
      </c>
      <c r="E82" s="4">
        <v>-997.68968620002795</v>
      </c>
      <c r="F82" s="71" t="s">
        <v>118</v>
      </c>
      <c r="G82" s="424" t="s">
        <v>757</v>
      </c>
      <c r="H82" s="39">
        <f>627.5095*(B84-B83)</f>
        <v>20.441134342667397</v>
      </c>
      <c r="I82" s="39">
        <f>627.5095*(C84-C83)</f>
        <v>20.725784520569455</v>
      </c>
      <c r="J82" s="39">
        <f>627.5095*(D84-D83)</f>
        <v>20.52926208117923</v>
      </c>
      <c r="K82" s="39">
        <f>627.5095*(E84-E83)</f>
        <v>20.530214109105611</v>
      </c>
      <c r="L82" s="428">
        <f t="shared" si="165"/>
        <v>9.5202792638104938E-4</v>
      </c>
      <c r="M82" s="39">
        <f t="shared" si="178"/>
        <v>-0.1965224393902254</v>
      </c>
      <c r="N82" s="429">
        <f t="shared" si="179"/>
        <v>-8.9079766438214136E-2</v>
      </c>
      <c r="P82" t="s">
        <v>93</v>
      </c>
      <c r="Q82" s="4">
        <v>-997.62284747856097</v>
      </c>
      <c r="R82" s="4">
        <v>-997.46853382153301</v>
      </c>
      <c r="S82" s="4">
        <v>-997.47473317430297</v>
      </c>
      <c r="T82" s="4">
        <v>-997.843498531916</v>
      </c>
      <c r="U82" s="71" t="s">
        <v>118</v>
      </c>
      <c r="V82" s="424" t="s">
        <v>757</v>
      </c>
      <c r="W82" s="39">
        <f>627.5095*(Q84-Q83)</f>
        <v>19.995559258718945</v>
      </c>
      <c r="X82" s="39">
        <f>627.5095*(R84-R83)</f>
        <v>20.330704463448612</v>
      </c>
      <c r="Y82" s="39">
        <f>627.5095*(S84-S83)</f>
        <v>20.167067384156798</v>
      </c>
      <c r="Z82" s="39">
        <f>627.5095*(T84-T83)</f>
        <v>20.17257761785493</v>
      </c>
      <c r="AA82" s="428">
        <f t="shared" si="166"/>
        <v>5.5102336981320832E-3</v>
      </c>
      <c r="AB82" s="39">
        <f t="shared" si="180"/>
        <v>-0.16363707929181359</v>
      </c>
      <c r="AC82" s="429">
        <f t="shared" si="181"/>
        <v>-0.17701835913598529</v>
      </c>
      <c r="AE82" t="s">
        <v>93</v>
      </c>
      <c r="AF82" s="33">
        <v>-995.54519209525597</v>
      </c>
      <c r="AG82" s="33">
        <v>-997.44688894065598</v>
      </c>
      <c r="AH82" s="33">
        <f t="shared" si="182"/>
        <v>-1.9016968454000107</v>
      </c>
      <c r="AI82" s="28">
        <v>-995.54519209525699</v>
      </c>
      <c r="AJ82" s="28">
        <v>-997.21233534764303</v>
      </c>
      <c r="AK82" s="33">
        <f t="shared" si="132"/>
        <v>-1.6671432523860403</v>
      </c>
      <c r="AL82" s="33">
        <v>-995.66703223106299</v>
      </c>
      <c r="AM82" s="33">
        <v>-997.34501900842599</v>
      </c>
      <c r="AN82" s="33">
        <f t="shared" si="183"/>
        <v>-1.6779867773630031</v>
      </c>
      <c r="AO82" s="33">
        <v>-995.66847447040004</v>
      </c>
      <c r="AP82" s="33">
        <v>-997.35784662710398</v>
      </c>
      <c r="AQ82" s="33">
        <v>-997.26767477749399</v>
      </c>
      <c r="AR82" s="33">
        <v>-997.27997859185598</v>
      </c>
      <c r="AS82" s="33">
        <f t="shared" si="184"/>
        <v>-1.6893721567039393</v>
      </c>
      <c r="AT82" s="33">
        <v>-995.66847447040004</v>
      </c>
      <c r="AU82" s="33">
        <v>-997.68999472414896</v>
      </c>
      <c r="AV82" s="33">
        <v>-997.588330057441</v>
      </c>
      <c r="AW82" s="33">
        <v>-997.61844094427204</v>
      </c>
      <c r="AX82" s="33">
        <f t="shared" si="185"/>
        <v>-2.0215202537489176</v>
      </c>
      <c r="AY82" s="71" t="s">
        <v>118</v>
      </c>
      <c r="AZ82" s="424" t="s">
        <v>757</v>
      </c>
      <c r="BA82" s="39">
        <f t="shared" ref="BA82:BK82" si="216">627.5095*(AF84-AF83)</f>
        <v>26.814088399295546</v>
      </c>
      <c r="BB82" s="39">
        <f t="shared" si="216"/>
        <v>20.497356831258486</v>
      </c>
      <c r="BC82" s="33">
        <f t="shared" si="216"/>
        <v>-6.3167315680370564</v>
      </c>
      <c r="BD82" s="39">
        <f t="shared" si="216"/>
        <v>26.81408798452728</v>
      </c>
      <c r="BE82" s="39">
        <f t="shared" si="216"/>
        <v>20.341962494040835</v>
      </c>
      <c r="BF82" s="33">
        <f t="shared" si="216"/>
        <v>-6.4721254904864454</v>
      </c>
      <c r="BG82" s="39">
        <f t="shared" si="216"/>
        <v>26.847060165667962</v>
      </c>
      <c r="BH82" s="39">
        <f t="shared" si="216"/>
        <v>20.727828477172686</v>
      </c>
      <c r="BI82" s="39">
        <f t="shared" si="216"/>
        <v>-6.1192316884952778</v>
      </c>
      <c r="BJ82" s="39">
        <f t="shared" si="216"/>
        <v>26.737844015315261</v>
      </c>
      <c r="BK82" s="39">
        <f t="shared" si="216"/>
        <v>20.530575476704705</v>
      </c>
      <c r="BL82" s="39">
        <f>627.5095*(AS84-AS83)</f>
        <v>-6.2072685386105562</v>
      </c>
      <c r="BM82" s="39">
        <f>627.5095*(AQ84-AQ83)</f>
        <v>20.474830162664613</v>
      </c>
      <c r="BN82" s="39">
        <f>627.5095*(AR84-AR83)</f>
        <v>16.815677942826589</v>
      </c>
      <c r="BO82" s="39">
        <f>627.5095*(AT84-AT83)</f>
        <v>26.73784401403115</v>
      </c>
      <c r="BP82" s="39">
        <f>627.5095*(AU84-AU83)</f>
        <v>20.52553811535342</v>
      </c>
      <c r="BQ82" s="39">
        <f>627.5095*(AX84-AX83)</f>
        <v>-6.2123058986777302</v>
      </c>
      <c r="BR82" s="39">
        <f>627.5095*(AV84-AV83)</f>
        <v>20.471559079909277</v>
      </c>
      <c r="BS82" s="39">
        <f>627.5095*(AW84-AW83)</f>
        <v>16.373290036738833</v>
      </c>
      <c r="BT82" s="428">
        <f t="shared" si="168"/>
        <v>-5.0373613512846305E-3</v>
      </c>
      <c r="BU82" s="39">
        <f t="shared" si="169"/>
        <v>-0.19725300046798111</v>
      </c>
      <c r="BV82" s="429">
        <f t="shared" si="170"/>
        <v>-2.8181284094934256E-2</v>
      </c>
      <c r="BW82" s="429">
        <f t="shared" si="171"/>
        <v>-0.10442566935932618</v>
      </c>
      <c r="BY82" t="s">
        <v>93</v>
      </c>
      <c r="BZ82" s="28">
        <v>-995.57559391483096</v>
      </c>
      <c r="CA82" s="28">
        <v>-997.62245043578503</v>
      </c>
      <c r="CB82" s="28">
        <f t="shared" si="187"/>
        <v>-2.0468565209540657</v>
      </c>
      <c r="CC82" s="4">
        <v>-995.57559391483096</v>
      </c>
      <c r="CD82" s="4">
        <v>-997.33246082800895</v>
      </c>
      <c r="CE82" s="28">
        <f t="shared" si="188"/>
        <v>-1.756866913177987</v>
      </c>
      <c r="CF82" s="28">
        <v>-995.69152285630798</v>
      </c>
      <c r="CG82" s="28">
        <v>-997.46766327408898</v>
      </c>
      <c r="CH82" s="28">
        <f t="shared" si="189"/>
        <v>-1.7761404177809936</v>
      </c>
      <c r="CI82" s="28">
        <v>-995.69221349764598</v>
      </c>
      <c r="CJ82" s="28">
        <v>-997.47376727634003</v>
      </c>
      <c r="CK82" s="28">
        <f t="shared" si="190"/>
        <v>-1.7815537786940467</v>
      </c>
      <c r="CL82" s="28">
        <v>-997.3742639861</v>
      </c>
      <c r="CM82" s="28">
        <v>-997.40515397220599</v>
      </c>
      <c r="CN82" s="28">
        <v>-995.69221349764905</v>
      </c>
      <c r="CO82" s="28">
        <v>-997.84287957834101</v>
      </c>
      <c r="CP82" s="28">
        <f t="shared" si="191"/>
        <v>-2.1506660806919626</v>
      </c>
      <c r="CQ82" s="28">
        <v>-997.73003132219696</v>
      </c>
      <c r="CR82" s="28">
        <v>-997.77840130647803</v>
      </c>
      <c r="CS82" s="71" t="s">
        <v>118</v>
      </c>
      <c r="CT82" s="424" t="s">
        <v>757</v>
      </c>
      <c r="CU82" s="39">
        <f t="shared" ref="CU82:DM82" si="217">627.5095*(BZ84-BZ83)</f>
        <v>26.595080577090478</v>
      </c>
      <c r="CV82" s="39">
        <f t="shared" si="217"/>
        <v>19.961705278679482</v>
      </c>
      <c r="CW82" s="39">
        <f t="shared" si="217"/>
        <v>-6.6333752984109937</v>
      </c>
      <c r="CX82" s="39">
        <f t="shared" si="217"/>
        <v>26.595080577090478</v>
      </c>
      <c r="CY82" s="39">
        <f t="shared" si="217"/>
        <v>20.190390406818842</v>
      </c>
      <c r="CZ82" s="39">
        <f t="shared" si="217"/>
        <v>-6.4046901702716328</v>
      </c>
      <c r="DA82" s="39">
        <f t="shared" si="217"/>
        <v>26.559123663953347</v>
      </c>
      <c r="DB82" s="39">
        <f t="shared" si="217"/>
        <v>20.312948226218463</v>
      </c>
      <c r="DC82" s="39">
        <f t="shared" si="217"/>
        <v>-6.2461754377348848</v>
      </c>
      <c r="DD82" s="39">
        <f t="shared" si="217"/>
        <v>26.486061086962842</v>
      </c>
      <c r="DE82" s="39">
        <f t="shared" si="217"/>
        <v>20.195610409242139</v>
      </c>
      <c r="DF82" s="39">
        <f t="shared" si="217"/>
        <v>-6.2904506777207025</v>
      </c>
      <c r="DG82" s="39">
        <f t="shared" si="217"/>
        <v>20.179943782444827</v>
      </c>
      <c r="DH82" s="39">
        <f t="shared" si="217"/>
        <v>16.368246173142378</v>
      </c>
      <c r="DI82" s="39">
        <f t="shared" si="217"/>
        <v>26.486061081255674</v>
      </c>
      <c r="DJ82" s="39">
        <f t="shared" si="217"/>
        <v>20.170135758732282</v>
      </c>
      <c r="DK82" s="39">
        <f t="shared" si="217"/>
        <v>-6.315925322523392</v>
      </c>
      <c r="DL82" s="39">
        <f t="shared" si="217"/>
        <v>20.179423355496855</v>
      </c>
      <c r="DM82" s="39">
        <f t="shared" si="217"/>
        <v>15.894410837402024</v>
      </c>
      <c r="DN82" s="428">
        <f t="shared" si="173"/>
        <v>-2.5474650509856644E-2</v>
      </c>
      <c r="DO82" s="39">
        <f t="shared" si="193"/>
        <v>-0.11733781697632395</v>
      </c>
      <c r="DP82" s="429">
        <f t="shared" si="174"/>
        <v>-0.20843048005280096</v>
      </c>
      <c r="DQ82" s="429">
        <f t="shared" si="175"/>
        <v>-0.31744997588760171</v>
      </c>
      <c r="DR82" s="429"/>
      <c r="DS82" s="33">
        <f t="shared" si="176"/>
        <v>0.15539392244938899</v>
      </c>
      <c r="DT82" s="33">
        <f t="shared" si="194"/>
        <v>-0.22868512813936093</v>
      </c>
      <c r="DU82" s="39">
        <f t="shared" si="177"/>
        <v>-5.0373613512846305E-3</v>
      </c>
      <c r="DV82" s="39">
        <f t="shared" si="195"/>
        <v>-2.5474650509856644E-2</v>
      </c>
      <c r="DW82" s="39"/>
      <c r="DX82" s="33">
        <f t="shared" si="196"/>
        <v>-0.16043128380067362</v>
      </c>
      <c r="DY82" s="33">
        <f t="shared" si="197"/>
        <v>0.20321047762950428</v>
      </c>
      <c r="DZ82" s="23"/>
      <c r="EA82" s="23"/>
    </row>
    <row r="83" spans="1:131">
      <c r="A83" t="s">
        <v>94</v>
      </c>
      <c r="B83" s="4">
        <v>-997.38020734640304</v>
      </c>
      <c r="C83" s="4">
        <v>-997.28042882152204</v>
      </c>
      <c r="D83" s="4">
        <v>-997.29311168398704</v>
      </c>
      <c r="E83" s="4">
        <v>-997.62568145599005</v>
      </c>
      <c r="F83" s="71" t="s">
        <v>119</v>
      </c>
      <c r="G83" s="424"/>
      <c r="H83" s="39">
        <f>627.5095*(B84-B82)</f>
        <v>62.064601895426406</v>
      </c>
      <c r="I83" s="39">
        <f>627.5095*(C84-C82)</f>
        <v>61.197546461431813</v>
      </c>
      <c r="J83" s="39">
        <f>627.5095*(D84-D82)</f>
        <v>61.168256566971515</v>
      </c>
      <c r="K83" s="39">
        <f>627.5095*(E84-E82)</f>
        <v>60.693799037957554</v>
      </c>
      <c r="L83" s="428">
        <f t="shared" si="165"/>
        <v>-0.47445752901396077</v>
      </c>
      <c r="M83" s="39">
        <f t="shared" si="178"/>
        <v>-2.9289894460298171E-2</v>
      </c>
      <c r="N83" s="429">
        <f t="shared" si="179"/>
        <v>1.3708028574688527</v>
      </c>
      <c r="P83" t="s">
        <v>94</v>
      </c>
      <c r="Q83" s="4">
        <v>-997.553553258026</v>
      </c>
      <c r="R83" s="4">
        <v>-997.40076890819103</v>
      </c>
      <c r="S83" s="4">
        <v>-997.40656363904998</v>
      </c>
      <c r="T83" s="4">
        <v>-997.77590586271504</v>
      </c>
      <c r="U83" s="71" t="s">
        <v>119</v>
      </c>
      <c r="V83" s="424"/>
      <c r="W83" s="39">
        <f>627.5095*(Q84-Q82)</f>
        <v>63.478340939508278</v>
      </c>
      <c r="X83" s="39">
        <f>627.5095*(R84-R82)</f>
        <v>62.853831352223509</v>
      </c>
      <c r="Y83" s="39">
        <f>627.5095*(S84-S82)</f>
        <v>62.94409836599381</v>
      </c>
      <c r="Z83" s="39">
        <f>627.5095*(T84-T82)</f>
        <v>62.58761967181632</v>
      </c>
      <c r="AA83" s="428">
        <f t="shared" si="166"/>
        <v>-0.35647869417748979</v>
      </c>
      <c r="AB83" s="39">
        <f t="shared" si="180"/>
        <v>9.0267013770301219E-2</v>
      </c>
      <c r="AC83" s="429">
        <f t="shared" si="181"/>
        <v>0.89072126769195847</v>
      </c>
      <c r="AE83" t="s">
        <v>94</v>
      </c>
      <c r="AF83" s="33">
        <v>-995.49515337668595</v>
      </c>
      <c r="AG83" s="33">
        <v>-997.38074307225304</v>
      </c>
      <c r="AH83" s="33">
        <f t="shared" si="182"/>
        <v>-1.8855896955670914</v>
      </c>
      <c r="AI83" s="28">
        <v>-995.49515337668595</v>
      </c>
      <c r="AJ83" s="28">
        <v>-997.14561572778803</v>
      </c>
      <c r="AK83" s="33">
        <f t="shared" si="132"/>
        <v>-1.6504623511020782</v>
      </c>
      <c r="AL83" s="33">
        <v>-995.61719971750301</v>
      </c>
      <c r="AM83" s="33">
        <v>-997.28061522102303</v>
      </c>
      <c r="AN83" s="33">
        <f t="shared" si="183"/>
        <v>-1.6634155035200138</v>
      </c>
      <c r="AO83" s="33">
        <v>-995.61888419258003</v>
      </c>
      <c r="AP83" s="33">
        <v>-997.293233041539</v>
      </c>
      <c r="AQ83" s="33">
        <v>-997.20323550742899</v>
      </c>
      <c r="AR83" s="33">
        <v>-997.18444008389395</v>
      </c>
      <c r="AS83" s="33">
        <f t="shared" si="184"/>
        <v>-1.6743488489589708</v>
      </c>
      <c r="AT83" s="33">
        <v>-995.61888419258003</v>
      </c>
      <c r="AU83" s="33">
        <v>-997.62606881471004</v>
      </c>
      <c r="AV83" s="33">
        <v>-997.52445332622403</v>
      </c>
      <c r="AW83" s="33">
        <v>-997.52215343518696</v>
      </c>
      <c r="AX83" s="33">
        <f t="shared" si="185"/>
        <v>-2.007184622130012</v>
      </c>
      <c r="AY83" s="71" t="s">
        <v>119</v>
      </c>
      <c r="AZ83" s="424"/>
      <c r="BA83" s="39">
        <f t="shared" ref="BA83:BK83" si="218">627.5095*(AF84-AF82)</f>
        <v>58.213859669810738</v>
      </c>
      <c r="BB83" s="39">
        <f t="shared" si="218"/>
        <v>62.004517639853937</v>
      </c>
      <c r="BC83" s="33">
        <f t="shared" si="218"/>
        <v>3.7906579700432022</v>
      </c>
      <c r="BD83" s="39">
        <f t="shared" si="218"/>
        <v>58.213859255684532</v>
      </c>
      <c r="BE83" s="39">
        <f t="shared" si="218"/>
        <v>62.209157789446536</v>
      </c>
      <c r="BF83" s="33">
        <f t="shared" si="218"/>
        <v>3.9952985337620066</v>
      </c>
      <c r="BG83" s="39">
        <f t="shared" si="218"/>
        <v>58.117435833432403</v>
      </c>
      <c r="BH83" s="39">
        <f t="shared" si="218"/>
        <v>61.141816908514414</v>
      </c>
      <c r="BI83" s="39">
        <f t="shared" si="218"/>
        <v>3.0243810750820077</v>
      </c>
      <c r="BJ83" s="39">
        <f t="shared" si="218"/>
        <v>57.856214455014673</v>
      </c>
      <c r="BK83" s="39">
        <f t="shared" si="218"/>
        <v>61.07621424779537</v>
      </c>
      <c r="BL83" s="39">
        <f>627.5095*(AS84-AS82)</f>
        <v>3.2199997927806958</v>
      </c>
      <c r="BM83" s="39">
        <f>627.5095*(AQ84-AQ82)</f>
        <v>60.911084301523196</v>
      </c>
      <c r="BN83" s="39">
        <f>627.5095*(AR84-AR82)</f>
        <v>76.766999304827806</v>
      </c>
      <c r="BO83" s="39">
        <f>627.5095*(AT84-AT82)</f>
        <v>57.856214453730558</v>
      </c>
      <c r="BP83" s="39">
        <f>627.5095*(AU84-AU82)</f>
        <v>60.639653584416479</v>
      </c>
      <c r="BQ83" s="39">
        <f>627.5095*(AX84-AX82)</f>
        <v>2.783439130685919</v>
      </c>
      <c r="BR83" s="39">
        <f>627.5095*(AV84-AV82)</f>
        <v>60.554814747501247</v>
      </c>
      <c r="BS83" s="39">
        <f>627.5095*(AW84-AW82)</f>
        <v>76.794616718958451</v>
      </c>
      <c r="BT83" s="428">
        <f t="shared" si="168"/>
        <v>-0.43656066337889143</v>
      </c>
      <c r="BU83" s="39">
        <f t="shared" si="169"/>
        <v>-6.5602660719044081E-2</v>
      </c>
      <c r="BV83" s="429">
        <f t="shared" si="170"/>
        <v>1.364864055437458</v>
      </c>
      <c r="BW83" s="429">
        <f t="shared" si="171"/>
        <v>1.0072188393572832</v>
      </c>
      <c r="BY83" t="s">
        <v>94</v>
      </c>
      <c r="BZ83" s="28">
        <v>-995.52490950029505</v>
      </c>
      <c r="CA83" s="28">
        <v>-997.553358625437</v>
      </c>
      <c r="CB83" s="28">
        <f t="shared" si="187"/>
        <v>-2.0284491251419468</v>
      </c>
      <c r="CC83" s="4">
        <v>-995.52490950029505</v>
      </c>
      <c r="CD83" s="4">
        <v>-997.26363685990896</v>
      </c>
      <c r="CE83" s="28">
        <f t="shared" si="188"/>
        <v>-1.7387273596139039</v>
      </c>
      <c r="CF83" s="28">
        <v>-995.64120325128499</v>
      </c>
      <c r="CG83" s="28">
        <v>-997.40019337717604</v>
      </c>
      <c r="CH83" s="28">
        <f t="shared" si="189"/>
        <v>-1.7589901258910459</v>
      </c>
      <c r="CI83" s="28">
        <v>-995.64168739041702</v>
      </c>
      <c r="CJ83" s="28">
        <v>-997.40596445851099</v>
      </c>
      <c r="CK83" s="28">
        <f t="shared" si="190"/>
        <v>-1.7642770680939748</v>
      </c>
      <c r="CL83" s="28">
        <v>-997.30698475445797</v>
      </c>
      <c r="CM83" s="28">
        <v>-997.30644581266301</v>
      </c>
      <c r="CN83" s="28">
        <v>-995.64168739041497</v>
      </c>
      <c r="CO83" s="28">
        <v>-997.77559052952597</v>
      </c>
      <c r="CP83" s="28">
        <f t="shared" si="191"/>
        <v>-2.1339031391109984</v>
      </c>
      <c r="CQ83" s="28">
        <v>-997.66313002259994</v>
      </c>
      <c r="CR83" s="28">
        <v>-997.67875692587097</v>
      </c>
      <c r="CS83" s="71" t="s">
        <v>119</v>
      </c>
      <c r="CT83" s="424"/>
      <c r="CU83" s="39">
        <f t="shared" ref="CU83:DM83" si="219">627.5095*(BZ84-BZ82)</f>
        <v>58.400032200310974</v>
      </c>
      <c r="CV83" s="39">
        <f t="shared" si="219"/>
        <v>63.317472644264818</v>
      </c>
      <c r="CW83" s="39">
        <f t="shared" si="219"/>
        <v>4.9174404439538435</v>
      </c>
      <c r="CX83" s="39">
        <f t="shared" si="219"/>
        <v>58.400032200310974</v>
      </c>
      <c r="CY83" s="39">
        <f t="shared" si="219"/>
        <v>63.378084217260373</v>
      </c>
      <c r="CZ83" s="39">
        <f t="shared" si="219"/>
        <v>4.9780520169493983</v>
      </c>
      <c r="DA83" s="39">
        <f t="shared" si="219"/>
        <v>58.135153852128362</v>
      </c>
      <c r="DB83" s="39">
        <f t="shared" si="219"/>
        <v>62.650949503108656</v>
      </c>
      <c r="DC83" s="39">
        <f t="shared" si="219"/>
        <v>4.5157956509802935</v>
      </c>
      <c r="DD83" s="39">
        <f t="shared" si="219"/>
        <v>58.191673371154756</v>
      </c>
      <c r="DE83" s="39">
        <f t="shared" si="219"/>
        <v>62.742522723729913</v>
      </c>
      <c r="DF83" s="39">
        <f t="shared" si="219"/>
        <v>4.5508493525751561</v>
      </c>
      <c r="DG83" s="39">
        <f t="shared" si="219"/>
        <v>62.398300790520977</v>
      </c>
      <c r="DH83" s="39">
        <f t="shared" si="219"/>
        <v>78.308554013877952</v>
      </c>
      <c r="DI83" s="39">
        <f t="shared" si="219"/>
        <v>58.191673368657867</v>
      </c>
      <c r="DJ83" s="39">
        <f t="shared" si="219"/>
        <v>62.394653136134565</v>
      </c>
      <c r="DK83" s="39">
        <f t="shared" si="219"/>
        <v>4.2029797674766955</v>
      </c>
      <c r="DL83" s="39">
        <f t="shared" si="219"/>
        <v>62.160624414973469</v>
      </c>
      <c r="DM83" s="39">
        <f t="shared" si="219"/>
        <v>78.422206289948036</v>
      </c>
      <c r="DN83" s="428">
        <f t="shared" si="173"/>
        <v>-0.3478695875953477</v>
      </c>
      <c r="DO83" s="39">
        <f t="shared" si="193"/>
        <v>9.1573220621256723E-2</v>
      </c>
      <c r="DP83" s="429">
        <f t="shared" si="174"/>
        <v>0.92281950813025304</v>
      </c>
      <c r="DQ83" s="429">
        <f t="shared" si="175"/>
        <v>0.71446067647714795</v>
      </c>
      <c r="DR83" s="429"/>
      <c r="DS83" s="33">
        <f t="shared" si="176"/>
        <v>-0.20464056371880446</v>
      </c>
      <c r="DT83" s="33">
        <f t="shared" si="194"/>
        <v>-6.0611572995554752E-2</v>
      </c>
      <c r="DU83" s="39">
        <f t="shared" si="177"/>
        <v>-0.43656066337889143</v>
      </c>
      <c r="DV83" s="39">
        <f t="shared" si="195"/>
        <v>-0.3478695875953477</v>
      </c>
      <c r="DW83" s="39"/>
      <c r="DX83" s="33">
        <f t="shared" si="196"/>
        <v>-0.23192009966008698</v>
      </c>
      <c r="DY83" s="33">
        <f t="shared" si="197"/>
        <v>-0.28725801459979294</v>
      </c>
      <c r="DZ83" s="23"/>
      <c r="EA83" s="23"/>
    </row>
    <row r="84" spans="1:131">
      <c r="A84" t="s">
        <v>95</v>
      </c>
      <c r="B84" s="4">
        <v>-997.34763232667399</v>
      </c>
      <c r="C84" s="4">
        <v>-997.24740018287901</v>
      </c>
      <c r="D84" s="4">
        <v>-997.260396223773</v>
      </c>
      <c r="E84" s="4">
        <v>-997.592964478623</v>
      </c>
      <c r="F84" s="71" t="s">
        <v>743</v>
      </c>
      <c r="G84" s="424"/>
      <c r="H84" s="39">
        <f>627.5095*(B82-B83)</f>
        <v>-41.62346755275901</v>
      </c>
      <c r="I84" s="39">
        <f>627.5095*(C82-C83)</f>
        <v>-40.471761940862358</v>
      </c>
      <c r="J84" s="39">
        <f>627.5095*(D82-D83)</f>
        <v>-40.638994485792288</v>
      </c>
      <c r="K84" s="39">
        <f>627.5095*(E82-E83)</f>
        <v>-40.163584928851947</v>
      </c>
      <c r="L84" s="428">
        <f t="shared" si="165"/>
        <v>0.47540955694034182</v>
      </c>
      <c r="M84" s="39">
        <f t="shared" si="178"/>
        <v>-0.16723254492993078</v>
      </c>
      <c r="N84" s="429">
        <f t="shared" si="179"/>
        <v>-1.4598826239070632</v>
      </c>
      <c r="P84" t="s">
        <v>95</v>
      </c>
      <c r="Q84" s="4">
        <v>-997.52168830736196</v>
      </c>
      <c r="R84" s="4">
        <v>-997.36836986966898</v>
      </c>
      <c r="S84" s="4">
        <v>-997.37442537280197</v>
      </c>
      <c r="T84" s="4">
        <v>-997.74375881535104</v>
      </c>
      <c r="U84" s="71" t="s">
        <v>743</v>
      </c>
      <c r="V84" s="424"/>
      <c r="W84" s="39">
        <f>627.5095*(Q82-Q83)</f>
        <v>-43.482781680789337</v>
      </c>
      <c r="X84" s="39">
        <f>627.5095*(R82-R83)</f>
        <v>-42.523126888774904</v>
      </c>
      <c r="Y84" s="39">
        <f>627.5095*(S82-S83)</f>
        <v>-42.777030981837015</v>
      </c>
      <c r="Z84" s="39">
        <f>627.5095*(T82-T83)</f>
        <v>-42.415042053961386</v>
      </c>
      <c r="AA84" s="428">
        <f t="shared" si="166"/>
        <v>0.36198892787562897</v>
      </c>
      <c r="AB84" s="39">
        <f t="shared" si="180"/>
        <v>-0.25390409306211126</v>
      </c>
      <c r="AC84" s="429">
        <f t="shared" si="181"/>
        <v>-1.0677396268279509</v>
      </c>
      <c r="AE84" t="s">
        <v>95</v>
      </c>
      <c r="AF84" s="33">
        <v>-995.45242240863001</v>
      </c>
      <c r="AG84" s="33">
        <v>-997.34807845628904</v>
      </c>
      <c r="AH84" s="33">
        <f t="shared" si="182"/>
        <v>-1.8956560476590312</v>
      </c>
      <c r="AI84" s="28">
        <v>-995.45242240929099</v>
      </c>
      <c r="AJ84" s="28">
        <v>-997.11319874845299</v>
      </c>
      <c r="AK84" s="33">
        <f t="shared" si="132"/>
        <v>-1.6607763391619983</v>
      </c>
      <c r="AL84" s="33">
        <v>-995.57441620559496</v>
      </c>
      <c r="AM84" s="33">
        <v>-997.24758332512795</v>
      </c>
      <c r="AN84" s="33">
        <f t="shared" si="183"/>
        <v>-1.6731671195329909</v>
      </c>
      <c r="AO84" s="33">
        <v>-995.57627472767899</v>
      </c>
      <c r="AP84" s="33">
        <v>-997.26051548829605</v>
      </c>
      <c r="AQ84" s="33">
        <v>-997.17060678999496</v>
      </c>
      <c r="AR84" s="33">
        <v>-997.15764259645698</v>
      </c>
      <c r="AS84" s="33">
        <f t="shared" si="184"/>
        <v>-1.6842407606170582</v>
      </c>
      <c r="AT84" s="33">
        <v>-995.57627472768104</v>
      </c>
      <c r="AU84" s="33">
        <v>-997.59335928901305</v>
      </c>
      <c r="AV84" s="33">
        <v>-997.49182982159198</v>
      </c>
      <c r="AW84" s="33">
        <v>-997.496060937724</v>
      </c>
      <c r="AX84" s="33">
        <f t="shared" si="185"/>
        <v>-2.0170845613320125</v>
      </c>
      <c r="AY84" s="71" t="s">
        <v>743</v>
      </c>
      <c r="AZ84" s="424"/>
      <c r="BA84" s="39">
        <f t="shared" ref="BA84:BK84" si="220">627.5095*(AF82-AF83)</f>
        <v>-31.399771270515192</v>
      </c>
      <c r="BB84" s="39">
        <f t="shared" si="220"/>
        <v>-41.507160808595451</v>
      </c>
      <c r="BC84" s="33">
        <f t="shared" si="220"/>
        <v>-10.107389538080259</v>
      </c>
      <c r="BD84" s="39">
        <f t="shared" si="220"/>
        <v>-31.399771271157249</v>
      </c>
      <c r="BE84" s="39">
        <f t="shared" si="220"/>
        <v>-41.867195295405701</v>
      </c>
      <c r="BF84" s="33">
        <f t="shared" si="220"/>
        <v>-10.467424024248452</v>
      </c>
      <c r="BG84" s="39">
        <f t="shared" si="220"/>
        <v>-31.270375667764441</v>
      </c>
      <c r="BH84" s="39">
        <f t="shared" si="220"/>
        <v>-40.413988431341728</v>
      </c>
      <c r="BI84" s="39">
        <f t="shared" si="220"/>
        <v>-9.1436127635772841</v>
      </c>
      <c r="BJ84" s="39">
        <f t="shared" si="220"/>
        <v>-31.118370439699408</v>
      </c>
      <c r="BK84" s="39">
        <f t="shared" si="220"/>
        <v>-40.545638771090658</v>
      </c>
      <c r="BL84" s="39">
        <f>627.5095*(AS82-AS83)</f>
        <v>-9.427268331391252</v>
      </c>
      <c r="BM84" s="39">
        <f>627.5095*(AQ82-AQ83)</f>
        <v>-40.436254138858587</v>
      </c>
      <c r="BN84" s="39">
        <f>627.5095*(AR82-AR83)</f>
        <v>-59.95132136200121</v>
      </c>
      <c r="BO84" s="39">
        <f>627.5095*(AT82-AT83)</f>
        <v>-31.118370439699408</v>
      </c>
      <c r="BP84" s="39">
        <f>627.5095*(AU82-AU83)</f>
        <v>-40.114115469063059</v>
      </c>
      <c r="BQ84" s="39">
        <f>627.5095*(AX82-AX83)</f>
        <v>-8.9957450293636487</v>
      </c>
      <c r="BR84" s="39">
        <f>627.5095*(AV82-AV83)</f>
        <v>-40.08325566759197</v>
      </c>
      <c r="BS84" s="39">
        <f>627.5095*(AW82-AW83)</f>
        <v>-60.421326682219615</v>
      </c>
      <c r="BT84" s="428">
        <f t="shared" si="168"/>
        <v>0.4315233020275997</v>
      </c>
      <c r="BU84" s="39">
        <f t="shared" si="169"/>
        <v>-0.13165033974892992</v>
      </c>
      <c r="BV84" s="429">
        <f t="shared" si="170"/>
        <v>-1.3930453395323923</v>
      </c>
      <c r="BW84" s="429">
        <f t="shared" si="171"/>
        <v>-1.1116445087166102</v>
      </c>
      <c r="BY84" t="s">
        <v>95</v>
      </c>
      <c r="BZ84" s="28">
        <v>-995.48252754340501</v>
      </c>
      <c r="CA84" s="28">
        <v>-997.52154762452199</v>
      </c>
      <c r="CB84" s="28">
        <f t="shared" si="187"/>
        <v>-2.0390200811169734</v>
      </c>
      <c r="CC84" s="4">
        <v>-995.48252754340501</v>
      </c>
      <c r="CD84" s="4">
        <v>-997.23146142606004</v>
      </c>
      <c r="CE84" s="28">
        <f t="shared" si="188"/>
        <v>-1.7489338826550238</v>
      </c>
      <c r="CF84" s="28">
        <v>-995.59887859538105</v>
      </c>
      <c r="CG84" s="28">
        <v>-997.367822635018</v>
      </c>
      <c r="CH84" s="28">
        <f t="shared" si="189"/>
        <v>-1.7689440396369491</v>
      </c>
      <c r="CI84" s="28">
        <v>-995.599479167136</v>
      </c>
      <c r="CJ84" s="28">
        <v>-997.37378070605905</v>
      </c>
      <c r="CK84" s="28">
        <f t="shared" si="190"/>
        <v>-1.774301538923055</v>
      </c>
      <c r="CL84" s="28">
        <v>-997.27482596836398</v>
      </c>
      <c r="CM84" s="28">
        <v>-997.28036135310799</v>
      </c>
      <c r="CN84" s="28">
        <v>-995.59947916714304</v>
      </c>
      <c r="CO84" s="28">
        <v>-997.74344737351203</v>
      </c>
      <c r="CP84" s="28">
        <f t="shared" si="191"/>
        <v>-2.1439682063689816</v>
      </c>
      <c r="CQ84" s="28">
        <v>-997.63097206585905</v>
      </c>
      <c r="CR84" s="28">
        <v>-997.65342757095698</v>
      </c>
      <c r="CS84" s="71" t="s">
        <v>743</v>
      </c>
      <c r="CT84" s="424"/>
      <c r="CU84" s="39">
        <f t="shared" ref="CU84:DM84" si="221">627.5095*(BZ82-BZ83)</f>
        <v>-31.804951623220497</v>
      </c>
      <c r="CV84" s="39">
        <f t="shared" si="221"/>
        <v>-43.355767365585336</v>
      </c>
      <c r="CW84" s="39">
        <f t="shared" si="221"/>
        <v>-11.550815742364838</v>
      </c>
      <c r="CX84" s="39">
        <f t="shared" si="221"/>
        <v>-31.804951623220497</v>
      </c>
      <c r="CY84" s="39">
        <f t="shared" si="221"/>
        <v>-43.18769381044153</v>
      </c>
      <c r="CZ84" s="39">
        <f t="shared" si="221"/>
        <v>-11.382742187221032</v>
      </c>
      <c r="DA84" s="39">
        <f t="shared" si="221"/>
        <v>-31.576030188175015</v>
      </c>
      <c r="DB84" s="39">
        <f t="shared" si="221"/>
        <v>-42.338001276890196</v>
      </c>
      <c r="DC84" s="39">
        <f t="shared" si="221"/>
        <v>-10.761971088715178</v>
      </c>
      <c r="DD84" s="39">
        <f t="shared" si="221"/>
        <v>-31.705612284191915</v>
      </c>
      <c r="DE84" s="39">
        <f t="shared" si="221"/>
        <v>-42.54691231448777</v>
      </c>
      <c r="DF84" s="39">
        <f t="shared" si="221"/>
        <v>-10.841300030295859</v>
      </c>
      <c r="DG84" s="39">
        <f t="shared" si="221"/>
        <v>-42.218357008076154</v>
      </c>
      <c r="DH84" s="39">
        <f t="shared" si="221"/>
        <v>-61.940307840735578</v>
      </c>
      <c r="DI84" s="39">
        <f t="shared" si="221"/>
        <v>-31.705612287402193</v>
      </c>
      <c r="DJ84" s="39">
        <f t="shared" si="221"/>
        <v>-42.224517377402279</v>
      </c>
      <c r="DK84" s="39">
        <f t="shared" si="221"/>
        <v>-10.518905090000088</v>
      </c>
      <c r="DL84" s="39">
        <f t="shared" si="221"/>
        <v>-41.981201059476611</v>
      </c>
      <c r="DM84" s="39">
        <f t="shared" si="221"/>
        <v>-62.527795452546016</v>
      </c>
      <c r="DN84" s="428">
        <f t="shared" si="173"/>
        <v>0.32239493708549105</v>
      </c>
      <c r="DO84" s="39">
        <f t="shared" si="193"/>
        <v>-0.20891103759757357</v>
      </c>
      <c r="DP84" s="429">
        <f t="shared" si="174"/>
        <v>-1.1312499881830576</v>
      </c>
      <c r="DQ84" s="429">
        <f t="shared" si="175"/>
        <v>-1.0319106523647505</v>
      </c>
      <c r="DR84" s="429"/>
      <c r="DS84" s="33">
        <f t="shared" si="176"/>
        <v>0.36003448616819256</v>
      </c>
      <c r="DT84" s="33">
        <f t="shared" si="194"/>
        <v>-0.16807355514380617</v>
      </c>
      <c r="DU84" s="39">
        <f t="shared" si="177"/>
        <v>0.4315233020275997</v>
      </c>
      <c r="DV84" s="39">
        <f t="shared" si="195"/>
        <v>0.32239493708549105</v>
      </c>
      <c r="DW84" s="39"/>
      <c r="DX84" s="33">
        <f t="shared" si="196"/>
        <v>7.148881585940714E-2</v>
      </c>
      <c r="DY84" s="33">
        <f t="shared" si="197"/>
        <v>0.49046849222929723</v>
      </c>
      <c r="DZ84" s="23"/>
      <c r="EA84" s="23"/>
    </row>
    <row r="85" spans="1:131">
      <c r="A85" t="s">
        <v>96</v>
      </c>
      <c r="B85" s="4">
        <v>-272.84259155546403</v>
      </c>
      <c r="C85" s="4">
        <v>-272.73893726863702</v>
      </c>
      <c r="D85" s="4">
        <v>-272.751403056166</v>
      </c>
      <c r="E85" s="4">
        <v>-273.082432787404</v>
      </c>
      <c r="F85" s="71" t="s">
        <v>118</v>
      </c>
      <c r="G85" s="424" t="s">
        <v>757</v>
      </c>
      <c r="H85" s="39">
        <f>627.5095*(B87-B86)</f>
        <v>1.129208169555417</v>
      </c>
      <c r="I85" s="39">
        <f>627.5095*(C87-C86)</f>
        <v>1.0915174847321476</v>
      </c>
      <c r="J85" s="39">
        <f>627.5095*(D87-D86)</f>
        <v>1.0370798169971955</v>
      </c>
      <c r="K85" s="39">
        <f>627.5095*(E87-E86)</f>
        <v>0.9833557618058214</v>
      </c>
      <c r="L85" s="428">
        <f t="shared" si="165"/>
        <v>-5.3724055191374132E-2</v>
      </c>
      <c r="M85" s="39">
        <f t="shared" si="178"/>
        <v>-5.4437667734952067E-2</v>
      </c>
      <c r="N85" s="429">
        <f t="shared" si="179"/>
        <v>0.14585240774959563</v>
      </c>
      <c r="P85" t="s">
        <v>96</v>
      </c>
      <c r="Q85" s="4">
        <v>-272.97049077554902</v>
      </c>
      <c r="R85" s="4">
        <v>-272.82101641264097</v>
      </c>
      <c r="S85" s="4">
        <v>-272.82703512356301</v>
      </c>
      <c r="T85" s="4">
        <v>-273.19498639684701</v>
      </c>
      <c r="U85" s="71" t="s">
        <v>118</v>
      </c>
      <c r="V85" s="424" t="s">
        <v>757</v>
      </c>
      <c r="W85" s="39">
        <f>627.5095*(Q87-Q86)</f>
        <v>1.0035529922032376</v>
      </c>
      <c r="X85" s="39">
        <f>627.5095*(R87-R86)</f>
        <v>0.85157832818614787</v>
      </c>
      <c r="Y85" s="39">
        <f>627.5095*(S87-S86)</f>
        <v>0.80074152710119872</v>
      </c>
      <c r="Z85" s="39">
        <f>627.5095*(T87-T86)</f>
        <v>0.68065170325305335</v>
      </c>
      <c r="AA85" s="428">
        <f t="shared" si="166"/>
        <v>-0.12008982384814537</v>
      </c>
      <c r="AB85" s="39">
        <f t="shared" si="180"/>
        <v>-5.0836801084949146E-2</v>
      </c>
      <c r="AC85" s="429">
        <f t="shared" si="181"/>
        <v>0.32290128895018422</v>
      </c>
      <c r="AE85" t="s">
        <v>96</v>
      </c>
      <c r="AF85" s="33">
        <v>-271.48603221738603</v>
      </c>
      <c r="AG85" s="33">
        <v>-272.84282731863999</v>
      </c>
      <c r="AH85" s="33">
        <f t="shared" si="182"/>
        <v>-1.3567951012539652</v>
      </c>
      <c r="AI85" s="28">
        <v>-271.48603221738603</v>
      </c>
      <c r="AJ85" s="28">
        <v>-272.610510431622</v>
      </c>
      <c r="AK85" s="33">
        <f t="shared" si="132"/>
        <v>-1.1244782142359782</v>
      </c>
      <c r="AL85" s="33">
        <v>-271.600467865361</v>
      </c>
      <c r="AM85" s="33">
        <v>-272.73909414309998</v>
      </c>
      <c r="AN85" s="33">
        <f t="shared" si="183"/>
        <v>-1.1386262777389788</v>
      </c>
      <c r="AO85" s="33">
        <v>-271.60230223295298</v>
      </c>
      <c r="AP85" s="33">
        <v>-272.75148074544802</v>
      </c>
      <c r="AQ85" s="33">
        <v>-272.70454844287002</v>
      </c>
      <c r="AR85" s="33">
        <v>-272.69721292626298</v>
      </c>
      <c r="AS85" s="33">
        <f t="shared" si="184"/>
        <v>-1.1491785124950411</v>
      </c>
      <c r="AT85" s="33">
        <v>-271.60230223295201</v>
      </c>
      <c r="AU85" s="33">
        <v>-273.08263844701901</v>
      </c>
      <c r="AV85" s="33">
        <v>-273.02523600905698</v>
      </c>
      <c r="AW85" s="33">
        <v>-273.030066940962</v>
      </c>
      <c r="AX85" s="33">
        <f t="shared" si="185"/>
        <v>-1.4803362140669947</v>
      </c>
      <c r="AY85" s="71" t="s">
        <v>118</v>
      </c>
      <c r="AZ85" s="424" t="s">
        <v>757</v>
      </c>
      <c r="BA85" s="39">
        <f t="shared" ref="BA85:BK85" si="222">627.5095*(AF87-AF86)</f>
        <v>2.7332133237034113</v>
      </c>
      <c r="BB85" s="39">
        <f t="shared" si="222"/>
        <v>1.2036094000247521</v>
      </c>
      <c r="BC85" s="33">
        <f t="shared" si="222"/>
        <v>-1.5296039236786589</v>
      </c>
      <c r="BD85" s="39">
        <f t="shared" si="222"/>
        <v>2.7332133237034113</v>
      </c>
      <c r="BE85" s="39">
        <f t="shared" si="222"/>
        <v>1.0558925122632581</v>
      </c>
      <c r="BF85" s="33">
        <f t="shared" si="222"/>
        <v>-1.677320811440153</v>
      </c>
      <c r="BG85" s="39">
        <f t="shared" si="222"/>
        <v>3.2469556124004746</v>
      </c>
      <c r="BH85" s="39">
        <f t="shared" si="222"/>
        <v>1.1451665437361211</v>
      </c>
      <c r="BI85" s="39">
        <f t="shared" si="222"/>
        <v>-2.1017890686643534</v>
      </c>
      <c r="BJ85" s="39">
        <f t="shared" si="222"/>
        <v>3.185513184129241</v>
      </c>
      <c r="BK85" s="39">
        <f t="shared" si="222"/>
        <v>1.0637482158358649</v>
      </c>
      <c r="BL85" s="39">
        <f>627.5095*(AS87-AS86)</f>
        <v>-2.1217649682933759</v>
      </c>
      <c r="BM85" s="39">
        <f>627.5095*(AQ87-AQ86)</f>
        <v>1.7735978922270155</v>
      </c>
      <c r="BN85" s="39">
        <f>627.5095*(AR87-AR86)</f>
        <v>-0.56812859165575647</v>
      </c>
      <c r="BO85" s="39">
        <f>627.5095*(AT87-AT86)</f>
        <v>3.185513184129241</v>
      </c>
      <c r="BP85" s="39">
        <f>627.5095*(AU87-AU86)</f>
        <v>0.99607289193404869</v>
      </c>
      <c r="BQ85" s="39">
        <f>627.5095*(AX87-AX86)</f>
        <v>-2.1894402921951923</v>
      </c>
      <c r="BR85" s="39">
        <f>627.5095*(AV87-AV86)</f>
        <v>1.6948923694980969</v>
      </c>
      <c r="BS85" s="39">
        <f>627.5095*(AW87-AW86)</f>
        <v>-0.67168699833856527</v>
      </c>
      <c r="BT85" s="428">
        <f t="shared" si="168"/>
        <v>-6.7675323901816187E-2</v>
      </c>
      <c r="BU85" s="39">
        <f t="shared" si="169"/>
        <v>-8.1418327900256271E-2</v>
      </c>
      <c r="BV85" s="429">
        <f t="shared" si="170"/>
        <v>0.20753650809070345</v>
      </c>
      <c r="BW85" s="429">
        <f t="shared" si="171"/>
        <v>0.65983636851653338</v>
      </c>
      <c r="BY85" t="s">
        <v>96</v>
      </c>
      <c r="BZ85" s="28">
        <v>-271.49485138980998</v>
      </c>
      <c r="CA85" s="28">
        <v>-272.97029588503398</v>
      </c>
      <c r="CB85" s="28">
        <f t="shared" si="187"/>
        <v>-1.4754444952239965</v>
      </c>
      <c r="CC85" s="4">
        <v>-271.49485138980998</v>
      </c>
      <c r="CD85" s="4">
        <v>-272.68187684248898</v>
      </c>
      <c r="CE85" s="28">
        <f t="shared" si="188"/>
        <v>-1.187025452678995</v>
      </c>
      <c r="CF85" s="28">
        <v>-271.61298644175503</v>
      </c>
      <c r="CG85" s="28">
        <v>-272.82053778859103</v>
      </c>
      <c r="CH85" s="28">
        <f t="shared" si="189"/>
        <v>-1.2075513468359986</v>
      </c>
      <c r="CI85" s="28">
        <v>-271.61370046583397</v>
      </c>
      <c r="CJ85" s="28">
        <v>-272.826431509011</v>
      </c>
      <c r="CK85" s="28">
        <f t="shared" si="190"/>
        <v>-1.2127310431770297</v>
      </c>
      <c r="CL85" s="28">
        <v>-272.77331477881103</v>
      </c>
      <c r="CM85" s="28">
        <v>-272.77792338311798</v>
      </c>
      <c r="CN85" s="28">
        <v>-271.61370046583397</v>
      </c>
      <c r="CO85" s="28">
        <v>-273.19458369221002</v>
      </c>
      <c r="CP85" s="28">
        <f t="shared" si="191"/>
        <v>-1.5808832263760451</v>
      </c>
      <c r="CQ85" s="28">
        <v>-273.12921997859303</v>
      </c>
      <c r="CR85" s="28">
        <v>-273.14546462289201</v>
      </c>
      <c r="CS85" s="71" t="s">
        <v>118</v>
      </c>
      <c r="CT85" s="424" t="s">
        <v>757</v>
      </c>
      <c r="CU85" s="39">
        <f t="shared" ref="CU85:DM85" si="223">627.5095*(BZ87-BZ86)</f>
        <v>2.8473877403692933</v>
      </c>
      <c r="CV85" s="39">
        <f t="shared" si="223"/>
        <v>1.0268425742988401</v>
      </c>
      <c r="CW85" s="39">
        <f t="shared" si="223"/>
        <v>-1.820545166070453</v>
      </c>
      <c r="CX85" s="39">
        <f t="shared" si="223"/>
        <v>2.8473877403692933</v>
      </c>
      <c r="CY85" s="39">
        <f t="shared" si="223"/>
        <v>1.0339122695034901</v>
      </c>
      <c r="CZ85" s="39">
        <f t="shared" si="223"/>
        <v>-1.813475470865803</v>
      </c>
      <c r="DA85" s="39">
        <f t="shared" si="223"/>
        <v>3.1223222407438191</v>
      </c>
      <c r="DB85" s="39">
        <f t="shared" si="223"/>
        <v>0.86750736881949442</v>
      </c>
      <c r="DC85" s="39">
        <f t="shared" si="223"/>
        <v>-2.2548148719243248</v>
      </c>
      <c r="DD85" s="39">
        <f t="shared" si="223"/>
        <v>3.1317591038603805</v>
      </c>
      <c r="DE85" s="39">
        <f t="shared" si="223"/>
        <v>0.85652396211618809</v>
      </c>
      <c r="DF85" s="39">
        <f t="shared" si="223"/>
        <v>-2.2752351417441923</v>
      </c>
      <c r="DG85" s="39">
        <f t="shared" si="223"/>
        <v>1.6454294527249456</v>
      </c>
      <c r="DH85" s="39">
        <f t="shared" si="223"/>
        <v>-0.87426792337569004</v>
      </c>
      <c r="DI85" s="39">
        <f t="shared" si="223"/>
        <v>3.1317591013634956</v>
      </c>
      <c r="DJ85" s="39">
        <f t="shared" si="223"/>
        <v>0.72211148620380816</v>
      </c>
      <c r="DK85" s="39">
        <f t="shared" si="223"/>
        <v>-2.4096476151596873</v>
      </c>
      <c r="DL85" s="39">
        <f t="shared" si="223"/>
        <v>1.5086074589492464</v>
      </c>
      <c r="DM85" s="39">
        <f t="shared" si="223"/>
        <v>-1.0795157399358299</v>
      </c>
      <c r="DN85" s="428">
        <f t="shared" si="173"/>
        <v>-0.13441247591237993</v>
      </c>
      <c r="DO85" s="39">
        <f t="shared" si="193"/>
        <v>-1.0983406703306331E-2</v>
      </c>
      <c r="DP85" s="429">
        <f t="shared" si="174"/>
        <v>0.30473108809503191</v>
      </c>
      <c r="DQ85" s="429">
        <f t="shared" si="175"/>
        <v>0.58910244908923426</v>
      </c>
      <c r="DR85" s="429"/>
      <c r="DS85" s="33">
        <f t="shared" si="176"/>
        <v>0.14771688776149405</v>
      </c>
      <c r="DT85" s="33">
        <f t="shared" si="194"/>
        <v>-7.0696952046500616E-3</v>
      </c>
      <c r="DU85" s="39">
        <f t="shared" si="177"/>
        <v>-6.7675323901816187E-2</v>
      </c>
      <c r="DV85" s="39">
        <f t="shared" si="195"/>
        <v>-0.13441247591237993</v>
      </c>
      <c r="DW85" s="39"/>
      <c r="DX85" s="33">
        <f t="shared" si="196"/>
        <v>-0.21539221166331024</v>
      </c>
      <c r="DY85" s="33">
        <f t="shared" si="197"/>
        <v>-0.12734278070772986</v>
      </c>
      <c r="DZ85" s="23"/>
      <c r="EA85" s="23"/>
    </row>
    <row r="86" spans="1:131">
      <c r="A86" t="s">
        <v>97</v>
      </c>
      <c r="B86" s="4">
        <v>-272.83147093622301</v>
      </c>
      <c r="C86" s="4">
        <v>-272.726657105257</v>
      </c>
      <c r="D86" s="4">
        <v>-272.73921045858401</v>
      </c>
      <c r="E86" s="4">
        <v>-273.07092948398298</v>
      </c>
      <c r="F86" s="71" t="s">
        <v>119</v>
      </c>
      <c r="G86" s="424"/>
      <c r="H86" s="39">
        <f>627.5095*(B87-B85)</f>
        <v>8.107502389173403</v>
      </c>
      <c r="I86" s="39">
        <f>627.5095*(C87-C85)</f>
        <v>8.7974366672419482</v>
      </c>
      <c r="J86" s="39">
        <f>627.5095*(D87-D85)</f>
        <v>8.6880506293706397</v>
      </c>
      <c r="K86" s="39">
        <f>627.5095*(E87-E85)</f>
        <v>8.2017879398801234</v>
      </c>
      <c r="L86" s="428">
        <f t="shared" si="165"/>
        <v>-0.48626268949051621</v>
      </c>
      <c r="M86" s="39">
        <f t="shared" si="178"/>
        <v>-0.10938603787130852</v>
      </c>
      <c r="N86" s="429">
        <f t="shared" si="179"/>
        <v>-9.42855507067204E-2</v>
      </c>
      <c r="P86" t="s">
        <v>97</v>
      </c>
      <c r="Q86" s="4">
        <v>-272.95924094287801</v>
      </c>
      <c r="R86" s="4">
        <v>-272.80832253103699</v>
      </c>
      <c r="S86" s="4">
        <v>-272.81422153280101</v>
      </c>
      <c r="T86" s="4">
        <v>-273.18250563433298</v>
      </c>
      <c r="U86" s="71" t="s">
        <v>119</v>
      </c>
      <c r="V86" s="424"/>
      <c r="W86" s="39">
        <f>627.5095*(Q87-Q85)</f>
        <v>8.06292986667391</v>
      </c>
      <c r="X86" s="39">
        <f>627.5095*(R87-R85)</f>
        <v>8.817109626558624</v>
      </c>
      <c r="Y86" s="39">
        <f>627.5095*(S87-S85)</f>
        <v>8.841391459364365</v>
      </c>
      <c r="Z86" s="39">
        <f>627.5095*(T87-T85)</f>
        <v>8.5124487480511561</v>
      </c>
      <c r="AA86" s="428">
        <f t="shared" si="166"/>
        <v>-0.32894271131320885</v>
      </c>
      <c r="AB86" s="39">
        <f t="shared" si="180"/>
        <v>2.4281832805741033E-2</v>
      </c>
      <c r="AC86" s="429">
        <f t="shared" si="181"/>
        <v>-0.44951888137724616</v>
      </c>
      <c r="AE86" t="s">
        <v>97</v>
      </c>
      <c r="AF86" s="33">
        <v>-271.45181428238101</v>
      </c>
      <c r="AG86" s="33">
        <v>-272.83181454174598</v>
      </c>
      <c r="AH86" s="33">
        <f t="shared" si="182"/>
        <v>-1.3800002593649765</v>
      </c>
      <c r="AI86" s="28">
        <v>-271.45181428238101</v>
      </c>
      <c r="AJ86" s="28">
        <v>-272.59741632586201</v>
      </c>
      <c r="AK86" s="33">
        <f t="shared" si="132"/>
        <v>-1.1456020434810057</v>
      </c>
      <c r="AL86" s="33">
        <v>-271.56848494588701</v>
      </c>
      <c r="AM86" s="33">
        <v>-272.72695285231299</v>
      </c>
      <c r="AN86" s="33">
        <f t="shared" si="183"/>
        <v>-1.1584679064259831</v>
      </c>
      <c r="AO86" s="33">
        <v>-271.57020564106102</v>
      </c>
      <c r="AP86" s="33">
        <v>-272.73938036033297</v>
      </c>
      <c r="AQ86" s="33">
        <v>-272.69007976765403</v>
      </c>
      <c r="AR86" s="33">
        <v>-272.69320601794601</v>
      </c>
      <c r="AS86" s="33">
        <f t="shared" si="184"/>
        <v>-1.1691747192719504</v>
      </c>
      <c r="AT86" s="33">
        <v>-271.57020564106102</v>
      </c>
      <c r="AU86" s="33">
        <v>-273.07119014175697</v>
      </c>
      <c r="AV86" s="33">
        <v>-273.01078970428301</v>
      </c>
      <c r="AW86" s="33">
        <v>-273.02866038957302</v>
      </c>
      <c r="AX86" s="33">
        <f t="shared" si="185"/>
        <v>-1.5009845006959495</v>
      </c>
      <c r="AY86" s="71" t="s">
        <v>119</v>
      </c>
      <c r="AZ86" s="424"/>
      <c r="BA86" s="39">
        <f t="shared" ref="BA86:BK86" si="224">627.5095*(AF87-AF85)</f>
        <v>24.205292609734347</v>
      </c>
      <c r="BB86" s="39">
        <f t="shared" si="224"/>
        <v>8.114231522394034</v>
      </c>
      <c r="BC86" s="33">
        <f t="shared" si="224"/>
        <v>-16.091061087340314</v>
      </c>
      <c r="BD86" s="39">
        <f t="shared" si="224"/>
        <v>24.205292609734347</v>
      </c>
      <c r="BE86" s="39">
        <f t="shared" si="224"/>
        <v>9.2725682706615871</v>
      </c>
      <c r="BF86" s="33">
        <f t="shared" si="224"/>
        <v>-14.93272433907276</v>
      </c>
      <c r="BG86" s="39">
        <f t="shared" si="224"/>
        <v>23.316541420063931</v>
      </c>
      <c r="BH86" s="39">
        <f t="shared" si="224"/>
        <v>8.7639418548318968</v>
      </c>
      <c r="BI86" s="39">
        <f t="shared" si="224"/>
        <v>-14.552599565232034</v>
      </c>
      <c r="BJ86" s="39">
        <f t="shared" si="224"/>
        <v>23.326429513955173</v>
      </c>
      <c r="BK86" s="39">
        <f t="shared" si="224"/>
        <v>8.6568548291868446</v>
      </c>
      <c r="BL86" s="39">
        <f>627.5095*(AS87-AS85)</f>
        <v>-14.669574684768326</v>
      </c>
      <c r="BM86" s="39">
        <f>627.5095*(AQ87-AQ85)</f>
        <v>10.852829042677898</v>
      </c>
      <c r="BN86" s="39">
        <f>627.5095*(AR87-AR85)</f>
        <v>1.9462444428700023</v>
      </c>
      <c r="BO86" s="39">
        <f>627.5095*(AT87-AT85)</f>
        <v>23.326429513348785</v>
      </c>
      <c r="BP86" s="39">
        <f>627.5095*(AU87-AU85)</f>
        <v>8.1799932027614854</v>
      </c>
      <c r="BQ86" s="39">
        <f>627.5095*(AX87-AX85)</f>
        <v>-15.146436310587299</v>
      </c>
      <c r="BR86" s="39">
        <f>627.5095*(AV87-AV85)</f>
        <v>10.76008585505908</v>
      </c>
      <c r="BS86" s="39">
        <f>627.5095*(AW87-AW85)</f>
        <v>0.21093736048572514</v>
      </c>
      <c r="BT86" s="428">
        <f t="shared" si="168"/>
        <v>-0.47686162642535912</v>
      </c>
      <c r="BU86" s="39">
        <f t="shared" si="169"/>
        <v>-0.10708702564505224</v>
      </c>
      <c r="BV86" s="429">
        <f t="shared" si="170"/>
        <v>-6.5761680367451447E-2</v>
      </c>
      <c r="BW86" s="429">
        <f t="shared" si="171"/>
        <v>-0.94462477675301493</v>
      </c>
      <c r="BY86" t="s">
        <v>97</v>
      </c>
      <c r="BZ86" s="28">
        <v>-271.460881816702</v>
      </c>
      <c r="CA86" s="28">
        <v>-272.959095370233</v>
      </c>
      <c r="CB86" s="28">
        <f t="shared" si="187"/>
        <v>-1.4982135535310022</v>
      </c>
      <c r="CC86" s="4">
        <v>-271.460881816702</v>
      </c>
      <c r="CD86" s="4">
        <v>-272.66906392056399</v>
      </c>
      <c r="CE86" s="28">
        <f t="shared" si="188"/>
        <v>-1.2081821038619864</v>
      </c>
      <c r="CF86" s="28">
        <v>-271.58069459578297</v>
      </c>
      <c r="CG86" s="28">
        <v>-272.80791224630099</v>
      </c>
      <c r="CH86" s="28">
        <f t="shared" si="189"/>
        <v>-1.2272176505180141</v>
      </c>
      <c r="CI86" s="28">
        <v>-271.58137451844999</v>
      </c>
      <c r="CJ86" s="28">
        <v>-272.81372614422401</v>
      </c>
      <c r="CK86" s="28">
        <f t="shared" si="190"/>
        <v>-1.2323516257740152</v>
      </c>
      <c r="CL86" s="28">
        <v>-272.758376135677</v>
      </c>
      <c r="CM86" s="28">
        <v>-272.77337142384903</v>
      </c>
      <c r="CN86" s="28">
        <v>-271.581374518448</v>
      </c>
      <c r="CO86" s="28">
        <v>-273.18216277019297</v>
      </c>
      <c r="CP86" s="28">
        <f t="shared" si="191"/>
        <v>-1.600788251744973</v>
      </c>
      <c r="CQ86" s="28">
        <v>-273.11395379833903</v>
      </c>
      <c r="CR86" s="28">
        <v>-273.14317709729801</v>
      </c>
      <c r="CS86" s="71" t="s">
        <v>119</v>
      </c>
      <c r="CT86" s="424"/>
      <c r="CU86" s="39">
        <f t="shared" ref="CU86:DM86" si="225">627.5095*(BZ87-BZ85)</f>
        <v>24.163617576572168</v>
      </c>
      <c r="CV86" s="39">
        <f t="shared" si="225"/>
        <v>8.055272016801716</v>
      </c>
      <c r="CW86" s="39">
        <f t="shared" si="225"/>
        <v>-16.108345559770452</v>
      </c>
      <c r="CX86" s="39">
        <f t="shared" si="225"/>
        <v>24.163617576572168</v>
      </c>
      <c r="CY86" s="39">
        <f t="shared" si="225"/>
        <v>9.0741425001929716</v>
      </c>
      <c r="CZ86" s="39">
        <f t="shared" si="225"/>
        <v>-15.089475076379196</v>
      </c>
      <c r="DA86" s="39">
        <f t="shared" si="225"/>
        <v>23.385762360744462</v>
      </c>
      <c r="DB86" s="39">
        <f t="shared" si="225"/>
        <v>8.7901550984704322</v>
      </c>
      <c r="DC86" s="39">
        <f t="shared" si="225"/>
        <v>-14.595607262274028</v>
      </c>
      <c r="DD86" s="39">
        <f t="shared" si="225"/>
        <v>23.416598183808734</v>
      </c>
      <c r="DE86" s="39">
        <f t="shared" si="225"/>
        <v>8.8292610669214593</v>
      </c>
      <c r="DF86" s="39">
        <f t="shared" si="225"/>
        <v>-14.587337116887275</v>
      </c>
      <c r="DG86" s="39">
        <f t="shared" si="225"/>
        <v>11.019569936438778</v>
      </c>
      <c r="DH86" s="39">
        <f t="shared" si="225"/>
        <v>1.9821297615044799</v>
      </c>
      <c r="DI86" s="39">
        <f t="shared" si="225"/>
        <v>23.416598182560289</v>
      </c>
      <c r="DJ86" s="39">
        <f t="shared" si="225"/>
        <v>8.5163580506573346</v>
      </c>
      <c r="DK86" s="39">
        <f t="shared" si="225"/>
        <v>-14.900240131902954</v>
      </c>
      <c r="DL86" s="39">
        <f t="shared" si="225"/>
        <v>11.088280597048161</v>
      </c>
      <c r="DM86" s="39">
        <f t="shared" si="225"/>
        <v>0.35592830179191282</v>
      </c>
      <c r="DN86" s="428">
        <f t="shared" si="173"/>
        <v>-0.31290301626412464</v>
      </c>
      <c r="DO86" s="39">
        <f t="shared" si="193"/>
        <v>3.9105968451027096E-2</v>
      </c>
      <c r="DP86" s="429">
        <f t="shared" si="174"/>
        <v>-0.46108603385561864</v>
      </c>
      <c r="DQ86" s="429">
        <f t="shared" si="175"/>
        <v>-1.2081054278674976</v>
      </c>
      <c r="DR86" s="429"/>
      <c r="DS86" s="33">
        <f t="shared" si="176"/>
        <v>-1.1583367482675548</v>
      </c>
      <c r="DT86" s="33">
        <f t="shared" si="194"/>
        <v>-1.0188704833912556</v>
      </c>
      <c r="DU86" s="39">
        <f t="shared" si="177"/>
        <v>-0.47686162642535912</v>
      </c>
      <c r="DV86" s="39">
        <f t="shared" si="195"/>
        <v>-0.31290301626412464</v>
      </c>
      <c r="DW86" s="39"/>
      <c r="DX86" s="33">
        <f t="shared" si="196"/>
        <v>0.68147512184219572</v>
      </c>
      <c r="DY86" s="33">
        <f t="shared" si="197"/>
        <v>0.70596746712713099</v>
      </c>
      <c r="DZ86" s="23"/>
      <c r="EA86" s="23"/>
    </row>
    <row r="87" spans="1:131">
      <c r="A87" t="s">
        <v>98</v>
      </c>
      <c r="B87" s="4">
        <v>-272.82967142853499</v>
      </c>
      <c r="C87" s="4">
        <v>-272.72491766149602</v>
      </c>
      <c r="D87" s="4">
        <v>-272.73755776676501</v>
      </c>
      <c r="E87" s="4">
        <v>-273.06936240689203</v>
      </c>
      <c r="F87" s="71" t="s">
        <v>743</v>
      </c>
      <c r="G87" s="424"/>
      <c r="H87" s="39">
        <f>627.5095*(B85-B86)</f>
        <v>-6.9782942196179851</v>
      </c>
      <c r="I87" s="39">
        <f>627.5095*(C85-C86)</f>
        <v>-7.7059191825097999</v>
      </c>
      <c r="J87" s="39">
        <f>627.5095*(D85-D86)</f>
        <v>-7.6509708123734441</v>
      </c>
      <c r="K87" s="39">
        <f>627.5095*(E85-E86)</f>
        <v>-7.2184321780743019</v>
      </c>
      <c r="L87" s="428">
        <f t="shared" si="165"/>
        <v>0.43253863429914219</v>
      </c>
      <c r="M87" s="39">
        <f t="shared" si="178"/>
        <v>5.4948370136355784E-2</v>
      </c>
      <c r="N87" s="429">
        <f t="shared" si="179"/>
        <v>0.2401379584563168</v>
      </c>
      <c r="P87" t="s">
        <v>98</v>
      </c>
      <c r="Q87" s="4">
        <v>-272.95764167945299</v>
      </c>
      <c r="R87" s="4">
        <v>-272.80696545464502</v>
      </c>
      <c r="S87" s="4">
        <v>-272.81294547000499</v>
      </c>
      <c r="T87" s="4">
        <v>-273.18142094684498</v>
      </c>
      <c r="U87" s="71" t="s">
        <v>743</v>
      </c>
      <c r="V87" s="424"/>
      <c r="W87" s="39">
        <f>627.5095*(Q85-Q86)</f>
        <v>-7.0593768744706731</v>
      </c>
      <c r="X87" s="39">
        <f>627.5095*(R85-R86)</f>
        <v>-7.9655312983724755</v>
      </c>
      <c r="Y87" s="39">
        <f>627.5095*(S85-S86)</f>
        <v>-8.0406499322631664</v>
      </c>
      <c r="Z87" s="39">
        <f>627.5095*(T85-T86)</f>
        <v>-7.8317970447981038</v>
      </c>
      <c r="AA87" s="428">
        <f t="shared" si="166"/>
        <v>0.20885288746506259</v>
      </c>
      <c r="AB87" s="39">
        <f t="shared" si="180"/>
        <v>-7.5118633890690845E-2</v>
      </c>
      <c r="AC87" s="429">
        <f t="shared" si="181"/>
        <v>0.77242017032743071</v>
      </c>
      <c r="AE87" t="s">
        <v>98</v>
      </c>
      <c r="AF87" s="33">
        <v>-271.44745862987901</v>
      </c>
      <c r="AG87" s="33">
        <v>-272.82989646815503</v>
      </c>
      <c r="AH87" s="33">
        <f t="shared" si="182"/>
        <v>-1.3824378382760187</v>
      </c>
      <c r="AI87" s="28">
        <v>-271.44745862987901</v>
      </c>
      <c r="AJ87" s="28">
        <v>-272.59573365410603</v>
      </c>
      <c r="AK87" s="33">
        <f t="shared" si="132"/>
        <v>-1.1482750242270185</v>
      </c>
      <c r="AL87" s="33">
        <v>-271.563310592969</v>
      </c>
      <c r="AM87" s="33">
        <v>-272.72512791333799</v>
      </c>
      <c r="AN87" s="33">
        <f t="shared" si="183"/>
        <v>-1.1618173203689821</v>
      </c>
      <c r="AO87" s="33">
        <v>-271.565129202881</v>
      </c>
      <c r="AP87" s="33">
        <v>-272.737685169717</v>
      </c>
      <c r="AQ87" s="33">
        <v>-272.68725335962</v>
      </c>
      <c r="AR87" s="33">
        <v>-272.69411138844902</v>
      </c>
      <c r="AS87" s="33">
        <f t="shared" si="184"/>
        <v>-1.1725559668360006</v>
      </c>
      <c r="AT87" s="33">
        <v>-271.565129202881</v>
      </c>
      <c r="AU87" s="33">
        <v>-273.06960279863</v>
      </c>
      <c r="AV87" s="33">
        <v>-273.00808872147798</v>
      </c>
      <c r="AW87" s="33">
        <v>-273.02973079089497</v>
      </c>
      <c r="AX87" s="33">
        <f t="shared" si="185"/>
        <v>-1.5044735957490047</v>
      </c>
      <c r="AY87" s="71" t="s">
        <v>743</v>
      </c>
      <c r="AZ87" s="424"/>
      <c r="BA87" s="39">
        <f t="shared" ref="BA87:BK87" si="226">627.5095*(AF85-AF86)</f>
        <v>-21.472079286030937</v>
      </c>
      <c r="BB87" s="39">
        <f t="shared" si="226"/>
        <v>-6.9106221223692819</v>
      </c>
      <c r="BC87" s="33">
        <f t="shared" si="226"/>
        <v>14.561457163661654</v>
      </c>
      <c r="BD87" s="39">
        <f t="shared" si="226"/>
        <v>-21.472079286030937</v>
      </c>
      <c r="BE87" s="39">
        <f t="shared" si="226"/>
        <v>-8.2166757583983294</v>
      </c>
      <c r="BF87" s="33">
        <f t="shared" si="226"/>
        <v>13.255403527632607</v>
      </c>
      <c r="BG87" s="39">
        <f t="shared" si="226"/>
        <v>-20.069585807663458</v>
      </c>
      <c r="BH87" s="39">
        <f t="shared" si="226"/>
        <v>-7.6187753110957752</v>
      </c>
      <c r="BI87" s="39">
        <f t="shared" si="226"/>
        <v>12.450810496567682</v>
      </c>
      <c r="BJ87" s="39">
        <f t="shared" si="226"/>
        <v>-20.140916329825931</v>
      </c>
      <c r="BK87" s="39">
        <f t="shared" si="226"/>
        <v>-7.5931066133509804</v>
      </c>
      <c r="BL87" s="39">
        <f>627.5095*(AS85-AS86)</f>
        <v>12.547809716474951</v>
      </c>
      <c r="BM87" s="39">
        <f>627.5095*(AQ85-AQ86)</f>
        <v>-9.0792311504508838</v>
      </c>
      <c r="BN87" s="39">
        <f>627.5095*(AR85-AR86)</f>
        <v>-2.5143730345257587</v>
      </c>
      <c r="BO87" s="39">
        <f>627.5095*(AT85-AT86)</f>
        <v>-20.140916329219547</v>
      </c>
      <c r="BP87" s="39">
        <f>627.5095*(AU85-AU86)</f>
        <v>-7.1839203108274372</v>
      </c>
      <c r="BQ87" s="39">
        <f>627.5095*(AX85-AX86)</f>
        <v>12.956996018392108</v>
      </c>
      <c r="BR87" s="39">
        <f>627.5095*(AV85-AV86)</f>
        <v>-9.0651934855609824</v>
      </c>
      <c r="BS87" s="39">
        <f>627.5095*(AW85-AW86)</f>
        <v>-0.88262435882429047</v>
      </c>
      <c r="BT87" s="428">
        <f t="shared" si="168"/>
        <v>0.40918630252354316</v>
      </c>
      <c r="BU87" s="39">
        <f t="shared" si="169"/>
        <v>2.5668697744794855E-2</v>
      </c>
      <c r="BV87" s="429">
        <f t="shared" si="170"/>
        <v>0.27329818845815534</v>
      </c>
      <c r="BW87" s="429">
        <f t="shared" si="171"/>
        <v>1.6044611452695463</v>
      </c>
      <c r="BY87" t="s">
        <v>98</v>
      </c>
      <c r="BZ87" s="28">
        <v>-271.45634421569298</v>
      </c>
      <c r="CA87" s="28">
        <v>-272.957458992498</v>
      </c>
      <c r="CB87" s="28">
        <f t="shared" si="187"/>
        <v>-1.501114776805025</v>
      </c>
      <c r="CC87" s="4">
        <v>-271.45634421569298</v>
      </c>
      <c r="CD87" s="4">
        <v>-272.66741627655301</v>
      </c>
      <c r="CE87" s="28">
        <f t="shared" si="188"/>
        <v>-1.2110720608600332</v>
      </c>
      <c r="CF87" s="28">
        <v>-271.57571885877701</v>
      </c>
      <c r="CG87" s="28">
        <v>-272.80652978536801</v>
      </c>
      <c r="CH87" s="28">
        <f t="shared" si="189"/>
        <v>-1.2308109265910048</v>
      </c>
      <c r="CI87" s="28">
        <v>-271.57638374284602</v>
      </c>
      <c r="CJ87" s="28">
        <v>-272.81236118646302</v>
      </c>
      <c r="CK87" s="28">
        <f t="shared" si="190"/>
        <v>-1.2359774436170028</v>
      </c>
      <c r="CL87" s="28">
        <v>-272.75575397704398</v>
      </c>
      <c r="CM87" s="28">
        <v>-272.77476465841102</v>
      </c>
      <c r="CN87" s="28">
        <v>-271.57638374284801</v>
      </c>
      <c r="CO87" s="28">
        <v>-273.18101201233799</v>
      </c>
      <c r="CP87" s="28">
        <f t="shared" si="191"/>
        <v>-1.6046282694899787</v>
      </c>
      <c r="CQ87" s="28">
        <v>-273.11154967942298</v>
      </c>
      <c r="CR87" s="28">
        <v>-273.14489741506202</v>
      </c>
      <c r="CS87" s="71" t="s">
        <v>743</v>
      </c>
      <c r="CT87" s="424"/>
      <c r="CU87" s="39">
        <f t="shared" ref="CU87:DM87" si="227">627.5095*(BZ85-BZ86)</f>
        <v>-21.316229836202876</v>
      </c>
      <c r="CV87" s="39">
        <f t="shared" si="227"/>
        <v>-7.028429442502877</v>
      </c>
      <c r="CW87" s="39">
        <f t="shared" si="227"/>
        <v>14.287800393699998</v>
      </c>
      <c r="CX87" s="39">
        <f t="shared" si="227"/>
        <v>-21.316229836202876</v>
      </c>
      <c r="CY87" s="39">
        <f t="shared" si="227"/>
        <v>-8.0402302306894811</v>
      </c>
      <c r="CZ87" s="39">
        <f t="shared" si="227"/>
        <v>13.275999605513393</v>
      </c>
      <c r="DA87" s="39">
        <f t="shared" si="227"/>
        <v>-20.263440120000642</v>
      </c>
      <c r="DB87" s="39">
        <f t="shared" si="227"/>
        <v>-7.9226477296509383</v>
      </c>
      <c r="DC87" s="39">
        <f t="shared" si="227"/>
        <v>12.340792390349703</v>
      </c>
      <c r="DD87" s="39">
        <f t="shared" si="227"/>
        <v>-20.284839079948352</v>
      </c>
      <c r="DE87" s="39">
        <f t="shared" si="227"/>
        <v>-7.9727371048052706</v>
      </c>
      <c r="DF87" s="39">
        <f t="shared" si="227"/>
        <v>12.312101975143081</v>
      </c>
      <c r="DG87" s="39">
        <f t="shared" si="227"/>
        <v>-9.3741404837138322</v>
      </c>
      <c r="DH87" s="39">
        <f t="shared" si="227"/>
        <v>-2.8563976848801698</v>
      </c>
      <c r="DI87" s="39">
        <f t="shared" si="227"/>
        <v>-20.284839081196793</v>
      </c>
      <c r="DJ87" s="39">
        <f t="shared" si="227"/>
        <v>-7.7942465644535268</v>
      </c>
      <c r="DK87" s="39">
        <f t="shared" si="227"/>
        <v>12.490592516743268</v>
      </c>
      <c r="DL87" s="39">
        <f t="shared" si="227"/>
        <v>-9.5796731380989151</v>
      </c>
      <c r="DM87" s="39">
        <f t="shared" si="227"/>
        <v>-1.4354440417277428</v>
      </c>
      <c r="DN87" s="428">
        <f t="shared" si="173"/>
        <v>0.17849054035174383</v>
      </c>
      <c r="DO87" s="39">
        <f t="shared" si="193"/>
        <v>-5.0089375154332316E-2</v>
      </c>
      <c r="DP87" s="429">
        <f t="shared" si="174"/>
        <v>0.76581712195064977</v>
      </c>
      <c r="DQ87" s="429">
        <f t="shared" si="175"/>
        <v>1.7972078769567297</v>
      </c>
      <c r="DR87" s="429"/>
      <c r="DS87" s="33">
        <f t="shared" si="176"/>
        <v>1.3060536360290467</v>
      </c>
      <c r="DT87" s="33">
        <f t="shared" si="194"/>
        <v>1.0118007881866049</v>
      </c>
      <c r="DU87" s="39">
        <f t="shared" si="177"/>
        <v>0.40918630252354316</v>
      </c>
      <c r="DV87" s="39">
        <f t="shared" si="195"/>
        <v>0.17849054035174383</v>
      </c>
      <c r="DW87" s="39"/>
      <c r="DX87" s="33">
        <f t="shared" si="196"/>
        <v>-0.89686733350550352</v>
      </c>
      <c r="DY87" s="33">
        <f t="shared" si="197"/>
        <v>-0.83331024783486107</v>
      </c>
      <c r="DZ87" s="23"/>
      <c r="EA87" s="23"/>
    </row>
    <row r="88" spans="1:131">
      <c r="A88" t="s">
        <v>99</v>
      </c>
      <c r="B88" s="4">
        <v>-861.29212130876294</v>
      </c>
      <c r="C88" s="4">
        <v>-861.17382569614097</v>
      </c>
      <c r="D88" s="4">
        <v>-861.18613453895796</v>
      </c>
      <c r="E88" s="4">
        <v>-861.51769183194301</v>
      </c>
      <c r="F88" s="71" t="s">
        <v>118</v>
      </c>
      <c r="G88" s="424" t="s">
        <v>757</v>
      </c>
      <c r="H88" s="39">
        <f>627.5095*(B90-B89)</f>
        <v>29.770013087580839</v>
      </c>
      <c r="I88" s="39">
        <f>627.5095*(C90-C89)</f>
        <v>28.934368569078337</v>
      </c>
      <c r="J88" s="39">
        <f>627.5095*(D90-D89)</f>
        <v>29.094576768905</v>
      </c>
      <c r="K88" s="39">
        <f>627.5095*(E90-E89)</f>
        <v>29.938657986293695</v>
      </c>
      <c r="L88" s="428">
        <f t="shared" si="165"/>
        <v>0.84408121738869468</v>
      </c>
      <c r="M88" s="39">
        <f t="shared" si="178"/>
        <v>0.16020819982666268</v>
      </c>
      <c r="N88" s="429">
        <f t="shared" si="179"/>
        <v>-0.16864489871285571</v>
      </c>
      <c r="P88" t="s">
        <v>99</v>
      </c>
      <c r="Q88" s="4">
        <v>-861.57525032570095</v>
      </c>
      <c r="R88" s="4">
        <v>-861.424587034193</v>
      </c>
      <c r="S88" s="4">
        <v>-861.43038595236396</v>
      </c>
      <c r="T88" s="4">
        <v>-861.79874587287804</v>
      </c>
      <c r="U88" s="71" t="s">
        <v>118</v>
      </c>
      <c r="V88" s="424" t="s">
        <v>757</v>
      </c>
      <c r="W88" s="39">
        <f>627.5095*(Q90-Q89)</f>
        <v>28.759522771388433</v>
      </c>
      <c r="X88" s="39">
        <f>627.5095*(R90-R89)</f>
        <v>28.60415381372243</v>
      </c>
      <c r="Y88" s="39">
        <f>627.5095*(S90-S89)</f>
        <v>28.571438485498248</v>
      </c>
      <c r="Z88" s="39">
        <f>627.5095*(T90-T89)</f>
        <v>29.098392618956431</v>
      </c>
      <c r="AA88" s="428">
        <f t="shared" si="166"/>
        <v>0.52695413345818309</v>
      </c>
      <c r="AB88" s="39">
        <f t="shared" si="180"/>
        <v>-3.2715328224181661E-2</v>
      </c>
      <c r="AC88" s="429">
        <f t="shared" si="181"/>
        <v>-0.33886984756799876</v>
      </c>
      <c r="AE88" t="s">
        <v>99</v>
      </c>
      <c r="AF88" s="33">
        <v>-857.49298418695298</v>
      </c>
      <c r="AG88" s="33">
        <v>-861.29273516687999</v>
      </c>
      <c r="AH88" s="33">
        <f t="shared" si="182"/>
        <v>-3.7997509799270119</v>
      </c>
      <c r="AI88" s="28">
        <v>-857.49298418678802</v>
      </c>
      <c r="AJ88" s="28">
        <v>-861.05798285643698</v>
      </c>
      <c r="AK88" s="33">
        <f t="shared" si="132"/>
        <v>-3.5649986696489577</v>
      </c>
      <c r="AL88" s="33">
        <v>-857.59062893343003</v>
      </c>
      <c r="AM88" s="33">
        <v>-861.17402115418804</v>
      </c>
      <c r="AN88" s="33">
        <f t="shared" si="183"/>
        <v>-3.5833922207580144</v>
      </c>
      <c r="AO88" s="33">
        <v>-857.59221994719098</v>
      </c>
      <c r="AP88" s="33">
        <v>-861.18627217369101</v>
      </c>
      <c r="AQ88" s="33">
        <v>-860.99717809468905</v>
      </c>
      <c r="AR88" s="33">
        <v>-861.01842967568996</v>
      </c>
      <c r="AS88" s="33">
        <f t="shared" si="184"/>
        <v>-3.5940522265000254</v>
      </c>
      <c r="AT88" s="33">
        <v>-857.59221994719098</v>
      </c>
      <c r="AU88" s="33">
        <v>-861.51825862083103</v>
      </c>
      <c r="AV88" s="33">
        <v>-861.31833717060999</v>
      </c>
      <c r="AW88" s="33">
        <v>-861.35245393078299</v>
      </c>
      <c r="AX88" s="33">
        <f t="shared" si="185"/>
        <v>-3.9260386736400505</v>
      </c>
      <c r="AY88" s="71" t="s">
        <v>118</v>
      </c>
      <c r="AZ88" s="424" t="s">
        <v>757</v>
      </c>
      <c r="BA88" s="39">
        <f t="shared" ref="BA88:BK88" si="228">627.5095*(AF90-AF89)</f>
        <v>22.788118492057755</v>
      </c>
      <c r="BB88" s="39">
        <f t="shared" si="228"/>
        <v>29.741798814641626</v>
      </c>
      <c r="BC88" s="33">
        <f t="shared" si="228"/>
        <v>6.9536803225838684</v>
      </c>
      <c r="BD88" s="39">
        <f t="shared" si="228"/>
        <v>22.788118493341869</v>
      </c>
      <c r="BE88" s="39">
        <f t="shared" si="228"/>
        <v>28.023306335629556</v>
      </c>
      <c r="BF88" s="33">
        <f t="shared" si="228"/>
        <v>5.2351878422876874</v>
      </c>
      <c r="BG88" s="39">
        <f t="shared" si="228"/>
        <v>24.580891074046406</v>
      </c>
      <c r="BH88" s="39">
        <f t="shared" si="228"/>
        <v>29.008149251043537</v>
      </c>
      <c r="BI88" s="39">
        <f t="shared" si="228"/>
        <v>4.4272581769971309</v>
      </c>
      <c r="BJ88" s="39">
        <f t="shared" si="228"/>
        <v>24.680874770625799</v>
      </c>
      <c r="BK88" s="39">
        <f t="shared" si="228"/>
        <v>29.143092714835589</v>
      </c>
      <c r="BL88" s="39">
        <f>627.5095*(AS90-AS89)</f>
        <v>4.4622179442097885</v>
      </c>
      <c r="BM88" s="39">
        <f>627.5095*(AQ90-AQ89)</f>
        <v>28.834922580387826</v>
      </c>
      <c r="BN88" s="39">
        <f>627.5095*(AR90-AR89)</f>
        <v>31.073787847583844</v>
      </c>
      <c r="BO88" s="39">
        <f>627.5095*(AT90-AT89)</f>
        <v>24.680874812716144</v>
      </c>
      <c r="BP88" s="39">
        <f>627.5095*(AU90-AU89)</f>
        <v>29.92560548370718</v>
      </c>
      <c r="BQ88" s="39">
        <f>627.5095*(AX90-AX89)</f>
        <v>5.2447306709910331</v>
      </c>
      <c r="BR88" s="39">
        <f>627.5095*(AV90-AV89)</f>
        <v>29.413637293029399</v>
      </c>
      <c r="BS88" s="39">
        <f>627.5095*(AW90-AW89)</f>
        <v>32.694104848789387</v>
      </c>
      <c r="BT88" s="428">
        <f t="shared" si="168"/>
        <v>0.78251276887159094</v>
      </c>
      <c r="BU88" s="39">
        <f t="shared" si="169"/>
        <v>0.13494346379205169</v>
      </c>
      <c r="BV88" s="429">
        <f t="shared" si="170"/>
        <v>-0.18380666906555376</v>
      </c>
      <c r="BW88" s="429">
        <f t="shared" si="171"/>
        <v>1.7089496515928353</v>
      </c>
      <c r="BY88" t="s">
        <v>99</v>
      </c>
      <c r="BZ88" s="28">
        <v>-857.52566969491602</v>
      </c>
      <c r="CA88" s="28">
        <v>-861.57423336810905</v>
      </c>
      <c r="CB88" s="28">
        <f t="shared" si="187"/>
        <v>-4.0485636731930299</v>
      </c>
      <c r="CC88" s="4">
        <v>-857.52566969654504</v>
      </c>
      <c r="CD88" s="4">
        <v>-861.284069050629</v>
      </c>
      <c r="CE88" s="28">
        <f t="shared" si="188"/>
        <v>-3.7583993540839629</v>
      </c>
      <c r="CF88" s="28">
        <v>-857.63993684680497</v>
      </c>
      <c r="CG88" s="28">
        <v>-861.42311089562202</v>
      </c>
      <c r="CH88" s="28">
        <f t="shared" si="189"/>
        <v>-3.7831740488170453</v>
      </c>
      <c r="CI88" s="28">
        <v>-857.64043714725403</v>
      </c>
      <c r="CJ88" s="28">
        <v>-861.42876522385598</v>
      </c>
      <c r="CK88" s="28">
        <f t="shared" si="190"/>
        <v>-3.7883280766019425</v>
      </c>
      <c r="CL88" s="28">
        <v>-861.22204226956103</v>
      </c>
      <c r="CM88" s="28">
        <v>-861.28128394308806</v>
      </c>
      <c r="CN88" s="28">
        <v>-857.64043714725199</v>
      </c>
      <c r="CO88" s="28">
        <v>-861.79756684695803</v>
      </c>
      <c r="CP88" s="28">
        <f t="shared" si="191"/>
        <v>-4.1571296997060472</v>
      </c>
      <c r="CQ88" s="28">
        <v>-861.57824021949295</v>
      </c>
      <c r="CR88" s="28">
        <v>-861.64987270609197</v>
      </c>
      <c r="CS88" s="71" t="s">
        <v>118</v>
      </c>
      <c r="CT88" s="424" t="s">
        <v>757</v>
      </c>
      <c r="CU88" s="39">
        <f t="shared" ref="CU88:DM88" si="229">627.5095*(BZ90-BZ89)</f>
        <v>22.698050310873789</v>
      </c>
      <c r="CV88" s="39">
        <f t="shared" si="229"/>
        <v>28.866543227083806</v>
      </c>
      <c r="CW88" s="39">
        <f t="shared" si="229"/>
        <v>6.1684929162100159</v>
      </c>
      <c r="CX88" s="39">
        <f t="shared" si="229"/>
        <v>22.698050314654786</v>
      </c>
      <c r="CY88" s="39">
        <f t="shared" si="229"/>
        <v>27.818368719645541</v>
      </c>
      <c r="CZ88" s="39">
        <f t="shared" si="229"/>
        <v>5.1203184049907557</v>
      </c>
      <c r="DA88" s="39">
        <f t="shared" si="229"/>
        <v>24.48510806983132</v>
      </c>
      <c r="DB88" s="39">
        <f t="shared" si="229"/>
        <v>28.650953784157835</v>
      </c>
      <c r="DC88" s="39">
        <f t="shared" si="229"/>
        <v>4.165845714326518</v>
      </c>
      <c r="DD88" s="39">
        <f t="shared" si="229"/>
        <v>24.504782038210553</v>
      </c>
      <c r="DE88" s="39">
        <f t="shared" si="229"/>
        <v>28.639739622122462</v>
      </c>
      <c r="DF88" s="39">
        <f t="shared" si="229"/>
        <v>4.134957583911909</v>
      </c>
      <c r="DG88" s="39">
        <f t="shared" si="229"/>
        <v>28.476046454804091</v>
      </c>
      <c r="DH88" s="39">
        <f t="shared" si="229"/>
        <v>30.451670213539686</v>
      </c>
      <c r="DI88" s="39">
        <f t="shared" si="229"/>
        <v>24.50478203507161</v>
      </c>
      <c r="DJ88" s="39">
        <f t="shared" si="229"/>
        <v>29.177097514218158</v>
      </c>
      <c r="DK88" s="39">
        <f t="shared" si="229"/>
        <v>4.6723154791465467</v>
      </c>
      <c r="DL88" s="39">
        <f t="shared" si="229"/>
        <v>28.777820647246465</v>
      </c>
      <c r="DM88" s="39">
        <f t="shared" si="229"/>
        <v>31.814890155757691</v>
      </c>
      <c r="DN88" s="428">
        <f t="shared" si="173"/>
        <v>0.53735789209569518</v>
      </c>
      <c r="DO88" s="39">
        <f t="shared" si="193"/>
        <v>-1.121416203537251E-2</v>
      </c>
      <c r="DP88" s="429">
        <f t="shared" si="174"/>
        <v>-0.31055428713435163</v>
      </c>
      <c r="DQ88" s="429">
        <f t="shared" si="175"/>
        <v>1.4961774370634693</v>
      </c>
      <c r="DR88" s="429"/>
      <c r="DS88" s="33">
        <f t="shared" si="176"/>
        <v>1.718492480296181</v>
      </c>
      <c r="DT88" s="33">
        <f t="shared" si="194"/>
        <v>1.0481745112192602</v>
      </c>
      <c r="DU88" s="39">
        <f t="shared" si="177"/>
        <v>0.78251276887159094</v>
      </c>
      <c r="DV88" s="39">
        <f t="shared" si="195"/>
        <v>0.53735789209569518</v>
      </c>
      <c r="DW88" s="39"/>
      <c r="DX88" s="33">
        <f t="shared" si="196"/>
        <v>-0.93597971142459002</v>
      </c>
      <c r="DY88" s="33">
        <f t="shared" si="197"/>
        <v>-0.51081661912356502</v>
      </c>
      <c r="DZ88" s="23"/>
      <c r="EA88" s="23"/>
    </row>
    <row r="89" spans="1:131">
      <c r="A89" t="s">
        <v>100</v>
      </c>
      <c r="B89" s="4">
        <v>-861.33407314953104</v>
      </c>
      <c r="C89" s="4">
        <v>-861.21387102482004</v>
      </c>
      <c r="D89" s="4">
        <v>-861.22676737288305</v>
      </c>
      <c r="E89" s="4">
        <v>-861.56006122614701</v>
      </c>
      <c r="F89" s="71" t="s">
        <v>119</v>
      </c>
      <c r="G89" s="424"/>
      <c r="H89" s="39">
        <f>627.5095*(B90-B88)</f>
        <v>3.4448344631154648</v>
      </c>
      <c r="I89" s="39">
        <f>627.5095*(C90-C88)</f>
        <v>3.8055443923390002</v>
      </c>
      <c r="J89" s="39">
        <f>627.5095*(D90-D88)</f>
        <v>3.5970874689902086</v>
      </c>
      <c r="K89" s="39">
        <f>627.5095*(E90-E88)</f>
        <v>3.3514606140376477</v>
      </c>
      <c r="L89" s="428">
        <f t="shared" si="165"/>
        <v>-0.24562685495256087</v>
      </c>
      <c r="M89" s="39">
        <f t="shared" si="178"/>
        <v>-0.20845692334879162</v>
      </c>
      <c r="N89" s="429">
        <f t="shared" si="179"/>
        <v>9.3373849077817095E-2</v>
      </c>
      <c r="P89" t="s">
        <v>100</v>
      </c>
      <c r="Q89" s="4">
        <v>-861.61610303464397</v>
      </c>
      <c r="R89" s="4">
        <v>-861.46435953288596</v>
      </c>
      <c r="S89" s="4">
        <v>-861.47013737087502</v>
      </c>
      <c r="T89" s="4">
        <v>-861.83962220526098</v>
      </c>
      <c r="U89" s="71" t="s">
        <v>119</v>
      </c>
      <c r="V89" s="424"/>
      <c r="W89" s="39">
        <f>627.5095*(Q90-Q88)</f>
        <v>3.1240598089078935</v>
      </c>
      <c r="X89" s="39">
        <f>627.5095*(R90-R88)</f>
        <v>3.6465330451469016</v>
      </c>
      <c r="Y89" s="39">
        <f>627.5095*(S90-S88)</f>
        <v>3.6270457313325846</v>
      </c>
      <c r="Z89" s="39">
        <f>627.5095*(T90-T88)</f>
        <v>3.4481057235063304</v>
      </c>
      <c r="AA89" s="428">
        <f t="shared" si="166"/>
        <v>-0.17894000782625419</v>
      </c>
      <c r="AB89" s="39">
        <f t="shared" si="180"/>
        <v>-1.9487313814317009E-2</v>
      </c>
      <c r="AC89" s="429">
        <f t="shared" si="181"/>
        <v>-0.3240459145984369</v>
      </c>
      <c r="AE89" t="s">
        <v>100</v>
      </c>
      <c r="AF89" s="33">
        <v>-857.50625591947005</v>
      </c>
      <c r="AG89" s="33">
        <v>-861.33465155981298</v>
      </c>
      <c r="AH89" s="33">
        <f t="shared" si="182"/>
        <v>-3.8283956403429329</v>
      </c>
      <c r="AI89" s="28">
        <v>-857.50625591947005</v>
      </c>
      <c r="AJ89" s="28">
        <v>-861.09604538303904</v>
      </c>
      <c r="AK89" s="33">
        <f t="shared" si="132"/>
        <v>-3.5897894635689909</v>
      </c>
      <c r="AL89" s="33">
        <v>-857.60753782046402</v>
      </c>
      <c r="AM89" s="33">
        <v>-861.21414674949006</v>
      </c>
      <c r="AN89" s="33">
        <f t="shared" si="183"/>
        <v>-3.6066089290260379</v>
      </c>
      <c r="AO89" s="33">
        <v>-857.60943812381799</v>
      </c>
      <c r="AP89" s="33">
        <v>-861.22696305783302</v>
      </c>
      <c r="AQ89" s="33">
        <v>-861.03472098371901</v>
      </c>
      <c r="AR89" s="33">
        <v>-861.06910088485301</v>
      </c>
      <c r="AS89" s="33">
        <f t="shared" si="184"/>
        <v>-3.6175249340150231</v>
      </c>
      <c r="AT89" s="33">
        <v>-857.60943812383402</v>
      </c>
      <c r="AU89" s="33">
        <v>-861.560644702682</v>
      </c>
      <c r="AV89" s="33">
        <v>-861.35699480814799</v>
      </c>
      <c r="AW89" s="33">
        <v>-861.40717419632495</v>
      </c>
      <c r="AX89" s="33">
        <f t="shared" si="185"/>
        <v>-3.9512065788479731</v>
      </c>
      <c r="AY89" s="71" t="s">
        <v>119</v>
      </c>
      <c r="AZ89" s="424"/>
      <c r="BA89" s="39">
        <f t="shared" ref="BA89:BK89" si="230">627.5095*(AF90-AF88)</f>
        <v>14.459980256138165</v>
      </c>
      <c r="BB89" s="39">
        <f t="shared" si="230"/>
        <v>3.4388640434576834</v>
      </c>
      <c r="BC89" s="33">
        <f t="shared" si="230"/>
        <v>-11.02111621268048</v>
      </c>
      <c r="BD89" s="39">
        <f t="shared" si="230"/>
        <v>14.45998015390856</v>
      </c>
      <c r="BE89" s="39">
        <f t="shared" si="230"/>
        <v>4.1387092988332128</v>
      </c>
      <c r="BF89" s="33">
        <f t="shared" si="230"/>
        <v>-10.321270855075348</v>
      </c>
      <c r="BG89" s="39">
        <f t="shared" si="230"/>
        <v>13.97040382578963</v>
      </c>
      <c r="BH89" s="39">
        <f t="shared" si="230"/>
        <v>3.8289570058734883</v>
      </c>
      <c r="BI89" s="39">
        <f t="shared" si="230"/>
        <v>-10.14144681991614</v>
      </c>
      <c r="BJ89" s="39">
        <f t="shared" si="230"/>
        <v>13.876305364498178</v>
      </c>
      <c r="BK89" s="39">
        <f t="shared" si="230"/>
        <v>3.6091763523255573</v>
      </c>
      <c r="BL89" s="39">
        <f>627.5095*(AS90-AS88)</f>
        <v>-10.267129012172621</v>
      </c>
      <c r="BM89" s="39">
        <f>627.5095*(AQ90-AQ88)</f>
        <v>5.2764030566393183</v>
      </c>
      <c r="BN89" s="39">
        <f>627.5095*(AR90-AR88)</f>
        <v>-0.72287727872091923</v>
      </c>
      <c r="BO89" s="39">
        <f>627.5095*(AT90-AT88)</f>
        <v>13.876305396529645</v>
      </c>
      <c r="BP89" s="39">
        <f>627.5095*(AU90-AU88)</f>
        <v>3.3279364544497976</v>
      </c>
      <c r="BQ89" s="39">
        <f>627.5095*(AX90-AX88)</f>
        <v>-10.548368942079849</v>
      </c>
      <c r="BR89" s="39">
        <f>627.5095*(AV90-AV88)</f>
        <v>5.1556024903812032</v>
      </c>
      <c r="BS89" s="39">
        <f>627.5095*(AW90-AW88)</f>
        <v>-1.6433816213129326</v>
      </c>
      <c r="BT89" s="428">
        <f t="shared" si="168"/>
        <v>-0.28123989787575976</v>
      </c>
      <c r="BU89" s="39">
        <f t="shared" si="169"/>
        <v>-0.21978065354793097</v>
      </c>
      <c r="BV89" s="429">
        <f t="shared" si="170"/>
        <v>0.1109275890078858</v>
      </c>
      <c r="BW89" s="429">
        <f t="shared" si="171"/>
        <v>-0.47274727060063171</v>
      </c>
      <c r="BY89" t="s">
        <v>100</v>
      </c>
      <c r="BZ89" s="28">
        <v>-857.53875744302695</v>
      </c>
      <c r="CA89" s="28">
        <v>-861.61528808231401</v>
      </c>
      <c r="CB89" s="28">
        <f t="shared" si="187"/>
        <v>-4.0765306392870571</v>
      </c>
      <c r="CC89" s="4">
        <v>-857.53875744303002</v>
      </c>
      <c r="CD89" s="4">
        <v>-861.32232049198706</v>
      </c>
      <c r="CE89" s="28">
        <f t="shared" si="188"/>
        <v>-3.7835630489570349</v>
      </c>
      <c r="CF89" s="28">
        <v>-857.65671653825405</v>
      </c>
      <c r="CG89" s="28">
        <v>-861.462966329805</v>
      </c>
      <c r="CH89" s="28">
        <f t="shared" si="189"/>
        <v>-3.8062497915509539</v>
      </c>
      <c r="CI89" s="28">
        <v>-857.65727992323502</v>
      </c>
      <c r="CJ89" s="28">
        <v>-861.46865187752803</v>
      </c>
      <c r="CK89" s="28">
        <f t="shared" si="190"/>
        <v>-3.8113719542930085</v>
      </c>
      <c r="CL89" s="28">
        <v>-861.25895308791803</v>
      </c>
      <c r="CM89" s="28">
        <v>-861.33106775257602</v>
      </c>
      <c r="CN89" s="28">
        <v>-857.65727992324105</v>
      </c>
      <c r="CO89" s="28">
        <v>-861.83862646054899</v>
      </c>
      <c r="CP89" s="28">
        <f t="shared" si="191"/>
        <v>-4.1813465373079453</v>
      </c>
      <c r="CQ89" s="28">
        <v>-861.61570811852403</v>
      </c>
      <c r="CR89" s="28">
        <v>-861.70319461768599</v>
      </c>
      <c r="CS89" s="71" t="s">
        <v>119</v>
      </c>
      <c r="CT89" s="424"/>
      <c r="CU89" s="39">
        <f t="shared" ref="CU89:DM89" si="231">627.5095*(BZ90-BZ88)</f>
        <v>14.485364037655827</v>
      </c>
      <c r="CV89" s="39">
        <f t="shared" si="231"/>
        <v>3.1043200436859095</v>
      </c>
      <c r="CW89" s="39">
        <f t="shared" si="231"/>
        <v>-11.381043993969918</v>
      </c>
      <c r="CX89" s="39">
        <f t="shared" si="231"/>
        <v>14.485365061735365</v>
      </c>
      <c r="CY89" s="39">
        <f t="shared" si="231"/>
        <v>3.8152258787721358</v>
      </c>
      <c r="CZ89" s="39">
        <f t="shared" si="231"/>
        <v>-10.670139182963229</v>
      </c>
      <c r="DA89" s="39">
        <f t="shared" si="231"/>
        <v>13.955692278468835</v>
      </c>
      <c r="DB89" s="39">
        <f t="shared" si="231"/>
        <v>3.6412902077117622</v>
      </c>
      <c r="DC89" s="39">
        <f t="shared" si="231"/>
        <v>-10.314402070757072</v>
      </c>
      <c r="DD89" s="39">
        <f t="shared" si="231"/>
        <v>13.93578010376741</v>
      </c>
      <c r="DE89" s="39">
        <f t="shared" si="231"/>
        <v>3.6104855196973564</v>
      </c>
      <c r="DF89" s="39">
        <f t="shared" si="231"/>
        <v>-10.325294584070054</v>
      </c>
      <c r="DG89" s="39">
        <f t="shared" si="231"/>
        <v>5.31415728301182</v>
      </c>
      <c r="DH89" s="39">
        <f t="shared" si="231"/>
        <v>-0.78814318634696501</v>
      </c>
      <c r="DI89" s="39">
        <f t="shared" si="231"/>
        <v>13.935780095563359</v>
      </c>
      <c r="DJ89" s="39">
        <f t="shared" si="231"/>
        <v>3.411799919561644</v>
      </c>
      <c r="DK89" s="39">
        <f t="shared" si="231"/>
        <v>-10.523980176001716</v>
      </c>
      <c r="DL89" s="39">
        <f t="shared" si="231"/>
        <v>5.2663580602084403</v>
      </c>
      <c r="DM89" s="39">
        <f t="shared" si="231"/>
        <v>-1.6451159276534857</v>
      </c>
      <c r="DN89" s="428">
        <f t="shared" si="173"/>
        <v>-0.19868560013571246</v>
      </c>
      <c r="DO89" s="39">
        <f t="shared" si="193"/>
        <v>-3.0804688014405723E-2</v>
      </c>
      <c r="DP89" s="429">
        <f t="shared" si="174"/>
        <v>-0.30747987587573444</v>
      </c>
      <c r="DQ89" s="429">
        <f t="shared" si="175"/>
        <v>-0.85706381796820175</v>
      </c>
      <c r="DR89" s="429"/>
      <c r="DS89" s="33">
        <f t="shared" si="176"/>
        <v>-0.69984535760513289</v>
      </c>
      <c r="DT89" s="33">
        <f t="shared" si="194"/>
        <v>-0.71090481100668867</v>
      </c>
      <c r="DU89" s="39">
        <f t="shared" si="177"/>
        <v>-0.28123989787575976</v>
      </c>
      <c r="DV89" s="39">
        <f t="shared" si="195"/>
        <v>-0.19868560013571246</v>
      </c>
      <c r="DW89" s="39"/>
      <c r="DX89" s="33">
        <f t="shared" si="196"/>
        <v>0.41860545972937313</v>
      </c>
      <c r="DY89" s="33">
        <f t="shared" si="197"/>
        <v>0.51221921087097622</v>
      </c>
      <c r="DZ89" s="23"/>
      <c r="EA89" s="23"/>
    </row>
    <row r="90" spans="1:131">
      <c r="A90" t="s">
        <v>101</v>
      </c>
      <c r="B90" s="4">
        <v>-861.286631615837</v>
      </c>
      <c r="C90" s="4">
        <v>-861.167761175377</v>
      </c>
      <c r="D90" s="4">
        <v>-861.18040221543299</v>
      </c>
      <c r="E90" s="4">
        <v>-861.51235093971104</v>
      </c>
      <c r="F90" s="71" t="s">
        <v>743</v>
      </c>
      <c r="G90" s="424"/>
      <c r="H90" s="39">
        <f>627.5095*(B88-B89)</f>
        <v>26.325178624465373</v>
      </c>
      <c r="I90" s="39">
        <f>627.5095*(C88-C89)</f>
        <v>25.128824176739336</v>
      </c>
      <c r="J90" s="39">
        <f>627.5095*(D88-D89)</f>
        <v>25.49748929991479</v>
      </c>
      <c r="K90" s="39">
        <f>627.5095*(E88-E89)</f>
        <v>26.587197372256046</v>
      </c>
      <c r="L90" s="428">
        <f t="shared" si="165"/>
        <v>1.0897080723412564</v>
      </c>
      <c r="M90" s="39">
        <f t="shared" si="178"/>
        <v>0.36866512317545386</v>
      </c>
      <c r="N90" s="429">
        <f t="shared" si="179"/>
        <v>-0.26201874779067325</v>
      </c>
      <c r="P90" t="s">
        <v>101</v>
      </c>
      <c r="Q90" s="4">
        <v>-861.57027181970398</v>
      </c>
      <c r="R90" s="4">
        <v>-861.41877591413004</v>
      </c>
      <c r="S90" s="4">
        <v>-861.42460588731103</v>
      </c>
      <c r="T90" s="4">
        <v>-861.79325096686705</v>
      </c>
      <c r="U90" s="71" t="s">
        <v>743</v>
      </c>
      <c r="V90" s="424"/>
      <c r="W90" s="39">
        <f>627.5095*(Q88-Q89)</f>
        <v>25.635462962480538</v>
      </c>
      <c r="X90" s="39">
        <f>627.5095*(R88-R89)</f>
        <v>24.957620768575531</v>
      </c>
      <c r="Y90" s="39">
        <f>627.5095*(S88-S89)</f>
        <v>24.944392754165662</v>
      </c>
      <c r="Z90" s="39">
        <f>627.5095*(T88-T89)</f>
        <v>25.650286895450101</v>
      </c>
      <c r="AA90" s="428">
        <f t="shared" si="166"/>
        <v>0.70589414128443906</v>
      </c>
      <c r="AB90" s="39">
        <f t="shared" si="180"/>
        <v>-1.3228014409868649E-2</v>
      </c>
      <c r="AC90" s="429">
        <f t="shared" si="181"/>
        <v>-1.4823932969562748E-2</v>
      </c>
      <c r="AE90" t="s">
        <v>101</v>
      </c>
      <c r="AF90" s="33">
        <v>-857.469940742581</v>
      </c>
      <c r="AG90" s="33">
        <v>-861.287254988423</v>
      </c>
      <c r="AH90" s="33">
        <f t="shared" si="182"/>
        <v>-3.8173142458419989</v>
      </c>
      <c r="AI90" s="28">
        <v>-857.46994074257896</v>
      </c>
      <c r="AJ90" s="28">
        <v>-861.05138740362099</v>
      </c>
      <c r="AK90" s="33">
        <f t="shared" si="132"/>
        <v>-3.5814466610420368</v>
      </c>
      <c r="AL90" s="33">
        <v>-857.56836567872904</v>
      </c>
      <c r="AM90" s="33">
        <v>-861.16791932305102</v>
      </c>
      <c r="AN90" s="33">
        <f t="shared" si="183"/>
        <v>-3.5995536443219862</v>
      </c>
      <c r="AO90" s="33">
        <v>-857.57010664792699</v>
      </c>
      <c r="AP90" s="33">
        <v>-861.18052058530498</v>
      </c>
      <c r="AQ90" s="33">
        <v>-860.98876961153996</v>
      </c>
      <c r="AR90" s="33">
        <v>-861.01958165391295</v>
      </c>
      <c r="AS90" s="33">
        <f t="shared" si="184"/>
        <v>-3.6104139373779844</v>
      </c>
      <c r="AT90" s="33">
        <v>-857.57010664787595</v>
      </c>
      <c r="AU90" s="33">
        <v>-861.51295521673205</v>
      </c>
      <c r="AV90" s="33">
        <v>-861.31012119540901</v>
      </c>
      <c r="AW90" s="33">
        <v>-861.35507282598905</v>
      </c>
      <c r="AX90" s="33">
        <f t="shared" si="185"/>
        <v>-3.9428485688561068</v>
      </c>
      <c r="AY90" s="71" t="s">
        <v>743</v>
      </c>
      <c r="AZ90" s="424"/>
      <c r="BA90" s="39">
        <f t="shared" ref="BA90:BK90" si="232">627.5095*(AF88-AF89)</f>
        <v>8.3281382359195923</v>
      </c>
      <c r="BB90" s="39">
        <f t="shared" si="232"/>
        <v>26.302934771183942</v>
      </c>
      <c r="BC90" s="33">
        <f t="shared" si="232"/>
        <v>17.97479653526435</v>
      </c>
      <c r="BD90" s="39">
        <f t="shared" si="232"/>
        <v>8.3281383394333091</v>
      </c>
      <c r="BE90" s="39">
        <f t="shared" si="232"/>
        <v>23.884597036796343</v>
      </c>
      <c r="BF90" s="33">
        <f t="shared" si="232"/>
        <v>15.556458697363034</v>
      </c>
      <c r="BG90" s="39">
        <f t="shared" si="232"/>
        <v>10.610487248256778</v>
      </c>
      <c r="BH90" s="39">
        <f t="shared" si="232"/>
        <v>25.17919224517005</v>
      </c>
      <c r="BI90" s="39">
        <f t="shared" si="232"/>
        <v>14.568704996913272</v>
      </c>
      <c r="BJ90" s="39">
        <f t="shared" si="232"/>
        <v>10.804569406127621</v>
      </c>
      <c r="BK90" s="39">
        <f t="shared" si="232"/>
        <v>25.53391636251003</v>
      </c>
      <c r="BL90" s="39">
        <f>627.5095*(AS88-AS89)</f>
        <v>14.729346956382409</v>
      </c>
      <c r="BM90" s="39">
        <f>627.5095*(AQ88-AQ89)</f>
        <v>23.558519523748508</v>
      </c>
      <c r="BN90" s="39">
        <f>627.5095*(AR88-AR89)</f>
        <v>31.796665126304763</v>
      </c>
      <c r="BO90" s="39">
        <f>627.5095*(AT88-AT89)</f>
        <v>10.804569416186499</v>
      </c>
      <c r="BP90" s="39">
        <f>627.5095*(AU88-AU89)</f>
        <v>26.597669029257382</v>
      </c>
      <c r="BQ90" s="39">
        <f>627.5095*(AX88-AX89)</f>
        <v>15.793099613070881</v>
      </c>
      <c r="BR90" s="39">
        <f>627.5095*(AV88-AV89)</f>
        <v>24.258034802648197</v>
      </c>
      <c r="BS90" s="39">
        <f>627.5095*(AW88-AW89)</f>
        <v>34.33748647010232</v>
      </c>
      <c r="BT90" s="428">
        <f t="shared" si="168"/>
        <v>1.0637526667473516</v>
      </c>
      <c r="BU90" s="39">
        <f t="shared" si="169"/>
        <v>0.35472411733998044</v>
      </c>
      <c r="BV90" s="429">
        <f t="shared" si="170"/>
        <v>-0.29473425807344</v>
      </c>
      <c r="BW90" s="429">
        <f t="shared" si="171"/>
        <v>2.1816969221934688</v>
      </c>
      <c r="BY90" t="s">
        <v>101</v>
      </c>
      <c r="BZ90" s="28">
        <v>-857.50258579891499</v>
      </c>
      <c r="CA90" s="28">
        <v>-861.56928631942901</v>
      </c>
      <c r="CB90" s="28">
        <f t="shared" si="187"/>
        <v>-4.0667005205140185</v>
      </c>
      <c r="CC90" s="4">
        <v>-857.50258579891204</v>
      </c>
      <c r="CD90" s="4">
        <v>-861.27798910143497</v>
      </c>
      <c r="CE90" s="28">
        <f t="shared" si="188"/>
        <v>-3.7754033025229319</v>
      </c>
      <c r="CF90" s="28">
        <v>-857.61769703644597</v>
      </c>
      <c r="CG90" s="28">
        <v>-861.41730813055199</v>
      </c>
      <c r="CH90" s="28">
        <f t="shared" si="189"/>
        <v>-3.7996110941060124</v>
      </c>
      <c r="CI90" s="28">
        <v>-857.61822906896396</v>
      </c>
      <c r="CJ90" s="28">
        <v>-861.42301154917902</v>
      </c>
      <c r="CK90" s="28">
        <f t="shared" si="190"/>
        <v>-3.8047824802150672</v>
      </c>
      <c r="CL90" s="28">
        <v>-861.21357362122501</v>
      </c>
      <c r="CM90" s="28">
        <v>-861.28253992915097</v>
      </c>
      <c r="CN90" s="28">
        <v>-857.61822906897498</v>
      </c>
      <c r="CO90" s="28">
        <v>-861.79212979792601</v>
      </c>
      <c r="CP90" s="28">
        <f t="shared" si="191"/>
        <v>-4.1739007289510255</v>
      </c>
      <c r="CQ90" s="28">
        <v>-861.56984774406396</v>
      </c>
      <c r="CR90" s="28">
        <v>-861.652494365091</v>
      </c>
      <c r="CS90" s="71" t="s">
        <v>743</v>
      </c>
      <c r="CT90" s="424"/>
      <c r="CU90" s="39">
        <f t="shared" ref="CU90:DM90" si="233">627.5095*(BZ88-BZ89)</f>
        <v>8.2126862732179617</v>
      </c>
      <c r="CV90" s="39">
        <f t="shared" si="233"/>
        <v>25.762223183397897</v>
      </c>
      <c r="CW90" s="39">
        <f t="shared" si="233"/>
        <v>17.549536910179935</v>
      </c>
      <c r="CX90" s="39">
        <f t="shared" si="233"/>
        <v>8.212685252919421</v>
      </c>
      <c r="CY90" s="39">
        <f t="shared" si="233"/>
        <v>24.003142840873405</v>
      </c>
      <c r="CZ90" s="39">
        <f t="shared" si="233"/>
        <v>15.790457587953986</v>
      </c>
      <c r="DA90" s="39">
        <f t="shared" si="233"/>
        <v>10.529415791362483</v>
      </c>
      <c r="DB90" s="39">
        <f t="shared" si="233"/>
        <v>25.009663576446073</v>
      </c>
      <c r="DC90" s="39">
        <f t="shared" si="233"/>
        <v>14.480247785083591</v>
      </c>
      <c r="DD90" s="39">
        <f t="shared" si="233"/>
        <v>10.569001934443142</v>
      </c>
      <c r="DE90" s="39">
        <f t="shared" si="233"/>
        <v>25.029254102425103</v>
      </c>
      <c r="DF90" s="39">
        <f t="shared" si="233"/>
        <v>14.460252167981963</v>
      </c>
      <c r="DG90" s="39">
        <f t="shared" si="233"/>
        <v>23.161889171792271</v>
      </c>
      <c r="DH90" s="39">
        <f t="shared" si="233"/>
        <v>31.23981339988665</v>
      </c>
      <c r="DI90" s="39">
        <f t="shared" si="233"/>
        <v>10.569001939508251</v>
      </c>
      <c r="DJ90" s="39">
        <f t="shared" si="233"/>
        <v>25.765297594656513</v>
      </c>
      <c r="DK90" s="39">
        <f t="shared" si="233"/>
        <v>15.196295655148262</v>
      </c>
      <c r="DL90" s="39">
        <f t="shared" si="233"/>
        <v>23.511462587038025</v>
      </c>
      <c r="DM90" s="39">
        <f t="shared" si="233"/>
        <v>33.460006083411173</v>
      </c>
      <c r="DN90" s="428">
        <f t="shared" si="173"/>
        <v>0.73604349223140986</v>
      </c>
      <c r="DO90" s="39">
        <f t="shared" si="193"/>
        <v>1.9590525979030105E-2</v>
      </c>
      <c r="DP90" s="429">
        <f t="shared" si="174"/>
        <v>-3.0744112586162942E-3</v>
      </c>
      <c r="DQ90" s="429">
        <f t="shared" si="175"/>
        <v>2.3532412550316728</v>
      </c>
      <c r="DR90" s="429"/>
      <c r="DS90" s="33">
        <f t="shared" si="176"/>
        <v>2.4183378379013156</v>
      </c>
      <c r="DT90" s="33">
        <f t="shared" si="194"/>
        <v>1.7590793222259489</v>
      </c>
      <c r="DU90" s="39">
        <f t="shared" si="177"/>
        <v>1.0637526667473516</v>
      </c>
      <c r="DV90" s="39">
        <f t="shared" si="195"/>
        <v>0.73604349223140986</v>
      </c>
      <c r="DW90" s="39"/>
      <c r="DX90" s="33">
        <f t="shared" si="196"/>
        <v>-1.354585171153964</v>
      </c>
      <c r="DY90" s="33">
        <f t="shared" si="197"/>
        <v>-1.023035829994539</v>
      </c>
      <c r="DZ90" s="23"/>
      <c r="EA90" s="23"/>
    </row>
    <row r="91" spans="1:131">
      <c r="A91" t="s">
        <v>102</v>
      </c>
      <c r="B91" s="4">
        <v>-820.82288811261799</v>
      </c>
      <c r="C91" s="4">
        <v>-820.70611753370804</v>
      </c>
      <c r="D91" s="4">
        <v>-820.71849787721806</v>
      </c>
      <c r="E91" s="4">
        <v>-821.04963514798101</v>
      </c>
      <c r="F91" s="71" t="s">
        <v>118</v>
      </c>
      <c r="G91" s="424" t="s">
        <v>757</v>
      </c>
      <c r="H91" s="39">
        <f>627.5095*(B93-B92)</f>
        <v>16.937045886815678</v>
      </c>
      <c r="I91" s="39">
        <f>627.5095*(C93-C92)</f>
        <v>16.905544631885029</v>
      </c>
      <c r="J91" s="39">
        <f>627.5095*(D93-D92)</f>
        <v>16.88754607874538</v>
      </c>
      <c r="K91" s="39">
        <f>627.5095*(E93-E92)</f>
        <v>17.300987010486367</v>
      </c>
      <c r="L91" s="428">
        <f t="shared" si="165"/>
        <v>0.41344093174098617</v>
      </c>
      <c r="M91" s="39">
        <f t="shared" si="178"/>
        <v>-1.7998553139648266E-2</v>
      </c>
      <c r="N91" s="429">
        <f t="shared" si="179"/>
        <v>-0.36394112367068843</v>
      </c>
      <c r="P91" t="s">
        <v>102</v>
      </c>
      <c r="Q91" s="4">
        <v>-821.09279793976498</v>
      </c>
      <c r="R91" s="4">
        <v>-820.94300955998597</v>
      </c>
      <c r="S91" s="4">
        <v>-820.94885696181598</v>
      </c>
      <c r="T91" s="4">
        <v>-821.31687366395101</v>
      </c>
      <c r="U91" s="71" t="s">
        <v>118</v>
      </c>
      <c r="V91" s="424" t="s">
        <v>757</v>
      </c>
      <c r="W91" s="39">
        <f>627.5095*(Q93-Q92)</f>
        <v>17.75399821446506</v>
      </c>
      <c r="X91" s="39">
        <f>627.5095*(R93-R92)</f>
        <v>17.385418758913701</v>
      </c>
      <c r="Y91" s="39">
        <f>627.5095*(S93-S92)</f>
        <v>17.365827171187838</v>
      </c>
      <c r="Z91" s="39">
        <f>627.5095*(T93-T92)</f>
        <v>17.751600287320141</v>
      </c>
      <c r="AA91" s="428">
        <f t="shared" si="166"/>
        <v>0.38577311613230236</v>
      </c>
      <c r="AB91" s="39">
        <f t="shared" si="180"/>
        <v>-1.959158772586278E-2</v>
      </c>
      <c r="AC91" s="429">
        <f t="shared" si="181"/>
        <v>2.3979271449192652E-3</v>
      </c>
      <c r="AE91" t="s">
        <v>102</v>
      </c>
      <c r="AF91" s="33">
        <v>-817.25743263737297</v>
      </c>
      <c r="AG91" s="33">
        <v>-820.82371140630198</v>
      </c>
      <c r="AH91" s="33">
        <f t="shared" si="182"/>
        <v>-3.5662787689290099</v>
      </c>
      <c r="AI91" s="28">
        <v>-817.257432637374</v>
      </c>
      <c r="AJ91" s="28">
        <v>-820.59031357480796</v>
      </c>
      <c r="AK91" s="33">
        <f t="shared" si="132"/>
        <v>-3.3328809374339698</v>
      </c>
      <c r="AL91" s="33">
        <v>-817.35614009042695</v>
      </c>
      <c r="AM91" s="33">
        <v>-820.70664580732705</v>
      </c>
      <c r="AN91" s="33">
        <f t="shared" si="183"/>
        <v>-3.350505716900102</v>
      </c>
      <c r="AO91" s="33">
        <v>-817.35775802283797</v>
      </c>
      <c r="AP91" s="33">
        <v>-820.718930926403</v>
      </c>
      <c r="AQ91" s="33">
        <v>-820.53616058395005</v>
      </c>
      <c r="AR91" s="33">
        <v>-820.57449291319494</v>
      </c>
      <c r="AS91" s="33">
        <f t="shared" si="184"/>
        <v>-3.3611729035650342</v>
      </c>
      <c r="AT91" s="33">
        <v>-817.35775802283797</v>
      </c>
      <c r="AU91" s="33">
        <v>-821.05033521866403</v>
      </c>
      <c r="AV91" s="33">
        <v>-820.85692912359798</v>
      </c>
      <c r="AW91" s="33">
        <v>-820.90744269881304</v>
      </c>
      <c r="AX91" s="33">
        <f t="shared" si="185"/>
        <v>-3.6925771958260611</v>
      </c>
      <c r="AY91" s="71" t="s">
        <v>118</v>
      </c>
      <c r="AZ91" s="424" t="s">
        <v>757</v>
      </c>
      <c r="BA91" s="39">
        <f t="shared" ref="BA91:BK91" si="234">627.5095*(AF93-AF92)</f>
        <v>16.650249805923679</v>
      </c>
      <c r="BB91" s="39">
        <f t="shared" si="234"/>
        <v>16.740815864972774</v>
      </c>
      <c r="BC91" s="33">
        <f t="shared" si="234"/>
        <v>9.0566059049095607E-2</v>
      </c>
      <c r="BD91" s="39">
        <f t="shared" si="234"/>
        <v>16.650250025506878</v>
      </c>
      <c r="BE91" s="39">
        <f t="shared" si="234"/>
        <v>16.212510566038148</v>
      </c>
      <c r="BF91" s="33">
        <f t="shared" si="234"/>
        <v>-0.43773945946873205</v>
      </c>
      <c r="BG91" s="39">
        <f t="shared" si="234"/>
        <v>16.661585098555079</v>
      </c>
      <c r="BH91" s="39">
        <f t="shared" si="234"/>
        <v>16.699158670662616</v>
      </c>
      <c r="BI91" s="39">
        <f t="shared" si="234"/>
        <v>3.7573572107536049E-2</v>
      </c>
      <c r="BJ91" s="39">
        <f t="shared" si="234"/>
        <v>16.671398698311148</v>
      </c>
      <c r="BK91" s="39">
        <f t="shared" si="234"/>
        <v>16.687682406687809</v>
      </c>
      <c r="BL91" s="39">
        <f>627.5095*(AS93-AS92)</f>
        <v>1.6283708376659718E-2</v>
      </c>
      <c r="BM91" s="39">
        <f>627.5095*(AQ93-AQ92)</f>
        <v>17.56034612776687</v>
      </c>
      <c r="BN91" s="39">
        <f>627.5095*(AR93-AR92)</f>
        <v>19.150063841279234</v>
      </c>
      <c r="BO91" s="39">
        <f>627.5095*(AT93-AT92)</f>
        <v>16.671398693317379</v>
      </c>
      <c r="BP91" s="39">
        <f>627.5095*(AU93-AU92)</f>
        <v>17.130250111179699</v>
      </c>
      <c r="BQ91" s="39">
        <f>627.5095*(AX93-AX92)</f>
        <v>0.45885141786232075</v>
      </c>
      <c r="BR91" s="39">
        <f>627.5095*(AV93-AV92)</f>
        <v>17.902129887897431</v>
      </c>
      <c r="BS91" s="39">
        <f>627.5095*(AW93-AW92)</f>
        <v>19.938357078428108</v>
      </c>
      <c r="BT91" s="428">
        <f t="shared" si="168"/>
        <v>0.4425677044918892</v>
      </c>
      <c r="BU91" s="39">
        <f t="shared" si="169"/>
        <v>-1.14762639748065E-2</v>
      </c>
      <c r="BV91" s="429">
        <f t="shared" si="170"/>
        <v>-0.38943424620692468</v>
      </c>
      <c r="BW91" s="429">
        <f t="shared" si="171"/>
        <v>-0.36828535881322516</v>
      </c>
      <c r="BY91" t="s">
        <v>102</v>
      </c>
      <c r="BZ91" s="28">
        <v>-817.28755332286698</v>
      </c>
      <c r="CA91" s="28">
        <v>-821.09216493378506</v>
      </c>
      <c r="CB91" s="28">
        <f t="shared" si="187"/>
        <v>-3.804611610918073</v>
      </c>
      <c r="CC91" s="4">
        <v>-817.28755332286801</v>
      </c>
      <c r="CD91" s="4">
        <v>-820.80280118399298</v>
      </c>
      <c r="CE91" s="28">
        <f t="shared" si="188"/>
        <v>-3.5152478611249762</v>
      </c>
      <c r="CF91" s="28">
        <v>-817.40224546647505</v>
      </c>
      <c r="CG91" s="28">
        <v>-820.94195446942797</v>
      </c>
      <c r="CH91" s="28">
        <f t="shared" si="189"/>
        <v>-3.5397090029529181</v>
      </c>
      <c r="CI91" s="28">
        <v>-817.402753152728</v>
      </c>
      <c r="CJ91" s="28">
        <v>-820.94772383962197</v>
      </c>
      <c r="CK91" s="28">
        <f t="shared" si="190"/>
        <v>-3.5449706868939757</v>
      </c>
      <c r="CL91" s="28">
        <v>-820.74809093443298</v>
      </c>
      <c r="CM91" s="28">
        <v>-820.82196070114003</v>
      </c>
      <c r="CN91" s="28">
        <v>-817.402753153253</v>
      </c>
      <c r="CO91" s="28">
        <v>-821.31607548712998</v>
      </c>
      <c r="CP91" s="28">
        <f t="shared" si="191"/>
        <v>-3.9133223338769767</v>
      </c>
      <c r="CQ91" s="28">
        <v>-821.10403727759797</v>
      </c>
      <c r="CR91" s="28">
        <v>-821.18954938115701</v>
      </c>
      <c r="CS91" s="71" t="s">
        <v>118</v>
      </c>
      <c r="CT91" s="424" t="s">
        <v>757</v>
      </c>
      <c r="CU91" s="39">
        <f t="shared" ref="CU91:DM91" si="235">627.5095*(BZ93-BZ92)</f>
        <v>16.890931978188036</v>
      </c>
      <c r="CV91" s="39">
        <f t="shared" si="235"/>
        <v>17.586006580048412</v>
      </c>
      <c r="CW91" s="39">
        <f t="shared" si="235"/>
        <v>0.69507460186037784</v>
      </c>
      <c r="CX91" s="39">
        <f t="shared" si="235"/>
        <v>16.890933646178539</v>
      </c>
      <c r="CY91" s="39">
        <f t="shared" si="235"/>
        <v>17.027758891683209</v>
      </c>
      <c r="CZ91" s="39">
        <f t="shared" si="235"/>
        <v>0.13682524550467098</v>
      </c>
      <c r="DA91" s="39">
        <f t="shared" si="235"/>
        <v>16.971029371004619</v>
      </c>
      <c r="DB91" s="39">
        <f t="shared" si="235"/>
        <v>17.233555424470044</v>
      </c>
      <c r="DC91" s="39">
        <f t="shared" si="235"/>
        <v>0.26252605346542601</v>
      </c>
      <c r="DD91" s="39">
        <f t="shared" si="235"/>
        <v>16.972119296038287</v>
      </c>
      <c r="DE91" s="39">
        <f t="shared" si="235"/>
        <v>17.1707935658807</v>
      </c>
      <c r="DF91" s="39">
        <f t="shared" si="235"/>
        <v>0.19867426984241524</v>
      </c>
      <c r="DG91" s="39">
        <f t="shared" si="235"/>
        <v>18.048922098325196</v>
      </c>
      <c r="DH91" s="39">
        <f t="shared" si="235"/>
        <v>19.557810065964546</v>
      </c>
      <c r="DI91" s="39">
        <f t="shared" si="235"/>
        <v>16.972119290973176</v>
      </c>
      <c r="DJ91" s="39">
        <f t="shared" si="235"/>
        <v>17.556504035811052</v>
      </c>
      <c r="DK91" s="39">
        <f t="shared" si="235"/>
        <v>0.58438474483787695</v>
      </c>
      <c r="DL91" s="39">
        <f t="shared" si="235"/>
        <v>18.325943559259876</v>
      </c>
      <c r="DM91" s="39">
        <f t="shared" si="235"/>
        <v>20.325717673648896</v>
      </c>
      <c r="DN91" s="428">
        <f t="shared" si="173"/>
        <v>0.38571046993035196</v>
      </c>
      <c r="DO91" s="39">
        <f t="shared" si="193"/>
        <v>-6.2761858589343689E-2</v>
      </c>
      <c r="DP91" s="429">
        <f t="shared" si="174"/>
        <v>2.9502544237359984E-2</v>
      </c>
      <c r="DQ91" s="429">
        <f t="shared" si="175"/>
        <v>0.11068985702250089</v>
      </c>
      <c r="DR91" s="429"/>
      <c r="DS91" s="33">
        <f t="shared" si="176"/>
        <v>0.5283055185178277</v>
      </c>
      <c r="DT91" s="33">
        <f t="shared" si="194"/>
        <v>0.55824935635570683</v>
      </c>
      <c r="DU91" s="39">
        <f t="shared" si="177"/>
        <v>0.4425677044918892</v>
      </c>
      <c r="DV91" s="39">
        <f t="shared" si="195"/>
        <v>0.38571046993035196</v>
      </c>
      <c r="DW91" s="39"/>
      <c r="DX91" s="33">
        <f t="shared" si="196"/>
        <v>-8.5737814025938497E-2</v>
      </c>
      <c r="DY91" s="33">
        <f t="shared" si="197"/>
        <v>-0.17253888642535486</v>
      </c>
      <c r="DZ91" s="23"/>
      <c r="EA91" s="23"/>
    </row>
    <row r="92" spans="1:131">
      <c r="A92" t="s">
        <v>103</v>
      </c>
      <c r="B92" s="4">
        <v>-861.29212130907001</v>
      </c>
      <c r="C92" s="4">
        <v>-861.17382569706297</v>
      </c>
      <c r="D92" s="4">
        <v>-861.18613453844398</v>
      </c>
      <c r="E92" s="4">
        <v>-861.51769183139697</v>
      </c>
      <c r="F92" s="71" t="s">
        <v>119</v>
      </c>
      <c r="G92" s="424"/>
      <c r="H92" s="39">
        <f>627.5095*(B93-B91-B95)</f>
        <v>-2.3942238163250207</v>
      </c>
      <c r="I92" s="39">
        <f>627.5095*(C93-C91-C95)</f>
        <v>-1.8282858860523554</v>
      </c>
      <c r="J92" s="39">
        <f>627.5095*(D93-D91-D95)</f>
        <v>-1.8014182867960684</v>
      </c>
      <c r="K92" s="39">
        <f>627.5095*(E93-E91-E95)</f>
        <v>-1.6515616732399674</v>
      </c>
      <c r="L92" s="428">
        <f t="shared" si="165"/>
        <v>0.14985661355610103</v>
      </c>
      <c r="M92" s="39">
        <f t="shared" si="178"/>
        <v>2.6867599256287011E-2</v>
      </c>
      <c r="N92" s="429">
        <f t="shared" si="179"/>
        <v>-0.74266214308505329</v>
      </c>
      <c r="P92" t="s">
        <v>103</v>
      </c>
      <c r="Q92" s="4">
        <v>-861.57525032608999</v>
      </c>
      <c r="R92" s="4">
        <v>-861.42458703457305</v>
      </c>
      <c r="S92" s="4">
        <v>-861.43038595324197</v>
      </c>
      <c r="T92" s="4">
        <v>-861.79874587376105</v>
      </c>
      <c r="U92" s="71" t="s">
        <v>119</v>
      </c>
      <c r="V92" s="424"/>
      <c r="W92" s="39">
        <f>627.5095*(Q93-Q91-Q95)</f>
        <v>-2.0028840734779907</v>
      </c>
      <c r="X92" s="39">
        <f>627.5095*(R93-R91-R95)</f>
        <v>-1.9018424455043654</v>
      </c>
      <c r="Y92" s="39">
        <f>627.5095*(S93-S91-S95)</f>
        <v>-1.8910262374331548</v>
      </c>
      <c r="Z92" s="39">
        <f>627.5095*(T93-T91-T95)</f>
        <v>-1.7206122387825473</v>
      </c>
      <c r="AA92" s="428">
        <f t="shared" si="166"/>
        <v>0.17041399865060747</v>
      </c>
      <c r="AB92" s="39">
        <f t="shared" si="180"/>
        <v>1.0816208071210642E-2</v>
      </c>
      <c r="AC92" s="429">
        <f t="shared" si="181"/>
        <v>-0.28227183469544337</v>
      </c>
      <c r="AE92" t="s">
        <v>103</v>
      </c>
      <c r="AF92" s="33">
        <v>-857.49298418810201</v>
      </c>
      <c r="AG92" s="33">
        <v>-861.29273516719695</v>
      </c>
      <c r="AH92" s="33">
        <f t="shared" si="182"/>
        <v>-3.799750979094938</v>
      </c>
      <c r="AI92" s="28">
        <v>-857.49298418794001</v>
      </c>
      <c r="AJ92" s="28">
        <v>-861.05798287590596</v>
      </c>
      <c r="AK92" s="33">
        <f t="shared" si="132"/>
        <v>-3.5649986879659536</v>
      </c>
      <c r="AL92" s="33">
        <v>-857.59062893457894</v>
      </c>
      <c r="AM92" s="33">
        <v>-861.17402115484299</v>
      </c>
      <c r="AN92" s="33">
        <f t="shared" si="183"/>
        <v>-3.5833922202640451</v>
      </c>
      <c r="AO92" s="33">
        <v>-857.59221994795996</v>
      </c>
      <c r="AP92" s="33">
        <v>-861.18627217256596</v>
      </c>
      <c r="AQ92" s="33">
        <v>-860.99717809854405</v>
      </c>
      <c r="AR92" s="33">
        <v>-861.01842962855699</v>
      </c>
      <c r="AS92" s="33">
        <f t="shared" si="184"/>
        <v>-3.5940522246060027</v>
      </c>
      <c r="AT92" s="33">
        <v>-857.59221994795405</v>
      </c>
      <c r="AU92" s="33">
        <v>-861.51825861229997</v>
      </c>
      <c r="AV92" s="33">
        <v>-861.31833716835001</v>
      </c>
      <c r="AW92" s="33">
        <v>-861.35245387307202</v>
      </c>
      <c r="AX92" s="33">
        <f t="shared" si="185"/>
        <v>-3.9260386643459242</v>
      </c>
      <c r="AY92" s="71" t="s">
        <v>119</v>
      </c>
      <c r="AZ92" s="424"/>
      <c r="BA92" s="39">
        <f t="shared" ref="BA92:BK92" si="236">627.5095*(AF93-AF91-AF95)</f>
        <v>2.7829963770006998</v>
      </c>
      <c r="BB92" s="39">
        <f t="shared" si="236"/>
        <v>-2.4814048098910431</v>
      </c>
      <c r="BC92" s="33">
        <f t="shared" si="236"/>
        <v>-5.2644011868917433</v>
      </c>
      <c r="BD92" s="39">
        <f t="shared" si="236"/>
        <v>2.7829966988848427</v>
      </c>
      <c r="BE92" s="39">
        <f t="shared" si="236"/>
        <v>-2.159773515544829</v>
      </c>
      <c r="BF92" s="33">
        <f t="shared" si="236"/>
        <v>-4.9427702144296717</v>
      </c>
      <c r="BG92" s="39">
        <f t="shared" si="236"/>
        <v>2.8306565110093915</v>
      </c>
      <c r="BH92" s="39">
        <f t="shared" si="236"/>
        <v>-1.8231182731090774</v>
      </c>
      <c r="BI92" s="39">
        <f t="shared" si="236"/>
        <v>-4.6537747841184691</v>
      </c>
      <c r="BJ92" s="39">
        <f t="shared" si="236"/>
        <v>2.8573620578249832</v>
      </c>
      <c r="BK92" s="39">
        <f t="shared" si="236"/>
        <v>-1.8131941294422658</v>
      </c>
      <c r="BL92" s="39">
        <f>627.5095*(AS93-AS91-AS95)</f>
        <v>-4.6705561872672492</v>
      </c>
      <c r="BM92" s="39">
        <f>627.5095*(AQ93-AQ91-AQ95)</f>
        <v>-0.96324319757206278</v>
      </c>
      <c r="BN92" s="39">
        <f>627.5095*(AR93-AR91-AR95)</f>
        <v>-1.5591327398855717</v>
      </c>
      <c r="BO92" s="39">
        <f>627.5095*(AT93-AT91-AT95)</f>
        <v>2.8573620559121911</v>
      </c>
      <c r="BP92" s="39">
        <f>627.5095*(AU93-AU91-AU95)</f>
        <v>-1.7359294243652197</v>
      </c>
      <c r="BQ92" s="39">
        <f>627.5095*(AX93-AX91-AX95)</f>
        <v>-4.5932914802774105</v>
      </c>
      <c r="BR92" s="39">
        <f>627.5095*(AV93-AV91-AV95)</f>
        <v>-0.86652075889354052</v>
      </c>
      <c r="BS92" s="39">
        <f>627.5095*(AW93-AW91-AW95)</f>
        <v>-1.4450726679244101</v>
      </c>
      <c r="BT92" s="428">
        <f t="shared" si="168"/>
        <v>7.7264705077046081E-2</v>
      </c>
      <c r="BU92" s="39">
        <f t="shared" si="169"/>
        <v>9.9241436668116023E-3</v>
      </c>
      <c r="BV92" s="429">
        <f t="shared" si="170"/>
        <v>-0.74547538552582338</v>
      </c>
      <c r="BW92" s="429">
        <f t="shared" si="171"/>
        <v>-0.67110970661433278</v>
      </c>
      <c r="BY92" t="s">
        <v>103</v>
      </c>
      <c r="BZ92" s="28">
        <v>-857.52566969609097</v>
      </c>
      <c r="CA92" s="28">
        <v>-861.574233368509</v>
      </c>
      <c r="CB92" s="28">
        <f t="shared" si="187"/>
        <v>-4.0485636724180267</v>
      </c>
      <c r="CC92" s="4">
        <v>-857.52566969771306</v>
      </c>
      <c r="CD92" s="4">
        <v>-861.28406905116196</v>
      </c>
      <c r="CE92" s="28">
        <f t="shared" si="188"/>
        <v>-3.7583993534489082</v>
      </c>
      <c r="CF92" s="28">
        <v>-857.63993684797197</v>
      </c>
      <c r="CG92" s="28">
        <v>-861.42311089599798</v>
      </c>
      <c r="CH92" s="28">
        <f t="shared" si="189"/>
        <v>-3.7831740480260123</v>
      </c>
      <c r="CI92" s="28">
        <v>-857.64043714841102</v>
      </c>
      <c r="CJ92" s="28">
        <v>-861.42876522473398</v>
      </c>
      <c r="CK92" s="28">
        <f t="shared" si="190"/>
        <v>-3.788328076322955</v>
      </c>
      <c r="CL92" s="28">
        <v>-861.22204227060195</v>
      </c>
      <c r="CM92" s="28">
        <v>-861.28128394414</v>
      </c>
      <c r="CN92" s="28">
        <v>-857.64043714841</v>
      </c>
      <c r="CO92" s="28">
        <v>-861.79756684654603</v>
      </c>
      <c r="CP92" s="28">
        <f t="shared" si="191"/>
        <v>-4.1571296981360319</v>
      </c>
      <c r="CQ92" s="28">
        <v>-861.57824021945703</v>
      </c>
      <c r="CR92" s="28">
        <v>-861.649872705196</v>
      </c>
      <c r="CS92" s="71" t="s">
        <v>119</v>
      </c>
      <c r="CT92" s="424"/>
      <c r="CU92" s="39">
        <f t="shared" ref="CU92:DM92" si="237">627.5095*(BZ93-BZ91-BZ95)</f>
        <v>2.8397195648299305</v>
      </c>
      <c r="CV92" s="39">
        <f t="shared" si="237"/>
        <v>-2.04228330537192</v>
      </c>
      <c r="CW92" s="39">
        <f t="shared" si="237"/>
        <v>-4.8820028702018501</v>
      </c>
      <c r="CX92" s="39">
        <f t="shared" si="237"/>
        <v>2.8397201948831841</v>
      </c>
      <c r="CY92" s="39">
        <f t="shared" si="237"/>
        <v>-2.0981513377281487</v>
      </c>
      <c r="CZ92" s="39">
        <f t="shared" si="237"/>
        <v>-4.9378715326113323</v>
      </c>
      <c r="DA92" s="39">
        <f t="shared" si="237"/>
        <v>2.8697514115585205</v>
      </c>
      <c r="DB92" s="39">
        <f t="shared" si="237"/>
        <v>-1.9065683726712106</v>
      </c>
      <c r="DC92" s="39">
        <f t="shared" si="237"/>
        <v>-4.7763197842297309</v>
      </c>
      <c r="DD92" s="39">
        <f t="shared" si="237"/>
        <v>2.8754760062247873</v>
      </c>
      <c r="DE92" s="39">
        <f t="shared" si="237"/>
        <v>-1.8971374739975493</v>
      </c>
      <c r="DF92" s="39">
        <f t="shared" si="237"/>
        <v>-4.7726134802223363</v>
      </c>
      <c r="DG92" s="39">
        <f t="shared" si="237"/>
        <v>-1.0282484139986867</v>
      </c>
      <c r="DH92" s="39">
        <f t="shared" si="237"/>
        <v>-1.6700671109680947</v>
      </c>
      <c r="DI92" s="39">
        <f t="shared" si="237"/>
        <v>2.8754763312478713</v>
      </c>
      <c r="DJ92" s="39">
        <f t="shared" si="237"/>
        <v>-1.7937552462611697</v>
      </c>
      <c r="DK92" s="39">
        <f t="shared" si="237"/>
        <v>-4.6692315775090405</v>
      </c>
      <c r="DL92" s="39">
        <f t="shared" si="237"/>
        <v>-0.90907855168004215</v>
      </c>
      <c r="DM92" s="39">
        <f t="shared" si="237"/>
        <v>-1.5297198560410665</v>
      </c>
      <c r="DN92" s="428">
        <f t="shared" si="173"/>
        <v>0.10338222773637962</v>
      </c>
      <c r="DO92" s="39">
        <f t="shared" si="193"/>
        <v>9.4308986736613143E-3</v>
      </c>
      <c r="DP92" s="429">
        <f t="shared" si="174"/>
        <v>-0.24852805911075038</v>
      </c>
      <c r="DQ92" s="429">
        <f t="shared" si="175"/>
        <v>-0.21277129269280959</v>
      </c>
      <c r="DR92" s="429"/>
      <c r="DS92" s="33">
        <f t="shared" si="176"/>
        <v>-0.32163097246207162</v>
      </c>
      <c r="DT92" s="33">
        <f t="shared" si="194"/>
        <v>5.5868662409482184E-2</v>
      </c>
      <c r="DU92" s="39">
        <f t="shared" si="177"/>
        <v>7.7264705077046081E-2</v>
      </c>
      <c r="DV92" s="39">
        <f t="shared" si="195"/>
        <v>0.10338222773637962</v>
      </c>
      <c r="DW92" s="39"/>
      <c r="DX92" s="33">
        <f t="shared" si="196"/>
        <v>0.3988956775391177</v>
      </c>
      <c r="DY92" s="33">
        <f t="shared" si="197"/>
        <v>4.7513565326897433E-2</v>
      </c>
      <c r="DZ92" s="23"/>
      <c r="EA92" s="23"/>
    </row>
    <row r="93" spans="1:131">
      <c r="A93" t="s">
        <v>104</v>
      </c>
      <c r="B93" s="4">
        <v>-861.26513040951102</v>
      </c>
      <c r="C93" s="4">
        <v>-861.14688499794704</v>
      </c>
      <c r="D93" s="4">
        <v>-861.15922252184703</v>
      </c>
      <c r="E93" s="4">
        <v>-861.49012095476405</v>
      </c>
      <c r="F93" s="71" t="s">
        <v>743</v>
      </c>
      <c r="G93" s="424"/>
      <c r="H93" s="39">
        <f>627.5095*(B91+B95-B92)</f>
        <v>19.331269703162995</v>
      </c>
      <c r="I93" s="39">
        <f>627.5095*(C91+C95-C92)</f>
        <v>18.733830517941843</v>
      </c>
      <c r="J93" s="39">
        <f>627.5095*(D91+D95-D92)</f>
        <v>18.688964365514696</v>
      </c>
      <c r="K93" s="39">
        <f>627.5095*(E91+E95-E92)</f>
        <v>18.952548683726334</v>
      </c>
      <c r="L93" s="428">
        <f t="shared" si="165"/>
        <v>0.26358431821163819</v>
      </c>
      <c r="M93" s="39">
        <f t="shared" si="178"/>
        <v>-4.4866152427147199E-2</v>
      </c>
      <c r="N93" s="429">
        <f t="shared" si="179"/>
        <v>0.37872101943666081</v>
      </c>
      <c r="P93" t="s">
        <v>104</v>
      </c>
      <c r="Q93" s="4">
        <v>-861.54695753018098</v>
      </c>
      <c r="R93" s="4">
        <v>-861.39688160739001</v>
      </c>
      <c r="S93" s="4">
        <v>-861.40271174724001</v>
      </c>
      <c r="T93" s="4">
        <v>-861.77045689919203</v>
      </c>
      <c r="U93" s="71" t="s">
        <v>743</v>
      </c>
      <c r="V93" s="424"/>
      <c r="W93" s="39">
        <f>627.5095*(Q91+Q95-Q92)</f>
        <v>19.756882287978719</v>
      </c>
      <c r="X93" s="39">
        <f>627.5095*(R91+R95-R92)</f>
        <v>19.287261204400231</v>
      </c>
      <c r="Y93" s="39">
        <f>627.5095*(S91+S95-S92)</f>
        <v>19.256853408594242</v>
      </c>
      <c r="Z93" s="39">
        <f>627.5095*(T91+T95-T92)</f>
        <v>19.472212526080394</v>
      </c>
      <c r="AA93" s="428">
        <f t="shared" si="166"/>
        <v>0.21535911748615177</v>
      </c>
      <c r="AB93" s="39">
        <f t="shared" si="180"/>
        <v>-3.0407795805988513E-2</v>
      </c>
      <c r="AC93" s="429">
        <f t="shared" si="181"/>
        <v>0.28466976189832494</v>
      </c>
      <c r="AE93" t="s">
        <v>104</v>
      </c>
      <c r="AF93" s="33">
        <v>-857.46645032717095</v>
      </c>
      <c r="AG93" s="33">
        <v>-861.26605698006995</v>
      </c>
      <c r="AH93" s="33">
        <f t="shared" si="182"/>
        <v>-3.7996066528990013</v>
      </c>
      <c r="AI93" s="28">
        <v>-857.46645032665901</v>
      </c>
      <c r="AJ93" s="28">
        <v>-861.03214659682806</v>
      </c>
      <c r="AK93" s="33">
        <f t="shared" si="132"/>
        <v>-3.5656962701690418</v>
      </c>
      <c r="AL93" s="33">
        <v>-857.56407700970999</v>
      </c>
      <c r="AM93" s="33">
        <v>-861.14740935267798</v>
      </c>
      <c r="AN93" s="33">
        <f t="shared" si="183"/>
        <v>-3.5833323429679922</v>
      </c>
      <c r="AO93" s="33">
        <v>-857.56565238412497</v>
      </c>
      <c r="AP93" s="33">
        <v>-861.15967865899097</v>
      </c>
      <c r="AQ93" s="33">
        <v>-860.96919390686605</v>
      </c>
      <c r="AR93" s="33">
        <v>-860.98791206055</v>
      </c>
      <c r="AS93" s="33">
        <f t="shared" si="184"/>
        <v>-3.5940262748659961</v>
      </c>
      <c r="AT93" s="33">
        <v>-857.56565238412702</v>
      </c>
      <c r="AU93" s="33">
        <v>-861.490959822224</v>
      </c>
      <c r="AV93" s="33">
        <v>-861.28980830960302</v>
      </c>
      <c r="AW93" s="33">
        <v>-861.32068007988096</v>
      </c>
      <c r="AX93" s="33">
        <f t="shared" si="185"/>
        <v>-3.9253074380969792</v>
      </c>
      <c r="AY93" s="71" t="s">
        <v>743</v>
      </c>
      <c r="AZ93" s="424"/>
      <c r="BA93" s="39">
        <f t="shared" ref="BA93:BK93" si="238">627.5095*(AF91+AF95-AF92)</f>
        <v>13.867253428945274</v>
      </c>
      <c r="BB93" s="39">
        <f t="shared" si="238"/>
        <v>19.222220674886113</v>
      </c>
      <c r="BC93" s="33">
        <f t="shared" si="238"/>
        <v>5.3549672459408386</v>
      </c>
      <c r="BD93" s="39">
        <f t="shared" si="238"/>
        <v>13.867253326644329</v>
      </c>
      <c r="BE93" s="39">
        <f t="shared" si="238"/>
        <v>18.37228408160081</v>
      </c>
      <c r="BF93" s="33">
        <f t="shared" si="238"/>
        <v>4.5050307549609396</v>
      </c>
      <c r="BG93" s="39">
        <f t="shared" si="238"/>
        <v>13.83092858753677</v>
      </c>
      <c r="BH93" s="39">
        <f t="shared" si="238"/>
        <v>18.522276943793987</v>
      </c>
      <c r="BI93" s="39">
        <f t="shared" si="238"/>
        <v>4.6913483562260057</v>
      </c>
      <c r="BJ93" s="39">
        <f t="shared" si="238"/>
        <v>13.814036640477248</v>
      </c>
      <c r="BK93" s="39">
        <f t="shared" si="238"/>
        <v>18.500876536116699</v>
      </c>
      <c r="BL93" s="39">
        <f>627.5095*(AS91+AS95-AS92)</f>
        <v>4.6868398956439083</v>
      </c>
      <c r="BM93" s="39">
        <f>627.5095*(AQ91+AQ95-AQ92)</f>
        <v>18.523589325370143</v>
      </c>
      <c r="BN93" s="39">
        <f>627.5095*(AR91+AR95-AR92)</f>
        <v>20.709196581169266</v>
      </c>
      <c r="BO93" s="39">
        <f>627.5095*(AT91+AT95-AT92)</f>
        <v>13.814036637409647</v>
      </c>
      <c r="BP93" s="39">
        <f>627.5095*(AU91+AU95-AU92)</f>
        <v>18.866179535544919</v>
      </c>
      <c r="BQ93" s="39">
        <f>627.5095*(AX91+AX95-AX92)</f>
        <v>5.0521428981397314</v>
      </c>
      <c r="BR93" s="39">
        <f>627.5095*(AV91+AV95-AV92)</f>
        <v>18.768650646790974</v>
      </c>
      <c r="BS93" s="39">
        <f>627.5095*(AW91+AW95-AW92)</f>
        <v>21.383429746356978</v>
      </c>
      <c r="BT93" s="428">
        <f t="shared" si="168"/>
        <v>0.36530299942821998</v>
      </c>
      <c r="BU93" s="39">
        <f t="shared" si="169"/>
        <v>-2.1400407677287347E-2</v>
      </c>
      <c r="BV93" s="429">
        <f t="shared" si="170"/>
        <v>0.35604113934119397</v>
      </c>
      <c r="BW93" s="429">
        <f t="shared" si="171"/>
        <v>0.30282434780110723</v>
      </c>
      <c r="BY93" t="s">
        <v>104</v>
      </c>
      <c r="BZ93" s="28">
        <v>-857.49875228372002</v>
      </c>
      <c r="CA93" s="28">
        <v>-861.54620828429904</v>
      </c>
      <c r="CB93" s="28">
        <f t="shared" si="187"/>
        <v>-4.0474560005790181</v>
      </c>
      <c r="CC93" s="4">
        <v>-857.49875228268399</v>
      </c>
      <c r="CD93" s="4">
        <v>-861.25693359123397</v>
      </c>
      <c r="CE93" s="28">
        <f t="shared" si="188"/>
        <v>-3.7581813085499789</v>
      </c>
      <c r="CF93" s="28">
        <v>-857.61289179228595</v>
      </c>
      <c r="CG93" s="28">
        <v>-861.39564747843303</v>
      </c>
      <c r="CH93" s="28">
        <f t="shared" si="189"/>
        <v>-3.7827556861470839</v>
      </c>
      <c r="CI93" s="28">
        <v>-857.61339035581898</v>
      </c>
      <c r="CJ93" s="28">
        <v>-861.40140182455298</v>
      </c>
      <c r="CK93" s="28">
        <f t="shared" si="190"/>
        <v>-3.7880114687339983</v>
      </c>
      <c r="CL93" s="28">
        <v>-861.19327948358705</v>
      </c>
      <c r="CM93" s="28">
        <v>-861.25011659119002</v>
      </c>
      <c r="CN93" s="28">
        <v>-857.61339035582603</v>
      </c>
      <c r="CO93" s="28">
        <v>-861.76958877763104</v>
      </c>
      <c r="CP93" s="28">
        <f t="shared" si="191"/>
        <v>-4.1561984218050156</v>
      </c>
      <c r="CQ93" s="28">
        <v>-861.54903597066198</v>
      </c>
      <c r="CR93" s="28">
        <v>-861.61748161362902</v>
      </c>
      <c r="CS93" s="71" t="s">
        <v>743</v>
      </c>
      <c r="CT93" s="424"/>
      <c r="CU93" s="39">
        <f t="shared" ref="CU93:DM93" si="239">627.5095*(BZ91+BZ95-BZ92)</f>
        <v>14.051212413344729</v>
      </c>
      <c r="CV93" s="39">
        <f t="shared" si="239"/>
        <v>19.62828988539804</v>
      </c>
      <c r="CW93" s="39">
        <f t="shared" si="239"/>
        <v>5.5770774720622285</v>
      </c>
      <c r="CX93" s="39">
        <f t="shared" si="239"/>
        <v>14.051213451264143</v>
      </c>
      <c r="CY93" s="39">
        <f t="shared" si="239"/>
        <v>19.125910229402439</v>
      </c>
      <c r="CZ93" s="39">
        <f t="shared" si="239"/>
        <v>5.0746967781160031</v>
      </c>
      <c r="DA93" s="39">
        <f t="shared" si="239"/>
        <v>14.10127795947731</v>
      </c>
      <c r="DB93" s="39">
        <f t="shared" si="239"/>
        <v>19.140123797127877</v>
      </c>
      <c r="DC93" s="39">
        <f t="shared" si="239"/>
        <v>5.038845837695157</v>
      </c>
      <c r="DD93" s="39">
        <f t="shared" si="239"/>
        <v>14.0966432898135</v>
      </c>
      <c r="DE93" s="33">
        <f t="shared" si="239"/>
        <v>19.06793103990946</v>
      </c>
      <c r="DF93" s="39">
        <f t="shared" si="239"/>
        <v>4.9712877500647519</v>
      </c>
      <c r="DG93" s="39">
        <f t="shared" si="239"/>
        <v>19.077170512355092</v>
      </c>
      <c r="DH93" s="39">
        <f t="shared" si="239"/>
        <v>21.22787717690143</v>
      </c>
      <c r="DI93" s="39">
        <f t="shared" si="239"/>
        <v>14.096642959725305</v>
      </c>
      <c r="DJ93" s="39">
        <f t="shared" si="239"/>
        <v>19.350259282076681</v>
      </c>
      <c r="DK93" s="39">
        <f t="shared" si="239"/>
        <v>5.2536163223469181</v>
      </c>
      <c r="DL93" s="39">
        <f t="shared" si="239"/>
        <v>19.235022110908705</v>
      </c>
      <c r="DM93" s="39">
        <f t="shared" si="239"/>
        <v>21.855437529658751</v>
      </c>
      <c r="DN93" s="428">
        <f t="shared" si="173"/>
        <v>0.28232824216722108</v>
      </c>
      <c r="DO93" s="39">
        <f t="shared" si="193"/>
        <v>-7.2192757218417114E-2</v>
      </c>
      <c r="DP93" s="429">
        <f t="shared" si="174"/>
        <v>0.27803060332135843</v>
      </c>
      <c r="DQ93" s="429">
        <f t="shared" si="175"/>
        <v>0.32346114971531037</v>
      </c>
      <c r="DR93" s="429"/>
      <c r="DS93" s="33">
        <f t="shared" si="176"/>
        <v>0.84993649097989898</v>
      </c>
      <c r="DT93" s="33">
        <f t="shared" si="194"/>
        <v>0.50238069394622542</v>
      </c>
      <c r="DU93" s="39">
        <f t="shared" si="177"/>
        <v>0.36530299942821998</v>
      </c>
      <c r="DV93" s="39">
        <f t="shared" si="195"/>
        <v>0.28232824216722108</v>
      </c>
      <c r="DW93" s="39"/>
      <c r="DX93" s="33">
        <f t="shared" si="196"/>
        <v>-0.48463349155167901</v>
      </c>
      <c r="DY93" s="33">
        <f t="shared" si="197"/>
        <v>-0.22005245177900434</v>
      </c>
      <c r="DZ93" s="23"/>
      <c r="EA93" s="23"/>
    </row>
    <row r="94" spans="1:131">
      <c r="A94" t="s">
        <v>609</v>
      </c>
      <c r="B94" s="4">
        <v>-114.33752138543301</v>
      </c>
      <c r="C94" s="4">
        <v>-114.333546866185</v>
      </c>
      <c r="D94" s="4">
        <v>-114.333546866185</v>
      </c>
      <c r="E94" s="4">
        <v>-114.333546866185</v>
      </c>
      <c r="G94" s="424"/>
      <c r="H94" s="4"/>
      <c r="I94" s="4"/>
      <c r="J94" s="4"/>
      <c r="K94" s="4"/>
      <c r="L94" s="4"/>
      <c r="M94" s="4"/>
      <c r="N94" s="374"/>
      <c r="P94" t="s">
        <v>609</v>
      </c>
      <c r="Q94" s="4">
        <v>-114.369417233574</v>
      </c>
      <c r="R94" s="4">
        <v>-114.368916117655</v>
      </c>
      <c r="S94" s="4">
        <v>-114.368916117655</v>
      </c>
      <c r="T94" s="4">
        <v>-114.368916117655</v>
      </c>
      <c r="V94" s="424"/>
      <c r="W94" s="4"/>
      <c r="X94" s="4"/>
      <c r="Y94" s="4"/>
      <c r="Z94" s="4"/>
      <c r="AA94" s="4"/>
      <c r="AB94" s="4"/>
      <c r="AC94" s="374"/>
      <c r="AE94" t="s">
        <v>609</v>
      </c>
      <c r="AF94" s="33">
        <v>-113.915461375232</v>
      </c>
      <c r="AG94" s="33">
        <v>-114.337538413104</v>
      </c>
      <c r="AH94" s="33">
        <f t="shared" si="182"/>
        <v>-0.42207703787200046</v>
      </c>
      <c r="AI94" s="28"/>
      <c r="AJ94" s="28"/>
      <c r="AK94" s="33"/>
      <c r="AL94" s="33">
        <v>-113.910109484153</v>
      </c>
      <c r="AM94" s="33">
        <v>-114.33360054827401</v>
      </c>
      <c r="AN94" s="33">
        <f t="shared" si="183"/>
        <v>-0.42349106412100923</v>
      </c>
      <c r="AO94" s="33">
        <v>-113.910109484153</v>
      </c>
      <c r="AP94" s="33">
        <v>-114.33360054827401</v>
      </c>
      <c r="AQ94" s="33">
        <v>-114.31683418303599</v>
      </c>
      <c r="AR94" s="33">
        <v>-114.306468124989</v>
      </c>
      <c r="AS94" s="33">
        <f t="shared" si="184"/>
        <v>-0.42349106412100923</v>
      </c>
      <c r="AT94" s="33">
        <v>-113.910109484153</v>
      </c>
      <c r="AU94" s="33">
        <v>-114.33360054827401</v>
      </c>
      <c r="AV94" s="33">
        <v>-114.31683418303599</v>
      </c>
      <c r="AW94" s="33">
        <v>-114.306468124989</v>
      </c>
      <c r="AX94" s="33">
        <f t="shared" si="185"/>
        <v>-0.42349106412100923</v>
      </c>
      <c r="AZ94" s="424"/>
      <c r="BA94" s="42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374"/>
      <c r="BW94" s="429"/>
      <c r="BY94" t="s">
        <v>609</v>
      </c>
      <c r="BZ94" s="28">
        <v>-113.92084734014399</v>
      </c>
      <c r="CA94" s="28">
        <v>-114.369269581776</v>
      </c>
      <c r="CB94" s="28">
        <f t="shared" si="187"/>
        <v>-0.44842224163200228</v>
      </c>
      <c r="CC94" s="4"/>
      <c r="CD94" s="4"/>
      <c r="CE94" s="28"/>
      <c r="CF94" s="28">
        <v>-113.91910986255201</v>
      </c>
      <c r="CG94" s="28">
        <v>-114.368802943757</v>
      </c>
      <c r="CH94" s="28">
        <f t="shared" si="189"/>
        <v>-0.44969308120499818</v>
      </c>
      <c r="CI94" s="28">
        <v>-113.91910986255201</v>
      </c>
      <c r="CJ94" s="28">
        <v>-114.368802943757</v>
      </c>
      <c r="CK94" s="28">
        <f t="shared" si="190"/>
        <v>-0.44969308120499818</v>
      </c>
      <c r="CL94" s="28">
        <v>-114.350150332692</v>
      </c>
      <c r="CM94" s="28">
        <v>-114.343985071229</v>
      </c>
      <c r="CN94" s="28">
        <v>-113.91910986255201</v>
      </c>
      <c r="CO94" s="28">
        <v>-114.368802943758</v>
      </c>
      <c r="CP94" s="28">
        <f t="shared" si="191"/>
        <v>-0.44969308120599294</v>
      </c>
      <c r="CQ94" s="28">
        <v>-114.350150332692</v>
      </c>
      <c r="CR94" s="28">
        <v>-114.343985071229</v>
      </c>
      <c r="CT94" s="424"/>
      <c r="CU94" s="42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374"/>
      <c r="DQ94" s="429"/>
      <c r="DR94" s="429"/>
    </row>
    <row r="95" spans="1:131">
      <c r="A95" t="s">
        <v>105</v>
      </c>
      <c r="B95" s="4">
        <v>-40.438426858535003</v>
      </c>
      <c r="C95" s="4">
        <v>-40.437853905342998</v>
      </c>
      <c r="D95" s="4">
        <v>-40.437853901975998</v>
      </c>
      <c r="E95" s="4">
        <v>-40.437853875835003</v>
      </c>
      <c r="G95" s="424"/>
      <c r="H95" s="4"/>
      <c r="I95" s="4"/>
      <c r="J95" s="4"/>
      <c r="K95" s="4"/>
      <c r="L95" s="4"/>
      <c r="M95" s="4"/>
      <c r="N95" s="374"/>
      <c r="P95" t="s">
        <v>105</v>
      </c>
      <c r="Q95" s="4">
        <v>-40.450967791609003</v>
      </c>
      <c r="R95" s="4">
        <v>-40.450841268673997</v>
      </c>
      <c r="S95" s="4">
        <v>-40.450841243417997</v>
      </c>
      <c r="T95" s="4">
        <v>-40.450841265217001</v>
      </c>
      <c r="V95" s="424"/>
      <c r="W95" s="4"/>
      <c r="X95" s="4"/>
      <c r="Y95" s="4"/>
      <c r="Z95" s="4"/>
      <c r="AA95" s="4"/>
      <c r="AB95" s="4"/>
      <c r="AC95" s="374"/>
      <c r="AE95" t="s">
        <v>105</v>
      </c>
      <c r="AF95" s="33">
        <v>-40.213452676642</v>
      </c>
      <c r="AG95" s="33">
        <v>-40.438391203659002</v>
      </c>
      <c r="AH95" s="33">
        <f t="shared" si="182"/>
        <v>-0.22493852701700234</v>
      </c>
      <c r="AI95" s="28">
        <v>-40.213452676642</v>
      </c>
      <c r="AJ95" s="28">
        <v>-40.438391203983002</v>
      </c>
      <c r="AK95" s="33">
        <f t="shared" si="132"/>
        <v>-0.22493852734100273</v>
      </c>
      <c r="AL95" s="33">
        <v>-40.212447857382003</v>
      </c>
      <c r="AM95" s="33">
        <v>-40.437858221570004</v>
      </c>
      <c r="AN95" s="33">
        <f t="shared" si="183"/>
        <v>-0.22541036418800076</v>
      </c>
      <c r="AO95" s="33">
        <v>-40.212447857382003</v>
      </c>
      <c r="AP95" s="33">
        <v>-40.437858223935997</v>
      </c>
      <c r="AQ95" s="33">
        <v>-40.431498297235002</v>
      </c>
      <c r="AR95" s="33">
        <v>-40.410934511282001</v>
      </c>
      <c r="AS95" s="33">
        <f t="shared" si="184"/>
        <v>-0.22541036655399438</v>
      </c>
      <c r="AT95" s="33">
        <v>-40.212447857381001</v>
      </c>
      <c r="AU95" s="33">
        <v>-40.437858224048</v>
      </c>
      <c r="AV95" s="33">
        <v>-40.431498297334997</v>
      </c>
      <c r="AW95" s="33">
        <v>-40.410934511282001</v>
      </c>
      <c r="AX95" s="33">
        <f t="shared" si="185"/>
        <v>-0.2254103666669991</v>
      </c>
      <c r="AZ95" s="424"/>
      <c r="BA95" s="42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374"/>
      <c r="BW95" s="429"/>
      <c r="BY95" t="s">
        <v>105</v>
      </c>
      <c r="BZ95" s="28">
        <v>-40.215724341847</v>
      </c>
      <c r="CA95" s="28">
        <v>-40.450788765036997</v>
      </c>
      <c r="CB95" s="28">
        <f t="shared" si="187"/>
        <v>-0.23506442318999632</v>
      </c>
      <c r="CC95" s="4">
        <v>-40.215724341814003</v>
      </c>
      <c r="CD95" s="4">
        <v>-40.450788790391002</v>
      </c>
      <c r="CE95" s="28">
        <f t="shared" si="188"/>
        <v>-0.23506444857699904</v>
      </c>
      <c r="CF95" s="28">
        <v>-40.215219565597003</v>
      </c>
      <c r="CG95" s="28">
        <v>-40.450654699030999</v>
      </c>
      <c r="CH95" s="28">
        <f t="shared" si="189"/>
        <v>-0.23543513343399525</v>
      </c>
      <c r="CI95" s="28">
        <v>-40.215219565599</v>
      </c>
      <c r="CJ95" s="28">
        <v>-40.450654704050002</v>
      </c>
      <c r="CK95" s="28">
        <f t="shared" si="190"/>
        <v>-0.2354351384510025</v>
      </c>
      <c r="CL95" s="28">
        <v>-40.443549931070997</v>
      </c>
      <c r="CM95" s="28">
        <v>-40.425494468811003</v>
      </c>
      <c r="CN95" s="28">
        <v>-40.215219565599</v>
      </c>
      <c r="CO95" s="28">
        <v>-40.450654759679999</v>
      </c>
      <c r="CP95" s="28">
        <f t="shared" si="191"/>
        <v>-0.23543519408099911</v>
      </c>
      <c r="CQ95" s="28">
        <v>-40.443549984237002</v>
      </c>
      <c r="CR95" s="28">
        <v>-40.425494468811003</v>
      </c>
      <c r="CT95" s="424"/>
      <c r="CU95" s="42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374"/>
      <c r="DQ95" s="429"/>
      <c r="DR95" s="429"/>
    </row>
    <row r="96" spans="1:131">
      <c r="A96" t="s">
        <v>106</v>
      </c>
      <c r="B96" s="4">
        <v>-113.159165949273</v>
      </c>
      <c r="C96" s="4">
        <v>-113.155614751147</v>
      </c>
      <c r="D96" s="4">
        <v>-113.155614750623</v>
      </c>
      <c r="E96" s="4">
        <v>-113.15561475126</v>
      </c>
      <c r="G96" s="424"/>
      <c r="H96" s="4"/>
      <c r="I96" s="4"/>
      <c r="J96" s="4"/>
      <c r="K96" s="4"/>
      <c r="L96" s="4"/>
      <c r="M96" s="4"/>
      <c r="N96" s="374"/>
      <c r="P96" t="s">
        <v>106</v>
      </c>
      <c r="Q96" s="4">
        <v>-113.187906860179</v>
      </c>
      <c r="R96" s="4">
        <v>-113.187969247636</v>
      </c>
      <c r="S96" s="4">
        <v>-113.187969247605</v>
      </c>
      <c r="T96" s="4">
        <v>-113.187969247683</v>
      </c>
      <c r="V96" s="424"/>
      <c r="W96" s="4"/>
      <c r="X96" s="4"/>
      <c r="Y96" s="4"/>
      <c r="Z96" s="4"/>
      <c r="AA96" s="4"/>
      <c r="AB96" s="4"/>
      <c r="AC96" s="374"/>
      <c r="AE96" t="s">
        <v>106</v>
      </c>
      <c r="AF96" s="33">
        <v>-112.78368436733101</v>
      </c>
      <c r="AG96" s="33">
        <v>-113.15918595568201</v>
      </c>
      <c r="AH96" s="33">
        <f t="shared" si="182"/>
        <v>-0.37550158835099978</v>
      </c>
      <c r="AI96" s="28">
        <v>-112.78368436733101</v>
      </c>
      <c r="AJ96" s="28">
        <v>-113.15918595567599</v>
      </c>
      <c r="AK96" s="33">
        <f t="shared" si="132"/>
        <v>-0.37550158834498859</v>
      </c>
      <c r="AL96" s="33">
        <v>-112.77856820380001</v>
      </c>
      <c r="AM96" s="33">
        <v>-113.155638257476</v>
      </c>
      <c r="AN96" s="33">
        <f t="shared" si="183"/>
        <v>-0.37707005367599322</v>
      </c>
      <c r="AO96" s="33">
        <v>-112.77856820380001</v>
      </c>
      <c r="AP96" s="33">
        <v>-113.15563825571201</v>
      </c>
      <c r="AQ96" s="33">
        <v>-113.138377233165</v>
      </c>
      <c r="AR96" s="33">
        <v>-113.135483814266</v>
      </c>
      <c r="AS96" s="33">
        <f t="shared" si="184"/>
        <v>-0.37707005191199983</v>
      </c>
      <c r="AT96" s="33">
        <v>-112.77856820380001</v>
      </c>
      <c r="AU96" s="33">
        <v>-113.155638257807</v>
      </c>
      <c r="AV96" s="33">
        <v>-113.138377233716</v>
      </c>
      <c r="AW96" s="33">
        <v>-113.135483814266</v>
      </c>
      <c r="AX96" s="33">
        <f t="shared" si="185"/>
        <v>-0.37707005400699245</v>
      </c>
      <c r="AZ96" s="424"/>
      <c r="BA96" s="42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374"/>
      <c r="BW96" s="429"/>
      <c r="BY96" t="s">
        <v>106</v>
      </c>
      <c r="BZ96" s="28">
        <v>-112.78837218290001</v>
      </c>
      <c r="CA96" s="28">
        <v>-113.18785966379301</v>
      </c>
      <c r="CB96" s="28">
        <f t="shared" si="187"/>
        <v>-0.39948748089300068</v>
      </c>
      <c r="CC96" s="4">
        <v>-112.78837218290001</v>
      </c>
      <c r="CD96" s="4">
        <v>-113.187859662782</v>
      </c>
      <c r="CE96" s="28">
        <f t="shared" si="188"/>
        <v>-0.39948747988199784</v>
      </c>
      <c r="CF96" s="28">
        <v>-112.7870560317</v>
      </c>
      <c r="CG96" s="28">
        <v>-113.187968295838</v>
      </c>
      <c r="CH96" s="28">
        <f t="shared" si="189"/>
        <v>-0.4009122641380003</v>
      </c>
      <c r="CI96" s="28">
        <v>-112.7870560317</v>
      </c>
      <c r="CJ96" s="28">
        <v>-113.187968295324</v>
      </c>
      <c r="CK96" s="28">
        <f t="shared" si="190"/>
        <v>-0.40091226362399368</v>
      </c>
      <c r="CL96" s="28">
        <v>-113.169053681911</v>
      </c>
      <c r="CM96" s="28">
        <v>-113.169810599589</v>
      </c>
      <c r="CN96" s="28">
        <v>-112.7870560317</v>
      </c>
      <c r="CO96" s="28">
        <v>-113.187968295267</v>
      </c>
      <c r="CP96" s="28">
        <f t="shared" si="191"/>
        <v>-0.40091226356699394</v>
      </c>
      <c r="CQ96" s="28">
        <v>-113.169053681845</v>
      </c>
      <c r="CR96" s="28">
        <v>-113.169810599589</v>
      </c>
      <c r="CT96" s="424"/>
      <c r="CU96" s="42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374"/>
      <c r="DQ96" s="429"/>
      <c r="DR96" s="429"/>
    </row>
    <row r="97" spans="1:122">
      <c r="A97" t="s">
        <v>107</v>
      </c>
      <c r="B97" s="4">
        <v>-578.14088932232005</v>
      </c>
      <c r="C97" s="4">
        <v>-578.14003760513697</v>
      </c>
      <c r="D97" s="4">
        <v>-578.14003760513697</v>
      </c>
      <c r="E97" s="4">
        <v>-578.14003760513799</v>
      </c>
      <c r="G97" s="424"/>
      <c r="H97" s="4"/>
      <c r="I97" s="4"/>
      <c r="J97" s="4"/>
      <c r="K97" s="4"/>
      <c r="L97" s="4"/>
      <c r="M97" s="4"/>
      <c r="N97" s="374"/>
      <c r="P97" t="s">
        <v>107</v>
      </c>
      <c r="Q97" s="4">
        <v>-578.23060711698201</v>
      </c>
      <c r="R97" s="4">
        <v>-578.22748746999798</v>
      </c>
      <c r="S97" s="4">
        <v>-578.22748746999901</v>
      </c>
      <c r="T97" s="4">
        <v>-578.22748747000298</v>
      </c>
      <c r="V97" s="424"/>
      <c r="W97" s="4"/>
      <c r="X97" s="4"/>
      <c r="Y97" s="4"/>
      <c r="Z97" s="4"/>
      <c r="AA97" s="4"/>
      <c r="AB97" s="4"/>
      <c r="AC97" s="374"/>
      <c r="AE97" t="s">
        <v>107</v>
      </c>
      <c r="AF97" s="33">
        <v>-576.77733093127495</v>
      </c>
      <c r="AG97" s="33">
        <v>-578.14104195959305</v>
      </c>
      <c r="AH97" s="33">
        <f t="shared" si="182"/>
        <v>-1.3637110283181073</v>
      </c>
      <c r="AI97" s="28">
        <v>-576.77733093127597</v>
      </c>
      <c r="AJ97" s="28">
        <v>-578.14104195959396</v>
      </c>
      <c r="AK97" s="33">
        <f t="shared" si="132"/>
        <v>-1.3637110283179936</v>
      </c>
      <c r="AL97" s="33">
        <v>-576.77463966215396</v>
      </c>
      <c r="AM97" s="33">
        <v>-578.14022188725698</v>
      </c>
      <c r="AN97" s="33">
        <f t="shared" si="183"/>
        <v>-1.3655822251030258</v>
      </c>
      <c r="AO97" s="33">
        <v>-576.77463966215498</v>
      </c>
      <c r="AP97" s="33">
        <v>-578.14022188725698</v>
      </c>
      <c r="AQ97" s="33">
        <v>-578.08608953593296</v>
      </c>
      <c r="AR97" s="33">
        <v>-578.00101306849206</v>
      </c>
      <c r="AS97" s="33">
        <f t="shared" si="184"/>
        <v>-1.3655822251020027</v>
      </c>
      <c r="AT97" s="33">
        <v>-576.77463966215601</v>
      </c>
      <c r="AU97" s="33">
        <v>-578.14022188725801</v>
      </c>
      <c r="AV97" s="33">
        <v>-578.08608953593398</v>
      </c>
      <c r="AW97" s="33">
        <v>-578.00101306849297</v>
      </c>
      <c r="AX97" s="33">
        <f t="shared" si="185"/>
        <v>-1.3655822251020027</v>
      </c>
      <c r="AZ97" s="424"/>
      <c r="BA97" s="42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374"/>
      <c r="BW97" s="429"/>
      <c r="BY97" t="s">
        <v>107</v>
      </c>
      <c r="BZ97" s="28">
        <v>-576.79834813591901</v>
      </c>
      <c r="CA97" s="28">
        <v>-578.23006706999001</v>
      </c>
      <c r="CB97" s="28">
        <f t="shared" si="187"/>
        <v>-1.4317189340710001</v>
      </c>
      <c r="CC97" s="4">
        <v>-576.79834813637297</v>
      </c>
      <c r="CD97" s="4">
        <v>-578.23006667616096</v>
      </c>
      <c r="CE97" s="28">
        <f t="shared" si="188"/>
        <v>-1.4317185397879939</v>
      </c>
      <c r="CF97" s="28">
        <v>-576.79417077195797</v>
      </c>
      <c r="CG97" s="28">
        <v>-578.22689742958005</v>
      </c>
      <c r="CH97" s="28">
        <f t="shared" si="189"/>
        <v>-1.4327266576220836</v>
      </c>
      <c r="CI97" s="28">
        <v>-576.79417077195296</v>
      </c>
      <c r="CJ97" s="28">
        <v>-578.22689742957596</v>
      </c>
      <c r="CK97" s="28">
        <f t="shared" si="190"/>
        <v>-1.4327266576229931</v>
      </c>
      <c r="CL97" s="28">
        <v>-578.16721559550297</v>
      </c>
      <c r="CM97" s="28">
        <v>-578.09710163242596</v>
      </c>
      <c r="CN97" s="28">
        <v>-576.79417077195501</v>
      </c>
      <c r="CO97" s="28">
        <v>-578.22689742957698</v>
      </c>
      <c r="CP97" s="28">
        <f t="shared" si="191"/>
        <v>-1.4327266576219699</v>
      </c>
      <c r="CQ97" s="28">
        <v>-578.16721559550399</v>
      </c>
      <c r="CR97" s="28">
        <v>-578.09710163242698</v>
      </c>
      <c r="CT97" s="424"/>
      <c r="CU97" s="42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374"/>
      <c r="DQ97" s="429"/>
      <c r="DR97" s="429"/>
    </row>
    <row r="98" spans="1:122">
      <c r="AK98" s="33"/>
    </row>
    <row r="99" spans="1:122">
      <c r="AK99" s="33"/>
    </row>
    <row r="100" spans="1:122">
      <c r="AK100" s="33"/>
    </row>
    <row r="101" spans="1:122">
      <c r="AK101" s="33"/>
    </row>
    <row r="102" spans="1:122">
      <c r="AK102" s="33"/>
    </row>
    <row r="103" spans="1:122">
      <c r="AK103" s="33"/>
    </row>
    <row r="104" spans="1:122">
      <c r="AK104" s="33"/>
    </row>
    <row r="105" spans="1:122">
      <c r="AK105" s="33"/>
    </row>
    <row r="106" spans="1:122">
      <c r="AK106" s="33"/>
    </row>
    <row r="107" spans="1:122">
      <c r="AK107" s="33"/>
    </row>
    <row r="108" spans="1:122">
      <c r="AK108" s="33"/>
    </row>
    <row r="109" spans="1:122">
      <c r="AK109" s="33"/>
    </row>
    <row r="110" spans="1:122">
      <c r="AK110" s="33"/>
    </row>
    <row r="111" spans="1:122">
      <c r="AK111" s="33"/>
    </row>
    <row r="112" spans="1:122">
      <c r="AK112" s="33"/>
    </row>
    <row r="113" spans="37:37">
      <c r="AK113" s="33"/>
    </row>
    <row r="114" spans="37:37">
      <c r="AK114" s="33"/>
    </row>
  </sheetData>
  <mergeCells count="60">
    <mergeCell ref="A2:AC2"/>
    <mergeCell ref="AF3:AH3"/>
    <mergeCell ref="AL3:AN3"/>
    <mergeCell ref="AO3:AS3"/>
    <mergeCell ref="AT3:AX3"/>
    <mergeCell ref="AE2:BM2"/>
    <mergeCell ref="DI3:DM3"/>
    <mergeCell ref="BG3:BI3"/>
    <mergeCell ref="BJ3:BL3"/>
    <mergeCell ref="BO3:BQ3"/>
    <mergeCell ref="CF3:CG3"/>
    <mergeCell ref="BZ3:CB3"/>
    <mergeCell ref="CC3:CE3"/>
    <mergeCell ref="CU3:CW3"/>
    <mergeCell ref="DA3:DC3"/>
    <mergeCell ref="DD3:DH3"/>
    <mergeCell ref="BD5:BF5"/>
    <mergeCell ref="AI3:AK3"/>
    <mergeCell ref="AF5:AH5"/>
    <mergeCell ref="AF4:AH4"/>
    <mergeCell ref="AI4:AK4"/>
    <mergeCell ref="BA4:BC4"/>
    <mergeCell ref="BD4:BF4"/>
    <mergeCell ref="BD3:BF3"/>
    <mergeCell ref="BA3:BC3"/>
    <mergeCell ref="BZ4:CB4"/>
    <mergeCell ref="BZ5:CB5"/>
    <mergeCell ref="AI5:AK5"/>
    <mergeCell ref="AL4:AN4"/>
    <mergeCell ref="AL5:AN5"/>
    <mergeCell ref="AO4:AS4"/>
    <mergeCell ref="AO5:AS5"/>
    <mergeCell ref="AT4:AX4"/>
    <mergeCell ref="AT5:AX5"/>
    <mergeCell ref="BO4:BS4"/>
    <mergeCell ref="BO5:BS5"/>
    <mergeCell ref="BJ4:BN4"/>
    <mergeCell ref="BJ5:BN5"/>
    <mergeCell ref="BG4:BI4"/>
    <mergeCell ref="BG5:BI5"/>
    <mergeCell ref="BA5:BC5"/>
    <mergeCell ref="DA4:DC4"/>
    <mergeCell ref="DA5:DC5"/>
    <mergeCell ref="DD4:DH4"/>
    <mergeCell ref="DD5:DH5"/>
    <mergeCell ref="DI4:DM4"/>
    <mergeCell ref="DI5:DM5"/>
    <mergeCell ref="CC5:CE5"/>
    <mergeCell ref="CX3:CZ3"/>
    <mergeCell ref="CX5:CZ5"/>
    <mergeCell ref="CI3:CM3"/>
    <mergeCell ref="CN3:CR3"/>
    <mergeCell ref="CF5:CH5"/>
    <mergeCell ref="CI5:CM5"/>
    <mergeCell ref="CI4:CM4"/>
    <mergeCell ref="CN4:CR4"/>
    <mergeCell ref="CN5:CR5"/>
    <mergeCell ref="CU4:CW4"/>
    <mergeCell ref="CU5:CW5"/>
    <mergeCell ref="CC4:C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9957-3738-F740-B28B-2FE8411ECC63}">
  <dimension ref="A1:AD108"/>
  <sheetViews>
    <sheetView workbookViewId="0">
      <selection activeCell="I16" sqref="I16"/>
    </sheetView>
  </sheetViews>
  <sheetFormatPr baseColWidth="10" defaultColWidth="11" defaultRowHeight="16"/>
  <cols>
    <col min="2" max="2" width="10.83203125" style="71"/>
    <col min="3" max="3" width="11.83203125" style="71" bestFit="1" customWidth="1"/>
    <col min="4" max="4" width="10.83203125" style="71"/>
    <col min="5" max="5" width="11.6640625" style="71" bestFit="1" customWidth="1"/>
    <col min="19" max="19" width="11.83203125" bestFit="1" customWidth="1"/>
    <col min="20" max="20" width="11.83203125" customWidth="1"/>
  </cols>
  <sheetData>
    <row r="1" spans="1:30">
      <c r="R1" t="s">
        <v>412</v>
      </c>
      <c r="Y1" t="s">
        <v>415</v>
      </c>
    </row>
    <row r="2" spans="1:30">
      <c r="A2" t="s">
        <v>407</v>
      </c>
      <c r="B2" s="71" t="s">
        <v>412</v>
      </c>
      <c r="G2">
        <f>SQRT(SUMSQ(G4:G108)/COUNT(G4:G108))</f>
        <v>0.16723684227129748</v>
      </c>
      <c r="I2">
        <f>SQRT(SUMSQ(I4:I108)/COUNT(I4:I108))</f>
        <v>0.27272427764629309</v>
      </c>
      <c r="K2" t="s">
        <v>415</v>
      </c>
      <c r="P2" s="71" t="s">
        <v>414</v>
      </c>
      <c r="R2" t="s">
        <v>416</v>
      </c>
      <c r="V2">
        <f>SQRT(SUMSQ(V4:V108)/COUNT(V4:V108))</f>
        <v>0.13695956370599732</v>
      </c>
      <c r="W2">
        <f>SQRT(SUMSQ(W4:W108)/COUNT(W4:W108))</f>
        <v>0.3107862989320801</v>
      </c>
      <c r="Y2" t="s">
        <v>416</v>
      </c>
      <c r="AC2">
        <f>SQRT(SUMSQ(AC4:AC108)/COUNT(AC4:AC108))</f>
        <v>0.13727809459228293</v>
      </c>
      <c r="AD2">
        <f>SQRT(SUMSQ(AD4:AD108)/COUNT(AD4:AD108))</f>
        <v>0.27175194752177456</v>
      </c>
    </row>
    <row r="3" spans="1:30">
      <c r="B3" s="71" t="s">
        <v>408</v>
      </c>
      <c r="C3" s="71" t="s">
        <v>409</v>
      </c>
      <c r="D3" s="71" t="s">
        <v>410</v>
      </c>
      <c r="E3" s="71" t="s">
        <v>411</v>
      </c>
      <c r="G3" s="71" t="s">
        <v>413</v>
      </c>
      <c r="I3" s="71" t="s">
        <v>414</v>
      </c>
      <c r="K3" s="71" t="s">
        <v>408</v>
      </c>
      <c r="L3" s="71" t="s">
        <v>409</v>
      </c>
      <c r="M3" s="71" t="s">
        <v>411</v>
      </c>
      <c r="O3" s="71" t="s">
        <v>413</v>
      </c>
      <c r="R3" s="71" t="s">
        <v>408</v>
      </c>
      <c r="S3" s="71" t="s">
        <v>409</v>
      </c>
      <c r="T3" s="71" t="s">
        <v>411</v>
      </c>
    </row>
    <row r="4" spans="1:30">
      <c r="A4" t="str">
        <f>'LNO-CCSD(T)-def2nZVP'!JX4</f>
        <v>01_end</v>
      </c>
      <c r="B4" s="71">
        <f>'LNO-CCSD(T)-def2nZVP'!HA4</f>
        <v>29.062413951387938</v>
      </c>
      <c r="C4" s="71">
        <f>'LNO-CCSD(T)-def2nZVP'!IC4</f>
        <v>29.154422883288305</v>
      </c>
      <c r="E4" s="71">
        <f>'LNO-CCSD(T)-def2nZVP'!FY4</f>
        <v>29.420192383344112</v>
      </c>
      <c r="G4" s="71">
        <f>C4-B4</f>
        <v>9.200893190036652E-2</v>
      </c>
      <c r="I4" s="71">
        <f>E4-C4</f>
        <v>0.26576950005580713</v>
      </c>
      <c r="K4" s="71">
        <f>'LNO-CCSD(T)-def2nZVP'!MW4</f>
        <v>29.344222870515701</v>
      </c>
      <c r="L4" s="71">
        <f>'LNO-CCSD(T)-def2nZVP'!NR4</f>
        <v>29.400593341560526</v>
      </c>
      <c r="M4" s="71">
        <f>'LNO-CCSD(T)-def2nZVP'!KS4</f>
        <v>29.577044576506371</v>
      </c>
      <c r="O4" s="71">
        <f>L4-K4</f>
        <v>5.6370471044825621E-2</v>
      </c>
      <c r="P4" s="71">
        <f>M4-L4</f>
        <v>0.17645123494584425</v>
      </c>
      <c r="R4" s="71">
        <f>'LNO-CCSD(T)-def2nZVP'!HD4</f>
        <v>26.955548025324745</v>
      </c>
      <c r="S4" s="71">
        <f>'LNO-CCSD(T)-def2nZVP'!IF4</f>
        <v>26.991618953078401</v>
      </c>
      <c r="T4" s="71">
        <f>'LNO-CCSD(T)-def2nZVP'!GB4</f>
        <v>27.057010751718686</v>
      </c>
      <c r="V4" s="71">
        <f>S4-R4</f>
        <v>3.6070927753655724E-2</v>
      </c>
      <c r="W4" s="71">
        <f>T4-S4</f>
        <v>6.5391798640284549E-2</v>
      </c>
      <c r="Y4" s="71">
        <f>'LNO-CCSD(T)-def2nZVP'!MZ4</f>
        <v>26.766087018768442</v>
      </c>
      <c r="Z4" s="71">
        <f>'LNO-CCSD(T)-def2nZVP'!NU4</f>
        <v>26.809926049738962</v>
      </c>
      <c r="AA4" s="71">
        <f>'LNO-CCSD(T)-def2nZVP'!KV4</f>
        <v>26.749771570917403</v>
      </c>
      <c r="AC4" s="71">
        <f>Z4-Y4</f>
        <v>4.3839030970520554E-2</v>
      </c>
      <c r="AD4" s="71">
        <f>AA4-Z4</f>
        <v>-6.015447882155911E-2</v>
      </c>
    </row>
    <row r="5" spans="1:30">
      <c r="A5" t="str">
        <f>'LNO-CCSD(T)-def2nZVP'!JX5</f>
        <v>01_start</v>
      </c>
      <c r="B5" s="71">
        <f>'LNO-CCSD(T)-def2nZVP'!HA5</f>
        <v>17.598784813232339</v>
      </c>
      <c r="C5" s="71">
        <f>'LNO-CCSD(T)-def2nZVP'!IC5</f>
        <v>17.592991538860058</v>
      </c>
      <c r="E5" s="71">
        <f>'LNO-CCSD(T)-def2nZVP'!FY5</f>
        <v>17.574648338047837</v>
      </c>
      <c r="G5" s="71">
        <f t="shared" ref="G5:G68" si="0">C5-B5</f>
        <v>-5.7932743722801661E-3</v>
      </c>
      <c r="I5" s="71">
        <f t="shared" ref="I5:I68" si="1">E5-C5</f>
        <v>-1.8343200812221738E-2</v>
      </c>
      <c r="K5" s="71">
        <f>'LNO-CCSD(T)-def2nZVP'!MW5</f>
        <v>18.280410632177283</v>
      </c>
      <c r="L5" s="71">
        <f>'LNO-CCSD(T)-def2nZVP'!NR5</f>
        <v>18.255087731135855</v>
      </c>
      <c r="M5" s="71">
        <f>'LNO-CCSD(T)-def2nZVP'!KS5</f>
        <v>18.03429387619369</v>
      </c>
      <c r="O5" s="71">
        <f t="shared" ref="O5:O68" si="2">L5-K5</f>
        <v>-2.5322901041427315E-2</v>
      </c>
      <c r="P5" s="71">
        <f t="shared" ref="P5:P68" si="3">M5-L5</f>
        <v>-0.22079385494216552</v>
      </c>
      <c r="R5" s="71">
        <f>'LNO-CCSD(T)-def2nZVP'!HD5</f>
        <v>13.859857045412607</v>
      </c>
      <c r="S5" s="71">
        <f>'LNO-CCSD(T)-def2nZVP'!IF5</f>
        <v>13.845077426943549</v>
      </c>
      <c r="T5" s="71">
        <f>'LNO-CCSD(T)-def2nZVP'!GB5</f>
        <v>13.998638583743888</v>
      </c>
      <c r="V5" s="71">
        <f t="shared" ref="V5:V68" si="4">S5-R5</f>
        <v>-1.4779618469058065E-2</v>
      </c>
      <c r="W5" s="71">
        <f t="shared" ref="W5:W68" si="5">T5-S5</f>
        <v>0.15356115680033966</v>
      </c>
      <c r="Y5" s="71">
        <f>'LNO-CCSD(T)-def2nZVP'!MZ5</f>
        <v>13.897164248404289</v>
      </c>
      <c r="Z5" s="71">
        <f>'LNO-CCSD(T)-def2nZVP'!NU5</f>
        <v>13.836018574448548</v>
      </c>
      <c r="AA5" s="71">
        <f>'LNO-CCSD(T)-def2nZVP'!KV5</f>
        <v>13.909998530806043</v>
      </c>
      <c r="AC5" s="71">
        <f t="shared" ref="AC5:AC51" si="6">Z5-Y5</f>
        <v>-6.1145673955740776E-2</v>
      </c>
      <c r="AD5" s="71">
        <f t="shared" ref="AD5:AD51" si="7">AA5-Z5</f>
        <v>7.3979956357494103E-2</v>
      </c>
    </row>
    <row r="6" spans="1:30">
      <c r="A6" t="str">
        <f>'LNO-CCSD(T)-def2nZVP'!JX6</f>
        <v>01_ts</v>
      </c>
      <c r="B6" s="71">
        <f>'LNO-CCSD(T)-def2nZVP'!HA6</f>
        <v>11.4636291381556</v>
      </c>
      <c r="C6" s="71">
        <f>'LNO-CCSD(T)-def2nZVP'!IC6</f>
        <v>11.561431344428247</v>
      </c>
      <c r="E6" s="71">
        <f>'LNO-CCSD(T)-def2nZVP'!FY6</f>
        <v>11.845544045296274</v>
      </c>
      <c r="G6" s="71">
        <f t="shared" si="0"/>
        <v>9.7802206272646686E-2</v>
      </c>
      <c r="I6" s="71">
        <f t="shared" si="1"/>
        <v>0.28411270086802709</v>
      </c>
      <c r="K6" s="71">
        <f>'LNO-CCSD(T)-def2nZVP'!MW6</f>
        <v>11.063812238338418</v>
      </c>
      <c r="L6" s="71">
        <f>'LNO-CCSD(T)-def2nZVP'!NR6</f>
        <v>11.145505610424674</v>
      </c>
      <c r="M6" s="71">
        <f>'LNO-CCSD(T)-def2nZVP'!KS6</f>
        <v>11.542750700312681</v>
      </c>
      <c r="O6" s="71">
        <f t="shared" si="2"/>
        <v>8.1693372086256488E-2</v>
      </c>
      <c r="P6" s="71">
        <f t="shared" si="3"/>
        <v>0.39724508988800622</v>
      </c>
      <c r="R6" s="71">
        <f>'LNO-CCSD(T)-def2nZVP'!HD6</f>
        <v>13.095690979912138</v>
      </c>
      <c r="S6" s="71">
        <f>'LNO-CCSD(T)-def2nZVP'!IF6</f>
        <v>13.146541526134852</v>
      </c>
      <c r="T6" s="71">
        <f>'LNO-CCSD(T)-def2nZVP'!GB6</f>
        <v>13.058372167974795</v>
      </c>
      <c r="V6" s="71">
        <f t="shared" si="4"/>
        <v>5.0850546222713788E-2</v>
      </c>
      <c r="W6" s="71">
        <f t="shared" si="5"/>
        <v>-8.8169358160056888E-2</v>
      </c>
      <c r="Y6" s="71">
        <f>'LNO-CCSD(T)-def2nZVP'!MZ6</f>
        <v>12.868922770364152</v>
      </c>
      <c r="Z6" s="71">
        <f>'LNO-CCSD(T)-def2nZVP'!NU6</f>
        <v>12.973907475290414</v>
      </c>
      <c r="AA6" s="71">
        <f>'LNO-CCSD(T)-def2nZVP'!KV6</f>
        <v>12.839773040111361</v>
      </c>
      <c r="AC6" s="71">
        <f t="shared" si="6"/>
        <v>0.10498470492626133</v>
      </c>
      <c r="AD6" s="71">
        <f t="shared" si="7"/>
        <v>-0.13413443517905321</v>
      </c>
    </row>
    <row r="7" spans="1:30">
      <c r="A7" t="str">
        <f>'LNO-CCSD(T)-def2nZVP'!JX7</f>
        <v>02_end</v>
      </c>
      <c r="B7" s="71">
        <f>'LNO-CCSD(T)-def2nZVP'!HA7</f>
        <v>6.3746879677474784</v>
      </c>
      <c r="C7" s="71">
        <f>'LNO-CCSD(T)-def2nZVP'!IC7</f>
        <v>6.3380798541679209</v>
      </c>
      <c r="E7" s="71">
        <f>'LNO-CCSD(T)-def2nZVP'!FY7</f>
        <v>6.3222116951522427</v>
      </c>
      <c r="G7" s="71">
        <f t="shared" si="0"/>
        <v>-3.6608113579557511E-2</v>
      </c>
      <c r="I7" s="71">
        <f t="shared" si="1"/>
        <v>-1.5868159015678174E-2</v>
      </c>
      <c r="K7" s="71">
        <f>'LNO-CCSD(T)-def2nZVP'!MW7</f>
        <v>6.8824643943509045</v>
      </c>
      <c r="L7" s="71">
        <f>'LNO-CCSD(T)-def2nZVP'!NR7</f>
        <v>6.8429255479074866</v>
      </c>
      <c r="M7" s="71">
        <f>'LNO-CCSD(T)-def2nZVP'!KS7</f>
        <v>6.8381508594975564</v>
      </c>
      <c r="O7" s="71">
        <f t="shared" si="2"/>
        <v>-3.9538846443417874E-2</v>
      </c>
      <c r="P7" s="71">
        <f t="shared" si="3"/>
        <v>-4.7746884099302278E-3</v>
      </c>
      <c r="R7" s="71">
        <f>'LNO-CCSD(T)-def2nZVP'!HD7</f>
        <v>5.6886302374702922</v>
      </c>
      <c r="S7" s="71">
        <f>'LNO-CCSD(T)-def2nZVP'!IF7</f>
        <v>5.6582980033248109</v>
      </c>
      <c r="T7" s="71">
        <f>'LNO-CCSD(T)-def2nZVP'!GB7</f>
        <v>5.5955641216182093</v>
      </c>
      <c r="V7" s="71">
        <f t="shared" si="4"/>
        <v>-3.0332234145481252E-2</v>
      </c>
      <c r="W7" s="71">
        <f t="shared" si="5"/>
        <v>-6.2733881706601657E-2</v>
      </c>
      <c r="Y7" s="71">
        <f>'LNO-CCSD(T)-def2nZVP'!MZ7</f>
        <v>6.0544671840505853</v>
      </c>
      <c r="Z7" s="71">
        <f>'LNO-CCSD(T)-def2nZVP'!NU7</f>
        <v>6.0078787641207994</v>
      </c>
      <c r="AA7" s="71">
        <f>'LNO-CCSD(T)-def2nZVP'!KV7</f>
        <v>5.899928919826448</v>
      </c>
      <c r="AC7" s="71">
        <f t="shared" si="6"/>
        <v>-4.6588419929785907E-2</v>
      </c>
      <c r="AD7" s="71">
        <f t="shared" si="7"/>
        <v>-0.10794984429435139</v>
      </c>
    </row>
    <row r="8" spans="1:30">
      <c r="A8" t="str">
        <f>'LNO-CCSD(T)-def2nZVP'!JX8</f>
        <v>02_start</v>
      </c>
      <c r="B8" s="71">
        <f>'LNO-CCSD(T)-def2nZVP'!HA8</f>
        <v>27.217309534465858</v>
      </c>
      <c r="C8" s="71">
        <f>'LNO-CCSD(T)-def2nZVP'!IC8</f>
        <v>27.235881098523002</v>
      </c>
      <c r="E8" s="71">
        <f>'LNO-CCSD(T)-def2nZVP'!FY8</f>
        <v>27.440289739080967</v>
      </c>
      <c r="G8" s="71">
        <f t="shared" si="0"/>
        <v>1.8571564057143775E-2</v>
      </c>
      <c r="I8" s="71">
        <f t="shared" si="1"/>
        <v>0.20440864055796482</v>
      </c>
      <c r="K8" s="71">
        <f>'LNO-CCSD(T)-def2nZVP'!MW8</f>
        <v>24.846280952989847</v>
      </c>
      <c r="L8" s="71">
        <f>'LNO-CCSD(T)-def2nZVP'!NR8</f>
        <v>24.895034669714548</v>
      </c>
      <c r="M8" s="71">
        <f>'LNO-CCSD(T)-def2nZVP'!KS8</f>
        <v>25.043961085226147</v>
      </c>
      <c r="O8" s="71">
        <f t="shared" si="2"/>
        <v>4.8753716724700524E-2</v>
      </c>
      <c r="P8" s="71">
        <f t="shared" si="3"/>
        <v>0.14892641551159969</v>
      </c>
      <c r="R8" s="71">
        <f>'LNO-CCSD(T)-def2nZVP'!HD8</f>
        <v>24.959024480425541</v>
      </c>
      <c r="S8" s="71">
        <f>'LNO-CCSD(T)-def2nZVP'!IF8</f>
        <v>24.990320148767346</v>
      </c>
      <c r="T8" s="71">
        <f>'LNO-CCSD(T)-def2nZVP'!GB8</f>
        <v>24.986409660069462</v>
      </c>
      <c r="V8" s="71">
        <f t="shared" si="4"/>
        <v>3.1295668341805083E-2</v>
      </c>
      <c r="W8" s="71">
        <f t="shared" si="5"/>
        <v>-3.910488697883352E-3</v>
      </c>
      <c r="Y8" s="71">
        <f>'LNO-CCSD(T)-def2nZVP'!MZ8</f>
        <v>22.237779715598602</v>
      </c>
      <c r="Z8" s="71">
        <f>'LNO-CCSD(T)-def2nZVP'!NU8</f>
        <v>22.263831669955962</v>
      </c>
      <c r="AA8" s="71">
        <f>'LNO-CCSD(T)-def2nZVP'!KV8</f>
        <v>22.271874854419732</v>
      </c>
      <c r="AC8" s="71">
        <f t="shared" si="6"/>
        <v>2.6051954357360074E-2</v>
      </c>
      <c r="AD8" s="71">
        <f t="shared" si="7"/>
        <v>8.0431844637693928E-3</v>
      </c>
    </row>
    <row r="9" spans="1:30">
      <c r="A9" t="str">
        <f>'LNO-CCSD(T)-def2nZVP'!JX9</f>
        <v>02_ts</v>
      </c>
      <c r="B9" s="71">
        <f>'LNO-CCSD(T)-def2nZVP'!HA9</f>
        <v>-20.842621566718378</v>
      </c>
      <c r="C9" s="71">
        <f>'LNO-CCSD(T)-def2nZVP'!IC9</f>
        <v>-20.89780124435508</v>
      </c>
      <c r="E9" s="71">
        <f>'LNO-CCSD(T)-def2nZVP'!FY9</f>
        <v>-21.118078043928723</v>
      </c>
      <c r="G9" s="71">
        <f t="shared" si="0"/>
        <v>-5.5179677636701285E-2</v>
      </c>
      <c r="I9" s="71">
        <f t="shared" si="1"/>
        <v>-0.22027679957364299</v>
      </c>
      <c r="K9" s="71">
        <f>'LNO-CCSD(T)-def2nZVP'!MW9</f>
        <v>-17.963816558638943</v>
      </c>
      <c r="L9" s="71">
        <f>'LNO-CCSD(T)-def2nZVP'!NR9</f>
        <v>-18.05210912180706</v>
      </c>
      <c r="M9" s="71">
        <f>'LNO-CCSD(T)-def2nZVP'!KS9</f>
        <v>-18.205810225728591</v>
      </c>
      <c r="O9" s="71">
        <f t="shared" si="2"/>
        <v>-8.829256316811751E-2</v>
      </c>
      <c r="P9" s="71">
        <f t="shared" si="3"/>
        <v>-0.1537011039215308</v>
      </c>
      <c r="R9" s="71">
        <f>'LNO-CCSD(T)-def2nZVP'!HD9</f>
        <v>-19.270394242955248</v>
      </c>
      <c r="S9" s="71">
        <f>'LNO-CCSD(T)-def2nZVP'!IF9</f>
        <v>-19.332022145442533</v>
      </c>
      <c r="T9" s="71">
        <f>'LNO-CCSD(T)-def2nZVP'!GB9</f>
        <v>-19.390845538451256</v>
      </c>
      <c r="V9" s="71">
        <f t="shared" si="4"/>
        <v>-6.1627902487284558E-2</v>
      </c>
      <c r="W9" s="71">
        <f t="shared" si="5"/>
        <v>-5.8823393008722746E-2</v>
      </c>
      <c r="Y9" s="71">
        <f>'LNO-CCSD(T)-def2nZVP'!MZ9</f>
        <v>-16.183312531548019</v>
      </c>
      <c r="Z9" s="71">
        <f>'LNO-CCSD(T)-def2nZVP'!NU9</f>
        <v>-16.255952905835162</v>
      </c>
      <c r="AA9" s="71">
        <f>'LNO-CCSD(T)-def2nZVP'!KV9</f>
        <v>-16.371945934593285</v>
      </c>
      <c r="AC9" s="71">
        <f t="shared" si="6"/>
        <v>-7.2640374287143317E-2</v>
      </c>
      <c r="AD9" s="71">
        <f t="shared" si="7"/>
        <v>-0.11599302875812256</v>
      </c>
    </row>
    <row r="10" spans="1:30">
      <c r="A10" t="str">
        <f>'LNO-CCSD(T)-def2nZVP'!JX10</f>
        <v>03_end</v>
      </c>
      <c r="B10" s="71">
        <f>'LNO-CCSD(T)-def2nZVP'!HA10</f>
        <v>1.4436608369223154</v>
      </c>
      <c r="C10" s="71">
        <f>'LNO-CCSD(T)-def2nZVP'!IC10</f>
        <v>1.4404089131934261</v>
      </c>
      <c r="E10" s="71">
        <f>'LNO-CCSD(T)-def2nZVP'!FY10</f>
        <v>1.4419509235784909</v>
      </c>
      <c r="G10" s="71">
        <f t="shared" si="0"/>
        <v>-3.2519237288892722E-3</v>
      </c>
      <c r="I10" s="71">
        <f t="shared" si="1"/>
        <v>1.5420103850647404E-3</v>
      </c>
      <c r="K10" s="71">
        <f>'LNO-CCSD(T)-def2nZVP'!MW10</f>
        <v>1.6109097579220355</v>
      </c>
      <c r="L10" s="71">
        <f>'LNO-CCSD(T)-def2nZVP'!NR10</f>
        <v>1.5976827675917069</v>
      </c>
      <c r="M10" s="71">
        <f>'LNO-CCSD(T)-def2nZVP'!KS10</f>
        <v>1.6162784090393181</v>
      </c>
      <c r="O10" s="71">
        <f t="shared" si="2"/>
        <v>-1.3226990330328592E-2</v>
      </c>
      <c r="P10" s="71">
        <f t="shared" si="3"/>
        <v>1.8595641447611166E-2</v>
      </c>
      <c r="R10" s="71">
        <f>'LNO-CCSD(T)-def2nZVP'!HD10</f>
        <v>0.97455482119190828</v>
      </c>
      <c r="S10" s="71">
        <f>'LNO-CCSD(T)-def2nZVP'!IF10</f>
        <v>0.98233361721166668</v>
      </c>
      <c r="T10" s="71">
        <f>'LNO-CCSD(T)-def2nZVP'!GB10</f>
        <v>0.95058508156543375</v>
      </c>
      <c r="V10" s="71">
        <f t="shared" si="4"/>
        <v>7.7787960197583939E-3</v>
      </c>
      <c r="W10" s="71">
        <f t="shared" si="5"/>
        <v>-3.1748535646232923E-2</v>
      </c>
      <c r="Y10" s="71">
        <f>'LNO-CCSD(T)-def2nZVP'!MZ10</f>
        <v>0.97248109059081045</v>
      </c>
      <c r="Z10" s="71">
        <f>'LNO-CCSD(T)-def2nZVP'!NU10</f>
        <v>0.9702597447207465</v>
      </c>
      <c r="AA10" s="71">
        <f>'LNO-CCSD(T)-def2nZVP'!KV10</f>
        <v>0.97979712978681044</v>
      </c>
      <c r="AC10" s="71">
        <f t="shared" si="6"/>
        <v>-2.221345870063951E-3</v>
      </c>
      <c r="AD10" s="71">
        <f t="shared" si="7"/>
        <v>9.5373850660639414E-3</v>
      </c>
    </row>
    <row r="11" spans="1:30">
      <c r="A11" t="str">
        <f>'LNO-CCSD(T)-def2nZVP'!JX11</f>
        <v>03_start</v>
      </c>
      <c r="B11" s="71">
        <f>'LNO-CCSD(T)-def2nZVP'!HA11</f>
        <v>32.570407467923616</v>
      </c>
      <c r="C11" s="71">
        <f>'LNO-CCSD(T)-def2nZVP'!IC11</f>
        <v>32.567138356637322</v>
      </c>
      <c r="E11" s="71">
        <f>'LNO-CCSD(T)-def2nZVP'!FY11</f>
        <v>32.459191511886559</v>
      </c>
      <c r="G11" s="71">
        <f t="shared" si="0"/>
        <v>-3.2691112862934801E-3</v>
      </c>
      <c r="I11" s="71">
        <f t="shared" si="1"/>
        <v>-0.10794684475076366</v>
      </c>
      <c r="K11" s="71">
        <f>'LNO-CCSD(T)-def2nZVP'!MW11</f>
        <v>31.350141111209357</v>
      </c>
      <c r="L11" s="71">
        <f>'LNO-CCSD(T)-def2nZVP'!NR11</f>
        <v>31.321713763737275</v>
      </c>
      <c r="M11" s="71">
        <f>'LNO-CCSD(T)-def2nZVP'!KS11</f>
        <v>31.578485172779917</v>
      </c>
      <c r="O11" s="71">
        <f t="shared" si="2"/>
        <v>-2.8427347472081976E-2</v>
      </c>
      <c r="P11" s="71">
        <f t="shared" si="3"/>
        <v>0.25677140904264206</v>
      </c>
      <c r="R11" s="71">
        <f>'LNO-CCSD(T)-def2nZVP'!HD11</f>
        <v>26.643293048054307</v>
      </c>
      <c r="S11" s="71">
        <f>'LNO-CCSD(T)-def2nZVP'!IF11</f>
        <v>26.652053971806129</v>
      </c>
      <c r="T11" s="71">
        <f>'LNO-CCSD(T)-def2nZVP'!GB11</f>
        <v>26.839534533238805</v>
      </c>
      <c r="V11" s="71">
        <f t="shared" si="4"/>
        <v>8.7609237518222471E-3</v>
      </c>
      <c r="W11" s="71">
        <f t="shared" si="5"/>
        <v>0.18748056143267533</v>
      </c>
      <c r="Y11" s="71">
        <f>'LNO-CCSD(T)-def2nZVP'!MZ11</f>
        <v>25.769615016393367</v>
      </c>
      <c r="Z11" s="71">
        <f>'LNO-CCSD(T)-def2nZVP'!NU11</f>
        <v>25.776205309290578</v>
      </c>
      <c r="AA11" s="71">
        <f>'LNO-CCSD(T)-def2nZVP'!KV11</f>
        <v>26.053606062034167</v>
      </c>
      <c r="AC11" s="71">
        <f t="shared" si="6"/>
        <v>6.5902928972114694E-3</v>
      </c>
      <c r="AD11" s="71">
        <f t="shared" si="7"/>
        <v>0.27740075274358844</v>
      </c>
    </row>
    <row r="12" spans="1:30">
      <c r="A12" t="str">
        <f>'LNO-CCSD(T)-def2nZVP'!JX12</f>
        <v>03_ts</v>
      </c>
      <c r="B12" s="71">
        <f>'LNO-CCSD(T)-def2nZVP'!HA12</f>
        <v>-31.126746631001303</v>
      </c>
      <c r="C12" s="71">
        <f>'LNO-CCSD(T)-def2nZVP'!IC12</f>
        <v>-31.126729443443896</v>
      </c>
      <c r="E12" s="71">
        <f>'LNO-CCSD(T)-def2nZVP'!FY12</f>
        <v>-31.017240588308066</v>
      </c>
      <c r="G12" s="71">
        <f t="shared" si="0"/>
        <v>1.7187557407538634E-5</v>
      </c>
      <c r="I12" s="71">
        <f t="shared" si="1"/>
        <v>0.10948885513582951</v>
      </c>
      <c r="K12" s="71">
        <f>'LNO-CCSD(T)-def2nZVP'!MW12</f>
        <v>-29.739231353287323</v>
      </c>
      <c r="L12" s="71">
        <f>'LNO-CCSD(T)-def2nZVP'!NR12</f>
        <v>-29.724030996145569</v>
      </c>
      <c r="M12" s="71">
        <f>'LNO-CCSD(T)-def2nZVP'!KS12</f>
        <v>-29.9622067637406</v>
      </c>
      <c r="O12" s="71">
        <f t="shared" si="2"/>
        <v>1.5200357141754495E-2</v>
      </c>
      <c r="P12" s="71">
        <f t="shared" si="3"/>
        <v>-0.23817576759503112</v>
      </c>
      <c r="R12" s="71">
        <f>'LNO-CCSD(T)-def2nZVP'!HD12</f>
        <v>-25.668738226862398</v>
      </c>
      <c r="S12" s="71">
        <f>'LNO-CCSD(T)-def2nZVP'!IF12</f>
        <v>-25.669720354594464</v>
      </c>
      <c r="T12" s="71">
        <f>'LNO-CCSD(T)-def2nZVP'!GB12</f>
        <v>-25.888949451673373</v>
      </c>
      <c r="V12" s="71">
        <f t="shared" si="4"/>
        <v>-9.821277320654076E-4</v>
      </c>
      <c r="W12" s="71">
        <f t="shared" si="5"/>
        <v>-0.21922909707890881</v>
      </c>
      <c r="Y12" s="71">
        <f>'LNO-CCSD(T)-def2nZVP'!MZ12</f>
        <v>-24.797133925802555</v>
      </c>
      <c r="Z12" s="71">
        <f>'LNO-CCSD(T)-def2nZVP'!NU12</f>
        <v>-24.805945564569829</v>
      </c>
      <c r="AA12" s="71">
        <f>'LNO-CCSD(T)-def2nZVP'!KV12</f>
        <v>-25.073808932247356</v>
      </c>
      <c r="AC12" s="71">
        <f t="shared" si="6"/>
        <v>-8.811638767273422E-3</v>
      </c>
      <c r="AD12" s="71">
        <f t="shared" si="7"/>
        <v>-0.26786336767752772</v>
      </c>
    </row>
    <row r="13" spans="1:30">
      <c r="A13" t="str">
        <f>'LNO-CCSD(T)-def2nZVP'!JX13</f>
        <v>04_end</v>
      </c>
      <c r="B13" s="71">
        <f>'LNO-CCSD(T)-def2nZVP'!HA13</f>
        <v>1.9585624643763613</v>
      </c>
      <c r="C13" s="71">
        <f>'LNO-CCSD(T)-def2nZVP'!IC13</f>
        <v>1.959484495511395</v>
      </c>
      <c r="E13" s="71">
        <f>'LNO-CCSD(T)-def2nZVP'!FY13</f>
        <v>1.9950216698712528</v>
      </c>
      <c r="G13" s="71">
        <f t="shared" si="0"/>
        <v>9.2203113503375178E-4</v>
      </c>
      <c r="I13" s="71">
        <f t="shared" si="1"/>
        <v>3.5537174359857815E-2</v>
      </c>
      <c r="K13" s="71">
        <f>'LNO-CCSD(T)-def2nZVP'!MW13</f>
        <v>1.4548249964818736</v>
      </c>
      <c r="L13" s="71">
        <f>'LNO-CCSD(T)-def2nZVP'!NR13</f>
        <v>1.4567550650249759</v>
      </c>
      <c r="M13" s="71">
        <f>'LNO-CCSD(T)-def2nZVP'!KS13</f>
        <v>1.4169439860663888</v>
      </c>
      <c r="O13" s="71">
        <f t="shared" si="2"/>
        <v>1.9300685431022924E-3</v>
      </c>
      <c r="P13" s="71">
        <f t="shared" si="3"/>
        <v>-3.9811078958587043E-2</v>
      </c>
      <c r="R13" s="71">
        <f>'LNO-CCSD(T)-def2nZVP'!HD13</f>
        <v>2.3535750510281268</v>
      </c>
      <c r="S13" s="71">
        <f>'LNO-CCSD(T)-def2nZVP'!IF13</f>
        <v>2.3509299291318069</v>
      </c>
      <c r="T13" s="71">
        <f>'LNO-CCSD(T)-def2nZVP'!GB13</f>
        <v>2.3774752942130544</v>
      </c>
      <c r="V13" s="71">
        <f t="shared" si="4"/>
        <v>-2.6451218963199352E-3</v>
      </c>
      <c r="W13" s="71">
        <f t="shared" si="5"/>
        <v>2.6545365081247496E-2</v>
      </c>
      <c r="Y13" s="71">
        <f>'LNO-CCSD(T)-def2nZVP'!MZ13</f>
        <v>1.5182269122013634</v>
      </c>
      <c r="Z13" s="71">
        <f>'LNO-CCSD(T)-def2nZVP'!NU13</f>
        <v>1.5176101269665916</v>
      </c>
      <c r="AA13" s="71">
        <f>'LNO-CCSD(T)-def2nZVP'!KV13</f>
        <v>1.5471613125207597</v>
      </c>
      <c r="AC13" s="71">
        <f t="shared" si="6"/>
        <v>-6.1678523477182168E-4</v>
      </c>
      <c r="AD13" s="71">
        <f t="shared" si="7"/>
        <v>2.9551185554168136E-2</v>
      </c>
    </row>
    <row r="14" spans="1:30">
      <c r="A14" t="str">
        <f>'LNO-CCSD(T)-def2nZVP'!JX14</f>
        <v>04_start</v>
      </c>
      <c r="B14" s="71">
        <f>'LNO-CCSD(T)-def2nZVP'!HA14</f>
        <v>14.451455375193369</v>
      </c>
      <c r="C14" s="71">
        <f>'LNO-CCSD(T)-def2nZVP'!IC14</f>
        <v>14.443131913393721</v>
      </c>
      <c r="E14" s="71">
        <f>'LNO-CCSD(T)-def2nZVP'!FY14</f>
        <v>14.297614593956903</v>
      </c>
      <c r="G14" s="71">
        <f t="shared" si="0"/>
        <v>-8.3234617996481575E-3</v>
      </c>
      <c r="I14" s="71">
        <f t="shared" si="1"/>
        <v>-0.14551731943681823</v>
      </c>
      <c r="K14" s="71">
        <f>'LNO-CCSD(T)-def2nZVP'!MW14</f>
        <v>13.349063440077853</v>
      </c>
      <c r="L14" s="71">
        <f>'LNO-CCSD(T)-def2nZVP'!NR14</f>
        <v>13.349216489709955</v>
      </c>
      <c r="M14" s="71">
        <f>'LNO-CCSD(T)-def2nZVP'!KS14</f>
        <v>13.452882132109265</v>
      </c>
      <c r="O14" s="71">
        <f t="shared" si="2"/>
        <v>1.5304963210205358E-4</v>
      </c>
      <c r="P14" s="71">
        <f t="shared" si="3"/>
        <v>0.10366564239931009</v>
      </c>
      <c r="R14" s="71">
        <f>'LNO-CCSD(T)-def2nZVP'!HD14</f>
        <v>8.6082314076961186</v>
      </c>
      <c r="S14" s="71">
        <f>'LNO-CCSD(T)-def2nZVP'!IF14</f>
        <v>8.6036208632202893</v>
      </c>
      <c r="T14" s="71">
        <f>'LNO-CCSD(T)-def2nZVP'!GB14</f>
        <v>8.5499616224544379</v>
      </c>
      <c r="V14" s="71">
        <f t="shared" si="4"/>
        <v>-4.6105444758293146E-3</v>
      </c>
      <c r="W14" s="71">
        <f t="shared" si="5"/>
        <v>-5.3659240765851379E-2</v>
      </c>
      <c r="Y14" s="71">
        <f>'LNO-CCSD(T)-def2nZVP'!MZ14</f>
        <v>7.6340940999149138</v>
      </c>
      <c r="Z14" s="71">
        <f>'LNO-CCSD(T)-def2nZVP'!NU14</f>
        <v>7.6272103522643651</v>
      </c>
      <c r="AA14" s="71">
        <f>'LNO-CCSD(T)-def2nZVP'!KV14</f>
        <v>7.7577916089778896</v>
      </c>
      <c r="AC14" s="71">
        <f t="shared" si="6"/>
        <v>-6.8837476505487771E-3</v>
      </c>
      <c r="AD14" s="71">
        <f t="shared" si="7"/>
        <v>0.1305812567135245</v>
      </c>
    </row>
    <row r="15" spans="1:30">
      <c r="A15" t="str">
        <f>'LNO-CCSD(T)-def2nZVP'!JX15</f>
        <v>04_ts</v>
      </c>
      <c r="B15" s="71">
        <f>'LNO-CCSD(T)-def2nZVP'!HA15</f>
        <v>-12.492892910817009</v>
      </c>
      <c r="C15" s="71">
        <f>'LNO-CCSD(T)-def2nZVP'!IC15</f>
        <v>-12.483647417882326</v>
      </c>
      <c r="E15" s="71">
        <f>'LNO-CCSD(T)-def2nZVP'!FY15</f>
        <v>-12.30259292408565</v>
      </c>
      <c r="G15" s="71">
        <f t="shared" si="0"/>
        <v>9.2454929346832415E-3</v>
      </c>
      <c r="I15" s="71">
        <f t="shared" si="1"/>
        <v>0.18105449379667604</v>
      </c>
      <c r="K15" s="71">
        <f>'LNO-CCSD(T)-def2nZVP'!MW15</f>
        <v>-11.894238443595979</v>
      </c>
      <c r="L15" s="71">
        <f>'LNO-CCSD(T)-def2nZVP'!NR15</f>
        <v>-11.89246142468498</v>
      </c>
      <c r="M15" s="71">
        <f>'LNO-CCSD(T)-def2nZVP'!KS15</f>
        <v>-12.035938146042875</v>
      </c>
      <c r="O15" s="71">
        <f t="shared" si="2"/>
        <v>1.7770189109995727E-3</v>
      </c>
      <c r="P15" s="71">
        <f t="shared" si="3"/>
        <v>-0.1434767213578958</v>
      </c>
      <c r="R15" s="71">
        <f>'LNO-CCSD(T)-def2nZVP'!HD15</f>
        <v>-6.2546563566679927</v>
      </c>
      <c r="S15" s="71">
        <f>'LNO-CCSD(T)-def2nZVP'!IF15</f>
        <v>-6.2526909340884824</v>
      </c>
      <c r="T15" s="71">
        <f>'LNO-CCSD(T)-def2nZVP'!GB15</f>
        <v>-6.1724863282413827</v>
      </c>
      <c r="V15" s="71">
        <f t="shared" si="4"/>
        <v>1.9654225795102676E-3</v>
      </c>
      <c r="W15" s="71">
        <f t="shared" si="5"/>
        <v>8.0204605847099764E-2</v>
      </c>
      <c r="Y15" s="71">
        <f>'LNO-CCSD(T)-def2nZVP'!MZ15</f>
        <v>-6.1158671877135502</v>
      </c>
      <c r="Z15" s="71">
        <f>'LNO-CCSD(T)-def2nZVP'!NU15</f>
        <v>-6.1096002252977737</v>
      </c>
      <c r="AA15" s="71">
        <f>'LNO-CCSD(T)-def2nZVP'!KV15</f>
        <v>-6.2106302964571301</v>
      </c>
      <c r="AC15" s="71">
        <f t="shared" si="6"/>
        <v>6.2669624157765114E-3</v>
      </c>
      <c r="AD15" s="71">
        <f t="shared" si="7"/>
        <v>-0.10103007115935636</v>
      </c>
    </row>
    <row r="16" spans="1:30">
      <c r="A16" t="str">
        <f>'LNO-CCSD(T)-def2nZVP'!JX16</f>
        <v>05_end_correct</v>
      </c>
      <c r="B16" s="71">
        <f>'LNO-CCSD(T)-def2nZVP'!HA16</f>
        <v>5.247698149654985</v>
      </c>
      <c r="C16" s="71">
        <f>'LNO-CCSD(T)-def2nZVP'!IC16</f>
        <v>5.2008537687673524</v>
      </c>
      <c r="E16" s="71">
        <f>'LNO-CCSD(T)-def2nZVP'!FY16</f>
        <v>4.9126395966074519</v>
      </c>
      <c r="G16" s="71">
        <f t="shared" si="0"/>
        <v>-4.6844380887632653E-2</v>
      </c>
      <c r="I16" s="71">
        <f t="shared" si="1"/>
        <v>-0.28821417215990053</v>
      </c>
      <c r="K16" s="71">
        <f>'LNO-CCSD(T)-def2nZVP'!MW16</f>
        <v>5.6569966489914547</v>
      </c>
      <c r="L16" s="71">
        <f>'LNO-CCSD(T)-def2nZVP'!NR16</f>
        <v>5.7417153637668301</v>
      </c>
      <c r="M16" s="71">
        <f>'LNO-CCSD(T)-def2nZVP'!KS16</f>
        <v>5.2110713553808035</v>
      </c>
      <c r="O16" s="71">
        <f t="shared" si="2"/>
        <v>8.4718714775375403E-2</v>
      </c>
      <c r="P16" s="71">
        <f t="shared" si="3"/>
        <v>-0.53064400838602666</v>
      </c>
      <c r="R16" s="71">
        <f>'LNO-CCSD(T)-def2nZVP'!HD16</f>
        <v>4.3845739427001353</v>
      </c>
      <c r="S16" s="71">
        <f>'LNO-CCSD(T)-def2nZVP'!IF16</f>
        <v>4.4581938279838917</v>
      </c>
      <c r="T16" s="71">
        <f>'LNO-CCSD(T)-def2nZVP'!GB16</f>
        <v>4.6386188923202862</v>
      </c>
      <c r="V16" s="71">
        <f t="shared" si="4"/>
        <v>7.3619885283756403E-2</v>
      </c>
      <c r="W16" s="71">
        <f t="shared" si="5"/>
        <v>0.18042506433639449</v>
      </c>
      <c r="Y16" s="71">
        <f>'LNO-CCSD(T)-def2nZVP'!MZ16</f>
        <v>4.3117611353914942</v>
      </c>
      <c r="Z16" s="71">
        <f>'LNO-CCSD(T)-def2nZVP'!NU16</f>
        <v>4.4511387639188058</v>
      </c>
      <c r="AA16" s="71">
        <f>'LNO-CCSD(T)-def2nZVP'!KV16</f>
        <v>4.6847490859170904</v>
      </c>
      <c r="AC16" s="71">
        <f t="shared" si="6"/>
        <v>0.13937762852731161</v>
      </c>
      <c r="AD16" s="71">
        <f t="shared" si="7"/>
        <v>0.23361032199828458</v>
      </c>
    </row>
    <row r="17" spans="1:30">
      <c r="A17" t="str">
        <f>'LNO-CCSD(T)-def2nZVP'!JX17</f>
        <v>05_start</v>
      </c>
      <c r="B17" s="71">
        <f>'LNO-CCSD(T)-def2nZVP'!HA17</f>
        <v>21.892017638889833</v>
      </c>
      <c r="C17" s="71">
        <f>'LNO-CCSD(T)-def2nZVP'!IC17</f>
        <v>21.826732579656657</v>
      </c>
      <c r="E17" s="71">
        <f>'LNO-CCSD(T)-def2nZVP'!FY17</f>
        <v>21.741988789592899</v>
      </c>
      <c r="G17" s="71">
        <f t="shared" si="0"/>
        <v>-6.5285059233175957E-2</v>
      </c>
      <c r="I17" s="71">
        <f t="shared" si="1"/>
        <v>-8.4743790063757984E-2</v>
      </c>
      <c r="K17" s="71">
        <f>'LNO-CCSD(T)-def2nZVP'!MW17</f>
        <v>22.821943450803165</v>
      </c>
      <c r="L17" s="71">
        <f>'LNO-CCSD(T)-def2nZVP'!NR17</f>
        <v>22.784267893500193</v>
      </c>
      <c r="M17" s="71">
        <f>'LNO-CCSD(T)-def2nZVP'!KS17</f>
        <v>22.522008844928873</v>
      </c>
      <c r="O17" s="71">
        <f t="shared" si="2"/>
        <v>-3.7675557302971896E-2</v>
      </c>
      <c r="P17" s="71">
        <f t="shared" si="3"/>
        <v>-0.26225904857131965</v>
      </c>
      <c r="R17" s="71">
        <f>'LNO-CCSD(T)-def2nZVP'!HD17</f>
        <v>21.865466331365027</v>
      </c>
      <c r="S17" s="71">
        <f>'LNO-CCSD(T)-def2nZVP'!IF17</f>
        <v>21.848586313137798</v>
      </c>
      <c r="T17" s="71">
        <f>'LNO-CCSD(T)-def2nZVP'!GB17</f>
        <v>21.961631258535071</v>
      </c>
      <c r="V17" s="71">
        <f t="shared" si="4"/>
        <v>-1.6880018227229954E-2</v>
      </c>
      <c r="W17" s="71">
        <f t="shared" si="5"/>
        <v>0.11304494539727372</v>
      </c>
      <c r="Y17" s="71">
        <f>'LNO-CCSD(T)-def2nZVP'!MZ17</f>
        <v>22.5957515712462</v>
      </c>
      <c r="Z17" s="71">
        <f>'LNO-CCSD(T)-def2nZVP'!NU17</f>
        <v>22.589537181528293</v>
      </c>
      <c r="AA17" s="71">
        <f>'LNO-CCSD(T)-def2nZVP'!KV17</f>
        <v>22.640541266344528</v>
      </c>
      <c r="AC17" s="71">
        <f t="shared" si="6"/>
        <v>-6.2143897179076646E-3</v>
      </c>
      <c r="AD17" s="71">
        <f t="shared" si="7"/>
        <v>5.1004084816234752E-2</v>
      </c>
    </row>
    <row r="18" spans="1:30">
      <c r="A18" t="str">
        <f>'LNO-CCSD(T)-def2nZVP'!JX18</f>
        <v>05_ts</v>
      </c>
      <c r="B18" s="71">
        <f>'LNO-CCSD(T)-def2nZVP'!HA18</f>
        <v>-16.644319489234849</v>
      </c>
      <c r="C18" s="71">
        <f>'LNO-CCSD(T)-def2nZVP'!IC18</f>
        <v>-16.625878810889304</v>
      </c>
      <c r="E18" s="71">
        <f>'LNO-CCSD(T)-def2nZVP'!FY18</f>
        <v>-16.829349192985447</v>
      </c>
      <c r="G18" s="71">
        <f t="shared" si="0"/>
        <v>1.8440678345545081E-2</v>
      </c>
      <c r="I18" s="71">
        <f t="shared" si="1"/>
        <v>-0.20347038209614254</v>
      </c>
      <c r="K18" s="71">
        <f>'LNO-CCSD(T)-def2nZVP'!MW18</f>
        <v>-17.164946801811709</v>
      </c>
      <c r="L18" s="71">
        <f>'LNO-CCSD(T)-def2nZVP'!NR18</f>
        <v>-17.04255252973336</v>
      </c>
      <c r="M18" s="71">
        <f>'LNO-CCSD(T)-def2nZVP'!KS18</f>
        <v>-17.310937489548071</v>
      </c>
      <c r="O18" s="71">
        <f t="shared" si="2"/>
        <v>0.12239427207834908</v>
      </c>
      <c r="P18" s="71">
        <f t="shared" si="3"/>
        <v>-0.26838495981471056</v>
      </c>
      <c r="R18" s="71">
        <f>'LNO-CCSD(T)-def2nZVP'!HD18</f>
        <v>-17.480892388664891</v>
      </c>
      <c r="S18" s="71">
        <f>'LNO-CCSD(T)-def2nZVP'!IF18</f>
        <v>-17.390392485153907</v>
      </c>
      <c r="T18" s="71">
        <f>'LNO-CCSD(T)-def2nZVP'!GB18</f>
        <v>-17.323012366214787</v>
      </c>
      <c r="V18" s="71">
        <f t="shared" si="4"/>
        <v>9.0499903510984581E-2</v>
      </c>
      <c r="W18" s="71">
        <f t="shared" si="5"/>
        <v>6.7380118939119882E-2</v>
      </c>
      <c r="Y18" s="71">
        <f>'LNO-CCSD(T)-def2nZVP'!MZ18</f>
        <v>-18.283990435854708</v>
      </c>
      <c r="Z18" s="71">
        <f>'LNO-CCSD(T)-def2nZVP'!NU18</f>
        <v>-18.138398417609487</v>
      </c>
      <c r="AA18" s="71">
        <f>'LNO-CCSD(T)-def2nZVP'!KV18</f>
        <v>-17.955792180427437</v>
      </c>
      <c r="AC18" s="71">
        <f t="shared" si="6"/>
        <v>0.14559201824522106</v>
      </c>
      <c r="AD18" s="71">
        <f t="shared" si="7"/>
        <v>0.18260623718204982</v>
      </c>
    </row>
    <row r="19" spans="1:30">
      <c r="A19" t="str">
        <f>'LNO-CCSD(T)-def2nZVP'!JX19</f>
        <v>06_end</v>
      </c>
      <c r="B19" s="71">
        <f>'LNO-CCSD(T)-def2nZVP'!HA19</f>
        <v>14.901286677234182</v>
      </c>
      <c r="C19" s="71">
        <f>'LNO-CCSD(T)-def2nZVP'!IC19</f>
        <v>14.98612422975178</v>
      </c>
      <c r="E19" s="71">
        <f>'LNO-CCSD(T)-def2nZVP'!FY19</f>
        <v>14.715273377155114</v>
      </c>
      <c r="G19" s="71">
        <f t="shared" si="0"/>
        <v>8.4837552517598169E-2</v>
      </c>
      <c r="I19" s="71">
        <f t="shared" si="1"/>
        <v>-0.27085085259666641</v>
      </c>
      <c r="K19" s="71">
        <f>'LNO-CCSD(T)-def2nZVP'!MW19</f>
        <v>16.973618170095854</v>
      </c>
      <c r="L19" s="71">
        <f>'LNO-CCSD(T)-def2nZVP'!NR19</f>
        <v>17.041869197092215</v>
      </c>
      <c r="M19" s="71">
        <f>'LNO-CCSD(T)-def2nZVP'!KS19</f>
        <v>17.042287131121029</v>
      </c>
      <c r="O19" s="71">
        <f t="shared" si="2"/>
        <v>6.8251026996360764E-2</v>
      </c>
      <c r="P19" s="71">
        <f t="shared" si="3"/>
        <v>4.1793402881395991E-4</v>
      </c>
      <c r="R19" s="71">
        <f>'LNO-CCSD(T)-def2nZVP'!HD19</f>
        <v>13.495896872863771</v>
      </c>
      <c r="S19" s="71">
        <f>'LNO-CCSD(T)-def2nZVP'!IF19</f>
        <v>13.552244213907628</v>
      </c>
      <c r="T19" s="71">
        <f>'LNO-CCSD(T)-def2nZVP'!GB19</f>
        <v>13.319884210627219</v>
      </c>
      <c r="V19" s="71">
        <f t="shared" si="4"/>
        <v>5.6347341043856858E-2</v>
      </c>
      <c r="W19" s="71">
        <f t="shared" si="5"/>
        <v>-0.23236000328040873</v>
      </c>
      <c r="Y19" s="71">
        <f>'LNO-CCSD(T)-def2nZVP'!MZ19</f>
        <v>15.346311281655767</v>
      </c>
      <c r="Z19" s="71">
        <f>'LNO-CCSD(T)-def2nZVP'!NU19</f>
        <v>15.397132673536126</v>
      </c>
      <c r="AA19" s="71">
        <f>'LNO-CCSD(T)-def2nZVP'!KV19</f>
        <v>15.458278435382219</v>
      </c>
      <c r="AC19" s="71">
        <f t="shared" si="6"/>
        <v>5.0821391880358391E-2</v>
      </c>
      <c r="AD19" s="71">
        <f t="shared" si="7"/>
        <v>6.1145761846093549E-2</v>
      </c>
    </row>
    <row r="20" spans="1:30">
      <c r="A20" t="str">
        <f>'LNO-CCSD(T)-def2nZVP'!JX20</f>
        <v>06_start</v>
      </c>
      <c r="B20" s="71">
        <f>'LNO-CCSD(T)-def2nZVP'!HA20</f>
        <v>13.947436073904289</v>
      </c>
      <c r="C20" s="71">
        <f>'LNO-CCSD(T)-def2nZVP'!IC20</f>
        <v>14.033773932692677</v>
      </c>
      <c r="E20" s="71">
        <f>'LNO-CCSD(T)-def2nZVP'!FY20</f>
        <v>13.954675029695398</v>
      </c>
      <c r="G20" s="71">
        <f t="shared" si="0"/>
        <v>8.6337858788388289E-2</v>
      </c>
      <c r="I20" s="71">
        <f t="shared" si="1"/>
        <v>-7.9098902997278842E-2</v>
      </c>
      <c r="K20" s="71">
        <f>'LNO-CCSD(T)-def2nZVP'!MW20</f>
        <v>15.415632437882342</v>
      </c>
      <c r="L20" s="71">
        <f>'LNO-CCSD(T)-def2nZVP'!NR20</f>
        <v>15.505718919449683</v>
      </c>
      <c r="M20" s="71">
        <f>'LNO-CCSD(T)-def2nZVP'!KS20</f>
        <v>15.538773490589222</v>
      </c>
      <c r="O20" s="71">
        <f t="shared" si="2"/>
        <v>9.0086481567340115E-2</v>
      </c>
      <c r="P20" s="71">
        <f t="shared" si="3"/>
        <v>3.3054571139539135E-2</v>
      </c>
      <c r="R20" s="71">
        <f>'LNO-CCSD(T)-def2nZVP'!HD20</f>
        <v>13.286204571015356</v>
      </c>
      <c r="S20" s="71">
        <f>'LNO-CCSD(T)-def2nZVP'!IF20</f>
        <v>13.353923570322133</v>
      </c>
      <c r="T20" s="71">
        <f>'LNO-CCSD(T)-def2nZVP'!GB20</f>
        <v>13.355960378129664</v>
      </c>
      <c r="V20" s="71">
        <f t="shared" si="4"/>
        <v>6.771899930677705E-2</v>
      </c>
      <c r="W20" s="71">
        <f t="shared" si="5"/>
        <v>2.03680780753146E-3</v>
      </c>
      <c r="Y20" s="71">
        <f>'LNO-CCSD(T)-def2nZVP'!MZ20</f>
        <v>14.390757724014493</v>
      </c>
      <c r="Z20" s="71">
        <f>'LNO-CCSD(T)-def2nZVP'!NU20</f>
        <v>14.477115236283892</v>
      </c>
      <c r="AA20" s="71">
        <f>'LNO-CCSD(T)-def2nZVP'!KV20</f>
        <v>14.564430541644397</v>
      </c>
      <c r="AC20" s="71">
        <f t="shared" si="6"/>
        <v>8.6357512269398029E-2</v>
      </c>
      <c r="AD20" s="71">
        <f t="shared" si="7"/>
        <v>8.7315305360505135E-2</v>
      </c>
    </row>
    <row r="21" spans="1:30">
      <c r="A21" t="str">
        <f>'LNO-CCSD(T)-def2nZVP'!JX21</f>
        <v>06_ts</v>
      </c>
      <c r="B21" s="71">
        <f>'LNO-CCSD(T)-def2nZVP'!HA21</f>
        <v>0.95385060332989313</v>
      </c>
      <c r="C21" s="71">
        <f>'LNO-CCSD(T)-def2nZVP'!IC21</f>
        <v>0.95235029705910279</v>
      </c>
      <c r="E21" s="71">
        <f>'LNO-CCSD(T)-def2nZVP'!FY21</f>
        <v>0.76059834745971533</v>
      </c>
      <c r="G21" s="71">
        <f t="shared" si="0"/>
        <v>-1.5003062707903414E-3</v>
      </c>
      <c r="I21" s="71">
        <f t="shared" si="1"/>
        <v>-0.19175194959938746</v>
      </c>
      <c r="K21" s="71">
        <f>'LNO-CCSD(T)-def2nZVP'!MW21</f>
        <v>1.5579857322135124</v>
      </c>
      <c r="L21" s="71">
        <f>'LNO-CCSD(T)-def2nZVP'!NR21</f>
        <v>1.5361502776425331</v>
      </c>
      <c r="M21" s="71">
        <f>'LNO-CCSD(T)-def2nZVP'!KS21</f>
        <v>1.5035136405318055</v>
      </c>
      <c r="O21" s="71">
        <f t="shared" si="2"/>
        <v>-2.1835454570979351E-2</v>
      </c>
      <c r="P21" s="71">
        <f t="shared" si="3"/>
        <v>-3.2636637110727618E-2</v>
      </c>
      <c r="R21" s="71">
        <f>'LNO-CCSD(T)-def2nZVP'!HD21</f>
        <v>0.20969230184841467</v>
      </c>
      <c r="S21" s="71">
        <f>'LNO-CCSD(T)-def2nZVP'!IF21</f>
        <v>0.19832064358549473</v>
      </c>
      <c r="T21" s="71">
        <f>'LNO-CCSD(T)-def2nZVP'!GB21</f>
        <v>-3.6076167502444148E-2</v>
      </c>
      <c r="V21" s="71">
        <f t="shared" si="4"/>
        <v>-1.1371658262919943E-2</v>
      </c>
      <c r="W21" s="71">
        <f t="shared" si="5"/>
        <v>-0.23439681108793886</v>
      </c>
      <c r="Y21" s="71">
        <f>'LNO-CCSD(T)-def2nZVP'!MZ21</f>
        <v>0.95555355764127536</v>
      </c>
      <c r="Z21" s="71">
        <f>'LNO-CCSD(T)-def2nZVP'!NU21</f>
        <v>0.92001743725223495</v>
      </c>
      <c r="AA21" s="71">
        <f>'LNO-CCSD(T)-def2nZVP'!KV21</f>
        <v>0.89384789373782181</v>
      </c>
      <c r="AC21" s="71">
        <f t="shared" si="6"/>
        <v>-3.5536120389040415E-2</v>
      </c>
      <c r="AD21" s="71">
        <f t="shared" si="7"/>
        <v>-2.6169543514413141E-2</v>
      </c>
    </row>
    <row r="22" spans="1:30">
      <c r="A22" t="str">
        <f>'LNO-CCSD(T)-def2nZVP'!JX22</f>
        <v>07_end</v>
      </c>
      <c r="B22" s="71">
        <f>'LNO-CCSD(T)-def2nZVP'!HA22</f>
        <v>30.35908793563986</v>
      </c>
      <c r="C22" s="71">
        <f>'LNO-CCSD(T)-def2nZVP'!IC22</f>
        <v>30.384504862663501</v>
      </c>
      <c r="E22" s="71">
        <f>'LNO-CCSD(T)-def2nZVP'!FY22</f>
        <v>30.287183661448758</v>
      </c>
      <c r="G22" s="71">
        <f t="shared" si="0"/>
        <v>2.5416927023641733E-2</v>
      </c>
      <c r="I22" s="71">
        <f t="shared" si="1"/>
        <v>-9.7321201214743525E-2</v>
      </c>
      <c r="K22" s="71">
        <f>'LNO-CCSD(T)-def2nZVP'!MW22</f>
        <v>31.871935440999547</v>
      </c>
      <c r="L22" s="71">
        <f>'LNO-CCSD(T)-def2nZVP'!NR22</f>
        <v>31.941448471279386</v>
      </c>
      <c r="M22" s="71">
        <f>'LNO-CCSD(T)-def2nZVP'!KS22</f>
        <v>31.92929951702925</v>
      </c>
      <c r="O22" s="71">
        <f t="shared" si="2"/>
        <v>6.9513030279839683E-2</v>
      </c>
      <c r="P22" s="71">
        <f t="shared" si="3"/>
        <v>-1.2148954250136512E-2</v>
      </c>
      <c r="R22" s="71">
        <f>'LNO-CCSD(T)-def2nZVP'!HD22</f>
        <v>26.580471791924385</v>
      </c>
      <c r="S22" s="71">
        <f>'LNO-CCSD(T)-def2nZVP'!IF22</f>
        <v>26.644094459099282</v>
      </c>
      <c r="T22" s="71">
        <f>'LNO-CCSD(T)-def2nZVP'!GB22</f>
        <v>26.54696134780162</v>
      </c>
      <c r="V22" s="71">
        <f t="shared" si="4"/>
        <v>6.3622667174897174E-2</v>
      </c>
      <c r="W22" s="71">
        <f t="shared" si="5"/>
        <v>-9.7133111297662111E-2</v>
      </c>
      <c r="Y22" s="71">
        <f>'LNO-CCSD(T)-def2nZVP'!MZ22</f>
        <v>27.632280092113778</v>
      </c>
      <c r="Z22" s="71">
        <f>'LNO-CCSD(T)-def2nZVP'!NU22</f>
        <v>27.710923259955884</v>
      </c>
      <c r="AA22" s="71">
        <f>'LNO-CCSD(T)-def2nZVP'!KV22</f>
        <v>27.560184107379705</v>
      </c>
      <c r="AC22" s="71">
        <f t="shared" si="6"/>
        <v>7.864316784210601E-2</v>
      </c>
      <c r="AD22" s="71">
        <f t="shared" si="7"/>
        <v>-0.15073915257617898</v>
      </c>
    </row>
    <row r="23" spans="1:30">
      <c r="A23" t="str">
        <f>'LNO-CCSD(T)-def2nZVP'!JX23</f>
        <v>07_start</v>
      </c>
      <c r="B23" s="71">
        <f>'LNO-CCSD(T)-def2nZVP'!HA23</f>
        <v>21.507770586251659</v>
      </c>
      <c r="C23" s="71">
        <f>'LNO-CCSD(T)-def2nZVP'!IC23</f>
        <v>21.550397068098576</v>
      </c>
      <c r="E23" s="71">
        <f>'LNO-CCSD(T)-def2nZVP'!FY23</f>
        <v>21.369022374771546</v>
      </c>
      <c r="G23" s="71">
        <f t="shared" si="0"/>
        <v>4.262648184691642E-2</v>
      </c>
      <c r="I23" s="71">
        <f t="shared" si="1"/>
        <v>-0.18137469332702949</v>
      </c>
      <c r="K23" s="71">
        <f>'LNO-CCSD(T)-def2nZVP'!MW23</f>
        <v>23.154336243559257</v>
      </c>
      <c r="L23" s="71">
        <f>'LNO-CCSD(T)-def2nZVP'!NR23</f>
        <v>23.196748305480341</v>
      </c>
      <c r="M23" s="71">
        <f>'LNO-CCSD(T)-def2nZVP'!KS23</f>
        <v>23.086671875239642</v>
      </c>
      <c r="O23" s="71">
        <f t="shared" si="2"/>
        <v>4.2412061921083932E-2</v>
      </c>
      <c r="P23" s="71">
        <f t="shared" si="3"/>
        <v>-0.11007643024069935</v>
      </c>
      <c r="R23" s="71">
        <f>'LNO-CCSD(T)-def2nZVP'!HD23</f>
        <v>18.046584277122793</v>
      </c>
      <c r="S23" s="71">
        <f>'LNO-CCSD(T)-def2nZVP'!IF23</f>
        <v>18.064054298425841</v>
      </c>
      <c r="T23" s="71">
        <f>'LNO-CCSD(T)-def2nZVP'!GB23</f>
        <v>18.191856297157926</v>
      </c>
      <c r="V23" s="71">
        <f t="shared" si="4"/>
        <v>1.7470021303047645E-2</v>
      </c>
      <c r="W23" s="71">
        <f t="shared" si="5"/>
        <v>0.12780199873208531</v>
      </c>
      <c r="Y23" s="71">
        <f>'LNO-CCSD(T)-def2nZVP'!MZ23</f>
        <v>18.845473863211737</v>
      </c>
      <c r="Z23" s="71">
        <f>'LNO-CCSD(T)-def2nZVP'!NU23</f>
        <v>18.907695144991362</v>
      </c>
      <c r="AA23" s="71">
        <f>'LNO-CCSD(T)-def2nZVP'!KV23</f>
        <v>18.867455050257732</v>
      </c>
      <c r="AC23" s="71">
        <f t="shared" si="6"/>
        <v>6.2221281779624604E-2</v>
      </c>
      <c r="AD23" s="71">
        <f t="shared" si="7"/>
        <v>-4.0240094733629661E-2</v>
      </c>
    </row>
    <row r="24" spans="1:30">
      <c r="A24" t="str">
        <f>'LNO-CCSD(T)-def2nZVP'!JX24</f>
        <v>07_ts</v>
      </c>
      <c r="B24" s="71">
        <f>'LNO-CCSD(T)-def2nZVP'!HA24</f>
        <v>8.8513173493881983</v>
      </c>
      <c r="C24" s="71">
        <f>'LNO-CCSD(T)-def2nZVP'!IC24</f>
        <v>8.8341077945649236</v>
      </c>
      <c r="E24" s="71">
        <f>'LNO-CCSD(T)-def2nZVP'!FY24</f>
        <v>8.9181612866772131</v>
      </c>
      <c r="G24" s="71">
        <f t="shared" si="0"/>
        <v>-1.7209554823274686E-2</v>
      </c>
      <c r="I24" s="71">
        <f t="shared" si="1"/>
        <v>8.4053492112289518E-2</v>
      </c>
      <c r="K24" s="71">
        <f>'LNO-CCSD(T)-def2nZVP'!MW24</f>
        <v>8.7175991974402898</v>
      </c>
      <c r="L24" s="71">
        <f>'LNO-CCSD(T)-def2nZVP'!NR24</f>
        <v>8.7447001657990473</v>
      </c>
      <c r="M24" s="71">
        <f>'LNO-CCSD(T)-def2nZVP'!KS24</f>
        <v>8.8426276417896101</v>
      </c>
      <c r="O24" s="71">
        <f t="shared" si="2"/>
        <v>2.7100968358757527E-2</v>
      </c>
      <c r="P24" s="71">
        <f t="shared" si="3"/>
        <v>9.792747599056284E-2</v>
      </c>
      <c r="R24" s="71">
        <f>'LNO-CCSD(T)-def2nZVP'!HD24</f>
        <v>8.5338875148015898</v>
      </c>
      <c r="S24" s="71">
        <f>'LNO-CCSD(T)-def2nZVP'!IF24</f>
        <v>8.5800401606734411</v>
      </c>
      <c r="T24" s="71">
        <f>'LNO-CCSD(T)-def2nZVP'!GB24</f>
        <v>8.3551050506436955</v>
      </c>
      <c r="V24" s="71">
        <f t="shared" si="4"/>
        <v>4.6152645871851306E-2</v>
      </c>
      <c r="W24" s="71">
        <f t="shared" si="5"/>
        <v>-0.22493511002974564</v>
      </c>
      <c r="Y24" s="71">
        <f>'LNO-CCSD(T)-def2nZVP'!MZ24</f>
        <v>8.7868062289020408</v>
      </c>
      <c r="Z24" s="71">
        <f>'LNO-CCSD(T)-def2nZVP'!NU24</f>
        <v>8.8032281149645204</v>
      </c>
      <c r="AA24" s="71">
        <f>'LNO-CCSD(T)-def2nZVP'!KV24</f>
        <v>8.6927290571219746</v>
      </c>
      <c r="AC24" s="71">
        <f t="shared" si="6"/>
        <v>1.6421886062479629E-2</v>
      </c>
      <c r="AD24" s="71">
        <f t="shared" si="7"/>
        <v>-0.11049905784254577</v>
      </c>
    </row>
    <row r="25" spans="1:30">
      <c r="A25" t="str">
        <f>'LNO-CCSD(T)-def2nZVP'!JX25</f>
        <v>08_end</v>
      </c>
      <c r="B25" s="71">
        <f>'LNO-CCSD(T)-def2nZVP'!HA25</f>
        <v>36.66281535954581</v>
      </c>
      <c r="C25" s="71">
        <f>'LNO-CCSD(T)-def2nZVP'!IC25</f>
        <v>36.253107460390694</v>
      </c>
      <c r="E25" s="71">
        <f>'LNO-CCSD(T)-def2nZVP'!FY25</f>
        <v>36.0822351866153</v>
      </c>
      <c r="G25" s="71">
        <f t="shared" si="0"/>
        <v>-0.40970789915511574</v>
      </c>
      <c r="I25" s="71">
        <f t="shared" si="1"/>
        <v>-0.17087227377539449</v>
      </c>
      <c r="K25" s="71">
        <f>'LNO-CCSD(T)-def2nZVP'!MW25</f>
        <v>32.991356754149116</v>
      </c>
      <c r="L25" s="71">
        <f>'LNO-CCSD(T)-def2nZVP'!NR25</f>
        <v>32.885652465093507</v>
      </c>
      <c r="M25" s="71">
        <f>'LNO-CCSD(T)-def2nZVP'!KS25</f>
        <v>32.826383985787331</v>
      </c>
      <c r="O25" s="71">
        <f t="shared" si="2"/>
        <v>-0.10570428905560902</v>
      </c>
      <c r="P25" s="71">
        <f t="shared" si="3"/>
        <v>-5.9268479306176403E-2</v>
      </c>
      <c r="R25" s="71">
        <f>'LNO-CCSD(T)-def2nZVP'!HD25</f>
        <v>38.935400257034161</v>
      </c>
      <c r="S25" s="71">
        <f>'LNO-CCSD(T)-def2nZVP'!IF25</f>
        <v>38.576223583189552</v>
      </c>
      <c r="T25" s="71">
        <f>'LNO-CCSD(T)-def2nZVP'!GB25</f>
        <v>37.441625921802711</v>
      </c>
      <c r="V25" s="71">
        <f t="shared" si="4"/>
        <v>-0.35917667384460827</v>
      </c>
      <c r="W25" s="71">
        <f t="shared" si="5"/>
        <v>-1.1345976613868416</v>
      </c>
      <c r="Y25" s="71">
        <f>'LNO-CCSD(T)-def2nZVP'!MZ25</f>
        <v>36.289611326026311</v>
      </c>
      <c r="Z25" s="71">
        <f>'LNO-CCSD(T)-def2nZVP'!NU25</f>
        <v>36.11324993142739</v>
      </c>
      <c r="AA25" s="71">
        <f>'LNO-CCSD(T)-def2nZVP'!KV25</f>
        <v>35.212858236647904</v>
      </c>
      <c r="AC25" s="71">
        <f t="shared" si="6"/>
        <v>-0.17636139459892064</v>
      </c>
      <c r="AD25" s="71">
        <f t="shared" si="7"/>
        <v>-0.90039169477948633</v>
      </c>
    </row>
    <row r="26" spans="1:30">
      <c r="A26" t="str">
        <f>'LNO-CCSD(T)-def2nZVP'!JX26</f>
        <v>08_start</v>
      </c>
      <c r="B26" s="71">
        <f>'LNO-CCSD(T)-def2nZVP'!HA26</f>
        <v>33.095698638321601</v>
      </c>
      <c r="C26" s="71">
        <f>'LNO-CCSD(T)-def2nZVP'!IC26</f>
        <v>33.273157239227473</v>
      </c>
      <c r="E26" s="71">
        <f>'LNO-CCSD(T)-def2nZVP'!FY26</f>
        <v>32.469413905360284</v>
      </c>
      <c r="G26" s="71">
        <f t="shared" si="0"/>
        <v>0.17745860090587229</v>
      </c>
      <c r="I26" s="71">
        <f t="shared" si="1"/>
        <v>-0.80374333386718888</v>
      </c>
      <c r="K26" s="71">
        <f>'LNO-CCSD(T)-def2nZVP'!MW26</f>
        <v>31.353162393678151</v>
      </c>
      <c r="L26" s="71">
        <f>'LNO-CCSD(T)-def2nZVP'!NR26</f>
        <v>31.615666196331478</v>
      </c>
      <c r="M26" s="71">
        <f>'LNO-CCSD(T)-def2nZVP'!KS26</f>
        <v>30.926676020184658</v>
      </c>
      <c r="O26" s="71">
        <f t="shared" si="2"/>
        <v>0.26250380265332751</v>
      </c>
      <c r="P26" s="71">
        <f t="shared" si="3"/>
        <v>-0.68899017614682023</v>
      </c>
      <c r="R26" s="71">
        <f>'LNO-CCSD(T)-def2nZVP'!HD26</f>
        <v>33.391218269876489</v>
      </c>
      <c r="S26" s="71">
        <f>'LNO-CCSD(T)-def2nZVP'!IF26</f>
        <v>33.608952074572315</v>
      </c>
      <c r="T26" s="71">
        <f>'LNO-CCSD(T)-def2nZVP'!GB26</f>
        <v>32.478794005078576</v>
      </c>
      <c r="V26" s="71">
        <f t="shared" si="4"/>
        <v>0.21773380469582548</v>
      </c>
      <c r="W26" s="71">
        <f t="shared" si="5"/>
        <v>-1.1301580694937385</v>
      </c>
      <c r="Y26" s="71">
        <f>'LNO-CCSD(T)-def2nZVP'!MZ26</f>
        <v>32.222552659319099</v>
      </c>
      <c r="Z26" s="71">
        <f>'LNO-CCSD(T)-def2nZVP'!NU26</f>
        <v>32.661088181576531</v>
      </c>
      <c r="AA26" s="71">
        <f>'LNO-CCSD(T)-def2nZVP'!KV26</f>
        <v>31.674599698685945</v>
      </c>
      <c r="AC26" s="71">
        <f t="shared" si="6"/>
        <v>0.43853552225743186</v>
      </c>
      <c r="AD26" s="71">
        <f t="shared" si="7"/>
        <v>-0.98648848289058577</v>
      </c>
    </row>
    <row r="27" spans="1:30">
      <c r="A27" t="str">
        <f>'LNO-CCSD(T)-def2nZVP'!JX27</f>
        <v>08_ts</v>
      </c>
      <c r="B27" s="71">
        <f>'LNO-CCSD(T)-def2nZVP'!HA27</f>
        <v>3.567116721224207</v>
      </c>
      <c r="C27" s="71">
        <f>'LNO-CCSD(T)-def2nZVP'!IC27</f>
        <v>2.9799502211632176</v>
      </c>
      <c r="E27" s="71">
        <f>'LNO-CCSD(T)-def2nZVP'!FY27</f>
        <v>3.6128212812550138</v>
      </c>
      <c r="G27" s="71">
        <f t="shared" si="0"/>
        <v>-0.58716650006098936</v>
      </c>
      <c r="I27" s="71">
        <f t="shared" si="1"/>
        <v>0.63287106009179617</v>
      </c>
      <c r="K27" s="71">
        <f>'LNO-CCSD(T)-def2nZVP'!MW27</f>
        <v>1.6381943604709661</v>
      </c>
      <c r="L27" s="71">
        <f>'LNO-CCSD(T)-def2nZVP'!NR27</f>
        <v>1.2699862687620258</v>
      </c>
      <c r="M27" s="71">
        <f>'LNO-CCSD(T)-def2nZVP'!KS27</f>
        <v>1.8997079656026676</v>
      </c>
      <c r="O27" s="71">
        <f t="shared" si="2"/>
        <v>-0.36820809170894031</v>
      </c>
      <c r="P27" s="71">
        <f t="shared" si="3"/>
        <v>0.62972169684064183</v>
      </c>
      <c r="R27" s="71">
        <f>'LNO-CCSD(T)-def2nZVP'!HD27</f>
        <v>5.5441819871576685</v>
      </c>
      <c r="S27" s="71">
        <f>'LNO-CCSD(T)-def2nZVP'!IF27</f>
        <v>4.9672715086172374</v>
      </c>
      <c r="T27" s="71">
        <f>'LNO-CCSD(T)-def2nZVP'!GB27</f>
        <v>4.9628319167241353</v>
      </c>
      <c r="V27" s="71">
        <f t="shared" si="4"/>
        <v>-0.57691047854043109</v>
      </c>
      <c r="W27" s="71">
        <f t="shared" si="5"/>
        <v>-4.4395918931021683E-3</v>
      </c>
      <c r="Y27" s="71">
        <f>'LNO-CCSD(T)-def2nZVP'!MZ27</f>
        <v>4.0670586667072142</v>
      </c>
      <c r="Z27" s="71">
        <f>'LNO-CCSD(T)-def2nZVP'!NU27</f>
        <v>3.4521617498508594</v>
      </c>
      <c r="AA27" s="71">
        <f>'LNO-CCSD(T)-def2nZVP'!KV27</f>
        <v>3.5382585379619544</v>
      </c>
      <c r="AC27" s="71">
        <f t="shared" si="6"/>
        <v>-0.61489691685635472</v>
      </c>
      <c r="AD27" s="71">
        <f t="shared" si="7"/>
        <v>8.6096788111095002E-2</v>
      </c>
    </row>
    <row r="28" spans="1:30">
      <c r="A28" t="str">
        <f>'LNO-CCSD(T)-def2nZVP'!JX28</f>
        <v>09_end</v>
      </c>
      <c r="B28" s="71">
        <f>'LNO-CCSD(T)-def2nZVP'!HA28</f>
        <v>33.145219366578331</v>
      </c>
      <c r="C28" s="71">
        <f>'LNO-CCSD(T)-def2nZVP'!IC28</f>
        <v>33.707049298220255</v>
      </c>
      <c r="E28" s="71">
        <f>'LNO-CCSD(T)-def2nZVP'!FY28</f>
        <v>33.446165298186862</v>
      </c>
      <c r="G28" s="71">
        <f t="shared" si="0"/>
        <v>0.56182993164192396</v>
      </c>
      <c r="I28" s="71">
        <f t="shared" si="1"/>
        <v>-0.26088400003339274</v>
      </c>
      <c r="K28" s="71">
        <f>'LNO-CCSD(T)-def2nZVP'!MW28</f>
        <v>33.489766823318433</v>
      </c>
      <c r="L28" s="71">
        <f>'LNO-CCSD(T)-def2nZVP'!NR28</f>
        <v>33.873619605548754</v>
      </c>
      <c r="M28" s="71">
        <f>'LNO-CCSD(T)-def2nZVP'!KS28</f>
        <v>33.668558179240421</v>
      </c>
      <c r="O28" s="71">
        <f t="shared" si="2"/>
        <v>0.3838527822303206</v>
      </c>
      <c r="P28" s="71">
        <f t="shared" si="3"/>
        <v>-0.20506142630833324</v>
      </c>
      <c r="R28" s="71">
        <f>'LNO-CCSD(T)-def2nZVP'!HD28</f>
        <v>28.778172171839635</v>
      </c>
      <c r="S28" s="71">
        <f>'LNO-CCSD(T)-def2nZVP'!IF28</f>
        <v>29.36578602950733</v>
      </c>
      <c r="T28" s="71">
        <f>'LNO-CCSD(T)-def2nZVP'!GB28</f>
        <v>29.086711709076354</v>
      </c>
      <c r="V28" s="71">
        <f t="shared" si="4"/>
        <v>0.58761385766769436</v>
      </c>
      <c r="W28" s="71">
        <f t="shared" si="5"/>
        <v>-0.27907432043097558</v>
      </c>
      <c r="Y28" s="71">
        <f>'LNO-CCSD(T)-def2nZVP'!MZ28</f>
        <v>28.047076365192979</v>
      </c>
      <c r="Z28" s="71">
        <f>'LNO-CCSD(T)-def2nZVP'!NU28</f>
        <v>28.567633466220439</v>
      </c>
      <c r="AA28" s="71">
        <f>'LNO-CCSD(T)-def2nZVP'!KV28</f>
        <v>28.322418246940011</v>
      </c>
      <c r="AC28" s="71">
        <f t="shared" si="6"/>
        <v>0.52055710102746033</v>
      </c>
      <c r="AD28" s="71">
        <f t="shared" si="7"/>
        <v>-0.24521521928042844</v>
      </c>
    </row>
    <row r="29" spans="1:30">
      <c r="A29" t="str">
        <f>'LNO-CCSD(T)-def2nZVP'!JX29</f>
        <v>09_start</v>
      </c>
      <c r="B29" s="71">
        <f>'LNO-CCSD(T)-def2nZVP'!HA29</f>
        <v>7.5346840512440441</v>
      </c>
      <c r="C29" s="71">
        <f>'LNO-CCSD(T)-def2nZVP'!IC29</f>
        <v>7.5122767349647139</v>
      </c>
      <c r="E29" s="71">
        <f>'LNO-CCSD(T)-def2nZVP'!FY29</f>
        <v>7.8936812384384369</v>
      </c>
      <c r="G29" s="71">
        <f t="shared" si="0"/>
        <v>-2.2407316279330125E-2</v>
      </c>
      <c r="I29" s="71">
        <f t="shared" si="1"/>
        <v>0.38140450347372301</v>
      </c>
      <c r="K29" s="71">
        <f>'LNO-CCSD(T)-def2nZVP'!MW29</f>
        <v>5.5415761974775766</v>
      </c>
      <c r="L29" s="71">
        <f>'LNO-CCSD(T)-def2nZVP'!NR29</f>
        <v>5.4693504063996095</v>
      </c>
      <c r="M29" s="71">
        <f>'LNO-CCSD(T)-def2nZVP'!KS29</f>
        <v>5.9327228738170392</v>
      </c>
      <c r="O29" s="71">
        <f t="shared" si="2"/>
        <v>-7.2225791077967116E-2</v>
      </c>
      <c r="P29" s="71">
        <f t="shared" si="3"/>
        <v>0.46337246741742977</v>
      </c>
      <c r="R29" s="71">
        <f>'LNO-CCSD(T)-def2nZVP'!HD29</f>
        <v>12.967014710175452</v>
      </c>
      <c r="S29" s="71">
        <f>'LNO-CCSD(T)-def2nZVP'!IF29</f>
        <v>12.96786149661169</v>
      </c>
      <c r="T29" s="71">
        <f>'LNO-CCSD(T)-def2nZVP'!GB29</f>
        <v>14.259847746401574</v>
      </c>
      <c r="V29" s="71">
        <f t="shared" si="4"/>
        <v>8.4678643623803396E-4</v>
      </c>
      <c r="W29" s="71">
        <f t="shared" si="5"/>
        <v>1.2919862497898844</v>
      </c>
      <c r="Y29" s="71">
        <f>'LNO-CCSD(T)-def2nZVP'!MZ29</f>
        <v>10.691609772584</v>
      </c>
      <c r="Z29" s="71">
        <f>'LNO-CCSD(T)-def2nZVP'!NU29</f>
        <v>10.715005466369828</v>
      </c>
      <c r="AA29" s="71">
        <f>'LNO-CCSD(T)-def2nZVP'!KV29</f>
        <v>11.61502301506364</v>
      </c>
      <c r="AC29" s="71">
        <f t="shared" si="6"/>
        <v>2.3395693785827731E-2</v>
      </c>
      <c r="AD29" s="71">
        <f t="shared" si="7"/>
        <v>0.90001754869381223</v>
      </c>
    </row>
    <row r="30" spans="1:30">
      <c r="A30" t="str">
        <f>'LNO-CCSD(T)-def2nZVP'!JX30</f>
        <v>09_ts</v>
      </c>
      <c r="B30" s="71">
        <f>'LNO-CCSD(T)-def2nZVP'!HA30</f>
        <v>25.610535315334285</v>
      </c>
      <c r="C30" s="71">
        <f>'LNO-CCSD(T)-def2nZVP'!IC30</f>
        <v>26.194772563255544</v>
      </c>
      <c r="E30" s="71">
        <f>'LNO-CCSD(T)-def2nZVP'!FY30</f>
        <v>25.552484059748423</v>
      </c>
      <c r="G30" s="71">
        <f t="shared" si="0"/>
        <v>0.58423724792125853</v>
      </c>
      <c r="I30" s="71">
        <f t="shared" si="1"/>
        <v>-0.64228850350712108</v>
      </c>
      <c r="K30" s="71">
        <f>'LNO-CCSD(T)-def2nZVP'!MW30</f>
        <v>27.948190625840859</v>
      </c>
      <c r="L30" s="71">
        <f>'LNO-CCSD(T)-def2nZVP'!NR30</f>
        <v>28.404269199149144</v>
      </c>
      <c r="M30" s="71">
        <f>'LNO-CCSD(T)-def2nZVP'!KS30</f>
        <v>27.735835305423382</v>
      </c>
      <c r="O30" s="71">
        <f t="shared" si="2"/>
        <v>0.45607857330828594</v>
      </c>
      <c r="P30" s="71">
        <f t="shared" si="3"/>
        <v>-0.66843389372576212</v>
      </c>
      <c r="R30" s="71">
        <f>'LNO-CCSD(T)-def2nZVP'!HD30</f>
        <v>15.811157461664182</v>
      </c>
      <c r="S30" s="71">
        <f>'LNO-CCSD(T)-def2nZVP'!IF30</f>
        <v>16.39792453289564</v>
      </c>
      <c r="T30" s="71">
        <f>'LNO-CCSD(T)-def2nZVP'!GB30</f>
        <v>14.826863962674782</v>
      </c>
      <c r="V30" s="71">
        <f t="shared" si="4"/>
        <v>0.5867670712314581</v>
      </c>
      <c r="W30" s="71">
        <f t="shared" si="5"/>
        <v>-1.5710605702208582</v>
      </c>
      <c r="Y30" s="71">
        <f>'LNO-CCSD(T)-def2nZVP'!MZ30</f>
        <v>17.35546659260898</v>
      </c>
      <c r="Z30" s="71">
        <f>'LNO-CCSD(T)-def2nZVP'!NU30</f>
        <v>17.852627999850611</v>
      </c>
      <c r="AA30" s="71">
        <f>'LNO-CCSD(T)-def2nZVP'!KV30</f>
        <v>16.707395231876372</v>
      </c>
      <c r="AC30" s="71">
        <f t="shared" si="6"/>
        <v>0.49716140724163083</v>
      </c>
      <c r="AD30" s="71">
        <f t="shared" si="7"/>
        <v>-1.1452327679742389</v>
      </c>
    </row>
    <row r="31" spans="1:30">
      <c r="A31" t="str">
        <f>'LNO-CCSD(T)-def2nZVP'!JX31</f>
        <v>10_end_MAI</v>
      </c>
      <c r="B31" s="71">
        <f>'LNO-CCSD(T)-def2nZVP'!HA31</f>
        <v>-4.6091193758769853</v>
      </c>
      <c r="C31" s="71">
        <f>'LNO-CCSD(T)-def2nZVP'!IC31</f>
        <v>-5.2213502116991881</v>
      </c>
      <c r="E31" s="71">
        <f>'LNO-CCSD(T)-def2nZVP'!FY31</f>
        <v>-5.2768081584628517</v>
      </c>
      <c r="G31" s="71">
        <f t="shared" si="0"/>
        <v>-0.61223083582220283</v>
      </c>
      <c r="I31" s="71">
        <f t="shared" si="1"/>
        <v>-5.5457946763663557E-2</v>
      </c>
      <c r="K31" s="71">
        <f>'LNO-CCSD(T)-def2nZVP'!MW31</f>
        <v>-5.48683260122968</v>
      </c>
      <c r="L31" s="71">
        <f>'LNO-CCSD(T)-def2nZVP'!NR31</f>
        <v>-5.7976396942580255</v>
      </c>
      <c r="M31" s="71">
        <f>'LNO-CCSD(T)-def2nZVP'!KS31</f>
        <v>-5.6796540592623375</v>
      </c>
      <c r="O31" s="71">
        <f t="shared" si="2"/>
        <v>-0.31080709302834553</v>
      </c>
      <c r="P31" s="71">
        <f t="shared" si="3"/>
        <v>0.11798563499568804</v>
      </c>
      <c r="R31" s="71">
        <f>'LNO-CCSD(T)-def2nZVP'!HD31</f>
        <v>-3.5364447845938551</v>
      </c>
      <c r="S31" s="71">
        <f>'LNO-CCSD(T)-def2nZVP'!IF31</f>
        <v>-3.6473138783640513</v>
      </c>
      <c r="T31" s="71">
        <f>'LNO-CCSD(T)-def2nZVP'!GB31</f>
        <v>-3.6804736516856287</v>
      </c>
      <c r="V31" s="71">
        <f t="shared" si="4"/>
        <v>-0.11086909377019616</v>
      </c>
      <c r="W31" s="71">
        <f t="shared" si="5"/>
        <v>-3.3159773321577379E-2</v>
      </c>
      <c r="Y31" s="71">
        <f>'LNO-CCSD(T)-def2nZVP'!MZ31</f>
        <v>-4.2146403291710222</v>
      </c>
      <c r="Z31" s="71">
        <f>'LNO-CCSD(T)-def2nZVP'!NU31</f>
        <v>-4.2234767296179268</v>
      </c>
      <c r="AA31" s="71">
        <f>'LNO-CCSD(T)-def2nZVP'!KV31</f>
        <v>-3.9624546024784664</v>
      </c>
      <c r="AC31" s="71">
        <f t="shared" si="6"/>
        <v>-8.8364004469045909E-3</v>
      </c>
      <c r="AD31" s="71">
        <f t="shared" si="7"/>
        <v>0.26102212713946038</v>
      </c>
    </row>
    <row r="32" spans="1:30">
      <c r="A32" t="str">
        <f>'LNO-CCSD(T)-def2nZVP'!JX32</f>
        <v>10_start_MAI</v>
      </c>
      <c r="B32" s="71">
        <f>'LNO-CCSD(T)-def2nZVP'!HA32</f>
        <v>14.800708875946022</v>
      </c>
      <c r="C32" s="71">
        <f>'LNO-CCSD(T)-def2nZVP'!IC32</f>
        <v>14.146793482629574</v>
      </c>
      <c r="E32" s="71">
        <f>'LNO-CCSD(T)-def2nZVP'!FY32</f>
        <v>13.334769861920607</v>
      </c>
      <c r="G32" s="71">
        <f t="shared" si="0"/>
        <v>-0.65391539331644744</v>
      </c>
      <c r="I32" s="71">
        <f t="shared" si="1"/>
        <v>-0.81202362070896683</v>
      </c>
      <c r="K32" s="71">
        <f>'LNO-CCSD(T)-def2nZVP'!MW32</f>
        <v>14.983998509796482</v>
      </c>
      <c r="L32" s="71">
        <f>'LNO-CCSD(T)-def2nZVP'!NR32</f>
        <v>14.637116051238394</v>
      </c>
      <c r="M32" s="71">
        <f>'LNO-CCSD(T)-def2nZVP'!KS32</f>
        <v>13.330593061276621</v>
      </c>
      <c r="O32" s="71">
        <f t="shared" si="2"/>
        <v>-0.3468824585580883</v>
      </c>
      <c r="P32" s="71">
        <f t="shared" si="3"/>
        <v>-1.3065229899617723</v>
      </c>
      <c r="R32" s="71">
        <f>'LNO-CCSD(T)-def2nZVP'!HD32</f>
        <v>9.7868632735708143</v>
      </c>
      <c r="S32" s="71">
        <f>'LNO-CCSD(T)-def2nZVP'!IF32</f>
        <v>9.675663903306214</v>
      </c>
      <c r="T32" s="71">
        <f>'LNO-CCSD(T)-def2nZVP'!GB32</f>
        <v>9.7715241525994951</v>
      </c>
      <c r="V32" s="71">
        <f t="shared" si="4"/>
        <v>-0.11119937026460036</v>
      </c>
      <c r="W32" s="71">
        <f t="shared" si="5"/>
        <v>9.5860249293281186E-2</v>
      </c>
      <c r="Y32" s="71">
        <f>'LNO-CCSD(T)-def2nZVP'!MZ32</f>
        <v>9.3233059572821766</v>
      </c>
      <c r="Z32" s="71">
        <f>'LNO-CCSD(T)-def2nZVP'!NU32</f>
        <v>9.1630490652646763</v>
      </c>
      <c r="AA32" s="71">
        <f>'LNO-CCSD(T)-def2nZVP'!KV32</f>
        <v>9.2419259011354296</v>
      </c>
      <c r="AC32" s="71">
        <f t="shared" si="6"/>
        <v>-0.16025689201750026</v>
      </c>
      <c r="AD32" s="71">
        <f t="shared" si="7"/>
        <v>7.8876835870753226E-2</v>
      </c>
    </row>
    <row r="33" spans="1:30">
      <c r="A33" t="str">
        <f>'LNO-CCSD(T)-def2nZVP'!JX33</f>
        <v>10_ts_MAI</v>
      </c>
      <c r="B33" s="71">
        <f>'LNO-CCSD(T)-def2nZVP'!HA33</f>
        <v>-19.409828251823008</v>
      </c>
      <c r="C33" s="71">
        <f>'LNO-CCSD(T)-def2nZVP'!IC33</f>
        <v>-19.368143694328761</v>
      </c>
      <c r="E33" s="71">
        <f>'LNO-CCSD(T)-def2nZVP'!FY33</f>
        <v>-18.611578020383458</v>
      </c>
      <c r="G33" s="71">
        <f t="shared" si="0"/>
        <v>4.1684557494246377E-2</v>
      </c>
      <c r="I33" s="71">
        <f t="shared" si="1"/>
        <v>0.75656567394530327</v>
      </c>
      <c r="K33" s="71">
        <f>'LNO-CCSD(T)-def2nZVP'!MW33</f>
        <v>-20.470831111026161</v>
      </c>
      <c r="L33" s="71">
        <f>'LNO-CCSD(T)-def2nZVP'!NR33</f>
        <v>-20.434755745496417</v>
      </c>
      <c r="M33" s="71">
        <f>'LNO-CCSD(T)-def2nZVP'!KS33</f>
        <v>-19.01024712053896</v>
      </c>
      <c r="O33" s="71">
        <f t="shared" si="2"/>
        <v>3.6075365529743664E-2</v>
      </c>
      <c r="P33" s="71">
        <f t="shared" si="3"/>
        <v>1.4245086249574577</v>
      </c>
      <c r="R33" s="71">
        <f>'LNO-CCSD(T)-def2nZVP'!HD33</f>
        <v>-13.323308058164669</v>
      </c>
      <c r="S33" s="71">
        <f>'LNO-CCSD(T)-def2nZVP'!IF33</f>
        <v>-13.322977781670266</v>
      </c>
      <c r="T33" s="71">
        <f>'LNO-CCSD(T)-def2nZVP'!GB33</f>
        <v>-13.451997804285124</v>
      </c>
      <c r="V33" s="71">
        <f t="shared" si="4"/>
        <v>3.3027649440242612E-4</v>
      </c>
      <c r="W33" s="71">
        <f t="shared" si="5"/>
        <v>-0.12902002261485812</v>
      </c>
      <c r="Y33" s="71">
        <f>'LNO-CCSD(T)-def2nZVP'!MZ33</f>
        <v>-13.537946286453199</v>
      </c>
      <c r="Z33" s="71">
        <f>'LNO-CCSD(T)-def2nZVP'!NU33</f>
        <v>-13.386525794882603</v>
      </c>
      <c r="AA33" s="71">
        <f>'LNO-CCSD(T)-def2nZVP'!KV33</f>
        <v>-13.204380503613896</v>
      </c>
      <c r="AC33" s="71">
        <f t="shared" si="6"/>
        <v>0.15142049157059567</v>
      </c>
      <c r="AD33" s="71">
        <f t="shared" si="7"/>
        <v>0.18214529126870715</v>
      </c>
    </row>
    <row r="34" spans="1:30">
      <c r="A34" t="str">
        <f>'LNO-CCSD(T)-def2nZVP'!JX34</f>
        <v>11_end</v>
      </c>
      <c r="B34" s="71">
        <f>'LNO-CCSD(T)-def2nZVP'!HA34</f>
        <v>29.331821155458179</v>
      </c>
      <c r="C34" s="71">
        <f>'LNO-CCSD(T)-def2nZVP'!IC34</f>
        <v>29.188255641588977</v>
      </c>
      <c r="E34" s="71">
        <f>'LNO-CCSD(T)-def2nZVP'!FY34</f>
        <v>29.576240015105952</v>
      </c>
      <c r="G34" s="71">
        <f t="shared" si="0"/>
        <v>-0.14356551386920202</v>
      </c>
      <c r="I34" s="71">
        <f t="shared" si="1"/>
        <v>0.38798437351697501</v>
      </c>
      <c r="K34" s="71">
        <f>'LNO-CCSD(T)-def2nZVP'!MW34</f>
        <v>29.142186008867132</v>
      </c>
      <c r="L34" s="71">
        <f>'LNO-CCSD(T)-def2nZVP'!NR34</f>
        <v>28.959978698141356</v>
      </c>
      <c r="M34" s="71">
        <f>'LNO-CCSD(T)-def2nZVP'!KS34</f>
        <v>29.532558878152422</v>
      </c>
      <c r="O34" s="71">
        <f t="shared" si="2"/>
        <v>-0.18220731072577578</v>
      </c>
      <c r="P34" s="71">
        <f t="shared" si="3"/>
        <v>0.57258018001106592</v>
      </c>
      <c r="R34" s="71">
        <f>'LNO-CCSD(T)-def2nZVP'!HD34</f>
        <v>29.853073285820116</v>
      </c>
      <c r="S34" s="71">
        <f>'LNO-CCSD(T)-def2nZVP'!IF34</f>
        <v>29.77682704765305</v>
      </c>
      <c r="T34" s="71">
        <f>'LNO-CCSD(T)-def2nZVP'!GB34</f>
        <v>29.793625960065036</v>
      </c>
      <c r="V34" s="71">
        <f t="shared" si="4"/>
        <v>-7.6246238167065883E-2</v>
      </c>
      <c r="W34" s="71">
        <f t="shared" si="5"/>
        <v>1.6798912411985611E-2</v>
      </c>
      <c r="Y34" s="71">
        <f>'LNO-CCSD(T)-def2nZVP'!MZ34</f>
        <v>29.853819746133972</v>
      </c>
      <c r="Z34" s="71">
        <f>'LNO-CCSD(T)-def2nZVP'!NU34</f>
        <v>29.799576551031819</v>
      </c>
      <c r="AA34" s="71">
        <f>'LNO-CCSD(T)-def2nZVP'!KV34</f>
        <v>29.822554398964545</v>
      </c>
      <c r="AC34" s="71">
        <f t="shared" si="6"/>
        <v>-5.4243195102152697E-2</v>
      </c>
      <c r="AD34" s="71">
        <f t="shared" si="7"/>
        <v>2.2977847932725837E-2</v>
      </c>
    </row>
    <row r="35" spans="1:30">
      <c r="A35" t="str">
        <f>'LNO-CCSD(T)-def2nZVP'!JX35</f>
        <v>11_start</v>
      </c>
      <c r="B35" s="71">
        <f>'LNO-CCSD(T)-def2nZVP'!HA35</f>
        <v>87.308960468169346</v>
      </c>
      <c r="C35" s="71">
        <f>'LNO-CCSD(T)-def2nZVP'!IC35</f>
        <v>87.343203686680056</v>
      </c>
      <c r="E35" s="71">
        <f>'LNO-CCSD(T)-def2nZVP'!FY35</f>
        <v>87.316834312895409</v>
      </c>
      <c r="G35" s="71">
        <f t="shared" si="0"/>
        <v>3.4243218510709994E-2</v>
      </c>
      <c r="I35" s="71">
        <f t="shared" si="1"/>
        <v>-2.6369373784646655E-2</v>
      </c>
      <c r="K35" s="71">
        <f>'LNO-CCSD(T)-def2nZVP'!MW35</f>
        <v>86.762611340079829</v>
      </c>
      <c r="L35" s="71">
        <f>'LNO-CCSD(T)-def2nZVP'!NR35</f>
        <v>86.729163728283964</v>
      </c>
      <c r="M35" s="71">
        <f>'LNO-CCSD(T)-def2nZVP'!KS35</f>
        <v>86.720840429709256</v>
      </c>
      <c r="O35" s="71">
        <f t="shared" si="2"/>
        <v>-3.3447611795864418E-2</v>
      </c>
      <c r="P35" s="71">
        <f t="shared" si="3"/>
        <v>-8.3232985747088151E-3</v>
      </c>
      <c r="R35" s="71">
        <f>'LNO-CCSD(T)-def2nZVP'!HD35</f>
        <v>84.481496517653682</v>
      </c>
      <c r="S35" s="71">
        <f>'LNO-CCSD(T)-def2nZVP'!IF35</f>
        <v>84.520523580009453</v>
      </c>
      <c r="T35" s="71">
        <f>'LNO-CCSD(T)-def2nZVP'!GB35</f>
        <v>84.067111934678707</v>
      </c>
      <c r="V35" s="71">
        <f t="shared" si="4"/>
        <v>3.9027062355771136E-2</v>
      </c>
      <c r="W35" s="71">
        <f t="shared" si="5"/>
        <v>-0.45341164533074618</v>
      </c>
      <c r="Y35" s="71">
        <f>'LNO-CCSD(T)-def2nZVP'!MZ35</f>
        <v>83.515948032902529</v>
      </c>
      <c r="Z35" s="71">
        <f>'LNO-CCSD(T)-def2nZVP'!NU35</f>
        <v>83.576564107710354</v>
      </c>
      <c r="AA35" s="71">
        <f>'LNO-CCSD(T)-def2nZVP'!KV35</f>
        <v>82.903872668690852</v>
      </c>
      <c r="AC35" s="71">
        <f t="shared" si="6"/>
        <v>6.0616074807825271E-2</v>
      </c>
      <c r="AD35" s="71">
        <f t="shared" si="7"/>
        <v>-0.67269143901950201</v>
      </c>
    </row>
    <row r="36" spans="1:30">
      <c r="A36" t="str">
        <f>'LNO-CCSD(T)-def2nZVP'!JX36</f>
        <v>11_ts</v>
      </c>
      <c r="B36" s="71">
        <f>'LNO-CCSD(T)-def2nZVP'!HA36</f>
        <v>-57.977139312711174</v>
      </c>
      <c r="C36" s="71">
        <f>'LNO-CCSD(T)-def2nZVP'!IC36</f>
        <v>-58.154948045091075</v>
      </c>
      <c r="E36" s="71">
        <f>'LNO-CCSD(T)-def2nZVP'!FY36</f>
        <v>-57.740594297789457</v>
      </c>
      <c r="G36" s="71">
        <f t="shared" si="0"/>
        <v>-0.17780873237990136</v>
      </c>
      <c r="I36" s="71">
        <f t="shared" si="1"/>
        <v>0.41435374730161811</v>
      </c>
      <c r="K36" s="71">
        <f>'LNO-CCSD(T)-def2nZVP'!MW36</f>
        <v>-57.620425331212701</v>
      </c>
      <c r="L36" s="71">
        <f>'LNO-CCSD(T)-def2nZVP'!NR36</f>
        <v>-57.769185030142609</v>
      </c>
      <c r="M36" s="71">
        <f>'LNO-CCSD(T)-def2nZVP'!KS36</f>
        <v>-57.188281551556827</v>
      </c>
      <c r="O36" s="71">
        <f t="shared" si="2"/>
        <v>-0.14875969892990781</v>
      </c>
      <c r="P36" s="71">
        <f t="shared" si="3"/>
        <v>0.58090347858578184</v>
      </c>
      <c r="R36" s="71">
        <f>'LNO-CCSD(T)-def2nZVP'!HD36</f>
        <v>-54.628423231833565</v>
      </c>
      <c r="S36" s="71">
        <f>'LNO-CCSD(T)-def2nZVP'!IF36</f>
        <v>-54.74369653235641</v>
      </c>
      <c r="T36" s="71">
        <f>'LNO-CCSD(T)-def2nZVP'!GB36</f>
        <v>-54.273485974613671</v>
      </c>
      <c r="V36" s="71">
        <f t="shared" si="4"/>
        <v>-0.11527330052284412</v>
      </c>
      <c r="W36" s="71">
        <f t="shared" si="5"/>
        <v>0.4702105577427389</v>
      </c>
      <c r="Y36" s="71">
        <f>'LNO-CCSD(T)-def2nZVP'!MZ36</f>
        <v>-53.662128286768549</v>
      </c>
      <c r="Z36" s="71">
        <f>'LNO-CCSD(T)-def2nZVP'!NU36</f>
        <v>-53.776987556678527</v>
      </c>
      <c r="AA36" s="71">
        <f>'LNO-CCSD(T)-def2nZVP'!KV36</f>
        <v>-53.081318269726303</v>
      </c>
      <c r="AC36" s="71">
        <f t="shared" si="6"/>
        <v>-0.11485926990997797</v>
      </c>
      <c r="AD36" s="71">
        <f t="shared" si="7"/>
        <v>0.6956692869522243</v>
      </c>
    </row>
    <row r="37" spans="1:30">
      <c r="A37" t="str">
        <f>'LNO-CCSD(T)-def2nZVP'!JX37</f>
        <v>12_end</v>
      </c>
      <c r="B37" s="71">
        <f>'LNO-CCSD(T)-def2nZVP'!HA37</f>
        <v>5.6809319697006142</v>
      </c>
      <c r="C37" s="71">
        <f>'LNO-CCSD(T)-def2nZVP'!IC37</f>
        <v>5.7516529681048683</v>
      </c>
      <c r="E37" s="71">
        <f>'LNO-CCSD(T)-def2nZVP'!FY37</f>
        <v>5.6569533759773414</v>
      </c>
      <c r="G37" s="71">
        <f t="shared" si="0"/>
        <v>7.0720998404254054E-2</v>
      </c>
      <c r="I37" s="71">
        <f t="shared" si="1"/>
        <v>-9.4699592127526877E-2</v>
      </c>
      <c r="K37" s="71">
        <f>'LNO-CCSD(T)-def2nZVP'!MW37</f>
        <v>5.1780709065772887</v>
      </c>
      <c r="L37" s="71">
        <f>'LNO-CCSD(T)-def2nZVP'!NR37</f>
        <v>5.2983468573985562</v>
      </c>
      <c r="M37" s="71">
        <f>'LNO-CCSD(T)-def2nZVP'!KS37</f>
        <v>5.3801715736244926</v>
      </c>
      <c r="O37" s="71">
        <f t="shared" si="2"/>
        <v>0.12027595082126741</v>
      </c>
      <c r="P37" s="71">
        <f t="shared" si="3"/>
        <v>8.1824716225936456E-2</v>
      </c>
      <c r="R37" s="71">
        <f>'LNO-CCSD(T)-def2nZVP'!HD37</f>
        <v>5.4882237145828476</v>
      </c>
      <c r="S37" s="71">
        <f>'LNO-CCSD(T)-def2nZVP'!IF37</f>
        <v>5.6006064050431759</v>
      </c>
      <c r="T37" s="71">
        <f>'LNO-CCSD(T)-def2nZVP'!GB37</f>
        <v>5.6699984702347974</v>
      </c>
      <c r="V37" s="71">
        <f t="shared" si="4"/>
        <v>0.11238269046032823</v>
      </c>
      <c r="W37" s="71">
        <f t="shared" si="5"/>
        <v>6.9392065191621555E-2</v>
      </c>
      <c r="Y37" s="71">
        <f>'LNO-CCSD(T)-def2nZVP'!MZ37</f>
        <v>5.2613053794690829</v>
      </c>
      <c r="Z37" s="71">
        <f>'LNO-CCSD(T)-def2nZVP'!NU37</f>
        <v>5.4037396821688892</v>
      </c>
      <c r="AA37" s="71">
        <f>'LNO-CCSD(T)-def2nZVP'!KV37</f>
        <v>5.4736172448138616</v>
      </c>
      <c r="AC37" s="71">
        <f t="shared" si="6"/>
        <v>0.14243430269980628</v>
      </c>
      <c r="AD37" s="71">
        <f t="shared" si="7"/>
        <v>6.9877562644972357E-2</v>
      </c>
    </row>
    <row r="38" spans="1:30">
      <c r="A38" t="str">
        <f>'LNO-CCSD(T)-def2nZVP'!JX38</f>
        <v>12_start</v>
      </c>
      <c r="B38" s="71">
        <f>'LNO-CCSD(T)-def2nZVP'!HA38</f>
        <v>37.73723117025925</v>
      </c>
      <c r="C38" s="71">
        <f>'LNO-CCSD(T)-def2nZVP'!IC38</f>
        <v>37.703927559527017</v>
      </c>
      <c r="E38" s="71">
        <f>'LNO-CCSD(T)-def2nZVP'!FY38</f>
        <v>37.801684685468864</v>
      </c>
      <c r="G38" s="71">
        <f t="shared" si="0"/>
        <v>-3.3303610732232869E-2</v>
      </c>
      <c r="I38" s="71">
        <f t="shared" si="1"/>
        <v>9.7757125941846823E-2</v>
      </c>
      <c r="K38" s="71">
        <f>'LNO-CCSD(T)-def2nZVP'!MW38</f>
        <v>38.155469075821962</v>
      </c>
      <c r="L38" s="71">
        <f>'LNO-CCSD(T)-def2nZVP'!NR38</f>
        <v>38.272386683679223</v>
      </c>
      <c r="M38" s="71">
        <f>'LNO-CCSD(T)-def2nZVP'!KS38</f>
        <v>38.398396496136861</v>
      </c>
      <c r="O38" s="71">
        <f t="shared" si="2"/>
        <v>0.11691760785726046</v>
      </c>
      <c r="P38" s="71">
        <f t="shared" si="3"/>
        <v>0.12600981245763876</v>
      </c>
      <c r="R38" s="71">
        <f>'LNO-CCSD(T)-def2nZVP'!HD38</f>
        <v>36.791977773500399</v>
      </c>
      <c r="S38" s="71">
        <f>'LNO-CCSD(T)-def2nZVP'!IF38</f>
        <v>36.922927616806852</v>
      </c>
      <c r="T38" s="71">
        <f>'LNO-CCSD(T)-def2nZVP'!GB38</f>
        <v>36.993581622217775</v>
      </c>
      <c r="V38" s="71">
        <f t="shared" si="4"/>
        <v>0.13094984330645332</v>
      </c>
      <c r="W38" s="71">
        <f t="shared" si="5"/>
        <v>7.0654005410922593E-2</v>
      </c>
      <c r="Y38" s="71">
        <f>'LNO-CCSD(T)-def2nZVP'!MZ38</f>
        <v>37.491284369103155</v>
      </c>
      <c r="Z38" s="71">
        <f>'LNO-CCSD(T)-def2nZVP'!NU38</f>
        <v>37.617003939656357</v>
      </c>
      <c r="AA38" s="71">
        <f>'LNO-CCSD(T)-def2nZVP'!KV38</f>
        <v>37.368682177846011</v>
      </c>
      <c r="AC38" s="71">
        <f t="shared" si="6"/>
        <v>0.12571957055320127</v>
      </c>
      <c r="AD38" s="71">
        <f t="shared" si="7"/>
        <v>-0.24832176181034527</v>
      </c>
    </row>
    <row r="39" spans="1:30">
      <c r="A39" t="str">
        <f>'LNO-CCSD(T)-def2nZVP'!JX39</f>
        <v>12_ts</v>
      </c>
      <c r="B39" s="71">
        <f>'LNO-CCSD(T)-def2nZVP'!HA39</f>
        <v>-32.056299200558641</v>
      </c>
      <c r="C39" s="71">
        <f>'LNO-CCSD(T)-def2nZVP'!IC39</f>
        <v>-31.952274591422146</v>
      </c>
      <c r="E39" s="71">
        <f>'LNO-CCSD(T)-def2nZVP'!FY39</f>
        <v>-32.144731309491526</v>
      </c>
      <c r="G39" s="71">
        <f t="shared" si="0"/>
        <v>0.10402460913649492</v>
      </c>
      <c r="I39" s="71">
        <f t="shared" si="1"/>
        <v>-0.19245671806937992</v>
      </c>
      <c r="K39" s="71">
        <f>'LNO-CCSD(T)-def2nZVP'!MW39</f>
        <v>-32.977398169244672</v>
      </c>
      <c r="L39" s="71">
        <f>'LNO-CCSD(T)-def2nZVP'!NR39</f>
        <v>-32.974039826280666</v>
      </c>
      <c r="M39" s="71">
        <f>'LNO-CCSD(T)-def2nZVP'!KS39</f>
        <v>-33.018224922512374</v>
      </c>
      <c r="O39" s="71">
        <f t="shared" si="2"/>
        <v>3.3583429640060558E-3</v>
      </c>
      <c r="P39" s="71">
        <f t="shared" si="3"/>
        <v>-4.4185096231707632E-2</v>
      </c>
      <c r="R39" s="71">
        <f>'LNO-CCSD(T)-def2nZVP'!HD39</f>
        <v>-31.303754058917548</v>
      </c>
      <c r="S39" s="71">
        <f>'LNO-CCSD(T)-def2nZVP'!IF39</f>
        <v>-31.322321211763679</v>
      </c>
      <c r="T39" s="71">
        <f>'LNO-CCSD(T)-def2nZVP'!GB39</f>
        <v>-31.32358315198298</v>
      </c>
      <c r="V39" s="71">
        <f t="shared" si="4"/>
        <v>-1.8567152846131307E-2</v>
      </c>
      <c r="W39" s="71">
        <f t="shared" si="5"/>
        <v>-1.2619402193010387E-3</v>
      </c>
      <c r="Y39" s="71">
        <f>'LNO-CCSD(T)-def2nZVP'!MZ39</f>
        <v>-32.22997898963407</v>
      </c>
      <c r="Z39" s="71">
        <f>'LNO-CCSD(T)-def2nZVP'!NU39</f>
        <v>-32.213264257487474</v>
      </c>
      <c r="AA39" s="71">
        <f>'LNO-CCSD(T)-def2nZVP'!KV39</f>
        <v>-31.895064933032153</v>
      </c>
      <c r="AC39" s="71">
        <f t="shared" si="6"/>
        <v>1.6714732146596134E-2</v>
      </c>
      <c r="AD39" s="71">
        <f t="shared" si="7"/>
        <v>0.31819932445532118</v>
      </c>
    </row>
    <row r="40" spans="1:30">
      <c r="A40" t="str">
        <f>'LNO-CCSD(T)-def2nZVP'!JX40</f>
        <v>13_end</v>
      </c>
      <c r="B40" s="71">
        <f>'LNO-CCSD(T)-def2nZVP'!HA40</f>
        <v>25.101186437608298</v>
      </c>
      <c r="C40" s="71">
        <f>'LNO-CCSD(T)-def2nZVP'!IC40</f>
        <v>25.18187733192191</v>
      </c>
      <c r="E40" s="71">
        <f>'LNO-CCSD(T)-def2nZVP'!FY40</f>
        <v>24.809840792164067</v>
      </c>
      <c r="G40" s="71">
        <f t="shared" si="0"/>
        <v>8.0690894313612205E-2</v>
      </c>
      <c r="I40" s="71">
        <f t="shared" si="1"/>
        <v>-0.37203653975784334</v>
      </c>
      <c r="K40" s="71">
        <f>'LNO-CCSD(T)-def2nZVP'!MW40</f>
        <v>28.298919258449587</v>
      </c>
      <c r="L40" s="71">
        <f>'LNO-CCSD(T)-def2nZVP'!NR40</f>
        <v>28.364388115240551</v>
      </c>
      <c r="M40" s="71">
        <f>'LNO-CCSD(T)-def2nZVP'!KS40</f>
        <v>27.750890971505171</v>
      </c>
      <c r="O40" s="71">
        <f t="shared" si="2"/>
        <v>6.546885679096448E-2</v>
      </c>
      <c r="P40" s="71">
        <f t="shared" si="3"/>
        <v>-0.61349714373537978</v>
      </c>
      <c r="R40" s="71">
        <f>'LNO-CCSD(T)-def2nZVP'!HD40</f>
        <v>18.358125895354821</v>
      </c>
      <c r="S40" s="71">
        <f>'LNO-CCSD(T)-def2nZVP'!IF40</f>
        <v>18.483523785653542</v>
      </c>
      <c r="T40" s="71">
        <f>'LNO-CCSD(T)-def2nZVP'!GB40</f>
        <v>18.286035658735319</v>
      </c>
      <c r="V40" s="71">
        <f t="shared" si="4"/>
        <v>0.12539789029872139</v>
      </c>
      <c r="W40" s="71">
        <f t="shared" si="5"/>
        <v>-0.19748812691822337</v>
      </c>
      <c r="Y40" s="71">
        <f>'LNO-CCSD(T)-def2nZVP'!MZ40</f>
        <v>20.619841236461358</v>
      </c>
      <c r="Z40" s="71">
        <f>'LNO-CCSD(T)-def2nZVP'!NU40</f>
        <v>20.709270928416263</v>
      </c>
      <c r="AA40" s="71">
        <f>'LNO-CCSD(T)-def2nZVP'!KV40</f>
        <v>20.567601472092509</v>
      </c>
      <c r="AC40" s="71">
        <f t="shared" si="6"/>
        <v>8.9429691954904911E-2</v>
      </c>
      <c r="AD40" s="71">
        <f t="shared" si="7"/>
        <v>-0.14166945632375416</v>
      </c>
    </row>
    <row r="41" spans="1:30">
      <c r="A41" t="str">
        <f>'LNO-CCSD(T)-def2nZVP'!JX41</f>
        <v>13_start</v>
      </c>
      <c r="B41" s="71">
        <f>'LNO-CCSD(T)-def2nZVP'!HA41</f>
        <v>54.811338599070147</v>
      </c>
      <c r="C41" s="71">
        <f>'LNO-CCSD(T)-def2nZVP'!IC41</f>
        <v>55.032179767985063</v>
      </c>
      <c r="E41" s="71">
        <f>'LNO-CCSD(T)-def2nZVP'!FY41</f>
        <v>54.809675297146988</v>
      </c>
      <c r="G41" s="71">
        <f t="shared" si="0"/>
        <v>0.2208411689149159</v>
      </c>
      <c r="I41" s="71">
        <f t="shared" si="1"/>
        <v>-0.22250447083807501</v>
      </c>
      <c r="K41" s="71">
        <f>'LNO-CCSD(T)-def2nZVP'!MW41</f>
        <v>56.54352525421087</v>
      </c>
      <c r="L41" s="71">
        <f>'LNO-CCSD(T)-def2nZVP'!NR41</f>
        <v>56.63303496005755</v>
      </c>
      <c r="M41" s="71">
        <f>'LNO-CCSD(T)-def2nZVP'!KS41</f>
        <v>56.226249542203512</v>
      </c>
      <c r="O41" s="71">
        <f t="shared" si="2"/>
        <v>8.9509705846680276E-2</v>
      </c>
      <c r="P41" s="71">
        <f t="shared" si="3"/>
        <v>-0.40678541785403866</v>
      </c>
      <c r="R41" s="71">
        <f>'LNO-CCSD(T)-def2nZVP'!HD41</f>
        <v>48.294225452668599</v>
      </c>
      <c r="S41" s="71">
        <f>'LNO-CCSD(T)-def2nZVP'!IF41</f>
        <v>48.442454184157612</v>
      </c>
      <c r="T41" s="71">
        <f>'LNO-CCSD(T)-def2nZVP'!GB41</f>
        <v>48.308931646025947</v>
      </c>
      <c r="V41" s="71">
        <f t="shared" si="4"/>
        <v>0.14822873148901294</v>
      </c>
      <c r="W41" s="71">
        <f t="shared" si="5"/>
        <v>-0.1335225381316647</v>
      </c>
      <c r="Y41" s="71">
        <f>'LNO-CCSD(T)-def2nZVP'!MZ41</f>
        <v>48.730472880900038</v>
      </c>
      <c r="Z41" s="71">
        <f>'LNO-CCSD(T)-def2nZVP'!NU41</f>
        <v>48.813694470721444</v>
      </c>
      <c r="AA41" s="71">
        <f>'LNO-CCSD(T)-def2nZVP'!KV41</f>
        <v>48.621191109984672</v>
      </c>
      <c r="AC41" s="71">
        <f t="shared" si="6"/>
        <v>8.3221589821405928E-2</v>
      </c>
      <c r="AD41" s="71">
        <f t="shared" si="7"/>
        <v>-0.19250336073677232</v>
      </c>
    </row>
    <row r="42" spans="1:30">
      <c r="A42" t="str">
        <f>'LNO-CCSD(T)-def2nZVP'!JX42</f>
        <v>13_ts</v>
      </c>
      <c r="B42" s="71">
        <f>'LNO-CCSD(T)-def2nZVP'!HA42</f>
        <v>-29.710152161461846</v>
      </c>
      <c r="C42" s="71">
        <f>'LNO-CCSD(T)-def2nZVP'!IC42</f>
        <v>-29.850302436063156</v>
      </c>
      <c r="E42" s="71">
        <f>'LNO-CCSD(T)-def2nZVP'!FY42</f>
        <v>-29.999834504982918</v>
      </c>
      <c r="G42" s="71">
        <f t="shared" si="0"/>
        <v>-0.1401502746013108</v>
      </c>
      <c r="I42" s="71">
        <f t="shared" si="1"/>
        <v>-0.14953206891976123</v>
      </c>
      <c r="K42" s="71">
        <f>'LNO-CCSD(T)-def2nZVP'!MW42</f>
        <v>-28.244605995761283</v>
      </c>
      <c r="L42" s="71">
        <f>'LNO-CCSD(T)-def2nZVP'!NR42</f>
        <v>-28.268646844816999</v>
      </c>
      <c r="M42" s="71">
        <f>'LNO-CCSD(T)-def2nZVP'!KS42</f>
        <v>-28.475358570698337</v>
      </c>
      <c r="O42" s="71">
        <f t="shared" si="2"/>
        <v>-2.4040849055715796E-2</v>
      </c>
      <c r="P42" s="71">
        <f t="shared" si="3"/>
        <v>-0.20671172588133757</v>
      </c>
      <c r="R42" s="71">
        <f>'LNO-CCSD(T)-def2nZVP'!HD42</f>
        <v>-29.936099557313778</v>
      </c>
      <c r="S42" s="71">
        <f>'LNO-CCSD(T)-def2nZVP'!IF42</f>
        <v>-29.958930398504073</v>
      </c>
      <c r="T42" s="71">
        <f>'LNO-CCSD(T)-def2nZVP'!GB42</f>
        <v>-30.022895987290632</v>
      </c>
      <c r="V42" s="71">
        <f t="shared" si="4"/>
        <v>-2.2830841190295104E-2</v>
      </c>
      <c r="W42" s="71">
        <f t="shared" si="5"/>
        <v>-6.3965588786558669E-2</v>
      </c>
      <c r="Y42" s="71">
        <f>'LNO-CCSD(T)-def2nZVP'!MZ42</f>
        <v>-28.110631644438683</v>
      </c>
      <c r="Z42" s="71">
        <f>'LNO-CCSD(T)-def2nZVP'!NU42</f>
        <v>-28.104423542305181</v>
      </c>
      <c r="AA42" s="71">
        <f>'LNO-CCSD(T)-def2nZVP'!KV42</f>
        <v>-28.053589637892159</v>
      </c>
      <c r="AC42" s="71">
        <f t="shared" si="6"/>
        <v>6.2081021335025355E-3</v>
      </c>
      <c r="AD42" s="71">
        <f t="shared" si="7"/>
        <v>5.0833904413021713E-2</v>
      </c>
    </row>
    <row r="43" spans="1:30">
      <c r="A43" t="str">
        <f>'LNO-CCSD(T)-def2nZVP'!JX43</f>
        <v>14_end</v>
      </c>
      <c r="B43" s="71">
        <f>'LNO-CCSD(T)-def2nZVP'!HA43</f>
        <v>11.252885977464485</v>
      </c>
      <c r="C43" s="71">
        <f>'LNO-CCSD(T)-def2nZVP'!IC43</f>
        <v>11.267407507344341</v>
      </c>
      <c r="E43" s="71">
        <f>'LNO-CCSD(T)-def2nZVP'!FY43</f>
        <v>11.225618826001339</v>
      </c>
      <c r="G43" s="71">
        <f t="shared" si="0"/>
        <v>1.4521529879855777E-2</v>
      </c>
      <c r="I43" s="71">
        <f t="shared" si="1"/>
        <v>-4.1788681343001954E-2</v>
      </c>
      <c r="K43" s="71">
        <f>'LNO-CCSD(T)-def2nZVP'!MW43</f>
        <v>11.717220498657543</v>
      </c>
      <c r="L43" s="71">
        <f>'LNO-CCSD(T)-def2nZVP'!NR43</f>
        <v>11.771669874535828</v>
      </c>
      <c r="M43" s="71">
        <f>'LNO-CCSD(T)-def2nZVP'!KS43</f>
        <v>11.553483974287047</v>
      </c>
      <c r="O43" s="71">
        <f t="shared" si="2"/>
        <v>5.4449375878284911E-2</v>
      </c>
      <c r="P43" s="71">
        <f t="shared" si="3"/>
        <v>-0.21818590024878048</v>
      </c>
      <c r="R43" s="71">
        <f>'LNO-CCSD(T)-def2nZVP'!HD43</f>
        <v>10.163632321780458</v>
      </c>
      <c r="S43" s="71">
        <f>'LNO-CCSD(T)-def2nZVP'!IF43</f>
        <v>10.179282063428801</v>
      </c>
      <c r="T43" s="71">
        <f>'LNO-CCSD(T)-def2nZVP'!GB43</f>
        <v>10.164497280830899</v>
      </c>
      <c r="V43" s="71">
        <f t="shared" si="4"/>
        <v>1.5649741648342541E-2</v>
      </c>
      <c r="W43" s="71">
        <f t="shared" si="5"/>
        <v>-1.4784782597901724E-2</v>
      </c>
      <c r="Y43" s="71">
        <f>'LNO-CCSD(T)-def2nZVP'!MZ43</f>
        <v>10.284599882059862</v>
      </c>
      <c r="Z43" s="71">
        <f>'LNO-CCSD(T)-def2nZVP'!NU43</f>
        <v>10.314017050380635</v>
      </c>
      <c r="AA43" s="71">
        <f>'LNO-CCSD(T)-def2nZVP'!KV43</f>
        <v>10.223238187746361</v>
      </c>
      <c r="AC43" s="71">
        <f t="shared" si="6"/>
        <v>2.9417168320772902E-2</v>
      </c>
      <c r="AD43" s="71">
        <f t="shared" si="7"/>
        <v>-9.0778862634273594E-2</v>
      </c>
    </row>
    <row r="44" spans="1:30">
      <c r="A44" t="str">
        <f>'LNO-CCSD(T)-def2nZVP'!JX44</f>
        <v>14_start</v>
      </c>
      <c r="B44" s="71">
        <f>'LNO-CCSD(T)-def2nZVP'!HA44</f>
        <v>14.417196192884257</v>
      </c>
      <c r="C44" s="71">
        <f>'LNO-CCSD(T)-def2nZVP'!IC44</f>
        <v>14.410732324121895</v>
      </c>
      <c r="E44" s="71">
        <f>'LNO-CCSD(T)-def2nZVP'!FY44</f>
        <v>14.529702251862942</v>
      </c>
      <c r="G44" s="71">
        <f t="shared" si="0"/>
        <v>-6.463868762361713E-3</v>
      </c>
      <c r="I44" s="71">
        <f t="shared" si="1"/>
        <v>0.11896992774104653</v>
      </c>
      <c r="K44" s="71">
        <f>'LNO-CCSD(T)-def2nZVP'!MW44</f>
        <v>15.999846430673026</v>
      </c>
      <c r="L44" s="71">
        <f>'LNO-CCSD(T)-def2nZVP'!NR44</f>
        <v>16.050751275155147</v>
      </c>
      <c r="M44" s="71">
        <f>'LNO-CCSD(T)-def2nZVP'!KS44</f>
        <v>15.895889937557387</v>
      </c>
      <c r="O44" s="71">
        <f t="shared" si="2"/>
        <v>5.0904844482120737E-2</v>
      </c>
      <c r="P44" s="71">
        <f t="shared" si="3"/>
        <v>-0.15486133759775988</v>
      </c>
      <c r="R44" s="71">
        <f>'LNO-CCSD(T)-def2nZVP'!HD44</f>
        <v>13.249163752120836</v>
      </c>
      <c r="S44" s="71">
        <f>'LNO-CCSD(T)-def2nZVP'!IF44</f>
        <v>13.23278653832681</v>
      </c>
      <c r="T44" s="71">
        <f>'LNO-CCSD(T)-def2nZVP'!GB44</f>
        <v>13.319373066598203</v>
      </c>
      <c r="V44" s="71">
        <f t="shared" si="4"/>
        <v>-1.6377213794026346E-2</v>
      </c>
      <c r="W44" s="71">
        <f t="shared" si="5"/>
        <v>8.6586528271393348E-2</v>
      </c>
      <c r="Y44" s="71">
        <f>'LNO-CCSD(T)-def2nZVP'!MZ44</f>
        <v>14.416985067277121</v>
      </c>
      <c r="Z44" s="71">
        <f>'LNO-CCSD(T)-def2nZVP'!NU44</f>
        <v>14.420948442424303</v>
      </c>
      <c r="AA44" s="71">
        <f>'LNO-CCSD(T)-def2nZVP'!KV44</f>
        <v>14.386398070393222</v>
      </c>
      <c r="AC44" s="71">
        <f t="shared" si="6"/>
        <v>3.9633751471814804E-3</v>
      </c>
      <c r="AD44" s="71">
        <f t="shared" si="7"/>
        <v>-3.4550372031080911E-2</v>
      </c>
    </row>
    <row r="45" spans="1:30">
      <c r="A45" t="str">
        <f>'LNO-CCSD(T)-def2nZVP'!JX45</f>
        <v>14_ts</v>
      </c>
      <c r="B45" s="71">
        <f>'LNO-CCSD(T)-def2nZVP'!HA45</f>
        <v>-3.1643102154197709</v>
      </c>
      <c r="C45" s="71">
        <f>'LNO-CCSD(T)-def2nZVP'!IC45</f>
        <v>-3.1433248167775552</v>
      </c>
      <c r="E45" s="71">
        <f>'LNO-CCSD(T)-def2nZVP'!FY45</f>
        <v>-3.3040834258616032</v>
      </c>
      <c r="G45" s="71">
        <f t="shared" si="0"/>
        <v>2.0985398642215713E-2</v>
      </c>
      <c r="I45" s="71">
        <f t="shared" si="1"/>
        <v>-0.16075860908404804</v>
      </c>
      <c r="K45" s="71">
        <f>'LNO-CCSD(T)-def2nZVP'!MW45</f>
        <v>-4.2826259320154829</v>
      </c>
      <c r="L45" s="71">
        <f>'LNO-CCSD(T)-def2nZVP'!NR45</f>
        <v>-4.2790814006193179</v>
      </c>
      <c r="M45" s="71">
        <f>'LNO-CCSD(T)-def2nZVP'!KS45</f>
        <v>-4.3424059632703402</v>
      </c>
      <c r="O45" s="71">
        <f t="shared" si="2"/>
        <v>3.5445313961650626E-3</v>
      </c>
      <c r="P45" s="71">
        <f t="shared" si="3"/>
        <v>-6.3324562651022376E-2</v>
      </c>
      <c r="R45" s="71">
        <f>'LNO-CCSD(T)-def2nZVP'!HD45</f>
        <v>-3.0855314303403776</v>
      </c>
      <c r="S45" s="71">
        <f>'LNO-CCSD(T)-def2nZVP'!IF45</f>
        <v>-3.0535044748980096</v>
      </c>
      <c r="T45" s="71">
        <f>'LNO-CCSD(T)-def2nZVP'!GB45</f>
        <v>-3.1548757857673055</v>
      </c>
      <c r="V45" s="71">
        <f t="shared" si="4"/>
        <v>3.2026955442367999E-2</v>
      </c>
      <c r="W45" s="71">
        <f t="shared" si="5"/>
        <v>-0.10137131086929596</v>
      </c>
      <c r="Y45" s="71">
        <f>'LNO-CCSD(T)-def2nZVP'!MZ45</f>
        <v>-4.1323851852172577</v>
      </c>
      <c r="Z45" s="71">
        <f>'LNO-CCSD(T)-def2nZVP'!NU45</f>
        <v>-4.1069313920436681</v>
      </c>
      <c r="AA45" s="71">
        <f>'LNO-CCSD(T)-def2nZVP'!KV45</f>
        <v>-4.1631598826468599</v>
      </c>
      <c r="AC45" s="71">
        <f t="shared" si="6"/>
        <v>2.5453793173589645E-2</v>
      </c>
      <c r="AD45" s="71">
        <f t="shared" si="7"/>
        <v>-5.6228490603191794E-2</v>
      </c>
    </row>
    <row r="46" spans="1:30">
      <c r="A46" t="str">
        <f>'LNO-CCSD(T)-def2nZVP'!JX46</f>
        <v>15_end</v>
      </c>
      <c r="B46" s="71">
        <f>'LNO-CCSD(T)-def2nZVP'!HA46</f>
        <v>24.813143636437708</v>
      </c>
      <c r="C46" s="71">
        <f>'LNO-CCSD(T)-def2nZVP'!IC46</f>
        <v>24.838954640182269</v>
      </c>
      <c r="E46" s="71">
        <f>'LNO-CCSD(T)-def2nZVP'!FY46</f>
        <v>24.635886218114969</v>
      </c>
      <c r="G46" s="71">
        <f t="shared" si="0"/>
        <v>2.5811003744561134E-2</v>
      </c>
      <c r="I46" s="71">
        <f t="shared" si="1"/>
        <v>-0.20306842206730025</v>
      </c>
      <c r="K46" s="71">
        <f>'LNO-CCSD(T)-def2nZVP'!MW46</f>
        <v>21.78598281855054</v>
      </c>
      <c r="L46" s="71">
        <f>'LNO-CCSD(T)-def2nZVP'!NR46</f>
        <v>21.794320664048449</v>
      </c>
      <c r="M46" s="71">
        <f>'LNO-CCSD(T)-def2nZVP'!KS46</f>
        <v>21.472783235023279</v>
      </c>
      <c r="O46" s="71">
        <f t="shared" si="2"/>
        <v>8.3378454979090577E-3</v>
      </c>
      <c r="P46" s="71">
        <f t="shared" si="3"/>
        <v>-0.32153742902517024</v>
      </c>
      <c r="R46" s="71">
        <f>'LNO-CCSD(T)-def2nZVP'!HD46</f>
        <v>23.959918718906948</v>
      </c>
      <c r="S46" s="71">
        <f>'LNO-CCSD(T)-def2nZVP'!IF46</f>
        <v>23.971138337706087</v>
      </c>
      <c r="T46" s="71">
        <f>'LNO-CCSD(T)-def2nZVP'!GB46</f>
        <v>23.927563254158351</v>
      </c>
      <c r="V46" s="71">
        <f t="shared" si="4"/>
        <v>1.1219618799138686E-2</v>
      </c>
      <c r="W46" s="71">
        <f t="shared" si="5"/>
        <v>-4.3575083547736426E-2</v>
      </c>
      <c r="Y46" s="71">
        <f>'LNO-CCSD(T)-def2nZVP'!MZ46</f>
        <v>20.824815751197502</v>
      </c>
      <c r="Z46" s="71">
        <f>'LNO-CCSD(T)-def2nZVP'!NU46</f>
        <v>20.826793929720289</v>
      </c>
      <c r="AA46" s="71">
        <f>'LNO-CCSD(T)-def2nZVP'!KV46</f>
        <v>20.822376329319948</v>
      </c>
      <c r="AC46" s="71">
        <f t="shared" si="6"/>
        <v>1.978178522787033E-3</v>
      </c>
      <c r="AD46" s="71">
        <f t="shared" si="7"/>
        <v>-4.4176004003411151E-3</v>
      </c>
    </row>
    <row r="47" spans="1:30">
      <c r="A47" t="str">
        <f>'LNO-CCSD(T)-def2nZVP'!JX47</f>
        <v>15_start</v>
      </c>
      <c r="B47" s="71">
        <f>'LNO-CCSD(T)-def2nZVP'!HA47</f>
        <v>80.126899715815185</v>
      </c>
      <c r="C47" s="71">
        <f>'LNO-CCSD(T)-def2nZVP'!IC47</f>
        <v>80.111916311938757</v>
      </c>
      <c r="E47" s="71">
        <f>'LNO-CCSD(T)-def2nZVP'!FY47</f>
        <v>80.248161018988441</v>
      </c>
      <c r="G47" s="71">
        <f t="shared" si="0"/>
        <v>-1.498340387642827E-2</v>
      </c>
      <c r="I47" s="71">
        <f t="shared" si="1"/>
        <v>0.13624470704968417</v>
      </c>
      <c r="K47" s="71">
        <f>'LNO-CCSD(T)-def2nZVP'!MW47</f>
        <v>80.427154832617049</v>
      </c>
      <c r="L47" s="71">
        <f>'LNO-CCSD(T)-def2nZVP'!NR47</f>
        <v>80.410229192092302</v>
      </c>
      <c r="M47" s="71">
        <f>'LNO-CCSD(T)-def2nZVP'!KS47</f>
        <v>80.522530529902482</v>
      </c>
      <c r="O47" s="71">
        <f t="shared" si="2"/>
        <v>-1.6925640524746655E-2</v>
      </c>
      <c r="P47" s="71">
        <f t="shared" si="3"/>
        <v>0.11230133781018026</v>
      </c>
      <c r="R47" s="71">
        <f>'LNO-CCSD(T)-def2nZVP'!HD47</f>
        <v>74.815269978954461</v>
      </c>
      <c r="S47" s="71">
        <f>'LNO-CCSD(T)-def2nZVP'!IF47</f>
        <v>74.80405608800946</v>
      </c>
      <c r="T47" s="71">
        <f>'LNO-CCSD(T)-def2nZVP'!GB47</f>
        <v>74.865264980453176</v>
      </c>
      <c r="V47" s="71">
        <f t="shared" si="4"/>
        <v>-1.1213890945001026E-2</v>
      </c>
      <c r="W47" s="71">
        <f t="shared" si="5"/>
        <v>6.1208892443715968E-2</v>
      </c>
      <c r="Y47" s="71">
        <f>'LNO-CCSD(T)-def2nZVP'!MZ47</f>
        <v>74.655747431803121</v>
      </c>
      <c r="Z47" s="71">
        <f>'LNO-CCSD(T)-def2nZVP'!NU47</f>
        <v>74.636787586794469</v>
      </c>
      <c r="AA47" s="71">
        <f>'LNO-CCSD(T)-def2nZVP'!KV47</f>
        <v>74.7137455350571</v>
      </c>
      <c r="AC47" s="71">
        <f t="shared" si="6"/>
        <v>-1.895984500865211E-2</v>
      </c>
      <c r="AD47" s="71">
        <f t="shared" si="7"/>
        <v>7.6957948262631248E-2</v>
      </c>
    </row>
    <row r="48" spans="1:30">
      <c r="A48" t="str">
        <f>'LNO-CCSD(T)-def2nZVP'!JX48</f>
        <v>15_ts</v>
      </c>
      <c r="B48" s="71">
        <f>'LNO-CCSD(T)-def2nZVP'!HA48</f>
        <v>-55.31375607937747</v>
      </c>
      <c r="C48" s="71">
        <f>'LNO-CCSD(T)-def2nZVP'!IC48</f>
        <v>-55.272961671756484</v>
      </c>
      <c r="E48" s="71">
        <f>'LNO-CCSD(T)-def2nZVP'!FY48</f>
        <v>-55.612274800873479</v>
      </c>
      <c r="G48" s="71">
        <f t="shared" si="0"/>
        <v>4.0794407620985851E-2</v>
      </c>
      <c r="I48" s="71">
        <f t="shared" si="1"/>
        <v>-0.33931312911699507</v>
      </c>
      <c r="K48" s="71">
        <f>'LNO-CCSD(T)-def2nZVP'!MW48</f>
        <v>-58.641172014066512</v>
      </c>
      <c r="L48" s="71">
        <f>'LNO-CCSD(T)-def2nZVP'!NR48</f>
        <v>-58.61590852804386</v>
      </c>
      <c r="M48" s="71">
        <f>'LNO-CCSD(T)-def2nZVP'!KS48</f>
        <v>-59.049747294879197</v>
      </c>
      <c r="O48" s="71">
        <f t="shared" si="2"/>
        <v>2.526348602265216E-2</v>
      </c>
      <c r="P48" s="71">
        <f t="shared" si="3"/>
        <v>-0.43383876683533629</v>
      </c>
      <c r="R48" s="71">
        <f>'LNO-CCSD(T)-def2nZVP'!HD48</f>
        <v>-50.855351260047513</v>
      </c>
      <c r="S48" s="71">
        <f>'LNO-CCSD(T)-def2nZVP'!IF48</f>
        <v>-50.832917750303366</v>
      </c>
      <c r="T48" s="71">
        <f>'LNO-CCSD(T)-def2nZVP'!GB48</f>
        <v>-50.937701726294833</v>
      </c>
      <c r="V48" s="71">
        <f t="shared" si="4"/>
        <v>2.2433509744146818E-2</v>
      </c>
      <c r="W48" s="71">
        <f t="shared" si="5"/>
        <v>-0.1047839759914666</v>
      </c>
      <c r="Y48" s="71">
        <f>'LNO-CCSD(T)-def2nZVP'!MZ48</f>
        <v>-53.830931680605623</v>
      </c>
      <c r="Z48" s="71">
        <f>'LNO-CCSD(T)-def2nZVP'!NU48</f>
        <v>-53.809993657074173</v>
      </c>
      <c r="AA48" s="71">
        <f>'LNO-CCSD(T)-def2nZVP'!KV48</f>
        <v>-53.891369205737156</v>
      </c>
      <c r="AC48" s="71">
        <f t="shared" si="6"/>
        <v>2.0938023531449801E-2</v>
      </c>
      <c r="AD48" s="71">
        <f t="shared" si="7"/>
        <v>-8.1375548662983022E-2</v>
      </c>
    </row>
    <row r="49" spans="1:30">
      <c r="A49" t="str">
        <f>'LNO-CCSD(T)-def2nZVP'!JX49</f>
        <v>16_end</v>
      </c>
      <c r="B49" s="71">
        <f>'LNO-CCSD(T)-def2nZVP'!HA49</f>
        <v>34.570730275996034</v>
      </c>
      <c r="C49" s="71">
        <f>'LNO-CCSD(T)-def2nZVP'!IC49</f>
        <v>34.558163844789711</v>
      </c>
      <c r="E49" s="71">
        <f>'LNO-CCSD(T)-def2nZVP'!FY49</f>
        <v>34.43414517518103</v>
      </c>
      <c r="G49" s="71">
        <f t="shared" si="0"/>
        <v>-1.2566431206323614E-2</v>
      </c>
      <c r="I49" s="71">
        <f t="shared" si="1"/>
        <v>-0.12401866960868091</v>
      </c>
      <c r="K49" s="71">
        <f>'LNO-CCSD(T)-def2nZVP'!MW49</f>
        <v>32.194871430658345</v>
      </c>
      <c r="L49" s="71">
        <f>'LNO-CCSD(T)-def2nZVP'!NR49</f>
        <v>32.20559976479548</v>
      </c>
      <c r="M49" s="71">
        <f>'LNO-CCSD(T)-def2nZVP'!KS49</f>
        <v>32.2470471437924</v>
      </c>
      <c r="O49" s="71">
        <f t="shared" si="2"/>
        <v>1.0728334137134254E-2</v>
      </c>
      <c r="P49" s="71">
        <f t="shared" si="3"/>
        <v>4.1447378996920747E-2</v>
      </c>
      <c r="R49" s="71">
        <f>'LNO-CCSD(T)-def2nZVP'!HD49</f>
        <v>37.458354148899197</v>
      </c>
      <c r="S49" s="71">
        <f>'LNO-CCSD(T)-def2nZVP'!IF49</f>
        <v>37.458339094323613</v>
      </c>
      <c r="T49" s="71">
        <f>'LNO-CCSD(T)-def2nZVP'!GB49</f>
        <v>37.436540933511971</v>
      </c>
      <c r="V49" s="71">
        <f t="shared" si="4"/>
        <v>-1.5054575584372287E-5</v>
      </c>
      <c r="W49" s="71">
        <f t="shared" si="5"/>
        <v>-2.1798160811641765E-2</v>
      </c>
      <c r="Y49" s="71">
        <f>'LNO-CCSD(T)-def2nZVP'!MZ49</f>
        <v>35.325036284627259</v>
      </c>
      <c r="Z49" s="71">
        <f>'LNO-CCSD(T)-def2nZVP'!NU49</f>
        <v>35.335188677360009</v>
      </c>
      <c r="AA49" s="71">
        <f>'LNO-CCSD(T)-def2nZVP'!KV49</f>
        <v>35.492652720414199</v>
      </c>
      <c r="AC49" s="71">
        <f t="shared" si="6"/>
        <v>1.0152392732749149E-2</v>
      </c>
      <c r="AD49" s="71">
        <f t="shared" si="7"/>
        <v>0.15746404305419048</v>
      </c>
    </row>
    <row r="50" spans="1:30">
      <c r="A50" t="str">
        <f>'LNO-CCSD(T)-def2nZVP'!JX50</f>
        <v>16_start</v>
      </c>
      <c r="B50" s="71">
        <f>'LNO-CCSD(T)-def2nZVP'!HA50</f>
        <v>57.805931835766287</v>
      </c>
      <c r="C50" s="71">
        <f>'LNO-CCSD(T)-def2nZVP'!IC50</f>
        <v>57.742523076941154</v>
      </c>
      <c r="E50" s="71">
        <f>'LNO-CCSD(T)-def2nZVP'!FY50</f>
        <v>57.84682187707805</v>
      </c>
      <c r="G50" s="71">
        <f t="shared" si="0"/>
        <v>-6.3408758825133305E-2</v>
      </c>
      <c r="I50" s="71">
        <f t="shared" si="1"/>
        <v>0.10429880013689541</v>
      </c>
      <c r="K50" s="71">
        <f>'LNO-CCSD(T)-def2nZVP'!MW50</f>
        <v>56.099889586286793</v>
      </c>
      <c r="L50" s="71">
        <f>'LNO-CCSD(T)-def2nZVP'!NR50</f>
        <v>56.066809235095249</v>
      </c>
      <c r="M50" s="71">
        <f>'LNO-CCSD(T)-def2nZVP'!KS50</f>
        <v>56.007907781686221</v>
      </c>
      <c r="O50" s="71">
        <f t="shared" si="2"/>
        <v>-3.30803511915434E-2</v>
      </c>
      <c r="P50" s="71">
        <f t="shared" si="3"/>
        <v>-5.8901453409028193E-2</v>
      </c>
      <c r="R50" s="71">
        <f>'LNO-CCSD(T)-def2nZVP'!HD50</f>
        <v>55.71541893203468</v>
      </c>
      <c r="S50" s="71">
        <f>'LNO-CCSD(T)-def2nZVP'!IF50</f>
        <v>55.641691985031635</v>
      </c>
      <c r="T50" s="71">
        <f>'LNO-CCSD(T)-def2nZVP'!GB50</f>
        <v>55.634559649938588</v>
      </c>
      <c r="V50" s="71">
        <f t="shared" si="4"/>
        <v>-7.3726947003045495E-2</v>
      </c>
      <c r="W50" s="71">
        <f t="shared" si="5"/>
        <v>-7.1323350930470042E-3</v>
      </c>
      <c r="Y50" s="71">
        <f>'LNO-CCSD(T)-def2nZVP'!MZ50</f>
        <v>53.693927992719374</v>
      </c>
      <c r="Z50" s="71">
        <f>'LNO-CCSD(T)-def2nZVP'!NU50</f>
        <v>53.633023264168642</v>
      </c>
      <c r="AA50" s="71">
        <f>'LNO-CCSD(T)-def2nZVP'!KV50</f>
        <v>53.592635999110946</v>
      </c>
      <c r="AC50" s="71">
        <f t="shared" si="6"/>
        <v>-6.0904728550731591E-2</v>
      </c>
      <c r="AD50" s="71">
        <f t="shared" si="7"/>
        <v>-4.0387265057695743E-2</v>
      </c>
    </row>
    <row r="51" spans="1:30">
      <c r="A51" t="str">
        <f>'LNO-CCSD(T)-def2nZVP'!JX51</f>
        <v>16_ts</v>
      </c>
      <c r="B51" s="71">
        <f>'LNO-CCSD(T)-def2nZVP'!HA51</f>
        <v>-23.235201559770257</v>
      </c>
      <c r="C51" s="71">
        <f>'LNO-CCSD(T)-def2nZVP'!IC51</f>
        <v>-23.184359232151444</v>
      </c>
      <c r="E51" s="71">
        <f>'LNO-CCSD(T)-def2nZVP'!FY51</f>
        <v>-23.412676701897027</v>
      </c>
      <c r="G51" s="71">
        <f t="shared" si="0"/>
        <v>5.0842327618813243E-2</v>
      </c>
      <c r="I51" s="71">
        <f t="shared" si="1"/>
        <v>-0.22831746974558342</v>
      </c>
      <c r="K51" s="71">
        <f>'LNO-CCSD(T)-def2nZVP'!MW51</f>
        <v>-23.905018155628444</v>
      </c>
      <c r="L51" s="71">
        <f>'LNO-CCSD(T)-def2nZVP'!NR51</f>
        <v>-23.861209470299769</v>
      </c>
      <c r="M51" s="71">
        <f>'LNO-CCSD(T)-def2nZVP'!KS51</f>
        <v>-23.760860637893817</v>
      </c>
      <c r="O51" s="71">
        <f t="shared" si="2"/>
        <v>4.3808685328674102E-2</v>
      </c>
      <c r="P51" s="71">
        <f t="shared" si="3"/>
        <v>0.10034883240595249</v>
      </c>
      <c r="R51" s="71">
        <f>'LNO-CCSD(T)-def2nZVP'!HD51</f>
        <v>-18.25706478313548</v>
      </c>
      <c r="S51" s="71">
        <f>'LNO-CCSD(T)-def2nZVP'!IF51</f>
        <v>-18.183352890708022</v>
      </c>
      <c r="T51" s="71">
        <f>'LNO-CCSD(T)-def2nZVP'!GB51</f>
        <v>-18.198018716426617</v>
      </c>
      <c r="V51" s="71">
        <f t="shared" si="4"/>
        <v>7.371189242745757E-2</v>
      </c>
      <c r="W51" s="71">
        <f t="shared" si="5"/>
        <v>-1.466582571859476E-2</v>
      </c>
      <c r="Y51" s="71">
        <f>'LNO-CCSD(T)-def2nZVP'!MZ51</f>
        <v>-18.368891708092114</v>
      </c>
      <c r="Z51" s="71">
        <f>'LNO-CCSD(T)-def2nZVP'!NU51</f>
        <v>-18.29783458680863</v>
      </c>
      <c r="AA51" s="71">
        <f>'LNO-CCSD(T)-def2nZVP'!KV51</f>
        <v>-18.099983278696744</v>
      </c>
      <c r="AC51" s="71">
        <f t="shared" si="6"/>
        <v>7.1057121283484292E-2</v>
      </c>
      <c r="AD51" s="71">
        <f t="shared" si="7"/>
        <v>0.19785130811188623</v>
      </c>
    </row>
    <row r="52" spans="1:30">
      <c r="A52" t="str">
        <f>'LNO-CCSD(T)-def2nZVP'!JX52</f>
        <v>17_end_MAI</v>
      </c>
      <c r="B52" s="71" t="e">
        <f>'LNO-CCSD(T)-def2nZVP'!HA52</f>
        <v>#VALUE!</v>
      </c>
      <c r="C52" s="71" t="e">
        <f>'LNO-CCSD(T)-def2nZVP'!IC52</f>
        <v>#VALUE!</v>
      </c>
      <c r="E52" s="71" t="e">
        <f>'LNO-CCSD(T)-def2nZVP'!FY52</f>
        <v>#VALUE!</v>
      </c>
      <c r="G52" s="71"/>
      <c r="I52" s="71"/>
      <c r="K52" s="71" t="e">
        <f>'LNO-CCSD(T)-def2nZVP'!MW52</f>
        <v>#VALUE!</v>
      </c>
      <c r="L52" s="71" t="e">
        <f>'LNO-CCSD(T)-def2nZVP'!NR52</f>
        <v>#VALUE!</v>
      </c>
      <c r="M52" s="71" t="e">
        <f>'LNO-CCSD(T)-def2nZVP'!KS52</f>
        <v>#VALUE!</v>
      </c>
      <c r="O52" s="71" t="e">
        <f t="shared" si="2"/>
        <v>#VALUE!</v>
      </c>
      <c r="P52" s="71" t="e">
        <f t="shared" si="3"/>
        <v>#VALUE!</v>
      </c>
      <c r="R52" s="71" t="e">
        <f>'LNO-CCSD(T)-def2nZVP'!HD52</f>
        <v>#VALUE!</v>
      </c>
      <c r="S52" s="71" t="e">
        <f>'LNO-CCSD(T)-def2nZVP'!IF52</f>
        <v>#VALUE!</v>
      </c>
      <c r="T52" s="71" t="e">
        <f>'LNO-CCSD(T)-def2nZVP'!GB52</f>
        <v>#VALUE!</v>
      </c>
      <c r="V52" s="71"/>
      <c r="W52" s="71"/>
      <c r="Y52" s="71" t="e">
        <f>'LNO-CCSD(T)-def2nZVP'!MZ52</f>
        <v>#VALUE!</v>
      </c>
      <c r="Z52" s="71" t="e">
        <f>'LNO-CCSD(T)-def2nZVP'!NU52</f>
        <v>#VALUE!</v>
      </c>
      <c r="AA52" s="71">
        <f>'LNO-CCSD(T)-def2nZVP'!KV52</f>
        <v>0</v>
      </c>
      <c r="AC52" s="71"/>
      <c r="AD52" s="71"/>
    </row>
    <row r="53" spans="1:30">
      <c r="A53" t="str">
        <f>'LNO-CCSD(T)-def2nZVP'!JX53</f>
        <v>17_start_MAI</v>
      </c>
      <c r="B53" s="71" t="e">
        <f>'LNO-CCSD(T)-def2nZVP'!HA53</f>
        <v>#VALUE!</v>
      </c>
      <c r="C53" s="71" t="e">
        <f>'LNO-CCSD(T)-def2nZVP'!IC53</f>
        <v>#VALUE!</v>
      </c>
      <c r="E53" s="71" t="e">
        <f>'LNO-CCSD(T)-def2nZVP'!FY53</f>
        <v>#VALUE!</v>
      </c>
      <c r="G53" s="71"/>
      <c r="I53" s="71"/>
      <c r="K53" s="71" t="e">
        <f>'LNO-CCSD(T)-def2nZVP'!MW53</f>
        <v>#VALUE!</v>
      </c>
      <c r="L53" s="71" t="e">
        <f>'LNO-CCSD(T)-def2nZVP'!NR53</f>
        <v>#VALUE!</v>
      </c>
      <c r="M53" s="71" t="e">
        <f>'LNO-CCSD(T)-def2nZVP'!KS53</f>
        <v>#VALUE!</v>
      </c>
      <c r="O53" s="71" t="e">
        <f t="shared" si="2"/>
        <v>#VALUE!</v>
      </c>
      <c r="P53" s="71" t="e">
        <f t="shared" si="3"/>
        <v>#VALUE!</v>
      </c>
      <c r="R53" s="71" t="e">
        <f>'LNO-CCSD(T)-def2nZVP'!HD53</f>
        <v>#VALUE!</v>
      </c>
      <c r="S53" s="71" t="e">
        <f>'LNO-CCSD(T)-def2nZVP'!IF53</f>
        <v>#VALUE!</v>
      </c>
      <c r="T53" s="71" t="e">
        <f>'LNO-CCSD(T)-def2nZVP'!GB53</f>
        <v>#VALUE!</v>
      </c>
      <c r="V53" s="71"/>
      <c r="W53" s="71"/>
      <c r="Y53" s="71" t="e">
        <f>'LNO-CCSD(T)-def2nZVP'!MZ53</f>
        <v>#VALUE!</v>
      </c>
      <c r="Z53" s="71" t="e">
        <f>'LNO-CCSD(T)-def2nZVP'!NU53</f>
        <v>#VALUE!</v>
      </c>
      <c r="AA53" s="71">
        <f>'LNO-CCSD(T)-def2nZVP'!KV53</f>
        <v>0</v>
      </c>
      <c r="AC53" s="71"/>
      <c r="AD53" s="71"/>
    </row>
    <row r="54" spans="1:30">
      <c r="A54" t="str">
        <f>'LNO-CCSD(T)-def2nZVP'!JX54</f>
        <v>17_ts_MAI</v>
      </c>
      <c r="B54" s="71" t="e">
        <f>'LNO-CCSD(T)-def2nZVP'!HA54</f>
        <v>#VALUE!</v>
      </c>
      <c r="C54" s="71" t="e">
        <f>'LNO-CCSD(T)-def2nZVP'!IC54</f>
        <v>#VALUE!</v>
      </c>
      <c r="E54" s="71" t="e">
        <f>'LNO-CCSD(T)-def2nZVP'!FY54</f>
        <v>#VALUE!</v>
      </c>
      <c r="G54" s="71"/>
      <c r="I54" s="71"/>
      <c r="K54" s="71" t="e">
        <f>'LNO-CCSD(T)-def2nZVP'!MW54</f>
        <v>#VALUE!</v>
      </c>
      <c r="L54" s="71" t="e">
        <f>'LNO-CCSD(T)-def2nZVP'!NR54</f>
        <v>#VALUE!</v>
      </c>
      <c r="M54" s="71" t="e">
        <f>'LNO-CCSD(T)-def2nZVP'!KS54</f>
        <v>#VALUE!</v>
      </c>
      <c r="O54" s="71" t="e">
        <f t="shared" si="2"/>
        <v>#VALUE!</v>
      </c>
      <c r="P54" s="71" t="e">
        <f t="shared" si="3"/>
        <v>#VALUE!</v>
      </c>
      <c r="R54" s="71" t="e">
        <f>'LNO-CCSD(T)-def2nZVP'!HD54</f>
        <v>#VALUE!</v>
      </c>
      <c r="S54" s="71" t="e">
        <f>'LNO-CCSD(T)-def2nZVP'!IF54</f>
        <v>#VALUE!</v>
      </c>
      <c r="T54" s="71" t="e">
        <f>'LNO-CCSD(T)-def2nZVP'!GB54</f>
        <v>#VALUE!</v>
      </c>
      <c r="V54" s="71"/>
      <c r="W54" s="71"/>
      <c r="Y54" s="71" t="e">
        <f>'LNO-CCSD(T)-def2nZVP'!MZ54</f>
        <v>#VALUE!</v>
      </c>
      <c r="Z54" s="71" t="e">
        <f>'LNO-CCSD(T)-def2nZVP'!NU54</f>
        <v>#VALUE!</v>
      </c>
      <c r="AA54" s="71">
        <f>'LNO-CCSD(T)-def2nZVP'!KV54</f>
        <v>0</v>
      </c>
      <c r="AC54" s="71"/>
      <c r="AD54" s="71"/>
    </row>
    <row r="55" spans="1:30">
      <c r="A55" t="str">
        <f>'LNO-CCSD(T)-def2nZVP'!JX55</f>
        <v>18_end_MAI</v>
      </c>
      <c r="B55" s="71" t="e">
        <f>'LNO-CCSD(T)-def2nZVP'!HA55</f>
        <v>#VALUE!</v>
      </c>
      <c r="C55" s="71" t="e">
        <f>'LNO-CCSD(T)-def2nZVP'!IC55</f>
        <v>#VALUE!</v>
      </c>
      <c r="E55" s="71" t="e">
        <f>'LNO-CCSD(T)-def2nZVP'!FY55</f>
        <v>#VALUE!</v>
      </c>
      <c r="G55" s="71"/>
      <c r="I55" s="71"/>
      <c r="K55" s="71" t="e">
        <f>'LNO-CCSD(T)-def2nZVP'!MW55</f>
        <v>#VALUE!</v>
      </c>
      <c r="L55" s="71" t="e">
        <f>'LNO-CCSD(T)-def2nZVP'!NR55</f>
        <v>#VALUE!</v>
      </c>
      <c r="M55" s="71" t="e">
        <f>'LNO-CCSD(T)-def2nZVP'!KS55</f>
        <v>#VALUE!</v>
      </c>
      <c r="O55" s="71" t="e">
        <f t="shared" si="2"/>
        <v>#VALUE!</v>
      </c>
      <c r="P55" s="71" t="e">
        <f t="shared" si="3"/>
        <v>#VALUE!</v>
      </c>
      <c r="R55" s="71" t="e">
        <f>'LNO-CCSD(T)-def2nZVP'!HD55</f>
        <v>#VALUE!</v>
      </c>
      <c r="S55" s="71" t="e">
        <f>'LNO-CCSD(T)-def2nZVP'!IF55</f>
        <v>#VALUE!</v>
      </c>
      <c r="T55" s="71" t="e">
        <f>'LNO-CCSD(T)-def2nZVP'!GB55</f>
        <v>#VALUE!</v>
      </c>
      <c r="V55" s="71"/>
      <c r="W55" s="71"/>
      <c r="Y55" s="71" t="e">
        <f>'LNO-CCSD(T)-def2nZVP'!MZ55</f>
        <v>#VALUE!</v>
      </c>
      <c r="Z55" s="71" t="e">
        <f>'LNO-CCSD(T)-def2nZVP'!NU55</f>
        <v>#VALUE!</v>
      </c>
      <c r="AA55" s="71">
        <f>'LNO-CCSD(T)-def2nZVP'!KV55</f>
        <v>0</v>
      </c>
      <c r="AC55" s="71"/>
      <c r="AD55" s="71"/>
    </row>
    <row r="56" spans="1:30">
      <c r="A56" t="str">
        <f>'LNO-CCSD(T)-def2nZVP'!JX56</f>
        <v>18_start_MAI</v>
      </c>
      <c r="B56" s="71" t="e">
        <f>'LNO-CCSD(T)-def2nZVP'!HA56</f>
        <v>#VALUE!</v>
      </c>
      <c r="C56" s="71" t="e">
        <f>'LNO-CCSD(T)-def2nZVP'!IC56</f>
        <v>#VALUE!</v>
      </c>
      <c r="E56" s="71" t="e">
        <f>'LNO-CCSD(T)-def2nZVP'!FY56</f>
        <v>#VALUE!</v>
      </c>
      <c r="G56" s="71"/>
      <c r="I56" s="71"/>
      <c r="K56" s="71" t="e">
        <f>'LNO-CCSD(T)-def2nZVP'!MW56</f>
        <v>#VALUE!</v>
      </c>
      <c r="L56" s="71" t="e">
        <f>'LNO-CCSD(T)-def2nZVP'!NR56</f>
        <v>#VALUE!</v>
      </c>
      <c r="M56" s="71" t="e">
        <f>'LNO-CCSD(T)-def2nZVP'!KS56</f>
        <v>#VALUE!</v>
      </c>
      <c r="O56" s="71" t="e">
        <f t="shared" si="2"/>
        <v>#VALUE!</v>
      </c>
      <c r="P56" s="71" t="e">
        <f t="shared" si="3"/>
        <v>#VALUE!</v>
      </c>
      <c r="R56" s="71" t="e">
        <f>'LNO-CCSD(T)-def2nZVP'!HD56</f>
        <v>#VALUE!</v>
      </c>
      <c r="S56" s="71" t="e">
        <f>'LNO-CCSD(T)-def2nZVP'!IF56</f>
        <v>#VALUE!</v>
      </c>
      <c r="T56" s="71" t="e">
        <f>'LNO-CCSD(T)-def2nZVP'!GB56</f>
        <v>#VALUE!</v>
      </c>
      <c r="V56" s="71"/>
      <c r="W56" s="71"/>
      <c r="Y56" s="71" t="e">
        <f>'LNO-CCSD(T)-def2nZVP'!MZ56</f>
        <v>#VALUE!</v>
      </c>
      <c r="Z56" s="71" t="e">
        <f>'LNO-CCSD(T)-def2nZVP'!NU56</f>
        <v>#VALUE!</v>
      </c>
      <c r="AA56" s="71">
        <f>'LNO-CCSD(T)-def2nZVP'!KV56</f>
        <v>0</v>
      </c>
      <c r="AC56" s="71"/>
      <c r="AD56" s="71"/>
    </row>
    <row r="57" spans="1:30">
      <c r="A57" t="str">
        <f>'LNO-CCSD(T)-def2nZVP'!JX57</f>
        <v>18_ts_MAI</v>
      </c>
      <c r="B57" s="71" t="e">
        <f>'LNO-CCSD(T)-def2nZVP'!HA57</f>
        <v>#VALUE!</v>
      </c>
      <c r="C57" s="71" t="e">
        <f>'LNO-CCSD(T)-def2nZVP'!IC57</f>
        <v>#VALUE!</v>
      </c>
      <c r="E57" s="71" t="e">
        <f>'LNO-CCSD(T)-def2nZVP'!FY57</f>
        <v>#VALUE!</v>
      </c>
      <c r="G57" s="71"/>
      <c r="I57" s="71"/>
      <c r="K57" s="71" t="e">
        <f>'LNO-CCSD(T)-def2nZVP'!MW57</f>
        <v>#VALUE!</v>
      </c>
      <c r="L57" s="71" t="e">
        <f>'LNO-CCSD(T)-def2nZVP'!NR57</f>
        <v>#VALUE!</v>
      </c>
      <c r="M57" s="71" t="e">
        <f>'LNO-CCSD(T)-def2nZVP'!KS57</f>
        <v>#VALUE!</v>
      </c>
      <c r="O57" s="71" t="e">
        <f t="shared" si="2"/>
        <v>#VALUE!</v>
      </c>
      <c r="P57" s="71" t="e">
        <f t="shared" si="3"/>
        <v>#VALUE!</v>
      </c>
      <c r="R57" s="71" t="e">
        <f>'LNO-CCSD(T)-def2nZVP'!HD57</f>
        <v>#VALUE!</v>
      </c>
      <c r="S57" s="71" t="e">
        <f>'LNO-CCSD(T)-def2nZVP'!IF57</f>
        <v>#VALUE!</v>
      </c>
      <c r="T57" s="71" t="e">
        <f>'LNO-CCSD(T)-def2nZVP'!GB57</f>
        <v>#VALUE!</v>
      </c>
      <c r="V57" s="71"/>
      <c r="W57" s="71"/>
      <c r="Y57" s="71" t="e">
        <f>'LNO-CCSD(T)-def2nZVP'!MZ57</f>
        <v>#VALUE!</v>
      </c>
      <c r="Z57" s="71" t="e">
        <f>'LNO-CCSD(T)-def2nZVP'!NU57</f>
        <v>#VALUE!</v>
      </c>
      <c r="AA57" s="71">
        <f>'LNO-CCSD(T)-def2nZVP'!KV57</f>
        <v>0</v>
      </c>
      <c r="AC57" s="71"/>
      <c r="AD57" s="71"/>
    </row>
    <row r="58" spans="1:30">
      <c r="A58" t="str">
        <f>'LNO-CCSD(T)-def2nZVP'!JX58</f>
        <v>19_end_MAI</v>
      </c>
      <c r="B58" s="71" t="e">
        <f>'LNO-CCSD(T)-def2nZVP'!HA58</f>
        <v>#VALUE!</v>
      </c>
      <c r="C58" s="71" t="e">
        <f>'LNO-CCSD(T)-def2nZVP'!IC58</f>
        <v>#VALUE!</v>
      </c>
      <c r="E58" s="71" t="e">
        <f>'LNO-CCSD(T)-def2nZVP'!FY58</f>
        <v>#VALUE!</v>
      </c>
      <c r="G58" s="71"/>
      <c r="I58" s="71"/>
      <c r="K58" s="71" t="e">
        <f>'LNO-CCSD(T)-def2nZVP'!MW58</f>
        <v>#VALUE!</v>
      </c>
      <c r="L58" s="71" t="e">
        <f>'LNO-CCSD(T)-def2nZVP'!NR58</f>
        <v>#VALUE!</v>
      </c>
      <c r="M58" s="71" t="e">
        <f>'LNO-CCSD(T)-def2nZVP'!KS58</f>
        <v>#VALUE!</v>
      </c>
      <c r="O58" s="71" t="e">
        <f t="shared" si="2"/>
        <v>#VALUE!</v>
      </c>
      <c r="P58" s="71" t="e">
        <f t="shared" si="3"/>
        <v>#VALUE!</v>
      </c>
      <c r="R58" s="71" t="e">
        <f>'LNO-CCSD(T)-def2nZVP'!HD58</f>
        <v>#VALUE!</v>
      </c>
      <c r="S58" s="71" t="e">
        <f>'LNO-CCSD(T)-def2nZVP'!IF58</f>
        <v>#VALUE!</v>
      </c>
      <c r="T58" s="71" t="e">
        <f>'LNO-CCSD(T)-def2nZVP'!GB58</f>
        <v>#VALUE!</v>
      </c>
      <c r="V58" s="71"/>
      <c r="W58" s="71"/>
      <c r="Y58" s="71" t="e">
        <f>'LNO-CCSD(T)-def2nZVP'!MZ58</f>
        <v>#VALUE!</v>
      </c>
      <c r="Z58" s="71" t="e">
        <f>'LNO-CCSD(T)-def2nZVP'!NU58</f>
        <v>#VALUE!</v>
      </c>
      <c r="AA58" s="71">
        <f>'LNO-CCSD(T)-def2nZVP'!KV58</f>
        <v>0</v>
      </c>
      <c r="AC58" s="71"/>
      <c r="AD58" s="71"/>
    </row>
    <row r="59" spans="1:30">
      <c r="A59" t="str">
        <f>'LNO-CCSD(T)-def2nZVP'!JX59</f>
        <v>19_start_MAI</v>
      </c>
      <c r="B59" s="71" t="e">
        <f>'LNO-CCSD(T)-def2nZVP'!HA59</f>
        <v>#VALUE!</v>
      </c>
      <c r="C59" s="71" t="e">
        <f>'LNO-CCSD(T)-def2nZVP'!IC59</f>
        <v>#VALUE!</v>
      </c>
      <c r="E59" s="71" t="e">
        <f>'LNO-CCSD(T)-def2nZVP'!FY59</f>
        <v>#VALUE!</v>
      </c>
      <c r="G59" s="71"/>
      <c r="I59" s="71"/>
      <c r="K59" s="71" t="e">
        <f>'LNO-CCSD(T)-def2nZVP'!MW59</f>
        <v>#VALUE!</v>
      </c>
      <c r="L59" s="71" t="e">
        <f>'LNO-CCSD(T)-def2nZVP'!NR59</f>
        <v>#VALUE!</v>
      </c>
      <c r="M59" s="71" t="e">
        <f>'LNO-CCSD(T)-def2nZVP'!KS59</f>
        <v>#VALUE!</v>
      </c>
      <c r="O59" s="71" t="e">
        <f t="shared" si="2"/>
        <v>#VALUE!</v>
      </c>
      <c r="P59" s="71" t="e">
        <f t="shared" si="3"/>
        <v>#VALUE!</v>
      </c>
      <c r="R59" s="71" t="e">
        <f>'LNO-CCSD(T)-def2nZVP'!HD59</f>
        <v>#VALUE!</v>
      </c>
      <c r="S59" s="71" t="e">
        <f>'LNO-CCSD(T)-def2nZVP'!IF59</f>
        <v>#VALUE!</v>
      </c>
      <c r="T59" s="71" t="e">
        <f>'LNO-CCSD(T)-def2nZVP'!GB59</f>
        <v>#VALUE!</v>
      </c>
      <c r="V59" s="71"/>
      <c r="W59" s="71"/>
      <c r="Y59" s="71" t="e">
        <f>'LNO-CCSD(T)-def2nZVP'!MZ59</f>
        <v>#VALUE!</v>
      </c>
      <c r="Z59" s="71" t="e">
        <f>'LNO-CCSD(T)-def2nZVP'!NU59</f>
        <v>#VALUE!</v>
      </c>
      <c r="AA59" s="71">
        <f>'LNO-CCSD(T)-def2nZVP'!KV59</f>
        <v>0</v>
      </c>
      <c r="AC59" s="71"/>
      <c r="AD59" s="71"/>
    </row>
    <row r="60" spans="1:30">
      <c r="A60" t="str">
        <f>'LNO-CCSD(T)-def2nZVP'!JX60</f>
        <v>19_ts_MAI</v>
      </c>
      <c r="B60" s="71" t="e">
        <f>'LNO-CCSD(T)-def2nZVP'!HA60</f>
        <v>#VALUE!</v>
      </c>
      <c r="C60" s="71" t="e">
        <f>'LNO-CCSD(T)-def2nZVP'!IC60</f>
        <v>#VALUE!</v>
      </c>
      <c r="E60" s="71" t="e">
        <f>'LNO-CCSD(T)-def2nZVP'!FY60</f>
        <v>#VALUE!</v>
      </c>
      <c r="G60" s="71"/>
      <c r="I60" s="71"/>
      <c r="K60" s="71" t="e">
        <f>'LNO-CCSD(T)-def2nZVP'!MW60</f>
        <v>#VALUE!</v>
      </c>
      <c r="L60" s="71" t="e">
        <f>'LNO-CCSD(T)-def2nZVP'!NR60</f>
        <v>#VALUE!</v>
      </c>
      <c r="M60" s="71" t="e">
        <f>'LNO-CCSD(T)-def2nZVP'!KS60</f>
        <v>#VALUE!</v>
      </c>
      <c r="O60" s="71" t="e">
        <f t="shared" si="2"/>
        <v>#VALUE!</v>
      </c>
      <c r="P60" s="71" t="e">
        <f t="shared" si="3"/>
        <v>#VALUE!</v>
      </c>
      <c r="R60" s="71" t="e">
        <f>'LNO-CCSD(T)-def2nZVP'!HD60</f>
        <v>#VALUE!</v>
      </c>
      <c r="S60" s="71" t="e">
        <f>'LNO-CCSD(T)-def2nZVP'!IF60</f>
        <v>#VALUE!</v>
      </c>
      <c r="T60" s="71" t="e">
        <f>'LNO-CCSD(T)-def2nZVP'!GB60</f>
        <v>#VALUE!</v>
      </c>
      <c r="V60" s="71"/>
      <c r="W60" s="71"/>
      <c r="Y60" s="71" t="e">
        <f>'LNO-CCSD(T)-def2nZVP'!MZ60</f>
        <v>#VALUE!</v>
      </c>
      <c r="Z60" s="71" t="e">
        <f>'LNO-CCSD(T)-def2nZVP'!NU60</f>
        <v>#VALUE!</v>
      </c>
      <c r="AA60" s="71">
        <f>'LNO-CCSD(T)-def2nZVP'!KV60</f>
        <v>0</v>
      </c>
      <c r="AC60" s="71"/>
      <c r="AD60" s="71"/>
    </row>
    <row r="61" spans="1:30">
      <c r="A61" t="str">
        <f>'LNO-CCSD(T)-def2nZVP'!JX61</f>
        <v>20_end_MAI</v>
      </c>
      <c r="B61" s="71" t="e">
        <f>'LNO-CCSD(T)-def2nZVP'!HA61</f>
        <v>#VALUE!</v>
      </c>
      <c r="C61" s="71" t="e">
        <f>'LNO-CCSD(T)-def2nZVP'!IC61</f>
        <v>#VALUE!</v>
      </c>
      <c r="E61" s="71" t="e">
        <f>'LNO-CCSD(T)-def2nZVP'!FY61</f>
        <v>#VALUE!</v>
      </c>
      <c r="G61" s="71"/>
      <c r="I61" s="71"/>
      <c r="K61" s="71" t="e">
        <f>'LNO-CCSD(T)-def2nZVP'!MW61</f>
        <v>#VALUE!</v>
      </c>
      <c r="L61" s="71" t="e">
        <f>'LNO-CCSD(T)-def2nZVP'!NR61</f>
        <v>#VALUE!</v>
      </c>
      <c r="M61" s="71" t="e">
        <f>'LNO-CCSD(T)-def2nZVP'!KS61</f>
        <v>#VALUE!</v>
      </c>
      <c r="O61" s="71" t="e">
        <f t="shared" si="2"/>
        <v>#VALUE!</v>
      </c>
      <c r="P61" s="71" t="e">
        <f t="shared" si="3"/>
        <v>#VALUE!</v>
      </c>
      <c r="R61" s="71" t="e">
        <f>'LNO-CCSD(T)-def2nZVP'!HD61</f>
        <v>#VALUE!</v>
      </c>
      <c r="S61" s="71" t="e">
        <f>'LNO-CCSD(T)-def2nZVP'!IF61</f>
        <v>#VALUE!</v>
      </c>
      <c r="T61" s="71" t="e">
        <f>'LNO-CCSD(T)-def2nZVP'!GB61</f>
        <v>#VALUE!</v>
      </c>
      <c r="V61" s="71"/>
      <c r="W61" s="71"/>
      <c r="Y61" s="71" t="e">
        <f>'LNO-CCSD(T)-def2nZVP'!MZ61</f>
        <v>#VALUE!</v>
      </c>
      <c r="Z61" s="71" t="e">
        <f>'LNO-CCSD(T)-def2nZVP'!NU61</f>
        <v>#VALUE!</v>
      </c>
      <c r="AA61" s="71">
        <f>'LNO-CCSD(T)-def2nZVP'!KV61</f>
        <v>0</v>
      </c>
      <c r="AC61" s="71"/>
      <c r="AD61" s="71"/>
    </row>
    <row r="62" spans="1:30">
      <c r="A62" t="str">
        <f>'LNO-CCSD(T)-def2nZVP'!JX62</f>
        <v>20_start_MAI</v>
      </c>
      <c r="B62" s="71" t="e">
        <f>'LNO-CCSD(T)-def2nZVP'!HA62</f>
        <v>#VALUE!</v>
      </c>
      <c r="C62" s="71" t="e">
        <f>'LNO-CCSD(T)-def2nZVP'!IC62</f>
        <v>#VALUE!</v>
      </c>
      <c r="E62" s="71" t="e">
        <f>'LNO-CCSD(T)-def2nZVP'!FY62</f>
        <v>#VALUE!</v>
      </c>
      <c r="G62" s="71"/>
      <c r="I62" s="71"/>
      <c r="K62" s="71" t="e">
        <f>'LNO-CCSD(T)-def2nZVP'!MW62</f>
        <v>#VALUE!</v>
      </c>
      <c r="L62" s="71" t="e">
        <f>'LNO-CCSD(T)-def2nZVP'!NR62</f>
        <v>#VALUE!</v>
      </c>
      <c r="M62" s="71" t="e">
        <f>'LNO-CCSD(T)-def2nZVP'!KS62</f>
        <v>#VALUE!</v>
      </c>
      <c r="O62" s="71" t="e">
        <f t="shared" si="2"/>
        <v>#VALUE!</v>
      </c>
      <c r="P62" s="71" t="e">
        <f t="shared" si="3"/>
        <v>#VALUE!</v>
      </c>
      <c r="R62" s="71" t="e">
        <f>'LNO-CCSD(T)-def2nZVP'!HD62</f>
        <v>#VALUE!</v>
      </c>
      <c r="S62" s="71" t="e">
        <f>'LNO-CCSD(T)-def2nZVP'!IF62</f>
        <v>#VALUE!</v>
      </c>
      <c r="T62" s="71" t="e">
        <f>'LNO-CCSD(T)-def2nZVP'!GB62</f>
        <v>#VALUE!</v>
      </c>
      <c r="V62" s="71"/>
      <c r="W62" s="71"/>
      <c r="Y62" s="71" t="e">
        <f>'LNO-CCSD(T)-def2nZVP'!MZ62</f>
        <v>#VALUE!</v>
      </c>
      <c r="Z62" s="71" t="e">
        <f>'LNO-CCSD(T)-def2nZVP'!NU62</f>
        <v>#VALUE!</v>
      </c>
      <c r="AA62" s="71">
        <f>'LNO-CCSD(T)-def2nZVP'!KV62</f>
        <v>0</v>
      </c>
      <c r="AC62" s="71"/>
      <c r="AD62" s="71"/>
    </row>
    <row r="63" spans="1:30">
      <c r="A63" t="str">
        <f>'LNO-CCSD(T)-def2nZVP'!JX63</f>
        <v>20_ts_MAI</v>
      </c>
      <c r="B63" s="71" t="e">
        <f>'LNO-CCSD(T)-def2nZVP'!HA63</f>
        <v>#VALUE!</v>
      </c>
      <c r="C63" s="71" t="e">
        <f>'LNO-CCSD(T)-def2nZVP'!IC63</f>
        <v>#VALUE!</v>
      </c>
      <c r="E63" s="71" t="e">
        <f>'LNO-CCSD(T)-def2nZVP'!FY63</f>
        <v>#VALUE!</v>
      </c>
      <c r="G63" s="71"/>
      <c r="I63" s="71"/>
      <c r="K63" s="71" t="e">
        <f>'LNO-CCSD(T)-def2nZVP'!MW63</f>
        <v>#VALUE!</v>
      </c>
      <c r="L63" s="71" t="e">
        <f>'LNO-CCSD(T)-def2nZVP'!NR63</f>
        <v>#VALUE!</v>
      </c>
      <c r="M63" s="71" t="e">
        <f>'LNO-CCSD(T)-def2nZVP'!KS63</f>
        <v>#VALUE!</v>
      </c>
      <c r="O63" s="71" t="e">
        <f t="shared" si="2"/>
        <v>#VALUE!</v>
      </c>
      <c r="P63" s="71" t="e">
        <f t="shared" si="3"/>
        <v>#VALUE!</v>
      </c>
      <c r="R63" s="71" t="e">
        <f>'LNO-CCSD(T)-def2nZVP'!HD63</f>
        <v>#VALUE!</v>
      </c>
      <c r="S63" s="71" t="e">
        <f>'LNO-CCSD(T)-def2nZVP'!IF63</f>
        <v>#VALUE!</v>
      </c>
      <c r="T63" s="71" t="e">
        <f>'LNO-CCSD(T)-def2nZVP'!GB63</f>
        <v>#VALUE!</v>
      </c>
      <c r="V63" s="71"/>
      <c r="W63" s="71"/>
      <c r="Y63" s="71" t="e">
        <f>'LNO-CCSD(T)-def2nZVP'!MZ63</f>
        <v>#VALUE!</v>
      </c>
      <c r="Z63" s="71" t="e">
        <f>'LNO-CCSD(T)-def2nZVP'!NU63</f>
        <v>#VALUE!</v>
      </c>
      <c r="AA63" s="71">
        <f>'LNO-CCSD(T)-def2nZVP'!KV63</f>
        <v>0</v>
      </c>
      <c r="AC63" s="71"/>
      <c r="AD63" s="71"/>
    </row>
    <row r="64" spans="1:30">
      <c r="A64" t="str">
        <f>'LNO-CCSD(T)-def2nZVP'!JX64</f>
        <v>21_end</v>
      </c>
      <c r="B64" s="71">
        <f>'LNO-CCSD(T)-def2nZVP'!HA64</f>
        <v>13.084401596506007</v>
      </c>
      <c r="C64" s="71">
        <f>'LNO-CCSD(T)-def2nZVP'!IC64</f>
        <v>13.137107252644707</v>
      </c>
      <c r="E64" s="71">
        <f>'LNO-CCSD(T)-def2nZVP'!FY64</f>
        <v>13.23962875015313</v>
      </c>
      <c r="G64" s="71">
        <f t="shared" si="0"/>
        <v>5.2705656138700263E-2</v>
      </c>
      <c r="I64" s="71">
        <f t="shared" si="1"/>
        <v>0.10252149750842321</v>
      </c>
      <c r="K64" s="71">
        <f>'LNO-CCSD(T)-def2nZVP'!MW64</f>
        <v>10.236366322833577</v>
      </c>
      <c r="L64" s="71">
        <f>'LNO-CCSD(T)-def2nZVP'!NR64</f>
        <v>10.309089734098142</v>
      </c>
      <c r="M64" s="71">
        <f>'LNO-CCSD(T)-def2nZVP'!KS64</f>
        <v>10.360621652621939</v>
      </c>
      <c r="O64" s="71">
        <f t="shared" si="2"/>
        <v>7.2723411264565385E-2</v>
      </c>
      <c r="P64" s="71">
        <f t="shared" si="3"/>
        <v>5.153191852379635E-2</v>
      </c>
      <c r="R64" s="71">
        <f>'LNO-CCSD(T)-def2nZVP'!HD64</f>
        <v>11.29892617747697</v>
      </c>
      <c r="S64" s="71">
        <f>'LNO-CCSD(T)-def2nZVP'!IF64</f>
        <v>11.304968047923838</v>
      </c>
      <c r="T64" s="71">
        <f>'LNO-CCSD(T)-def2nZVP'!GB64</f>
        <v>11.209999316279568</v>
      </c>
      <c r="V64" s="71">
        <f t="shared" si="4"/>
        <v>6.0418704468681028E-3</v>
      </c>
      <c r="W64" s="71">
        <f t="shared" si="5"/>
        <v>-9.4968731644270221E-2</v>
      </c>
      <c r="Y64" s="71">
        <f>'LNO-CCSD(T)-def2nZVP'!MZ64</f>
        <v>8.4106555292536029</v>
      </c>
      <c r="Z64" s="71">
        <f>'LNO-CCSD(T)-def2nZVP'!NU64</f>
        <v>8.4364869289814255</v>
      </c>
      <c r="AA64" s="71">
        <f>'LNO-CCSD(T)-def2nZVP'!KV64</f>
        <v>8.1865129925801376</v>
      </c>
      <c r="AC64" s="71">
        <f t="shared" ref="AC64:AC72" si="8">Z64-Y64</f>
        <v>2.5831399727822557E-2</v>
      </c>
      <c r="AD64" s="71">
        <f t="shared" ref="AD64:AD72" si="9">AA64-Z64</f>
        <v>-0.24997393640128784</v>
      </c>
    </row>
    <row r="65" spans="1:30">
      <c r="A65" t="str">
        <f>'LNO-CCSD(T)-def2nZVP'!JX65</f>
        <v>21_start</v>
      </c>
      <c r="B65" s="71">
        <f>'LNO-CCSD(T)-def2nZVP'!HA65</f>
        <v>13.086586727627743</v>
      </c>
      <c r="C65" s="71">
        <f>'LNO-CCSD(T)-def2nZVP'!IC65</f>
        <v>13.147476240375463</v>
      </c>
      <c r="E65" s="71">
        <f>'LNO-CCSD(T)-def2nZVP'!FY65</f>
        <v>13.235314137911251</v>
      </c>
      <c r="G65" s="71">
        <f t="shared" si="0"/>
        <v>6.0889512747719365E-2</v>
      </c>
      <c r="I65" s="71">
        <f t="shared" si="1"/>
        <v>8.7837897535788301E-2</v>
      </c>
      <c r="K65" s="71">
        <f>'LNO-CCSD(T)-def2nZVP'!MW65</f>
        <v>10.244003841962547</v>
      </c>
      <c r="L65" s="71">
        <f>'LNO-CCSD(T)-def2nZVP'!NR65</f>
        <v>10.317065687365755</v>
      </c>
      <c r="M65" s="71">
        <f>'LNO-CCSD(T)-def2nZVP'!KS65</f>
        <v>10.367621851135354</v>
      </c>
      <c r="O65" s="71">
        <f t="shared" si="2"/>
        <v>7.3061845403207926E-2</v>
      </c>
      <c r="P65" s="71">
        <f t="shared" si="3"/>
        <v>5.0556163769599038E-2</v>
      </c>
      <c r="R65" s="71">
        <f>'LNO-CCSD(T)-def2nZVP'!HD65</f>
        <v>11.296735250657171</v>
      </c>
      <c r="S65" s="71">
        <f>'LNO-CCSD(T)-def2nZVP'!IF65</f>
        <v>11.304296373666675</v>
      </c>
      <c r="T65" s="71">
        <f>'LNO-CCSD(T)-def2nZVP'!GB65</f>
        <v>11.205710462687819</v>
      </c>
      <c r="V65" s="71">
        <f t="shared" si="4"/>
        <v>7.5611230095038451E-3</v>
      </c>
      <c r="W65" s="71">
        <f t="shared" si="5"/>
        <v>-9.8585910978856717E-2</v>
      </c>
      <c r="Y65" s="71">
        <f>'LNO-CCSD(T)-def2nZVP'!MZ65</f>
        <v>8.4138345903119625</v>
      </c>
      <c r="Z65" s="71">
        <f>'LNO-CCSD(T)-def2nZVP'!NU65</f>
        <v>8.4397637679127016</v>
      </c>
      <c r="AA65" s="71">
        <f>'LNO-CCSD(T)-def2nZVP'!KV65</f>
        <v>8.1897560514399537</v>
      </c>
      <c r="AC65" s="71">
        <f t="shared" si="8"/>
        <v>2.5929177600739095E-2</v>
      </c>
      <c r="AD65" s="71">
        <f t="shared" si="9"/>
        <v>-0.25000771647274789</v>
      </c>
    </row>
    <row r="66" spans="1:30">
      <c r="A66" t="str">
        <f>'LNO-CCSD(T)-def2nZVP'!JX66</f>
        <v>21_ts</v>
      </c>
      <c r="B66" s="71">
        <f>'LNO-CCSD(T)-def2nZVP'!HA66</f>
        <v>-2.1851311217357646E-3</v>
      </c>
      <c r="C66" s="71">
        <f>'LNO-CCSD(T)-def2nZVP'!IC66</f>
        <v>-1.0368987730754953E-2</v>
      </c>
      <c r="E66" s="71">
        <f>'LNO-CCSD(T)-def2nZVP'!FY66</f>
        <v>4.3146122418801268E-3</v>
      </c>
      <c r="G66" s="71">
        <f t="shared" si="0"/>
        <v>-8.183856609019189E-3</v>
      </c>
      <c r="I66" s="71">
        <f t="shared" si="1"/>
        <v>1.4683599972635079E-2</v>
      </c>
      <c r="K66" s="71">
        <f>'LNO-CCSD(T)-def2nZVP'!MW66</f>
        <v>-7.6375191289694156E-3</v>
      </c>
      <c r="L66" s="71">
        <f>'LNO-CCSD(T)-def2nZVP'!NR66</f>
        <v>-7.9759532676125112E-3</v>
      </c>
      <c r="M66" s="71">
        <f>'LNO-CCSD(T)-def2nZVP'!KS66</f>
        <v>-7.0001985134147161E-3</v>
      </c>
      <c r="O66" s="71">
        <f t="shared" si="2"/>
        <v>-3.3843413864309557E-4</v>
      </c>
      <c r="P66" s="71">
        <f t="shared" si="3"/>
        <v>9.7575475419779505E-4</v>
      </c>
      <c r="R66" s="71">
        <f>'LNO-CCSD(T)-def2nZVP'!HD66</f>
        <v>2.1909268197986193E-3</v>
      </c>
      <c r="S66" s="71">
        <f>'LNO-CCSD(T)-def2nZVP'!IF66</f>
        <v>6.716742571625787E-4</v>
      </c>
      <c r="T66" s="71">
        <f>'LNO-CCSD(T)-def2nZVP'!GB66</f>
        <v>4.2888535917496142E-3</v>
      </c>
      <c r="V66" s="71">
        <f t="shared" si="4"/>
        <v>-1.5192525626360406E-3</v>
      </c>
      <c r="W66" s="71">
        <f t="shared" si="5"/>
        <v>3.6171793345870355E-3</v>
      </c>
      <c r="Y66" s="71">
        <f>'LNO-CCSD(T)-def2nZVP'!MZ66</f>
        <v>-3.1790610583595936E-3</v>
      </c>
      <c r="Z66" s="71">
        <f>'LNO-CCSD(T)-def2nZVP'!NU66</f>
        <v>-3.2768389312753925E-3</v>
      </c>
      <c r="AA66" s="71">
        <f>'LNO-CCSD(T)-def2nZVP'!KV66</f>
        <v>-3.2430588598159034E-3</v>
      </c>
      <c r="AC66" s="71">
        <f t="shared" si="8"/>
        <v>-9.7777872915798952E-5</v>
      </c>
      <c r="AD66" s="71">
        <f t="shared" si="9"/>
        <v>3.3780071459489115E-5</v>
      </c>
    </row>
    <row r="67" spans="1:30">
      <c r="A67" t="str">
        <f>'LNO-CCSD(T)-def2nZVP'!JX67</f>
        <v>22_end</v>
      </c>
      <c r="B67" s="71">
        <f>'LNO-CCSD(T)-def2nZVP'!HA67</f>
        <v>18.181159744942217</v>
      </c>
      <c r="C67" s="71">
        <f>'LNO-CCSD(T)-def2nZVP'!IC67</f>
        <v>18.214907196454345</v>
      </c>
      <c r="E67" s="71">
        <f>'LNO-CCSD(T)-def2nZVP'!FY67</f>
        <v>18.321385697344855</v>
      </c>
      <c r="G67" s="71">
        <f t="shared" si="0"/>
        <v>3.3747451512127213E-2</v>
      </c>
      <c r="I67" s="71">
        <f t="shared" si="1"/>
        <v>0.10647850089051047</v>
      </c>
      <c r="K67" s="71">
        <f>'LNO-CCSD(T)-def2nZVP'!MW67</f>
        <v>18.200733148068828</v>
      </c>
      <c r="L67" s="71">
        <f>'LNO-CCSD(T)-def2nZVP'!NR67</f>
        <v>18.28216206208365</v>
      </c>
      <c r="M67" s="71">
        <f>'LNO-CCSD(T)-def2nZVP'!KS67</f>
        <v>18.415776802044707</v>
      </c>
      <c r="O67" s="71">
        <f t="shared" si="2"/>
        <v>8.1428914014821885E-2</v>
      </c>
      <c r="P67" s="71">
        <f t="shared" si="3"/>
        <v>0.13361473996105744</v>
      </c>
      <c r="R67" s="71">
        <f>'LNO-CCSD(T)-def2nZVP'!HD67</f>
        <v>15.165333131686653</v>
      </c>
      <c r="S67" s="71">
        <f>'LNO-CCSD(T)-def2nZVP'!IF67</f>
        <v>15.264487795894746</v>
      </c>
      <c r="T67" s="71">
        <f>'LNO-CCSD(T)-def2nZVP'!GB67</f>
        <v>15.051091267808392</v>
      </c>
      <c r="V67" s="71">
        <f t="shared" si="4"/>
        <v>9.9154664208093379E-2</v>
      </c>
      <c r="W67" s="71">
        <f t="shared" si="5"/>
        <v>-0.21339652808635456</v>
      </c>
      <c r="Y67" s="71">
        <f>'LNO-CCSD(T)-def2nZVP'!MZ67</f>
        <v>14.555344809469252</v>
      </c>
      <c r="Z67" s="71">
        <f>'LNO-CCSD(T)-def2nZVP'!NU67</f>
        <v>14.591298125665226</v>
      </c>
      <c r="AA67" s="71">
        <f>'LNO-CCSD(T)-def2nZVP'!KV67</f>
        <v>14.456103777938557</v>
      </c>
      <c r="AC67" s="71">
        <f t="shared" si="8"/>
        <v>3.5953316195973528E-2</v>
      </c>
      <c r="AD67" s="71">
        <f t="shared" si="9"/>
        <v>-0.13519434772666905</v>
      </c>
    </row>
    <row r="68" spans="1:30">
      <c r="A68" t="str">
        <f>'LNO-CCSD(T)-def2nZVP'!JX68</f>
        <v>22_start</v>
      </c>
      <c r="B68" s="71">
        <f>'LNO-CCSD(T)-def2nZVP'!HA68</f>
        <v>36.577034605019499</v>
      </c>
      <c r="C68" s="71">
        <f>'LNO-CCSD(T)-def2nZVP'!IC68</f>
        <v>36.644213355607249</v>
      </c>
      <c r="E68" s="71">
        <f>'LNO-CCSD(T)-def2nZVP'!FY68</f>
        <v>36.581794270956649</v>
      </c>
      <c r="G68" s="71">
        <f t="shared" si="0"/>
        <v>6.7178750587750358E-2</v>
      </c>
      <c r="I68" s="71">
        <f t="shared" si="1"/>
        <v>-6.2419084650599643E-2</v>
      </c>
      <c r="K68" s="71">
        <f>'LNO-CCSD(T)-def2nZVP'!MW68</f>
        <v>33.345362361805023</v>
      </c>
      <c r="L68" s="71">
        <f>'LNO-CCSD(T)-def2nZVP'!NR68</f>
        <v>33.423633326066621</v>
      </c>
      <c r="M68" s="71">
        <f>'LNO-CCSD(T)-def2nZVP'!KS68</f>
        <v>33.468611287504785</v>
      </c>
      <c r="O68" s="71">
        <f t="shared" si="2"/>
        <v>7.8270964261598408E-2</v>
      </c>
      <c r="P68" s="71">
        <f t="shared" si="3"/>
        <v>4.4977961438164016E-2</v>
      </c>
      <c r="R68" s="71">
        <f>'LNO-CCSD(T)-def2nZVP'!HD68</f>
        <v>31.350571080651783</v>
      </c>
      <c r="S68" s="71">
        <f>'LNO-CCSD(T)-def2nZVP'!IF68</f>
        <v>31.42881104344686</v>
      </c>
      <c r="T68" s="71">
        <f>'LNO-CCSD(T)-def2nZVP'!GB68</f>
        <v>31.223599877876524</v>
      </c>
      <c r="V68" s="71">
        <f t="shared" si="4"/>
        <v>7.8239962795077389E-2</v>
      </c>
      <c r="W68" s="71">
        <f t="shared" si="5"/>
        <v>-0.20521116557033636</v>
      </c>
      <c r="Y68" s="71">
        <f>'LNO-CCSD(T)-def2nZVP'!MZ68</f>
        <v>27.539110110198475</v>
      </c>
      <c r="Z68" s="71">
        <f>'LNO-CCSD(T)-def2nZVP'!NU68</f>
        <v>27.585227488283461</v>
      </c>
      <c r="AA68" s="71">
        <f>'LNO-CCSD(T)-def2nZVP'!KV68</f>
        <v>27.336686815578627</v>
      </c>
      <c r="AC68" s="71">
        <f t="shared" si="8"/>
        <v>4.6117378084986171E-2</v>
      </c>
      <c r="AD68" s="71">
        <f t="shared" si="9"/>
        <v>-0.24854067270483426</v>
      </c>
    </row>
    <row r="69" spans="1:30">
      <c r="A69" t="str">
        <f>'LNO-CCSD(T)-def2nZVP'!JX69</f>
        <v>22_ts</v>
      </c>
      <c r="B69" s="71">
        <f>'LNO-CCSD(T)-def2nZVP'!HA69</f>
        <v>-18.395874860077285</v>
      </c>
      <c r="C69" s="71">
        <f>'LNO-CCSD(T)-def2nZVP'!IC69</f>
        <v>-18.429306159152905</v>
      </c>
      <c r="E69" s="71">
        <f>'LNO-CCSD(T)-def2nZVP'!FY69</f>
        <v>-18.260408573611798</v>
      </c>
      <c r="G69" s="71">
        <f t="shared" ref="G69:G108" si="10">C69-B69</f>
        <v>-3.3431299075619592E-2</v>
      </c>
      <c r="I69" s="71">
        <f t="shared" ref="I69:I108" si="11">E69-C69</f>
        <v>0.16889758554110657</v>
      </c>
      <c r="K69" s="71">
        <f>'LNO-CCSD(T)-def2nZVP'!MW69</f>
        <v>-15.144629213736193</v>
      </c>
      <c r="L69" s="71">
        <f>'LNO-CCSD(T)-def2nZVP'!NR69</f>
        <v>-15.14147126398297</v>
      </c>
      <c r="M69" s="71">
        <f>'LNO-CCSD(T)-def2nZVP'!KS69</f>
        <v>-15.05283448546008</v>
      </c>
      <c r="O69" s="71">
        <f t="shared" ref="O69:O108" si="12">L69-K69</f>
        <v>3.1579497532234768E-3</v>
      </c>
      <c r="P69" s="71">
        <f t="shared" ref="P69:P108" si="13">M69-L69</f>
        <v>8.863677852288987E-2</v>
      </c>
      <c r="R69" s="71">
        <f>'LNO-CCSD(T)-def2nZVP'!HD69</f>
        <v>-16.185237948965131</v>
      </c>
      <c r="S69" s="71">
        <f>'LNO-CCSD(T)-def2nZVP'!IF69</f>
        <v>-16.164323247552115</v>
      </c>
      <c r="T69" s="71">
        <f>'LNO-CCSD(T)-def2nZVP'!GB69</f>
        <v>-16.172508610068132</v>
      </c>
      <c r="V69" s="71">
        <f t="shared" ref="V69:V108" si="14">S69-R69</f>
        <v>2.091470141301599E-2</v>
      </c>
      <c r="W69" s="71">
        <f t="shared" ref="W69:W108" si="15">T69-S69</f>
        <v>-8.1853625160164256E-3</v>
      </c>
      <c r="Y69" s="71">
        <f>'LNO-CCSD(T)-def2nZVP'!MZ69</f>
        <v>-12.983765300729225</v>
      </c>
      <c r="Z69" s="71">
        <f>'LNO-CCSD(T)-def2nZVP'!NU69</f>
        <v>-12.993929362618234</v>
      </c>
      <c r="AA69" s="71">
        <f>'LNO-CCSD(T)-def2nZVP'!KV69</f>
        <v>-12.880583037640072</v>
      </c>
      <c r="AC69" s="71">
        <f t="shared" si="8"/>
        <v>-1.0164061889009091E-2</v>
      </c>
      <c r="AD69" s="71">
        <f t="shared" si="9"/>
        <v>0.11334632497816166</v>
      </c>
    </row>
    <row r="70" spans="1:30">
      <c r="A70" t="str">
        <f>'LNO-CCSD(T)-def2nZVP'!JX70</f>
        <v>23_end</v>
      </c>
      <c r="B70" s="71">
        <f>'LNO-CCSD(T)-def2nZVP'!HA70</f>
        <v>32.042850404445389</v>
      </c>
      <c r="C70" s="71">
        <f>'LNO-CCSD(T)-def2nZVP'!IC70</f>
        <v>32.068695173850813</v>
      </c>
      <c r="E70" s="71">
        <f>'LNO-CCSD(T)-def2nZVP'!FY70</f>
        <v>31.705240761547611</v>
      </c>
      <c r="G70" s="71">
        <f t="shared" si="10"/>
        <v>2.5844769405424017E-2</v>
      </c>
      <c r="I70" s="71">
        <f t="shared" si="11"/>
        <v>-0.36345441230320219</v>
      </c>
      <c r="K70" s="71">
        <f>'LNO-CCSD(T)-def2nZVP'!MW70</f>
        <v>33.61135254318944</v>
      </c>
      <c r="L70" s="71">
        <f>'LNO-CCSD(T)-def2nZVP'!NR70</f>
        <v>33.644194263231647</v>
      </c>
      <c r="M70" s="71">
        <f>'LNO-CCSD(T)-def2nZVP'!KS70</f>
        <v>33.177880075015658</v>
      </c>
      <c r="O70" s="71">
        <f t="shared" si="12"/>
        <v>3.2841720042206646E-2</v>
      </c>
      <c r="P70" s="71">
        <f t="shared" si="13"/>
        <v>-0.46631418821598913</v>
      </c>
      <c r="R70" s="71">
        <f>'LNO-CCSD(T)-def2nZVP'!HD70</f>
        <v>29.651575950506082</v>
      </c>
      <c r="S70" s="71">
        <f>'LNO-CCSD(T)-def2nZVP'!IF70</f>
        <v>29.717932350458064</v>
      </c>
      <c r="T70" s="71">
        <f>'LNO-CCSD(T)-def2nZVP'!GB70</f>
        <v>29.472506746003905</v>
      </c>
      <c r="V70" s="71">
        <f t="shared" si="14"/>
        <v>6.6356399951981615E-2</v>
      </c>
      <c r="W70" s="71">
        <f t="shared" si="15"/>
        <v>-0.24542560445415873</v>
      </c>
      <c r="Y70" s="71">
        <f>'LNO-CCSD(T)-def2nZVP'!MZ70</f>
        <v>30.229859727339409</v>
      </c>
      <c r="Z70" s="71">
        <f>'LNO-CCSD(T)-def2nZVP'!NU70</f>
        <v>30.297621968199547</v>
      </c>
      <c r="AA70" s="71">
        <f>'LNO-CCSD(T)-def2nZVP'!KV70</f>
        <v>29.955961368775174</v>
      </c>
      <c r="AC70" s="71">
        <f t="shared" si="8"/>
        <v>6.7762240860137268E-2</v>
      </c>
      <c r="AD70" s="71">
        <f t="shared" si="9"/>
        <v>-0.34166059942437244</v>
      </c>
    </row>
    <row r="71" spans="1:30">
      <c r="A71" t="str">
        <f>'LNO-CCSD(T)-def2nZVP'!JX71</f>
        <v>23_start</v>
      </c>
      <c r="B71" s="71">
        <f>'LNO-CCSD(T)-def2nZVP'!HA71</f>
        <v>24.232145198890812</v>
      </c>
      <c r="C71" s="71">
        <f>'LNO-CCSD(T)-def2nZVP'!IC71</f>
        <v>24.308279527244043</v>
      </c>
      <c r="E71" s="71">
        <f>'LNO-CCSD(T)-def2nZVP'!FY71</f>
        <v>24.301614190326251</v>
      </c>
      <c r="G71" s="71">
        <f t="shared" si="10"/>
        <v>7.6134328353230529E-2</v>
      </c>
      <c r="I71" s="71">
        <f t="shared" si="11"/>
        <v>-6.6653369177913646E-3</v>
      </c>
      <c r="K71" s="71">
        <f>'LNO-CCSD(T)-def2nZVP'!MW71</f>
        <v>24.78514482326991</v>
      </c>
      <c r="L71" s="71">
        <f>'LNO-CCSD(T)-def2nZVP'!NR71</f>
        <v>24.81382478102288</v>
      </c>
      <c r="M71" s="71">
        <f>'LNO-CCSD(T)-def2nZVP'!KS71</f>
        <v>24.620726472165266</v>
      </c>
      <c r="O71" s="71">
        <f t="shared" si="12"/>
        <v>2.8679957752970608E-2</v>
      </c>
      <c r="P71" s="71">
        <f t="shared" si="13"/>
        <v>-0.19309830885761414</v>
      </c>
      <c r="R71" s="71">
        <f>'LNO-CCSD(T)-def2nZVP'!HD71</f>
        <v>20.577521525041327</v>
      </c>
      <c r="S71" s="71">
        <f>'LNO-CCSD(T)-def2nZVP'!IF71</f>
        <v>20.664594799707938</v>
      </c>
      <c r="T71" s="71">
        <f>'LNO-CCSD(T)-def2nZVP'!GB71</f>
        <v>20.744693017709334</v>
      </c>
      <c r="V71" s="71">
        <f t="shared" si="14"/>
        <v>8.7073274666611411E-2</v>
      </c>
      <c r="W71" s="71">
        <f t="shared" si="15"/>
        <v>8.0098218001396049E-2</v>
      </c>
      <c r="Y71" s="71">
        <f>'LNO-CCSD(T)-def2nZVP'!MZ71</f>
        <v>20.256886164769838</v>
      </c>
      <c r="Z71" s="71">
        <f>'LNO-CCSD(T)-def2nZVP'!NU71</f>
        <v>20.361558263406973</v>
      </c>
      <c r="AA71" s="71">
        <f>'LNO-CCSD(T)-def2nZVP'!KV71</f>
        <v>20.335731974160637</v>
      </c>
      <c r="AC71" s="71">
        <f t="shared" si="8"/>
        <v>0.10467209863713478</v>
      </c>
      <c r="AD71" s="71">
        <f t="shared" si="9"/>
        <v>-2.5826289246335676E-2</v>
      </c>
    </row>
    <row r="72" spans="1:30">
      <c r="A72" t="str">
        <f>'LNO-CCSD(T)-def2nZVP'!JX72</f>
        <v>23_ts</v>
      </c>
      <c r="B72" s="71">
        <f>'LNO-CCSD(T)-def2nZVP'!HA72</f>
        <v>7.8107052055545729</v>
      </c>
      <c r="C72" s="71">
        <f>'LNO-CCSD(T)-def2nZVP'!IC72</f>
        <v>7.7604156466067691</v>
      </c>
      <c r="E72" s="71">
        <f>'LNO-CCSD(T)-def2nZVP'!FY72</f>
        <v>7.4036265712213591</v>
      </c>
      <c r="G72" s="71">
        <f t="shared" si="10"/>
        <v>-5.0289558947803847E-2</v>
      </c>
      <c r="I72" s="71">
        <f t="shared" si="11"/>
        <v>-0.35678907538540994</v>
      </c>
      <c r="K72" s="71">
        <f>'LNO-CCSD(T)-def2nZVP'!MW72</f>
        <v>8.8262077199195321</v>
      </c>
      <c r="L72" s="71">
        <f>'LNO-CCSD(T)-def2nZVP'!NR72</f>
        <v>8.8303694822087664</v>
      </c>
      <c r="M72" s="71">
        <f>'LNO-CCSD(T)-def2nZVP'!KS72</f>
        <v>8.5571536028503932</v>
      </c>
      <c r="O72" s="71">
        <f t="shared" si="12"/>
        <v>4.1617622892342609E-3</v>
      </c>
      <c r="P72" s="71">
        <f t="shared" si="13"/>
        <v>-0.27321587935837321</v>
      </c>
      <c r="R72" s="71">
        <f>'LNO-CCSD(T)-def2nZVP'!HD72</f>
        <v>9.0740544254647553</v>
      </c>
      <c r="S72" s="71">
        <f>'LNO-CCSD(T)-def2nZVP'!IF72</f>
        <v>9.0533375507501255</v>
      </c>
      <c r="T72" s="71">
        <f>'LNO-CCSD(T)-def2nZVP'!GB72</f>
        <v>8.7278137282945689</v>
      </c>
      <c r="V72" s="71">
        <f t="shared" si="14"/>
        <v>-2.0716874714629796E-2</v>
      </c>
      <c r="W72" s="71">
        <f t="shared" si="15"/>
        <v>-0.32552382245555656</v>
      </c>
      <c r="Y72" s="71">
        <f>'LNO-CCSD(T)-def2nZVP'!MZ72</f>
        <v>9.9729735625695692</v>
      </c>
      <c r="Z72" s="71">
        <f>'LNO-CCSD(T)-def2nZVP'!NU72</f>
        <v>9.9360637047925753</v>
      </c>
      <c r="AA72" s="71">
        <f>'LNO-CCSD(T)-def2nZVP'!KV72</f>
        <v>9.6202293946145385</v>
      </c>
      <c r="AC72" s="71">
        <f t="shared" si="8"/>
        <v>-3.690985777699396E-2</v>
      </c>
      <c r="AD72" s="71">
        <f t="shared" si="9"/>
        <v>-0.31583431017803676</v>
      </c>
    </row>
    <row r="73" spans="1:30">
      <c r="A73" t="str">
        <f>'LNO-CCSD(T)-def2nZVP'!JX73</f>
        <v>24_end</v>
      </c>
      <c r="B73" s="71" t="e">
        <f>'LNO-CCSD(T)-def2nZVP'!HA73</f>
        <v>#VALUE!</v>
      </c>
      <c r="C73" s="71" t="e">
        <f>'LNO-CCSD(T)-def2nZVP'!IC73</f>
        <v>#VALUE!</v>
      </c>
      <c r="E73" s="71" t="e">
        <f>'LNO-CCSD(T)-def2nZVP'!FY73</f>
        <v>#VALUE!</v>
      </c>
      <c r="G73" s="71"/>
      <c r="I73" s="71"/>
      <c r="K73" s="71" t="e">
        <f>'LNO-CCSD(T)-def2nZVP'!MW73</f>
        <v>#VALUE!</v>
      </c>
      <c r="L73" s="71">
        <f>'LNO-CCSD(T)-def2nZVP'!NR73</f>
        <v>5.6028110595938845</v>
      </c>
      <c r="M73" s="71" t="e">
        <f>'LNO-CCSD(T)-def2nZVP'!KS73</f>
        <v>#VALUE!</v>
      </c>
      <c r="O73" s="71" t="e">
        <f t="shared" si="12"/>
        <v>#VALUE!</v>
      </c>
      <c r="P73" s="71" t="e">
        <f t="shared" si="13"/>
        <v>#VALUE!</v>
      </c>
      <c r="R73" s="71" t="e">
        <f>'LNO-CCSD(T)-def2nZVP'!HD73</f>
        <v>#VALUE!</v>
      </c>
      <c r="S73" s="71" t="e">
        <f>'LNO-CCSD(T)-def2nZVP'!IF73</f>
        <v>#VALUE!</v>
      </c>
      <c r="T73" s="71" t="e">
        <f>'LNO-CCSD(T)-def2nZVP'!GB73</f>
        <v>#VALUE!</v>
      </c>
      <c r="V73" s="71"/>
      <c r="W73" s="71"/>
      <c r="Y73" s="71" t="e">
        <f>'LNO-CCSD(T)-def2nZVP'!MZ73</f>
        <v>#VALUE!</v>
      </c>
      <c r="Z73" s="71">
        <f>'LNO-CCSD(T)-def2nZVP'!NU73</f>
        <v>2.1757921218855856</v>
      </c>
      <c r="AA73" s="71">
        <f>'LNO-CCSD(T)-def2nZVP'!KV73</f>
        <v>0</v>
      </c>
      <c r="AC73" s="71"/>
      <c r="AD73" s="71"/>
    </row>
    <row r="74" spans="1:30">
      <c r="A74" t="str">
        <f>'LNO-CCSD(T)-def2nZVP'!JX74</f>
        <v>24_start</v>
      </c>
      <c r="B74" s="71" t="e">
        <f>'LNO-CCSD(T)-def2nZVP'!HA74</f>
        <v>#VALUE!</v>
      </c>
      <c r="C74" s="71" t="e">
        <f>'LNO-CCSD(T)-def2nZVP'!IC74</f>
        <v>#VALUE!</v>
      </c>
      <c r="E74" s="71" t="e">
        <f>'LNO-CCSD(T)-def2nZVP'!FY74</f>
        <v>#VALUE!</v>
      </c>
      <c r="G74" s="71"/>
      <c r="I74" s="71"/>
      <c r="K74" s="71" t="e">
        <f>'LNO-CCSD(T)-def2nZVP'!MW74</f>
        <v>#VALUE!</v>
      </c>
      <c r="L74" s="71">
        <f>'LNO-CCSD(T)-def2nZVP'!NR74</f>
        <v>17.064540262042289</v>
      </c>
      <c r="M74" s="71" t="e">
        <f>'LNO-CCSD(T)-def2nZVP'!KS74</f>
        <v>#VALUE!</v>
      </c>
      <c r="O74" s="71" t="e">
        <f t="shared" si="12"/>
        <v>#VALUE!</v>
      </c>
      <c r="P74" s="71" t="e">
        <f t="shared" si="13"/>
        <v>#VALUE!</v>
      </c>
      <c r="R74" s="71" t="e">
        <f>'LNO-CCSD(T)-def2nZVP'!HD74</f>
        <v>#VALUE!</v>
      </c>
      <c r="S74" s="71" t="e">
        <f>'LNO-CCSD(T)-def2nZVP'!IF74</f>
        <v>#VALUE!</v>
      </c>
      <c r="T74" s="71" t="e">
        <f>'LNO-CCSD(T)-def2nZVP'!GB74</f>
        <v>#VALUE!</v>
      </c>
      <c r="V74" s="71"/>
      <c r="W74" s="71"/>
      <c r="Y74" s="71" t="e">
        <f>'LNO-CCSD(T)-def2nZVP'!MZ74</f>
        <v>#VALUE!</v>
      </c>
      <c r="Z74" s="71">
        <f>'LNO-CCSD(T)-def2nZVP'!NU74</f>
        <v>17.291214526935171</v>
      </c>
      <c r="AA74" s="71">
        <f>'LNO-CCSD(T)-def2nZVP'!KV74</f>
        <v>0</v>
      </c>
      <c r="AC74" s="71"/>
      <c r="AD74" s="71"/>
    </row>
    <row r="75" spans="1:30">
      <c r="A75" t="str">
        <f>'LNO-CCSD(T)-def2nZVP'!JX75</f>
        <v>24_ts</v>
      </c>
      <c r="B75" s="71" t="e">
        <f>'LNO-CCSD(T)-def2nZVP'!HA75</f>
        <v>#VALUE!</v>
      </c>
      <c r="C75" s="71" t="e">
        <f>'LNO-CCSD(T)-def2nZVP'!IC75</f>
        <v>#VALUE!</v>
      </c>
      <c r="E75" s="71" t="e">
        <f>'LNO-CCSD(T)-def2nZVP'!FY75</f>
        <v>#VALUE!</v>
      </c>
      <c r="G75" s="71"/>
      <c r="I75" s="71"/>
      <c r="K75" s="71" t="e">
        <f>'LNO-CCSD(T)-def2nZVP'!MW75</f>
        <v>#VALUE!</v>
      </c>
      <c r="L75" s="71">
        <f>'LNO-CCSD(T)-def2nZVP'!NR75</f>
        <v>-11.461729202448405</v>
      </c>
      <c r="M75" s="71" t="e">
        <f>'LNO-CCSD(T)-def2nZVP'!KS75</f>
        <v>#VALUE!</v>
      </c>
      <c r="O75" s="71" t="e">
        <f t="shared" si="12"/>
        <v>#VALUE!</v>
      </c>
      <c r="P75" s="71" t="e">
        <f t="shared" si="13"/>
        <v>#VALUE!</v>
      </c>
      <c r="R75" s="71" t="e">
        <f>'LNO-CCSD(T)-def2nZVP'!HD75</f>
        <v>#VALUE!</v>
      </c>
      <c r="S75" s="71" t="e">
        <f>'LNO-CCSD(T)-def2nZVP'!IF75</f>
        <v>#VALUE!</v>
      </c>
      <c r="T75" s="71" t="e">
        <f>'LNO-CCSD(T)-def2nZVP'!GB75</f>
        <v>#VALUE!</v>
      </c>
      <c r="V75" s="71"/>
      <c r="W75" s="71"/>
      <c r="Y75" s="71" t="e">
        <f>'LNO-CCSD(T)-def2nZVP'!MZ75</f>
        <v>#VALUE!</v>
      </c>
      <c r="Z75" s="71">
        <f>'LNO-CCSD(T)-def2nZVP'!NU75</f>
        <v>-15.115422405049586</v>
      </c>
      <c r="AA75" s="71">
        <f>'LNO-CCSD(T)-def2nZVP'!KV75</f>
        <v>0</v>
      </c>
      <c r="AC75" s="71"/>
      <c r="AD75" s="71"/>
    </row>
    <row r="76" spans="1:30">
      <c r="A76" t="str">
        <f>'LNO-CCSD(T)-def2nZVP'!JX76</f>
        <v>25_end</v>
      </c>
      <c r="B76" s="71" t="e">
        <f>'LNO-CCSD(T)-def2nZVP'!HA76</f>
        <v>#VALUE!</v>
      </c>
      <c r="C76" s="71" t="e">
        <f>'LNO-CCSD(T)-def2nZVP'!IC76</f>
        <v>#VALUE!</v>
      </c>
      <c r="E76" s="71" t="e">
        <f>'LNO-CCSD(T)-def2nZVP'!FY76</f>
        <v>#VALUE!</v>
      </c>
      <c r="G76" s="71"/>
      <c r="I76" s="71"/>
      <c r="K76" s="71" t="e">
        <f>'LNO-CCSD(T)-def2nZVP'!MW76</f>
        <v>#VALUE!</v>
      </c>
      <c r="L76" s="71">
        <f>'LNO-CCSD(T)-def2nZVP'!NR76</f>
        <v>6.9679299331292697</v>
      </c>
      <c r="M76" s="71" t="e">
        <f>'LNO-CCSD(T)-def2nZVP'!KS76</f>
        <v>#VALUE!</v>
      </c>
      <c r="O76" s="71" t="e">
        <f t="shared" si="12"/>
        <v>#VALUE!</v>
      </c>
      <c r="P76" s="71" t="e">
        <f t="shared" si="13"/>
        <v>#VALUE!</v>
      </c>
      <c r="R76" s="71" t="e">
        <f>'LNO-CCSD(T)-def2nZVP'!HD76</f>
        <v>#VALUE!</v>
      </c>
      <c r="S76" s="71" t="e">
        <f>'LNO-CCSD(T)-def2nZVP'!IF76</f>
        <v>#VALUE!</v>
      </c>
      <c r="T76" s="71" t="e">
        <f>'LNO-CCSD(T)-def2nZVP'!GB76</f>
        <v>#VALUE!</v>
      </c>
      <c r="V76" s="71"/>
      <c r="W76" s="71"/>
      <c r="Y76" s="71" t="e">
        <f>'LNO-CCSD(T)-def2nZVP'!MZ76</f>
        <v>#VALUE!</v>
      </c>
      <c r="Z76" s="71">
        <f>'LNO-CCSD(T)-def2nZVP'!NU76</f>
        <v>2.4999124439416156</v>
      </c>
      <c r="AA76" s="71">
        <f>'LNO-CCSD(T)-def2nZVP'!KV76</f>
        <v>0</v>
      </c>
      <c r="AC76" s="71"/>
      <c r="AD76" s="71"/>
    </row>
    <row r="77" spans="1:30">
      <c r="A77" t="str">
        <f>'LNO-CCSD(T)-def2nZVP'!JX77</f>
        <v>25_start</v>
      </c>
      <c r="B77" s="71" t="e">
        <f>'LNO-CCSD(T)-def2nZVP'!HA77</f>
        <v>#VALUE!</v>
      </c>
      <c r="C77" s="71" t="e">
        <f>'LNO-CCSD(T)-def2nZVP'!IC77</f>
        <v>#VALUE!</v>
      </c>
      <c r="E77" s="71" t="e">
        <f>'LNO-CCSD(T)-def2nZVP'!FY77</f>
        <v>#VALUE!</v>
      </c>
      <c r="G77" s="71"/>
      <c r="I77" s="71"/>
      <c r="K77" s="71" t="e">
        <f>'LNO-CCSD(T)-def2nZVP'!MW77</f>
        <v>#VALUE!</v>
      </c>
      <c r="L77" s="71">
        <f>'LNO-CCSD(T)-def2nZVP'!NR77</f>
        <v>12.857941259795297</v>
      </c>
      <c r="M77" s="71" t="e">
        <f>'LNO-CCSD(T)-def2nZVP'!KS77</f>
        <v>#VALUE!</v>
      </c>
      <c r="O77" s="71" t="e">
        <f t="shared" si="12"/>
        <v>#VALUE!</v>
      </c>
      <c r="P77" s="71" t="e">
        <f t="shared" si="13"/>
        <v>#VALUE!</v>
      </c>
      <c r="R77" s="71" t="e">
        <f>'LNO-CCSD(T)-def2nZVP'!HD77</f>
        <v>#VALUE!</v>
      </c>
      <c r="S77" s="71" t="e">
        <f>'LNO-CCSD(T)-def2nZVP'!IF77</f>
        <v>#VALUE!</v>
      </c>
      <c r="T77" s="71" t="e">
        <f>'LNO-CCSD(T)-def2nZVP'!GB77</f>
        <v>#VALUE!</v>
      </c>
      <c r="V77" s="71"/>
      <c r="W77" s="71"/>
      <c r="Y77" s="71" t="e">
        <f>'LNO-CCSD(T)-def2nZVP'!MZ77</f>
        <v>#VALUE!</v>
      </c>
      <c r="Z77" s="71">
        <f>'LNO-CCSD(T)-def2nZVP'!NU77</f>
        <v>13.088358443440415</v>
      </c>
      <c r="AA77" s="71">
        <f>'LNO-CCSD(T)-def2nZVP'!KV77</f>
        <v>0</v>
      </c>
      <c r="AC77" s="71"/>
      <c r="AD77" s="71"/>
    </row>
    <row r="78" spans="1:30">
      <c r="A78" t="str">
        <f>'LNO-CCSD(T)-def2nZVP'!JX78</f>
        <v>25_ts</v>
      </c>
      <c r="B78" s="71" t="e">
        <f>'LNO-CCSD(T)-def2nZVP'!HA78</f>
        <v>#VALUE!</v>
      </c>
      <c r="C78" s="71" t="e">
        <f>'LNO-CCSD(T)-def2nZVP'!IC78</f>
        <v>#VALUE!</v>
      </c>
      <c r="E78" s="71" t="e">
        <f>'LNO-CCSD(T)-def2nZVP'!FY78</f>
        <v>#VALUE!</v>
      </c>
      <c r="G78" s="71"/>
      <c r="I78" s="71"/>
      <c r="K78" s="71" t="e">
        <f>'LNO-CCSD(T)-def2nZVP'!MW78</f>
        <v>#VALUE!</v>
      </c>
      <c r="L78" s="71">
        <f>'LNO-CCSD(T)-def2nZVP'!NR78</f>
        <v>-5.8900113266660261</v>
      </c>
      <c r="M78" s="71" t="e">
        <f>'LNO-CCSD(T)-def2nZVP'!KS78</f>
        <v>#VALUE!</v>
      </c>
      <c r="O78" s="71" t="e">
        <f t="shared" si="12"/>
        <v>#VALUE!</v>
      </c>
      <c r="P78" s="71" t="e">
        <f t="shared" si="13"/>
        <v>#VALUE!</v>
      </c>
      <c r="R78" s="71" t="e">
        <f>'LNO-CCSD(T)-def2nZVP'!HD78</f>
        <v>#VALUE!</v>
      </c>
      <c r="S78" s="71" t="e">
        <f>'LNO-CCSD(T)-def2nZVP'!IF78</f>
        <v>#VALUE!</v>
      </c>
      <c r="T78" s="71" t="e">
        <f>'LNO-CCSD(T)-def2nZVP'!GB78</f>
        <v>#VALUE!</v>
      </c>
      <c r="V78" s="71"/>
      <c r="W78" s="71"/>
      <c r="Y78" s="71" t="e">
        <f>'LNO-CCSD(T)-def2nZVP'!MZ78</f>
        <v>#VALUE!</v>
      </c>
      <c r="Z78" s="71">
        <f>'LNO-CCSD(T)-def2nZVP'!NU78</f>
        <v>-10.588445999498798</v>
      </c>
      <c r="AA78" s="71">
        <f>'LNO-CCSD(T)-def2nZVP'!KV78</f>
        <v>0</v>
      </c>
      <c r="AC78" s="71"/>
      <c r="AD78" s="71"/>
    </row>
    <row r="79" spans="1:30">
      <c r="A79" t="str">
        <f>'LNO-CCSD(T)-def2nZVP'!JX79</f>
        <v>26_end</v>
      </c>
      <c r="B79" s="71">
        <f>'LNO-CCSD(T)-def2nZVP'!HA79</f>
        <v>21.174888010103491</v>
      </c>
      <c r="C79" s="71">
        <f>'LNO-CCSD(T)-def2nZVP'!IC79</f>
        <v>21.142520003430331</v>
      </c>
      <c r="E79" s="71">
        <f>'LNO-CCSD(T)-def2nZVP'!FY79</f>
        <v>21.055623523129874</v>
      </c>
      <c r="G79" s="71">
        <f t="shared" si="10"/>
        <v>-3.2368006673159755E-2</v>
      </c>
      <c r="I79" s="71">
        <f t="shared" si="11"/>
        <v>-8.6896480300456602E-2</v>
      </c>
      <c r="K79" s="71">
        <f>'LNO-CCSD(T)-def2nZVP'!MW79</f>
        <v>23.752112881215218</v>
      </c>
      <c r="L79" s="71">
        <f>'LNO-CCSD(T)-def2nZVP'!NR79</f>
        <v>23.671566577515453</v>
      </c>
      <c r="M79" s="71">
        <f>'LNO-CCSD(T)-def2nZVP'!KS79</f>
        <v>23.860251260870928</v>
      </c>
      <c r="O79" s="71">
        <f t="shared" si="12"/>
        <v>-8.0546303699765787E-2</v>
      </c>
      <c r="P79" s="71">
        <f t="shared" si="13"/>
        <v>0.18868468335547561</v>
      </c>
      <c r="R79" s="71">
        <f>'LNO-CCSD(T)-def2nZVP'!HD79</f>
        <v>21.960332803441869</v>
      </c>
      <c r="S79" s="71">
        <f>'LNO-CCSD(T)-def2nZVP'!IF79</f>
        <v>21.922244275632057</v>
      </c>
      <c r="T79" s="71">
        <f>'LNO-CCSD(T)-def2nZVP'!GB79</f>
        <v>21.814000945194955</v>
      </c>
      <c r="V79" s="71">
        <f t="shared" si="14"/>
        <v>-3.8088527809811978E-2</v>
      </c>
      <c r="W79" s="71">
        <f t="shared" si="15"/>
        <v>-0.10824333043710155</v>
      </c>
      <c r="Y79" s="71">
        <f>'LNO-CCSD(T)-def2nZVP'!MZ79</f>
        <v>25.320409623490381</v>
      </c>
      <c r="Z79" s="71">
        <f>'LNO-CCSD(T)-def2nZVP'!NU79</f>
        <v>25.308595044085976</v>
      </c>
      <c r="AA79" s="71">
        <f>'LNO-CCSD(T)-def2nZVP'!KV79</f>
        <v>25.325638402963737</v>
      </c>
      <c r="AC79" s="71">
        <f t="shared" ref="AC79:AC108" si="16">Z79-Y79</f>
        <v>-1.1814579404404668E-2</v>
      </c>
      <c r="AD79" s="71">
        <f t="shared" ref="AD79:AD108" si="17">AA79-Z79</f>
        <v>1.7043358877760539E-2</v>
      </c>
    </row>
    <row r="80" spans="1:30">
      <c r="A80" t="str">
        <f>'LNO-CCSD(T)-def2nZVP'!JX80</f>
        <v>26_start</v>
      </c>
      <c r="B80" s="71">
        <f>'LNO-CCSD(T)-def2nZVP'!HA80</f>
        <v>5.3915302883210644E-3</v>
      </c>
      <c r="C80" s="71">
        <f>'LNO-CCSD(T)-def2nZVP'!IC80</f>
        <v>-1.8390419617987845E-3</v>
      </c>
      <c r="E80" s="71">
        <f>'LNO-CCSD(T)-def2nZVP'!FY80</f>
        <v>-0.10582458255311633</v>
      </c>
      <c r="G80" s="71">
        <f t="shared" si="10"/>
        <v>-7.2305722501198487E-3</v>
      </c>
      <c r="I80" s="71">
        <f t="shared" si="11"/>
        <v>-0.10398554059131755</v>
      </c>
      <c r="K80" s="71">
        <f>'LNO-CCSD(T)-def2nZVP'!MW80</f>
        <v>7.5236926919620944E-2</v>
      </c>
      <c r="L80" s="71">
        <f>'LNO-CCSD(T)-def2nZVP'!NR80</f>
        <v>5.562278711465285E-2</v>
      </c>
      <c r="M80" s="71">
        <f>'LNO-CCSD(T)-def2nZVP'!KS80</f>
        <v>1.9110067667595446E-2</v>
      </c>
      <c r="O80" s="71">
        <f t="shared" si="12"/>
        <v>-1.9614139804968095E-2</v>
      </c>
      <c r="P80" s="71">
        <f t="shared" si="13"/>
        <v>-3.6512719447057404E-2</v>
      </c>
      <c r="R80" s="71">
        <f>'LNO-CCSD(T)-def2nZVP'!HD80</f>
        <v>1.618234148128181E-3</v>
      </c>
      <c r="S80" s="71">
        <f>'LNO-CCSD(T)-def2nZVP'!IF80</f>
        <v>-2.554207760447514E-2</v>
      </c>
      <c r="T80" s="71">
        <f>'LNO-CCSD(T)-def2nZVP'!GB80</f>
        <v>-7.3338353084830943E-2</v>
      </c>
      <c r="V80" s="71">
        <f t="shared" si="14"/>
        <v>-2.7160311752603319E-2</v>
      </c>
      <c r="W80" s="71">
        <f t="shared" si="15"/>
        <v>-4.7796275480355803E-2</v>
      </c>
      <c r="Y80" s="71">
        <f>'LNO-CCSD(T)-def2nZVP'!MZ80</f>
        <v>9.1429087864771538E-2</v>
      </c>
      <c r="Z80" s="71">
        <f>'LNO-CCSD(T)-def2nZVP'!NU80</f>
        <v>8.7266334169522453E-2</v>
      </c>
      <c r="AA80" s="71">
        <f>'LNO-CCSD(T)-def2nZVP'!KV80</f>
        <v>8.6413573900312832E-2</v>
      </c>
      <c r="AC80" s="71">
        <f t="shared" si="16"/>
        <v>-4.1627536952490857E-3</v>
      </c>
      <c r="AD80" s="71">
        <f t="shared" si="17"/>
        <v>-8.5276026920962089E-4</v>
      </c>
    </row>
    <row r="81" spans="1:30">
      <c r="A81" t="str">
        <f>'LNO-CCSD(T)-def2nZVP'!JX81</f>
        <v>26_ts</v>
      </c>
      <c r="B81" s="71">
        <f>'LNO-CCSD(T)-def2nZVP'!HA81</f>
        <v>21.169496479815169</v>
      </c>
      <c r="C81" s="71">
        <f>'LNO-CCSD(T)-def2nZVP'!IC81</f>
        <v>21.144359045392129</v>
      </c>
      <c r="E81" s="71">
        <f>'LNO-CCSD(T)-def2nZVP'!FY81</f>
        <v>21.16144810568299</v>
      </c>
      <c r="G81" s="71">
        <f t="shared" si="10"/>
        <v>-2.5137434423040617E-2</v>
      </c>
      <c r="I81" s="71">
        <f t="shared" si="11"/>
        <v>1.7089060290860658E-2</v>
      </c>
      <c r="K81" s="71">
        <f>'LNO-CCSD(T)-def2nZVP'!MW81</f>
        <v>23.676875954295596</v>
      </c>
      <c r="L81" s="71">
        <f>'LNO-CCSD(T)-def2nZVP'!NR81</f>
        <v>23.615943790400802</v>
      </c>
      <c r="M81" s="71">
        <f>'LNO-CCSD(T)-def2nZVP'!KS81</f>
        <v>23.841141193203331</v>
      </c>
      <c r="O81" s="71">
        <f t="shared" si="12"/>
        <v>-6.0932163894793945E-2</v>
      </c>
      <c r="P81" s="71">
        <f t="shared" si="13"/>
        <v>0.22519740280252876</v>
      </c>
      <c r="R81" s="71">
        <f>'LNO-CCSD(T)-def2nZVP'!HD81</f>
        <v>21.958714569293743</v>
      </c>
      <c r="S81" s="71">
        <f>'LNO-CCSD(T)-def2nZVP'!IF81</f>
        <v>21.94778635323653</v>
      </c>
      <c r="T81" s="71">
        <f>'LNO-CCSD(T)-def2nZVP'!GB81</f>
        <v>21.887339298279784</v>
      </c>
      <c r="V81" s="71">
        <f t="shared" si="14"/>
        <v>-1.0928216057212836E-2</v>
      </c>
      <c r="W81" s="71">
        <f t="shared" si="15"/>
        <v>-6.0447054956746626E-2</v>
      </c>
      <c r="Y81" s="71">
        <f>'LNO-CCSD(T)-def2nZVP'!MZ81</f>
        <v>25.22898053562561</v>
      </c>
      <c r="Z81" s="71">
        <f>'LNO-CCSD(T)-def2nZVP'!NU81</f>
        <v>25.221328709916452</v>
      </c>
      <c r="AA81" s="71">
        <f>'LNO-CCSD(T)-def2nZVP'!KV81</f>
        <v>25.239224829063424</v>
      </c>
      <c r="AC81" s="71">
        <f t="shared" si="16"/>
        <v>-7.6518257091571229E-3</v>
      </c>
      <c r="AD81" s="71">
        <f t="shared" si="17"/>
        <v>1.7896119146971756E-2</v>
      </c>
    </row>
    <row r="82" spans="1:30">
      <c r="A82" t="str">
        <f>'LNO-CCSD(T)-def2nZVP'!JX82</f>
        <v>27_end</v>
      </c>
      <c r="B82" s="71">
        <f>'LNO-CCSD(T)-def2nZVP'!HA82</f>
        <v>15.821225073381028</v>
      </c>
      <c r="C82" s="71">
        <f>'LNO-CCSD(T)-def2nZVP'!IC82</f>
        <v>15.82247103738883</v>
      </c>
      <c r="E82" s="71">
        <f>'LNO-CCSD(T)-def2nZVP'!FY82</f>
        <v>15.687067501780444</v>
      </c>
      <c r="G82" s="71">
        <f t="shared" si="10"/>
        <v>1.2459640078024137E-3</v>
      </c>
      <c r="I82" s="71">
        <f t="shared" si="11"/>
        <v>-0.13540353560838625</v>
      </c>
      <c r="K82" s="71">
        <f>'LNO-CCSD(T)-def2nZVP'!MW82</f>
        <v>13.500047195638825</v>
      </c>
      <c r="L82" s="71">
        <f>'LNO-CCSD(T)-def2nZVP'!NR82</f>
        <v>13.539275098718507</v>
      </c>
      <c r="M82" s="71">
        <f>'LNO-CCSD(T)-def2nZVP'!KS82</f>
        <v>13.472443843464974</v>
      </c>
      <c r="O82" s="71">
        <f t="shared" si="12"/>
        <v>3.9227903079682491E-2</v>
      </c>
      <c r="P82" s="71">
        <f t="shared" si="13"/>
        <v>-6.6831255253532618E-2</v>
      </c>
      <c r="R82" s="71">
        <f>'LNO-CCSD(T)-def2nZVP'!HD82</f>
        <v>16.154377359477145</v>
      </c>
      <c r="S82" s="71">
        <f>'LNO-CCSD(T)-def2nZVP'!IF82</f>
        <v>16.141823429460498</v>
      </c>
      <c r="T82" s="71">
        <f>'LNO-CCSD(T)-def2nZVP'!GB82</f>
        <v>16.135265678964537</v>
      </c>
      <c r="V82" s="71">
        <f t="shared" si="14"/>
        <v>-1.2553930016647286E-2</v>
      </c>
      <c r="W82" s="71">
        <f t="shared" si="15"/>
        <v>-6.5577504959613009E-3</v>
      </c>
      <c r="Y82" s="71">
        <f>'LNO-CCSD(T)-def2nZVP'!MZ82</f>
        <v>13.944588768245303</v>
      </c>
      <c r="Z82" s="71">
        <f>'LNO-CCSD(T)-def2nZVP'!NU82</f>
        <v>13.964110224821457</v>
      </c>
      <c r="AA82" s="71">
        <f>'LNO-CCSD(T)-def2nZVP'!KV82</f>
        <v>14.063163741574693</v>
      </c>
      <c r="AC82" s="71">
        <f t="shared" si="16"/>
        <v>1.9521456576153895E-2</v>
      </c>
      <c r="AD82" s="71">
        <f t="shared" si="17"/>
        <v>9.9053516753235371E-2</v>
      </c>
    </row>
    <row r="83" spans="1:30">
      <c r="A83" t="str">
        <f>'LNO-CCSD(T)-def2nZVP'!JX83</f>
        <v>27_start</v>
      </c>
      <c r="B83" s="71">
        <f>'LNO-CCSD(T)-def2nZVP'!HA83</f>
        <v>1.2792494510566572</v>
      </c>
      <c r="C83" s="71">
        <f>'LNO-CCSD(T)-def2nZVP'!IC83</f>
        <v>1.2881750771887421</v>
      </c>
      <c r="E83" s="71">
        <f>'LNO-CCSD(T)-def2nZVP'!FY83</f>
        <v>1.1055842955820043</v>
      </c>
      <c r="G83" s="71">
        <f t="shared" si="10"/>
        <v>8.9256261320849184E-3</v>
      </c>
      <c r="I83" s="71">
        <f t="shared" si="11"/>
        <v>-0.18259078160673781</v>
      </c>
      <c r="K83" s="71">
        <f>'LNO-CCSD(T)-def2nZVP'!MW83</f>
        <v>1.7268102668189611</v>
      </c>
      <c r="L83" s="71">
        <f>'LNO-CCSD(T)-def2nZVP'!NR83</f>
        <v>1.8082084711461064</v>
      </c>
      <c r="M83" s="71">
        <f>'LNO-CCSD(T)-def2nZVP'!KS83</f>
        <v>1.7020022748237318</v>
      </c>
      <c r="O83" s="71">
        <f t="shared" si="12"/>
        <v>8.1398204327145285E-2</v>
      </c>
      <c r="P83" s="71">
        <f t="shared" si="13"/>
        <v>-0.1062061963223746</v>
      </c>
      <c r="R83" s="71">
        <f>'LNO-CCSD(T)-def2nZVP'!HD83</f>
        <v>1.2056678377404291</v>
      </c>
      <c r="S83" s="71">
        <f>'LNO-CCSD(T)-def2nZVP'!IF83</f>
        <v>1.2238391260246577</v>
      </c>
      <c r="T83" s="71">
        <f>'LNO-CCSD(T)-def2nZVP'!GB83</f>
        <v>1.2233352609147192</v>
      </c>
      <c r="V83" s="71">
        <f t="shared" si="14"/>
        <v>1.8171288284228648E-2</v>
      </c>
      <c r="W83" s="71">
        <f t="shared" si="15"/>
        <v>-5.0386510993849498E-4</v>
      </c>
      <c r="Y83" s="71">
        <f>'LNO-CCSD(T)-def2nZVP'!MZ83</f>
        <v>1.8668755013703815</v>
      </c>
      <c r="Z83" s="71">
        <f>'LNO-CCSD(T)-def2nZVP'!NU83</f>
        <v>1.8954446095582198</v>
      </c>
      <c r="AA83" s="71">
        <f>'LNO-CCSD(T)-def2nZVP'!KV83</f>
        <v>1.9255200229613483</v>
      </c>
      <c r="AC83" s="71">
        <f t="shared" si="16"/>
        <v>2.856910818783831E-2</v>
      </c>
      <c r="AD83" s="71">
        <f t="shared" si="17"/>
        <v>3.007541340312847E-2</v>
      </c>
    </row>
    <row r="84" spans="1:30">
      <c r="A84" t="str">
        <f>'LNO-CCSD(T)-def2nZVP'!JX84</f>
        <v>27_ts</v>
      </c>
      <c r="B84" s="71">
        <f>'LNO-CCSD(T)-def2nZVP'!HA84</f>
        <v>14.541975622324371</v>
      </c>
      <c r="C84" s="71">
        <f>'LNO-CCSD(T)-def2nZVP'!IC84</f>
        <v>14.534295960200087</v>
      </c>
      <c r="E84" s="71">
        <f>'LNO-CCSD(T)-def2nZVP'!FY84</f>
        <v>14.581483206198438</v>
      </c>
      <c r="G84" s="71">
        <f t="shared" si="10"/>
        <v>-7.679662124283837E-3</v>
      </c>
      <c r="I84" s="71">
        <f t="shared" si="11"/>
        <v>4.7187245998351557E-2</v>
      </c>
      <c r="K84" s="71">
        <f>'LNO-CCSD(T)-def2nZVP'!MW84</f>
        <v>11.773236928819864</v>
      </c>
      <c r="L84" s="71">
        <f>'LNO-CCSD(T)-def2nZVP'!NR84</f>
        <v>11.731066627572401</v>
      </c>
      <c r="M84" s="71">
        <f>'LNO-CCSD(T)-def2nZVP'!KS84</f>
        <v>11.770441568641242</v>
      </c>
      <c r="O84" s="71">
        <f t="shared" si="12"/>
        <v>-4.2170301247463016E-2</v>
      </c>
      <c r="P84" s="71">
        <f t="shared" si="13"/>
        <v>3.9374941068841096E-2</v>
      </c>
      <c r="R84" s="71">
        <f>'LNO-CCSD(T)-def2nZVP'!HD84</f>
        <v>14.948709521736717</v>
      </c>
      <c r="S84" s="71">
        <f>'LNO-CCSD(T)-def2nZVP'!IF84</f>
        <v>14.917984303435842</v>
      </c>
      <c r="T84" s="71">
        <f>'LNO-CCSD(T)-def2nZVP'!GB84</f>
        <v>14.911930418049817</v>
      </c>
      <c r="V84" s="71">
        <f t="shared" si="14"/>
        <v>-3.0725218300874602E-2</v>
      </c>
      <c r="W84" s="71">
        <f t="shared" si="15"/>
        <v>-6.0538853860254704E-3</v>
      </c>
      <c r="Y84" s="71">
        <f>'LNO-CCSD(T)-def2nZVP'!MZ84</f>
        <v>12.077713266874921</v>
      </c>
      <c r="Z84" s="71">
        <f>'LNO-CCSD(T)-def2nZVP'!NU84</f>
        <v>12.068665615263237</v>
      </c>
      <c r="AA84" s="71">
        <f>'LNO-CCSD(T)-def2nZVP'!KV84</f>
        <v>12.137643718613344</v>
      </c>
      <c r="AC84" s="71">
        <f t="shared" si="16"/>
        <v>-9.0476516116844152E-3</v>
      </c>
      <c r="AD84" s="71">
        <f t="shared" si="17"/>
        <v>6.8978103350106679E-2</v>
      </c>
    </row>
    <row r="85" spans="1:30">
      <c r="A85" t="str">
        <f>'LNO-CCSD(T)-def2nZVP'!JX85</f>
        <v>28_end</v>
      </c>
      <c r="B85" s="71">
        <f>'LNO-CCSD(T)-def2nZVP'!HA85</f>
        <v>33.883662901172926</v>
      </c>
      <c r="C85" s="71">
        <f>'LNO-CCSD(T)-def2nZVP'!IC85</f>
        <v>34.046082276914476</v>
      </c>
      <c r="E85" s="71">
        <f>'LNO-CCSD(T)-def2nZVP'!FY85</f>
        <v>33.917715921539553</v>
      </c>
      <c r="G85" s="71">
        <f t="shared" si="10"/>
        <v>0.16241937574154974</v>
      </c>
      <c r="I85" s="71">
        <f t="shared" si="11"/>
        <v>-0.12836635537492214</v>
      </c>
      <c r="K85" s="71">
        <f>'LNO-CCSD(T)-def2nZVP'!MW85</f>
        <v>32.459515507680827</v>
      </c>
      <c r="L85" s="71">
        <f>'LNO-CCSD(T)-def2nZVP'!NR85</f>
        <v>32.502095328026705</v>
      </c>
      <c r="M85" s="71">
        <f>'LNO-CCSD(T)-def2nZVP'!KS85</f>
        <v>32.302830319882851</v>
      </c>
      <c r="O85" s="71">
        <f t="shared" si="12"/>
        <v>4.2579820345878261E-2</v>
      </c>
      <c r="P85" s="71">
        <f t="shared" si="13"/>
        <v>-0.19926500814385406</v>
      </c>
      <c r="R85" s="71">
        <f>'LNO-CCSD(T)-def2nZVP'!HD85</f>
        <v>32.173566676218883</v>
      </c>
      <c r="S85" s="71">
        <f>'LNO-CCSD(T)-def2nZVP'!IF85</f>
        <v>32.222737511133062</v>
      </c>
      <c r="T85" s="71">
        <f>'LNO-CCSD(T)-def2nZVP'!GB85</f>
        <v>32.144315628366357</v>
      </c>
      <c r="V85" s="71">
        <f t="shared" si="14"/>
        <v>4.917083491417884E-2</v>
      </c>
      <c r="W85" s="71">
        <f t="shared" si="15"/>
        <v>-7.8421882766704698E-2</v>
      </c>
      <c r="Y85" s="71">
        <f>'LNO-CCSD(T)-def2nZVP'!MZ85</f>
        <v>30.592987213575476</v>
      </c>
      <c r="Z85" s="71">
        <f>'LNO-CCSD(T)-def2nZVP'!NU85</f>
        <v>30.67515425501426</v>
      </c>
      <c r="AA85" s="71">
        <f>'LNO-CCSD(T)-def2nZVP'!KV85</f>
        <v>30.653262676176222</v>
      </c>
      <c r="AC85" s="71">
        <f t="shared" si="16"/>
        <v>8.2167041438783173E-2</v>
      </c>
      <c r="AD85" s="71">
        <f t="shared" si="17"/>
        <v>-2.1891578838037162E-2</v>
      </c>
    </row>
    <row r="86" spans="1:30">
      <c r="A86" t="str">
        <f>'LNO-CCSD(T)-def2nZVP'!JX86</f>
        <v>28_start</v>
      </c>
      <c r="B86" s="71">
        <f>'LNO-CCSD(T)-def2nZVP'!HA86</f>
        <v>18.94005971295454</v>
      </c>
      <c r="C86" s="71">
        <f>'LNO-CCSD(T)-def2nZVP'!IC86</f>
        <v>18.931434061441838</v>
      </c>
      <c r="E86" s="71">
        <f>'LNO-CCSD(T)-def2nZVP'!FY86</f>
        <v>19.113517752533966</v>
      </c>
      <c r="G86" s="71">
        <f t="shared" si="10"/>
        <v>-8.6256515127018929E-3</v>
      </c>
      <c r="I86" s="71">
        <f t="shared" si="11"/>
        <v>0.18208369109212796</v>
      </c>
      <c r="K86" s="71">
        <f>'LNO-CCSD(T)-def2nZVP'!MW86</f>
        <v>18.863835412418858</v>
      </c>
      <c r="L86" s="71">
        <f>'LNO-CCSD(T)-def2nZVP'!NR86</f>
        <v>18.971110464417432</v>
      </c>
      <c r="M86" s="71">
        <f>'LNO-CCSD(T)-def2nZVP'!KS86</f>
        <v>18.963648943433668</v>
      </c>
      <c r="O86" s="71">
        <f t="shared" si="12"/>
        <v>0.1072750519985739</v>
      </c>
      <c r="P86" s="71">
        <f t="shared" si="13"/>
        <v>-7.4615209837638474E-3</v>
      </c>
      <c r="R86" s="71">
        <f>'LNO-CCSD(T)-def2nZVP'!HD86</f>
        <v>16.835677331365961</v>
      </c>
      <c r="S86" s="71">
        <f>'LNO-CCSD(T)-def2nZVP'!IF86</f>
        <v>16.795352033500183</v>
      </c>
      <c r="T86" s="71">
        <f>'LNO-CCSD(T)-def2nZVP'!GB86</f>
        <v>16.848087235350125</v>
      </c>
      <c r="V86" s="71">
        <f t="shared" si="14"/>
        <v>-4.0325297865777543E-2</v>
      </c>
      <c r="W86" s="71">
        <f t="shared" si="15"/>
        <v>5.2735201849941404E-2</v>
      </c>
      <c r="Y86" s="71">
        <f>'LNO-CCSD(T)-def2nZVP'!MZ86</f>
        <v>15.745342326164041</v>
      </c>
      <c r="Z86" s="71">
        <f>'LNO-CCSD(T)-def2nZVP'!NU86</f>
        <v>15.833834933335741</v>
      </c>
      <c r="AA86" s="71">
        <f>'LNO-CCSD(T)-def2nZVP'!KV86</f>
        <v>15.866196721338525</v>
      </c>
      <c r="AC86" s="71">
        <f t="shared" si="16"/>
        <v>8.8492607171700044E-2</v>
      </c>
      <c r="AD86" s="71">
        <f t="shared" si="17"/>
        <v>3.2361788002784664E-2</v>
      </c>
    </row>
    <row r="87" spans="1:30">
      <c r="A87" t="str">
        <f>'LNO-CCSD(T)-def2nZVP'!JX87</f>
        <v>28_ts</v>
      </c>
      <c r="B87" s="71">
        <f>'LNO-CCSD(T)-def2nZVP'!HA87</f>
        <v>14.94360318821839</v>
      </c>
      <c r="C87" s="71">
        <f>'LNO-CCSD(T)-def2nZVP'!IC87</f>
        <v>15.114648215472636</v>
      </c>
      <c r="E87" s="71">
        <f>'LNO-CCSD(T)-def2nZVP'!FY87</f>
        <v>14.804198169005588</v>
      </c>
      <c r="G87" s="71">
        <f t="shared" si="10"/>
        <v>0.17104502725424631</v>
      </c>
      <c r="I87" s="71">
        <f t="shared" si="11"/>
        <v>-0.31045004646704832</v>
      </c>
      <c r="K87" s="71">
        <f>'LNO-CCSD(T)-def2nZVP'!MW87</f>
        <v>13.595680095261969</v>
      </c>
      <c r="L87" s="71">
        <f>'LNO-CCSD(T)-def2nZVP'!NR87</f>
        <v>13.53098486360927</v>
      </c>
      <c r="M87" s="71">
        <f>'LNO-CCSD(T)-def2nZVP'!KS87</f>
        <v>13.339181376449183</v>
      </c>
      <c r="O87" s="71">
        <f t="shared" si="12"/>
        <v>-6.4695231652699192E-2</v>
      </c>
      <c r="P87" s="71">
        <f t="shared" si="13"/>
        <v>-0.19180348716008666</v>
      </c>
      <c r="R87" s="71">
        <f>'LNO-CCSD(T)-def2nZVP'!HD87</f>
        <v>15.33788934485292</v>
      </c>
      <c r="S87" s="71">
        <f>'LNO-CCSD(T)-def2nZVP'!IF87</f>
        <v>15.42738547763288</v>
      </c>
      <c r="T87" s="71">
        <f>'LNO-CCSD(T)-def2nZVP'!GB87</f>
        <v>15.296228393016232</v>
      </c>
      <c r="V87" s="71">
        <f t="shared" si="14"/>
        <v>8.9496132779959936E-2</v>
      </c>
      <c r="W87" s="71">
        <f t="shared" si="15"/>
        <v>-0.13115708461664788</v>
      </c>
      <c r="Y87" s="71">
        <f>'LNO-CCSD(T)-def2nZVP'!MZ87</f>
        <v>14.847644887411434</v>
      </c>
      <c r="Z87" s="71">
        <f>'LNO-CCSD(T)-def2nZVP'!NU87</f>
        <v>14.841319321678519</v>
      </c>
      <c r="AA87" s="71">
        <f>'LNO-CCSD(T)-def2nZVP'!KV87</f>
        <v>14.787065954837697</v>
      </c>
      <c r="AC87" s="71">
        <f t="shared" si="16"/>
        <v>-6.3255657329150949E-3</v>
      </c>
      <c r="AD87" s="71">
        <f t="shared" si="17"/>
        <v>-5.4253366840821826E-2</v>
      </c>
    </row>
    <row r="88" spans="1:30">
      <c r="A88" t="str">
        <f>'LNO-CCSD(T)-def2nZVP'!JX88</f>
        <v>29_end</v>
      </c>
      <c r="B88" s="71">
        <f>'LNO-CCSD(T)-def2nZVP'!HA88</f>
        <v>16.766356928057217</v>
      </c>
      <c r="C88" s="71">
        <f>'LNO-CCSD(T)-def2nZVP'!IC88</f>
        <v>16.726712270905221</v>
      </c>
      <c r="E88" s="71">
        <f>'LNO-CCSD(T)-def2nZVP'!FY88</f>
        <v>16.639641744595572</v>
      </c>
      <c r="G88" s="71">
        <f t="shared" si="10"/>
        <v>-3.9644657151995943E-2</v>
      </c>
      <c r="I88" s="71">
        <f t="shared" si="11"/>
        <v>-8.7070526309648955E-2</v>
      </c>
      <c r="K88" s="71">
        <f>'LNO-CCSD(T)-def2nZVP'!MW88</f>
        <v>16.519977063461511</v>
      </c>
      <c r="L88" s="71">
        <f>'LNO-CCSD(T)-def2nZVP'!NR88</f>
        <v>16.513535232919327</v>
      </c>
      <c r="M88" s="71">
        <f>'LNO-CCSD(T)-def2nZVP'!KS88</f>
        <v>16.38287074318724</v>
      </c>
      <c r="O88" s="71">
        <f t="shared" si="12"/>
        <v>-6.441830542183169E-3</v>
      </c>
      <c r="P88" s="71">
        <f t="shared" si="13"/>
        <v>-0.13066448973208722</v>
      </c>
      <c r="R88" s="71">
        <f>'LNO-CCSD(T)-def2nZVP'!HD88</f>
        <v>15.630876347883008</v>
      </c>
      <c r="S88" s="71">
        <f>'LNO-CCSD(T)-def2nZVP'!IF88</f>
        <v>15.700215174921244</v>
      </c>
      <c r="T88" s="71">
        <f>'LNO-CCSD(T)-def2nZVP'!GB88</f>
        <v>15.917843953643771</v>
      </c>
      <c r="V88" s="71">
        <f t="shared" si="14"/>
        <v>6.9338827038235351E-2</v>
      </c>
      <c r="W88" s="71">
        <f t="shared" si="15"/>
        <v>0.21762877872252773</v>
      </c>
      <c r="Y88" s="71">
        <f>'LNO-CCSD(T)-def2nZVP'!MZ88</f>
        <v>15.181569957552281</v>
      </c>
      <c r="Z88" s="71">
        <f>'LNO-CCSD(T)-def2nZVP'!NU88</f>
        <v>15.270891165704896</v>
      </c>
      <c r="AA88" s="71">
        <f>'LNO-CCSD(T)-def2nZVP'!KV88</f>
        <v>15.255187822071358</v>
      </c>
      <c r="AC88" s="71">
        <f t="shared" si="16"/>
        <v>8.9321208152615128E-2</v>
      </c>
      <c r="AD88" s="71">
        <f t="shared" si="17"/>
        <v>-1.570334363353787E-2</v>
      </c>
    </row>
    <row r="89" spans="1:30">
      <c r="A89" t="str">
        <f>'LNO-CCSD(T)-def2nZVP'!JX89</f>
        <v>29_start</v>
      </c>
      <c r="B89" s="71">
        <f>'LNO-CCSD(T)-def2nZVP'!HA89</f>
        <v>35.682183121467808</v>
      </c>
      <c r="C89" s="71">
        <f>'LNO-CCSD(T)-def2nZVP'!IC89</f>
        <v>35.70911887251728</v>
      </c>
      <c r="E89" s="71">
        <f>'LNO-CCSD(T)-def2nZVP'!FY89</f>
        <v>35.3117746425986</v>
      </c>
      <c r="G89" s="71">
        <f t="shared" si="10"/>
        <v>2.6935751049471435E-2</v>
      </c>
      <c r="I89" s="71">
        <f t="shared" si="11"/>
        <v>-0.39734422991868001</v>
      </c>
      <c r="K89" s="71">
        <f>'LNO-CCSD(T)-def2nZVP'!MW89</f>
        <v>34.433821193940027</v>
      </c>
      <c r="L89" s="71">
        <f>'LNO-CCSD(T)-def2nZVP'!NR89</f>
        <v>34.319356508332014</v>
      </c>
      <c r="M89" s="71">
        <f>'LNO-CCSD(T)-def2nZVP'!KS89</f>
        <v>34.022082830920048</v>
      </c>
      <c r="O89" s="71">
        <f t="shared" si="12"/>
        <v>-0.11446468560801293</v>
      </c>
      <c r="P89" s="71">
        <f t="shared" si="13"/>
        <v>-0.29727367741196531</v>
      </c>
      <c r="R89" s="71">
        <f>'LNO-CCSD(T)-def2nZVP'!HD89</f>
        <v>33.763758950685734</v>
      </c>
      <c r="S89" s="71">
        <f>'LNO-CCSD(T)-def2nZVP'!IF89</f>
        <v>33.82606906264396</v>
      </c>
      <c r="T89" s="71">
        <f>'LNO-CCSD(T)-def2nZVP'!GB89</f>
        <v>33.968657450398396</v>
      </c>
      <c r="V89" s="71">
        <f t="shared" si="14"/>
        <v>6.2310111958225889E-2</v>
      </c>
      <c r="W89" s="71">
        <f t="shared" si="15"/>
        <v>0.1425883877544365</v>
      </c>
      <c r="Y89" s="71">
        <f>'LNO-CCSD(T)-def2nZVP'!MZ89</f>
        <v>31.651617652704843</v>
      </c>
      <c r="Z89" s="71">
        <f>'LNO-CCSD(T)-def2nZVP'!NU89</f>
        <v>31.777952000426588</v>
      </c>
      <c r="AA89" s="71">
        <f>'LNO-CCSD(T)-def2nZVP'!KV89</f>
        <v>31.998728812059952</v>
      </c>
      <c r="AC89" s="71">
        <f t="shared" si="16"/>
        <v>0.12633434772174468</v>
      </c>
      <c r="AD89" s="71">
        <f t="shared" si="17"/>
        <v>0.22077681163336393</v>
      </c>
    </row>
    <row r="90" spans="1:30">
      <c r="A90" t="str">
        <f>'LNO-CCSD(T)-def2nZVP'!JX90</f>
        <v>29_ts</v>
      </c>
      <c r="B90" s="71">
        <f>'LNO-CCSD(T)-def2nZVP'!HA90</f>
        <v>-18.915826193410588</v>
      </c>
      <c r="C90" s="71">
        <f>'LNO-CCSD(T)-def2nZVP'!IC90</f>
        <v>-18.982406601612059</v>
      </c>
      <c r="E90" s="71">
        <f>'LNO-CCSD(T)-def2nZVP'!FY90</f>
        <v>-18.672132898003024</v>
      </c>
      <c r="G90" s="71">
        <f t="shared" si="10"/>
        <v>-6.6580408201470931E-2</v>
      </c>
      <c r="I90" s="71">
        <f t="shared" si="11"/>
        <v>0.31027370360903461</v>
      </c>
      <c r="K90" s="71">
        <f>'LNO-CCSD(T)-def2nZVP'!MW90</f>
        <v>-17.91384413047852</v>
      </c>
      <c r="L90" s="71">
        <f>'LNO-CCSD(T)-def2nZVP'!NR90</f>
        <v>-17.80582127541269</v>
      </c>
      <c r="M90" s="71">
        <f>'LNO-CCSD(T)-def2nZVP'!KS90</f>
        <v>-17.639212087732805</v>
      </c>
      <c r="O90" s="71">
        <f t="shared" si="12"/>
        <v>0.10802285506582976</v>
      </c>
      <c r="P90" s="71">
        <f t="shared" si="13"/>
        <v>0.1666091876798852</v>
      </c>
      <c r="R90" s="71">
        <f>'LNO-CCSD(T)-def2nZVP'!HD90</f>
        <v>-18.132882602802724</v>
      </c>
      <c r="S90" s="71">
        <f>'LNO-CCSD(T)-def2nZVP'!IF90</f>
        <v>-18.125853887722712</v>
      </c>
      <c r="T90" s="71">
        <f>'LNO-CCSD(T)-def2nZVP'!GB90</f>
        <v>-18.050813496754625</v>
      </c>
      <c r="V90" s="71">
        <f t="shared" si="14"/>
        <v>7.0287150800112386E-3</v>
      </c>
      <c r="W90" s="71">
        <f t="shared" si="15"/>
        <v>7.5040390968087678E-2</v>
      </c>
      <c r="Y90" s="71">
        <f>'LNO-CCSD(T)-def2nZVP'!MZ90</f>
        <v>-16.470047695152562</v>
      </c>
      <c r="Z90" s="71">
        <f>'LNO-CCSD(T)-def2nZVP'!NU90</f>
        <v>-16.507060834721692</v>
      </c>
      <c r="AA90" s="71">
        <f>'LNO-CCSD(T)-def2nZVP'!KV90</f>
        <v>-16.743540989988595</v>
      </c>
      <c r="AC90" s="71">
        <f t="shared" si="16"/>
        <v>-3.7013139569129549E-2</v>
      </c>
      <c r="AD90" s="71">
        <f t="shared" si="17"/>
        <v>-0.23648015526690358</v>
      </c>
    </row>
    <row r="91" spans="1:30">
      <c r="A91" t="str">
        <f>'LNO-CCSD(T)-def2nZVP'!JX91</f>
        <v>30_end</v>
      </c>
      <c r="B91" s="71">
        <f>'LNO-CCSD(T)-def2nZVP'!HA91</f>
        <v>11.306359582251812</v>
      </c>
      <c r="C91" s="71">
        <f>'LNO-CCSD(T)-def2nZVP'!IC91</f>
        <v>11.292243241443785</v>
      </c>
      <c r="E91" s="71">
        <f>'LNO-CCSD(T)-def2nZVP'!FY91</f>
        <v>11.52165461518759</v>
      </c>
      <c r="G91" s="71">
        <f t="shared" si="10"/>
        <v>-1.4116340808026706E-2</v>
      </c>
      <c r="I91" s="71">
        <f t="shared" si="11"/>
        <v>0.2294113737438046</v>
      </c>
      <c r="K91" s="71">
        <f>'LNO-CCSD(T)-def2nZVP'!MW91</f>
        <v>10.611425265804868</v>
      </c>
      <c r="L91" s="71">
        <f>'LNO-CCSD(T)-def2nZVP'!NR91</f>
        <v>10.625966744226199</v>
      </c>
      <c r="M91" s="71">
        <f>'LNO-CCSD(T)-def2nZVP'!KS91</f>
        <v>10.777846740240607</v>
      </c>
      <c r="O91" s="71">
        <f t="shared" si="12"/>
        <v>1.4541478421330467E-2</v>
      </c>
      <c r="P91" s="71">
        <f t="shared" si="13"/>
        <v>0.15187999601440794</v>
      </c>
      <c r="R91" s="71">
        <f>'LNO-CCSD(T)-def2nZVP'!HD91</f>
        <v>10.841723078373136</v>
      </c>
      <c r="S91" s="71">
        <f>'LNO-CCSD(T)-def2nZVP'!IF91</f>
        <v>10.895220973998924</v>
      </c>
      <c r="T91" s="71">
        <f>'LNO-CCSD(T)-def2nZVP'!GB91</f>
        <v>10.966769299830078</v>
      </c>
      <c r="V91" s="71">
        <f t="shared" si="14"/>
        <v>5.3497895625788772E-2</v>
      </c>
      <c r="W91" s="71">
        <f t="shared" si="15"/>
        <v>7.1548325831154003E-2</v>
      </c>
      <c r="Y91" s="71">
        <f>'LNO-CCSD(T)-def2nZVP'!MZ91</f>
        <v>10.124592671557435</v>
      </c>
      <c r="Z91" s="71">
        <f>'LNO-CCSD(T)-def2nZVP'!NU91</f>
        <v>10.183764075257429</v>
      </c>
      <c r="AA91" s="71">
        <f>'LNO-CCSD(T)-def2nZVP'!KV91</f>
        <v>10.141526831097012</v>
      </c>
      <c r="AC91" s="71">
        <f t="shared" si="16"/>
        <v>5.9171403699993519E-2</v>
      </c>
      <c r="AD91" s="71">
        <f t="shared" si="17"/>
        <v>-4.2237244160416409E-2</v>
      </c>
    </row>
    <row r="92" spans="1:30">
      <c r="A92" t="str">
        <f>'LNO-CCSD(T)-def2nZVP'!JX92</f>
        <v>30_start</v>
      </c>
      <c r="B92" s="71">
        <f>'LNO-CCSD(T)-def2nZVP'!HA92</f>
        <v>21.365792175654082</v>
      </c>
      <c r="C92" s="71">
        <f>'LNO-CCSD(T)-def2nZVP'!IC92</f>
        <v>21.358490525221455</v>
      </c>
      <c r="E92" s="71">
        <f>'LNO-CCSD(T)-def2nZVP'!FY92</f>
        <v>21.619965030275893</v>
      </c>
      <c r="G92" s="71">
        <f t="shared" si="10"/>
        <v>-7.3016504326268716E-3</v>
      </c>
      <c r="I92" s="71">
        <f t="shared" si="11"/>
        <v>0.26147450505443715</v>
      </c>
      <c r="K92" s="71">
        <f>'LNO-CCSD(T)-def2nZVP'!MW92</f>
        <v>19.136609970496959</v>
      </c>
      <c r="L92" s="71">
        <f>'LNO-CCSD(T)-def2nZVP'!NR92</f>
        <v>19.140834232742026</v>
      </c>
      <c r="M92" s="71">
        <f>'LNO-CCSD(T)-def2nZVP'!KS92</f>
        <v>19.271897655208271</v>
      </c>
      <c r="O92" s="71">
        <f t="shared" si="12"/>
        <v>4.2242622450672229E-3</v>
      </c>
      <c r="P92" s="71">
        <f t="shared" si="13"/>
        <v>0.13106342246624436</v>
      </c>
      <c r="R92" s="71">
        <f>'LNO-CCSD(T)-def2nZVP'!HD92</f>
        <v>19.816755801964959</v>
      </c>
      <c r="S92" s="71">
        <f>'LNO-CCSD(T)-def2nZVP'!IF92</f>
        <v>19.837262498675972</v>
      </c>
      <c r="T92" s="71">
        <f>'LNO-CCSD(T)-def2nZVP'!GB92</f>
        <v>19.862770546449148</v>
      </c>
      <c r="V92" s="71">
        <f t="shared" si="14"/>
        <v>2.0506696711013461E-2</v>
      </c>
      <c r="W92" s="71">
        <f t="shared" si="15"/>
        <v>2.5508047773175946E-2</v>
      </c>
      <c r="Y92" s="71">
        <f>'LNO-CCSD(T)-def2nZVP'!MZ92</f>
        <v>16.894521934342446</v>
      </c>
      <c r="Z92" s="71">
        <f>'LNO-CCSD(T)-def2nZVP'!NU92</f>
        <v>16.89108384115772</v>
      </c>
      <c r="AA92" s="71">
        <f>'LNO-CCSD(T)-def2nZVP'!KV92</f>
        <v>16.896040325337086</v>
      </c>
      <c r="AC92" s="71">
        <f t="shared" si="16"/>
        <v>-3.4380931847266538E-3</v>
      </c>
      <c r="AD92" s="71">
        <f t="shared" si="17"/>
        <v>4.9564841793667824E-3</v>
      </c>
    </row>
    <row r="93" spans="1:30">
      <c r="A93" t="str">
        <f>'LNO-CCSD(T)-def2nZVP'!JX93</f>
        <v>30_ts</v>
      </c>
      <c r="B93" s="71">
        <f>'LNO-CCSD(T)-def2nZVP'!HA93</f>
        <v>-10.059432593402272</v>
      </c>
      <c r="C93" s="71">
        <f>'LNO-CCSD(T)-def2nZVP'!IC93</f>
        <v>-10.06624728377767</v>
      </c>
      <c r="E93" s="71">
        <f>'LNO-CCSD(T)-def2nZVP'!FY93</f>
        <v>-10.098310415088301</v>
      </c>
      <c r="G93" s="71">
        <f t="shared" si="10"/>
        <v>-6.8146903753980581E-3</v>
      </c>
      <c r="I93" s="71">
        <f t="shared" si="11"/>
        <v>-3.2063131310630766E-2</v>
      </c>
      <c r="K93" s="71">
        <f>'LNO-CCSD(T)-def2nZVP'!MW93</f>
        <v>-8.5251847046920908</v>
      </c>
      <c r="L93" s="71">
        <f>'LNO-CCSD(T)-def2nZVP'!NR93</f>
        <v>-8.5148674885158275</v>
      </c>
      <c r="M93" s="71">
        <f>'LNO-CCSD(T)-def2nZVP'!KS93</f>
        <v>-8.4940509149676622</v>
      </c>
      <c r="O93" s="71">
        <f t="shared" si="12"/>
        <v>1.0317216176263244E-2</v>
      </c>
      <c r="P93" s="71">
        <f t="shared" si="13"/>
        <v>2.0816573548165351E-2</v>
      </c>
      <c r="R93" s="71">
        <f>'LNO-CCSD(T)-def2nZVP'!HD93</f>
        <v>-8.9750327235918252</v>
      </c>
      <c r="S93" s="71">
        <f>'LNO-CCSD(T)-def2nZVP'!IF93</f>
        <v>-8.9420415246770464</v>
      </c>
      <c r="T93" s="71">
        <f>'LNO-CCSD(T)-def2nZVP'!GB93</f>
        <v>-8.8960012466190719</v>
      </c>
      <c r="V93" s="71">
        <f t="shared" si="14"/>
        <v>3.2991198914778863E-2</v>
      </c>
      <c r="W93" s="71">
        <f t="shared" si="15"/>
        <v>4.6040278057974504E-2</v>
      </c>
      <c r="Y93" s="71">
        <f>'LNO-CCSD(T)-def2nZVP'!MZ93</f>
        <v>-6.7699292627850109</v>
      </c>
      <c r="Z93" s="71">
        <f>'LNO-CCSD(T)-def2nZVP'!NU93</f>
        <v>-6.7073197659002917</v>
      </c>
      <c r="AA93" s="71">
        <f>'LNO-CCSD(T)-def2nZVP'!KV93</f>
        <v>-6.754513494240074</v>
      </c>
      <c r="AC93" s="71">
        <f t="shared" si="16"/>
        <v>6.2609496884719285E-2</v>
      </c>
      <c r="AD93" s="71">
        <f t="shared" si="17"/>
        <v>-4.7193728339782304E-2</v>
      </c>
    </row>
    <row r="94" spans="1:30">
      <c r="A94" t="str">
        <f>'LNO-CCSD(T)-def2nZVP'!JX94</f>
        <v>31_end</v>
      </c>
      <c r="B94" s="71">
        <f>'LNO-CCSD(T)-def2nZVP'!HA94</f>
        <v>4.7417947009617798</v>
      </c>
      <c r="C94" s="71">
        <f>'LNO-CCSD(T)-def2nZVP'!IC94</f>
        <v>4.9751970412878093</v>
      </c>
      <c r="E94" s="71">
        <f>'LNO-CCSD(T)-def2nZVP'!FY94</f>
        <v>4.5643781805577577</v>
      </c>
      <c r="G94" s="71">
        <f t="shared" si="10"/>
        <v>0.23340234032602947</v>
      </c>
      <c r="I94" s="71">
        <f t="shared" si="11"/>
        <v>-0.41081886073005158</v>
      </c>
      <c r="K94" s="71">
        <f>'LNO-CCSD(T)-def2nZVP'!MW94</f>
        <v>6.0087872096333488</v>
      </c>
      <c r="L94" s="71">
        <f>'LNO-CCSD(T)-def2nZVP'!NR94</f>
        <v>6.2135111862177741</v>
      </c>
      <c r="M94" s="71">
        <f>'LNO-CCSD(T)-def2nZVP'!KS94</f>
        <v>5.9397733697240565</v>
      </c>
      <c r="O94" s="71">
        <f t="shared" si="12"/>
        <v>0.20472397658442532</v>
      </c>
      <c r="P94" s="71">
        <f t="shared" si="13"/>
        <v>-0.27373781649371765</v>
      </c>
      <c r="R94" s="71">
        <f>'LNO-CCSD(T)-def2nZVP'!HD94</f>
        <v>1.7655849135081934</v>
      </c>
      <c r="S94" s="71">
        <f>'LNO-CCSD(T)-def2nZVP'!IF94</f>
        <v>2.0031055799557467</v>
      </c>
      <c r="T94" s="71">
        <f>'LNO-CCSD(T)-def2nZVP'!GB94</f>
        <v>2.2354728687184728</v>
      </c>
      <c r="V94" s="71">
        <f t="shared" si="14"/>
        <v>0.23752066644755332</v>
      </c>
      <c r="W94" s="71">
        <f t="shared" si="15"/>
        <v>0.23236728876272617</v>
      </c>
      <c r="Y94" s="71">
        <f>'LNO-CCSD(T)-def2nZVP'!MZ94</f>
        <v>2.9999535295979807</v>
      </c>
      <c r="Z94" s="71">
        <f>'LNO-CCSD(T)-def2nZVP'!NU94</f>
        <v>3.2479737855563982</v>
      </c>
      <c r="AA94" s="71">
        <f>'LNO-CCSD(T)-def2nZVP'!KV94</f>
        <v>3.3129039755119738</v>
      </c>
      <c r="AC94" s="71">
        <f t="shared" si="16"/>
        <v>0.24802025595841748</v>
      </c>
      <c r="AD94" s="71">
        <f t="shared" si="17"/>
        <v>6.4930189955575646E-2</v>
      </c>
    </row>
    <row r="95" spans="1:30">
      <c r="A95" t="str">
        <f>'LNO-CCSD(T)-def2nZVP'!JX95</f>
        <v>31_start</v>
      </c>
      <c r="B95" s="71">
        <f>'LNO-CCSD(T)-def2nZVP'!HA95</f>
        <v>11.996401389135483</v>
      </c>
      <c r="C95" s="71">
        <f>'LNO-CCSD(T)-def2nZVP'!IC95</f>
        <v>12.023421602955043</v>
      </c>
      <c r="E95" s="71">
        <f>'LNO-CCSD(T)-def2nZVP'!FY95</f>
        <v>11.853119365023025</v>
      </c>
      <c r="G95" s="71">
        <f t="shared" si="10"/>
        <v>2.7020213819559658E-2</v>
      </c>
      <c r="I95" s="71">
        <f t="shared" si="11"/>
        <v>-0.17030223793201849</v>
      </c>
      <c r="K95" s="71">
        <f>'LNO-CCSD(T)-def2nZVP'!MW95</f>
        <v>13.047876211930946</v>
      </c>
      <c r="L95" s="71">
        <f>'LNO-CCSD(T)-def2nZVP'!NR95</f>
        <v>13.046788135519574</v>
      </c>
      <c r="M95" s="71">
        <f>'LNO-CCSD(T)-def2nZVP'!KS95</f>
        <v>13.000244074106808</v>
      </c>
      <c r="O95" s="71">
        <f t="shared" si="12"/>
        <v>-1.0880764113725405E-3</v>
      </c>
      <c r="P95" s="71">
        <f t="shared" si="13"/>
        <v>-4.6544061412765458E-2</v>
      </c>
      <c r="R95" s="71">
        <f>'LNO-CCSD(T)-def2nZVP'!HD95</f>
        <v>12.316097857235745</v>
      </c>
      <c r="S95" s="71">
        <f>'LNO-CCSD(T)-def2nZVP'!IF95</f>
        <v>12.284500990515564</v>
      </c>
      <c r="T95" s="71">
        <f>'LNO-CCSD(T)-def2nZVP'!GB95</f>
        <v>12.416514688451635</v>
      </c>
      <c r="V95" s="71">
        <f t="shared" si="14"/>
        <v>-3.1596866720180472E-2</v>
      </c>
      <c r="W95" s="71">
        <f t="shared" si="15"/>
        <v>0.13201369793607043</v>
      </c>
      <c r="Y95" s="71">
        <f>'LNO-CCSD(T)-def2nZVP'!MZ95</f>
        <v>13.334020644368012</v>
      </c>
      <c r="Z95" s="71">
        <f>'LNO-CCSD(T)-def2nZVP'!NU95</f>
        <v>13.275459920376971</v>
      </c>
      <c r="AA95" s="71">
        <f>'LNO-CCSD(T)-def2nZVP'!KV95</f>
        <v>13.368210944897319</v>
      </c>
      <c r="AC95" s="71">
        <f t="shared" si="16"/>
        <v>-5.8560723991041286E-2</v>
      </c>
      <c r="AD95" s="71">
        <f t="shared" si="17"/>
        <v>9.2751024520348224E-2</v>
      </c>
    </row>
    <row r="96" spans="1:30">
      <c r="A96" t="str">
        <f>'LNO-CCSD(T)-def2nZVP'!JX96</f>
        <v>31_ts</v>
      </c>
      <c r="B96" s="71">
        <f>'LNO-CCSD(T)-def2nZVP'!HA96</f>
        <v>-7.2546066881737037</v>
      </c>
      <c r="C96" s="71">
        <f>'LNO-CCSD(T)-def2nZVP'!IC96</f>
        <v>-7.0482245616672339</v>
      </c>
      <c r="E96" s="71">
        <f>'LNO-CCSD(T)-def2nZVP'!FY96</f>
        <v>-7.2887411844652679</v>
      </c>
      <c r="G96" s="71">
        <f t="shared" si="10"/>
        <v>0.20638212650646981</v>
      </c>
      <c r="I96" s="71">
        <f t="shared" si="11"/>
        <v>-0.24051662279803399</v>
      </c>
      <c r="K96" s="71">
        <f>'LNO-CCSD(T)-def2nZVP'!MW96</f>
        <v>-7.0390890022975974</v>
      </c>
      <c r="L96" s="71">
        <f>'LNO-CCSD(T)-def2nZVP'!NR96</f>
        <v>-6.8332769493017995</v>
      </c>
      <c r="M96" s="71">
        <f>'LNO-CCSD(T)-def2nZVP'!KS96</f>
        <v>-7.0604707043827526</v>
      </c>
      <c r="O96" s="71">
        <f t="shared" si="12"/>
        <v>0.20581205299579786</v>
      </c>
      <c r="P96" s="71">
        <f t="shared" si="13"/>
        <v>-0.22719375508095307</v>
      </c>
      <c r="R96" s="71">
        <f>'LNO-CCSD(T)-def2nZVP'!HD96</f>
        <v>-10.550512943727551</v>
      </c>
      <c r="S96" s="71">
        <f>'LNO-CCSD(T)-def2nZVP'!IF96</f>
        <v>-10.281395410559817</v>
      </c>
      <c r="T96" s="71">
        <f>'LNO-CCSD(T)-def2nZVP'!GB96</f>
        <v>-10.181041819733162</v>
      </c>
      <c r="V96" s="71">
        <f t="shared" si="14"/>
        <v>0.26911753316773357</v>
      </c>
      <c r="W96" s="71">
        <f t="shared" si="15"/>
        <v>0.10035359082665529</v>
      </c>
      <c r="Y96" s="71">
        <f>'LNO-CCSD(T)-def2nZVP'!MZ96</f>
        <v>-10.334067114770031</v>
      </c>
      <c r="Z96" s="71">
        <f>'LNO-CCSD(T)-def2nZVP'!NU96</f>
        <v>-10.027486134820572</v>
      </c>
      <c r="AA96" s="71">
        <f>'LNO-CCSD(T)-def2nZVP'!KV96</f>
        <v>-10.055306969385345</v>
      </c>
      <c r="AC96" s="71">
        <f t="shared" si="16"/>
        <v>0.30658097994945877</v>
      </c>
      <c r="AD96" s="71">
        <f t="shared" si="17"/>
        <v>-2.7820834564773023E-2</v>
      </c>
    </row>
    <row r="97" spans="1:30">
      <c r="A97" t="str">
        <f>'LNO-CCSD(T)-def2nZVP'!JX97</f>
        <v>32_end</v>
      </c>
      <c r="B97" s="71">
        <f>'LNO-CCSD(T)-def2nZVP'!HA97</f>
        <v>23.347665974773925</v>
      </c>
      <c r="C97" s="71">
        <f>'LNO-CCSD(T)-def2nZVP'!IC97</f>
        <v>23.364497576760691</v>
      </c>
      <c r="E97" s="71">
        <f>'LNO-CCSD(T)-def2nZVP'!FY97</f>
        <v>23.193036848905571</v>
      </c>
      <c r="G97" s="71">
        <f t="shared" si="10"/>
        <v>1.6831601986766032E-2</v>
      </c>
      <c r="I97" s="71">
        <f t="shared" si="11"/>
        <v>-0.1714607278551199</v>
      </c>
      <c r="K97" s="71">
        <f>'LNO-CCSD(T)-def2nZVP'!MW97</f>
        <v>20.57581150768441</v>
      </c>
      <c r="L97" s="71">
        <f>'LNO-CCSD(T)-def2nZVP'!NR97</f>
        <v>20.611376787694933</v>
      </c>
      <c r="M97" s="71">
        <f>'LNO-CCSD(T)-def2nZVP'!KS97</f>
        <v>20.459723186452674</v>
      </c>
      <c r="O97" s="71">
        <f t="shared" si="12"/>
        <v>3.5565280010523281E-2</v>
      </c>
      <c r="P97" s="71">
        <f t="shared" si="13"/>
        <v>-0.15165360124225913</v>
      </c>
      <c r="R97" s="71">
        <f>'LNO-CCSD(T)-def2nZVP'!HD97</f>
        <v>23.567897307498974</v>
      </c>
      <c r="S97" s="71">
        <f>'LNO-CCSD(T)-def2nZVP'!IF97</f>
        <v>23.585839952673144</v>
      </c>
      <c r="T97" s="71">
        <f>'LNO-CCSD(T)-def2nZVP'!GB97</f>
        <v>23.572984172519799</v>
      </c>
      <c r="V97" s="71">
        <f t="shared" si="14"/>
        <v>1.7942645174169769E-2</v>
      </c>
      <c r="W97" s="71">
        <f t="shared" si="15"/>
        <v>-1.2855780153344654E-2</v>
      </c>
      <c r="Y97" s="71">
        <f>'LNO-CCSD(T)-def2nZVP'!MZ97</f>
        <v>20.441134342667397</v>
      </c>
      <c r="Z97" s="71">
        <f>'LNO-CCSD(T)-def2nZVP'!NU97</f>
        <v>20.45645227812259</v>
      </c>
      <c r="AA97" s="71">
        <f>'LNO-CCSD(T)-def2nZVP'!KV97</f>
        <v>20.496837322450791</v>
      </c>
      <c r="AC97" s="71">
        <f t="shared" si="16"/>
        <v>1.5317935455193776E-2</v>
      </c>
      <c r="AD97" s="71">
        <f t="shared" si="17"/>
        <v>4.0385044328200337E-2</v>
      </c>
    </row>
    <row r="98" spans="1:30">
      <c r="A98" t="str">
        <f>'LNO-CCSD(T)-def2nZVP'!JX98</f>
        <v>32_start</v>
      </c>
      <c r="B98" s="71">
        <f>'LNO-CCSD(T)-def2nZVP'!HA98</f>
        <v>58.376990195204193</v>
      </c>
      <c r="C98" s="71">
        <f>'LNO-CCSD(T)-def2nZVP'!IC98</f>
        <v>58.346245482723567</v>
      </c>
      <c r="E98" s="71">
        <f>'LNO-CCSD(T)-def2nZVP'!FY98</f>
        <v>58.498306143133163</v>
      </c>
      <c r="G98" s="71">
        <f t="shared" si="10"/>
        <v>-3.0744712480625935E-2</v>
      </c>
      <c r="I98" s="71">
        <f t="shared" si="11"/>
        <v>0.15206066040959598</v>
      </c>
      <c r="K98" s="71">
        <f>'LNO-CCSD(T)-def2nZVP'!MW98</f>
        <v>61.492515820344593</v>
      </c>
      <c r="L98" s="71">
        <f>'LNO-CCSD(T)-def2nZVP'!NR98</f>
        <v>61.456020366714455</v>
      </c>
      <c r="M98" s="71">
        <f>'LNO-CCSD(T)-def2nZVP'!KS98</f>
        <v>61.715817717127891</v>
      </c>
      <c r="O98" s="71">
        <f t="shared" si="12"/>
        <v>-3.6495453630138286E-2</v>
      </c>
      <c r="P98" s="71">
        <f t="shared" si="13"/>
        <v>0.25979735041343588</v>
      </c>
      <c r="R98" s="71">
        <f>'LNO-CCSD(T)-def2nZVP'!HD98</f>
        <v>58.542163898386782</v>
      </c>
      <c r="S98" s="71">
        <f>'LNO-CCSD(T)-def2nZVP'!IF98</f>
        <v>58.505569522882375</v>
      </c>
      <c r="T98" s="71">
        <f>'LNO-CCSD(T)-def2nZVP'!GB98</f>
        <v>58.618784150589981</v>
      </c>
      <c r="V98" s="71">
        <f t="shared" si="14"/>
        <v>-3.6594375504407139E-2</v>
      </c>
      <c r="W98" s="71">
        <f t="shared" si="15"/>
        <v>0.11321462770760604</v>
      </c>
      <c r="Y98" s="71">
        <f>'LNO-CCSD(T)-def2nZVP'!MZ98</f>
        <v>62.064601895426406</v>
      </c>
      <c r="Z98" s="71">
        <f>'LNO-CCSD(T)-def2nZVP'!NU98</f>
        <v>62.02284263544977</v>
      </c>
      <c r="AA98" s="71">
        <f>'LNO-CCSD(T)-def2nZVP'!KV98</f>
        <v>62.004223255117957</v>
      </c>
      <c r="AC98" s="71">
        <f t="shared" si="16"/>
        <v>-4.1759259976636542E-2</v>
      </c>
      <c r="AD98" s="71">
        <f t="shared" si="17"/>
        <v>-1.8619380331813318E-2</v>
      </c>
    </row>
    <row r="99" spans="1:30">
      <c r="A99" t="str">
        <f>'LNO-CCSD(T)-def2nZVP'!JX99</f>
        <v>32_ts</v>
      </c>
      <c r="B99" s="71">
        <f>'LNO-CCSD(T)-def2nZVP'!HA99</f>
        <v>-35.029324220430269</v>
      </c>
      <c r="C99" s="71">
        <f>'LNO-CCSD(T)-def2nZVP'!IC99</f>
        <v>-34.981747905962877</v>
      </c>
      <c r="E99" s="71">
        <f>'LNO-CCSD(T)-def2nZVP'!FY99</f>
        <v>-35.305269294227593</v>
      </c>
      <c r="G99" s="71">
        <f t="shared" si="10"/>
        <v>4.7576314467391967E-2</v>
      </c>
      <c r="I99" s="71">
        <f t="shared" si="11"/>
        <v>-0.32352138826471588</v>
      </c>
      <c r="K99" s="71">
        <f>'LNO-CCSD(T)-def2nZVP'!MW99</f>
        <v>-40.91670431266018</v>
      </c>
      <c r="L99" s="71">
        <f>'LNO-CCSD(T)-def2nZVP'!NR99</f>
        <v>-40.844643579019518</v>
      </c>
      <c r="M99" s="71">
        <f>'LNO-CCSD(T)-def2nZVP'!KS99</f>
        <v>-41.256094530675213</v>
      </c>
      <c r="O99" s="71">
        <f t="shared" si="12"/>
        <v>7.2060733640661567E-2</v>
      </c>
      <c r="P99" s="71">
        <f t="shared" si="13"/>
        <v>-0.41145095165569501</v>
      </c>
      <c r="R99" s="71">
        <f>'LNO-CCSD(T)-def2nZVP'!HD99</f>
        <v>-34.974266590887808</v>
      </c>
      <c r="S99" s="71">
        <f>'LNO-CCSD(T)-def2nZVP'!IF99</f>
        <v>-34.919729570209228</v>
      </c>
      <c r="T99" s="71">
        <f>'LNO-CCSD(T)-def2nZVP'!GB99</f>
        <v>-35.045799978070178</v>
      </c>
      <c r="V99" s="71">
        <f t="shared" si="14"/>
        <v>5.4537020678580461E-2</v>
      </c>
      <c r="W99" s="71">
        <f t="shared" si="15"/>
        <v>-0.1260704078609507</v>
      </c>
      <c r="Y99" s="71">
        <f>'LNO-CCSD(T)-def2nZVP'!MZ99</f>
        <v>-41.62346755275901</v>
      </c>
      <c r="Z99" s="71">
        <f>'LNO-CCSD(T)-def2nZVP'!NU99</f>
        <v>-41.56639035732718</v>
      </c>
      <c r="AA99" s="71">
        <f>'LNO-CCSD(T)-def2nZVP'!KV99</f>
        <v>-41.507385932667169</v>
      </c>
      <c r="AC99" s="71">
        <f t="shared" si="16"/>
        <v>5.7077195431830319E-2</v>
      </c>
      <c r="AD99" s="71">
        <f t="shared" si="17"/>
        <v>5.9004424660010102E-2</v>
      </c>
    </row>
    <row r="100" spans="1:30">
      <c r="A100" t="str">
        <f>'LNO-CCSD(T)-def2nZVP'!JX100</f>
        <v>33_end</v>
      </c>
      <c r="B100" s="71">
        <f>'LNO-CCSD(T)-def2nZVP'!HA100</f>
        <v>2.9519508154846141</v>
      </c>
      <c r="C100" s="71">
        <f>'LNO-CCSD(T)-def2nZVP'!IC100</f>
        <v>2.9519508154846141</v>
      </c>
      <c r="E100" s="71">
        <f>'LNO-CCSD(T)-def2nZVP'!FY100</f>
        <v>3.004943578010935</v>
      </c>
      <c r="G100" s="71">
        <f t="shared" si="10"/>
        <v>0</v>
      </c>
      <c r="I100" s="71">
        <f t="shared" si="11"/>
        <v>5.2992762526320902E-2</v>
      </c>
      <c r="K100" s="71">
        <f>'LNO-CCSD(T)-def2nZVP'!MW100</f>
        <v>1.6398492623736964</v>
      </c>
      <c r="L100" s="71">
        <f>'LNO-CCSD(T)-def2nZVP'!NR100</f>
        <v>1.6398492629800827</v>
      </c>
      <c r="M100" s="71">
        <f>'LNO-CCSD(T)-def2nZVP'!KS100</f>
        <v>1.7151416580210597</v>
      </c>
      <c r="O100" s="71">
        <f t="shared" si="12"/>
        <v>6.0638627452647142E-10</v>
      </c>
      <c r="P100" s="71">
        <f t="shared" si="13"/>
        <v>7.5292395040976956E-2</v>
      </c>
      <c r="R100" s="71">
        <f>'LNO-CCSD(T)-def2nZVP'!HD100</f>
        <v>2.7344814689315617</v>
      </c>
      <c r="S100" s="71">
        <f>'LNO-CCSD(T)-def2nZVP'!IF100</f>
        <v>2.7344814689315617</v>
      </c>
      <c r="T100" s="71">
        <f>'LNO-CCSD(T)-def2nZVP'!GB100</f>
        <v>2.7318385363396573</v>
      </c>
      <c r="V100" s="71">
        <f t="shared" si="14"/>
        <v>0</v>
      </c>
      <c r="W100" s="71">
        <f t="shared" si="15"/>
        <v>-2.6429325919044011E-3</v>
      </c>
      <c r="Y100" s="71">
        <f>'LNO-CCSD(T)-def2nZVP'!MZ100</f>
        <v>1.129208169555417</v>
      </c>
      <c r="Z100" s="71">
        <f>'LNO-CCSD(T)-def2nZVP'!NU100</f>
        <v>1.129208169555417</v>
      </c>
      <c r="AA100" s="71">
        <f>'LNO-CCSD(T)-def2nZVP'!KV100</f>
        <v>1.2035145400472873</v>
      </c>
      <c r="AC100" s="71">
        <f t="shared" si="16"/>
        <v>0</v>
      </c>
      <c r="AD100" s="71">
        <f t="shared" si="17"/>
        <v>7.4306370491870277E-2</v>
      </c>
    </row>
    <row r="101" spans="1:30">
      <c r="A101" t="str">
        <f>'LNO-CCSD(T)-def2nZVP'!JX101</f>
        <v>33_start</v>
      </c>
      <c r="B101" s="71">
        <f>'LNO-CCSD(T)-def2nZVP'!HA101</f>
        <v>11.937680227265369</v>
      </c>
      <c r="C101" s="71">
        <f>'LNO-CCSD(T)-def2nZVP'!IC101</f>
        <v>11.942162880936117</v>
      </c>
      <c r="E101" s="71">
        <f>'LNO-CCSD(T)-def2nZVP'!FY101</f>
        <v>11.924016715595103</v>
      </c>
      <c r="G101" s="71">
        <f t="shared" si="10"/>
        <v>4.4826536707471831E-3</v>
      </c>
      <c r="I101" s="71">
        <f t="shared" si="11"/>
        <v>-1.8146165341013543E-2</v>
      </c>
      <c r="K101" s="71">
        <f>'LNO-CCSD(T)-def2nZVP'!MW101</f>
        <v>10.662965237745791</v>
      </c>
      <c r="L101" s="71">
        <f>'LNO-CCSD(T)-def2nZVP'!NR101</f>
        <v>10.662965237745791</v>
      </c>
      <c r="M101" s="71">
        <f>'LNO-CCSD(T)-def2nZVP'!KS101</f>
        <v>10.665180726530092</v>
      </c>
      <c r="O101" s="71">
        <f t="shared" si="12"/>
        <v>0</v>
      </c>
      <c r="P101" s="71">
        <f t="shared" si="13"/>
        <v>2.2154887843015558E-3</v>
      </c>
      <c r="R101" s="71">
        <f>'LNO-CCSD(T)-def2nZVP'!HD101</f>
        <v>9.931106847863953</v>
      </c>
      <c r="S101" s="71">
        <f>'LNO-CCSD(T)-def2nZVP'!IF101</f>
        <v>9.9375898047768967</v>
      </c>
      <c r="T101" s="71">
        <f>'LNO-CCSD(T)-def2nZVP'!GB101</f>
        <v>9.8893545074333105</v>
      </c>
      <c r="V101" s="71">
        <f t="shared" si="14"/>
        <v>6.4829569129436493E-3</v>
      </c>
      <c r="W101" s="71">
        <f t="shared" si="15"/>
        <v>-4.8235297343586225E-2</v>
      </c>
      <c r="Y101" s="71">
        <f>'LNO-CCSD(T)-def2nZVP'!MZ101</f>
        <v>8.107502389173403</v>
      </c>
      <c r="Z101" s="71">
        <f>'LNO-CCSD(T)-def2nZVP'!NU101</f>
        <v>8.107502389173403</v>
      </c>
      <c r="AA101" s="71">
        <f>'LNO-CCSD(T)-def2nZVP'!KV101</f>
        <v>8.1140951206711573</v>
      </c>
      <c r="AC101" s="71">
        <f t="shared" si="16"/>
        <v>0</v>
      </c>
      <c r="AD101" s="71">
        <f t="shared" si="17"/>
        <v>6.5927314977543006E-3</v>
      </c>
    </row>
    <row r="102" spans="1:30">
      <c r="A102" t="str">
        <f>'LNO-CCSD(T)-def2nZVP'!JX102</f>
        <v>33_ts</v>
      </c>
      <c r="B102" s="71">
        <f>'LNO-CCSD(T)-def2nZVP'!HA102</f>
        <v>-8.9857294117807562</v>
      </c>
      <c r="C102" s="71">
        <f>'LNO-CCSD(T)-def2nZVP'!IC102</f>
        <v>-8.9902120654515016</v>
      </c>
      <c r="E102" s="71">
        <f>'LNO-CCSD(T)-def2nZVP'!FY102</f>
        <v>-8.919073137584169</v>
      </c>
      <c r="G102" s="71">
        <f t="shared" si="10"/>
        <v>-4.4826536707454068E-3</v>
      </c>
      <c r="I102" s="71">
        <f t="shared" si="11"/>
        <v>7.1138927867332669E-2</v>
      </c>
      <c r="K102" s="71">
        <f>'LNO-CCSD(T)-def2nZVP'!MW102</f>
        <v>-9.0231159753720949</v>
      </c>
      <c r="L102" s="71">
        <f>'LNO-CCSD(T)-def2nZVP'!NR102</f>
        <v>-9.0231159747657088</v>
      </c>
      <c r="M102" s="71">
        <f>'LNO-CCSD(T)-def2nZVP'!KS102</f>
        <v>-8.9500390685090316</v>
      </c>
      <c r="O102" s="71">
        <f t="shared" si="12"/>
        <v>6.063860524818665E-10</v>
      </c>
      <c r="P102" s="71">
        <f t="shared" si="13"/>
        <v>7.3076906256677177E-2</v>
      </c>
      <c r="R102" s="71">
        <f>'LNO-CCSD(T)-def2nZVP'!HD102</f>
        <v>-7.1966253789323913</v>
      </c>
      <c r="S102" s="71">
        <f>'LNO-CCSD(T)-def2nZVP'!IF102</f>
        <v>-7.2031083358453341</v>
      </c>
      <c r="T102" s="71">
        <f>'LNO-CCSD(T)-def2nZVP'!GB102</f>
        <v>-7.1575159710936527</v>
      </c>
      <c r="V102" s="71">
        <f t="shared" si="14"/>
        <v>-6.4829569129427611E-3</v>
      </c>
      <c r="W102" s="71">
        <f t="shared" si="15"/>
        <v>4.559236475168138E-2</v>
      </c>
      <c r="Y102" s="71">
        <f>'LNO-CCSD(T)-def2nZVP'!MZ102</f>
        <v>-6.9782942196179851</v>
      </c>
      <c r="Z102" s="71">
        <f>'LNO-CCSD(T)-def2nZVP'!NU102</f>
        <v>-6.9782942196179851</v>
      </c>
      <c r="AA102" s="71">
        <f>'LNO-CCSD(T)-def2nZVP'!KV102</f>
        <v>-6.9105805806238703</v>
      </c>
      <c r="AC102" s="71">
        <f t="shared" si="16"/>
        <v>0</v>
      </c>
      <c r="AD102" s="71">
        <f t="shared" si="17"/>
        <v>6.7713638994114866E-2</v>
      </c>
    </row>
    <row r="103" spans="1:30">
      <c r="A103" t="str">
        <f>'LNO-CCSD(T)-def2nZVP'!JX103</f>
        <v>34_end</v>
      </c>
      <c r="B103" s="71">
        <f>'LNO-CCSD(T)-def2nZVP'!HA103</f>
        <v>27.986483505208874</v>
      </c>
      <c r="C103" s="71">
        <f>'LNO-CCSD(T)-def2nZVP'!IC103</f>
        <v>27.872292721247966</v>
      </c>
      <c r="E103" s="71">
        <f>'LNO-CCSD(T)-def2nZVP'!FY103</f>
        <v>27.984453481295141</v>
      </c>
      <c r="G103" s="71">
        <f t="shared" si="10"/>
        <v>-0.11419078396090754</v>
      </c>
      <c r="I103" s="71">
        <f t="shared" si="11"/>
        <v>0.11216076004717479</v>
      </c>
      <c r="K103" s="71">
        <f>'LNO-CCSD(T)-def2nZVP'!MW103</f>
        <v>28.968694896762106</v>
      </c>
      <c r="L103" s="71">
        <f>'LNO-CCSD(T)-def2nZVP'!NR103</f>
        <v>28.82538838612674</v>
      </c>
      <c r="M103" s="71">
        <f>'LNO-CCSD(T)-def2nZVP'!KS103</f>
        <v>28.984497538158113</v>
      </c>
      <c r="O103" s="71">
        <f t="shared" si="12"/>
        <v>-0.14330651063536592</v>
      </c>
      <c r="P103" s="71">
        <f t="shared" si="13"/>
        <v>0.15910915203137321</v>
      </c>
      <c r="R103" s="71">
        <f>'LNO-CCSD(T)-def2nZVP'!HD103</f>
        <v>28.822435172023969</v>
      </c>
      <c r="S103" s="71">
        <f>'LNO-CCSD(T)-def2nZVP'!IF103</f>
        <v>28.691671070920659</v>
      </c>
      <c r="T103" s="71">
        <f>'LNO-CCSD(T)-def2nZVP'!GB103</f>
        <v>28.798537889074527</v>
      </c>
      <c r="V103" s="71">
        <f t="shared" si="14"/>
        <v>-0.13076410110330983</v>
      </c>
      <c r="W103" s="71">
        <f t="shared" si="15"/>
        <v>0.10686681815386834</v>
      </c>
      <c r="Y103" s="71">
        <f>'LNO-CCSD(T)-def2nZVP'!MZ103</f>
        <v>29.770013087580839</v>
      </c>
      <c r="Z103" s="71">
        <f>'LNO-CCSD(T)-def2nZVP'!NU103</f>
        <v>29.684996485938616</v>
      </c>
      <c r="AA103" s="71">
        <f>'LNO-CCSD(T)-def2nZVP'!KV103</f>
        <v>29.729661610589499</v>
      </c>
      <c r="AC103" s="71">
        <f t="shared" si="16"/>
        <v>-8.5016601642223577E-2</v>
      </c>
      <c r="AD103" s="71">
        <f t="shared" si="17"/>
        <v>4.466512465088357E-2</v>
      </c>
    </row>
    <row r="104" spans="1:30">
      <c r="A104" t="str">
        <f>'LNO-CCSD(T)-def2nZVP'!JX104</f>
        <v>34_start</v>
      </c>
      <c r="B104" s="71">
        <f>'LNO-CCSD(T)-def2nZVP'!HA104</f>
        <v>5.7662777553787246</v>
      </c>
      <c r="C104" s="71">
        <f>'LNO-CCSD(T)-def2nZVP'!IC104</f>
        <v>5.7579141669967289</v>
      </c>
      <c r="E104" s="71">
        <f>'LNO-CCSD(T)-def2nZVP'!FY104</f>
        <v>5.8115423688427859</v>
      </c>
      <c r="G104" s="71">
        <f t="shared" si="10"/>
        <v>-8.3635883819956902E-3</v>
      </c>
      <c r="I104" s="71">
        <f t="shared" si="11"/>
        <v>5.3628201846056989E-2</v>
      </c>
      <c r="K104" s="71">
        <f>'LNO-CCSD(T)-def2nZVP'!MW104</f>
        <v>5.1121121242858196</v>
      </c>
      <c r="L104" s="71">
        <f>'LNO-CCSD(T)-def2nZVP'!NR104</f>
        <v>5.1603479933447245</v>
      </c>
      <c r="M104" s="71">
        <f>'LNO-CCSD(T)-def2nZVP'!KS104</f>
        <v>5.1953959356247061</v>
      </c>
      <c r="O104" s="71">
        <f t="shared" si="12"/>
        <v>4.8235869058904868E-2</v>
      </c>
      <c r="P104" s="71">
        <f t="shared" si="13"/>
        <v>3.5047942279981648E-2</v>
      </c>
      <c r="R104" s="71">
        <f>'LNO-CCSD(T)-def2nZVP'!HD104</f>
        <v>4.3266501642925261</v>
      </c>
      <c r="S104" s="71">
        <f>'LNO-CCSD(T)-def2nZVP'!IF104</f>
        <v>4.3477278751977879</v>
      </c>
      <c r="T104" s="71">
        <f>'LNO-CCSD(T)-def2nZVP'!GB104</f>
        <v>4.3322617765857254</v>
      </c>
      <c r="V104" s="71">
        <f t="shared" si="14"/>
        <v>2.1077710905261782E-2</v>
      </c>
      <c r="W104" s="71">
        <f t="shared" si="15"/>
        <v>-1.5466098612062495E-2</v>
      </c>
      <c r="Y104" s="71">
        <f>'LNO-CCSD(T)-def2nZVP'!MZ104</f>
        <v>3.4448344631154648</v>
      </c>
      <c r="Z104" s="71">
        <f>'LNO-CCSD(T)-def2nZVP'!NU104</f>
        <v>3.4853045450680069</v>
      </c>
      <c r="AA104" s="71">
        <f>'LNO-CCSD(T)-def2nZVP'!KV104</f>
        <v>3.4399031112961378</v>
      </c>
      <c r="AC104" s="71">
        <f t="shared" si="16"/>
        <v>4.0470081952542092E-2</v>
      </c>
      <c r="AD104" s="71">
        <f t="shared" si="17"/>
        <v>-4.5401433771869115E-2</v>
      </c>
    </row>
    <row r="105" spans="1:30">
      <c r="A105" t="str">
        <f>'LNO-CCSD(T)-def2nZVP'!JX105</f>
        <v>34_ts</v>
      </c>
      <c r="B105" s="71">
        <f>'LNO-CCSD(T)-def2nZVP'!HA105</f>
        <v>22.22020574983015</v>
      </c>
      <c r="C105" s="71">
        <f>'LNO-CCSD(T)-def2nZVP'!IC105</f>
        <v>22.114378554251239</v>
      </c>
      <c r="E105" s="71">
        <f>'LNO-CCSD(T)-def2nZVP'!FY105</f>
        <v>22.172911112452354</v>
      </c>
      <c r="G105" s="71">
        <f t="shared" si="10"/>
        <v>-0.10582719557891096</v>
      </c>
      <c r="I105" s="71">
        <f t="shared" si="11"/>
        <v>5.8532558201115137E-2</v>
      </c>
      <c r="K105" s="71">
        <f>'LNO-CCSD(T)-def2nZVP'!MW105</f>
        <v>23.856582772476287</v>
      </c>
      <c r="L105" s="71">
        <f>'LNO-CCSD(T)-def2nZVP'!NR105</f>
        <v>23.665040392782018</v>
      </c>
      <c r="M105" s="71">
        <f>'LNO-CCSD(T)-def2nZVP'!KS105</f>
        <v>23.789101602533407</v>
      </c>
      <c r="O105" s="71">
        <f t="shared" si="12"/>
        <v>-0.19154237969426902</v>
      </c>
      <c r="P105" s="71">
        <f t="shared" si="13"/>
        <v>0.1240612097513889</v>
      </c>
      <c r="R105" s="71">
        <f>'LNO-CCSD(T)-def2nZVP'!HD105</f>
        <v>24.495785007731442</v>
      </c>
      <c r="S105" s="71">
        <f>'LNO-CCSD(T)-def2nZVP'!IF105</f>
        <v>24.343943195722868</v>
      </c>
      <c r="T105" s="71">
        <f>'LNO-CCSD(T)-def2nZVP'!GB105</f>
        <v>24.466276112488799</v>
      </c>
      <c r="V105" s="71">
        <f t="shared" si="14"/>
        <v>-0.15184181200857338</v>
      </c>
      <c r="W105" s="71">
        <f t="shared" si="15"/>
        <v>0.12233291676593083</v>
      </c>
      <c r="Y105" s="71">
        <f>'LNO-CCSD(T)-def2nZVP'!MZ105</f>
        <v>26.325178624465373</v>
      </c>
      <c r="Z105" s="71">
        <f>'LNO-CCSD(T)-def2nZVP'!NU105</f>
        <v>26.199691940870608</v>
      </c>
      <c r="AA105" s="71">
        <f>'LNO-CCSD(T)-def2nZVP'!KV105</f>
        <v>26.28975849929336</v>
      </c>
      <c r="AC105" s="71">
        <f t="shared" si="16"/>
        <v>-0.12548668359476522</v>
      </c>
      <c r="AD105" s="71">
        <f t="shared" si="17"/>
        <v>9.0066558422751797E-2</v>
      </c>
    </row>
    <row r="106" spans="1:30">
      <c r="A106" t="str">
        <f>'LNO-CCSD(T)-def2nZVP'!JX106</f>
        <v>35_end_MAI</v>
      </c>
      <c r="B106" s="71">
        <f>'LNO-CCSD(T)-def2nZVP'!HA106</f>
        <v>16.075160174187541</v>
      </c>
      <c r="C106" s="71">
        <f>'LNO-CCSD(T)-def2nZVP'!IC106</f>
        <v>16.074603886335513</v>
      </c>
      <c r="E106" s="71">
        <f>'LNO-CCSD(T)-def2nZVP'!FY106</f>
        <v>16.149969716368723</v>
      </c>
      <c r="G106" s="71">
        <f t="shared" si="10"/>
        <v>-5.5628785202799236E-4</v>
      </c>
      <c r="I106" s="71">
        <f t="shared" si="11"/>
        <v>7.5365830033209846E-2</v>
      </c>
      <c r="K106" s="71">
        <f>'LNO-CCSD(T)-def2nZVP'!MW106</f>
        <v>17.490072575073693</v>
      </c>
      <c r="L106" s="71">
        <f>'LNO-CCSD(T)-def2nZVP'!NR106</f>
        <v>17.556479209711792</v>
      </c>
      <c r="M106" s="71">
        <f>'LNO-CCSD(T)-def2nZVP'!KS106</f>
        <v>17.641422181212384</v>
      </c>
      <c r="O106" s="71">
        <f t="shared" si="12"/>
        <v>6.6406634638099149E-2</v>
      </c>
      <c r="P106" s="71">
        <f t="shared" si="13"/>
        <v>8.4942971500591824E-2</v>
      </c>
      <c r="R106" s="71">
        <f>'LNO-CCSD(T)-def2nZVP'!HD106</f>
        <v>15.141131602518353</v>
      </c>
      <c r="S106" s="71">
        <f>'LNO-CCSD(T)-def2nZVP'!IF106</f>
        <v>15.160750183140257</v>
      </c>
      <c r="T106" s="71">
        <f>'LNO-CCSD(T)-def2nZVP'!GB106</f>
        <v>14.962692219915434</v>
      </c>
      <c r="V106" s="71">
        <f t="shared" si="14"/>
        <v>1.9618580621903803E-2</v>
      </c>
      <c r="W106" s="71">
        <f t="shared" si="15"/>
        <v>-0.19805796322482294</v>
      </c>
      <c r="Y106" s="71">
        <f>'LNO-CCSD(T)-def2nZVP'!MZ106</f>
        <v>16.937045886815678</v>
      </c>
      <c r="Z106" s="71">
        <f>'LNO-CCSD(T)-def2nZVP'!NU106</f>
        <v>16.973514851991879</v>
      </c>
      <c r="AA106" s="71">
        <f>'LNO-CCSD(T)-def2nZVP'!KV106</f>
        <v>16.740983022219002</v>
      </c>
      <c r="AC106" s="71">
        <f t="shared" si="16"/>
        <v>3.6468965176201351E-2</v>
      </c>
      <c r="AD106" s="71">
        <f t="shared" si="17"/>
        <v>-0.23253182977287778</v>
      </c>
    </row>
    <row r="107" spans="1:30">
      <c r="A107" t="str">
        <f>'LNO-CCSD(T)-def2nZVP'!JX107</f>
        <v>35_start_MAI</v>
      </c>
      <c r="B107" s="71">
        <f>'LNO-CCSD(T)-def2nZVP'!HA107</f>
        <v>-2.2178867893393175</v>
      </c>
      <c r="C107" s="71">
        <f>'LNO-CCSD(T)-def2nZVP'!IC107</f>
        <v>-2.2970280484811707</v>
      </c>
      <c r="E107" s="71">
        <f>'LNO-CCSD(T)-def2nZVP'!FY107</f>
        <v>-2.8335879209749524</v>
      </c>
      <c r="G107" s="71">
        <f t="shared" si="10"/>
        <v>-7.9141259141853215E-2</v>
      </c>
      <c r="I107" s="71">
        <f t="shared" si="11"/>
        <v>-0.53655987249378168</v>
      </c>
      <c r="K107" s="71">
        <f>'LNO-CCSD(T)-def2nZVP'!MW107</f>
        <v>-0.69857798989804654</v>
      </c>
      <c r="L107" s="71">
        <f>'LNO-CCSD(T)-def2nZVP'!NR107</f>
        <v>-0.86602918922995098</v>
      </c>
      <c r="M107" s="71">
        <f>'LNO-CCSD(T)-def2nZVP'!KS107</f>
        <v>-1.2940315247617569</v>
      </c>
      <c r="O107" s="71">
        <f t="shared" si="12"/>
        <v>-0.16745119933190444</v>
      </c>
      <c r="P107" s="71">
        <f t="shared" si="13"/>
        <v>-0.42800233553180589</v>
      </c>
      <c r="R107" s="71">
        <f>'LNO-CCSD(T)-def2nZVP'!HD107</f>
        <v>-3.7867487358650487</v>
      </c>
      <c r="S107" s="71">
        <f>'LNO-CCSD(T)-def2nZVP'!IF107</f>
        <v>-3.9083651296335593</v>
      </c>
      <c r="T107" s="71">
        <f>'LNO-CCSD(T)-def2nZVP'!GB107</f>
        <v>-3.7995642913931813</v>
      </c>
      <c r="V107" s="71">
        <f t="shared" si="14"/>
        <v>-0.12161639376851063</v>
      </c>
      <c r="W107" s="71">
        <f t="shared" si="15"/>
        <v>0.10880083824037801</v>
      </c>
      <c r="Y107" s="71">
        <f>'LNO-CCSD(T)-def2nZVP'!MZ107</f>
        <v>-2.3942238163250207</v>
      </c>
      <c r="Z107" s="71">
        <f>'LNO-CCSD(T)-def2nZVP'!NU107</f>
        <v>-2.5166668152340295</v>
      </c>
      <c r="AA107" s="71">
        <f>'LNO-CCSD(T)-def2nZVP'!KV107</f>
        <v>-2.5029551208043395</v>
      </c>
      <c r="AC107" s="71">
        <f t="shared" si="16"/>
        <v>-0.12244299890900878</v>
      </c>
      <c r="AD107" s="71">
        <f t="shared" si="17"/>
        <v>1.3711694429690002E-2</v>
      </c>
    </row>
    <row r="108" spans="1:30">
      <c r="A108" t="str">
        <f>'LNO-CCSD(T)-def2nZVP'!JX108</f>
        <v>35_ts_MAI</v>
      </c>
      <c r="B108" s="71">
        <f>'LNO-CCSD(T)-def2nZVP'!HA108</f>
        <v>18.293046963526859</v>
      </c>
      <c r="C108" s="71">
        <f>'LNO-CCSD(T)-def2nZVP'!IC108</f>
        <v>18.371631934816683</v>
      </c>
      <c r="E108" s="71">
        <f>'LNO-CCSD(T)-def2nZVP'!FY108</f>
        <v>18.983557637343676</v>
      </c>
      <c r="G108" s="71">
        <f t="shared" si="10"/>
        <v>7.8584971289824779E-2</v>
      </c>
      <c r="I108" s="71">
        <f t="shared" si="11"/>
        <v>0.61192570252699241</v>
      </c>
      <c r="K108" s="71">
        <f>'LNO-CCSD(T)-def2nZVP'!MW108</f>
        <v>18.188650564971738</v>
      </c>
      <c r="L108" s="71">
        <f>'LNO-CCSD(T)-def2nZVP'!NR108</f>
        <v>18.422508398941741</v>
      </c>
      <c r="M108" s="71">
        <f>'LNO-CCSD(T)-def2nZVP'!KS108</f>
        <v>18.93545370597414</v>
      </c>
      <c r="O108" s="71">
        <f t="shared" si="12"/>
        <v>0.23385783397000282</v>
      </c>
      <c r="P108" s="71">
        <f t="shared" si="13"/>
        <v>0.51294530703239971</v>
      </c>
      <c r="R108" s="71">
        <f>'LNO-CCSD(T)-def2nZVP'!HD108</f>
        <v>18.927880338383403</v>
      </c>
      <c r="S108" s="71">
        <f>'LNO-CCSD(T)-def2nZVP'!IF108</f>
        <v>19.069115312773818</v>
      </c>
      <c r="T108" s="71">
        <f>'LNO-CCSD(T)-def2nZVP'!GB108</f>
        <v>18.762256511308614</v>
      </c>
      <c r="V108" s="71">
        <f t="shared" si="14"/>
        <v>0.14123497439041444</v>
      </c>
      <c r="W108" s="71">
        <f t="shared" si="15"/>
        <v>-0.30685880146520361</v>
      </c>
      <c r="Y108" s="71">
        <f>'LNO-CCSD(T)-def2nZVP'!MZ108</f>
        <v>19.331269703140698</v>
      </c>
      <c r="Z108" s="71">
        <f>'LNO-CCSD(T)-def2nZVP'!NU108</f>
        <v>19.490181667225908</v>
      </c>
      <c r="AA108" s="71">
        <f>'LNO-CCSD(T)-def2nZVP'!KV108</f>
        <v>19.243938143023342</v>
      </c>
      <c r="AC108" s="71">
        <f t="shared" si="16"/>
        <v>0.15891196408520969</v>
      </c>
      <c r="AD108" s="71">
        <f t="shared" si="17"/>
        <v>-0.24624352420256557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918C-7CE4-1C43-AB69-4AC615BE8C1F}">
  <dimension ref="A1:DQ126"/>
  <sheetViews>
    <sheetView workbookViewId="0">
      <selection activeCell="DC1" sqref="DC1:DK1"/>
    </sheetView>
  </sheetViews>
  <sheetFormatPr baseColWidth="10" defaultColWidth="7.6640625" defaultRowHeight="16"/>
  <cols>
    <col min="2" max="3" width="27.5" customWidth="1"/>
    <col min="4" max="5" width="13.83203125" customWidth="1"/>
    <col min="6" max="6" width="20" bestFit="1" customWidth="1"/>
    <col min="7" max="7" width="16.33203125" style="4" customWidth="1"/>
    <col min="8" max="8" width="22.6640625" style="4" hidden="1" customWidth="1"/>
    <col min="9" max="9" width="9.6640625" style="4" hidden="1" customWidth="1"/>
    <col min="10" max="10" width="13.1640625" style="4" bestFit="1" customWidth="1"/>
    <col min="11" max="11" width="10.6640625" style="4" customWidth="1"/>
    <col min="12" max="12" width="13.1640625" style="4" bestFit="1" customWidth="1"/>
    <col min="13" max="13" width="6.83203125" customWidth="1"/>
    <col min="14" max="14" width="11.33203125" style="4" customWidth="1"/>
    <col min="15" max="15" width="6.6640625" customWidth="1"/>
    <col min="16" max="16" width="8.33203125" customWidth="1"/>
    <col min="17" max="17" width="9.83203125" customWidth="1"/>
    <col min="18" max="18" width="8.33203125" customWidth="1"/>
    <col min="19" max="19" width="10.83203125" customWidth="1"/>
    <col min="20" max="20" width="11.6640625" style="4" customWidth="1"/>
    <col min="21" max="21" width="9.33203125" style="282" customWidth="1"/>
    <col min="22" max="22" width="11.83203125" style="4" customWidth="1"/>
    <col min="23" max="23" width="20" bestFit="1" customWidth="1"/>
    <col min="24" max="24" width="14.1640625" customWidth="1"/>
    <col min="25" max="25" width="13.1640625" style="4" bestFit="1" customWidth="1"/>
    <col min="26" max="26" width="17.5" style="4" bestFit="1" customWidth="1"/>
    <col min="27" max="27" width="16.1640625" style="4" bestFit="1" customWidth="1"/>
    <col min="28" max="28" width="7.33203125" style="4" bestFit="1" customWidth="1"/>
    <col min="29" max="29" width="15" customWidth="1"/>
    <col min="30" max="30" width="18.6640625" bestFit="1" customWidth="1"/>
    <col min="31" max="31" width="17.83203125" customWidth="1"/>
    <col min="32" max="32" width="15" style="110" customWidth="1"/>
    <col min="33" max="33" width="17.33203125" style="110" bestFit="1" customWidth="1"/>
    <col min="34" max="34" width="15" style="110" customWidth="1"/>
    <col min="37" max="37" width="20" bestFit="1" customWidth="1"/>
    <col min="38" max="38" width="14.33203125" style="143" customWidth="1"/>
    <col min="39" max="39" width="13.1640625" style="4" bestFit="1" customWidth="1"/>
    <col min="40" max="40" width="15.83203125" style="4" bestFit="1" customWidth="1"/>
    <col min="41" max="41" width="16.1640625" style="4" bestFit="1" customWidth="1"/>
    <col min="42" max="42" width="7.33203125" style="4" bestFit="1" customWidth="1"/>
    <col min="43" max="43" width="13.1640625" style="4" bestFit="1" customWidth="1"/>
    <col min="44" max="44" width="18.6640625" bestFit="1" customWidth="1"/>
    <col min="45" max="45" width="17.33203125" bestFit="1" customWidth="1"/>
    <col min="46" max="46" width="12.33203125" bestFit="1" customWidth="1"/>
    <col min="47" max="47" width="17.33203125" bestFit="1" customWidth="1"/>
    <col min="48" max="48" width="12.33203125" bestFit="1" customWidth="1"/>
    <col min="49" max="50" width="12.33203125" style="156" customWidth="1"/>
    <col min="51" max="51" width="12.33203125" style="161" customWidth="1"/>
    <col min="53" max="53" width="20" bestFit="1" customWidth="1"/>
    <col min="54" max="54" width="13.1640625" customWidth="1"/>
    <col min="55" max="55" width="13" customWidth="1"/>
    <col min="56" max="56" width="15.83203125" bestFit="1" customWidth="1"/>
    <col min="57" max="57" width="16.1640625" bestFit="1" customWidth="1"/>
    <col min="58" max="58" width="7.33203125" bestFit="1" customWidth="1"/>
    <col min="59" max="59" width="13.1640625" bestFit="1" customWidth="1"/>
    <col min="60" max="60" width="18.6640625" bestFit="1" customWidth="1"/>
    <col min="61" max="61" width="17.33203125" bestFit="1" customWidth="1"/>
    <col min="62" max="62" width="6.33203125" bestFit="1" customWidth="1"/>
    <col min="63" max="63" width="8" bestFit="1" customWidth="1"/>
    <col min="64" max="64" width="16.1640625" bestFit="1" customWidth="1"/>
    <col min="67" max="67" width="20" bestFit="1" customWidth="1"/>
    <col min="68" max="68" width="13.1640625" customWidth="1"/>
    <col min="69" max="69" width="13.1640625" bestFit="1" customWidth="1"/>
    <col min="70" max="70" width="15.83203125" bestFit="1" customWidth="1"/>
    <col min="71" max="71" width="16.1640625" bestFit="1" customWidth="1"/>
    <col min="72" max="72" width="7.33203125" bestFit="1" customWidth="1"/>
    <col min="73" max="73" width="13.1640625" bestFit="1" customWidth="1"/>
    <col min="74" max="74" width="18.6640625" bestFit="1" customWidth="1"/>
    <col min="75" max="75" width="17.33203125" bestFit="1" customWidth="1"/>
    <col min="76" max="76" width="6.33203125" bestFit="1" customWidth="1"/>
    <col min="78" max="78" width="17.33203125" bestFit="1" customWidth="1"/>
    <col min="79" max="79" width="7.83203125" bestFit="1" customWidth="1"/>
    <col min="80" max="80" width="13.33203125" style="156" bestFit="1" customWidth="1"/>
    <col min="82" max="82" width="20" bestFit="1" customWidth="1"/>
    <col min="83" max="83" width="14.1640625" bestFit="1" customWidth="1"/>
    <col min="84" max="84" width="14.6640625" bestFit="1" customWidth="1"/>
    <col min="85" max="85" width="17.1640625" customWidth="1"/>
    <col min="86" max="86" width="16.1640625" bestFit="1" customWidth="1"/>
    <col min="87" max="87" width="10.33203125" bestFit="1" customWidth="1"/>
    <col min="88" max="88" width="13.1640625" bestFit="1" customWidth="1"/>
    <col min="89" max="89" width="18.6640625" bestFit="1" customWidth="1"/>
    <col min="90" max="90" width="17.33203125" bestFit="1" customWidth="1"/>
    <col min="91" max="91" width="10.33203125" bestFit="1" customWidth="1"/>
    <col min="93" max="93" width="17.33203125" bestFit="1" customWidth="1"/>
    <col min="94" max="94" width="7.83203125" bestFit="1" customWidth="1"/>
    <col min="95" max="95" width="7.6640625" style="156"/>
    <col min="97" max="97" width="9.6640625" style="4" customWidth="1"/>
    <col min="99" max="99" width="7.6640625" bestFit="1" customWidth="1"/>
    <col min="101" max="101" width="6.33203125" customWidth="1"/>
    <col min="103" max="103" width="14.6640625" bestFit="1" customWidth="1"/>
    <col min="107" max="107" width="18.1640625" bestFit="1" customWidth="1"/>
    <col min="108" max="108" width="14.1640625" bestFit="1" customWidth="1"/>
    <col min="109" max="109" width="14.6640625" bestFit="1" customWidth="1"/>
    <col min="110" max="110" width="17.1640625" bestFit="1" customWidth="1"/>
    <col min="111" max="111" width="17.6640625" bestFit="1" customWidth="1"/>
    <col min="113" max="113" width="8.83203125" customWidth="1"/>
    <col min="114" max="114" width="14" customWidth="1"/>
    <col min="115" max="115" width="11.6640625" customWidth="1"/>
    <col min="117" max="117" width="8.6640625" bestFit="1" customWidth="1"/>
    <col min="118" max="118" width="16.1640625" bestFit="1" customWidth="1"/>
  </cols>
  <sheetData>
    <row r="1" spans="1:121" ht="63" customHeight="1">
      <c r="A1" s="469" t="s">
        <v>146</v>
      </c>
      <c r="B1" s="469"/>
      <c r="C1" s="469" t="s">
        <v>146</v>
      </c>
      <c r="D1" s="181"/>
      <c r="E1" s="181"/>
      <c r="F1" s="528" t="s">
        <v>829</v>
      </c>
      <c r="G1" s="528"/>
      <c r="H1" s="528"/>
      <c r="I1" s="528"/>
      <c r="J1" s="528"/>
      <c r="K1" s="528"/>
      <c r="L1" s="528"/>
      <c r="M1" s="140">
        <f>1/EXP(10.39*(SQRT(4)-SQRT(3))-1)</f>
        <v>0.16796626734391504</v>
      </c>
      <c r="N1" s="352" t="s">
        <v>247</v>
      </c>
      <c r="O1" s="140">
        <f>1/((4/3)^2.97-1)</f>
        <v>0.74074019011801695</v>
      </c>
      <c r="P1" s="168">
        <f>1/((3/2)^2.4-1)</f>
        <v>0.60746779575487453</v>
      </c>
      <c r="V1" s="206"/>
      <c r="W1" s="526" t="s">
        <v>830</v>
      </c>
      <c r="X1" s="526"/>
      <c r="Y1" s="527"/>
      <c r="Z1" s="527"/>
      <c r="AA1" s="527"/>
      <c r="AB1" s="527"/>
      <c r="AC1" s="527"/>
      <c r="AD1" s="527"/>
      <c r="AE1" s="117"/>
      <c r="AF1" s="121" t="s">
        <v>226</v>
      </c>
      <c r="AG1" s="112"/>
      <c r="AH1" s="107"/>
      <c r="AK1" s="526" t="s">
        <v>831</v>
      </c>
      <c r="AL1" s="526"/>
      <c r="AM1" s="527"/>
      <c r="AN1" s="527"/>
      <c r="AO1" s="527"/>
      <c r="AP1" s="527"/>
      <c r="AQ1" s="527"/>
      <c r="AR1" s="527"/>
      <c r="AS1" s="117"/>
      <c r="AT1" s="120" t="s">
        <v>226</v>
      </c>
      <c r="AU1" s="112"/>
      <c r="AV1" s="107"/>
      <c r="AW1" s="154"/>
      <c r="AX1" s="154"/>
      <c r="AY1" s="159"/>
      <c r="BA1" s="526" t="s">
        <v>832</v>
      </c>
      <c r="BB1" s="526"/>
      <c r="BC1" s="526"/>
      <c r="BD1" s="526"/>
      <c r="BE1" s="526"/>
      <c r="BF1" s="526"/>
      <c r="BG1" s="526"/>
      <c r="BH1" s="526"/>
      <c r="BI1" s="526"/>
      <c r="BJ1" s="468" t="s">
        <v>650</v>
      </c>
      <c r="BK1" s="468"/>
      <c r="BL1" s="468"/>
      <c r="BM1" s="468"/>
      <c r="BO1" s="526" t="s">
        <v>833</v>
      </c>
      <c r="BP1" s="526"/>
      <c r="BQ1" s="526"/>
      <c r="BR1" s="526"/>
      <c r="BS1" s="526"/>
      <c r="BT1" s="526"/>
      <c r="BU1" s="526"/>
      <c r="BV1" s="526"/>
      <c r="BW1" s="526"/>
      <c r="BX1" s="467" t="s">
        <v>244</v>
      </c>
      <c r="BY1" s="467"/>
      <c r="BZ1" s="467"/>
      <c r="CA1" s="467"/>
      <c r="CD1" s="526" t="s">
        <v>834</v>
      </c>
      <c r="CE1" s="526"/>
      <c r="CF1" s="526"/>
      <c r="CG1" s="526"/>
      <c r="CH1" s="526"/>
      <c r="CI1" s="526"/>
      <c r="CJ1" s="526"/>
      <c r="CK1" s="526"/>
      <c r="CL1" s="526"/>
      <c r="CM1" s="467" t="s">
        <v>643</v>
      </c>
      <c r="CN1" s="467"/>
      <c r="CO1" s="467"/>
      <c r="CP1" s="467"/>
      <c r="CS1" s="22"/>
      <c r="DC1" s="526" t="s">
        <v>835</v>
      </c>
      <c r="DD1" s="526"/>
      <c r="DE1" s="526"/>
      <c r="DF1" s="526"/>
      <c r="DG1" s="526"/>
      <c r="DH1" s="526"/>
      <c r="DI1" s="526"/>
      <c r="DJ1" s="526"/>
      <c r="DK1" s="526"/>
      <c r="DL1" s="467" t="s">
        <v>643</v>
      </c>
      <c r="DM1" s="467"/>
      <c r="DN1" s="467"/>
      <c r="DO1" s="467"/>
      <c r="DP1" s="156"/>
    </row>
    <row r="2" spans="1:121" ht="49.5" customHeight="1">
      <c r="A2" s="469"/>
      <c r="B2" s="469"/>
      <c r="C2" s="469"/>
      <c r="D2" s="181" t="s">
        <v>379</v>
      </c>
      <c r="E2" s="181" t="s">
        <v>380</v>
      </c>
      <c r="F2" s="5" t="s">
        <v>400</v>
      </c>
      <c r="G2" s="134" t="s">
        <v>243</v>
      </c>
      <c r="H2" s="135" t="s">
        <v>241</v>
      </c>
      <c r="I2" s="137" t="s">
        <v>213</v>
      </c>
      <c r="J2" s="130" t="s">
        <v>229</v>
      </c>
      <c r="K2" s="141" t="s">
        <v>242</v>
      </c>
      <c r="L2" s="229" t="s">
        <v>232</v>
      </c>
      <c r="M2" s="131" t="s">
        <v>274</v>
      </c>
      <c r="N2" s="352" t="s">
        <v>246</v>
      </c>
      <c r="O2" s="140" t="s">
        <v>273</v>
      </c>
      <c r="P2" s="168"/>
      <c r="Q2" s="140" t="s">
        <v>272</v>
      </c>
      <c r="R2" s="168" t="s">
        <v>275</v>
      </c>
      <c r="S2" s="170" t="s">
        <v>276</v>
      </c>
      <c r="T2" s="171" t="s">
        <v>654</v>
      </c>
      <c r="U2" s="355" t="s">
        <v>673</v>
      </c>
      <c r="V2" s="206" t="s">
        <v>249</v>
      </c>
      <c r="W2" s="5" t="s">
        <v>400</v>
      </c>
      <c r="X2" s="134" t="s">
        <v>243</v>
      </c>
      <c r="Y2" s="130" t="s">
        <v>229</v>
      </c>
      <c r="Z2" s="115" t="s">
        <v>230</v>
      </c>
      <c r="AA2" s="133" t="s">
        <v>231</v>
      </c>
      <c r="AB2" s="141" t="s">
        <v>242</v>
      </c>
      <c r="AC2" s="88" t="s">
        <v>232</v>
      </c>
      <c r="AD2" s="62" t="s">
        <v>233</v>
      </c>
      <c r="AE2" s="62" t="s">
        <v>234</v>
      </c>
      <c r="AF2" s="119" t="s">
        <v>156</v>
      </c>
      <c r="AG2" s="119" t="s">
        <v>228</v>
      </c>
      <c r="AH2" s="119" t="s">
        <v>227</v>
      </c>
      <c r="AI2" s="103"/>
      <c r="AJ2" s="103"/>
      <c r="AK2" s="5" t="s">
        <v>400</v>
      </c>
      <c r="AL2" s="142" t="s">
        <v>243</v>
      </c>
      <c r="AM2" s="130" t="s">
        <v>229</v>
      </c>
      <c r="AN2" s="139" t="s">
        <v>230</v>
      </c>
      <c r="AO2" s="115" t="s">
        <v>231</v>
      </c>
      <c r="AP2" s="141" t="s">
        <v>242</v>
      </c>
      <c r="AQ2" s="134" t="s">
        <v>232</v>
      </c>
      <c r="AR2" s="62" t="s">
        <v>233</v>
      </c>
      <c r="AS2" s="62" t="s">
        <v>234</v>
      </c>
      <c r="AT2" s="119" t="s">
        <v>156</v>
      </c>
      <c r="AU2" s="119" t="s">
        <v>228</v>
      </c>
      <c r="AV2" s="119" t="s">
        <v>227</v>
      </c>
      <c r="AW2" s="228" t="s">
        <v>262</v>
      </c>
      <c r="AX2" s="228" t="s">
        <v>260</v>
      </c>
      <c r="AY2" s="227" t="s">
        <v>406</v>
      </c>
      <c r="BA2" s="5" t="s">
        <v>400</v>
      </c>
      <c r="BB2" s="134" t="s">
        <v>243</v>
      </c>
      <c r="BC2" s="5" t="s">
        <v>229</v>
      </c>
      <c r="BD2" s="118" t="s">
        <v>230</v>
      </c>
      <c r="BE2" s="116" t="s">
        <v>231</v>
      </c>
      <c r="BF2" s="141" t="s">
        <v>242</v>
      </c>
      <c r="BG2" s="132" t="s">
        <v>232</v>
      </c>
      <c r="BH2" s="62" t="s">
        <v>233</v>
      </c>
      <c r="BI2" s="62" t="s">
        <v>234</v>
      </c>
      <c r="BJ2" s="145" t="s">
        <v>213</v>
      </c>
      <c r="BK2" s="108" t="s">
        <v>156</v>
      </c>
      <c r="BL2" s="108" t="s">
        <v>228</v>
      </c>
      <c r="BM2" s="111" t="s">
        <v>227</v>
      </c>
      <c r="BO2" s="5" t="s">
        <v>400</v>
      </c>
      <c r="BP2" s="134" t="s">
        <v>243</v>
      </c>
      <c r="BQ2" s="5" t="s">
        <v>229</v>
      </c>
      <c r="BR2" s="118" t="s">
        <v>230</v>
      </c>
      <c r="BS2" s="116" t="s">
        <v>231</v>
      </c>
      <c r="BT2" s="141" t="s">
        <v>242</v>
      </c>
      <c r="BU2" s="132" t="s">
        <v>232</v>
      </c>
      <c r="BV2" s="62" t="s">
        <v>233</v>
      </c>
      <c r="BW2" s="62" t="s">
        <v>234</v>
      </c>
      <c r="BX2" s="145" t="s">
        <v>213</v>
      </c>
      <c r="BY2" s="108" t="s">
        <v>156</v>
      </c>
      <c r="BZ2" s="108" t="s">
        <v>228</v>
      </c>
      <c r="CA2" s="111" t="s">
        <v>227</v>
      </c>
      <c r="CB2" s="156" t="s">
        <v>261</v>
      </c>
      <c r="CD2" s="5" t="s">
        <v>400</v>
      </c>
      <c r="CE2" s="134" t="s">
        <v>243</v>
      </c>
      <c r="CF2" s="5" t="s">
        <v>229</v>
      </c>
      <c r="CG2" s="118" t="s">
        <v>230</v>
      </c>
      <c r="CH2" s="116" t="s">
        <v>231</v>
      </c>
      <c r="CI2" s="141" t="s">
        <v>242</v>
      </c>
      <c r="CJ2" s="88" t="s">
        <v>232</v>
      </c>
      <c r="CK2" s="62" t="s">
        <v>233</v>
      </c>
      <c r="CL2" s="62" t="s">
        <v>234</v>
      </c>
      <c r="CM2" s="145" t="s">
        <v>213</v>
      </c>
      <c r="CN2" s="108" t="s">
        <v>156</v>
      </c>
      <c r="CO2" s="108" t="s">
        <v>228</v>
      </c>
      <c r="CP2" s="111" t="s">
        <v>227</v>
      </c>
      <c r="CQ2" s="167" t="s">
        <v>261</v>
      </c>
      <c r="CS2" s="22" t="s">
        <v>267</v>
      </c>
      <c r="CU2" s="70" t="s">
        <v>266</v>
      </c>
      <c r="CW2" s="70" t="s">
        <v>268</v>
      </c>
      <c r="CY2" t="s">
        <v>269</v>
      </c>
      <c r="CZ2" t="s">
        <v>270</v>
      </c>
      <c r="DC2" s="5" t="s">
        <v>400</v>
      </c>
      <c r="DD2" s="134" t="s">
        <v>642</v>
      </c>
      <c r="DE2" s="5" t="s">
        <v>229</v>
      </c>
      <c r="DF2" s="118" t="s">
        <v>230</v>
      </c>
      <c r="DG2" s="116" t="s">
        <v>231</v>
      </c>
      <c r="DH2" s="141" t="s">
        <v>242</v>
      </c>
      <c r="DI2" s="88" t="s">
        <v>232</v>
      </c>
      <c r="DJ2" s="62" t="s">
        <v>233</v>
      </c>
      <c r="DK2" s="62" t="s">
        <v>234</v>
      </c>
      <c r="DL2" s="145" t="s">
        <v>213</v>
      </c>
      <c r="DM2" s="108" t="s">
        <v>156</v>
      </c>
      <c r="DN2" s="108" t="s">
        <v>228</v>
      </c>
      <c r="DO2" s="111" t="s">
        <v>227</v>
      </c>
      <c r="DP2" s="167" t="s">
        <v>261</v>
      </c>
    </row>
    <row r="3" spans="1:121" ht="18">
      <c r="A3" s="150">
        <v>26.03</v>
      </c>
      <c r="C3" s="1">
        <v>26.03</v>
      </c>
      <c r="D3" s="1">
        <v>26.03</v>
      </c>
      <c r="E3" s="39">
        <f>ABS(U3-D3)</f>
        <v>0.28684887581488994</v>
      </c>
      <c r="F3" s="5" t="s">
        <v>0</v>
      </c>
      <c r="G3" s="4">
        <v>-1853.7620769003399</v>
      </c>
      <c r="H3" s="19">
        <v>-1853.7626210759499</v>
      </c>
      <c r="I3" s="138">
        <f>G3-H3</f>
        <v>5.4417561000263959E-4</v>
      </c>
      <c r="J3">
        <v>-1859.1715639910001</v>
      </c>
      <c r="K3" s="34">
        <f>627.5095*(G5-G4)</f>
        <v>41.184436291539456</v>
      </c>
      <c r="L3" s="34">
        <f>627.5095*(J5-J4)</f>
        <v>28.829790801970798</v>
      </c>
      <c r="M3" s="23">
        <f t="shared" ref="M3:M23" si="0">K3-AB3</f>
        <v>3.0650111572811056E-2</v>
      </c>
      <c r="N3" s="33">
        <f>L3-AC3</f>
        <v>-0.27201453753864513</v>
      </c>
      <c r="O3" s="23">
        <f>N3-M3</f>
        <v>-0.30266464911145619</v>
      </c>
      <c r="P3" s="23">
        <f>'LNO-CCSD(T)-def2nZVP'!LB4</f>
        <v>-0.37701307891732228</v>
      </c>
      <c r="Q3" s="23">
        <f>$M$1*M3+$O$1*O3</f>
        <v>-0.21904768489026333</v>
      </c>
      <c r="R3" s="23">
        <f t="shared" ref="R3:R34" si="1">P3*$P$1</f>
        <v>-0.22902330402066431</v>
      </c>
      <c r="S3" s="172">
        <f>-'LNO-CCSD(T)-def2nZVP'!AS4+'CCSD(T)'!BY4</f>
        <v>4.412059042116212E-2</v>
      </c>
      <c r="T3" s="356">
        <f>-'LNO-CCSD(T)-def2nZVP'!FA4+'CCSD(T)'!CI4</f>
        <v>1.5148293808415758E-2</v>
      </c>
      <c r="U3" s="96">
        <f>'LNO-CCSD(T)-def2nZVP'!KV4+Q3+T3+R3</f>
        <v>26.316848875814891</v>
      </c>
      <c r="V3" s="33">
        <f t="shared" ref="V3:V50" si="2">U3-A3</f>
        <v>0.28684887581488994</v>
      </c>
      <c r="W3" s="114" t="s">
        <v>0</v>
      </c>
      <c r="X3">
        <v>-1853.70268052757</v>
      </c>
      <c r="Y3">
        <v>-1858.8281823156899</v>
      </c>
      <c r="Z3">
        <v>-1859.0722930565501</v>
      </c>
      <c r="AA3">
        <v>-1859.07995958935</v>
      </c>
      <c r="AB3" s="34">
        <f>627.5095*(X5-X4)</f>
        <v>41.153786179966644</v>
      </c>
      <c r="AC3" s="34">
        <f>627.5095*(Y5-Y4)</f>
        <v>29.101805339509443</v>
      </c>
      <c r="AD3" s="34">
        <f>627.5095*(Z5-Z4)</f>
        <v>26.644914695800892</v>
      </c>
      <c r="AE3" s="34">
        <f>627.5095*(AA5-AA4)</f>
        <v>26.389183552958816</v>
      </c>
      <c r="AF3" s="109">
        <f>AC3-'CCSD(T)'!BX4</f>
        <v>-4.3246325420497591</v>
      </c>
      <c r="AG3" s="109">
        <f>AD3-'CCSD(T)'!BY4</f>
        <v>-4.3897215561476486</v>
      </c>
      <c r="AH3" s="109">
        <f>AE3-'CCSD(T)'!BY4</f>
        <v>-4.6454526989897253</v>
      </c>
      <c r="AK3" s="5" t="s">
        <v>0</v>
      </c>
      <c r="AL3">
        <v>-1853.70268052756</v>
      </c>
      <c r="AM3">
        <v>-1858.83235399304</v>
      </c>
      <c r="AN3">
        <v>-1859.0794682922799</v>
      </c>
      <c r="AO3">
        <v>-1859.0873265657101</v>
      </c>
      <c r="AP3" s="34">
        <f>627.5095*(AL5-AL4)</f>
        <v>41.153786179966644</v>
      </c>
      <c r="AQ3" s="34">
        <f>627.5095*(AM5-AM4)</f>
        <v>29.4907666010097</v>
      </c>
      <c r="AR3" s="34">
        <f>627.5095*(AN5-AN4)</f>
        <v>27.04089655236854</v>
      </c>
      <c r="AS3" s="34">
        <f>627.5095*(AO5-AO4)</f>
        <v>26.78136051837452</v>
      </c>
      <c r="AT3" s="109">
        <f>AQ3-'CCSD(T)'!BX4</f>
        <v>-3.9356712805495029</v>
      </c>
      <c r="AU3" s="109">
        <f>AR3-'CCSD(T)'!BY4</f>
        <v>-3.9937396995800007</v>
      </c>
      <c r="AV3" s="109">
        <f>AS3-'CCSD(T)'!BY4</f>
        <v>-4.2532757335740214</v>
      </c>
      <c r="AW3" s="158">
        <f>AS3-AQ3</f>
        <v>-2.70940608263518</v>
      </c>
      <c r="AX3" s="158">
        <f>AW3-CB3</f>
        <v>-0.51676774677794057</v>
      </c>
      <c r="AY3" s="160">
        <f>'LNO-CCSD(T)-def2nZVP'!LB4</f>
        <v>-0.37701307891732228</v>
      </c>
      <c r="AZ3" s="23"/>
      <c r="BA3" s="114" t="s">
        <v>0</v>
      </c>
      <c r="BB3" s="144">
        <v>-1852.3248392109599</v>
      </c>
      <c r="BC3">
        <v>-1856.3193237135999</v>
      </c>
      <c r="BD3" s="4">
        <v>-1856.47044537579</v>
      </c>
      <c r="BE3" s="4">
        <v>-1856.4757724238</v>
      </c>
      <c r="BF3" s="34">
        <f>627.5095*(BB5-BB4)</f>
        <v>43.903019581442962</v>
      </c>
      <c r="BG3" s="34">
        <f>627.5095*(BC5-BC4)</f>
        <v>32.939297605878565</v>
      </c>
      <c r="BH3" s="34">
        <f>627.5095*(BD5-BD4)</f>
        <v>30.975006168053216</v>
      </c>
      <c r="BI3" s="34">
        <f>627.5095*(BE5-BE4)</f>
        <v>30.745329433079011</v>
      </c>
      <c r="BJ3" s="109">
        <f>BF3-'CCSD(T)'!BV4</f>
        <v>1.3549555338165931E-2</v>
      </c>
      <c r="BK3" s="109">
        <f>BG3-'CCSD(T)'!CF4</f>
        <v>-0.48714027568063756</v>
      </c>
      <c r="BL3" s="109">
        <f>BH3-'CCSD(T)'!CG4</f>
        <v>-5.9630083895324759E-2</v>
      </c>
      <c r="BM3" s="109">
        <f>BI3-'CCSD(T)'!CG4</f>
        <v>-0.28930681886953025</v>
      </c>
      <c r="BO3" s="114" t="s">
        <v>0</v>
      </c>
      <c r="BP3">
        <v>-1852.3248392109599</v>
      </c>
      <c r="BQ3">
        <v>-1856.3272627388701</v>
      </c>
      <c r="BR3">
        <v>-1856.4806236035099</v>
      </c>
      <c r="BS3">
        <v>-1856.4861351841701</v>
      </c>
      <c r="BT3" s="34">
        <f>627.5095*(BP5-BP4)</f>
        <v>43.903019593998728</v>
      </c>
      <c r="BU3" s="34">
        <f>627.5095*(BQ5-BQ4)</f>
        <v>33.354944079135144</v>
      </c>
      <c r="BV3" s="34">
        <f>627.5095*(BR5-BR4)</f>
        <v>31.398507403699444</v>
      </c>
      <c r="BW3" s="34">
        <f>627.5095*(BS5-BS4)</f>
        <v>31.162305743277905</v>
      </c>
      <c r="BX3" s="109">
        <f>BT3-'CCSD(T)'!BV4</f>
        <v>1.3549567893932135E-2</v>
      </c>
      <c r="BY3" s="109">
        <f>BU3-'CCSD(T)'!CF4</f>
        <v>-7.1493802424058117E-2</v>
      </c>
      <c r="BZ3" s="109">
        <f>BV3-'CCSD(T)'!CG4</f>
        <v>0.36387115175090301</v>
      </c>
      <c r="CA3" s="109">
        <f>BW3-'CCSD(T)'!CG4</f>
        <v>0.12766949132936389</v>
      </c>
      <c r="CB3" s="157">
        <f>BW3-BU3</f>
        <v>-2.1926383358572394</v>
      </c>
      <c r="CD3" s="114" t="s">
        <v>0</v>
      </c>
      <c r="CE3">
        <v>-1852.4374823891101</v>
      </c>
      <c r="CF3">
        <v>-1856.74012926519</v>
      </c>
      <c r="CG3" s="4">
        <v>-1856.90837026341</v>
      </c>
      <c r="CH3" s="4">
        <v>-1856.9142188641599</v>
      </c>
      <c r="CI3" s="34">
        <f>627.5095*(CE5-CE4)</f>
        <v>40.976628764598033</v>
      </c>
      <c r="CJ3" s="34">
        <f>627.5095*(CF5-CF4)</f>
        <v>29.517704567295524</v>
      </c>
      <c r="CK3" s="34">
        <f>627.5095*(CG5-CG4)</f>
        <v>27.419570228868576</v>
      </c>
      <c r="CL3" s="34">
        <f>627.5095*(CH5-CH4)</f>
        <v>27.178034248214036</v>
      </c>
      <c r="CM3" s="109">
        <f>CI3-'CCSD(T)'!BB4</f>
        <v>-1.1994906862796029E-2</v>
      </c>
      <c r="CN3" s="109">
        <f>CJ3-'CCSD(T)'!CH4</f>
        <v>-7.7006217472249006E-2</v>
      </c>
      <c r="CO3" s="109">
        <f>CK3-'CCSD(T)'!CI4</f>
        <v>0.35613827173367341</v>
      </c>
      <c r="CP3" s="109">
        <f>CL3-'CCSD(T)'!CI4</f>
        <v>0.11460229107913378</v>
      </c>
      <c r="CQ3" s="157">
        <f>CL3-CJ3</f>
        <v>-2.3396703190814883</v>
      </c>
      <c r="CS3" s="33">
        <f>CQ3-CB3</f>
        <v>-0.14703198322424882</v>
      </c>
      <c r="CU3" s="23">
        <f>CI3-BT3</f>
        <v>-2.9263908294006953</v>
      </c>
      <c r="CW3" s="23">
        <f>CI3-AP3</f>
        <v>-0.17715741536861174</v>
      </c>
      <c r="CY3">
        <f>CE3-'CCSD(T)'!AP4</f>
        <v>1.4708973799315572E-3</v>
      </c>
      <c r="CZ3">
        <f>BP3-'CCSD(T)'!BN4</f>
        <v>1.6079566300959414E-3</v>
      </c>
      <c r="DC3" s="114" t="s">
        <v>0</v>
      </c>
      <c r="DD3">
        <v>-1852.4374823891001</v>
      </c>
      <c r="DE3">
        <v>-1856.73276669032</v>
      </c>
      <c r="DF3">
        <v>-1856.89848773422</v>
      </c>
      <c r="DG3" s="39">
        <v>-1856.90414363588</v>
      </c>
      <c r="DH3" s="34">
        <f>627.5095*(DD5-DD4)</f>
        <v>40.976628764598033</v>
      </c>
      <c r="DI3" s="34">
        <f>627.5095*(DE5-DE4)</f>
        <v>29.223217810162922</v>
      </c>
      <c r="DJ3" s="34">
        <f>627.5095*(DF5-DF4)</f>
        <v>27.114959384047989</v>
      </c>
      <c r="DK3" s="34">
        <f>627.5095*(DG5-DG4)</f>
        <v>26.87722624909722</v>
      </c>
      <c r="DL3" s="109">
        <f>DH3-'CCSD(T)'!BB4</f>
        <v>-1.1994906862796029E-2</v>
      </c>
      <c r="DM3" s="109">
        <f>DI3-'CCSD(T)'!CH4</f>
        <v>-0.37149297460485187</v>
      </c>
      <c r="DN3" s="109">
        <f>DJ3-'CCSD(T)'!CI4</f>
        <v>5.1527426913086316E-2</v>
      </c>
      <c r="DO3" s="109">
        <f>DK3-'CCSD(T)'!CI4</f>
        <v>-0.18620570803768288</v>
      </c>
      <c r="DP3" s="157">
        <f>DK3-DI3</f>
        <v>-2.3459915610657021</v>
      </c>
      <c r="DQ3" s="23"/>
    </row>
    <row r="4" spans="1:121" ht="18">
      <c r="A4" s="150">
        <v>15.4</v>
      </c>
      <c r="C4" s="1">
        <v>15.4</v>
      </c>
      <c r="D4" s="1">
        <v>15.4</v>
      </c>
      <c r="E4" s="39">
        <f t="shared" ref="E4:E67" si="3">ABS(U4-D4)</f>
        <v>1.2249708602495524</v>
      </c>
      <c r="F4" s="5" t="s">
        <v>1</v>
      </c>
      <c r="G4" s="4">
        <v>-1853.7728943761799</v>
      </c>
      <c r="H4" s="19">
        <v>-1853.7734323898901</v>
      </c>
      <c r="I4" s="138">
        <f t="shared" ref="I4:I67" si="4">G4-H4</f>
        <v>5.3801371018380451E-4</v>
      </c>
      <c r="J4">
        <v>-1859.1889202761299</v>
      </c>
      <c r="K4" s="34">
        <f>627.5095*(G5-G3)</f>
        <v>34.396367435928077</v>
      </c>
      <c r="L4" s="34">
        <f>627.5095*(J5-J3)</f>
        <v>17.938556998290185</v>
      </c>
      <c r="M4" s="23">
        <f t="shared" si="0"/>
        <v>0.1171509470372385</v>
      </c>
      <c r="N4" s="33">
        <f t="shared" ref="N4:N23" si="5">L4-AC4</f>
        <v>0.73349945650925719</v>
      </c>
      <c r="O4" s="23">
        <f t="shared" ref="O4:O67" si="6">N4-M4</f>
        <v>0.61634850947201869</v>
      </c>
      <c r="P4" s="23">
        <f>'LNO-CCSD(T)-def2nZVP'!LB5</f>
        <v>-0.40526999487089732</v>
      </c>
      <c r="Q4" s="23">
        <f t="shared" ref="Q4:Q50" si="7">$M$1*M4+$O$1*O4</f>
        <v>0.4762315193749091</v>
      </c>
      <c r="R4" s="23">
        <f t="shared" si="1"/>
        <v>-0.24618847046981329</v>
      </c>
      <c r="S4" s="172">
        <f>-'LNO-CCSD(T)-def2nZVP'!AS5+'CCSD(T)'!BY5</f>
        <v>6.5301972846633305E-2</v>
      </c>
      <c r="T4" s="356">
        <f>-'LNO-CCSD(T)-def2nZVP'!FA5+'CCSD(T)'!CI5</f>
        <v>3.4987560039308363E-2</v>
      </c>
      <c r="U4" s="96">
        <f>'LNO-CCSD(T)-def2nZVP'!KV5+Q4+T4+R4</f>
        <v>14.175029139750448</v>
      </c>
      <c r="V4" s="33">
        <f t="shared" si="2"/>
        <v>-1.2249708602495524</v>
      </c>
      <c r="W4" s="114" t="s">
        <v>1</v>
      </c>
      <c r="X4">
        <v>-1853.7136358512601</v>
      </c>
      <c r="Y4">
        <v>-1858.8471409893</v>
      </c>
      <c r="Z4">
        <v>-1859.0929175823201</v>
      </c>
      <c r="AA4">
        <v>-1859.10065219997</v>
      </c>
      <c r="AB4" s="34">
        <f>627.5095*(X5-X3)</f>
        <v>34.279216488890839</v>
      </c>
      <c r="AC4" s="34">
        <f>627.5095*(Y5-Y3)</f>
        <v>17.205057541780928</v>
      </c>
      <c r="AD4" s="34">
        <f>627.5095*(Z5-Z3)</f>
        <v>13.702828842120097</v>
      </c>
      <c r="AE4" s="34">
        <f>627.5095*(AA5-AA3)</f>
        <v>13.404373809097164</v>
      </c>
      <c r="AF4" s="109">
        <f>AC4-'CCSD(T)'!BX5</f>
        <v>-3.9926391425960972</v>
      </c>
      <c r="AG4" s="109">
        <f>AD4-'CCSD(T)'!BY5</f>
        <v>-4.0619924206058098</v>
      </c>
      <c r="AH4" s="109">
        <f>AE4-'CCSD(T)'!BY5</f>
        <v>-4.3604474536287423</v>
      </c>
      <c r="AK4" s="5" t="s">
        <v>1</v>
      </c>
      <c r="AL4">
        <v>-1853.7136358512601</v>
      </c>
      <c r="AM4">
        <v>-1858.85126786261</v>
      </c>
      <c r="AN4">
        <v>-1859.1001085600899</v>
      </c>
      <c r="AO4">
        <v>-1859.1080385998</v>
      </c>
      <c r="AP4" s="34">
        <f>627.5095*(AL5-AL3)</f>
        <v>34.279216482612952</v>
      </c>
      <c r="AQ4" s="34">
        <f>627.5095*(AM5-AM3)</f>
        <v>17.622133764047334</v>
      </c>
      <c r="AR4" s="34">
        <f>627.5095*(AN5-AN3)</f>
        <v>14.088932419052583</v>
      </c>
      <c r="AS4" s="34">
        <f>627.5095*(AO5-AO3)</f>
        <v>13.784362362631541</v>
      </c>
      <c r="AT4" s="109">
        <f>AQ4-'CCSD(T)'!BX5</f>
        <v>-3.5755629203296913</v>
      </c>
      <c r="AU4" s="109">
        <f>AR4-'CCSD(T)'!BY5</f>
        <v>-3.6758888436733237</v>
      </c>
      <c r="AV4" s="109">
        <f>AS4-'CCSD(T)'!BY5</f>
        <v>-3.9804589000943658</v>
      </c>
      <c r="AW4" s="158">
        <f t="shared" ref="AW4:AW67" si="8">AS4-AQ4</f>
        <v>-3.8377714014157931</v>
      </c>
      <c r="AX4" s="158">
        <f t="shared" ref="AX4:AX67" si="9">AW4-CB4</f>
        <v>-0.79166862071076949</v>
      </c>
      <c r="AY4" s="160">
        <f>'LNO-CCSD(T)-def2nZVP'!LB5</f>
        <v>-0.40526999487089732</v>
      </c>
      <c r="AZ4" s="23"/>
      <c r="BA4" s="114" t="s">
        <v>1</v>
      </c>
      <c r="BB4" s="144">
        <v>-1852.3355691952199</v>
      </c>
      <c r="BC4">
        <v>-1856.33942572254</v>
      </c>
      <c r="BD4" s="4">
        <v>-1856.49183802675</v>
      </c>
      <c r="BE4" s="4">
        <v>-1856.4972216035701</v>
      </c>
      <c r="BF4" s="34">
        <f>627.5095*(BB5-BB3)</f>
        <v>37.169852523427345</v>
      </c>
      <c r="BG4" s="34">
        <f>627.5095*(BC5-BC3)</f>
        <v>20.32509602690774</v>
      </c>
      <c r="BH4" s="34">
        <f>627.5095*(BD5-BD3)</f>
        <v>17.550914460453921</v>
      </c>
      <c r="BI4" s="34">
        <f>627.5095*(BE5-BE3)</f>
        <v>17.285765360123573</v>
      </c>
      <c r="BJ4" s="109">
        <f>BF4-'CCSD(T)'!BV5</f>
        <v>2.3439663502188068E-2</v>
      </c>
      <c r="BK4" s="109">
        <f>BG4-'CCSD(T)'!CF5</f>
        <v>-0.87260065746928461</v>
      </c>
      <c r="BL4" s="109">
        <f>BH4-'CCSD(T)'!CG5</f>
        <v>-0.21390680227198544</v>
      </c>
      <c r="BM4" s="109">
        <f>BI4-'CCSD(T)'!CG5</f>
        <v>-0.47905590260233311</v>
      </c>
      <c r="BO4" s="114" t="s">
        <v>1</v>
      </c>
      <c r="BP4">
        <v>-1852.3355691952299</v>
      </c>
      <c r="BQ4">
        <v>-1856.34703973715</v>
      </c>
      <c r="BR4">
        <v>-1856.5017051493501</v>
      </c>
      <c r="BS4">
        <v>-1856.50727226456</v>
      </c>
      <c r="BT4" s="34">
        <f>627.5095*(BP5-BP3)</f>
        <v>37.169852529705224</v>
      </c>
      <c r="BU4" s="34">
        <f>627.5095*(BQ5-BQ3)</f>
        <v>20.944689777017661</v>
      </c>
      <c r="BV4" s="34">
        <f>627.5095*(BR5-BR3)</f>
        <v>18.169637114312813</v>
      </c>
      <c r="BW4" s="34">
        <f>627.5095*(BS5-BS3)</f>
        <v>17.898586996312638</v>
      </c>
      <c r="BX4" s="109">
        <f>BT4-'CCSD(T)'!BV5</f>
        <v>2.3439669780067618E-2</v>
      </c>
      <c r="BY4" s="109">
        <f>BU4-'CCSD(T)'!CF5</f>
        <v>-0.25300690735936371</v>
      </c>
      <c r="BZ4" s="109">
        <f>BV4-'CCSD(T)'!CG5</f>
        <v>0.40481585158690692</v>
      </c>
      <c r="CA4" s="109">
        <f>BW4-'CCSD(T)'!CG5</f>
        <v>0.13376573358673127</v>
      </c>
      <c r="CB4" s="157">
        <f t="shared" ref="CB4:CB67" si="10">BW4-BU4</f>
        <v>-3.0461027807050236</v>
      </c>
      <c r="CD4" s="114" t="s">
        <v>1</v>
      </c>
      <c r="CE4">
        <v>-1852.4481283735299</v>
      </c>
      <c r="CF4">
        <v>-1856.7593291833</v>
      </c>
      <c r="CG4" s="4">
        <v>-1856.9291913442401</v>
      </c>
      <c r="CH4" s="4">
        <v>-1856.93511296868</v>
      </c>
      <c r="CI4" s="34">
        <f>627.5095*(CE5-CE3)</f>
        <v>34.296172404288576</v>
      </c>
      <c r="CJ4" s="34">
        <f>627.5095*(CF5-CF3)</f>
        <v>17.469573554072451</v>
      </c>
      <c r="CK4" s="34">
        <f>627.5095*(CG5-CG3)</f>
        <v>14.354144207746566</v>
      </c>
      <c r="CL4" s="34">
        <f>627.5095*(CH5-CH3)</f>
        <v>14.066785167896601</v>
      </c>
      <c r="CM4" s="109">
        <f>CI4-'CCSD(T)'!BB5</f>
        <v>5.5195739741265015E-4</v>
      </c>
      <c r="CN4" s="109">
        <f>CJ4-'CCSD(T)'!CH5</f>
        <v>-0.23124858028112882</v>
      </c>
      <c r="CO4" s="109">
        <f>CK4-'CCSD(T)'!CI5</f>
        <v>0.33142505121917054</v>
      </c>
      <c r="CP4" s="109">
        <f>CL4-'CCSD(T)'!CI5</f>
        <v>4.4066011369205071E-2</v>
      </c>
      <c r="CQ4" s="157">
        <f t="shared" ref="CQ4:CQ67" si="11">CL4-CJ4</f>
        <v>-3.4027883861758497</v>
      </c>
      <c r="CS4" s="33">
        <f t="shared" ref="CS4:CS67" si="12">CQ4-CB4</f>
        <v>-0.35668560547082606</v>
      </c>
      <c r="CU4" s="23">
        <f t="shared" ref="CU4:CU67" si="13">CI4-BT4</f>
        <v>-2.873680125416648</v>
      </c>
      <c r="CW4" s="23">
        <f t="shared" ref="CW4:CW67" si="14">CI4-AP4</f>
        <v>1.6955921675624097E-2</v>
      </c>
      <c r="CY4">
        <f>CE4-'CCSD(T)'!AP5</f>
        <v>1.4908920800280612E-3</v>
      </c>
      <c r="CZ4">
        <f>BP4-'CCSD(T)'!BN5</f>
        <v>1.6237175100286549E-3</v>
      </c>
      <c r="DC4" s="114" t="s">
        <v>1</v>
      </c>
      <c r="DD4">
        <v>-1852.4481283735299</v>
      </c>
      <c r="DE4">
        <v>-1856.75245094399</v>
      </c>
      <c r="DF4">
        <v>-1856.91977709601</v>
      </c>
      <c r="DG4" s="39">
        <v>-1856.92550468847</v>
      </c>
      <c r="DH4" s="34">
        <f>627.5095*(DD5-DD3)</f>
        <v>34.29617239801069</v>
      </c>
      <c r="DI4" s="34">
        <f>627.5095*(DE5-DE3)</f>
        <v>16.871161631832283</v>
      </c>
      <c r="DJ4" s="34">
        <f>627.5095*(DF5-DF3)</f>
        <v>13.755682611906002</v>
      </c>
      <c r="DK4" s="34">
        <f>627.5095*(DG5-DG3)</f>
        <v>13.472962818866703</v>
      </c>
      <c r="DL4" s="109">
        <f>DH4-'CCSD(T)'!BB5</f>
        <v>5.5195111952599518E-4</v>
      </c>
      <c r="DM4" s="109">
        <f>DI4-'CCSD(T)'!CH5</f>
        <v>-0.82966050252129619</v>
      </c>
      <c r="DN4" s="109">
        <f>DJ4-'CCSD(T)'!CI5</f>
        <v>-0.26703654462139426</v>
      </c>
      <c r="DO4" s="109">
        <f>DK4-'CCSD(T)'!CI5</f>
        <v>-0.54975633766069265</v>
      </c>
      <c r="DP4" s="157">
        <f t="shared" ref="DP4:DP50" si="15">DK4-DI4</f>
        <v>-3.39819881296558</v>
      </c>
      <c r="DQ4" s="23"/>
    </row>
    <row r="5" spans="1:121" ht="18">
      <c r="A5" s="150">
        <v>10.63</v>
      </c>
      <c r="C5" s="1">
        <v>10.63</v>
      </c>
      <c r="D5" s="1">
        <v>10.63</v>
      </c>
      <c r="E5" s="39">
        <f t="shared" si="3"/>
        <v>1.5118197360644512</v>
      </c>
      <c r="F5" s="5" t="s">
        <v>2</v>
      </c>
      <c r="G5" s="4">
        <v>-1853.7072628020101</v>
      </c>
      <c r="H5" s="19">
        <v>-1853.7078059949699</v>
      </c>
      <c r="I5" s="138">
        <f t="shared" si="4"/>
        <v>5.4319295986715588E-4</v>
      </c>
      <c r="J5">
        <v>-1859.14297708196</v>
      </c>
      <c r="K5" s="34">
        <f>627.5095*(G3-G4)</f>
        <v>6.7880688556113755</v>
      </c>
      <c r="L5" s="34">
        <f>627.5095*(J3-J4)</f>
        <v>10.891233803680615</v>
      </c>
      <c r="M5" s="23">
        <f t="shared" si="0"/>
        <v>-8.6500835464432768E-2</v>
      </c>
      <c r="N5" s="33">
        <f t="shared" si="5"/>
        <v>-1.0055139940479005</v>
      </c>
      <c r="O5" s="23">
        <f t="shared" si="6"/>
        <v>-0.91901315858346777</v>
      </c>
      <c r="P5" s="23">
        <f>'LNO-CCSD(T)-def2nZVP'!LB6</f>
        <v>2.8256915953576822E-2</v>
      </c>
      <c r="Q5" s="23">
        <f t="shared" si="7"/>
        <v>-0.69527920426516809</v>
      </c>
      <c r="R5" s="23">
        <f t="shared" si="1"/>
        <v>1.716516644915006E-2</v>
      </c>
      <c r="S5" s="172">
        <f>-'LNO-CCSD(T)-def2nZVP'!AS6+'CCSD(T)'!BY6</f>
        <v>-2.1181382425471185E-2</v>
      </c>
      <c r="T5" s="356">
        <f>-'LNO-CCSD(T)-def2nZVP'!FA6+'CCSD(T)'!CI6</f>
        <v>-1.9839266230890829E-2</v>
      </c>
      <c r="U5" s="96">
        <f>'LNO-CCSD(T)-def2nZVP'!KV6+Q5+T5+R5</f>
        <v>12.141819736064452</v>
      </c>
      <c r="V5" s="33">
        <f t="shared" si="2"/>
        <v>1.5118197360644512</v>
      </c>
      <c r="W5" s="114" t="s">
        <v>2</v>
      </c>
      <c r="X5">
        <v>-1853.64805312115</v>
      </c>
      <c r="Y5">
        <v>-1858.8007643123899</v>
      </c>
      <c r="Z5">
        <v>-1859.0504562097101</v>
      </c>
      <c r="AA5">
        <v>-1859.0585983608601</v>
      </c>
      <c r="AB5" s="34">
        <f>627.5095*(X3-X4)</f>
        <v>6.8745696910758083</v>
      </c>
      <c r="AC5" s="34">
        <f>627.5095*(Y3-Y4)</f>
        <v>11.896747797728516</v>
      </c>
      <c r="AD5" s="34">
        <f>627.5095*(Z3-Z4)</f>
        <v>12.942085853680796</v>
      </c>
      <c r="AE5" s="34">
        <f>627.5095*(AA3-AA4)</f>
        <v>12.984809743861652</v>
      </c>
      <c r="AF5" s="109">
        <f>AC5-'CCSD(T)'!BX6</f>
        <v>-0.33199339945366724</v>
      </c>
      <c r="AG5" s="109">
        <f>AD5-'CCSD(T)'!BY6</f>
        <v>-0.32772913554184058</v>
      </c>
      <c r="AH5" s="109">
        <f>AE5-'CCSD(T)'!BY6</f>
        <v>-0.28500524536098482</v>
      </c>
      <c r="AK5" s="5" t="s">
        <v>2</v>
      </c>
      <c r="AL5">
        <v>-1853.64805312115</v>
      </c>
      <c r="AM5">
        <v>-1858.8042713365001</v>
      </c>
      <c r="AN5">
        <v>-1859.0570161502501</v>
      </c>
      <c r="AO5">
        <v>-1859.06535978694</v>
      </c>
      <c r="AP5" s="34">
        <f>627.5095*(AL3-AL4)</f>
        <v>6.8745696973536905</v>
      </c>
      <c r="AQ5" s="34">
        <f>627.5095*(AM3-AM4)</f>
        <v>11.868632836962366</v>
      </c>
      <c r="AR5" s="34">
        <f>627.5095*(AN3-AN4)</f>
        <v>12.951964133315956</v>
      </c>
      <c r="AS5" s="34">
        <f>627.5095*(AO3-AO4)</f>
        <v>12.996998155742981</v>
      </c>
      <c r="AT5" s="109">
        <f>AQ5-'CCSD(T)'!BX6</f>
        <v>-0.36010836021981696</v>
      </c>
      <c r="AU5" s="109">
        <f>AR5-'CCSD(T)'!BY6</f>
        <v>-0.31785085590668061</v>
      </c>
      <c r="AV5" s="109">
        <f>AS5-'CCSD(T)'!BY6</f>
        <v>-0.27281683347965568</v>
      </c>
      <c r="AW5" s="158">
        <f t="shared" si="8"/>
        <v>1.1283653187806149</v>
      </c>
      <c r="AX5" s="158">
        <f t="shared" si="9"/>
        <v>0.27490087393283424</v>
      </c>
      <c r="AY5" s="160">
        <f>'LNO-CCSD(T)-def2nZVP'!LB6</f>
        <v>2.8256915953576822E-2</v>
      </c>
      <c r="AZ5" s="23"/>
      <c r="BA5" s="114" t="s">
        <v>2</v>
      </c>
      <c r="BB5" s="144">
        <v>-1852.26560528299</v>
      </c>
      <c r="BC5">
        <v>-1856.2869336126901</v>
      </c>
      <c r="BD5" s="4">
        <v>-1856.4424762144299</v>
      </c>
      <c r="BE5" s="4">
        <v>-1856.44822580441</v>
      </c>
      <c r="BF5" s="34">
        <f>627.5095*(BB3-BB4)</f>
        <v>6.7331670580156171</v>
      </c>
      <c r="BG5" s="34">
        <f>627.5095*(BC3-BC4)</f>
        <v>12.614201578970826</v>
      </c>
      <c r="BH5" s="34">
        <f>627.5095*(BD3-BD4)</f>
        <v>13.424091707599295</v>
      </c>
      <c r="BI5" s="34">
        <f>627.5095*(BE3-BE4)</f>
        <v>13.459564072955439</v>
      </c>
      <c r="BJ5" s="109">
        <f>BF5-'CCSD(T)'!BV6</f>
        <v>-9.8901081640194732E-3</v>
      </c>
      <c r="BK5" s="109">
        <f>BG5-'CCSD(T)'!CF6</f>
        <v>0.3854603817886435</v>
      </c>
      <c r="BL5" s="109">
        <f>BH5-'CCSD(T)'!CG6</f>
        <v>0.15427671837665891</v>
      </c>
      <c r="BM5" s="109">
        <f>BI5-'CCSD(T)'!CG6</f>
        <v>0.18974908373280286</v>
      </c>
      <c r="BO5" s="114" t="s">
        <v>2</v>
      </c>
      <c r="BP5">
        <v>-1852.26560528298</v>
      </c>
      <c r="BQ5">
        <v>-1856.2938852525101</v>
      </c>
      <c r="BR5">
        <v>-1856.4516684448799</v>
      </c>
      <c r="BS5">
        <v>-1856.4576119713799</v>
      </c>
      <c r="BT5" s="34">
        <f>627.5095*(BP3-BP4)</f>
        <v>6.7331670642934993</v>
      </c>
      <c r="BU5" s="34">
        <f>627.5095*(BQ3-BQ4)</f>
        <v>12.410254302117485</v>
      </c>
      <c r="BV5" s="34">
        <f>627.5095*(BR3-BR4)</f>
        <v>13.228870289386633</v>
      </c>
      <c r="BW5" s="34">
        <f>627.5095*(BS3-BS4)</f>
        <v>13.263718746965266</v>
      </c>
      <c r="BX5" s="109">
        <f>BT5-'CCSD(T)'!BV6</f>
        <v>-9.8901018861372592E-3</v>
      </c>
      <c r="BY5" s="109">
        <f>BU5-'CCSD(T)'!CF6</f>
        <v>0.18151310493530204</v>
      </c>
      <c r="BZ5" s="109">
        <f>BV5-'CCSD(T)'!CG6</f>
        <v>-4.0944699836003906E-2</v>
      </c>
      <c r="CA5" s="109">
        <f>BW5-'CCSD(T)'!CG6</f>
        <v>-6.0962422573709318E-3</v>
      </c>
      <c r="CB5" s="157">
        <f t="shared" si="10"/>
        <v>0.85346444484778061</v>
      </c>
      <c r="CD5" s="114" t="s">
        <v>2</v>
      </c>
      <c r="CE5">
        <v>-1852.3828279617201</v>
      </c>
      <c r="CF5">
        <v>-1856.71228972881</v>
      </c>
      <c r="CG5" s="4">
        <v>-1856.8854954795099</v>
      </c>
      <c r="CH5" s="4">
        <v>-1856.8918020160199</v>
      </c>
      <c r="CI5" s="34">
        <f>627.5095*(CE3-CE4)</f>
        <v>6.6804563603094564</v>
      </c>
      <c r="CJ5" s="34">
        <f>627.5095*(CF3-CF4)</f>
        <v>12.048131013223074</v>
      </c>
      <c r="CK5" s="34">
        <f>627.5095*(CG3-CG4)</f>
        <v>13.065426021122009</v>
      </c>
      <c r="CL5" s="34">
        <f>627.5095*(CH3-CH4)</f>
        <v>13.111249080317435</v>
      </c>
      <c r="CM5" s="109">
        <f>CI5-'CCSD(T)'!BB6</f>
        <v>-1.2546864260207791E-2</v>
      </c>
      <c r="CN5" s="109">
        <f>CJ5-'CCSD(T)'!CH6</f>
        <v>0.15424236280888337</v>
      </c>
      <c r="CO5" s="109">
        <f>CK5-'CCSD(T)'!CI6</f>
        <v>2.4713220514502865E-2</v>
      </c>
      <c r="CP5" s="109">
        <f>CL5-'CCSD(T)'!CI6</f>
        <v>7.0536279709928706E-2</v>
      </c>
      <c r="CQ5" s="157">
        <f t="shared" si="11"/>
        <v>1.0631180670943614</v>
      </c>
      <c r="CS5" s="33">
        <f t="shared" si="12"/>
        <v>0.2096536222465808</v>
      </c>
      <c r="CU5" s="23">
        <f t="shared" si="13"/>
        <v>-5.2710703984042873E-2</v>
      </c>
      <c r="CW5" s="23">
        <f t="shared" si="14"/>
        <v>-0.19411333704423406</v>
      </c>
      <c r="CY5">
        <f>CE5-'CCSD(T)'!AP6</f>
        <v>1.4717769799972302E-3</v>
      </c>
      <c r="CZ5">
        <f>BP5-'CCSD(T)'!BN6</f>
        <v>1.6453101200113451E-3</v>
      </c>
      <c r="DC5" s="114" t="s">
        <v>2</v>
      </c>
      <c r="DD5">
        <v>-1852.3828279617201</v>
      </c>
      <c r="DE5">
        <v>-1856.7058807840001</v>
      </c>
      <c r="DF5">
        <v>-1856.87656665954</v>
      </c>
      <c r="DG5" s="39">
        <v>-1856.88267310385</v>
      </c>
      <c r="DH5" s="34">
        <f>627.5095*(DD3-DD4)</f>
        <v>6.6804563665873387</v>
      </c>
      <c r="DI5" s="34">
        <f>627.5095*(DE3-DE4)</f>
        <v>12.35205617833064</v>
      </c>
      <c r="DJ5" s="34">
        <f>627.5095*(DF3-DF4)</f>
        <v>13.359276772141985</v>
      </c>
      <c r="DK5" s="34">
        <f>627.5095*(DG3-DG4)</f>
        <v>13.404263430230518</v>
      </c>
      <c r="DL5" s="109">
        <f>DH5-'CCSD(T)'!BB6</f>
        <v>-1.2546857982325577E-2</v>
      </c>
      <c r="DM5" s="109">
        <f>DI5-'CCSD(T)'!CH6</f>
        <v>0.45816752791644966</v>
      </c>
      <c r="DN5" s="109">
        <f>DJ5-'CCSD(T)'!CI6</f>
        <v>0.3185639715344788</v>
      </c>
      <c r="DO5" s="109">
        <f>DK5-'CCSD(T)'!CI6</f>
        <v>0.36355062962301155</v>
      </c>
      <c r="DP5" s="157">
        <f t="shared" si="15"/>
        <v>1.052207251899878</v>
      </c>
      <c r="DQ5" s="23"/>
    </row>
    <row r="6" spans="1:121" ht="18">
      <c r="A6" s="150">
        <v>5.58</v>
      </c>
      <c r="C6" s="1">
        <v>5.58</v>
      </c>
      <c r="D6" s="1">
        <v>5.58</v>
      </c>
      <c r="E6" s="39">
        <f t="shared" si="3"/>
        <v>0.22822857723323065</v>
      </c>
      <c r="F6" s="5" t="s">
        <v>3</v>
      </c>
      <c r="G6" s="4">
        <v>-1685.08084169207</v>
      </c>
      <c r="H6" s="19">
        <v>-1685.0812706368999</v>
      </c>
      <c r="I6" s="138">
        <f t="shared" si="4"/>
        <v>4.2894482999145112E-4</v>
      </c>
      <c r="J6">
        <v>-1689.7870509327099</v>
      </c>
      <c r="K6" s="34">
        <f>627.5095*(G8-G7)</f>
        <v>11.403022940168659</v>
      </c>
      <c r="L6" s="34">
        <f>627.5095*(J8-J7)</f>
        <v>6.726208768218366</v>
      </c>
      <c r="M6" s="23">
        <f t="shared" si="0"/>
        <v>2.0570922157038041E-2</v>
      </c>
      <c r="N6" s="33">
        <f t="shared" si="5"/>
        <v>-7.2015187819172155E-3</v>
      </c>
      <c r="O6" s="23">
        <f t="shared" si="6"/>
        <v>-2.7772440938955256E-2</v>
      </c>
      <c r="P6" s="23">
        <f>'LNO-CCSD(T)-def2nZVP'!LB7</f>
        <v>-0.15396025261675472</v>
      </c>
      <c r="Q6" s="23">
        <f t="shared" si="7"/>
        <v>-1.7116942170623196E-2</v>
      </c>
      <c r="R6" s="23">
        <f t="shared" si="1"/>
        <v>-9.352589529096364E-2</v>
      </c>
      <c r="S6" s="172">
        <f>-'LNO-CCSD(T)-def2nZVP'!AS7+'CCSD(T)'!BY7</f>
        <v>8.3896878925949991E-2</v>
      </c>
      <c r="T6" s="356">
        <f>-'LNO-CCSD(T)-def2nZVP'!FA7+'CCSD(T)'!CI7</f>
        <v>1.8942494868369408E-2</v>
      </c>
      <c r="U6" s="96">
        <f>'LNO-CCSD(T)-def2nZVP'!KV7+Q6+T6+R6</f>
        <v>5.8082285772332307</v>
      </c>
      <c r="V6" s="33">
        <f t="shared" si="2"/>
        <v>0.22822857723323065</v>
      </c>
      <c r="W6" s="114" t="s">
        <v>3</v>
      </c>
      <c r="X6">
        <v>-1685.0275572563901</v>
      </c>
      <c r="Y6">
        <v>-1689.4852473764099</v>
      </c>
      <c r="Z6">
        <v>-1689.68570812491</v>
      </c>
      <c r="AA6">
        <v>-1689.6921414948899</v>
      </c>
      <c r="AB6" s="34">
        <f>627.5095*(X8-X7)</f>
        <v>11.382452018011621</v>
      </c>
      <c r="AC6" s="34">
        <f>627.5095*(Y8-Y7)</f>
        <v>6.7334102870002832</v>
      </c>
      <c r="AD6" s="34">
        <f>627.5095*(Z8-Z7)</f>
        <v>6.0686098301838731</v>
      </c>
      <c r="AE6" s="34">
        <f>627.5095*(AA8-AA7)</f>
        <v>5.9865335516553388</v>
      </c>
      <c r="AF6" s="109">
        <f>AC6-'CCSD(T)'!BX7</f>
        <v>-0.60502437263731945</v>
      </c>
      <c r="AG6" s="109">
        <f>AD6-'CCSD(T)'!BY7</f>
        <v>-0.62373605388919096</v>
      </c>
      <c r="AH6" s="109">
        <f>AE6-'CCSD(T)'!BY7</f>
        <v>-0.70581233241772523</v>
      </c>
      <c r="AK6" s="5" t="s">
        <v>3</v>
      </c>
      <c r="AL6">
        <v>-1685.0275572563901</v>
      </c>
      <c r="AM6">
        <v>-1689.4875195566699</v>
      </c>
      <c r="AN6">
        <v>-1689.6901598909201</v>
      </c>
      <c r="AO6">
        <v>-1689.69674870325</v>
      </c>
      <c r="AP6" s="34">
        <f>627.5095*(AL8-AL7)</f>
        <v>11.382452018011621</v>
      </c>
      <c r="AQ6" s="34">
        <f>627.5095*(AM8-AM7)</f>
        <v>6.7920068793860366</v>
      </c>
      <c r="AR6" s="34">
        <f>627.5095*(AN8-AN7)</f>
        <v>6.1320583196567329</v>
      </c>
      <c r="AS6" s="34">
        <f>627.5095*(AO8-AO7)</f>
        <v>6.0479475989408327</v>
      </c>
      <c r="AT6" s="109">
        <f>AQ6-'CCSD(T)'!BX7</f>
        <v>-0.54642778025156602</v>
      </c>
      <c r="AU6" s="109">
        <f>AR6-'CCSD(T)'!BY7</f>
        <v>-0.56028756441633121</v>
      </c>
      <c r="AV6" s="109">
        <f>AS6-'CCSD(T)'!BY7</f>
        <v>-0.64439828513223141</v>
      </c>
      <c r="AW6" s="158">
        <f t="shared" si="8"/>
        <v>-0.74405928044520397</v>
      </c>
      <c r="AX6" s="158">
        <f t="shared" si="9"/>
        <v>-0.22766539753359982</v>
      </c>
      <c r="AY6" s="160">
        <f>'LNO-CCSD(T)-def2nZVP'!LB7</f>
        <v>-0.15396025261675472</v>
      </c>
      <c r="AZ6" s="23"/>
      <c r="BA6" s="114" t="s">
        <v>3</v>
      </c>
      <c r="BB6" s="144">
        <v>-1683.8362207520499</v>
      </c>
      <c r="BC6">
        <v>-1687.27567473153</v>
      </c>
      <c r="BD6" s="4">
        <v>-1687.3960414739799</v>
      </c>
      <c r="BE6" s="4">
        <v>-1687.4004035748801</v>
      </c>
      <c r="BF6" s="34">
        <f>627.5095*(BB8-BB7)</f>
        <v>10.633517678946252</v>
      </c>
      <c r="BG6" s="34">
        <f>627.5095*(BC8-BC7)</f>
        <v>7.3313592764933118</v>
      </c>
      <c r="BH6" s="34">
        <f>627.5095*(BD8-BD7)</f>
        <v>6.9271484045836589</v>
      </c>
      <c r="BI6" s="34">
        <f>627.5095*(BE8-BE7)</f>
        <v>6.8439925524645044</v>
      </c>
      <c r="BJ6" s="109">
        <f>BF6-'CCSD(T)'!BV7</f>
        <v>-3.681435085663054E-2</v>
      </c>
      <c r="BK6" s="109">
        <f>BG6-'CCSD(T)'!CF7</f>
        <v>-7.0753831442909032E-3</v>
      </c>
      <c r="BL6" s="109">
        <f>BH6-'CCSD(T)'!CG7</f>
        <v>0.2348025205105948</v>
      </c>
      <c r="BM6" s="109">
        <f>BI6-'CCSD(T)'!CG7</f>
        <v>0.15164666839144036</v>
      </c>
      <c r="BO6" s="114" t="s">
        <v>3</v>
      </c>
      <c r="BP6">
        <v>-1683.8362207520499</v>
      </c>
      <c r="BQ6">
        <v>-1687.2807764173101</v>
      </c>
      <c r="BR6">
        <v>-1687.4027052578799</v>
      </c>
      <c r="BS6">
        <v>-1687.4072098628701</v>
      </c>
      <c r="BT6" s="34">
        <f>627.5095*(BP8-BP7)</f>
        <v>10.633517678946252</v>
      </c>
      <c r="BU6" s="34">
        <f>627.5095*(BQ8-BQ7)</f>
        <v>7.301783442404072</v>
      </c>
      <c r="BV6" s="34">
        <f>627.5095*(BR8-BR7)</f>
        <v>6.8725058813834492</v>
      </c>
      <c r="BW6" s="34">
        <f>627.5095*(BS8-BS7)</f>
        <v>6.7853895594924678</v>
      </c>
      <c r="BX6" s="109">
        <f>BT6-'CCSD(T)'!BV7</f>
        <v>-3.681435085663054E-2</v>
      </c>
      <c r="BY6" s="109">
        <f>BU6-'CCSD(T)'!CF7</f>
        <v>-3.6651217233530708E-2</v>
      </c>
      <c r="BZ6" s="109">
        <f>BV6-'CCSD(T)'!CG7</f>
        <v>0.18015999731038512</v>
      </c>
      <c r="CA6" s="109">
        <f>BW6-'CCSD(T)'!CG7</f>
        <v>9.3043675419403726E-2</v>
      </c>
      <c r="CB6" s="157">
        <f t="shared" si="10"/>
        <v>-0.51639388291160415</v>
      </c>
      <c r="CD6" s="114" t="s">
        <v>3</v>
      </c>
      <c r="CE6">
        <v>-1683.94425909337</v>
      </c>
      <c r="CF6">
        <v>-1687.68241769833</v>
      </c>
      <c r="CG6" s="4">
        <v>-1687.8187020701801</v>
      </c>
      <c r="CH6" s="4">
        <v>-1687.82353694622</v>
      </c>
      <c r="CI6" s="34">
        <f>627.5095*(CE8-CE7)</f>
        <v>10.363541405398456</v>
      </c>
      <c r="CJ6" s="34">
        <f>627.5095*(CF8-CF7)</f>
        <v>6.3224091660801891</v>
      </c>
      <c r="CK6" s="34">
        <f>627.5095*(CG8-CG7)</f>
        <v>5.7962367901859722</v>
      </c>
      <c r="CL6" s="34">
        <f>627.5095*(CH8-CH7)</f>
        <v>5.71485258553618</v>
      </c>
      <c r="CM6" s="109">
        <f>CI6-'CCSD(T)'!BB7</f>
        <v>-4.2723268813194437E-2</v>
      </c>
      <c r="CN6" s="109">
        <f>CJ6-'CCSD(T)'!CH7</f>
        <v>-4.0533944708191605E-2</v>
      </c>
      <c r="CO6" s="109">
        <f>CK6-'CCSD(T)'!CI7</f>
        <v>0.16786319893394008</v>
      </c>
      <c r="CP6" s="109">
        <f>CL6-'CCSD(T)'!CI7</f>
        <v>8.6478994284147959E-2</v>
      </c>
      <c r="CQ6" s="157">
        <f t="shared" si="11"/>
        <v>-0.60755658054400907</v>
      </c>
      <c r="CS6" s="33">
        <f t="shared" si="12"/>
        <v>-9.1162697632404921E-2</v>
      </c>
      <c r="CU6" s="23">
        <f t="shared" si="13"/>
        <v>-0.26997627354779574</v>
      </c>
      <c r="CW6" s="23">
        <f t="shared" si="14"/>
        <v>-1.0189106126131655</v>
      </c>
      <c r="CY6">
        <f>CE6-'CCSD(T)'!AP7</f>
        <v>9.0775843000301393E-4</v>
      </c>
      <c r="CZ6">
        <f>BP6-'CCSD(T)'!BN7</f>
        <v>9.7742818002188869E-4</v>
      </c>
      <c r="DC6" s="114" t="s">
        <v>3</v>
      </c>
      <c r="DD6">
        <v>-1683.94425909337</v>
      </c>
      <c r="DE6">
        <v>-1687.6775998528699</v>
      </c>
      <c r="DF6">
        <v>-1687.8120940092499</v>
      </c>
      <c r="DG6" s="39">
        <v>-1687.81677704971</v>
      </c>
      <c r="DH6" s="34">
        <f>627.5095*(DD8-DD7)</f>
        <v>10.363541411676337</v>
      </c>
      <c r="DI6" s="34">
        <f>627.5095*(DE8-DE7)</f>
        <v>6.2650962071357528</v>
      </c>
      <c r="DJ6" s="34">
        <f>627.5095*(DF8-DF7)</f>
        <v>5.7444101970735177</v>
      </c>
      <c r="DK6" s="34">
        <f>627.5095*(DG8-DG7)</f>
        <v>5.6654316569158043</v>
      </c>
      <c r="DL6" s="109">
        <f>DH6-'CCSD(T)'!BB7</f>
        <v>-4.2723262535313111E-2</v>
      </c>
      <c r="DM6" s="109">
        <f>DI6-'CCSD(T)'!CH7</f>
        <v>-9.7846903652627937E-2</v>
      </c>
      <c r="DN6" s="109">
        <f>DJ6-'CCSD(T)'!CI7</f>
        <v>0.11603660582148567</v>
      </c>
      <c r="DO6" s="109">
        <f>DK6-'CCSD(T)'!CI7</f>
        <v>3.7058065663772233E-2</v>
      </c>
      <c r="DP6" s="157">
        <f t="shared" si="15"/>
        <v>-0.59966455021994847</v>
      </c>
      <c r="DQ6" s="23"/>
    </row>
    <row r="7" spans="1:121" ht="18">
      <c r="A7" s="150">
        <v>22.11</v>
      </c>
      <c r="C7" s="1">
        <v>22.11</v>
      </c>
      <c r="D7" s="1">
        <v>22.11</v>
      </c>
      <c r="E7" s="39">
        <f t="shared" si="3"/>
        <v>0.11568330953692652</v>
      </c>
      <c r="F7" s="5" t="s">
        <v>4</v>
      </c>
      <c r="G7" s="4">
        <v>-1685.0503388899499</v>
      </c>
      <c r="H7" s="19">
        <v>-1685.05077017342</v>
      </c>
      <c r="I7" s="138">
        <f t="shared" si="4"/>
        <v>4.3128347010679136E-4</v>
      </c>
      <c r="J7">
        <v>-1689.7584333689199</v>
      </c>
      <c r="K7" s="34">
        <f>627.5095*(G8-G6)</f>
        <v>30.543821047122801</v>
      </c>
      <c r="L7" s="34">
        <f>627.5095*(J8-J6)</f>
        <v>24.68400191331283</v>
      </c>
      <c r="M7" s="23">
        <f t="shared" si="0"/>
        <v>-2.8626694916095374E-2</v>
      </c>
      <c r="N7" s="33">
        <f t="shared" si="5"/>
        <v>5.9319891166552452E-2</v>
      </c>
      <c r="O7" s="23">
        <f t="shared" si="6"/>
        <v>8.7946586082647826E-2</v>
      </c>
      <c r="P7" s="23">
        <f>'LNO-CCSD(T)-def2nZVP'!LB8</f>
        <v>-0.34644352070611717</v>
      </c>
      <c r="Q7" s="23">
        <f t="shared" si="7"/>
        <v>6.033725180364153E-2</v>
      </c>
      <c r="R7" s="23">
        <f t="shared" si="1"/>
        <v>-0.21045328187690324</v>
      </c>
      <c r="S7" s="172">
        <f>-'LNO-CCSD(T)-def2nZVP'!AS8+'CCSD(T)'!BY8</f>
        <v>0.1336985004644049</v>
      </c>
      <c r="T7" s="356">
        <f>-'LNO-CCSD(T)-def2nZVP'!FA8+'CCSD(T)'!CI8</f>
        <v>0.10392448519045416</v>
      </c>
      <c r="U7" s="96">
        <f>'LNO-CCSD(T)-def2nZVP'!KV8+Q7+T7+R7</f>
        <v>22.225683309536926</v>
      </c>
      <c r="V7" s="33">
        <f t="shared" si="2"/>
        <v>0.11568330953692652</v>
      </c>
      <c r="W7" s="114" t="s">
        <v>4</v>
      </c>
      <c r="X7">
        <v>-1684.99697605288</v>
      </c>
      <c r="Y7">
        <v>-1689.45673582123</v>
      </c>
      <c r="Z7">
        <v>-1689.66036048519</v>
      </c>
      <c r="AA7">
        <v>-1689.6667553437101</v>
      </c>
      <c r="AB7" s="34">
        <f>627.5095*(X8-X6)</f>
        <v>30.572447742038896</v>
      </c>
      <c r="AC7" s="34">
        <f>627.5095*(Y8-Y6)</f>
        <v>24.624682022146278</v>
      </c>
      <c r="AD7" s="34">
        <f>627.5095*(Z8-Z6)</f>
        <v>21.974494557023093</v>
      </c>
      <c r="AE7" s="34">
        <f>627.5095*(AA8-AA6)</f>
        <v>21.916584585461976</v>
      </c>
      <c r="AF7" s="109">
        <f>AC7-'CCSD(T)'!BX8</f>
        <v>-4.6312280978149474</v>
      </c>
      <c r="AG7" s="109">
        <f>AD7-'CCSD(T)'!BY8</f>
        <v>-4.9989328603168026</v>
      </c>
      <c r="AH7" s="109">
        <f>AE7-'CCSD(T)'!BY8</f>
        <v>-5.0568428318779191</v>
      </c>
      <c r="AK7" s="5" t="s">
        <v>4</v>
      </c>
      <c r="AL7">
        <v>-1684.99697605288</v>
      </c>
      <c r="AM7">
        <v>-1689.4586798124301</v>
      </c>
      <c r="AN7">
        <v>-1689.6644947946399</v>
      </c>
      <c r="AO7">
        <v>-1689.6710438593</v>
      </c>
      <c r="AP7" s="34">
        <f>627.5095*(AL8-AL6)</f>
        <v>30.572447742038896</v>
      </c>
      <c r="AQ7" s="34">
        <f>627.5095*(AM8-AM6)</f>
        <v>24.889220367433087</v>
      </c>
      <c r="AR7" s="34">
        <f>627.5095*(AN8-AN6)</f>
        <v>22.237150053856681</v>
      </c>
      <c r="AS7" s="34">
        <f>627.5095*(AO8-AO6)</f>
        <v>22.177981373616138</v>
      </c>
      <c r="AT7" s="109">
        <f>AQ7-'CCSD(T)'!BX8</f>
        <v>-4.3666897525281385</v>
      </c>
      <c r="AU7" s="109">
        <f>AR7-'CCSD(T)'!BY8</f>
        <v>-4.7362773634832145</v>
      </c>
      <c r="AV7" s="109">
        <f>AS7-'CCSD(T)'!BY8</f>
        <v>-4.7954460437237572</v>
      </c>
      <c r="AW7" s="158">
        <f t="shared" si="8"/>
        <v>-2.7112389938169486</v>
      </c>
      <c r="AX7" s="158">
        <f t="shared" si="9"/>
        <v>-0.54097523693808824</v>
      </c>
      <c r="AY7" s="160">
        <f>'LNO-CCSD(T)-def2nZVP'!LB8</f>
        <v>-0.34644352070611717</v>
      </c>
      <c r="AZ7" s="23"/>
      <c r="BA7" s="114" t="s">
        <v>4</v>
      </c>
      <c r="BB7" s="144">
        <v>-1683.79897994828</v>
      </c>
      <c r="BC7">
        <v>-1687.2415668609999</v>
      </c>
      <c r="BD7" s="4">
        <v>-1687.3646276843799</v>
      </c>
      <c r="BE7" s="4">
        <v>-1687.36899729223</v>
      </c>
      <c r="BF7" s="34">
        <f>627.5095*(BB8-BB6)</f>
        <v>34.002475832206102</v>
      </c>
      <c r="BG7" s="34">
        <f>627.5095*(BC8-BC6)</f>
        <v>28.734372058887793</v>
      </c>
      <c r="BH7" s="34">
        <f>627.5095*(BD8-BD6)</f>
        <v>26.639599809608384</v>
      </c>
      <c r="BI7" s="34">
        <f>627.5095*(BE8-BE6)</f>
        <v>26.551733275084807</v>
      </c>
      <c r="BJ7" s="109">
        <f>BF7-'CCSD(T)'!BV8</f>
        <v>4.6392555426287174E-2</v>
      </c>
      <c r="BK7" s="109">
        <f>BG7-'CCSD(T)'!CF8</f>
        <v>-0.52153806107343215</v>
      </c>
      <c r="BL7" s="109">
        <f>BH7-'CCSD(T)'!CG8</f>
        <v>-0.33382760773151077</v>
      </c>
      <c r="BM7" s="109">
        <f>BI7-'CCSD(T)'!CG8</f>
        <v>-0.42169414225508817</v>
      </c>
      <c r="BO7" s="114" t="s">
        <v>4</v>
      </c>
      <c r="BP7">
        <v>-1683.79897994828</v>
      </c>
      <c r="BQ7">
        <v>-1687.2459568940901</v>
      </c>
      <c r="BR7">
        <v>-1687.3705167143601</v>
      </c>
      <c r="BS7">
        <v>-1687.37502594895</v>
      </c>
      <c r="BT7" s="34">
        <f>627.5095*(BP8-BP6)</f>
        <v>34.002475832206102</v>
      </c>
      <c r="BU7" s="34">
        <f>627.5095*(BQ8-BQ6)</f>
        <v>29.151365048420992</v>
      </c>
      <c r="BV7" s="34">
        <f>627.5095*(BR8-BR6)</f>
        <v>27.071122731253396</v>
      </c>
      <c r="BW7" s="34">
        <f>627.5095*(BS8-BS6)</f>
        <v>26.981101291542132</v>
      </c>
      <c r="BX7" s="109">
        <f>BT7-'CCSD(T)'!BV8</f>
        <v>4.6392555426287174E-2</v>
      </c>
      <c r="BY7" s="109">
        <f>BU7-'CCSD(T)'!CF8</f>
        <v>-0.10454507154023318</v>
      </c>
      <c r="BZ7" s="109">
        <f>BV7-'CCSD(T)'!CG8</f>
        <v>9.769531391350128E-2</v>
      </c>
      <c r="CA7" s="109">
        <f>BW7-'CCSD(T)'!CG8</f>
        <v>7.6738742022364193E-3</v>
      </c>
      <c r="CB7" s="157">
        <f t="shared" si="10"/>
        <v>-2.1702637568788603</v>
      </c>
      <c r="CD7" s="114" t="s">
        <v>4</v>
      </c>
      <c r="CE7">
        <v>-1683.90886123273</v>
      </c>
      <c r="CF7">
        <v>-1687.6487389328099</v>
      </c>
      <c r="CG7" s="4">
        <v>-1687.7877560799</v>
      </c>
      <c r="CH7" s="4">
        <v>-1687.7925846574899</v>
      </c>
      <c r="CI7" s="34">
        <f>627.5095*(CE8-CE6)</f>
        <v>32.576035236632073</v>
      </c>
      <c r="CJ7" s="34">
        <f>627.5095*(CF8-CF6)</f>
        <v>27.456154478220302</v>
      </c>
      <c r="CK7" s="34">
        <f>627.5095*(CG8-CG6)</f>
        <v>25.215139677848949</v>
      </c>
      <c r="CL7" s="34">
        <f>627.5095*(CH8-CH6)</f>
        <v>25.137707810402603</v>
      </c>
      <c r="CM7" s="109">
        <f>CI7-'CCSD(T)'!BB8</f>
        <v>5.5928290265406133E-2</v>
      </c>
      <c r="CN7" s="109">
        <f>CJ7-'CCSD(T)'!CH8</f>
        <v>-5.3804205056373178E-2</v>
      </c>
      <c r="CO7" s="109">
        <f>CK7-'CCSD(T)'!CI8</f>
        <v>0.11513104913351313</v>
      </c>
      <c r="CP7" s="109">
        <f>CL7-'CCSD(T)'!CI8</f>
        <v>3.7699181687166572E-2</v>
      </c>
      <c r="CQ7" s="157">
        <f t="shared" si="11"/>
        <v>-2.3184466678176996</v>
      </c>
      <c r="CS7" s="33">
        <f t="shared" si="12"/>
        <v>-0.14818291093883929</v>
      </c>
      <c r="CU7" s="23">
        <f t="shared" si="13"/>
        <v>-1.4264405955740287</v>
      </c>
      <c r="CW7" s="23">
        <f t="shared" si="14"/>
        <v>2.0035874945931766</v>
      </c>
      <c r="CY7">
        <f>CE7-'CCSD(T)'!AP8</f>
        <v>1.0649696898781258E-3</v>
      </c>
      <c r="CZ7">
        <f>BP7-'CCSD(T)'!BN8</f>
        <v>1.1100268200152641E-3</v>
      </c>
      <c r="DC7" s="114" t="s">
        <v>4</v>
      </c>
      <c r="DD7">
        <v>-1683.90886123273</v>
      </c>
      <c r="DE7">
        <v>-1687.6444787993501</v>
      </c>
      <c r="DF7">
        <v>-1687.78173845177</v>
      </c>
      <c r="DG7" s="39">
        <v>-1687.78641789741</v>
      </c>
      <c r="DH7" s="34">
        <f>627.5095*(DD8-DD6)</f>
        <v>32.576035242909953</v>
      </c>
      <c r="DI7" s="34">
        <f>627.5095*(DE8-DE6)</f>
        <v>27.048871940840769</v>
      </c>
      <c r="DJ7" s="34">
        <f>627.5095*(DF8-DF6)</f>
        <v>24.792810893493826</v>
      </c>
      <c r="DK7" s="34">
        <f>627.5095*(DG8-DG6)</f>
        <v>24.716088137099817</v>
      </c>
      <c r="DL7" s="109">
        <f>DH7-'CCSD(T)'!BB8</f>
        <v>5.5928296543285683E-2</v>
      </c>
      <c r="DM7" s="109">
        <f>DI7-'CCSD(T)'!CH8</f>
        <v>-0.46108674243590642</v>
      </c>
      <c r="DN7" s="109">
        <f>DJ7-'CCSD(T)'!CI8</f>
        <v>-0.3071977352216102</v>
      </c>
      <c r="DO7" s="109">
        <f>DK7-'CCSD(T)'!CI8</f>
        <v>-0.38392049161561914</v>
      </c>
      <c r="DP7" s="157">
        <f t="shared" si="15"/>
        <v>-2.3327838037409521</v>
      </c>
      <c r="DQ7" s="23"/>
    </row>
    <row r="8" spans="1:121" ht="18">
      <c r="A8" s="150">
        <v>-16.53</v>
      </c>
      <c r="C8" s="89">
        <v>-16.53</v>
      </c>
      <c r="D8" s="89">
        <v>-16.53</v>
      </c>
      <c r="E8" s="39">
        <f t="shared" si="3"/>
        <v>0.11254526769631212</v>
      </c>
      <c r="F8" s="5" t="s">
        <v>5</v>
      </c>
      <c r="G8" s="4">
        <v>-1685.0321670169501</v>
      </c>
      <c r="H8" s="19">
        <v>-1685.0326049778701</v>
      </c>
      <c r="I8" s="138">
        <f t="shared" si="4"/>
        <v>4.379609199531842E-4</v>
      </c>
      <c r="J8">
        <v>-1689.7477144734</v>
      </c>
      <c r="K8" s="34">
        <f>627.5095*(G6-G7)</f>
        <v>-19.14079810695414</v>
      </c>
      <c r="L8" s="34">
        <f>627.5095*(J6-J7)</f>
        <v>-17.957793145094463</v>
      </c>
      <c r="M8" s="23">
        <f t="shared" si="0"/>
        <v>4.9197617073133415E-2</v>
      </c>
      <c r="N8" s="33">
        <f t="shared" si="5"/>
        <v>-6.6521409948467891E-2</v>
      </c>
      <c r="O8" s="23">
        <f t="shared" si="6"/>
        <v>-0.11571902702160131</v>
      </c>
      <c r="P8" s="23">
        <f>'LNO-CCSD(T)-def2nZVP'!LB9</f>
        <v>0.19248326808936511</v>
      </c>
      <c r="Q8" s="23">
        <f t="shared" si="7"/>
        <v>-7.7454193974263411E-2</v>
      </c>
      <c r="R8" s="23">
        <f t="shared" si="1"/>
        <v>0.11692738658594121</v>
      </c>
      <c r="S8" s="172">
        <f>-'LNO-CCSD(T)-def2nZVP'!AS9+'CCSD(T)'!BY9</f>
        <v>-4.9801621538456686E-2</v>
      </c>
      <c r="T8" s="356">
        <f>-'LNO-CCSD(T)-def2nZVP'!FA9+'CCSD(T)'!CI9</f>
        <v>-8.4981990322084755E-2</v>
      </c>
      <c r="U8" s="96">
        <f>'LNO-CCSD(T)-def2nZVP'!KV9+Q8+T8+R8</f>
        <v>-16.417454732303689</v>
      </c>
      <c r="V8" s="33">
        <f t="shared" si="2"/>
        <v>0.11254526769631212</v>
      </c>
      <c r="W8" s="114" t="s">
        <v>5</v>
      </c>
      <c r="X8">
        <v>-1684.9788369617299</v>
      </c>
      <c r="Y8">
        <v>-1689.44600544936</v>
      </c>
      <c r="Z8">
        <v>-1689.6506895402399</v>
      </c>
      <c r="AA8">
        <v>-1689.65721519563</v>
      </c>
      <c r="AB8" s="34">
        <f>627.5095*(X6-X7)</f>
        <v>-19.189995724027273</v>
      </c>
      <c r="AC8" s="34">
        <f>627.5095*(Y6-Y7)</f>
        <v>-17.891271735145995</v>
      </c>
      <c r="AD8" s="34">
        <f>627.5095*(Z6-Z7)</f>
        <v>-15.90588472683922</v>
      </c>
      <c r="AE8" s="34">
        <f>627.5095*(AA6-AA7)</f>
        <v>-15.930051033806638</v>
      </c>
      <c r="AF8" s="109">
        <f>AC8-'CCSD(T)'!BX9</f>
        <v>4.026203725177627</v>
      </c>
      <c r="AG8" s="109">
        <f>AD8-'CCSD(T)'!BY9</f>
        <v>4.3751968064276117</v>
      </c>
      <c r="AH8" s="109">
        <f>AE8-'CCSD(T)'!BY9</f>
        <v>4.3510304994601938</v>
      </c>
      <c r="AK8" s="5" t="s">
        <v>5</v>
      </c>
      <c r="AL8">
        <v>-1684.9788369617299</v>
      </c>
      <c r="AM8">
        <v>-1689.44785606095</v>
      </c>
      <c r="AN8">
        <v>-1689.65472273809</v>
      </c>
      <c r="AO8">
        <v>-1689.6614058417099</v>
      </c>
      <c r="AP8" s="34">
        <f>627.5095*(AL6-AL7)</f>
        <v>-19.189995724027273</v>
      </c>
      <c r="AQ8" s="34">
        <f>627.5095*(AM6-AM7)</f>
        <v>-18.09721348804705</v>
      </c>
      <c r="AR8" s="34">
        <f>627.5095*(AN6-AN7)</f>
        <v>-16.105091734199945</v>
      </c>
      <c r="AS8" s="34">
        <f>627.5095*(AO6-AO7)</f>
        <v>-16.130033774675304</v>
      </c>
      <c r="AT8" s="109">
        <f>AQ8-'CCSD(T)'!BX9</f>
        <v>3.8202619722765725</v>
      </c>
      <c r="AU8" s="109">
        <f>AR8-'CCSD(T)'!BY9</f>
        <v>4.1759897990668868</v>
      </c>
      <c r="AV8" s="109">
        <f>AS8-'CCSD(T)'!BY9</f>
        <v>4.1510477585915275</v>
      </c>
      <c r="AW8" s="158">
        <f t="shared" si="8"/>
        <v>1.9671797133717455</v>
      </c>
      <c r="AX8" s="158">
        <f t="shared" si="9"/>
        <v>0.31330983940448576</v>
      </c>
      <c r="AY8" s="160">
        <f>'LNO-CCSD(T)-def2nZVP'!LB9</f>
        <v>0.19248326808936511</v>
      </c>
      <c r="AZ8" s="23"/>
      <c r="BA8" s="114" t="s">
        <v>5</v>
      </c>
      <c r="BB8" s="144">
        <v>-1683.7820343599201</v>
      </c>
      <c r="BC8">
        <v>-1687.2298835967999</v>
      </c>
      <c r="BD8" s="4">
        <v>-1687.3535885711799</v>
      </c>
      <c r="BE8" s="4">
        <v>-1687.35809069631</v>
      </c>
      <c r="BF8" s="34">
        <f>627.5095*(BB6-BB7)</f>
        <v>-23.36895815325985</v>
      </c>
      <c r="BG8" s="34">
        <f>627.5095*(BC6-BC7)</f>
        <v>-21.403012782394484</v>
      </c>
      <c r="BH8" s="34">
        <f>627.5095*(BD6-BD7)</f>
        <v>-19.712451405024726</v>
      </c>
      <c r="BI8" s="34">
        <f>627.5095*(BE6-BE7)</f>
        <v>-19.707740722620301</v>
      </c>
      <c r="BJ8" s="109">
        <f>BF8-'CCSD(T)'!BV9</f>
        <v>-8.3206906282921267E-2</v>
      </c>
      <c r="BK8" s="109">
        <f>BG8-'CCSD(T)'!CF9</f>
        <v>0.51446267792913858</v>
      </c>
      <c r="BL8" s="109">
        <f>BH8-'CCSD(T)'!CG9</f>
        <v>0.56863012824210557</v>
      </c>
      <c r="BM8" s="109">
        <f>BI8-'CCSD(T)'!CG9</f>
        <v>0.5733408106465312</v>
      </c>
      <c r="BO8" s="114" t="s">
        <v>5</v>
      </c>
      <c r="BP8">
        <v>-1683.7820343599201</v>
      </c>
      <c r="BQ8">
        <v>-1687.2343207619799</v>
      </c>
      <c r="BR8">
        <v>-1687.35956467956</v>
      </c>
      <c r="BS8">
        <v>-1687.36421274284</v>
      </c>
      <c r="BT8" s="34">
        <f>627.5095*(BP6-BP7)</f>
        <v>-23.36895815325985</v>
      </c>
      <c r="BU8" s="34">
        <f>627.5095*(BQ6-BQ7)</f>
        <v>-21.849581606016923</v>
      </c>
      <c r="BV8" s="34">
        <f>627.5095*(BR6-BR7)</f>
        <v>-20.198616849869946</v>
      </c>
      <c r="BW8" s="34">
        <f>627.5095*(BS6-BS7)</f>
        <v>-20.195711732049663</v>
      </c>
      <c r="BX8" s="109">
        <f>BT8-'CCSD(T)'!BV9</f>
        <v>-8.3206906282921267E-2</v>
      </c>
      <c r="BY8" s="109">
        <f>BU8-'CCSD(T)'!CF9</f>
        <v>6.7893854306699808E-2</v>
      </c>
      <c r="BZ8" s="109">
        <f>BV8-'CCSD(T)'!CG9</f>
        <v>8.2464683396885619E-2</v>
      </c>
      <c r="CA8" s="109">
        <f>BW8-'CCSD(T)'!CG9</f>
        <v>8.5369801217169083E-2</v>
      </c>
      <c r="CB8" s="157">
        <f t="shared" si="10"/>
        <v>1.6538698739672597</v>
      </c>
      <c r="CD8" s="114" t="s">
        <v>5</v>
      </c>
      <c r="CE8">
        <v>-1683.89234587893</v>
      </c>
      <c r="CF8">
        <v>-1687.63866353289</v>
      </c>
      <c r="CG8" s="4">
        <v>-1687.778519189</v>
      </c>
      <c r="CH8" s="4">
        <v>-1687.7834774605701</v>
      </c>
      <c r="CI8" s="34">
        <f>627.5095*(CE6-CE7)</f>
        <v>-22.212493831233619</v>
      </c>
      <c r="CJ8" s="34">
        <f>627.5095*(CF6-CF7)</f>
        <v>-21.133745312140114</v>
      </c>
      <c r="CK8" s="34">
        <f>627.5095*(CG6-CG7)</f>
        <v>-19.418902887662977</v>
      </c>
      <c r="CL8" s="34">
        <f>627.5095*(CH6-CH7)</f>
        <v>-19.422855224866424</v>
      </c>
      <c r="CM8" s="109">
        <f>CI8-'CCSD(T)'!BB9</f>
        <v>-9.8651559078604123E-2</v>
      </c>
      <c r="CN8" s="109">
        <f>CJ8-'CCSD(T)'!CH9</f>
        <v>1.3270260348178908E-2</v>
      </c>
      <c r="CO8" s="109">
        <f>CK8-'CCSD(T)'!CI9</f>
        <v>5.2732149800426953E-2</v>
      </c>
      <c r="CP8" s="109">
        <f>CL8-'CCSD(T)'!CI9</f>
        <v>4.877981259697961E-2</v>
      </c>
      <c r="CQ8" s="157">
        <f t="shared" si="11"/>
        <v>1.7108900872736896</v>
      </c>
      <c r="CS8" s="33">
        <f t="shared" si="12"/>
        <v>5.7020213306429923E-2</v>
      </c>
      <c r="CU8" s="23">
        <f t="shared" si="13"/>
        <v>1.1564643220262312</v>
      </c>
      <c r="CW8" s="23">
        <f t="shared" si="14"/>
        <v>-3.0224981072063457</v>
      </c>
      <c r="CY8">
        <f>CE8-'CCSD(T)'!AP9</f>
        <v>9.9688583009083231E-4</v>
      </c>
      <c r="CZ8">
        <f>BP8-'CCSD(T)'!BN9</f>
        <v>1.0513594199892395E-3</v>
      </c>
      <c r="DC8" s="114" t="s">
        <v>5</v>
      </c>
      <c r="DD8">
        <v>-1683.89234587892</v>
      </c>
      <c r="DE8">
        <v>-1687.6344947334401</v>
      </c>
      <c r="DF8">
        <v>-1687.7725841517999</v>
      </c>
      <c r="DG8" s="39">
        <v>-1687.7773894577499</v>
      </c>
      <c r="DH8" s="34">
        <f>627.5095*(DD6-DD7)</f>
        <v>-22.212493831233619</v>
      </c>
      <c r="DI8" s="34">
        <f>627.5095*(DE6-DE7)</f>
        <v>-20.783775733705017</v>
      </c>
      <c r="DJ8" s="34">
        <f>627.5095*(DF6-DF7)</f>
        <v>-19.048400696420309</v>
      </c>
      <c r="DK8" s="34">
        <f>627.5095*(DG6-DG7)</f>
        <v>-19.050656480184013</v>
      </c>
      <c r="DL8" s="109">
        <f>DH8-'CCSD(T)'!BB9</f>
        <v>-9.8651559078604123E-2</v>
      </c>
      <c r="DM8" s="109">
        <f>DI8-'CCSD(T)'!CH9</f>
        <v>0.36323983878327581</v>
      </c>
      <c r="DN8" s="109">
        <f>DJ8-'CCSD(T)'!CI9</f>
        <v>0.42323434104309499</v>
      </c>
      <c r="DO8" s="109">
        <f>DK8-'CCSD(T)'!CI9</f>
        <v>0.42097855727939049</v>
      </c>
      <c r="DP8" s="157">
        <f t="shared" si="15"/>
        <v>1.7331192535210036</v>
      </c>
      <c r="DQ8" s="23"/>
    </row>
    <row r="9" spans="1:121" ht="18">
      <c r="A9" s="150">
        <v>0.91</v>
      </c>
      <c r="C9" s="1">
        <v>0.91</v>
      </c>
      <c r="D9" s="1">
        <v>0.91</v>
      </c>
      <c r="E9" s="39">
        <f t="shared" si="3"/>
        <v>1.4838675556147485E-2</v>
      </c>
      <c r="F9" s="5" t="s">
        <v>6</v>
      </c>
      <c r="G9" s="4">
        <v>-1267.4229683452299</v>
      </c>
      <c r="H9" s="19">
        <v>-1267.4231910912999</v>
      </c>
      <c r="I9" s="138">
        <f t="shared" si="4"/>
        <v>2.2274606999417301E-4</v>
      </c>
      <c r="J9">
        <v>-1269.77011801915</v>
      </c>
      <c r="K9" s="34">
        <f>627.5095*(G11-G10)</f>
        <v>3.3694290274214498</v>
      </c>
      <c r="L9" s="34">
        <f>627.5095*(J11-J10)</f>
        <v>1.5979783997714221</v>
      </c>
      <c r="M9" s="23">
        <f t="shared" si="0"/>
        <v>-4.2990612142226325E-3</v>
      </c>
      <c r="N9" s="33">
        <f t="shared" si="5"/>
        <v>7.3686996415418538E-3</v>
      </c>
      <c r="O9" s="23">
        <f t="shared" si="6"/>
        <v>1.1667760855764486E-2</v>
      </c>
      <c r="P9" s="23">
        <f>'LNO-CCSD(T)-def2nZVP'!LB10</f>
        <v>-0.11366565873148748</v>
      </c>
      <c r="Q9" s="23">
        <f t="shared" si="7"/>
        <v>7.9206821293145661E-3</v>
      </c>
      <c r="R9" s="23">
        <f t="shared" si="1"/>
        <v>-6.9048227162642514E-2</v>
      </c>
      <c r="S9" s="172">
        <f>-'LNO-CCSD(T)-def2nZVP'!AS10+'CCSD(T)'!BY10</f>
        <v>-2.0177445330568311E-2</v>
      </c>
      <c r="T9" s="356">
        <f>-'LNO-CCSD(T)-def2nZVP'!FA10+'CCSD(T)'!CI10</f>
        <v>6.1690908026650337E-3</v>
      </c>
      <c r="U9" s="96">
        <f>'LNO-CCSD(T)-def2nZVP'!KV10+Q9+T9+R9</f>
        <v>0.92483867555614752</v>
      </c>
      <c r="V9" s="33">
        <f t="shared" si="2"/>
        <v>1.4838675556147485E-2</v>
      </c>
      <c r="W9" s="114" t="s">
        <v>6</v>
      </c>
      <c r="X9">
        <v>-1267.39023679042</v>
      </c>
      <c r="Y9">
        <v>-1269.61300984168</v>
      </c>
      <c r="Z9">
        <v>-1269.73780271842</v>
      </c>
      <c r="AA9">
        <v>-1269.74251496686</v>
      </c>
      <c r="AB9" s="34">
        <f>627.5095*(X11-X10)</f>
        <v>3.3737280886356724</v>
      </c>
      <c r="AC9" s="34">
        <f>627.5095*(Y11-Y10)</f>
        <v>1.5906097001298802</v>
      </c>
      <c r="AD9" s="34">
        <f>627.5095*(Z11-Z10)</f>
        <v>1.1087171053418534</v>
      </c>
      <c r="AE9" s="34">
        <f>627.5095*(AA11-AA10)</f>
        <v>1.0308836130913108</v>
      </c>
      <c r="AF9" s="109">
        <f>AC9-'CCSD(T)'!BX10</f>
        <v>-0.16023539439967083</v>
      </c>
      <c r="AG9" s="109">
        <f>AD9-'CCSD(T)'!BY10</f>
        <v>-0.1457057138311848</v>
      </c>
      <c r="AH9" s="109">
        <f>AE9-'CCSD(T)'!BY10</f>
        <v>-0.22353920608172739</v>
      </c>
      <c r="AK9" s="5" t="s">
        <v>6</v>
      </c>
      <c r="AL9">
        <v>-1267.39023679042</v>
      </c>
      <c r="AM9">
        <v>-1269.61232083805</v>
      </c>
      <c r="AN9">
        <v>-1269.7380316880301</v>
      </c>
      <c r="AO9">
        <v>-1269.74282938595</v>
      </c>
      <c r="AP9" s="34">
        <f>627.5095*(AL11-AL10)</f>
        <v>3.3737280823577902</v>
      </c>
      <c r="AQ9" s="34">
        <f>627.5095*(AM11-AM10)</f>
        <v>1.6235592764001738</v>
      </c>
      <c r="AR9" s="34">
        <f>627.5095*(AN11-AN10)</f>
        <v>1.1326096049017405</v>
      </c>
      <c r="AS9" s="34">
        <f>627.5095*(AO11-AO10)</f>
        <v>1.0542930180572674</v>
      </c>
      <c r="AT9" s="109">
        <f>AQ9-'CCSD(T)'!BX10</f>
        <v>-0.12728581812937723</v>
      </c>
      <c r="AU9" s="109">
        <f>AR9-'CCSD(T)'!BY10</f>
        <v>-0.12181321427129777</v>
      </c>
      <c r="AV9" s="109">
        <f>AS9-'CCSD(T)'!BY10</f>
        <v>-0.20012980111577083</v>
      </c>
      <c r="AW9" s="158">
        <f t="shared" si="8"/>
        <v>-0.56926625834290645</v>
      </c>
      <c r="AX9" s="158">
        <f t="shared" si="9"/>
        <v>-0.13086683657701204</v>
      </c>
      <c r="AY9" s="160">
        <f>'LNO-CCSD(T)-def2nZVP'!LB10</f>
        <v>-0.11366565873148748</v>
      </c>
      <c r="AZ9" s="23"/>
      <c r="BA9" s="114" t="s">
        <v>6</v>
      </c>
      <c r="BB9" s="144">
        <v>-1266.74274274288</v>
      </c>
      <c r="BC9">
        <v>-1268.42995611468</v>
      </c>
      <c r="BD9" s="4">
        <v>-1268.5097951049099</v>
      </c>
      <c r="BE9" s="4">
        <v>-1268.5136583113799</v>
      </c>
      <c r="BF9" s="34">
        <f>627.5095*(BB11-BB10)</f>
        <v>3.1411995175117053</v>
      </c>
      <c r="BG9" s="34">
        <f>627.5095*(BC11-BC10)</f>
        <v>1.7079757259852302</v>
      </c>
      <c r="BH9" s="34">
        <f>627.5095*(BD11-BD10)</f>
        <v>1.3615235895991566</v>
      </c>
      <c r="BI9" s="34">
        <f>627.5095*(BE11-BE10)</f>
        <v>1.2681796312307447</v>
      </c>
      <c r="BJ9" s="109">
        <f>BF9-'CCSD(T)'!BV10</f>
        <v>2.982772369778619E-3</v>
      </c>
      <c r="BK9" s="109">
        <f>BG9-'CCSD(T)'!CF10</f>
        <v>-4.2869368544320885E-2</v>
      </c>
      <c r="BL9" s="109">
        <f>BH9-'CCSD(T)'!CG10</f>
        <v>0.10710077042611843</v>
      </c>
      <c r="BM9" s="109">
        <f>BI9-'CCSD(T)'!CG10</f>
        <v>1.3756812057706513E-2</v>
      </c>
      <c r="BO9" s="114" t="s">
        <v>6</v>
      </c>
      <c r="BP9">
        <v>-1266.74274274288</v>
      </c>
      <c r="BQ9">
        <v>-1268.4304056368001</v>
      </c>
      <c r="BR9">
        <v>-1268.5108871919399</v>
      </c>
      <c r="BS9">
        <v>-1268.5148438214601</v>
      </c>
      <c r="BT9" s="34">
        <f>627.5095*(BP11-BP10)</f>
        <v>3.1411995112338231</v>
      </c>
      <c r="BU9" s="34">
        <f>627.5095*(BQ11-BQ10)</f>
        <v>1.751993158103055</v>
      </c>
      <c r="BV9" s="34">
        <f>627.5095*(BR11-BR10)</f>
        <v>1.4069664659544339</v>
      </c>
      <c r="BW9" s="34">
        <f>627.5095*(BS11-BS10)</f>
        <v>1.3135937363371606</v>
      </c>
      <c r="BX9" s="109">
        <f>BT9-'CCSD(T)'!BV10</f>
        <v>2.982766091896405E-3</v>
      </c>
      <c r="BY9" s="109">
        <f>BU9-'CCSD(T)'!CF10</f>
        <v>1.1480635735039435E-3</v>
      </c>
      <c r="BZ9" s="109">
        <f>BV9-'CCSD(T)'!CG10</f>
        <v>0.15254364678139565</v>
      </c>
      <c r="CA9" s="109">
        <f>BW9-'CCSD(T)'!CG10</f>
        <v>5.9170917164122372E-2</v>
      </c>
      <c r="CB9" s="157">
        <f t="shared" si="10"/>
        <v>-0.43839942176589441</v>
      </c>
      <c r="CD9" s="114" t="s">
        <v>6</v>
      </c>
      <c r="CE9">
        <v>-1266.80236228226</v>
      </c>
      <c r="CF9">
        <v>-1268.61679028513</v>
      </c>
      <c r="CG9" s="4">
        <v>-1268.70518384569</v>
      </c>
      <c r="CH9" s="4">
        <v>-1268.70921146666</v>
      </c>
      <c r="CI9" s="34">
        <f>627.5095*(CE11-CE10)</f>
        <v>3.0047575352898463</v>
      </c>
      <c r="CJ9" s="34">
        <f>627.5095*(CF11-CF10)</f>
        <v>1.4840866115796485</v>
      </c>
      <c r="CK9" s="34">
        <f>627.5095*(CG11-CG10)</f>
        <v>1.1071974530636026</v>
      </c>
      <c r="CL9" s="34">
        <f>627.5095*(CH11-CH10)</f>
        <v>1.0367635653273437</v>
      </c>
      <c r="CM9" s="109">
        <f>CI9-'CCSD(T)'!BB10</f>
        <v>-9.1771994209777219E-4</v>
      </c>
      <c r="CN9" s="109">
        <f>CJ9-'CCSD(T)'!CH10</f>
        <v>1.9439319618896889E-5</v>
      </c>
      <c r="CO9" s="109">
        <f>CK9-'CCSD(T)'!CI10</f>
        <v>0.15051809864098709</v>
      </c>
      <c r="CP9" s="109">
        <f>CL9-'CCSD(T)'!CI10</f>
        <v>8.008421090472817E-2</v>
      </c>
      <c r="CQ9" s="157">
        <f t="shared" si="11"/>
        <v>-0.44732304625230479</v>
      </c>
      <c r="CS9" s="33">
        <f t="shared" si="12"/>
        <v>-8.9236244864103753E-3</v>
      </c>
      <c r="CU9" s="23">
        <f t="shared" si="13"/>
        <v>-0.13644197594397678</v>
      </c>
      <c r="CW9" s="23">
        <f t="shared" si="14"/>
        <v>-0.36897054706794385</v>
      </c>
      <c r="CY9">
        <f>CE9-'CCSD(T)'!AP10</f>
        <v>8.1295801010128343E-4</v>
      </c>
      <c r="CZ9">
        <f>BP9-'CCSD(T)'!BN10</f>
        <v>8.0570853015160537E-4</v>
      </c>
      <c r="DC9" s="114" t="s">
        <v>6</v>
      </c>
      <c r="DD9">
        <v>-1266.80236228227</v>
      </c>
      <c r="DE9">
        <v>-1268.6164755725899</v>
      </c>
      <c r="DF9">
        <v>-1268.7041199083001</v>
      </c>
      <c r="DG9" s="39">
        <v>-1268.7080544166399</v>
      </c>
      <c r="DH9" s="34">
        <f>627.5095*(DD11-DD10)</f>
        <v>3.0047575352898463</v>
      </c>
      <c r="DI9" s="34">
        <f>627.5095*(DE11-DE10)</f>
        <v>1.4813604216780569</v>
      </c>
      <c r="DJ9" s="34">
        <f>627.5095*(DF11-DF10)</f>
        <v>1.1074121679072193</v>
      </c>
      <c r="DK9" s="34">
        <f>627.5095*(DG11-DG10)</f>
        <v>1.0349092999291958</v>
      </c>
      <c r="DL9" s="109">
        <f>DH9-'CCSD(T)'!BB10</f>
        <v>-9.1771994209777219E-4</v>
      </c>
      <c r="DM9" s="109">
        <f>DI9-'CCSD(T)'!CH10</f>
        <v>-2.7067505819726723E-3</v>
      </c>
      <c r="DN9" s="109">
        <f>DJ9-'CCSD(T)'!CI10</f>
        <v>0.15073281348460377</v>
      </c>
      <c r="DO9" s="109">
        <f>DK9-'CCSD(T)'!CI10</f>
        <v>7.8229945506580245E-2</v>
      </c>
      <c r="DP9" s="157">
        <f t="shared" si="15"/>
        <v>-0.44645112174886115</v>
      </c>
      <c r="DQ9" s="23"/>
    </row>
    <row r="10" spans="1:121" ht="18">
      <c r="A10" s="150">
        <v>27.21</v>
      </c>
      <c r="C10" s="1">
        <v>27.21</v>
      </c>
      <c r="D10" s="1">
        <v>27.21</v>
      </c>
      <c r="E10" s="39">
        <f t="shared" si="3"/>
        <v>0.22546764878480374</v>
      </c>
      <c r="F10" s="5" t="s">
        <v>7</v>
      </c>
      <c r="G10" s="4">
        <v>-1267.3589014101501</v>
      </c>
      <c r="H10" s="19">
        <v>-1267.3591134302601</v>
      </c>
      <c r="I10" s="138">
        <f t="shared" si="4"/>
        <v>2.1202010998422338E-4</v>
      </c>
      <c r="J10">
        <v>-1269.72048474075</v>
      </c>
      <c r="K10" s="34">
        <f>627.5095*(G11-G9)</f>
        <v>43.572039425901913</v>
      </c>
      <c r="L10" s="34">
        <f>627.5095*(J11-J9)</f>
        <v>32.743332111948533</v>
      </c>
      <c r="M10" s="23">
        <f t="shared" si="0"/>
        <v>0.12330411698791721</v>
      </c>
      <c r="N10" s="33">
        <f t="shared" si="5"/>
        <v>1.0044850163356429</v>
      </c>
      <c r="O10" s="23">
        <f t="shared" si="6"/>
        <v>0.8811808993477257</v>
      </c>
      <c r="P10" s="23">
        <f>'LNO-CCSD(T)-def2nZVP'!LB11</f>
        <v>3.046537304608421E-2</v>
      </c>
      <c r="Q10" s="23">
        <f t="shared" si="7"/>
        <v>0.67343703918979736</v>
      </c>
      <c r="R10" s="23">
        <f t="shared" si="1"/>
        <v>1.8506733011154741E-2</v>
      </c>
      <c r="S10" s="172">
        <f>-'LNO-CCSD(T)-def2nZVP'!AS11+'CCSD(T)'!BY11</f>
        <v>0.19133438938992597</v>
      </c>
      <c r="T10" s="356">
        <f>-'LNO-CCSD(T)-def2nZVP'!FA11+'CCSD(T)'!CI11</f>
        <v>0.23898251698008011</v>
      </c>
      <c r="U10" s="96">
        <f>'LNO-CCSD(T)-def2nZVP'!KV11+Q10+T10+R10</f>
        <v>26.984532351215197</v>
      </c>
      <c r="V10" s="33">
        <f t="shared" si="2"/>
        <v>-0.22546764878480374</v>
      </c>
      <c r="W10" s="114" t="s">
        <v>7</v>
      </c>
      <c r="X10">
        <v>-1267.32637320394</v>
      </c>
      <c r="Y10">
        <v>-1269.56496556921</v>
      </c>
      <c r="Z10">
        <v>-1269.69673632321</v>
      </c>
      <c r="AA10">
        <v>-1269.7020708008399</v>
      </c>
      <c r="AB10" s="34">
        <f>627.5095*(X11-X9)</f>
        <v>43.448735308913996</v>
      </c>
      <c r="AC10" s="34">
        <f>627.5095*(Y11-Y9)</f>
        <v>31.73884709561289</v>
      </c>
      <c r="AD10" s="34">
        <f>627.5095*(Z11-Z9)</f>
        <v>26.878270230377268</v>
      </c>
      <c r="AE10" s="34">
        <f>627.5095*(AA11-AA9)</f>
        <v>26.409982010251039</v>
      </c>
      <c r="AF10" s="109">
        <f>AC10-'CCSD(T)'!BX11</f>
        <v>-1.1003940687260467</v>
      </c>
      <c r="AG10" s="109">
        <f>AD10-'CCSD(T)'!BY11</f>
        <v>-0.37622381357693513</v>
      </c>
      <c r="AH10" s="109">
        <f>AE10-'CCSD(T)'!BY11</f>
        <v>-0.84451203370316463</v>
      </c>
      <c r="AK10" s="5" t="s">
        <v>7</v>
      </c>
      <c r="AL10">
        <v>-1267.32637320393</v>
      </c>
      <c r="AM10">
        <v>-1269.5644121017001</v>
      </c>
      <c r="AN10">
        <v>-1269.6969246578001</v>
      </c>
      <c r="AO10">
        <v>-1269.7023222289399</v>
      </c>
      <c r="AP10" s="34">
        <f>627.5095*(AL11-AL9)</f>
        <v>43.448735308913996</v>
      </c>
      <c r="AQ10" s="34">
        <f>627.5095*(AM11-AM9)</f>
        <v>31.686746468946463</v>
      </c>
      <c r="AR10" s="34">
        <f>627.5095*(AN11-AN9)</f>
        <v>26.927661591028457</v>
      </c>
      <c r="AS10" s="34">
        <f>627.5095*(AO11-AO9)</f>
        <v>26.472918859884867</v>
      </c>
      <c r="AT10" s="109">
        <f>AQ10-'CCSD(T)'!BX11</f>
        <v>-1.1524946953924733</v>
      </c>
      <c r="AU10" s="109">
        <f>AR10-'CCSD(T)'!BY11</f>
        <v>-0.32683245292574625</v>
      </c>
      <c r="AV10" s="109">
        <f>AS10-'CCSD(T)'!BY11</f>
        <v>-0.7815751840693359</v>
      </c>
      <c r="AW10" s="158">
        <f t="shared" si="8"/>
        <v>-5.213827609061596</v>
      </c>
      <c r="AX10" s="158">
        <f t="shared" si="9"/>
        <v>4.5983663973423461E-2</v>
      </c>
      <c r="AY10" s="160">
        <f>'LNO-CCSD(T)-def2nZVP'!LB11</f>
        <v>3.046537304608421E-2</v>
      </c>
      <c r="AZ10" s="23"/>
      <c r="BA10" s="114" t="s">
        <v>7</v>
      </c>
      <c r="BB10" s="144">
        <v>-1266.67399824478</v>
      </c>
      <c r="BC10">
        <v>-1268.3803097239199</v>
      </c>
      <c r="BD10" s="4">
        <v>-1268.4672358191101</v>
      </c>
      <c r="BE10" s="4">
        <v>-1268.47180640123</v>
      </c>
      <c r="BF10" s="34">
        <f>627.5095*(BB11-BB9)</f>
        <v>46.279025147950776</v>
      </c>
      <c r="BG10" s="34">
        <f>627.5095*(BC11-BC9)</f>
        <v>32.861557568608312</v>
      </c>
      <c r="BH10" s="34">
        <f>627.5095*(BD11-BD9)</f>
        <v>28.067879742204678</v>
      </c>
      <c r="BI10" s="34">
        <f>627.5095*(BE11-BE9)</f>
        <v>27.530650843467129</v>
      </c>
      <c r="BJ10" s="109">
        <f>BF10-'CCSD(T)'!BV11</f>
        <v>1.5981945345579618E-2</v>
      </c>
      <c r="BK10" s="109">
        <f>BG10-'CCSD(T)'!CF11</f>
        <v>2.2316404269375312E-2</v>
      </c>
      <c r="BL10" s="109">
        <f>BH10-'CCSD(T)'!CG11</f>
        <v>0.81338569825047458</v>
      </c>
      <c r="BM10" s="109">
        <f>BI10-'CCSD(T)'!CG11</f>
        <v>0.27615679951292549</v>
      </c>
      <c r="BO10" s="114" t="s">
        <v>7</v>
      </c>
      <c r="BP10">
        <v>-1266.67399824478</v>
      </c>
      <c r="BQ10">
        <v>-1268.38087684938</v>
      </c>
      <c r="BR10">
        <v>-1268.4683587601801</v>
      </c>
      <c r="BS10">
        <v>-1268.4729984425801</v>
      </c>
      <c r="BT10" s="34">
        <f>627.5095*(BP11-BP9)</f>
        <v>46.279025141672889</v>
      </c>
      <c r="BU10" s="34">
        <f>627.5095*(BQ11-BQ9)</f>
        <v>32.831777787670255</v>
      </c>
      <c r="BV10" s="34">
        <f>627.5095*(BR11-BR9)</f>
        <v>28.093961415343074</v>
      </c>
      <c r="BW10" s="34">
        <f>627.5095*(BS11-BS9)</f>
        <v>27.571966514635236</v>
      </c>
      <c r="BX10" s="109">
        <f>BT10-'CCSD(T)'!BV11</f>
        <v>1.5981939067692963E-2</v>
      </c>
      <c r="BY10" s="109">
        <f>BU10-'CCSD(T)'!CF11</f>
        <v>-7.4633766686815761E-3</v>
      </c>
      <c r="BZ10" s="109">
        <f>BV10-'CCSD(T)'!CG11</f>
        <v>0.83946737138887073</v>
      </c>
      <c r="CA10" s="109">
        <f>BW10-'CCSD(T)'!CG11</f>
        <v>0.31747247068103235</v>
      </c>
      <c r="CB10" s="157">
        <f t="shared" si="10"/>
        <v>-5.2598112730350195</v>
      </c>
      <c r="CD10" s="114" t="s">
        <v>7</v>
      </c>
      <c r="CE10">
        <v>-1266.73389858577</v>
      </c>
      <c r="CF10">
        <v>-1268.5672197070901</v>
      </c>
      <c r="CG10" s="4">
        <v>-1268.6624355453901</v>
      </c>
      <c r="CH10" s="4">
        <v>-1268.6671793714499</v>
      </c>
      <c r="CI10" s="34">
        <f>627.5095*(CE11-CE9)</f>
        <v>45.966377487863284</v>
      </c>
      <c r="CJ10" s="34">
        <f>627.5095*(CF11-CF9)</f>
        <v>32.590095252138134</v>
      </c>
      <c r="CK10" s="34">
        <f>627.5095*(CG11-CG9)</f>
        <v>27.932162000160591</v>
      </c>
      <c r="CL10" s="34">
        <f>627.5095*(CH11-CH9)</f>
        <v>27.412302614545126</v>
      </c>
      <c r="CM10" s="109">
        <f>CI10-'CCSD(T)'!BB11</f>
        <v>2.1457894458805526E-2</v>
      </c>
      <c r="CN10" s="109">
        <f>CJ10-'CCSD(T)'!CH11</f>
        <v>1.6950149305614559E-3</v>
      </c>
      <c r="CO10" s="109">
        <f>CK10-'CCSD(T)'!CI11</f>
        <v>0.8564819705747837</v>
      </c>
      <c r="CP10" s="109">
        <f>CL10-'CCSD(T)'!CI11</f>
        <v>0.33662258495931852</v>
      </c>
      <c r="CQ10" s="157">
        <f t="shared" si="11"/>
        <v>-5.1777926375930079</v>
      </c>
      <c r="CS10" s="33">
        <f t="shared" si="12"/>
        <v>8.20186354420116E-2</v>
      </c>
      <c r="CU10" s="23">
        <f t="shared" si="13"/>
        <v>-0.31264765380960569</v>
      </c>
      <c r="CW10" s="23">
        <f t="shared" si="14"/>
        <v>2.5176421789492878</v>
      </c>
      <c r="CY10">
        <f>CE10-'CCSD(T)'!AP11</f>
        <v>8.4861581990480772E-4</v>
      </c>
      <c r="CZ10">
        <f>BP10-'CCSD(T)'!BN11</f>
        <v>8.2642403003774234E-4</v>
      </c>
      <c r="DC10" s="114" t="s">
        <v>7</v>
      </c>
      <c r="DD10">
        <v>-1266.73389858577</v>
      </c>
      <c r="DE10">
        <v>-1268.56675366747</v>
      </c>
      <c r="DF10">
        <v>-1268.6613334809299</v>
      </c>
      <c r="DG10" s="39">
        <v>-1268.66600771155</v>
      </c>
      <c r="DH10" s="34">
        <f>627.5095*(DD11-DD9)</f>
        <v>45.96637749414117</v>
      </c>
      <c r="DI10" s="34">
        <f>627.5095*(DE11-DE9)</f>
        <v>32.682328242511048</v>
      </c>
      <c r="DJ10" s="34">
        <f>627.5095*(DF11-DF9)</f>
        <v>27.95630181375164</v>
      </c>
      <c r="DK10" s="34">
        <f>627.5095*(DG11-DG9)</f>
        <v>27.419616187532167</v>
      </c>
      <c r="DL10" s="109">
        <f>DH10-'CCSD(T)'!BB11</f>
        <v>2.1457900736692181E-2</v>
      </c>
      <c r="DM10" s="109">
        <f>DI10-'CCSD(T)'!CH11</f>
        <v>9.3928005303475004E-2</v>
      </c>
      <c r="DN10" s="109">
        <f>DJ10-'CCSD(T)'!CI11</f>
        <v>0.88062178416583237</v>
      </c>
      <c r="DO10" s="109">
        <f>DK10-'CCSD(T)'!CI11</f>
        <v>0.34393615794635934</v>
      </c>
      <c r="DP10" s="157">
        <f t="shared" si="15"/>
        <v>-5.2627120549788806</v>
      </c>
      <c r="DQ10" s="23"/>
    </row>
    <row r="11" spans="1:121" ht="18">
      <c r="A11" s="150">
        <v>-26.3</v>
      </c>
      <c r="C11" s="1">
        <v>-26.3</v>
      </c>
      <c r="D11" s="1">
        <v>-26.3</v>
      </c>
      <c r="E11" s="39">
        <f t="shared" si="3"/>
        <v>0.24030632434094912</v>
      </c>
      <c r="F11" s="5" t="s">
        <v>8</v>
      </c>
      <c r="G11" s="4">
        <v>-1267.3535318834299</v>
      </c>
      <c r="H11" s="19">
        <v>-1267.35375145237</v>
      </c>
      <c r="I11" s="138">
        <f t="shared" si="4"/>
        <v>2.1956894011054828E-4</v>
      </c>
      <c r="J11">
        <v>-1269.71793820018</v>
      </c>
      <c r="K11" s="34">
        <f>627.5095*(G9-G10)</f>
        <v>-40.202610398480466</v>
      </c>
      <c r="L11" s="34">
        <f>627.5095*(J9-J10)</f>
        <v>-31.145353712177112</v>
      </c>
      <c r="M11" s="23">
        <f t="shared" si="0"/>
        <v>-0.1276031782021434</v>
      </c>
      <c r="N11" s="33">
        <f t="shared" si="5"/>
        <v>-0.99711631669410394</v>
      </c>
      <c r="O11" s="23">
        <f t="shared" si="6"/>
        <v>-0.86951313849196055</v>
      </c>
      <c r="P11" s="23">
        <f>'LNO-CCSD(T)-def2nZVP'!LB12</f>
        <v>-0.14413103177757236</v>
      </c>
      <c r="Q11" s="23">
        <f t="shared" si="7"/>
        <v>-0.66551635706048284</v>
      </c>
      <c r="R11" s="23">
        <f t="shared" si="1"/>
        <v>-8.7554960173797658E-2</v>
      </c>
      <c r="S11" s="172">
        <f>-'LNO-CCSD(T)-def2nZVP'!AS12+'CCSD(T)'!BY12</f>
        <v>-0.2115118347204934</v>
      </c>
      <c r="T11" s="356">
        <f>-'LNO-CCSD(T)-def2nZVP'!FA12+'CCSD(T)'!CI12</f>
        <v>-0.23281342617741529</v>
      </c>
      <c r="U11" s="96">
        <f>'LNO-CCSD(T)-def2nZVP'!KV12+Q11+T11+R11</f>
        <v>-26.059693675659052</v>
      </c>
      <c r="V11" s="33">
        <f t="shared" si="2"/>
        <v>0.24030632434094912</v>
      </c>
      <c r="W11" s="114" t="s">
        <v>8</v>
      </c>
      <c r="X11">
        <v>-1267.3209968262299</v>
      </c>
      <c r="Y11">
        <v>-1269.5624307714099</v>
      </c>
      <c r="Z11">
        <v>-1269.69496947011</v>
      </c>
      <c r="AA11">
        <v>-1269.7004279833</v>
      </c>
      <c r="AB11" s="34">
        <f>627.5095*(X9-X10)</f>
        <v>-40.075007220278323</v>
      </c>
      <c r="AC11" s="34">
        <f>627.5095*(Y9-Y10)</f>
        <v>-30.148237395483008</v>
      </c>
      <c r="AD11" s="34">
        <f>627.5095*(Z9-Z10)</f>
        <v>-25.769553125035415</v>
      </c>
      <c r="AE11" s="34">
        <f>627.5095*(AA9-AA10)</f>
        <v>-25.37909839715973</v>
      </c>
      <c r="AF11" s="109">
        <f>AC11-'CCSD(T)'!BX12</f>
        <v>0.94015867432637634</v>
      </c>
      <c r="AG11" s="109">
        <f>AD11-'CCSD(T)'!BY12</f>
        <v>0.23051809974574766</v>
      </c>
      <c r="AH11" s="109">
        <f>AE11-'CCSD(T)'!BY12</f>
        <v>0.6209728276214328</v>
      </c>
      <c r="AK11" s="5" t="s">
        <v>8</v>
      </c>
      <c r="AL11">
        <v>-1267.3209968262299</v>
      </c>
      <c r="AM11">
        <v>-1269.5618247954101</v>
      </c>
      <c r="AN11">
        <v>-1269.69511972958</v>
      </c>
      <c r="AO11">
        <v>-1269.7006421061401</v>
      </c>
      <c r="AP11" s="34">
        <f>627.5095*(AL9-AL10)</f>
        <v>-40.07500722655621</v>
      </c>
      <c r="AQ11" s="34">
        <f>627.5095*(AM9-AM10)</f>
        <v>-30.063187192546291</v>
      </c>
      <c r="AR11" s="34">
        <f>627.5095*(AN9-AN10)</f>
        <v>-25.795051986126715</v>
      </c>
      <c r="AS11" s="34">
        <f>627.5095*(AO9-AO10)</f>
        <v>-25.418625841827598</v>
      </c>
      <c r="AT11" s="109">
        <f>AQ11-'CCSD(T)'!BX12</f>
        <v>1.0252088772630934</v>
      </c>
      <c r="AU11" s="109">
        <f>AR11-'CCSD(T)'!BY12</f>
        <v>0.20501923865444738</v>
      </c>
      <c r="AV11" s="109">
        <f>AS11-'CCSD(T)'!BY12</f>
        <v>0.5814453829535644</v>
      </c>
      <c r="AW11" s="158">
        <f t="shared" si="8"/>
        <v>4.6445613507186927</v>
      </c>
      <c r="AX11" s="158">
        <f t="shared" si="9"/>
        <v>-0.17685050055043661</v>
      </c>
      <c r="AY11" s="160">
        <f>'LNO-CCSD(T)-def2nZVP'!LB12</f>
        <v>-0.14413103177757236</v>
      </c>
      <c r="AZ11" s="23"/>
      <c r="BA11" s="114" t="s">
        <v>8</v>
      </c>
      <c r="BB11" s="144">
        <v>-1266.6689924249199</v>
      </c>
      <c r="BC11">
        <v>-1268.3775878914601</v>
      </c>
      <c r="BD11" s="4">
        <v>-1268.46506609325</v>
      </c>
      <c r="BE11" s="4">
        <v>-1268.46978542843</v>
      </c>
      <c r="BF11" s="34">
        <f>627.5095*(BB9-BB10)</f>
        <v>-43.137825630439067</v>
      </c>
      <c r="BG11" s="34">
        <f>627.5095*(BC9-BC10)</f>
        <v>-31.153581842623083</v>
      </c>
      <c r="BH11" s="34">
        <f>627.5095*(BD9-BD10)</f>
        <v>-26.706356152605522</v>
      </c>
      <c r="BI11" s="34">
        <f>627.5095*(BE9-BE10)</f>
        <v>-26.262471212236385</v>
      </c>
      <c r="BJ11" s="109">
        <f>BF11-'CCSD(T)'!BV12</f>
        <v>-1.2999172975803219E-2</v>
      </c>
      <c r="BK11" s="109">
        <f>BG11-'CCSD(T)'!CF12</f>
        <v>-6.5185772813698861E-2</v>
      </c>
      <c r="BL11" s="109">
        <f>BH11-'CCSD(T)'!CG12</f>
        <v>-0.7062849278243597</v>
      </c>
      <c r="BM11" s="109">
        <f>BI11-'CCSD(T)'!CG12</f>
        <v>-0.26239998745522186</v>
      </c>
      <c r="BO11" s="114" t="s">
        <v>8</v>
      </c>
      <c r="BP11">
        <v>-1266.6689924249299</v>
      </c>
      <c r="BQ11">
        <v>-1268.3780848706799</v>
      </c>
      <c r="BR11">
        <v>-1268.4661166164899</v>
      </c>
      <c r="BS11">
        <v>-1268.4709050977999</v>
      </c>
      <c r="BT11" s="34">
        <f>627.5095*(BP9-BP10)</f>
        <v>-43.137825630439067</v>
      </c>
      <c r="BU11" s="34">
        <f>627.5095*(BQ9-BQ10)</f>
        <v>-31.079784629567204</v>
      </c>
      <c r="BV11" s="34">
        <f>627.5095*(BR9-BR10)</f>
        <v>-26.686994949388641</v>
      </c>
      <c r="BW11" s="34">
        <f>627.5095*(BS9-BS10)</f>
        <v>-26.258372778298074</v>
      </c>
      <c r="BX11" s="109">
        <f>BT11-'CCSD(T)'!BV12</f>
        <v>-1.2999172975803219E-2</v>
      </c>
      <c r="BY11" s="109">
        <f>BU11-'CCSD(T)'!CF12</f>
        <v>8.6114402421806346E-3</v>
      </c>
      <c r="BZ11" s="109">
        <f>BV11-'CCSD(T)'!CG12</f>
        <v>-0.68692372460747819</v>
      </c>
      <c r="CA11" s="109">
        <f>BW11-'CCSD(T)'!CG12</f>
        <v>-0.25830155351691175</v>
      </c>
      <c r="CB11" s="157">
        <f t="shared" si="10"/>
        <v>4.8214118512691293</v>
      </c>
      <c r="CD11" s="114" t="s">
        <v>8</v>
      </c>
      <c r="CE11">
        <v>-1266.7291102000399</v>
      </c>
      <c r="CF11">
        <v>-1268.56485466463</v>
      </c>
      <c r="CG11" s="4">
        <v>-1268.66067111401</v>
      </c>
      <c r="CH11" s="4">
        <v>-1268.66552718361</v>
      </c>
      <c r="CI11" s="34">
        <f>627.5095*(CE9-CE10)</f>
        <v>-42.961619952573436</v>
      </c>
      <c r="CJ11" s="34">
        <f>627.5095*(CF9-CF10)</f>
        <v>-31.106008640558485</v>
      </c>
      <c r="CK11" s="34">
        <f>627.5095*(CG9-CG10)</f>
        <v>-26.82496454709699</v>
      </c>
      <c r="CL11" s="34">
        <f>627.5095*(CH9-CH10)</f>
        <v>-26.375539049217782</v>
      </c>
      <c r="CM11" s="109">
        <f>CI11-'CCSD(T)'!BB12</f>
        <v>-2.237561440090019E-2</v>
      </c>
      <c r="CN11" s="109">
        <f>CJ11-'CCSD(T)'!CH12</f>
        <v>-1.675575610942559E-3</v>
      </c>
      <c r="CO11" s="109">
        <f>CK11-'CCSD(T)'!CI12</f>
        <v>-0.70596387193379684</v>
      </c>
      <c r="CP11" s="109">
        <f>CL11-'CCSD(T)'!CI12</f>
        <v>-0.25653837405458901</v>
      </c>
      <c r="CQ11" s="157">
        <f t="shared" si="11"/>
        <v>4.7304695913407038</v>
      </c>
      <c r="CS11" s="33">
        <f t="shared" si="12"/>
        <v>-9.0942259928425528E-2</v>
      </c>
      <c r="CU11" s="23">
        <f t="shared" si="13"/>
        <v>0.17620567786563157</v>
      </c>
      <c r="CW11" s="23">
        <f t="shared" si="14"/>
        <v>-2.8866127260172263</v>
      </c>
      <c r="CY11">
        <f>CE11-'CCSD(T)'!AP12</f>
        <v>8.4715334014617838E-4</v>
      </c>
      <c r="CZ11">
        <f>BP11-'CCSD(T)'!BN12</f>
        <v>8.3117737017346371E-4</v>
      </c>
      <c r="DC11" s="114" t="s">
        <v>8</v>
      </c>
      <c r="DD11">
        <v>-1266.7291102000399</v>
      </c>
      <c r="DE11">
        <v>-1268.56439296947</v>
      </c>
      <c r="DF11">
        <v>-1268.65956870738</v>
      </c>
      <c r="DG11" s="39">
        <v>-1268.66435847867</v>
      </c>
      <c r="DH11" s="34">
        <f>627.5095*(DD9-DD10)</f>
        <v>-42.961619958851323</v>
      </c>
      <c r="DI11" s="34">
        <f>627.5095*(DE9-DE10)</f>
        <v>-31.200967820832993</v>
      </c>
      <c r="DJ11" s="34">
        <f>627.5095*(DF9-DF10)</f>
        <v>-26.848889645844423</v>
      </c>
      <c r="DK11" s="34">
        <f>627.5095*(DG9-DG10)</f>
        <v>-26.38470688760297</v>
      </c>
      <c r="DL11" s="109">
        <f>DH11-'CCSD(T)'!BB12</f>
        <v>-2.2375620678786845E-2</v>
      </c>
      <c r="DM11" s="109">
        <f>DI11-'CCSD(T)'!CH12</f>
        <v>-9.6634755885450119E-2</v>
      </c>
      <c r="DN11" s="109">
        <f>DJ11-'CCSD(T)'!CI12</f>
        <v>-0.72988897068123038</v>
      </c>
      <c r="DO11" s="109">
        <f>DK11-'CCSD(T)'!CI12</f>
        <v>-0.26570621243977754</v>
      </c>
      <c r="DP11" s="157">
        <f t="shared" si="15"/>
        <v>4.8162609332300228</v>
      </c>
      <c r="DQ11" s="23"/>
    </row>
    <row r="12" spans="1:121" ht="18">
      <c r="A12" s="150">
        <v>1.49</v>
      </c>
      <c r="C12" s="1">
        <v>1.49</v>
      </c>
      <c r="D12" s="1">
        <v>1.49</v>
      </c>
      <c r="E12" s="39">
        <f t="shared" si="3"/>
        <v>0.16326649769165935</v>
      </c>
      <c r="F12" s="5" t="s">
        <v>9</v>
      </c>
      <c r="G12" s="4">
        <v>-1229.55082444246</v>
      </c>
      <c r="H12" s="19">
        <v>-1229.55101865702</v>
      </c>
      <c r="I12" s="138">
        <f t="shared" si="4"/>
        <v>1.9421455999690806E-4</v>
      </c>
      <c r="J12">
        <v>-1231.7477887520599</v>
      </c>
      <c r="K12" s="34">
        <f>627.5095*(G14-G13)</f>
        <v>2.312224578419928</v>
      </c>
      <c r="L12" s="34">
        <f>627.5095*(J14-J13)</f>
        <v>1.2572847046427658</v>
      </c>
      <c r="M12" s="23">
        <f t="shared" si="0"/>
        <v>6.4790543887371932E-3</v>
      </c>
      <c r="N12" s="33">
        <f t="shared" si="5"/>
        <v>-8.0756149189641802E-2</v>
      </c>
      <c r="O12" s="23">
        <f t="shared" si="6"/>
        <v>-8.7235203578378995E-2</v>
      </c>
      <c r="P12" s="23">
        <f>'LNO-CCSD(T)-def2nZVP'!LB13</f>
        <v>-0.22993536945380333</v>
      </c>
      <c r="Q12" s="23">
        <f t="shared" si="7"/>
        <v>-6.3530358702037965E-2</v>
      </c>
      <c r="R12" s="23">
        <f t="shared" si="1"/>
        <v>-0.13967833204818461</v>
      </c>
      <c r="S12" s="172">
        <f>-'LNO-CCSD(T)-def2nZVP'!AS13+'CCSD(T)'!BY13</f>
        <v>-5.1805925040069756E-2</v>
      </c>
      <c r="T12" s="356">
        <f>-'LNO-CCSD(T)-def2nZVP'!FA13+'CCSD(T)'!CI13</f>
        <v>-1.7219119462196453E-2</v>
      </c>
      <c r="U12" s="96">
        <f>'LNO-CCSD(T)-def2nZVP'!KV13+Q12+T12+R12</f>
        <v>1.3267335023083406</v>
      </c>
      <c r="V12" s="33">
        <f t="shared" si="2"/>
        <v>-0.16326649769165935</v>
      </c>
      <c r="W12" s="114" t="s">
        <v>9</v>
      </c>
      <c r="X12">
        <v>-1229.5195242985801</v>
      </c>
      <c r="Y12">
        <v>-1231.59950405725</v>
      </c>
      <c r="Z12">
        <v>-1231.7143252758301</v>
      </c>
      <c r="AA12">
        <v>-1231.7189057784201</v>
      </c>
      <c r="AB12" s="34">
        <f>627.5095*(X14-X13)</f>
        <v>2.3057455240311908</v>
      </c>
      <c r="AC12" s="34">
        <f>627.5095*(Y14-Y13)</f>
        <v>1.3380408538324076</v>
      </c>
      <c r="AD12" s="34">
        <f>627.5095*(Z14-Z13)</f>
        <v>1.3481387617527769</v>
      </c>
      <c r="AE12" s="34">
        <f>627.5095*(AA14-AA13)</f>
        <v>1.3671888519604227</v>
      </c>
      <c r="AF12" s="109">
        <f>AC12-'CCSD(T)'!BX13</f>
        <v>-0.99216663631227475</v>
      </c>
      <c r="AG12" s="109">
        <f>AD12-'CCSD(T)'!BY13</f>
        <v>-1.3648365113718941</v>
      </c>
      <c r="AH12" s="109">
        <f>AE12-'CCSD(T)'!BY13</f>
        <v>-1.3457864211642483</v>
      </c>
      <c r="AK12" s="5" t="s">
        <v>9</v>
      </c>
      <c r="AL12">
        <v>-1229.5195242985801</v>
      </c>
      <c r="AM12">
        <v>-1231.5986396470801</v>
      </c>
      <c r="AN12">
        <v>-1231.7141407883801</v>
      </c>
      <c r="AO12">
        <v>-1231.71878773459</v>
      </c>
      <c r="AP12" s="34">
        <f>627.5095*(AL14-AL13)</f>
        <v>2.305745530309073</v>
      </c>
      <c r="AQ12" s="34">
        <f>627.5095*(AM14-AM13)</f>
        <v>1.3766447551090255</v>
      </c>
      <c r="AR12" s="34">
        <f>627.5095*(AN14-AN13)</f>
        <v>1.3848758724001411</v>
      </c>
      <c r="AS12" s="34">
        <f>627.5095*(AO14-AO13)</f>
        <v>1.4051277814038843</v>
      </c>
      <c r="AT12" s="109">
        <f>AQ12-'CCSD(T)'!BX13</f>
        <v>-0.95356273503565681</v>
      </c>
      <c r="AU12" s="109">
        <f>AR12-'CCSD(T)'!BY13</f>
        <v>-1.3280994007245299</v>
      </c>
      <c r="AV12" s="109">
        <f>AS12-'CCSD(T)'!BY13</f>
        <v>-1.3078474917207867</v>
      </c>
      <c r="AW12" s="158">
        <f t="shared" si="8"/>
        <v>2.8483026294858771E-2</v>
      </c>
      <c r="AX12" s="158">
        <f t="shared" si="9"/>
        <v>-0.23451224179494412</v>
      </c>
      <c r="AY12" s="160">
        <f>'LNO-CCSD(T)-def2nZVP'!LB13</f>
        <v>-0.22993536945380333</v>
      </c>
      <c r="AZ12" s="23"/>
      <c r="BA12" s="114" t="s">
        <v>9</v>
      </c>
      <c r="BB12" s="144">
        <v>-1228.91488865776</v>
      </c>
      <c r="BC12">
        <v>-1230.4783605479499</v>
      </c>
      <c r="BD12" s="4">
        <v>-1230.5506236127101</v>
      </c>
      <c r="BE12" s="4">
        <v>-1230.5543290191099</v>
      </c>
      <c r="BF12" s="34">
        <f>627.5095*(BB14-BB13)</f>
        <v>1.8892554646315156</v>
      </c>
      <c r="BG12" s="34">
        <f>627.5095*(BC14-BC13)</f>
        <v>2.3309166305889222</v>
      </c>
      <c r="BH12" s="34">
        <f>627.5095*(BD14-BD13)</f>
        <v>2.5827876550357622</v>
      </c>
      <c r="BI12" s="34">
        <f>627.5095*(BE14-BE13)</f>
        <v>2.6091177088745821</v>
      </c>
      <c r="BJ12" s="109">
        <f>BF12-'CCSD(T)'!BV13</f>
        <v>-1.8262421446850752E-2</v>
      </c>
      <c r="BK12" s="109">
        <f>BG12-'CCSD(T)'!CF13</f>
        <v>7.0914044423986411E-4</v>
      </c>
      <c r="BL12" s="109">
        <f>BH12-'CCSD(T)'!CG13</f>
        <v>-0.13018761808890877</v>
      </c>
      <c r="BM12" s="109">
        <f>BI12-'CCSD(T)'!CG13</f>
        <v>-0.10385756425008896</v>
      </c>
      <c r="BO12" s="114" t="s">
        <v>9</v>
      </c>
      <c r="BP12">
        <v>-1228.91488865776</v>
      </c>
      <c r="BQ12">
        <v>-1230.4786298239301</v>
      </c>
      <c r="BR12">
        <v>-1230.5513755391901</v>
      </c>
      <c r="BS12">
        <v>-1230.55515821326</v>
      </c>
      <c r="BT12" s="34">
        <f>627.5095*(BP14-BP13)</f>
        <v>1.8892554646315156</v>
      </c>
      <c r="BU12" s="34">
        <f>627.5095*(BQ14-BQ13)</f>
        <v>2.3244904061485467</v>
      </c>
      <c r="BV12" s="34">
        <f>627.5095*(BR14-BR13)</f>
        <v>2.562722718771421</v>
      </c>
      <c r="BW12" s="34">
        <f>627.5095*(BS14-BS13)</f>
        <v>2.5874856742383496</v>
      </c>
      <c r="BX12" s="109">
        <f>BT12-'CCSD(T)'!BV13</f>
        <v>-1.8262421446850752E-2</v>
      </c>
      <c r="BY12" s="109">
        <f>BU12-'CCSD(T)'!CF13</f>
        <v>-5.7170839961355746E-3</v>
      </c>
      <c r="BZ12" s="109">
        <f>BV12-'CCSD(T)'!CG13</f>
        <v>-0.15025255435325002</v>
      </c>
      <c r="CA12" s="109">
        <f>BW12-'CCSD(T)'!CG13</f>
        <v>-0.12548959888632139</v>
      </c>
      <c r="CB12" s="157">
        <f t="shared" si="10"/>
        <v>0.26299526808980289</v>
      </c>
      <c r="CD12" s="114" t="s">
        <v>9</v>
      </c>
      <c r="CE12">
        <v>-1228.9735042327</v>
      </c>
      <c r="CF12">
        <v>-1230.66548470814</v>
      </c>
      <c r="CG12" s="4">
        <v>-1230.7460286954399</v>
      </c>
      <c r="CH12" s="4">
        <v>-1230.74988759797</v>
      </c>
      <c r="CI12" s="34">
        <f>627.5095*(CE14-CE13)</f>
        <v>1.7697617232390566</v>
      </c>
      <c r="CJ12" s="34">
        <f>627.5095*(CF14-CF13)</f>
        <v>1.9908564816418144</v>
      </c>
      <c r="CK12" s="34">
        <f>627.5095*(CG14-CG13)</f>
        <v>2.1877978406883583</v>
      </c>
      <c r="CL12" s="34">
        <f>627.5095*(CH14-CH13)</f>
        <v>2.214332073514957</v>
      </c>
      <c r="CM12" s="109">
        <f>CI12-'CCSD(T)'!BB13</f>
        <v>-2.1263617546119606E-2</v>
      </c>
      <c r="CN12" s="109">
        <f>CJ12-'CCSD(T)'!CH13</f>
        <v>-2.079125541988347E-2</v>
      </c>
      <c r="CO12" s="109">
        <f>CK12-'CCSD(T)'!CI13</f>
        <v>-0.17245840283384606</v>
      </c>
      <c r="CP12" s="109">
        <f>CL12-'CCSD(T)'!CI13</f>
        <v>-0.14592417000724733</v>
      </c>
      <c r="CQ12" s="157">
        <f t="shared" si="11"/>
        <v>0.22347559187314259</v>
      </c>
      <c r="CS12" s="33">
        <f t="shared" si="12"/>
        <v>-3.9519676216660304E-2</v>
      </c>
      <c r="CU12" s="23">
        <f t="shared" si="13"/>
        <v>-0.11949374139245905</v>
      </c>
      <c r="CW12" s="23">
        <f t="shared" si="14"/>
        <v>-0.53598380707001647</v>
      </c>
      <c r="CY12">
        <f>CE12-'CCSD(T)'!AP13</f>
        <v>6.1833354993723333E-4</v>
      </c>
      <c r="CZ12">
        <f>BP12-'CCSD(T)'!BN13</f>
        <v>6.0382879996723204E-4</v>
      </c>
      <c r="DC12" s="114" t="s">
        <v>9</v>
      </c>
      <c r="DD12">
        <v>-1228.9735042327</v>
      </c>
      <c r="DE12">
        <v>-1230.66539751853</v>
      </c>
      <c r="DF12">
        <v>-1230.74540509178</v>
      </c>
      <c r="DG12" s="39">
        <v>-1230.74919083027</v>
      </c>
      <c r="DH12" s="34">
        <f>627.5095*(DD14-DD13)</f>
        <v>1.7697617232390566</v>
      </c>
      <c r="DI12" s="34">
        <f>627.5095*(DE14-DE13)</f>
        <v>1.9923406105235164</v>
      </c>
      <c r="DJ12" s="34">
        <f>627.5095*(DF14-DF13)</f>
        <v>2.1927982567741124</v>
      </c>
      <c r="DK12" s="34">
        <f>627.5095*(DG14-DG13)</f>
        <v>2.2168647458422517</v>
      </c>
      <c r="DL12" s="109">
        <f>DH12-'CCSD(T)'!BB13</f>
        <v>-2.1263617546119606E-2</v>
      </c>
      <c r="DM12" s="109">
        <f>DI12-'CCSD(T)'!CH13</f>
        <v>-1.9307126538181452E-2</v>
      </c>
      <c r="DN12" s="109">
        <f>DJ12-'CCSD(T)'!CI13</f>
        <v>-0.16745798674809187</v>
      </c>
      <c r="DO12" s="109">
        <f>DK12-'CCSD(T)'!CI13</f>
        <v>-0.14339149767995263</v>
      </c>
      <c r="DP12" s="157">
        <f t="shared" si="15"/>
        <v>0.22452413531873527</v>
      </c>
      <c r="DQ12" s="23"/>
    </row>
    <row r="13" spans="1:121" ht="18">
      <c r="A13" s="150">
        <v>8.85</v>
      </c>
      <c r="C13" s="1">
        <v>8.85</v>
      </c>
      <c r="D13" s="1">
        <v>8.85</v>
      </c>
      <c r="E13" s="39">
        <f t="shared" si="3"/>
        <v>0.61264102914750929</v>
      </c>
      <c r="F13" s="5" t="s">
        <v>10</v>
      </c>
      <c r="G13" s="4">
        <v>-1229.51742826437</v>
      </c>
      <c r="H13" s="19">
        <v>-1229.5176261054801</v>
      </c>
      <c r="I13" s="138">
        <f t="shared" si="4"/>
        <v>1.978411100935773E-4</v>
      </c>
      <c r="J13">
        <v>-1231.7271912444601</v>
      </c>
      <c r="K13" s="34">
        <f>627.5095*(G14-G12)</f>
        <v>23.268643593596437</v>
      </c>
      <c r="L13" s="34">
        <f>627.5095*(J14-J12)</f>
        <v>14.182416399876772</v>
      </c>
      <c r="M13" s="23">
        <f t="shared" si="0"/>
        <v>4.1785424548923089E-2</v>
      </c>
      <c r="N13" s="33">
        <f t="shared" si="5"/>
        <v>0.59011003409741392</v>
      </c>
      <c r="O13" s="23">
        <f t="shared" si="6"/>
        <v>0.54832460954849083</v>
      </c>
      <c r="P13" s="23">
        <f>'LNO-CCSD(T)-def2nZVP'!LB14</f>
        <v>2.8214126051036459E-2</v>
      </c>
      <c r="Q13" s="23">
        <f t="shared" si="7"/>
        <v>0.41318461731419992</v>
      </c>
      <c r="R13" s="23">
        <f t="shared" si="1"/>
        <v>1.7139172961373302E-2</v>
      </c>
      <c r="S13" s="172">
        <f>-'LNO-CCSD(T)-def2nZVP'!AS14+'CCSD(T)'!BY14</f>
        <v>-2.904654127343953E-2</v>
      </c>
      <c r="T13" s="356">
        <f>-'LNO-CCSD(T)-def2nZVP'!FA14+'CCSD(T)'!CI14</f>
        <v>4.9243571599028257E-2</v>
      </c>
      <c r="U13" s="96">
        <f>'LNO-CCSD(T)-def2nZVP'!KV14+Q13+T13+R13</f>
        <v>8.2373589708524904</v>
      </c>
      <c r="V13" s="33">
        <f t="shared" si="2"/>
        <v>-0.61264102914750929</v>
      </c>
      <c r="W13" s="114" t="s">
        <v>10</v>
      </c>
      <c r="X13">
        <v>-1229.48618438477</v>
      </c>
      <c r="Y13">
        <v>-1231.5799756429201</v>
      </c>
      <c r="Z13">
        <v>-1231.70306903298</v>
      </c>
      <c r="AA13">
        <v>-1231.7083538158199</v>
      </c>
      <c r="AB13" s="34">
        <f>627.5095*(X14-X12)</f>
        <v>23.226858169047514</v>
      </c>
      <c r="AC13" s="34">
        <f>627.5095*(Y14-Y12)</f>
        <v>13.592306365779358</v>
      </c>
      <c r="AD13" s="34">
        <f>627.5095*(Z14-Z12)</f>
        <v>8.4115380844945147</v>
      </c>
      <c r="AE13" s="34">
        <f>627.5095*(AA14-AA12)</f>
        <v>7.9886456272150008</v>
      </c>
      <c r="AF13" s="109">
        <f>AC13-'CCSD(T)'!BX14</f>
        <v>-1.4389554683171539</v>
      </c>
      <c r="AG13" s="109">
        <f>AD13-'CCSD(T)'!BY14</f>
        <v>-0.95189347154992987</v>
      </c>
      <c r="AH13" s="109">
        <f>AE13-'CCSD(T)'!BY14</f>
        <v>-1.3747859288294437</v>
      </c>
      <c r="AK13" s="5" t="s">
        <v>10</v>
      </c>
      <c r="AL13">
        <v>-1229.48618438477</v>
      </c>
      <c r="AM13">
        <v>-1231.5791962005601</v>
      </c>
      <c r="AN13">
        <v>-1231.7029347211001</v>
      </c>
      <c r="AO13">
        <v>-1231.7082819628399</v>
      </c>
      <c r="AP13" s="34">
        <f>627.5095*(AL14-AL12)</f>
        <v>23.226858175325397</v>
      </c>
      <c r="AQ13" s="34">
        <f>627.5095*(AM14-AM12)</f>
        <v>13.577592159133387</v>
      </c>
      <c r="AR13" s="34">
        <f>627.5095*(AN14-AN12)</f>
        <v>8.416789548239203</v>
      </c>
      <c r="AS13" s="34">
        <f>627.5095*(AO14-AO12)</f>
        <v>7.9975993594257906</v>
      </c>
      <c r="AT13" s="109">
        <f>AQ13-'CCSD(T)'!BX14</f>
        <v>-1.453669674963125</v>
      </c>
      <c r="AU13" s="109">
        <f>AR13-'CCSD(T)'!BY14</f>
        <v>-0.94664200780524155</v>
      </c>
      <c r="AV13" s="109">
        <f>AS13-'CCSD(T)'!BY14</f>
        <v>-1.365832196618654</v>
      </c>
      <c r="AW13" s="158">
        <f t="shared" si="8"/>
        <v>-5.579992799707596</v>
      </c>
      <c r="AX13" s="158">
        <f t="shared" si="9"/>
        <v>1.3556690151312445E-2</v>
      </c>
      <c r="AY13" s="160">
        <f>'LNO-CCSD(T)-def2nZVP'!LB14</f>
        <v>2.8214126051036459E-2</v>
      </c>
      <c r="AZ13" s="23"/>
      <c r="BA13" s="114" t="s">
        <v>10</v>
      </c>
      <c r="BB13" s="144">
        <v>-1228.8768354974</v>
      </c>
      <c r="BC13">
        <v>-1230.45798006989</v>
      </c>
      <c r="BD13" s="4">
        <v>-1230.5387252600001</v>
      </c>
      <c r="BE13" s="9">
        <v>-1230.5432989923499</v>
      </c>
      <c r="BF13" s="34">
        <f>627.5095*(BB14-BB12)</f>
        <v>25.767975095586465</v>
      </c>
      <c r="BG13" s="34">
        <f>627.5095*(BC14-BC12)</f>
        <v>15.119860227721334</v>
      </c>
      <c r="BH13" s="34">
        <f>627.5095*(BD14-BD12)</f>
        <v>10.049117014897194</v>
      </c>
      <c r="BI13" s="34">
        <f>627.5095*(BE14-BE12)</f>
        <v>9.5305642860000148</v>
      </c>
      <c r="BJ13" s="109">
        <f>BF13-'CCSD(T)'!BV14</f>
        <v>6.0357559893347457E-2</v>
      </c>
      <c r="BK13" s="109">
        <f>BG13-'CCSD(T)'!CF14</f>
        <v>8.8598393624822691E-2</v>
      </c>
      <c r="BL13" s="109">
        <f>BH13-'CCSD(T)'!CG14</f>
        <v>0.68568545885274901</v>
      </c>
      <c r="BM13" s="109">
        <f>BI13-'CCSD(T)'!CG14</f>
        <v>0.16713272995557027</v>
      </c>
      <c r="BO13" s="114" t="s">
        <v>10</v>
      </c>
      <c r="BP13">
        <v>-1228.8768354974</v>
      </c>
      <c r="BQ13">
        <v>-1230.4583123321299</v>
      </c>
      <c r="BR13">
        <v>-1230.53953140462</v>
      </c>
      <c r="BS13">
        <v>-1230.54417371922</v>
      </c>
      <c r="BT13" s="34">
        <f>627.5095*(BP14-BP12)</f>
        <v>25.767975095586465</v>
      </c>
      <c r="BU13" s="34">
        <f>627.5095*(BQ14-BQ12)</f>
        <v>15.073909526909945</v>
      </c>
      <c r="BV13" s="34">
        <f>627.5095*(BR14-BR12)</f>
        <v>9.9950296807769465</v>
      </c>
      <c r="BW13" s="34">
        <f>627.5095*(BS14-BS12)</f>
        <v>9.480360037051037</v>
      </c>
      <c r="BX13" s="109">
        <f>BT13-'CCSD(T)'!BV14</f>
        <v>6.0357559893347457E-2</v>
      </c>
      <c r="BY13" s="109">
        <f>BU13-'CCSD(T)'!CF14</f>
        <v>4.2647692813433835E-2</v>
      </c>
      <c r="BZ13" s="109">
        <f>BV13-'CCSD(T)'!CG14</f>
        <v>0.63159812473250199</v>
      </c>
      <c r="CA13" s="109">
        <f>BW13-'CCSD(T)'!CG14</f>
        <v>0.11692848100659248</v>
      </c>
      <c r="CB13" s="157">
        <f t="shared" si="10"/>
        <v>-5.5935494898589084</v>
      </c>
      <c r="CD13" s="114" t="s">
        <v>10</v>
      </c>
      <c r="CE13">
        <v>-1228.9362389623</v>
      </c>
      <c r="CF13">
        <v>-1230.6457750514601</v>
      </c>
      <c r="CG13" s="4">
        <v>-1230.73483224712</v>
      </c>
      <c r="CH13" s="4">
        <v>-1230.7395070188099</v>
      </c>
      <c r="CI13" s="34">
        <f>627.5095*(CE14-CE12)</f>
        <v>25.154072919298272</v>
      </c>
      <c r="CJ13" s="34">
        <f>627.5095*(CF14-CF12)</f>
        <v>14.358853290004419</v>
      </c>
      <c r="CK13" s="34">
        <f>627.5095*(CG14-CG12)</f>
        <v>9.2136755276714588</v>
      </c>
      <c r="CL13" s="34">
        <f>627.5095*(CH14-CH12)</f>
        <v>8.7282441119345417</v>
      </c>
      <c r="CM13" s="109">
        <f>CI13-'CCSD(T)'!BB14</f>
        <v>6.7781373633621911E-2</v>
      </c>
      <c r="CN13" s="109">
        <f>CJ13-'CCSD(T)'!CH14</f>
        <v>5.2888470922562547E-2</v>
      </c>
      <c r="CO13" s="109">
        <f>CK13-'CCSD(T)'!CI14</f>
        <v>0.61447030864914254</v>
      </c>
      <c r="CP13" s="109">
        <f>CL13-'CCSD(T)'!CI14</f>
        <v>0.12903889291222548</v>
      </c>
      <c r="CQ13" s="157">
        <f t="shared" si="11"/>
        <v>-5.6306091780698768</v>
      </c>
      <c r="CS13" s="33">
        <f t="shared" si="12"/>
        <v>-3.7059688210968389E-2</v>
      </c>
      <c r="CU13" s="23">
        <f t="shared" si="13"/>
        <v>-0.61390217628819244</v>
      </c>
      <c r="CW13" s="23">
        <f t="shared" si="14"/>
        <v>1.9272147439728755</v>
      </c>
      <c r="CY13">
        <f>CE13-'CCSD(T)'!AP14</f>
        <v>7.6023577003070386E-4</v>
      </c>
      <c r="CZ13">
        <f>BP13-'CCSD(T)'!BN14</f>
        <v>7.2911771007966308E-4</v>
      </c>
      <c r="DC13" s="114" t="s">
        <v>10</v>
      </c>
      <c r="DD13">
        <v>-1228.9362389623</v>
      </c>
      <c r="DE13">
        <v>-1230.6456045709899</v>
      </c>
      <c r="DF13">
        <v>-1230.7341229147701</v>
      </c>
      <c r="DG13" s="39">
        <v>-1230.73872670284</v>
      </c>
      <c r="DH13" s="34">
        <f>627.5095*(DD14-DD12)</f>
        <v>25.154072919298272</v>
      </c>
      <c r="DI13" s="34">
        <f>627.5095*(DE14-DE12)</f>
        <v>14.412603224909175</v>
      </c>
      <c r="DJ13" s="34">
        <f>627.5095*(DF14-DF12)</f>
        <v>9.2724715111610436</v>
      </c>
      <c r="DK13" s="34">
        <f>627.5095*(DG14-DG12)</f>
        <v>8.7832041173408602</v>
      </c>
      <c r="DL13" s="109">
        <f>DH13-'CCSD(T)'!BB14</f>
        <v>6.7781373633621911E-2</v>
      </c>
      <c r="DM13" s="109">
        <f>DI13-'CCSD(T)'!CH14</f>
        <v>0.10663840582731865</v>
      </c>
      <c r="DN13" s="109">
        <f>DJ13-'CCSD(T)'!CI14</f>
        <v>0.67326629213872735</v>
      </c>
      <c r="DO13" s="109">
        <f>DK13-'CCSD(T)'!CI14</f>
        <v>0.18399889831854388</v>
      </c>
      <c r="DP13" s="157">
        <f t="shared" si="15"/>
        <v>-5.6293991075683145</v>
      </c>
      <c r="DQ13" s="23"/>
    </row>
    <row r="14" spans="1:121" ht="18">
      <c r="A14" s="150">
        <v>-7.37</v>
      </c>
      <c r="C14" s="1">
        <v>-7.37</v>
      </c>
      <c r="D14" s="1">
        <v>-7.37</v>
      </c>
      <c r="E14" s="39">
        <f t="shared" si="3"/>
        <v>0.45937453145584595</v>
      </c>
      <c r="F14" s="5" t="s">
        <v>11</v>
      </c>
      <c r="G14" s="4">
        <v>-1229.51374350011</v>
      </c>
      <c r="H14" s="19">
        <v>-1229.5139453484301</v>
      </c>
      <c r="I14" s="138">
        <f t="shared" si="4"/>
        <v>2.0184832010272657E-4</v>
      </c>
      <c r="J14">
        <v>-1231.72518763383</v>
      </c>
      <c r="K14" s="34">
        <f>627.5095*(G12-G13)</f>
        <v>-20.956419015176508</v>
      </c>
      <c r="L14" s="34">
        <f>627.5095*(J12-J13)</f>
        <v>-12.925131695234006</v>
      </c>
      <c r="M14" s="23">
        <f t="shared" si="0"/>
        <v>-3.5306370160181899E-2</v>
      </c>
      <c r="N14" s="33">
        <f t="shared" si="5"/>
        <v>-0.67086618328705683</v>
      </c>
      <c r="O14" s="23">
        <f t="shared" si="6"/>
        <v>-0.63555981312687493</v>
      </c>
      <c r="P14" s="23">
        <f>'LNO-CCSD(T)-def2nZVP'!LB15</f>
        <v>-0.25814949550484201</v>
      </c>
      <c r="Q14" s="23">
        <f t="shared" si="7"/>
        <v>-0.47671497601624102</v>
      </c>
      <c r="R14" s="23">
        <f t="shared" si="1"/>
        <v>-0.15681750500955927</v>
      </c>
      <c r="S14" s="172">
        <f>-'LNO-CCSD(T)-def2nZVP'!AS15+'CCSD(T)'!BY15</f>
        <v>-2.275938376663067E-2</v>
      </c>
      <c r="T14" s="356">
        <f>-'LNO-CCSD(T)-def2nZVP'!FA15+'CCSD(T)'!CI15</f>
        <v>-6.646269106122471E-2</v>
      </c>
      <c r="U14" s="96">
        <f>'LNO-CCSD(T)-def2nZVP'!KV15+Q14+T14+R14</f>
        <v>-6.9106254685441542</v>
      </c>
      <c r="V14" s="33">
        <f t="shared" si="2"/>
        <v>0.45937453145584595</v>
      </c>
      <c r="W14" s="114" t="s">
        <v>11</v>
      </c>
      <c r="X14">
        <v>-1229.48250994554</v>
      </c>
      <c r="Y14">
        <v>-1231.5778433391799</v>
      </c>
      <c r="Z14">
        <v>-1231.7009206371999</v>
      </c>
      <c r="AA14">
        <v>-1231.70617506179</v>
      </c>
      <c r="AB14" s="34">
        <f>627.5095*(X12-X13)</f>
        <v>-20.921112645016326</v>
      </c>
      <c r="AC14" s="34">
        <f>627.5095*(Y12-Y13)</f>
        <v>-12.254265511946949</v>
      </c>
      <c r="AD14" s="34">
        <f>627.5095*(Z12-Z13)</f>
        <v>-7.0633993227417369</v>
      </c>
      <c r="AE14" s="34">
        <f>627.5095*(AA12-AA13)</f>
        <v>-6.6214567752545781</v>
      </c>
      <c r="AF14" s="109">
        <f>AC14-'CCSD(T)'!BX15</f>
        <v>0.44678883200488073</v>
      </c>
      <c r="AG14" s="109">
        <f>AD14-'CCSD(T)'!BY15</f>
        <v>-0.4129430398219629</v>
      </c>
      <c r="AH14" s="109">
        <f>AE14-'CCSD(T)'!BY15</f>
        <v>2.8999507665195878E-2</v>
      </c>
      <c r="AK14" s="5" t="s">
        <v>11</v>
      </c>
      <c r="AL14">
        <v>-1229.48250994553</v>
      </c>
      <c r="AM14">
        <v>-1231.5770023775899</v>
      </c>
      <c r="AN14">
        <v>-1231.7007277810101</v>
      </c>
      <c r="AO14">
        <v>-1231.70604274928</v>
      </c>
      <c r="AP14" s="34">
        <f>627.5095*(AL12-AL13)</f>
        <v>-20.921112645016326</v>
      </c>
      <c r="AQ14" s="34">
        <f>627.5095*(AM12-AM13)</f>
        <v>-12.20094740402436</v>
      </c>
      <c r="AR14" s="34">
        <f>627.5095*(AN12-AN13)</f>
        <v>-7.0319136758390615</v>
      </c>
      <c r="AS14" s="34">
        <f>627.5095*(AO12-AO13)</f>
        <v>-6.5924715780219056</v>
      </c>
      <c r="AT14" s="109">
        <f>AQ14-'CCSD(T)'!BX15</f>
        <v>0.5001069399274698</v>
      </c>
      <c r="AU14" s="109">
        <f>AR14-'CCSD(T)'!BY15</f>
        <v>-0.38145739291928749</v>
      </c>
      <c r="AV14" s="109">
        <f>AS14-'CCSD(T)'!BY15</f>
        <v>5.7984704897868333E-2</v>
      </c>
      <c r="AW14" s="158">
        <f t="shared" si="8"/>
        <v>5.6084758260024543</v>
      </c>
      <c r="AX14" s="158">
        <f t="shared" si="9"/>
        <v>-0.24806893194625701</v>
      </c>
      <c r="AY14" s="160">
        <f>'LNO-CCSD(T)-def2nZVP'!LB15</f>
        <v>-0.25814949550484201</v>
      </c>
      <c r="AZ14" s="23"/>
      <c r="BA14" s="114" t="s">
        <v>11</v>
      </c>
      <c r="BB14" s="144">
        <v>-1228.8738247772999</v>
      </c>
      <c r="BC14">
        <v>-1230.45426551795</v>
      </c>
      <c r="BD14" s="4">
        <v>-1230.53460932605</v>
      </c>
      <c r="BE14" s="4">
        <v>-1230.53914109879</v>
      </c>
      <c r="BF14" s="34">
        <f>627.5095*(BB12-BB13)</f>
        <v>-23.878719630954947</v>
      </c>
      <c r="BG14" s="34">
        <f>627.5095*(BC12-BC13)</f>
        <v>-12.788943597132413</v>
      </c>
      <c r="BH14" s="34">
        <f>627.5095*(BD12-BD13)</f>
        <v>-7.4663293598614313</v>
      </c>
      <c r="BI14" s="34">
        <f>627.5095*(BE12-BE13)</f>
        <v>-6.9214465771254332</v>
      </c>
      <c r="BJ14" s="109">
        <f>BF14-'CCSD(T)'!BV15</f>
        <v>-7.8619981340196432E-2</v>
      </c>
      <c r="BK14" s="109">
        <f>BG14-'CCSD(T)'!CF15</f>
        <v>-8.7889253180582827E-2</v>
      </c>
      <c r="BL14" s="109">
        <f>BH14-'CCSD(T)'!CG15</f>
        <v>-0.81587307694165734</v>
      </c>
      <c r="BM14" s="109">
        <f>BI14-'CCSD(T)'!CG15</f>
        <v>-0.27099029420565923</v>
      </c>
      <c r="BO14" s="114" t="s">
        <v>11</v>
      </c>
      <c r="BP14">
        <v>-1228.8738247772999</v>
      </c>
      <c r="BQ14">
        <v>-1230.45460802103</v>
      </c>
      <c r="BR14">
        <v>-1230.5354474461799</v>
      </c>
      <c r="BS14">
        <v>-1230.5400502985001</v>
      </c>
      <c r="BT14" s="34">
        <f>627.5095*(BP12-BP13)</f>
        <v>-23.878719630954947</v>
      </c>
      <c r="BU14" s="34">
        <f>627.5095*(BQ12-BQ13)</f>
        <v>-12.749419120761399</v>
      </c>
      <c r="BV14" s="34">
        <f>627.5095*(BR12-BR13)</f>
        <v>-7.4323069620055247</v>
      </c>
      <c r="BW14" s="34">
        <f>627.5095*(BS12-BS13)</f>
        <v>-6.8928743628126874</v>
      </c>
      <c r="BX14" s="109">
        <f>BT14-'CCSD(T)'!BV15</f>
        <v>-7.8619981340196432E-2</v>
      </c>
      <c r="BY14" s="109">
        <f>BU14-'CCSD(T)'!CF15</f>
        <v>-4.8364776809568966E-2</v>
      </c>
      <c r="BZ14" s="109">
        <f>BV14-'CCSD(T)'!CG15</f>
        <v>-0.78185067908575068</v>
      </c>
      <c r="CA14" s="109">
        <f>BW14-'CCSD(T)'!CG15</f>
        <v>-0.24241807989291342</v>
      </c>
      <c r="CB14" s="157">
        <f t="shared" si="10"/>
        <v>5.8565447579487113</v>
      </c>
      <c r="CD14" s="114" t="s">
        <v>11</v>
      </c>
      <c r="CE14">
        <v>-1228.9334186675901</v>
      </c>
      <c r="CF14">
        <v>-1230.6426024198399</v>
      </c>
      <c r="CG14" s="4">
        <v>-1230.73134576948</v>
      </c>
      <c r="CH14" s="4">
        <v>-1230.73597825618</v>
      </c>
      <c r="CI14" s="34">
        <f>627.5095*(CE12-CE13)</f>
        <v>-23.384311196059219</v>
      </c>
      <c r="CJ14" s="34">
        <f>627.5095*(CF12-CF13)</f>
        <v>-12.367996808362605</v>
      </c>
      <c r="CK14" s="34">
        <f>627.5095*(CG12-CG13)</f>
        <v>-7.0258776869831001</v>
      </c>
      <c r="CL14" s="34">
        <f>627.5095*(CH12-CH13)</f>
        <v>-6.5139120384195852</v>
      </c>
      <c r="CM14" s="109">
        <f>CI14-'CCSD(T)'!BB15</f>
        <v>-8.904499117974396E-2</v>
      </c>
      <c r="CN14" s="109">
        <f>CJ14-'CCSD(T)'!CH15</f>
        <v>-7.3679726342447793E-2</v>
      </c>
      <c r="CO14" s="109">
        <f>CK14-'CCSD(T)'!CI15</f>
        <v>-0.7869287114829886</v>
      </c>
      <c r="CP14" s="109">
        <f>CL14-'CCSD(T)'!CI15</f>
        <v>-0.2749630629194737</v>
      </c>
      <c r="CQ14" s="157">
        <f t="shared" si="11"/>
        <v>5.8540847699430199</v>
      </c>
      <c r="CS14" s="33">
        <f t="shared" si="12"/>
        <v>-2.4599880056914714E-3</v>
      </c>
      <c r="CU14" s="23">
        <f t="shared" si="13"/>
        <v>0.49440843489572828</v>
      </c>
      <c r="CW14" s="23">
        <f t="shared" si="14"/>
        <v>-2.4631985510428933</v>
      </c>
      <c r="CY14">
        <f>CE14-'CCSD(T)'!AP15</f>
        <v>7.2635003994037106E-4</v>
      </c>
      <c r="CZ14">
        <f>BP14-'CCSD(T)'!BN15</f>
        <v>7.0001469021008234E-4</v>
      </c>
      <c r="DC14" s="114" t="s">
        <v>11</v>
      </c>
      <c r="DD14">
        <v>-1228.9334186675901</v>
      </c>
      <c r="DE14">
        <v>-1230.6424295742599</v>
      </c>
      <c r="DF14">
        <v>-1230.7306284684601</v>
      </c>
      <c r="DG14" s="39">
        <v>-1230.73519390414</v>
      </c>
      <c r="DH14" s="34">
        <f>627.5095*(DD12-DD13)</f>
        <v>-23.384311196059219</v>
      </c>
      <c r="DI14" s="34">
        <f>627.5095*(DE12-DE13)</f>
        <v>-12.42026261438566</v>
      </c>
      <c r="DJ14" s="34">
        <f>627.5095*(DF12-DF13)</f>
        <v>-7.0796732543869307</v>
      </c>
      <c r="DK14" s="34">
        <f>627.5095*(DG12-DG13)</f>
        <v>-6.5663393714986071</v>
      </c>
      <c r="DL14" s="109">
        <f>DH14-'CCSD(T)'!BB15</f>
        <v>-8.904499117974396E-2</v>
      </c>
      <c r="DM14" s="109">
        <f>DI14-'CCSD(T)'!CH15</f>
        <v>-0.12594553236550254</v>
      </c>
      <c r="DN14" s="109">
        <f>DJ14-'CCSD(T)'!CI15</f>
        <v>-0.84072427888681922</v>
      </c>
      <c r="DO14" s="109">
        <f>DK14-'CCSD(T)'!CI15</f>
        <v>-0.32739039599849562</v>
      </c>
      <c r="DP14" s="157">
        <f t="shared" si="15"/>
        <v>5.8539232428870527</v>
      </c>
      <c r="DQ14" s="23"/>
    </row>
    <row r="15" spans="1:121" ht="18">
      <c r="A15" s="150">
        <v>4.47</v>
      </c>
      <c r="C15" s="1">
        <v>4.47</v>
      </c>
      <c r="D15" s="1">
        <v>4.47</v>
      </c>
      <c r="E15" s="39">
        <f t="shared" si="3"/>
        <v>0.15720597462085451</v>
      </c>
      <c r="F15" s="5" t="s">
        <v>12</v>
      </c>
      <c r="G15" s="4">
        <v>-2739.4138554517399</v>
      </c>
      <c r="H15" s="19">
        <v>-2739.41439653625</v>
      </c>
      <c r="I15" s="138">
        <f t="shared" si="4"/>
        <v>5.4108451013235026E-4</v>
      </c>
      <c r="J15">
        <v>-2744.7512487886002</v>
      </c>
      <c r="K15" s="34">
        <f>627.5095*(G17-G16)</f>
        <v>9.1976984893469105</v>
      </c>
      <c r="L15" s="34">
        <f>627.5095*(J17-J16)</f>
        <v>4.9774946171988192</v>
      </c>
      <c r="M15" s="23">
        <f t="shared" si="0"/>
        <v>0.1315062808289067</v>
      </c>
      <c r="N15" s="33">
        <f t="shared" si="5"/>
        <v>0.14821072209975572</v>
      </c>
      <c r="O15" s="23">
        <f t="shared" si="6"/>
        <v>1.6704441270849024E-2</v>
      </c>
      <c r="P15" s="23">
        <f>'LNO-CCSD(T)-def2nZVP'!LB16</f>
        <v>-0.25106572268435645</v>
      </c>
      <c r="Q15" s="23">
        <f t="shared" si="7"/>
        <v>3.4462270125896068E-2</v>
      </c>
      <c r="R15" s="23">
        <f t="shared" si="1"/>
        <v>-0.1525143411486706</v>
      </c>
      <c r="S15" s="172">
        <f>-'LNO-CCSD(T)-def2nZVP'!AS16+'CCSD(T)'!BY16</f>
        <v>0.13688597017528448</v>
      </c>
      <c r="T15" s="356">
        <f>-'LNO-CCSD(T)-def2nZVP'!FA16+'CCSD(T)'!CI16</f>
        <v>6.0508959726537803E-2</v>
      </c>
      <c r="U15" s="96">
        <f>'LNO-CCSD(T)-def2nZVP'!KV16+Q15+T15+R15</f>
        <v>4.6272059746208543</v>
      </c>
      <c r="V15" s="33">
        <f t="shared" si="2"/>
        <v>0.15720597462085451</v>
      </c>
      <c r="W15" s="114" t="s">
        <v>12</v>
      </c>
      <c r="X15">
        <v>-2739.33312321008</v>
      </c>
      <c r="Y15">
        <v>-2744.41514243751</v>
      </c>
      <c r="Z15">
        <v>-2744.6728993524998</v>
      </c>
      <c r="AA15">
        <v>-2744.6809892133701</v>
      </c>
      <c r="AB15" s="34">
        <f>627.5095*(X17-X16)</f>
        <v>9.0661922085180038</v>
      </c>
      <c r="AC15" s="34">
        <f>627.5095*(Y17-Y16)</f>
        <v>4.8292838950990635</v>
      </c>
      <c r="AD15" s="34">
        <f>627.5095*(Z17-Z16)</f>
        <v>4.3255868574794762</v>
      </c>
      <c r="AE15" s="34">
        <f>627.5095*(AA17-AA16)</f>
        <v>4.2551932811663926</v>
      </c>
      <c r="AF15" s="109">
        <f>AC15-'CCSD(T)'!BX16</f>
        <v>-2.487339225274523</v>
      </c>
      <c r="AG15" s="109">
        <f>AD15-'CCSD(T)'!BY16</f>
        <v>-3.0212745891957073</v>
      </c>
      <c r="AH15" s="109">
        <f>AE15-'CCSD(T)'!BY16</f>
        <v>-3.091668165508791</v>
      </c>
      <c r="AK15" s="5" t="s">
        <v>12</v>
      </c>
      <c r="AL15">
        <v>-2739.33312321006</v>
      </c>
      <c r="AM15">
        <v>-2744.4200175785099</v>
      </c>
      <c r="AN15">
        <v>-2744.6804813070498</v>
      </c>
      <c r="AO15">
        <v>-2744.6887066633199</v>
      </c>
      <c r="AP15" s="34">
        <f>627.5095*(AL17-AL16)</f>
        <v>9.0661922085180038</v>
      </c>
      <c r="AQ15" s="34">
        <f>627.5095*(AM17-AM16)</f>
        <v>5.0732123248755672</v>
      </c>
      <c r="AR15" s="34">
        <f>627.5095*(AN17-AN16)</f>
        <v>4.640287458961085</v>
      </c>
      <c r="AS15" s="34">
        <f>627.5095*(AO17-AO16)</f>
        <v>4.5682538800859502</v>
      </c>
      <c r="AT15" s="109">
        <f>AQ15-'CCSD(T)'!BX16</f>
        <v>-2.2434107954980194</v>
      </c>
      <c r="AU15" s="109">
        <f>AR15-'CCSD(T)'!BY16</f>
        <v>-2.7065739877140986</v>
      </c>
      <c r="AV15" s="109">
        <f>AS15-'CCSD(T)'!BY16</f>
        <v>-2.7786075665892334</v>
      </c>
      <c r="AW15" s="158">
        <f t="shared" si="8"/>
        <v>-0.50495844478961693</v>
      </c>
      <c r="AX15" s="158">
        <f t="shared" si="9"/>
        <v>-0.44023570288630776</v>
      </c>
      <c r="AY15" s="160">
        <f>'LNO-CCSD(T)-def2nZVP'!LB16</f>
        <v>-0.25106572268435645</v>
      </c>
      <c r="AZ15" s="23"/>
      <c r="BA15" s="114" t="s">
        <v>12</v>
      </c>
      <c r="BB15" s="144">
        <v>-2737.8235753019999</v>
      </c>
      <c r="BC15">
        <v>-2741.5596464097598</v>
      </c>
      <c r="BD15" s="4">
        <v>-2741.7122379017001</v>
      </c>
      <c r="BE15" s="4">
        <v>-2741.7179957723802</v>
      </c>
      <c r="BF15" s="34">
        <f>627.5095*(BB17-BB16)</f>
        <v>8.026890555191196</v>
      </c>
      <c r="BG15" s="34">
        <f>627.5095*(BC17-BC16)</f>
        <v>6.7607741251262725</v>
      </c>
      <c r="BH15" s="34">
        <f>627.5095*(BD17-BD16)</f>
        <v>6.6377946126018426</v>
      </c>
      <c r="BI15" s="34">
        <f>627.5095*(BE17-BE16)</f>
        <v>6.5939417073689341</v>
      </c>
      <c r="BJ15" s="109">
        <f>BF15-'CCSD(T)'!BV16</f>
        <v>-1.1223315044974314E-2</v>
      </c>
      <c r="BK15" s="109">
        <f>BG15-'CCSD(T)'!CF16</f>
        <v>-0.55584899524731401</v>
      </c>
      <c r="BL15" s="109">
        <f>BH15-'CCSD(T)'!CG16</f>
        <v>-0.70906683407334103</v>
      </c>
      <c r="BM15" s="109">
        <f>BI15-'CCSD(T)'!CG16</f>
        <v>-0.75291973930624945</v>
      </c>
      <c r="BO15" s="114" t="s">
        <v>12</v>
      </c>
      <c r="BP15">
        <v>-2737.8235753019899</v>
      </c>
      <c r="BQ15">
        <v>-2741.5668578244099</v>
      </c>
      <c r="BR15">
        <v>-2741.7213686795599</v>
      </c>
      <c r="BS15">
        <v>-2741.7272601964601</v>
      </c>
      <c r="BT15" s="34">
        <f>627.5095*(BP17-BP16)</f>
        <v>8.0268905489133129</v>
      </c>
      <c r="BU15" s="34">
        <f>627.5095*(BQ17-BQ16)</f>
        <v>7.1764504554199773</v>
      </c>
      <c r="BV15" s="34">
        <f>627.5095*(BR17-BR16)</f>
        <v>7.1508103419786986</v>
      </c>
      <c r="BW15" s="34">
        <f>627.5095*(BS17-BS16)</f>
        <v>7.1117277135166681</v>
      </c>
      <c r="BX15" s="109">
        <f>BT15-'CCSD(T)'!BV16</f>
        <v>-1.1223321322857416E-2</v>
      </c>
      <c r="BY15" s="109">
        <f>BU15-'CCSD(T)'!CF16</f>
        <v>-0.14017266495360925</v>
      </c>
      <c r="BZ15" s="109">
        <f>BV15-'CCSD(T)'!CG16</f>
        <v>-0.19605110469648501</v>
      </c>
      <c r="CA15" s="109">
        <f>BW15-'CCSD(T)'!CG16</f>
        <v>-0.23513373315851549</v>
      </c>
      <c r="CB15" s="157">
        <f t="shared" si="10"/>
        <v>-6.4722741903309178E-2</v>
      </c>
      <c r="CD15" s="114" t="s">
        <v>12</v>
      </c>
      <c r="CE15">
        <v>-2737.9341789506998</v>
      </c>
      <c r="CF15">
        <v>-2742.0836840571101</v>
      </c>
      <c r="CG15" s="4">
        <v>-2742.25840078996</v>
      </c>
      <c r="CH15" s="4">
        <v>-2742.2646348373501</v>
      </c>
      <c r="CI15" s="34">
        <f>627.5095*(CE17-CE16)</f>
        <v>7.7881323646350911</v>
      </c>
      <c r="CJ15" s="34">
        <f>627.5095*(CF17-CF16)</f>
        <v>4.7259401776489653</v>
      </c>
      <c r="CK15" s="34">
        <f>627.5095*(CG17-CG16)</f>
        <v>4.7067809697156049</v>
      </c>
      <c r="CL15" s="34">
        <f>627.5095*(CH17-CH16)</f>
        <v>4.6756445506999578</v>
      </c>
      <c r="CM15" s="109">
        <f>CI15-'CCSD(T)'!BB16</f>
        <v>-2.4160941946343328E-2</v>
      </c>
      <c r="CN15" s="109">
        <f>CJ15-'CCSD(T)'!CH16</f>
        <v>-0.1422610347199722</v>
      </c>
      <c r="CO15" s="109">
        <f>CK15-'CCSD(T)'!CI16</f>
        <v>3.1373284367926857E-2</v>
      </c>
      <c r="CP15" s="109">
        <f>CL15-'CCSD(T)'!CI16</f>
        <v>2.3686535227973593E-4</v>
      </c>
      <c r="CQ15" s="157">
        <f t="shared" si="11"/>
        <v>-5.0295626949007577E-2</v>
      </c>
      <c r="CS15" s="33">
        <f t="shared" si="12"/>
        <v>1.4427114954301601E-2</v>
      </c>
      <c r="CU15" s="23">
        <f t="shared" si="13"/>
        <v>-0.23875818427822182</v>
      </c>
      <c r="CW15" s="23">
        <f t="shared" si="14"/>
        <v>-1.2780598438829127</v>
      </c>
      <c r="CY15">
        <f>CE15-'CCSD(T)'!AP16</f>
        <v>7.4361828001201502E-4</v>
      </c>
      <c r="CZ15">
        <f>BP15-'CCSD(T)'!BN16</f>
        <v>9.9853108031311422E-4</v>
      </c>
      <c r="DC15" s="114" t="s">
        <v>12</v>
      </c>
      <c r="DD15">
        <v>-2737.9341789506998</v>
      </c>
      <c r="DE15">
        <v>-2742.0764086662198</v>
      </c>
      <c r="DF15">
        <v>-2742.2488814281301</v>
      </c>
      <c r="DG15" s="39">
        <v>-2742.2549775156199</v>
      </c>
      <c r="DH15" s="34">
        <f>627.5095*(DD17-DD16)</f>
        <v>7.7881323709129733</v>
      </c>
      <c r="DI15" s="34">
        <f>627.5095*(DE17-DE16)</f>
        <v>4.2969129366236558</v>
      </c>
      <c r="DJ15" s="34">
        <f>627.5095*(DF17-DF16)</f>
        <v>4.1547856553233471</v>
      </c>
      <c r="DK15" s="34">
        <f>627.5095*(DG17-DG16)</f>
        <v>4.11758527349392</v>
      </c>
      <c r="DL15" s="109">
        <f>DH15-'CCSD(T)'!BB16</f>
        <v>-2.4160935668461114E-2</v>
      </c>
      <c r="DM15" s="109">
        <f>DI15-'CCSD(T)'!CH16</f>
        <v>-0.57128827574528174</v>
      </c>
      <c r="DN15" s="109">
        <f>DJ15-'CCSD(T)'!CI16</f>
        <v>-0.52062203002433094</v>
      </c>
      <c r="DO15" s="109">
        <f>DK15-'CCSD(T)'!CI16</f>
        <v>-0.55782241185375803</v>
      </c>
      <c r="DP15" s="157">
        <f t="shared" si="15"/>
        <v>-0.1793276631297358</v>
      </c>
      <c r="DQ15" s="23"/>
    </row>
    <row r="16" spans="1:121" ht="18">
      <c r="A16" s="150">
        <v>22.77</v>
      </c>
      <c r="C16" s="1">
        <v>22.77</v>
      </c>
      <c r="D16" s="1">
        <v>22.77</v>
      </c>
      <c r="E16" s="39">
        <f t="shared" si="3"/>
        <v>0.12135290373404928</v>
      </c>
      <c r="F16" s="5" t="s">
        <v>13</v>
      </c>
      <c r="G16" s="4">
        <v>-2739.3938113285499</v>
      </c>
      <c r="H16" s="19">
        <v>-2739.39438046021</v>
      </c>
      <c r="I16" s="138">
        <f t="shared" si="4"/>
        <v>5.6913166008598637E-4</v>
      </c>
      <c r="J16">
        <v>-2744.7236368225799</v>
      </c>
      <c r="K16" s="34">
        <f>627.5095*(G17-G15)</f>
        <v>21.775576210253877</v>
      </c>
      <c r="L16" s="34">
        <f>627.5095*(J17-J15)</f>
        <v>22.304265608571086</v>
      </c>
      <c r="M16" s="23">
        <f t="shared" si="0"/>
        <v>-0.13865798204717095</v>
      </c>
      <c r="N16" s="33">
        <f t="shared" si="5"/>
        <v>-0.1237321661117754</v>
      </c>
      <c r="O16" s="23">
        <f t="shared" si="6"/>
        <v>1.4925815935395548E-2</v>
      </c>
      <c r="P16" s="23">
        <f>'LNO-CCSD(T)-def2nZVP'!LB17</f>
        <v>-0.10943321440838005</v>
      </c>
      <c r="Q16" s="23">
        <f t="shared" si="7"/>
        <v>-1.2233711948251461E-2</v>
      </c>
      <c r="R16" s="23">
        <f t="shared" si="1"/>
        <v>-6.6477153539029207E-2</v>
      </c>
      <c r="S16" s="172">
        <f>-'LNO-CCSD(T)-def2nZVP'!AS17+'CCSD(T)'!BY17</f>
        <v>0.14022407909685342</v>
      </c>
      <c r="T16" s="356">
        <f>-'LNO-CCSD(T)-def2nZVP'!FA17+'CCSD(T)'!CI17</f>
        <v>8.6816695408703737E-2</v>
      </c>
      <c r="U16" s="96">
        <f>'LNO-CCSD(T)-def2nZVP'!KV17+Q16+T16+R16</f>
        <v>22.64864709626595</v>
      </c>
      <c r="V16" s="33">
        <f t="shared" si="2"/>
        <v>-0.12135290373404928</v>
      </c>
      <c r="W16" s="114" t="s">
        <v>13</v>
      </c>
      <c r="X16">
        <v>-2739.31264855275</v>
      </c>
      <c r="Y16">
        <v>-2744.3870971029301</v>
      </c>
      <c r="Z16">
        <v>-2744.6433762085398</v>
      </c>
      <c r="AA16">
        <v>-2744.6516242597299</v>
      </c>
      <c r="AB16" s="34">
        <f>627.5095*(X17-X15)</f>
        <v>21.914234192301048</v>
      </c>
      <c r="AC16" s="34">
        <f>627.5095*(Y17-Y15)</f>
        <v>22.427997774682861</v>
      </c>
      <c r="AD16" s="34">
        <f>627.5095*(Z17-Z15)</f>
        <v>22.851640162232954</v>
      </c>
      <c r="AE16" s="34">
        <f>627.5095*(AA17-AA15)</f>
        <v>22.681980657449717</v>
      </c>
      <c r="AF16" s="109">
        <f>AC16-'CCSD(T)'!BX17</f>
        <v>-1.8486410725723204</v>
      </c>
      <c r="AG16" s="109">
        <f>AD16-'CCSD(T)'!BY17</f>
        <v>-1.6307420608401095</v>
      </c>
      <c r="AH16" s="109">
        <f>AE16-'CCSD(T)'!BY17</f>
        <v>-1.8004015656233463</v>
      </c>
      <c r="AK16" s="5" t="s">
        <v>13</v>
      </c>
      <c r="AL16">
        <v>-2739.31264855274</v>
      </c>
      <c r="AM16">
        <v>-2744.3923888978102</v>
      </c>
      <c r="AN16">
        <v>-2744.65161448351</v>
      </c>
      <c r="AO16">
        <v>-2744.66000547359</v>
      </c>
      <c r="AP16" s="34">
        <f>627.5095*(AL17-AL15)</f>
        <v>21.914234186023169</v>
      </c>
      <c r="AQ16" s="34">
        <f>627.5095*(AM17-AM15)</f>
        <v>22.410471936443628</v>
      </c>
      <c r="AR16" s="34">
        <f>627.5095*(AN17-AN15)</f>
        <v>22.754493465027448</v>
      </c>
      <c r="AS16" s="34">
        <f>627.5095*(AO17-AO15)</f>
        <v>22.578523096883419</v>
      </c>
      <c r="AT16" s="109">
        <f>AQ16-'CCSD(T)'!BX17</f>
        <v>-1.8661669108115539</v>
      </c>
      <c r="AU16" s="109">
        <f>AR16-'CCSD(T)'!BY17</f>
        <v>-1.7278887580456157</v>
      </c>
      <c r="AV16" s="109">
        <f>AS16-'CCSD(T)'!BY17</f>
        <v>-1.9038591261896443</v>
      </c>
      <c r="AW16" s="158">
        <f t="shared" si="8"/>
        <v>0.1680511604397914</v>
      </c>
      <c r="AX16" s="158">
        <f t="shared" si="9"/>
        <v>-0.27892411353808555</v>
      </c>
      <c r="AY16" s="160">
        <f>'LNO-CCSD(T)-def2nZVP'!LB17</f>
        <v>-0.10943321440838005</v>
      </c>
      <c r="AZ16" s="23"/>
      <c r="BA16" s="114" t="s">
        <v>13</v>
      </c>
      <c r="BB16" s="144">
        <v>-2737.80140339844</v>
      </c>
      <c r="BC16">
        <v>-2741.5318468241499</v>
      </c>
      <c r="BD16" s="4">
        <v>-2741.68316451797</v>
      </c>
      <c r="BE16" s="4">
        <v>-2741.6890543527002</v>
      </c>
      <c r="BF16" s="34">
        <f>627.5095*(BB17-BB15)</f>
        <v>21.939970672090499</v>
      </c>
      <c r="BG16" s="34">
        <f>627.5095*(BC17-BC15)</f>
        <v>24.205278191436392</v>
      </c>
      <c r="BH16" s="34">
        <f>627.5095*(BD17-BD15)</f>
        <v>24.881619100363043</v>
      </c>
      <c r="BI16" s="34">
        <f>627.5095*(BE17-BE15)</f>
        <v>24.754957500052949</v>
      </c>
      <c r="BJ16" s="109">
        <f>BF16-'CCSD(T)'!BV17</f>
        <v>5.1199547820626634E-2</v>
      </c>
      <c r="BK16" s="109">
        <f>BG16-'CCSD(T)'!CF17</f>
        <v>-7.1360655818789809E-2</v>
      </c>
      <c r="BL16" s="109">
        <f>BH16-'CCSD(T)'!CG17</f>
        <v>0.39923687728997947</v>
      </c>
      <c r="BM16" s="109">
        <f>BI16-'CCSD(T)'!CG17</f>
        <v>0.27257527697988593</v>
      </c>
      <c r="BO16" s="114" t="s">
        <v>13</v>
      </c>
      <c r="BP16">
        <v>-2737.80140339844</v>
      </c>
      <c r="BQ16">
        <v>-2741.53981824427</v>
      </c>
      <c r="BR16">
        <v>-2741.6933544352501</v>
      </c>
      <c r="BS16">
        <v>-2741.6994051736601</v>
      </c>
      <c r="BT16" s="34">
        <f>627.5095*(BP17-BP15)</f>
        <v>21.939970659534733</v>
      </c>
      <c r="BU16" s="34">
        <f>627.5095*(BQ17-BQ15)</f>
        <v>24.144043869217956</v>
      </c>
      <c r="BV16" s="34">
        <f>627.5095*(BR17-BR15)</f>
        <v>24.730014781708991</v>
      </c>
      <c r="BW16" s="34">
        <f>627.5095*(BS17-BS15)</f>
        <v>24.591019143195833</v>
      </c>
      <c r="BX16" s="109">
        <f>BT16-'CCSD(T)'!BV17</f>
        <v>5.119953526486043E-2</v>
      </c>
      <c r="BY16" s="109">
        <f>BU16-'CCSD(T)'!CF17</f>
        <v>-0.13259497803722553</v>
      </c>
      <c r="BZ16" s="109">
        <f>BV16-'CCSD(T)'!CG17</f>
        <v>0.24763255863592804</v>
      </c>
      <c r="CA16" s="109">
        <f>BW16-'CCSD(T)'!CG17</f>
        <v>0.10863692012276971</v>
      </c>
      <c r="CB16" s="157">
        <f t="shared" si="10"/>
        <v>0.44697527397787695</v>
      </c>
      <c r="CD16" s="114" t="s">
        <v>13</v>
      </c>
      <c r="CE16">
        <v>-2737.9131521519398</v>
      </c>
      <c r="CF16">
        <v>-2742.05662912964</v>
      </c>
      <c r="CG16" s="4">
        <v>-2742.2303266915601</v>
      </c>
      <c r="CH16" s="4">
        <v>-2742.2367123633599</v>
      </c>
      <c r="CI16" s="34">
        <f>627.5095*(CE17-CE15)</f>
        <v>20.982648341108483</v>
      </c>
      <c r="CJ16" s="34">
        <f>627.5095*(CF17-CF15)</f>
        <v>21.703164186941251</v>
      </c>
      <c r="CK16" s="34">
        <f>627.5095*(CG17-CG15)</f>
        <v>22.323544419577583</v>
      </c>
      <c r="CL16" s="34">
        <f>627.5095*(CH17-CH15)</f>
        <v>22.197262243054606</v>
      </c>
      <c r="CM16" s="109">
        <f>CI16-'CCSD(T)'!BB17</f>
        <v>1.6287322796006976E-2</v>
      </c>
      <c r="CN16" s="109">
        <f>CJ16-'CCSD(T)'!CH17</f>
        <v>-9.5427853288864384E-2</v>
      </c>
      <c r="CO16" s="109">
        <f>CK16-'CCSD(T)'!CI17</f>
        <v>0.28497862328802981</v>
      </c>
      <c r="CP16" s="109">
        <f>CL16-'CCSD(T)'!CI17</f>
        <v>0.15869644676505246</v>
      </c>
      <c r="CQ16" s="157">
        <f t="shared" si="11"/>
        <v>0.494098056113355</v>
      </c>
      <c r="CS16" s="33">
        <f t="shared" si="12"/>
        <v>4.7122782135478047E-2</v>
      </c>
      <c r="CU16" s="23">
        <f t="shared" si="13"/>
        <v>-0.95732231842625026</v>
      </c>
      <c r="CW16" s="23">
        <f t="shared" si="14"/>
        <v>-0.93158584491468588</v>
      </c>
      <c r="CY16">
        <f>CE16-'CCSD(T)'!AP17</f>
        <v>8.0807669019122841E-4</v>
      </c>
      <c r="CZ16">
        <f>BP16-'CCSD(T)'!BN17</f>
        <v>1.0980082302012306E-3</v>
      </c>
      <c r="DC16" s="114" t="s">
        <v>13</v>
      </c>
      <c r="DD16">
        <v>-2737.9131521519398</v>
      </c>
      <c r="DE16">
        <v>-2742.0485942730902</v>
      </c>
      <c r="DF16">
        <v>-2742.2197277743599</v>
      </c>
      <c r="DG16" s="39">
        <v>-2742.22594967136</v>
      </c>
      <c r="DH16" s="34">
        <f>627.5095*(DD17-DD15)</f>
        <v>20.982648347386366</v>
      </c>
      <c r="DI16" s="34">
        <f>627.5095*(DE17-DE15)</f>
        <v>21.750708862166356</v>
      </c>
      <c r="DJ16" s="34">
        <f>627.5095*(DF17-DF15)</f>
        <v>22.448980355840074</v>
      </c>
      <c r="DK16" s="34">
        <f>627.5095*(DG17-DG15)</f>
        <v>22.332833311084023</v>
      </c>
      <c r="DL16" s="109">
        <f>DH16-'CCSD(T)'!BB17</f>
        <v>1.6287329073890078E-2</v>
      </c>
      <c r="DM16" s="109">
        <f>DI16-'CCSD(T)'!CH17</f>
        <v>-4.7883178063759857E-2</v>
      </c>
      <c r="DN16" s="109">
        <f>DJ16-'CCSD(T)'!CI17</f>
        <v>0.41041455955052086</v>
      </c>
      <c r="DO16" s="109">
        <f>DK16-'CCSD(T)'!CI17</f>
        <v>0.29426751479446978</v>
      </c>
      <c r="DP16" s="157">
        <f t="shared" si="15"/>
        <v>0.58212444891766779</v>
      </c>
      <c r="DQ16" s="23"/>
    </row>
    <row r="17" spans="1:121" ht="18">
      <c r="A17" s="150">
        <v>-18.29</v>
      </c>
      <c r="C17" s="1">
        <v>-18.29</v>
      </c>
      <c r="D17" s="1">
        <v>-18.29</v>
      </c>
      <c r="E17" s="39">
        <f t="shared" si="3"/>
        <v>0.26855887835489867</v>
      </c>
      <c r="F17" s="5" t="s">
        <v>14</v>
      </c>
      <c r="G17" s="4">
        <v>-2739.3791538636201</v>
      </c>
      <c r="H17" s="19">
        <v>-2739.3797293276298</v>
      </c>
      <c r="I17" s="138">
        <f t="shared" si="4"/>
        <v>5.7546400967112277E-4</v>
      </c>
      <c r="J17">
        <v>-2744.71570468033</v>
      </c>
      <c r="K17" s="34">
        <f>627.5095*(G15-G16)</f>
        <v>-12.577877720906965</v>
      </c>
      <c r="L17" s="34">
        <f>627.5095*(J15-J16)</f>
        <v>-17.326770991372268</v>
      </c>
      <c r="M17" s="23">
        <f t="shared" si="0"/>
        <v>0.2701642628760812</v>
      </c>
      <c r="N17" s="33">
        <f t="shared" si="5"/>
        <v>0.27194288821153023</v>
      </c>
      <c r="O17" s="23">
        <f t="shared" si="6"/>
        <v>1.7786253354490356E-3</v>
      </c>
      <c r="P17" s="23">
        <f>'LNO-CCSD(T)-def2nZVP'!LB18</f>
        <v>-0.14163250827597551</v>
      </c>
      <c r="Q17" s="23">
        <f t="shared" si="7"/>
        <v>4.6695982074144833E-2</v>
      </c>
      <c r="R17" s="23">
        <f t="shared" si="1"/>
        <v>-8.6037187609640867E-2</v>
      </c>
      <c r="S17" s="172">
        <f>-'LNO-CCSD(T)-def2nZVP'!AS18+'CCSD(T)'!BY18</f>
        <v>-3.3381089215680504E-3</v>
      </c>
      <c r="T17" s="356">
        <f>-'LNO-CCSD(T)-def2nZVP'!FA18+'CCSD(T)'!CI18</f>
        <v>-2.6307735682166822E-2</v>
      </c>
      <c r="U17" s="96">
        <f>'LNO-CCSD(T)-def2nZVP'!KV18+Q17+T17+R17</f>
        <v>-18.0214411216451</v>
      </c>
      <c r="V17" s="33">
        <f t="shared" si="2"/>
        <v>0.26855887835489867</v>
      </c>
      <c r="W17" s="114" t="s">
        <v>14</v>
      </c>
      <c r="X17">
        <v>-2739.2982006564098</v>
      </c>
      <c r="Y17">
        <v>-2744.3794011494901</v>
      </c>
      <c r="Z17">
        <v>-2744.63648294739</v>
      </c>
      <c r="AA17">
        <v>-2744.6448431778799</v>
      </c>
      <c r="AB17" s="34">
        <f>627.5095*(X15-X16)</f>
        <v>-12.848041983783046</v>
      </c>
      <c r="AC17" s="34">
        <f>627.5095*(Y15-Y16)</f>
        <v>-17.598713879583798</v>
      </c>
      <c r="AD17" s="34">
        <f>627.5095*(Z15-Z16)</f>
        <v>-18.526053304753475</v>
      </c>
      <c r="AE17" s="34">
        <f>627.5095*(AA15-AA16)</f>
        <v>-18.426787376283325</v>
      </c>
      <c r="AF17" s="109">
        <f>AC17-'CCSD(T)'!BX18</f>
        <v>-0.63869815270220442</v>
      </c>
      <c r="AG17" s="109">
        <f>AD17-'CCSD(T)'!BY18</f>
        <v>-1.390532528355596</v>
      </c>
      <c r="AH17" s="109">
        <f>AE17-'CCSD(T)'!BY18</f>
        <v>-1.2912665998854465</v>
      </c>
      <c r="AK17" s="5" t="s">
        <v>14</v>
      </c>
      <c r="AL17">
        <v>-2739.2982006563998</v>
      </c>
      <c r="AM17">
        <v>-2744.38430421969</v>
      </c>
      <c r="AN17">
        <v>-2744.64421971505</v>
      </c>
      <c r="AO17">
        <v>-2744.6527254979401</v>
      </c>
      <c r="AP17" s="34">
        <f>627.5095*(AL15-AL16)</f>
        <v>-12.848041977505165</v>
      </c>
      <c r="AQ17" s="34">
        <f>627.5095*(AM15-AM16)</f>
        <v>-17.337259611568062</v>
      </c>
      <c r="AR17" s="34">
        <f>627.5095*(AN15-AN16)</f>
        <v>-18.114206006066361</v>
      </c>
      <c r="AS17" s="34">
        <f>627.5095*(AO15-AO16)</f>
        <v>-18.010269216797468</v>
      </c>
      <c r="AT17" s="109">
        <f>AQ17-'CCSD(T)'!BX18</f>
        <v>-0.37724388468646808</v>
      </c>
      <c r="AU17" s="109">
        <f>AR17-'CCSD(T)'!BY18</f>
        <v>-0.97868522966848204</v>
      </c>
      <c r="AV17" s="109">
        <f>AS17-'CCSD(T)'!BY18</f>
        <v>-0.8747484403995891</v>
      </c>
      <c r="AW17" s="158">
        <f t="shared" si="8"/>
        <v>-0.67300960522940656</v>
      </c>
      <c r="AX17" s="158">
        <f t="shared" si="9"/>
        <v>-0.16131158934821954</v>
      </c>
      <c r="AY17" s="160">
        <f>'LNO-CCSD(T)-def2nZVP'!LB18</f>
        <v>-0.14163250827597551</v>
      </c>
      <c r="AZ17" s="23"/>
      <c r="BA17" s="114" t="s">
        <v>14</v>
      </c>
      <c r="BB17" s="144">
        <v>-2737.7886117346402</v>
      </c>
      <c r="BC17">
        <v>-2741.5210728452298</v>
      </c>
      <c r="BD17" s="4">
        <v>-2741.6725865193698</v>
      </c>
      <c r="BE17" s="4">
        <v>-2741.6785462381499</v>
      </c>
      <c r="BF17" s="34">
        <f>627.5095*(BB15-BB16)</f>
        <v>-13.913080116899303</v>
      </c>
      <c r="BG17" s="34">
        <f>627.5095*(BC15-BC16)</f>
        <v>-17.44450406631012</v>
      </c>
      <c r="BH17" s="34">
        <f>627.5095*(BD15-BD16)</f>
        <v>-18.243824487761199</v>
      </c>
      <c r="BI17" s="34">
        <f>627.5095*(BE15-BE16)</f>
        <v>-18.161015792684015</v>
      </c>
      <c r="BJ17" s="109">
        <f>BF17-'CCSD(T)'!BV18</f>
        <v>-6.2422862865599171E-2</v>
      </c>
      <c r="BK17" s="109">
        <f>BG17-'CCSD(T)'!CF18</f>
        <v>-0.48448833942852687</v>
      </c>
      <c r="BL17" s="109">
        <f>BH17-'CCSD(T)'!CG18</f>
        <v>-1.1083037113633196</v>
      </c>
      <c r="BM17" s="109">
        <f>BI17-'CCSD(T)'!CG18</f>
        <v>-1.0254950162861363</v>
      </c>
      <c r="BO17" s="114" t="s">
        <v>14</v>
      </c>
      <c r="BP17">
        <v>-2737.7886117346502</v>
      </c>
      <c r="BQ17">
        <v>-2741.5283818429798</v>
      </c>
      <c r="BR17">
        <v>-2741.6819588940798</v>
      </c>
      <c r="BS17">
        <v>-2741.6880719146202</v>
      </c>
      <c r="BT17" s="34">
        <f>627.5095*(BP15-BP16)</f>
        <v>-13.91308011062142</v>
      </c>
      <c r="BU17" s="34">
        <f>627.5095*(BQ15-BQ16)</f>
        <v>-16.967593413797978</v>
      </c>
      <c r="BV17" s="34">
        <f>627.5095*(BR15-BR16)</f>
        <v>-17.57920443973029</v>
      </c>
      <c r="BW17" s="34">
        <f>627.5095*(BS15-BS16)</f>
        <v>-17.479291429679165</v>
      </c>
      <c r="BX17" s="109">
        <f>BT17-'CCSD(T)'!BV18</f>
        <v>-6.2422856587716069E-2</v>
      </c>
      <c r="BY17" s="109">
        <f>BU17-'CCSD(T)'!CF18</f>
        <v>-7.5776869163846072E-3</v>
      </c>
      <c r="BZ17" s="109">
        <f>BV17-'CCSD(T)'!CG18</f>
        <v>-0.44368366333241127</v>
      </c>
      <c r="CA17" s="109">
        <f>BW17-'CCSD(T)'!CG18</f>
        <v>-0.34377065328128609</v>
      </c>
      <c r="CB17" s="157">
        <f t="shared" si="10"/>
        <v>-0.51169801588118702</v>
      </c>
      <c r="CD17" s="114" t="s">
        <v>14</v>
      </c>
      <c r="CE17">
        <v>-2737.90074097352</v>
      </c>
      <c r="CF17">
        <v>-2742.04909786489</v>
      </c>
      <c r="CG17" s="4">
        <v>-2742.2228259589501</v>
      </c>
      <c r="CH17" s="4">
        <v>-2742.2292612497899</v>
      </c>
      <c r="CI17" s="34">
        <f>627.5095*(CE15-CE16)</f>
        <v>-13.194515976473394</v>
      </c>
      <c r="CJ17" s="34">
        <f>627.5095*(CF15-CF16)</f>
        <v>-16.977224009292286</v>
      </c>
      <c r="CK17" s="34">
        <f>627.5095*(CG15-CG16)</f>
        <v>-17.616763449861978</v>
      </c>
      <c r="CL17" s="34">
        <f>627.5095*(CH15-CH16)</f>
        <v>-17.521617692354649</v>
      </c>
      <c r="CM17" s="109">
        <f>CI17-'CCSD(T)'!BB18</f>
        <v>-4.0448264742353857E-2</v>
      </c>
      <c r="CN17" s="109">
        <f>CJ17-'CCSD(T)'!CH18</f>
        <v>-4.683318143111137E-2</v>
      </c>
      <c r="CO17" s="109">
        <f>CK17-'CCSD(T)'!CI18</f>
        <v>-0.25360533892010295</v>
      </c>
      <c r="CP17" s="109">
        <f>CL17-'CCSD(T)'!CI18</f>
        <v>-0.1584595814127745</v>
      </c>
      <c r="CQ17" s="157">
        <f t="shared" si="11"/>
        <v>-0.54439368306236346</v>
      </c>
      <c r="CS17" s="33">
        <f t="shared" si="12"/>
        <v>-3.2695667181176447E-2</v>
      </c>
      <c r="CU17" s="23">
        <f t="shared" si="13"/>
        <v>0.71856413414802667</v>
      </c>
      <c r="CW17" s="23">
        <f t="shared" si="14"/>
        <v>-0.34647399896822861</v>
      </c>
      <c r="CY17">
        <f>CE17-'CCSD(T)'!AP18</f>
        <v>7.6957377996222931E-4</v>
      </c>
      <c r="CZ17">
        <f>BP17-'CCSD(T)'!BN18</f>
        <v>1.0801227299452876E-3</v>
      </c>
      <c r="DC17" s="114" t="s">
        <v>14</v>
      </c>
      <c r="DD17">
        <v>-2737.90074097351</v>
      </c>
      <c r="DE17">
        <v>-2742.04174670674</v>
      </c>
      <c r="DF17">
        <v>-2742.2131067022401</v>
      </c>
      <c r="DG17" s="39">
        <v>-2742.2193878818198</v>
      </c>
      <c r="DH17" s="34">
        <f>627.5095*(DD15-DD16)</f>
        <v>-13.194515976473394</v>
      </c>
      <c r="DI17" s="34">
        <f>627.5095*(DE15-DE16)</f>
        <v>-17.453795925542703</v>
      </c>
      <c r="DJ17" s="34">
        <f>627.5095*(DF15-DF16)</f>
        <v>-18.294194700516726</v>
      </c>
      <c r="DK17" s="34">
        <f>627.5095*(DG15-DG16)</f>
        <v>-18.215248037590104</v>
      </c>
      <c r="DL17" s="109">
        <f>DH17-'CCSD(T)'!BB18</f>
        <v>-4.0448264742353857E-2</v>
      </c>
      <c r="DM17" s="109">
        <f>DI17-'CCSD(T)'!CH18</f>
        <v>-0.52340509768152899</v>
      </c>
      <c r="DN17" s="109">
        <f>DJ17-'CCSD(T)'!CI18</f>
        <v>-0.9310365895748518</v>
      </c>
      <c r="DO17" s="109">
        <f>DK17-'CCSD(T)'!CI18</f>
        <v>-0.85208992664822958</v>
      </c>
      <c r="DP17" s="157">
        <f t="shared" si="15"/>
        <v>-0.76145211204740093</v>
      </c>
      <c r="DQ17" s="23"/>
    </row>
    <row r="18" spans="1:121" ht="18">
      <c r="A18" s="150">
        <v>15.77</v>
      </c>
      <c r="C18" s="1">
        <v>15.77</v>
      </c>
      <c r="D18" s="1">
        <v>15.77</v>
      </c>
      <c r="E18" s="39">
        <f t="shared" si="3"/>
        <v>7.0432342147769944E-2</v>
      </c>
      <c r="F18" s="5" t="s">
        <v>15</v>
      </c>
      <c r="G18" s="4">
        <v>-2593.01499601962</v>
      </c>
      <c r="H18" s="19">
        <v>-2593.0155225090898</v>
      </c>
      <c r="I18" s="138">
        <f t="shared" si="4"/>
        <v>5.2648946984845679E-4</v>
      </c>
      <c r="J18">
        <v>-2596.92150973553</v>
      </c>
      <c r="K18" s="34">
        <f>627.5095*(G20-G19)</f>
        <v>22.844566567857058</v>
      </c>
      <c r="L18" s="34">
        <f>627.5095*(J20-J19)</f>
        <v>17.46237920163577</v>
      </c>
      <c r="M18" s="23">
        <f t="shared" si="0"/>
        <v>4.8846720268187482E-2</v>
      </c>
      <c r="N18" s="33">
        <f t="shared" si="5"/>
        <v>0.29305077703931204</v>
      </c>
      <c r="O18" s="23">
        <f t="shared" si="6"/>
        <v>0.24420405677112456</v>
      </c>
      <c r="P18" s="23">
        <f>'LNO-CCSD(T)-def2nZVP'!LB19</f>
        <v>-0.1431356764049827</v>
      </c>
      <c r="Q18" s="23">
        <f t="shared" si="7"/>
        <v>0.18909636071567362</v>
      </c>
      <c r="R18" s="23">
        <f t="shared" si="1"/>
        <v>-8.6950313839617849E-2</v>
      </c>
      <c r="S18" s="172">
        <f>-'LNO-CCSD(T)-def2nZVP'!AS19+'CCSD(T)'!BY19</f>
        <v>8.3325680960964377E-2</v>
      </c>
      <c r="T18" s="356">
        <f>-'LNO-CCSD(T)-def2nZVP'!FA19+'CCSD(T)'!CI19</f>
        <v>0.13914317559395428</v>
      </c>
      <c r="U18" s="96">
        <f>'LNO-CCSD(T)-def2nZVP'!KV19+Q18+T18+R18</f>
        <v>15.69956765785223</v>
      </c>
      <c r="V18" s="33">
        <f t="shared" si="2"/>
        <v>-7.0432342147769944E-2</v>
      </c>
      <c r="W18" s="114" t="s">
        <v>15</v>
      </c>
      <c r="X18">
        <v>-2592.9420857579298</v>
      </c>
      <c r="Y18">
        <v>-2596.6503288046802</v>
      </c>
      <c r="Z18">
        <v>-2596.84103889074</v>
      </c>
      <c r="AA18">
        <v>-2596.8475257016898</v>
      </c>
      <c r="AB18" s="34">
        <f>627.5095*(X20-X19)</f>
        <v>22.79571984758887</v>
      </c>
      <c r="AC18" s="34">
        <f>627.5095*(Y20-Y19)</f>
        <v>17.169328424596458</v>
      </c>
      <c r="AD18" s="34">
        <f>627.5095*(Z20-Z19)</f>
        <v>15.965035322213234</v>
      </c>
      <c r="AE18" s="34">
        <f>627.5095*(AA20-AA19)</f>
        <v>15.731473293109294</v>
      </c>
      <c r="AF18" s="109">
        <f>AC18-'CCSD(T)'!BX19</f>
        <v>4.0552571752604507</v>
      </c>
      <c r="AG18" s="109">
        <f>AD18-'CCSD(T)'!BY19</f>
        <v>4.4005660603551</v>
      </c>
      <c r="AH18" s="109">
        <f>AE18-'CCSD(T)'!BY19</f>
        <v>4.1670040312511603</v>
      </c>
      <c r="AK18" s="5" t="s">
        <v>15</v>
      </c>
      <c r="AL18">
        <v>-2592.9420857579198</v>
      </c>
      <c r="AM18">
        <v>-2596.6535097454498</v>
      </c>
      <c r="AN18">
        <v>-2596.8467078553799</v>
      </c>
      <c r="AO18">
        <v>-2596.8533412237798</v>
      </c>
      <c r="AP18" s="34">
        <f>627.5095*(AL20-AL19)</f>
        <v>22.79571984758887</v>
      </c>
      <c r="AQ18" s="34">
        <f>627.5095*(AM20-AM19)</f>
        <v>17.204780534080253</v>
      </c>
      <c r="AR18" s="34">
        <f>627.5095*(AN20-AN19)</f>
        <v>15.972686934617073</v>
      </c>
      <c r="AS18" s="34">
        <f>627.5095*(AO20-AO19)</f>
        <v>15.732906901447217</v>
      </c>
      <c r="AT18" s="109">
        <f>AQ18-'CCSD(T)'!BX19</f>
        <v>4.0907092847442463</v>
      </c>
      <c r="AU18" s="109">
        <f>AR18-'CCSD(T)'!BY19</f>
        <v>4.4082176727589388</v>
      </c>
      <c r="AV18" s="109">
        <f>AS18-'CCSD(T)'!BY19</f>
        <v>4.168437639589083</v>
      </c>
      <c r="AW18" s="158">
        <f t="shared" si="8"/>
        <v>-1.4718736326330362</v>
      </c>
      <c r="AX18" s="158">
        <f t="shared" si="9"/>
        <v>2.0667282798044084E-2</v>
      </c>
      <c r="AY18" s="160">
        <f>'LNO-CCSD(T)-def2nZVP'!LB19</f>
        <v>-0.1431356764049827</v>
      </c>
      <c r="AZ18" s="23"/>
      <c r="BA18" s="5" t="s">
        <v>15</v>
      </c>
      <c r="BB18" s="144">
        <v>-2591.7418189004302</v>
      </c>
      <c r="BC18">
        <v>-2594.3995609082899</v>
      </c>
      <c r="BD18" s="4">
        <v>-2594.5140506278999</v>
      </c>
      <c r="BE18" s="4">
        <v>-2594.5188475721702</v>
      </c>
      <c r="BF18" s="34">
        <f>627.5095*(BB20-BB19)</f>
        <v>18.872800835045098</v>
      </c>
      <c r="BG18" s="34">
        <f>627.5095*(BC20-BC19)</f>
        <v>13.343642799677708</v>
      </c>
      <c r="BH18" s="34">
        <f>627.5095*(BD20-BD19)</f>
        <v>12.116894087835453</v>
      </c>
      <c r="BI18" s="34">
        <f>627.5095*(BE20-BE19)</f>
        <v>11.908938067006908</v>
      </c>
      <c r="BJ18" s="109">
        <f>BF18-'CCSD(T)'!BV19</f>
        <v>1.4640235358491793E-3</v>
      </c>
      <c r="BK18" s="109">
        <f>BG18-'CCSD(T)'!CF19</f>
        <v>0.22957155034170107</v>
      </c>
      <c r="BL18" s="109">
        <f>BH18-'CCSD(T)'!CG19</f>
        <v>0.55242482597731879</v>
      </c>
      <c r="BM18" s="109">
        <f>BI18-'CCSD(T)'!CG19</f>
        <v>0.34446880514877343</v>
      </c>
      <c r="BO18" s="5" t="s">
        <v>15</v>
      </c>
      <c r="BP18">
        <v>-2591.7418189004302</v>
      </c>
      <c r="BQ18">
        <v>-2594.4030365199401</v>
      </c>
      <c r="BR18">
        <v>-2594.51931552831</v>
      </c>
      <c r="BS18">
        <v>-2594.52426501115</v>
      </c>
      <c r="BT18" s="34">
        <f>627.5095*(BP20-BP19)</f>
        <v>18.872800847600864</v>
      </c>
      <c r="BU18" s="34">
        <f>627.5095*(BQ20-BQ19)</f>
        <v>13.255789260941045</v>
      </c>
      <c r="BV18" s="34">
        <f>627.5095*(BR20-BR19)</f>
        <v>11.980654207621111</v>
      </c>
      <c r="BW18" s="34">
        <f>627.5095*(BS20-BS19)</f>
        <v>11.763248345509965</v>
      </c>
      <c r="BX18" s="109">
        <f>BT18-'CCSD(T)'!BV19</f>
        <v>1.4640360916153838E-3</v>
      </c>
      <c r="BY18" s="109">
        <f>BU18-'CCSD(T)'!CF19</f>
        <v>0.14171801160503783</v>
      </c>
      <c r="BZ18" s="109">
        <f>BV18-'CCSD(T)'!CG19</f>
        <v>0.41618494576297671</v>
      </c>
      <c r="CA18" s="109">
        <f>BW18-'CCSD(T)'!CG19</f>
        <v>0.19877908365183039</v>
      </c>
      <c r="CB18" s="157">
        <f t="shared" si="10"/>
        <v>-1.4925409154310803</v>
      </c>
      <c r="CD18" s="5" t="s">
        <v>15</v>
      </c>
      <c r="CE18">
        <v>-2591.8059208598602</v>
      </c>
      <c r="CF18">
        <v>-2594.7487174890898</v>
      </c>
      <c r="CG18" s="4">
        <v>-2594.8772795107002</v>
      </c>
      <c r="CH18" s="4">
        <v>-2594.8823843598898</v>
      </c>
      <c r="CI18" s="34">
        <f>627.5095*(CE20-CE19)</f>
        <v>21.134499459292716</v>
      </c>
      <c r="CJ18" s="34">
        <f>627.5095*(CF20-CF19)</f>
        <v>14.973009149377964</v>
      </c>
      <c r="CK18" s="34">
        <f>627.5095*(CG20-CG19)</f>
        <v>13.816624169367429</v>
      </c>
      <c r="CL18" s="34">
        <f>627.5095*(CH20-CH19)</f>
        <v>13.62186552709753</v>
      </c>
      <c r="CM18" s="109">
        <f>CI18-'CCSD(T)'!BB19</f>
        <v>-3.298413301565617E-2</v>
      </c>
      <c r="CN18" s="109">
        <f>CJ18-'CCSD(T)'!CH19</f>
        <v>0.12021989504019714</v>
      </c>
      <c r="CO18" s="109">
        <f>CK18-'CCSD(T)'!CI19</f>
        <v>0.37648937484349076</v>
      </c>
      <c r="CP18" s="109">
        <f>CL18-'CCSD(T)'!CI19</f>
        <v>0.18173073257359107</v>
      </c>
      <c r="CQ18" s="157">
        <f t="shared" si="11"/>
        <v>-1.3511436222804338</v>
      </c>
      <c r="CS18" s="33">
        <f t="shared" si="12"/>
        <v>0.14139729315064642</v>
      </c>
      <c r="CU18" s="23">
        <f t="shared" si="13"/>
        <v>2.2616986116918518</v>
      </c>
      <c r="CW18" s="23">
        <f t="shared" si="14"/>
        <v>-1.6612203882961545</v>
      </c>
      <c r="CY18">
        <f>CE18-'CCSD(T)'!AP19</f>
        <v>6.7726013003266416E-4</v>
      </c>
      <c r="CZ18">
        <f>BP18-'CCSD(T)'!BN19</f>
        <v>1.0968082597173634E-3</v>
      </c>
      <c r="DC18" s="5" t="s">
        <v>15</v>
      </c>
      <c r="DD18">
        <v>-2591.8059208598602</v>
      </c>
      <c r="DE18">
        <v>-2594.7451081368499</v>
      </c>
      <c r="DF18">
        <v>-2594.87168709968</v>
      </c>
      <c r="DG18" s="39">
        <v>-2594.8766445880601</v>
      </c>
      <c r="DH18" s="34">
        <f>627.5095*(DD20-DD19)</f>
        <v>21.13449944673695</v>
      </c>
      <c r="DI18" s="34">
        <f>627.5095*(DE20-DE19)</f>
        <v>15.0159838864682</v>
      </c>
      <c r="DJ18" s="34">
        <f>627.5095*(DF20-DF19)</f>
        <v>13.925522996743943</v>
      </c>
      <c r="DK18" s="34">
        <f>627.5095*(DG20-DG19)</f>
        <v>13.739781903925836</v>
      </c>
      <c r="DL18" s="109">
        <f>DH18-'CCSD(T)'!BB19</f>
        <v>-3.2984145571422374E-2</v>
      </c>
      <c r="DM18" s="109">
        <f>DI18-'CCSD(T)'!CH19</f>
        <v>0.16319463213043406</v>
      </c>
      <c r="DN18" s="109">
        <f>DJ18-'CCSD(T)'!CI19</f>
        <v>0.48538820222000467</v>
      </c>
      <c r="DO18" s="109">
        <f>DK18-'CCSD(T)'!CI19</f>
        <v>0.29964710940189754</v>
      </c>
      <c r="DP18" s="157">
        <f t="shared" si="15"/>
        <v>-1.2762019825423643</v>
      </c>
      <c r="DQ18" s="23"/>
    </row>
    <row r="19" spans="1:121" ht="18">
      <c r="A19" s="150">
        <v>14.25</v>
      </c>
      <c r="C19" s="1">
        <v>14.25</v>
      </c>
      <c r="D19" s="1">
        <v>14.25</v>
      </c>
      <c r="E19" s="39">
        <f t="shared" si="3"/>
        <v>0.39322564072255872</v>
      </c>
      <c r="F19" s="5" t="s">
        <v>16</v>
      </c>
      <c r="G19" s="4">
        <v>-2593.0203568777602</v>
      </c>
      <c r="H19" s="19">
        <v>-2593.0208798359899</v>
      </c>
      <c r="I19" s="138">
        <f t="shared" si="4"/>
        <v>5.229582297943125E-4</v>
      </c>
      <c r="J19">
        <v>-2596.9242710989802</v>
      </c>
      <c r="K19" s="34">
        <f>627.5095*(G20-G18)</f>
        <v>19.480577156733517</v>
      </c>
      <c r="L19" s="34">
        <f>627.5095*(J20-J18)</f>
        <v>15.729597403688514</v>
      </c>
      <c r="M19" s="23">
        <f t="shared" si="0"/>
        <v>0.27416582837832237</v>
      </c>
      <c r="N19" s="33">
        <f t="shared" si="5"/>
        <v>0.32419295629725298</v>
      </c>
      <c r="O19" s="23">
        <f t="shared" si="6"/>
        <v>5.0027127918930603E-2</v>
      </c>
      <c r="P19" s="23">
        <f>'LNO-CCSD(T)-def2nZVP'!LB20</f>
        <v>-0.3303845484565926</v>
      </c>
      <c r="Q19" s="23">
        <f t="shared" si="7"/>
        <v>8.3107715071686239E-2</v>
      </c>
      <c r="R19" s="23">
        <f t="shared" si="1"/>
        <v>-0.20069797340239584</v>
      </c>
      <c r="S19" s="172">
        <f>-'LNO-CCSD(T)-def2nZVP'!AS20+'CCSD(T)'!BY20</f>
        <v>0.23614511282547213</v>
      </c>
      <c r="T19" s="356">
        <f>-'LNO-CCSD(T)-def2nZVP'!FA20+'CCSD(T)'!CI20</f>
        <v>0.19638535740887164</v>
      </c>
      <c r="U19" s="96">
        <f>'LNO-CCSD(T)-def2nZVP'!KV20+Q19+T19+R19</f>
        <v>14.643225640722559</v>
      </c>
      <c r="V19" s="33">
        <f t="shared" si="2"/>
        <v>0.39322564072255872</v>
      </c>
      <c r="W19" s="114" t="s">
        <v>16</v>
      </c>
      <c r="X19">
        <v>-2592.9478056849098</v>
      </c>
      <c r="Y19">
        <v>-2596.6531397963499</v>
      </c>
      <c r="Z19">
        <v>-2596.8430409442699</v>
      </c>
      <c r="AA19">
        <v>-2596.8492817354499</v>
      </c>
      <c r="AB19" s="34">
        <f>627.5095*(X20-X18)</f>
        <v>19.206411328355195</v>
      </c>
      <c r="AC19" s="34">
        <f>627.5095*(Y20-Y18)</f>
        <v>15.405404447391261</v>
      </c>
      <c r="AD19" s="34">
        <f>627.5095*(Z20-Z18)</f>
        <v>14.70872771272386</v>
      </c>
      <c r="AE19" s="34">
        <f>627.5095*(AA20-AA18)</f>
        <v>14.629545426324203</v>
      </c>
      <c r="AF19" s="109">
        <f>AC19-'CCSD(T)'!BX20</f>
        <v>-1.1529885378634415</v>
      </c>
      <c r="AG19" s="109">
        <f>AD19-'CCSD(T)'!BY20</f>
        <v>-1.4586392976085492</v>
      </c>
      <c r="AH19" s="109">
        <f>AE19-'CCSD(T)'!BY20</f>
        <v>-1.5378215840082063</v>
      </c>
      <c r="AK19" s="5" t="s">
        <v>16</v>
      </c>
      <c r="AL19">
        <v>-2592.9478056849098</v>
      </c>
      <c r="AM19">
        <v>-2596.6559710379802</v>
      </c>
      <c r="AN19">
        <v>-2596.84826870914</v>
      </c>
      <c r="AO19">
        <v>-2596.8546543937</v>
      </c>
      <c r="AP19" s="34">
        <f>627.5095*(AL20-AL18)</f>
        <v>19.206411322077312</v>
      </c>
      <c r="AQ19" s="34">
        <f>627.5095*(AM20-AM18)</f>
        <v>15.660296088994057</v>
      </c>
      <c r="AR19" s="34">
        <f>627.5095*(AN20-AN18)</f>
        <v>14.993236372036664</v>
      </c>
      <c r="AS19" s="34">
        <f>627.5095*(AO20-AO18)</f>
        <v>14.90888030141066</v>
      </c>
      <c r="AT19" s="109">
        <f>AQ19-'CCSD(T)'!BX20</f>
        <v>-0.89809689626064504</v>
      </c>
      <c r="AU19" s="109">
        <f>AR19-'CCSD(T)'!BY20</f>
        <v>-1.174130638295745</v>
      </c>
      <c r="AV19" s="109">
        <f>AS19-'CCSD(T)'!BY20</f>
        <v>-1.2584867089217493</v>
      </c>
      <c r="AW19" s="158">
        <f t="shared" si="8"/>
        <v>-0.75141578758339733</v>
      </c>
      <c r="AX19" s="158">
        <f t="shared" si="9"/>
        <v>-0.40752484979339698</v>
      </c>
      <c r="AY19" s="160">
        <f>'LNO-CCSD(T)-def2nZVP'!LB20</f>
        <v>-0.3303845484565926</v>
      </c>
      <c r="AZ19" s="23"/>
      <c r="BA19" s="5" t="s">
        <v>16</v>
      </c>
      <c r="BB19" s="144">
        <v>-2591.74222836848</v>
      </c>
      <c r="BC19">
        <v>-2594.3944672880398</v>
      </c>
      <c r="BD19" s="4">
        <v>-2594.50746787965</v>
      </c>
      <c r="BE19" s="4">
        <v>-2594.5119692093699</v>
      </c>
      <c r="BF19" s="34">
        <f>627.5095*(BB20-BB18)</f>
        <v>18.615855743825076</v>
      </c>
      <c r="BG19" s="34">
        <f>627.5095*(BC20-BC18)</f>
        <v>16.539937896030523</v>
      </c>
      <c r="BH19" s="34">
        <f>627.5095*(BD20-BD18)</f>
        <v>16.247631150763404</v>
      </c>
      <c r="BI19" s="34">
        <f>627.5095*(BE20-BE18)</f>
        <v>16.225176068646476</v>
      </c>
      <c r="BJ19" s="109">
        <f>BF19-'CCSD(T)'!BV20</f>
        <v>6.0905156017440731E-2</v>
      </c>
      <c r="BK19" s="109">
        <f>BG19-'CCSD(T)'!CF20</f>
        <v>-1.8455089224179488E-2</v>
      </c>
      <c r="BL19" s="109">
        <f>BH19-'CCSD(T)'!CG20</f>
        <v>8.0264140430994502E-2</v>
      </c>
      <c r="BM19" s="109">
        <f>BI19-'CCSD(T)'!CG20</f>
        <v>5.780905831406713E-2</v>
      </c>
      <c r="BO19" s="5" t="s">
        <v>16</v>
      </c>
      <c r="BP19">
        <v>-2591.74222836849</v>
      </c>
      <c r="BQ19">
        <v>-2594.3978466046001</v>
      </c>
      <c r="BR19">
        <v>-2594.5125906458402</v>
      </c>
      <c r="BS19">
        <v>-2594.5172446056299</v>
      </c>
      <c r="BT19" s="34">
        <f>627.5095*(BP20-BP18)</f>
        <v>18.615855750102959</v>
      </c>
      <c r="BU19" s="34">
        <f>627.5095*(BQ20-BQ18)</f>
        <v>16.512510440985043</v>
      </c>
      <c r="BV19" s="34">
        <f>627.5095*(BR20-BR18)</f>
        <v>16.200581843820007</v>
      </c>
      <c r="BW19" s="34">
        <f>627.5095*(BS20-BS18)</f>
        <v>16.168619503195043</v>
      </c>
      <c r="BX19" s="109">
        <f>BT19-'CCSD(T)'!BV20</f>
        <v>6.0905162295323834E-2</v>
      </c>
      <c r="BY19" s="109">
        <f>BU19-'CCSD(T)'!CF20</f>
        <v>-4.588254426965932E-2</v>
      </c>
      <c r="BZ19" s="109">
        <f>BV19-'CCSD(T)'!CG20</f>
        <v>3.3214833487598128E-2</v>
      </c>
      <c r="CA19" s="109">
        <f>BW19-'CCSD(T)'!CG20</f>
        <v>1.2524928626334031E-3</v>
      </c>
      <c r="CB19" s="157">
        <f t="shared" si="10"/>
        <v>-0.34389093779000035</v>
      </c>
      <c r="CD19" s="5" t="s">
        <v>16</v>
      </c>
      <c r="CE19">
        <v>-2591.8129582761599</v>
      </c>
      <c r="CF19">
        <v>-2594.7501753055399</v>
      </c>
      <c r="CG19" s="4">
        <v>-2594.8776561978498</v>
      </c>
      <c r="CH19" s="4">
        <v>-2594.88250833745</v>
      </c>
      <c r="CI19" s="34">
        <f>627.5095*(CE20-CE18)</f>
        <v>16.718453875787816</v>
      </c>
      <c r="CJ19" s="34">
        <f>627.5095*(CF20-CF18)</f>
        <v>14.058215477711379</v>
      </c>
      <c r="CK19" s="34">
        <f>627.5095*(CG20-CG18)</f>
        <v>13.58024940447635</v>
      </c>
      <c r="CL19" s="34">
        <f>627.5095*(CH20-CH18)</f>
        <v>13.544068430298447</v>
      </c>
      <c r="CM19" s="109">
        <f>CI19-'CCSD(T)'!BB20</f>
        <v>3.4555304306319812E-2</v>
      </c>
      <c r="CN19" s="109">
        <f>CJ19-'CCSD(T)'!CH20</f>
        <v>-6.2545005342094839E-2</v>
      </c>
      <c r="CO19" s="109">
        <f>CK19-'CCSD(T)'!CI20</f>
        <v>1.155774296734613E-2</v>
      </c>
      <c r="CP19" s="109">
        <f>CL19-'CCSD(T)'!CI20</f>
        <v>-2.462323121055654E-2</v>
      </c>
      <c r="CQ19" s="157">
        <f t="shared" si="11"/>
        <v>-0.51414704741293171</v>
      </c>
      <c r="CS19" s="33">
        <f t="shared" si="12"/>
        <v>-0.17025610962293136</v>
      </c>
      <c r="CU19" s="23">
        <f t="shared" si="13"/>
        <v>-1.8974018743151433</v>
      </c>
      <c r="CW19" s="23">
        <f t="shared" si="14"/>
        <v>-2.4879574462894958</v>
      </c>
      <c r="CY19">
        <f>CE19-'CCSD(T)'!AP20</f>
        <v>7.848910699976841E-4</v>
      </c>
      <c r="CZ19">
        <f>BP19-'CCSD(T)'!BN20</f>
        <v>1.1915337199752685E-3</v>
      </c>
      <c r="DC19" s="5" t="s">
        <v>16</v>
      </c>
      <c r="DD19">
        <v>-2591.8129582761599</v>
      </c>
      <c r="DE19">
        <v>-2594.74657114397</v>
      </c>
      <c r="DF19">
        <v>-2594.8721420059601</v>
      </c>
      <c r="DG19" s="39">
        <v>-2594.8768469726501</v>
      </c>
      <c r="DH19" s="34">
        <f>627.5095*(DD20-DD18)</f>
        <v>16.718453863232053</v>
      </c>
      <c r="DI19" s="34">
        <f>627.5095*(DE20-DE18)</f>
        <v>14.097933020077207</v>
      </c>
      <c r="DJ19" s="34">
        <f>627.5095*(DF20-DF18)</f>
        <v>13.640064984381963</v>
      </c>
      <c r="DK19" s="34">
        <f>627.5095*(DG20-DG18)</f>
        <v>13.6127836510402</v>
      </c>
      <c r="DL19" s="109">
        <f>DH19-'CCSD(T)'!BB20</f>
        <v>3.455529175055716E-2</v>
      </c>
      <c r="DM19" s="109">
        <f>DI19-'CCSD(T)'!CH20</f>
        <v>-2.2827462976266588E-2</v>
      </c>
      <c r="DN19" s="109">
        <f>DJ19-'CCSD(T)'!CI20</f>
        <v>7.1373322872959832E-2</v>
      </c>
      <c r="DO19" s="109">
        <f>DK19-'CCSD(T)'!CI20</f>
        <v>4.4091989531196418E-2</v>
      </c>
      <c r="DP19" s="157">
        <f t="shared" si="15"/>
        <v>-0.48514936903700701</v>
      </c>
      <c r="DQ19" s="23"/>
    </row>
    <row r="20" spans="1:121" ht="18">
      <c r="A20" s="150">
        <v>1.52</v>
      </c>
      <c r="C20" s="1">
        <v>1.52</v>
      </c>
      <c r="D20" s="1">
        <v>1.52</v>
      </c>
      <c r="E20" s="39">
        <f t="shared" si="3"/>
        <v>0.463657982870332</v>
      </c>
      <c r="F20" s="5" t="s">
        <v>17</v>
      </c>
      <c r="G20" s="4">
        <v>-2592.9839517451401</v>
      </c>
      <c r="H20" s="19">
        <v>-2592.9844796549701</v>
      </c>
      <c r="I20" s="138">
        <f t="shared" si="4"/>
        <v>5.2790982999795233E-4</v>
      </c>
      <c r="J20">
        <v>-2596.89644302753</v>
      </c>
      <c r="K20" s="34">
        <f>627.5095*(G18-G19)</f>
        <v>3.3639894111235389</v>
      </c>
      <c r="L20" s="34">
        <f>627.5095*(J18-J19)</f>
        <v>1.7327817979472537</v>
      </c>
      <c r="M20" s="23">
        <f t="shared" si="0"/>
        <v>-0.22531910811013667</v>
      </c>
      <c r="N20" s="33">
        <f t="shared" si="5"/>
        <v>-3.1142179257942937E-2</v>
      </c>
      <c r="O20" s="23">
        <f t="shared" si="6"/>
        <v>0.19417692885219373</v>
      </c>
      <c r="P20" s="23">
        <f>'LNO-CCSD(T)-def2nZVP'!LB21</f>
        <v>0.18724887205160723</v>
      </c>
      <c r="Q20" s="23">
        <f t="shared" si="7"/>
        <v>0.10598864564398693</v>
      </c>
      <c r="R20" s="23">
        <f t="shared" si="1"/>
        <v>0.11374765956277637</v>
      </c>
      <c r="S20" s="172">
        <f>-'LNO-CCSD(T)-def2nZVP'!AS21+'CCSD(T)'!BY21</f>
        <v>-0.15281943186450597</v>
      </c>
      <c r="T20" s="356">
        <f>-'LNO-CCSD(T)-def2nZVP'!FA21+'CCSD(T)'!CI21</f>
        <v>-5.7242181814917109E-2</v>
      </c>
      <c r="U20" s="96">
        <f>'LNO-CCSD(T)-def2nZVP'!KV21+Q20+T20+R20</f>
        <v>1.056342017129668</v>
      </c>
      <c r="V20" s="33">
        <f t="shared" si="2"/>
        <v>-0.463657982870332</v>
      </c>
      <c r="W20" s="114" t="s">
        <v>17</v>
      </c>
      <c r="X20">
        <v>-2592.9114783944901</v>
      </c>
      <c r="Y20">
        <v>-2596.6257787310201</v>
      </c>
      <c r="Z20">
        <v>-2596.81759904208</v>
      </c>
      <c r="AA20">
        <v>-2596.8242120380301</v>
      </c>
      <c r="AB20" s="34">
        <f>627.5095*(X18-X19)</f>
        <v>3.5893085192336756</v>
      </c>
      <c r="AC20" s="34">
        <f>627.5095*(Y18-Y19)</f>
        <v>1.7639239772051967</v>
      </c>
      <c r="AD20" s="34">
        <f>627.5095*(Z18-Z19)</f>
        <v>1.2563076094893744</v>
      </c>
      <c r="AE20" s="34">
        <f>627.5095*(AA18-AA19)</f>
        <v>1.1019278667850914</v>
      </c>
      <c r="AF20" s="109">
        <f>AC20-'CCSD(T)'!BX21</f>
        <v>5.2082457131238931</v>
      </c>
      <c r="AG20" s="109">
        <f>AD20-'CCSD(T)'!BY21</f>
        <v>5.8592053579636474</v>
      </c>
      <c r="AH20" s="109">
        <f>AE20-'CCSD(T)'!BY21</f>
        <v>5.7048256152593648</v>
      </c>
      <c r="AK20" s="5" t="s">
        <v>17</v>
      </c>
      <c r="AL20">
        <v>-2592.9114783944901</v>
      </c>
      <c r="AM20">
        <v>-2596.62855347612</v>
      </c>
      <c r="AN20">
        <v>-2596.8228146133301</v>
      </c>
      <c r="AO20">
        <v>-2596.8295824116799</v>
      </c>
      <c r="AP20" s="34">
        <f>627.5095*(AL18-AL19)</f>
        <v>3.5893085255115578</v>
      </c>
      <c r="AQ20" s="34">
        <f>627.5095*(AM18-AM19)</f>
        <v>1.5444844450861972</v>
      </c>
      <c r="AR20" s="34">
        <f>627.5095*(AN18-AN19)</f>
        <v>0.97945056258041019</v>
      </c>
      <c r="AS20" s="34">
        <f>627.5095*(AO18-AO19)</f>
        <v>0.82402660003655614</v>
      </c>
      <c r="AT20" s="109">
        <f>AQ20-'CCSD(T)'!BX21</f>
        <v>4.9888061810048931</v>
      </c>
      <c r="AU20" s="109">
        <f>AR20-'CCSD(T)'!BY21</f>
        <v>5.5823483110546839</v>
      </c>
      <c r="AV20" s="109">
        <f>AS20-'CCSD(T)'!BY21</f>
        <v>5.4269243485108296</v>
      </c>
      <c r="AW20" s="158">
        <f t="shared" si="8"/>
        <v>-0.72045784504964105</v>
      </c>
      <c r="AX20" s="158">
        <f t="shared" si="9"/>
        <v>0.42819213259143574</v>
      </c>
      <c r="AY20" s="160">
        <f>'LNO-CCSD(T)-def2nZVP'!LB21</f>
        <v>0.18724887205160723</v>
      </c>
      <c r="AZ20" s="23"/>
      <c r="BA20" s="5" t="s">
        <v>17</v>
      </c>
      <c r="BB20" s="144">
        <v>-2591.7121526471801</v>
      </c>
      <c r="BC20">
        <v>-2594.3732028405698</v>
      </c>
      <c r="BD20" s="4">
        <v>-2594.48815838061</v>
      </c>
      <c r="BE20" s="4">
        <v>-2594.49299110933</v>
      </c>
      <c r="BF20" s="34">
        <f>627.5095*(BB18-BB19)</f>
        <v>0.25694509122002185</v>
      </c>
      <c r="BG20" s="34">
        <f>627.5095*(BC18-BC19)</f>
        <v>-3.1962950963528134</v>
      </c>
      <c r="BH20" s="34">
        <f>627.5095*(BD18-BD19)</f>
        <v>-4.1307370629279498</v>
      </c>
      <c r="BI20" s="34">
        <f>627.5095*(BE18-BE19)</f>
        <v>-4.3162380016395678</v>
      </c>
      <c r="BJ20" s="109">
        <f>BF20-'CCSD(T)'!BV21</f>
        <v>-5.9441132481590053E-2</v>
      </c>
      <c r="BK20" s="109">
        <f>BG20-'CCSD(T)'!CF21</f>
        <v>0.24802663956588278</v>
      </c>
      <c r="BL20" s="109">
        <f>BH20-'CCSD(T)'!CG21</f>
        <v>0.4721606855463234</v>
      </c>
      <c r="BM20" s="109">
        <f>BI20-'CCSD(T)'!CG21</f>
        <v>0.28665974683470541</v>
      </c>
      <c r="BO20" s="5" t="s">
        <v>17</v>
      </c>
      <c r="BP20">
        <v>-2591.7121526471701</v>
      </c>
      <c r="BQ20">
        <v>-2594.3767221606499</v>
      </c>
      <c r="BR20">
        <v>-2594.4934982588602</v>
      </c>
      <c r="BS20">
        <v>-2594.49849867693</v>
      </c>
      <c r="BT20" s="34">
        <f>627.5095*(BP18-BP19)</f>
        <v>0.25694509749790406</v>
      </c>
      <c r="BU20" s="34">
        <f>627.5095*(BQ18-BQ19)</f>
        <v>-3.2567211800439995</v>
      </c>
      <c r="BV20" s="34">
        <f>627.5095*(BR18-BR19)</f>
        <v>-4.2199276361988947</v>
      </c>
      <c r="BW20" s="34">
        <f>627.5095*(BS18-BS19)</f>
        <v>-4.4053711576850763</v>
      </c>
      <c r="BX20" s="109">
        <f>BT20-'CCSD(T)'!BV21</f>
        <v>-5.9441126203707839E-2</v>
      </c>
      <c r="BY20" s="109">
        <f>BU20-'CCSD(T)'!CF21</f>
        <v>0.18760055587469671</v>
      </c>
      <c r="BZ20" s="109">
        <f>BV20-'CCSD(T)'!CG21</f>
        <v>0.38297011227537858</v>
      </c>
      <c r="CA20" s="109">
        <f>BW20-'CCSD(T)'!CG21</f>
        <v>0.19752659078919699</v>
      </c>
      <c r="CB20" s="157">
        <f t="shared" si="10"/>
        <v>-1.1486499776410768</v>
      </c>
      <c r="CD20" s="5" t="s">
        <v>17</v>
      </c>
      <c r="CE20">
        <v>-2591.7792783088298</v>
      </c>
      <c r="CF20">
        <v>-2594.7263142976199</v>
      </c>
      <c r="CG20" s="4">
        <v>-2594.8556380066202</v>
      </c>
      <c r="CH20" s="4">
        <v>-2594.8608005138599</v>
      </c>
      <c r="CI20" s="34">
        <f>627.5095*(CE18-CE19)</f>
        <v>4.4160455835048964</v>
      </c>
      <c r="CJ20" s="34">
        <f>627.5095*(CF18-CF19)</f>
        <v>0.91479367166658543</v>
      </c>
      <c r="CK20" s="34">
        <f>627.5095*(CG18-CG19)</f>
        <v>0.23637476489107895</v>
      </c>
      <c r="CL20" s="34">
        <f>627.5095*(CH18-CH19)</f>
        <v>7.7797096799081825E-2</v>
      </c>
      <c r="CM20" s="109">
        <f>CI20-'CCSD(T)'!BB21</f>
        <v>-6.7539437321979534E-2</v>
      </c>
      <c r="CN20" s="109">
        <f>CJ20-'CCSD(T)'!CH21</f>
        <v>0.18276490038229221</v>
      </c>
      <c r="CO20" s="109">
        <f>CK20-'CCSD(T)'!CI21</f>
        <v>0.36493163187614369</v>
      </c>
      <c r="CP20" s="109">
        <f>CL20-'CCSD(T)'!CI21</f>
        <v>0.20635396378414655</v>
      </c>
      <c r="CQ20" s="157">
        <f t="shared" si="11"/>
        <v>-0.83699657486750356</v>
      </c>
      <c r="CS20" s="33">
        <f t="shared" si="12"/>
        <v>0.31165340277357323</v>
      </c>
      <c r="CU20" s="23">
        <f t="shared" si="13"/>
        <v>4.1591004860069924</v>
      </c>
      <c r="CW20" s="23">
        <f t="shared" si="14"/>
        <v>0.82673705799333863</v>
      </c>
      <c r="CY20">
        <f>CE20-'CCSD(T)'!AP21</f>
        <v>7.3232751037721755E-4</v>
      </c>
      <c r="CZ20">
        <f>BP20-'CCSD(T)'!BN21</f>
        <v>1.1938668098991911E-3</v>
      </c>
      <c r="DC20" s="5" t="s">
        <v>17</v>
      </c>
      <c r="DD20">
        <v>-2591.7792783088498</v>
      </c>
      <c r="DE20">
        <v>-2594.72264165145</v>
      </c>
      <c r="DF20">
        <v>-2594.8499502734098</v>
      </c>
      <c r="DG20" s="39">
        <v>-2594.8549512373602</v>
      </c>
      <c r="DH20" s="34">
        <f>627.5095*(DD18-DD19)</f>
        <v>4.4160455835048964</v>
      </c>
      <c r="DI20" s="34">
        <f>627.5095*(DE18-DE19)</f>
        <v>0.91805086639099498</v>
      </c>
      <c r="DJ20" s="34">
        <f>627.5095*(DF18-DF19)</f>
        <v>0.28545801236198054</v>
      </c>
      <c r="DK20" s="34">
        <f>627.5095*(DG18-DG19)</f>
        <v>0.12699825288563715</v>
      </c>
      <c r="DL20" s="109">
        <f>DH20-'CCSD(T)'!BB21</f>
        <v>-6.7539437321979534E-2</v>
      </c>
      <c r="DM20" s="109">
        <f>DI20-'CCSD(T)'!CH21</f>
        <v>0.18602209510670176</v>
      </c>
      <c r="DN20" s="109">
        <f>DJ20-'CCSD(T)'!CI21</f>
        <v>0.41401487934704528</v>
      </c>
      <c r="DO20" s="109">
        <f>DK20-'CCSD(T)'!CI21</f>
        <v>0.2555551198707019</v>
      </c>
      <c r="DP20" s="157">
        <f t="shared" si="15"/>
        <v>-0.79105261350535783</v>
      </c>
      <c r="DQ20" s="23"/>
    </row>
    <row r="21" spans="1:121" ht="18">
      <c r="A21" s="150">
        <v>27.94</v>
      </c>
      <c r="C21" s="1">
        <v>27.94</v>
      </c>
      <c r="D21" s="1">
        <v>27.94</v>
      </c>
      <c r="E21" s="39">
        <f t="shared" si="3"/>
        <v>0.42619117644838411</v>
      </c>
      <c r="F21" s="5" t="s">
        <v>18</v>
      </c>
      <c r="G21" s="4">
        <v>-2593.0038752545402</v>
      </c>
      <c r="H21" s="19">
        <v>-2593.0044169359799</v>
      </c>
      <c r="I21" s="138">
        <f t="shared" si="4"/>
        <v>5.4168143969945959E-4</v>
      </c>
      <c r="J21">
        <v>-2596.9068123731799</v>
      </c>
      <c r="K21" s="34">
        <f>627.5095*(G23-G22)</f>
        <v>43.74858848937177</v>
      </c>
      <c r="L21" s="34">
        <f>627.5095*(J23-J22)</f>
        <v>31.960227540317774</v>
      </c>
      <c r="M21" s="23">
        <f t="shared" si="0"/>
        <v>-7.5963238085130058E-2</v>
      </c>
      <c r="N21" s="33">
        <f t="shared" si="5"/>
        <v>0.1617297179913848</v>
      </c>
      <c r="O21" s="23">
        <f t="shared" si="6"/>
        <v>0.23769295607651486</v>
      </c>
      <c r="P21" s="23">
        <f>'LNO-CCSD(T)-def2nZVP'!LB22</f>
        <v>-0.50389758970359466</v>
      </c>
      <c r="Q21" s="23">
        <f t="shared" si="7"/>
        <v>0.16330946391731466</v>
      </c>
      <c r="R21" s="23">
        <f t="shared" si="1"/>
        <v>-0.30610155810343681</v>
      </c>
      <c r="S21" s="172">
        <f>-'LNO-CCSD(T)-def2nZVP'!AS22+'CCSD(T)'!BY22</f>
        <v>0.18520074836137113</v>
      </c>
      <c r="T21" s="356">
        <f>-'LNO-CCSD(T)-def2nZVP'!FA22+'CCSD(T)'!CI22</f>
        <v>9.6416810358032734E-2</v>
      </c>
      <c r="U21" s="96">
        <f>'LNO-CCSD(T)-def2nZVP'!KV22+Q21+T21+R21</f>
        <v>27.513808823551617</v>
      </c>
      <c r="V21" s="33">
        <f t="shared" si="2"/>
        <v>-0.42619117644838411</v>
      </c>
      <c r="W21" s="114" t="s">
        <v>18</v>
      </c>
      <c r="X21">
        <v>-2592.9307305560101</v>
      </c>
      <c r="Y21">
        <v>-2596.6361189927702</v>
      </c>
      <c r="Z21">
        <v>-2596.8267803622498</v>
      </c>
      <c r="AA21">
        <v>-2596.8332218393198</v>
      </c>
      <c r="AB21" s="34">
        <f>627.5095*(X23-X22)</f>
        <v>43.8245517274569</v>
      </c>
      <c r="AC21" s="34">
        <f>627.5095*(Y23-Y22)</f>
        <v>31.798497822326389</v>
      </c>
      <c r="AD21" s="34">
        <f>627.5095*(Z23-Z22)</f>
        <v>28.185138827903369</v>
      </c>
      <c r="AE21" s="34">
        <f>627.5095*(AA23-AA22)</f>
        <v>27.968924669350592</v>
      </c>
      <c r="AF21" s="109">
        <f>AC21-'CCSD(T)'!BX22</f>
        <v>0.73126841188187441</v>
      </c>
      <c r="AG21" s="109">
        <f>AD21-'CCSD(T)'!BY22</f>
        <v>0.59324977991836647</v>
      </c>
      <c r="AH21" s="109">
        <f>AE21-'CCSD(T)'!BY22</f>
        <v>0.37703562136558944</v>
      </c>
      <c r="AK21" s="5" t="s">
        <v>18</v>
      </c>
      <c r="AL21">
        <v>-2592.9307305560101</v>
      </c>
      <c r="AM21">
        <v>-2596.6391788953201</v>
      </c>
      <c r="AN21">
        <v>-2596.8323389042198</v>
      </c>
      <c r="AO21">
        <v>-2596.8389241381501</v>
      </c>
      <c r="AP21" s="34">
        <f>627.5095*(AL23-AL22)</f>
        <v>43.82455172117902</v>
      </c>
      <c r="AQ21" s="34">
        <f>627.5095*(AM23-AM22)</f>
        <v>31.795817836068476</v>
      </c>
      <c r="AR21" s="34">
        <f>627.5095*(AN23-AN22)</f>
        <v>28.060390215588324</v>
      </c>
      <c r="AS21" s="34">
        <f>627.5095*(AO23-AO22)</f>
        <v>27.831074355114101</v>
      </c>
      <c r="AT21" s="109">
        <f>AQ21-'CCSD(T)'!BX22</f>
        <v>0.7285884256239612</v>
      </c>
      <c r="AU21" s="109">
        <f>AR21-'CCSD(T)'!BY22</f>
        <v>0.46850116760332128</v>
      </c>
      <c r="AV21" s="109">
        <f>AS21-'CCSD(T)'!BY22</f>
        <v>0.23918530712909813</v>
      </c>
      <c r="AW21" s="158">
        <f t="shared" si="8"/>
        <v>-3.9647434809543753</v>
      </c>
      <c r="AX21" s="158">
        <f t="shared" si="9"/>
        <v>-0.6622509171036981</v>
      </c>
      <c r="AY21" s="160">
        <f>'LNO-CCSD(T)-def2nZVP'!LB22</f>
        <v>-0.50389758970359466</v>
      </c>
      <c r="AZ21" s="23"/>
      <c r="BA21" s="114" t="s">
        <v>18</v>
      </c>
      <c r="BB21" s="144">
        <v>-2591.7273702022499</v>
      </c>
      <c r="BC21">
        <v>-2594.3856832340698</v>
      </c>
      <c r="BD21" s="4">
        <v>-2594.5003375904198</v>
      </c>
      <c r="BE21" s="4">
        <v>-2594.50511384422</v>
      </c>
      <c r="BF21" s="34">
        <f>627.5095*(BB23-BB22)</f>
        <v>42.674502152475547</v>
      </c>
      <c r="BG21" s="34">
        <f>627.5095*(BC23-BC22)</f>
        <v>31.708546958424375</v>
      </c>
      <c r="BH21" s="34">
        <f>627.5095*(BD23-BD22)</f>
        <v>28.836617546878816</v>
      </c>
      <c r="BI21" s="34">
        <f>627.5095*(BE23-BE22)</f>
        <v>28.659532797283518</v>
      </c>
      <c r="BJ21" s="109">
        <f>BF21-'CCSD(T)'!BV22</f>
        <v>-4.5803425832176003E-3</v>
      </c>
      <c r="BK21" s="109">
        <f>BG21-'CCSD(T)'!CF22</f>
        <v>0.64131754797985963</v>
      </c>
      <c r="BL21" s="109">
        <f>BH21-'CCSD(T)'!CG22</f>
        <v>1.2447284988938137</v>
      </c>
      <c r="BM21" s="109">
        <f>BI21-'CCSD(T)'!CG22</f>
        <v>1.0676437492985151</v>
      </c>
      <c r="BO21" s="114" t="s">
        <v>18</v>
      </c>
      <c r="BP21">
        <v>-2591.7273702022499</v>
      </c>
      <c r="BQ21">
        <v>-2594.38950860669</v>
      </c>
      <c r="BR21">
        <v>-2594.50614053557</v>
      </c>
      <c r="BS21">
        <v>-2594.5110889420498</v>
      </c>
      <c r="BT21" s="34">
        <f>627.5095*(BP23-BP22)</f>
        <v>42.674502152475547</v>
      </c>
      <c r="BU21" s="34">
        <f>627.5095*(BQ23-BQ22)</f>
        <v>30.994065658390735</v>
      </c>
      <c r="BV21" s="34">
        <f>627.5095*(BR23-BR22)</f>
        <v>27.89375910269014</v>
      </c>
      <c r="BW21" s="34">
        <f>627.5095*(BS23-BS22)</f>
        <v>27.691573094540058</v>
      </c>
      <c r="BX21" s="109">
        <f>BT21-'CCSD(T)'!BV22</f>
        <v>-4.5803425832176003E-3</v>
      </c>
      <c r="BY21" s="109">
        <f>BU21-'CCSD(T)'!CF22</f>
        <v>-7.3163752053780229E-2</v>
      </c>
      <c r="BZ21" s="109">
        <f>BV21-'CCSD(T)'!CG22</f>
        <v>0.30187005470513739</v>
      </c>
      <c r="CA21" s="109">
        <f>BW21-'CCSD(T)'!CG22</f>
        <v>9.9684046555054806E-2</v>
      </c>
      <c r="CB21" s="157">
        <f t="shared" si="10"/>
        <v>-3.3024925638506772</v>
      </c>
      <c r="CD21" s="114" t="s">
        <v>18</v>
      </c>
      <c r="CE21">
        <v>-2591.79162722007</v>
      </c>
      <c r="CF21">
        <v>-2594.7345700308902</v>
      </c>
      <c r="CG21" s="4">
        <v>-2594.86368607248</v>
      </c>
      <c r="CH21" s="4">
        <v>-2594.8687897117402</v>
      </c>
      <c r="CI21" s="34">
        <f>627.5095*(CE23-CE22)</f>
        <v>43.477623800507502</v>
      </c>
      <c r="CJ21" s="34">
        <f>627.5095*(CF23-CF22)</f>
        <v>30.29522985187668</v>
      </c>
      <c r="CK21" s="34">
        <f>627.5095*(CG23-CG22)</f>
        <v>26.954765338776888</v>
      </c>
      <c r="CL21" s="34">
        <f>627.5095*(CH23-CH22)</f>
        <v>26.740779642073672</v>
      </c>
      <c r="CM21" s="109">
        <f>CI21-'CCSD(T)'!BB22</f>
        <v>-9.3358669015941587E-3</v>
      </c>
      <c r="CN21" s="109">
        <f>CJ21-'CCSD(T)'!CH22</f>
        <v>-8.0371154352771867E-2</v>
      </c>
      <c r="CO21" s="109">
        <f>CK21-'CCSD(T)'!CI22</f>
        <v>0.2964655697214944</v>
      </c>
      <c r="CP21" s="109">
        <f>CL21-'CCSD(T)'!CI22</f>
        <v>8.2479873018279193E-2</v>
      </c>
      <c r="CQ21" s="157">
        <f t="shared" si="11"/>
        <v>-3.554450209803008</v>
      </c>
      <c r="CS21" s="33">
        <f t="shared" si="12"/>
        <v>-0.25195764595233072</v>
      </c>
      <c r="CU21" s="23">
        <f t="shared" si="13"/>
        <v>0.80312164803195429</v>
      </c>
      <c r="CW21" s="23">
        <f t="shared" si="14"/>
        <v>-0.34692792067151856</v>
      </c>
      <c r="CY21">
        <f>CE21-'CCSD(T)'!AP22</f>
        <v>7.470338100574736E-4</v>
      </c>
      <c r="CZ21">
        <f>BP21-'CCSD(T)'!BN22</f>
        <v>1.1846425600197108E-3</v>
      </c>
      <c r="DC21" s="114" t="s">
        <v>18</v>
      </c>
      <c r="DD21">
        <v>-2591.79162722008</v>
      </c>
      <c r="DE21">
        <v>-2594.73068966554</v>
      </c>
      <c r="DF21">
        <v>-2594.8575896688499</v>
      </c>
      <c r="DG21" s="39">
        <v>-2594.86252528051</v>
      </c>
      <c r="DH21" s="34">
        <f>627.5095*(DD23-DD22)</f>
        <v>43.477623794229622</v>
      </c>
      <c r="DI21" s="34">
        <f>627.5095*(DE23-DE22)</f>
        <v>30.875773729516492</v>
      </c>
      <c r="DJ21" s="34">
        <f>627.5095*(DF23-DF22)</f>
        <v>27.764647636460683</v>
      </c>
      <c r="DK21" s="34">
        <f>627.5095*(DG23-DG22)</f>
        <v>27.575619215939579</v>
      </c>
      <c r="DL21" s="109">
        <f>DH21-'CCSD(T)'!BB22</f>
        <v>-9.3358731794737082E-3</v>
      </c>
      <c r="DM21" s="109">
        <f>DI21-'CCSD(T)'!CH22</f>
        <v>0.5001727232870401</v>
      </c>
      <c r="DN21" s="109">
        <f>DJ21-'CCSD(T)'!CI22</f>
        <v>1.1063478674052902</v>
      </c>
      <c r="DO21" s="109">
        <f>DK21-'CCSD(T)'!CI22</f>
        <v>0.91731944688418565</v>
      </c>
      <c r="DP21" s="157">
        <f t="shared" si="15"/>
        <v>-3.3001545135769135</v>
      </c>
      <c r="DQ21" s="23"/>
    </row>
    <row r="22" spans="1:121" ht="18">
      <c r="A22" s="150">
        <v>18.47</v>
      </c>
      <c r="C22" s="1">
        <v>18.47</v>
      </c>
      <c r="D22" s="1">
        <v>18.47</v>
      </c>
      <c r="E22" s="39">
        <f t="shared" si="3"/>
        <v>0.16684250110884236</v>
      </c>
      <c r="F22" s="5" t="s">
        <v>19</v>
      </c>
      <c r="G22" s="4">
        <v>-2593.0149960225199</v>
      </c>
      <c r="H22" s="19">
        <v>-2593.0155225377098</v>
      </c>
      <c r="I22" s="138">
        <f t="shared" si="4"/>
        <v>5.2651518990387558E-4</v>
      </c>
      <c r="J22">
        <v>-2596.9215097360702</v>
      </c>
      <c r="K22" s="34">
        <f>627.5095*(G23-G21)</f>
        <v>36.770200934802318</v>
      </c>
      <c r="L22" s="34">
        <f>627.5095*(J23-J21)</f>
        <v>22.737492701723234</v>
      </c>
      <c r="M22" s="23">
        <f t="shared" si="0"/>
        <v>7.1148075027082314E-2</v>
      </c>
      <c r="N22" s="33">
        <f t="shared" si="5"/>
        <v>-0.14421240112119094</v>
      </c>
      <c r="O22" s="23">
        <f t="shared" si="6"/>
        <v>-0.21536047614827325</v>
      </c>
      <c r="P22" s="23">
        <f>'LNO-CCSD(T)-def2nZVP'!LB23</f>
        <v>-0.85020589481421283</v>
      </c>
      <c r="Q22" s="23">
        <f t="shared" si="7"/>
        <v>-0.14757568345497474</v>
      </c>
      <c r="R22" s="23">
        <f t="shared" si="1"/>
        <v>-0.51647270086059061</v>
      </c>
      <c r="S22" s="172">
        <f>-'LNO-CCSD(T)-def2nZVP'!AS23+'CCSD(T)'!BY23</f>
        <v>0.25362204750363659</v>
      </c>
      <c r="T22" s="356">
        <f>-'LNO-CCSD(T)-def2nZVP'!FA23+'CCSD(T)'!CI23</f>
        <v>9.9750832948988233E-2</v>
      </c>
      <c r="U22" s="96">
        <f>'LNO-CCSD(T)-def2nZVP'!KV23+Q22+T22+R22</f>
        <v>18.303157498891157</v>
      </c>
      <c r="V22" s="33">
        <f t="shared" si="2"/>
        <v>-0.16684250110884236</v>
      </c>
      <c r="W22" s="114" t="s">
        <v>19</v>
      </c>
      <c r="X22">
        <v>-2592.9420857607802</v>
      </c>
      <c r="Y22">
        <v>-2596.6503288058798</v>
      </c>
      <c r="Z22">
        <v>-2596.8410388913098</v>
      </c>
      <c r="AA22">
        <v>-2596.8475257022101</v>
      </c>
      <c r="AB22" s="34">
        <f>627.5095*(X23-X21)</f>
        <v>36.699052859775236</v>
      </c>
      <c r="AC22" s="34">
        <f>627.5095*(Y23-Y21)</f>
        <v>22.881705102844425</v>
      </c>
      <c r="AD22" s="34">
        <f>627.5095*(Z23-Z21)</f>
        <v>19.237776386699903</v>
      </c>
      <c r="AE22" s="34">
        <f>627.5095*(AA23-AA21)</f>
        <v>18.99311481898901</v>
      </c>
      <c r="AF22" s="109">
        <f>AC22-'CCSD(T)'!BX23</f>
        <v>0.22247873594402989</v>
      </c>
      <c r="AG22" s="109">
        <f>AD22-'CCSD(T)'!BY23</f>
        <v>-0.23984839616830556</v>
      </c>
      <c r="AH22" s="109">
        <f>AE22-'CCSD(T)'!BY23</f>
        <v>-0.48450996387919787</v>
      </c>
      <c r="AK22" s="5" t="s">
        <v>19</v>
      </c>
      <c r="AL22">
        <v>-2592.9420857607702</v>
      </c>
      <c r="AM22">
        <v>-2596.6535097451101</v>
      </c>
      <c r="AN22">
        <v>-2596.8467078625899</v>
      </c>
      <c r="AO22">
        <v>-2596.85334123135</v>
      </c>
      <c r="AP22" s="34">
        <f>627.5095*(AL23-AL21)</f>
        <v>36.699052859775236</v>
      </c>
      <c r="AQ22" s="34">
        <f>627.5095*(AM23-AM21)</f>
        <v>22.803073449779745</v>
      </c>
      <c r="AR22" s="34">
        <f>627.5095*(AN23-AN21)</f>
        <v>19.043732333219936</v>
      </c>
      <c r="AS22" s="34">
        <f>627.5095*(AO23-AO21)</f>
        <v>18.784211409803067</v>
      </c>
      <c r="AT22" s="109">
        <f>AQ22-'CCSD(T)'!BX23</f>
        <v>0.14384708287935055</v>
      </c>
      <c r="AU22" s="109">
        <f>AR22-'CCSD(T)'!BY23</f>
        <v>-0.43389244964827256</v>
      </c>
      <c r="AV22" s="109">
        <f>AS22-'CCSD(T)'!BY23</f>
        <v>-0.69341337306514106</v>
      </c>
      <c r="AW22" s="158">
        <f t="shared" si="8"/>
        <v>-4.0188620399766783</v>
      </c>
      <c r="AX22" s="158">
        <f t="shared" si="9"/>
        <v>-0.93715294559614293</v>
      </c>
      <c r="AY22" s="160">
        <f>'LNO-CCSD(T)-def2nZVP'!LB23</f>
        <v>-0.85020589481421283</v>
      </c>
      <c r="AZ22" s="23"/>
      <c r="BA22" s="114" t="s">
        <v>19</v>
      </c>
      <c r="BB22" s="144">
        <v>-2591.74181890314</v>
      </c>
      <c r="BC22">
        <v>-2594.3995609080098</v>
      </c>
      <c r="BD22" s="4">
        <v>-2594.51405063118</v>
      </c>
      <c r="BE22" s="4">
        <v>-2594.51884757572</v>
      </c>
      <c r="BF22" s="34">
        <f>627.5095*(BB23-BB21)</f>
        <v>33.60780508123505</v>
      </c>
      <c r="BG22" s="34">
        <f>627.5095*(BC23-BC21)</f>
        <v>23.000174723179921</v>
      </c>
      <c r="BH22" s="34">
        <f>627.5095*(BD23-BD21)</f>
        <v>20.231554195969601</v>
      </c>
      <c r="BI22" s="34">
        <f>627.5095*(BE23-BE21)</f>
        <v>20.041485810586277</v>
      </c>
      <c r="BJ22" s="109">
        <f>BF22-'CCSD(T)'!BV23</f>
        <v>-5.9697181329788407E-2</v>
      </c>
      <c r="BK22" s="109">
        <f>BG22-'CCSD(T)'!CF23</f>
        <v>0.34094835627952591</v>
      </c>
      <c r="BL22" s="109">
        <f>BH22-'CCSD(T)'!CG23</f>
        <v>0.7539294131013925</v>
      </c>
      <c r="BM22" s="109">
        <f>BI22-'CCSD(T)'!CG23</f>
        <v>0.5638610277180689</v>
      </c>
      <c r="BO22" s="114" t="s">
        <v>19</v>
      </c>
      <c r="BP22">
        <v>-2591.74181890313</v>
      </c>
      <c r="BQ22">
        <v>-2594.4030365175699</v>
      </c>
      <c r="BR22">
        <v>-2594.5193155290199</v>
      </c>
      <c r="BS22">
        <v>-2594.5242650120899</v>
      </c>
      <c r="BT22" s="34">
        <f>627.5095*(BP23-BP21)</f>
        <v>33.607805087512936</v>
      </c>
      <c r="BU22" s="34">
        <f>627.5095*(BQ23-BQ21)</f>
        <v>22.505173066081582</v>
      </c>
      <c r="BV22" s="34">
        <f>627.5095*(BR23-BR21)</f>
        <v>19.626325550461626</v>
      </c>
      <c r="BW22" s="34">
        <f>627.5095*(BS23-BS21)</f>
        <v>19.423463971701047</v>
      </c>
      <c r="BX22" s="109">
        <f>BT22-'CCSD(T)'!BV23</f>
        <v>-5.9697175051901752E-2</v>
      </c>
      <c r="BY22" s="109">
        <f>BU22-'CCSD(T)'!CF23</f>
        <v>-0.15405330081881274</v>
      </c>
      <c r="BZ22" s="109">
        <f>BV22-'CCSD(T)'!CG23</f>
        <v>0.14870076759341799</v>
      </c>
      <c r="CA22" s="109">
        <f>BW22-'CCSD(T)'!CG23</f>
        <v>-5.4160811167161427E-2</v>
      </c>
      <c r="CB22" s="157">
        <f t="shared" si="10"/>
        <v>-3.0817090943805354</v>
      </c>
      <c r="CD22" s="114" t="s">
        <v>19</v>
      </c>
      <c r="CE22">
        <v>-2591.80592086258</v>
      </c>
      <c r="CF22">
        <v>-2594.74871748951</v>
      </c>
      <c r="CG22" s="4">
        <v>-2594.8772795099298</v>
      </c>
      <c r="CH22" s="4">
        <v>-2594.8823843590999</v>
      </c>
      <c r="CI22" s="34">
        <f>627.5095*(CE23-CE21)</f>
        <v>34.508227335889117</v>
      </c>
      <c r="CJ22" s="34">
        <f>627.5095*(CF23-CF21)</f>
        <v>21.417565167066702</v>
      </c>
      <c r="CK22" s="34">
        <f>627.5095*(CG23-CG21)</f>
        <v>18.424754201372092</v>
      </c>
      <c r="CL22" s="34">
        <f>627.5095*(CH23-CH21)</f>
        <v>18.210009274714544</v>
      </c>
      <c r="CM22" s="109">
        <f>CI22-'CCSD(T)'!BB23</f>
        <v>-5.3112943878019792E-2</v>
      </c>
      <c r="CN22" s="109">
        <f>CJ22-'CCSD(T)'!CH23</f>
        <v>-0.16762054280602712</v>
      </c>
      <c r="CO22" s="109">
        <f>CK22-'CCSD(T)'!CI23</f>
        <v>0.14291631492977075</v>
      </c>
      <c r="CP22" s="109">
        <f>CL22-'CCSD(T)'!CI23</f>
        <v>-7.1828611727777769E-2</v>
      </c>
      <c r="CQ22" s="157">
        <f t="shared" si="11"/>
        <v>-3.2075558923521577</v>
      </c>
      <c r="CS22" s="33">
        <f t="shared" si="12"/>
        <v>-0.12584679797162224</v>
      </c>
      <c r="CU22" s="23">
        <f t="shared" si="13"/>
        <v>0.90042224837618079</v>
      </c>
      <c r="CW22" s="23">
        <f t="shared" si="14"/>
        <v>-2.1908255238861187</v>
      </c>
      <c r="CY22">
        <f>CE22-'CCSD(T)'!AP23</f>
        <v>6.7727060013567097E-4</v>
      </c>
      <c r="CZ22">
        <f>BP22-'CCSD(T)'!BN23</f>
        <v>1.0968083001898776E-3</v>
      </c>
      <c r="DC22" s="114" t="s">
        <v>19</v>
      </c>
      <c r="DD22">
        <v>-2591.80592086257</v>
      </c>
      <c r="DE22">
        <v>-2594.74510814011</v>
      </c>
      <c r="DF22">
        <v>-2594.8716871174902</v>
      </c>
      <c r="DG22" s="39">
        <v>-2594.8766446070199</v>
      </c>
      <c r="DH22" s="34">
        <f>627.5095*(DD23-DD21)</f>
        <v>34.508227342167004</v>
      </c>
      <c r="DI22" s="34">
        <f>627.5095*(DE23-DE21)</f>
        <v>21.828043961337393</v>
      </c>
      <c r="DJ22" s="34">
        <f>627.5095*(DF23-DF21)</f>
        <v>18.918364688901683</v>
      </c>
      <c r="DK22" s="34">
        <f>627.5095*(DG23-DG21)</f>
        <v>18.715607697376043</v>
      </c>
      <c r="DL22" s="109">
        <f>DH22-'CCSD(T)'!BB23</f>
        <v>-5.3112937600133137E-2</v>
      </c>
      <c r="DM22" s="109">
        <f>DI22-'CCSD(T)'!CH23</f>
        <v>0.24285825146466422</v>
      </c>
      <c r="DN22" s="109">
        <f>DJ22-'CCSD(T)'!CI23</f>
        <v>0.63652680245936111</v>
      </c>
      <c r="DO22" s="109">
        <f>DK22-'CCSD(T)'!CI23</f>
        <v>0.4337698109337218</v>
      </c>
      <c r="DP22" s="157">
        <f t="shared" si="15"/>
        <v>-3.1124362639613494</v>
      </c>
      <c r="DQ22" s="23"/>
    </row>
    <row r="23" spans="1:121" ht="18">
      <c r="A23" s="150">
        <v>9.4700000000000006</v>
      </c>
      <c r="C23" s="1">
        <v>9.4700000000000006</v>
      </c>
      <c r="D23" s="1">
        <v>9.4700000000000006</v>
      </c>
      <c r="E23" s="39">
        <f t="shared" si="3"/>
        <v>0.25934867533954176</v>
      </c>
      <c r="F23" s="5" t="s">
        <v>20</v>
      </c>
      <c r="G23" s="4">
        <v>-2592.9452782118901</v>
      </c>
      <c r="H23" s="19">
        <v>-2592.9458061342498</v>
      </c>
      <c r="I23" s="138">
        <f t="shared" si="4"/>
        <v>5.279223596517113E-4</v>
      </c>
      <c r="J23">
        <v>-2596.8705778736198</v>
      </c>
      <c r="K23" s="34">
        <f>627.5095*(G21-G22)</f>
        <v>6.9783875545694478</v>
      </c>
      <c r="L23" s="34">
        <f>627.5095*(J21-J22)</f>
        <v>9.2227348385945405</v>
      </c>
      <c r="M23" s="23">
        <f t="shared" si="0"/>
        <v>-0.14711131311221948</v>
      </c>
      <c r="N23" s="33">
        <f t="shared" si="5"/>
        <v>0.30594211911257219</v>
      </c>
      <c r="O23" s="23">
        <f t="shared" si="6"/>
        <v>0.45305343222479166</v>
      </c>
      <c r="P23" s="23">
        <f>'LNO-CCSD(T)-def2nZVP'!LB24</f>
        <v>0.34630830511061639</v>
      </c>
      <c r="Q23" s="23">
        <f t="shared" si="7"/>
        <v>0.31088514737229078</v>
      </c>
      <c r="R23" s="23">
        <f t="shared" si="1"/>
        <v>0.21037114275715268</v>
      </c>
      <c r="S23" s="172">
        <f>-'LNO-CCSD(T)-def2nZVP'!AS24+'CCSD(T)'!BY24</f>
        <v>-6.8421299142261915E-2</v>
      </c>
      <c r="T23" s="356">
        <f>-'LNO-CCSD(T)-def2nZVP'!FA24+'CCSD(T)'!CI24</f>
        <v>-3.3340225909590515E-3</v>
      </c>
      <c r="U23" s="96">
        <f>'LNO-CCSD(T)-def2nZVP'!KV24+Q23+T23+R23</f>
        <v>9.2106513246604589</v>
      </c>
      <c r="V23" s="33">
        <f t="shared" si="2"/>
        <v>-0.25934867533954176</v>
      </c>
      <c r="W23" s="114" t="s">
        <v>20</v>
      </c>
      <c r="X23">
        <v>-2592.87224689503</v>
      </c>
      <c r="Y23">
        <v>-2596.5996546761298</v>
      </c>
      <c r="Z23">
        <v>-2596.7961230154101</v>
      </c>
      <c r="AA23">
        <v>-2596.80295438549</v>
      </c>
      <c r="AB23" s="34">
        <f>627.5095*(X21-X22)</f>
        <v>7.1254988676816673</v>
      </c>
      <c r="AC23" s="34">
        <f>627.5095*(Y21-Y22)</f>
        <v>8.9167927194819683</v>
      </c>
      <c r="AD23" s="34">
        <f>627.5095*(Z21-Z22)</f>
        <v>8.9473624412034649</v>
      </c>
      <c r="AE23" s="34">
        <f>627.5095*(AA21-AA22)</f>
        <v>8.9758098503615802</v>
      </c>
      <c r="AF23" s="109">
        <f>AC23-'CCSD(T)'!BX24</f>
        <v>0.50878967593785163</v>
      </c>
      <c r="AG23" s="109">
        <f>AD23-'CCSD(T)'!BY24</f>
        <v>0.83309817608666847</v>
      </c>
      <c r="AH23" s="109">
        <f>AE23-'CCSD(T)'!BY24</f>
        <v>0.86154558524478375</v>
      </c>
      <c r="AK23" s="5" t="s">
        <v>20</v>
      </c>
      <c r="AL23">
        <v>-2592.87224689503</v>
      </c>
      <c r="AM23">
        <v>-2596.6028398861899</v>
      </c>
      <c r="AN23">
        <v>-2596.8019907862499</v>
      </c>
      <c r="AO23">
        <v>-2596.8089895930798</v>
      </c>
      <c r="AP23" s="34">
        <f>627.5095*(AL21-AL22)</f>
        <v>7.1254988614037851</v>
      </c>
      <c r="AQ23" s="34">
        <f>627.5095*(AM21-AM22)</f>
        <v>8.9927443862887326</v>
      </c>
      <c r="AR23" s="34">
        <f>627.5095*(AN21-AN22)</f>
        <v>9.0166578823683867</v>
      </c>
      <c r="AS23" s="34">
        <f>627.5095*(AO21-AO22)</f>
        <v>9.0468629453110356</v>
      </c>
      <c r="AT23" s="109">
        <f>AQ23-'CCSD(T)'!BX24</f>
        <v>0.58474134274461598</v>
      </c>
      <c r="AU23" s="109">
        <f>AR23-'CCSD(T)'!BY24</f>
        <v>0.90239361725159029</v>
      </c>
      <c r="AV23" s="109">
        <f>AS23-'CCSD(T)'!BY24</f>
        <v>0.93259868019423919</v>
      </c>
      <c r="AW23" s="158">
        <f t="shared" si="8"/>
        <v>5.4118559022303003E-2</v>
      </c>
      <c r="AX23" s="158">
        <f t="shared" si="9"/>
        <v>0.27490202849244483</v>
      </c>
      <c r="AY23" s="160">
        <f>'LNO-CCSD(T)-def2nZVP'!LB24</f>
        <v>0.34630830511061639</v>
      </c>
      <c r="AZ23" s="23"/>
      <c r="BA23" s="114" t="s">
        <v>20</v>
      </c>
      <c r="BB23" s="144">
        <v>-2591.6738127579702</v>
      </c>
      <c r="BC23">
        <v>-2594.3490301240799</v>
      </c>
      <c r="BD23" s="4">
        <v>-2594.4680965579</v>
      </c>
      <c r="BE23" s="4">
        <v>-2594.4731757049399</v>
      </c>
      <c r="BF23" s="34">
        <f>627.5095*(BB21-BB22)</f>
        <v>9.0666970712404993</v>
      </c>
      <c r="BG23" s="34">
        <f>627.5095*(BC21-BC22)</f>
        <v>8.7083722352444539</v>
      </c>
      <c r="BH23" s="34">
        <f>627.5095*(BD21-BD22)</f>
        <v>8.6050633509092194</v>
      </c>
      <c r="BI23" s="34">
        <f>627.5095*(BE21-BE22)</f>
        <v>8.6180469866972373</v>
      </c>
      <c r="BJ23" s="109">
        <f>BF23-'CCSD(T)'!BV24</f>
        <v>5.5116838746570807E-2</v>
      </c>
      <c r="BK23" s="109">
        <f>BG23-'CCSD(T)'!CF24</f>
        <v>0.30036919170033727</v>
      </c>
      <c r="BL23" s="109">
        <f>BH23-'CCSD(T)'!CG24</f>
        <v>0.49079908579242293</v>
      </c>
      <c r="BM23" s="109">
        <f>BI23-'CCSD(T)'!CG24</f>
        <v>0.50378272158044091</v>
      </c>
      <c r="BO23" s="114" t="s">
        <v>20</v>
      </c>
      <c r="BP23">
        <v>-2591.6738127579601</v>
      </c>
      <c r="BQ23">
        <v>-2594.3536443320199</v>
      </c>
      <c r="BR23">
        <v>-2594.47486399625</v>
      </c>
      <c r="BS23">
        <v>-2594.4801356832199</v>
      </c>
      <c r="BT23" s="34">
        <f>627.5095*(BP21-BP22)</f>
        <v>9.0666970649626162</v>
      </c>
      <c r="BU23" s="34">
        <f>627.5095*(BQ21-BQ22)</f>
        <v>8.4888925923091527</v>
      </c>
      <c r="BV23" s="34">
        <f>627.5095*(BR21-BR22)</f>
        <v>8.2674335522285158</v>
      </c>
      <c r="BW23" s="34">
        <f>627.5095*(BS21-BS22)</f>
        <v>8.2681091228390109</v>
      </c>
      <c r="BX23" s="109">
        <f>BT23-'CCSD(T)'!BV24</f>
        <v>5.5116832468687704E-2</v>
      </c>
      <c r="BY23" s="109">
        <f>BU23-'CCSD(T)'!CF24</f>
        <v>8.0889548765036068E-2</v>
      </c>
      <c r="BZ23" s="109">
        <f>BV23-'CCSD(T)'!CG24</f>
        <v>0.1531692871117194</v>
      </c>
      <c r="CA23" s="109">
        <f>BW23-'CCSD(T)'!CG24</f>
        <v>0.15384485772221446</v>
      </c>
      <c r="CB23" s="157">
        <f t="shared" si="10"/>
        <v>-0.22078346947014182</v>
      </c>
      <c r="CD23" s="114" t="s">
        <v>20</v>
      </c>
      <c r="CE23">
        <v>-2591.7366348616501</v>
      </c>
      <c r="CF23">
        <v>-2594.7004389696599</v>
      </c>
      <c r="CG23" s="4">
        <v>-2594.8343243589102</v>
      </c>
      <c r="CH23" s="4">
        <v>-2594.83977021598</v>
      </c>
      <c r="CI23" s="34">
        <f>627.5095*(CE21-CE22)</f>
        <v>8.9693964646183844</v>
      </c>
      <c r="CJ23" s="34">
        <f>627.5095*(CF21-CF22)</f>
        <v>8.8776646848099805</v>
      </c>
      <c r="CK23" s="34">
        <f>627.5095*(CG21-CG22)</f>
        <v>8.5300111374047951</v>
      </c>
      <c r="CL23" s="34">
        <f>627.5095*(CH21-CH22)</f>
        <v>8.5307703673591284</v>
      </c>
      <c r="CM23" s="109">
        <f>CI23-'CCSD(T)'!BB24</f>
        <v>4.3777076976425633E-2</v>
      </c>
      <c r="CN23" s="109">
        <f>CJ23-'CCSD(T)'!CH24</f>
        <v>8.7249388453257026E-2</v>
      </c>
      <c r="CO23" s="109">
        <f>CK23-'CCSD(T)'!CI24</f>
        <v>0.15354925479172365</v>
      </c>
      <c r="CP23" s="109">
        <f>CL23-'CCSD(T)'!CI24</f>
        <v>0.15430848474605696</v>
      </c>
      <c r="CQ23" s="157">
        <f t="shared" si="11"/>
        <v>-0.34689431745085209</v>
      </c>
      <c r="CS23" s="33">
        <f t="shared" si="12"/>
        <v>-0.12611084798071026</v>
      </c>
      <c r="CU23" s="23">
        <f t="shared" si="13"/>
        <v>-9.7300600344231825E-2</v>
      </c>
      <c r="CW23" s="23">
        <f t="shared" si="14"/>
        <v>1.8438976032145993</v>
      </c>
      <c r="CY23">
        <f>CE23-'CCSD(T)'!AP24</f>
        <v>6.623929498346115E-4</v>
      </c>
      <c r="CZ23">
        <f>BP23-'CCSD(T)'!BN24</f>
        <v>1.0895090599660762E-3</v>
      </c>
      <c r="DC23" s="114" t="s">
        <v>20</v>
      </c>
      <c r="DD23">
        <v>-2591.7366348616501</v>
      </c>
      <c r="DE23">
        <v>-2594.6959044647401</v>
      </c>
      <c r="DF23">
        <v>-2594.82744133693</v>
      </c>
      <c r="DG23" s="39">
        <v>-2594.8327000624099</v>
      </c>
      <c r="DH23" s="34">
        <f>627.5095*(DD21-DD22)</f>
        <v>8.9693964520626199</v>
      </c>
      <c r="DI23" s="34">
        <f>627.5095*(DE21-DE22)</f>
        <v>9.0477297681790994</v>
      </c>
      <c r="DJ23" s="34">
        <f>627.5095*(DF21-DF22)</f>
        <v>8.8462829475590024</v>
      </c>
      <c r="DK23" s="34">
        <f>627.5095*(DG21-DG22)</f>
        <v>8.8600115185635353</v>
      </c>
      <c r="DL23" s="109">
        <f>DH23-'CCSD(T)'!BB24</f>
        <v>4.3777064420661205E-2</v>
      </c>
      <c r="DM23" s="109">
        <f>DI23-'CCSD(T)'!CH24</f>
        <v>0.25731447182237588</v>
      </c>
      <c r="DN23" s="109">
        <f>DJ23-'CCSD(T)'!CI24</f>
        <v>0.4698210649459309</v>
      </c>
      <c r="DO23" s="109">
        <f>DK23-'CCSD(T)'!CI24</f>
        <v>0.48354963595046385</v>
      </c>
      <c r="DP23" s="157">
        <f t="shared" si="15"/>
        <v>-0.18771824961556405</v>
      </c>
      <c r="DQ23" s="23"/>
    </row>
    <row r="24" spans="1:121" ht="18">
      <c r="A24" s="150">
        <v>37.28</v>
      </c>
      <c r="C24" s="1">
        <v>37.28</v>
      </c>
      <c r="D24" s="1">
        <v>37.28</v>
      </c>
      <c r="E24" s="39">
        <f t="shared" si="3"/>
        <v>2.0139642249480829</v>
      </c>
      <c r="F24" s="5" t="s">
        <v>21</v>
      </c>
      <c r="G24" s="4">
        <v>-2618.3763619501401</v>
      </c>
      <c r="H24" s="20">
        <v>-2618.3772000164099</v>
      </c>
      <c r="I24" s="138">
        <f t="shared" si="4"/>
        <v>8.380662698073138E-4</v>
      </c>
      <c r="J24">
        <v>-2625.1370576263698</v>
      </c>
      <c r="K24" s="34">
        <f>627.5095*(G26-G25)</f>
        <v>18.750419608691363</v>
      </c>
      <c r="L24" s="34">
        <f>627.5095*(J26-J25)</f>
        <v>35.878475585338805</v>
      </c>
      <c r="M24" s="23">
        <f t="shared" ref="M24:M29" si="16">K24-AB24</f>
        <v>-6.1324514269443853E-2</v>
      </c>
      <c r="N24" s="33">
        <f t="shared" ref="N24:N29" si="17">L24-AC24</f>
        <v>8.6391740709998999E-3</v>
      </c>
      <c r="O24" s="23">
        <f t="shared" ref="O24:O29" si="18">N24-M24</f>
        <v>6.9963688340443753E-2</v>
      </c>
      <c r="P24" s="23">
        <f>'LNO-CCSD(T)-def2nZVP'!LB25</f>
        <v>0.87694290694621202</v>
      </c>
      <c r="Q24" s="23">
        <f t="shared" si="7"/>
        <v>4.1524466044140847E-2</v>
      </c>
      <c r="R24" s="23">
        <f t="shared" si="1"/>
        <v>0.53271457468548744</v>
      </c>
      <c r="S24" s="172">
        <f>-'LNO-CCSD(T)-def2nZVP'!AS25+'CCSD(T)'!BY25</f>
        <v>-0.54191759471432022</v>
      </c>
      <c r="T24" s="356">
        <f>-'LNO-CCSD(T)-def2nZVP'!FA25+'CCSD(T)'!CI25</f>
        <v>-0.52106150232560822</v>
      </c>
      <c r="U24" s="96">
        <f>'LNO-CCSD(T)-def2nZVP'!KV25+Q24+T24+R24</f>
        <v>35.266035775051918</v>
      </c>
      <c r="V24" s="77">
        <f t="shared" si="2"/>
        <v>-2.0139642249480829</v>
      </c>
      <c r="W24" s="114" t="s">
        <v>21</v>
      </c>
      <c r="X24">
        <v>-2618.2963217910801</v>
      </c>
      <c r="Y24">
        <v>-2624.7326006019098</v>
      </c>
      <c r="Z24">
        <v>-2625.0819734279098</v>
      </c>
      <c r="AA24">
        <v>-2625.0927238959698</v>
      </c>
      <c r="AB24" s="34">
        <f>627.5095*(X26-X25)</f>
        <v>18.811744122960807</v>
      </c>
      <c r="AC24" s="34">
        <f>627.5095*(Y26-Y25)</f>
        <v>35.869836411267805</v>
      </c>
      <c r="AD24" s="34">
        <f>627.5095*(Z26-Z25)</f>
        <v>39.078755122272597</v>
      </c>
      <c r="AE24" s="34">
        <f>627.5095*(AA26-AA25)</f>
        <v>39.232811691299823</v>
      </c>
      <c r="AF24" s="109">
        <f>AC24-'CCSD(T)'!BX25</f>
        <v>0.45683869729012372</v>
      </c>
      <c r="AG24" s="109">
        <f>AD24-'CCSD(T)'!BY25</f>
        <v>2.9015424085573613</v>
      </c>
      <c r="AH24" s="109">
        <f>AE24-'CCSD(T)'!BY25</f>
        <v>3.0555989775845873</v>
      </c>
      <c r="AK24" s="5" t="s">
        <v>21</v>
      </c>
      <c r="AL24">
        <v>-2618.2963217914498</v>
      </c>
      <c r="AM24">
        <v>-2624.7381472504399</v>
      </c>
      <c r="AN24">
        <v>-2625.09157639468</v>
      </c>
      <c r="AO24">
        <v>-2625.1025325074802</v>
      </c>
      <c r="AP24" s="34">
        <f>627.5095*(AL26-AL25)</f>
        <v>18.811743087680956</v>
      </c>
      <c r="AQ24" s="34">
        <f>627.5095*(AM26-AM25)</f>
        <v>35.161262447735119</v>
      </c>
      <c r="AR24" s="34">
        <f>627.5095*(AN26-AN25)</f>
        <v>38.050510092235236</v>
      </c>
      <c r="AS24" s="34">
        <f>627.5095*(AO26-AO25)</f>
        <v>38.210947128074153</v>
      </c>
      <c r="AT24" s="109">
        <f>AQ24-'CCSD(T)'!BX25</f>
        <v>-0.25173526624256226</v>
      </c>
      <c r="AU24" s="109">
        <f>AR24-'CCSD(T)'!BY25</f>
        <v>1.8732973785200002</v>
      </c>
      <c r="AV24" s="109">
        <f>AS24-'CCSD(T)'!BY25</f>
        <v>2.0337344143589178</v>
      </c>
      <c r="AW24" s="158">
        <f t="shared" si="8"/>
        <v>3.0496846803390341</v>
      </c>
      <c r="AX24" s="158">
        <f t="shared" si="9"/>
        <v>1.0852889945697441</v>
      </c>
      <c r="AY24" s="160">
        <f>'LNO-CCSD(T)-def2nZVP'!LB25</f>
        <v>0.87694290694621202</v>
      </c>
      <c r="AZ24" s="23"/>
      <c r="BA24" s="114" t="s">
        <v>21</v>
      </c>
      <c r="BB24" s="144">
        <v>-2616.5605497034198</v>
      </c>
      <c r="BC24">
        <v>-2621.4713536797199</v>
      </c>
      <c r="BD24" s="4">
        <v>-2621.6973682626299</v>
      </c>
      <c r="BE24" s="4">
        <v>-2621.70562061596</v>
      </c>
      <c r="BF24" s="34">
        <f>627.5095*(BB26-BB25)</f>
        <v>20.37076479430646</v>
      </c>
      <c r="BG24" s="34">
        <f>627.5095*(BC26-BC25)</f>
        <v>38.253202400457482</v>
      </c>
      <c r="BH24" s="34">
        <f>627.5095*(BD26-BD25)</f>
        <v>40.456885091908909</v>
      </c>
      <c r="BI24" s="34">
        <f>627.5095*(BE26-BE25)</f>
        <v>40.576827101058321</v>
      </c>
      <c r="BJ24" s="109">
        <f>BF24-'CCSD(T)'!BV25</f>
        <v>2.3082836666770135E-2</v>
      </c>
      <c r="BK24" s="109">
        <f>BG24-'CCSD(T)'!CF25</f>
        <v>2.840204686479801</v>
      </c>
      <c r="BL24" s="109">
        <f>BH24-'CCSD(T)'!CG25</f>
        <v>4.2796723781936734</v>
      </c>
      <c r="BM24" s="109">
        <f>BI24-'CCSD(T)'!CG25</f>
        <v>4.3996143873430853</v>
      </c>
      <c r="BO24" s="114" t="s">
        <v>21</v>
      </c>
      <c r="BP24">
        <v>-2616.5605497034198</v>
      </c>
      <c r="BQ24">
        <v>-2621.4822971571898</v>
      </c>
      <c r="BR24">
        <v>-2621.7117410114702</v>
      </c>
      <c r="BS24">
        <v>-2621.7202573894801</v>
      </c>
      <c r="BT24" s="34">
        <f>627.5095*(BP26-BP25)</f>
        <v>20.370764806862223</v>
      </c>
      <c r="BU24" s="34">
        <f>627.5095*(BQ26-BQ25)</f>
        <v>37.322971148172222</v>
      </c>
      <c r="BV24" s="34">
        <f>627.5095*(BR26-BR25)</f>
        <v>39.166748614408334</v>
      </c>
      <c r="BW24" s="34">
        <f>627.5095*(BS26-BS25)</f>
        <v>39.287366833941512</v>
      </c>
      <c r="BX24" s="109">
        <f>BT24-'CCSD(T)'!BV25</f>
        <v>2.3082849222532786E-2</v>
      </c>
      <c r="BY24" s="109">
        <f>BU24-'CCSD(T)'!CF25</f>
        <v>1.9099734341945407</v>
      </c>
      <c r="BZ24" s="109">
        <f>BV24-'CCSD(T)'!CG25</f>
        <v>2.9895359006930988</v>
      </c>
      <c r="CA24" s="109">
        <f>BW24-'CCSD(T)'!CG25</f>
        <v>3.1101541202262766</v>
      </c>
      <c r="CB24" s="157">
        <f t="shared" si="10"/>
        <v>1.9643956857692899</v>
      </c>
      <c r="CD24" s="114" t="s">
        <v>21</v>
      </c>
      <c r="CE24">
        <v>-2616.6627535798798</v>
      </c>
      <c r="CF24">
        <v>-2621.9523679050499</v>
      </c>
      <c r="CG24" s="4">
        <v>-2622.1995404777599</v>
      </c>
      <c r="CH24" s="4">
        <v>-2622.2083026056098</v>
      </c>
      <c r="CI24" s="34">
        <f>627.5095*(CE26-CE25)</f>
        <v>20.546078071927742</v>
      </c>
      <c r="CJ24" s="34">
        <f>627.5095*(CF26-CF25)</f>
        <v>37.954801138494531</v>
      </c>
      <c r="CK24" s="34">
        <f>627.5095*(CG26-CG25)</f>
        <v>40.022195161169932</v>
      </c>
      <c r="CL24" s="34">
        <f>627.5095*(CH26-CH25)</f>
        <v>40.147499452239757</v>
      </c>
      <c r="CM24" s="109">
        <f>CI24-'CCSD(T)'!BB25</f>
        <v>1.584784050719179E-2</v>
      </c>
      <c r="CN24" s="109">
        <f>CJ24-'CCSD(T)'!CH25</f>
        <v>1.9600853446275082</v>
      </c>
      <c r="CO24" s="109">
        <f>CK24-'CCSD(T)'!CI25</f>
        <v>3.09370677763674</v>
      </c>
      <c r="CP24" s="109">
        <f>CL24-'CCSD(T)'!CI25</f>
        <v>3.2190110687065641</v>
      </c>
      <c r="CQ24" s="157">
        <f t="shared" si="11"/>
        <v>2.1926983137452254</v>
      </c>
      <c r="CS24" s="33">
        <f t="shared" si="12"/>
        <v>0.22830262797593548</v>
      </c>
      <c r="CU24" s="23">
        <f t="shared" si="13"/>
        <v>0.17531326506551892</v>
      </c>
      <c r="CW24" s="23">
        <f t="shared" si="14"/>
        <v>1.7343349842467859</v>
      </c>
      <c r="CY24">
        <f>CE24-'CCSD(T)'!AP25</f>
        <v>2.4231505503848894E-3</v>
      </c>
      <c r="CZ24">
        <f>BP24-'CCSD(T)'!BN25</f>
        <v>2.8537414200400235E-3</v>
      </c>
      <c r="DC24" s="114" t="s">
        <v>21</v>
      </c>
      <c r="DD24">
        <v>-2616.6627535798698</v>
      </c>
      <c r="DE24">
        <v>-2621.94206986679</v>
      </c>
      <c r="DF24">
        <v>-2622.18555611795</v>
      </c>
      <c r="DG24" s="39">
        <v>-2622.1940626651899</v>
      </c>
      <c r="DH24" s="34">
        <f>627.5095*(DD26-DD25)</f>
        <v>20.546078065649859</v>
      </c>
      <c r="DI24" s="34">
        <f>627.5095*(DE26-DE25)</f>
        <v>38.977650145277408</v>
      </c>
      <c r="DJ24" s="34">
        <f>627.5095*(DF26-DF25)</f>
        <v>41.425083317080194</v>
      </c>
      <c r="DK24" s="34">
        <f>627.5095*(DG26-DG25)</f>
        <v>41.548307150512763</v>
      </c>
      <c r="DL24" s="109">
        <f>DH24-'CCSD(T)'!BB25</f>
        <v>1.5847834229308688E-2</v>
      </c>
      <c r="DM24" s="109">
        <f>DI24-'CCSD(T)'!CH25</f>
        <v>2.9829343514103854</v>
      </c>
      <c r="DN24" s="109">
        <f>DJ24-'CCSD(T)'!CI25</f>
        <v>4.4965949335470015</v>
      </c>
      <c r="DO24" s="109">
        <f>DK24-'CCSD(T)'!CI25</f>
        <v>4.6198187669795701</v>
      </c>
      <c r="DP24" s="157">
        <f t="shared" si="15"/>
        <v>2.5706570052353541</v>
      </c>
      <c r="DQ24" s="23"/>
    </row>
    <row r="25" spans="1:121" ht="18">
      <c r="A25" s="150">
        <v>35.82</v>
      </c>
      <c r="C25" s="1">
        <v>35.82</v>
      </c>
      <c r="D25" s="1">
        <v>35.82</v>
      </c>
      <c r="E25" s="39">
        <f t="shared" si="3"/>
        <v>3.7878879658975464</v>
      </c>
      <c r="F25" s="5" t="s">
        <v>22</v>
      </c>
      <c r="G25" s="4">
        <v>-2618.3769412402098</v>
      </c>
      <c r="H25" s="20">
        <v>-2618.3777767044298</v>
      </c>
      <c r="I25" s="138">
        <f t="shared" si="4"/>
        <v>8.3546422001745668E-4</v>
      </c>
      <c r="J25">
        <v>-2625.13832734381</v>
      </c>
      <c r="K25" s="34">
        <f>627.5095*(G26-G24)</f>
        <v>18.386909586693427</v>
      </c>
      <c r="L25" s="34">
        <f>627.5095*(J26-J24)</f>
        <v>35.081715829291852</v>
      </c>
      <c r="M25" s="23">
        <f t="shared" si="16"/>
        <v>-0.11378114579675369</v>
      </c>
      <c r="N25" s="33">
        <f t="shared" si="17"/>
        <v>8.2969450238998377E-2</v>
      </c>
      <c r="O25" s="23">
        <f t="shared" si="18"/>
        <v>0.19675059603575207</v>
      </c>
      <c r="P25" s="23">
        <f>'LNO-CCSD(T)-def2nZVP'!LB26</f>
        <v>0.69558476782387757</v>
      </c>
      <c r="Q25" s="23">
        <f t="shared" si="7"/>
        <v>0.12662967955976162</v>
      </c>
      <c r="R25" s="23">
        <f t="shared" si="1"/>
        <v>0.42254534567063706</v>
      </c>
      <c r="S25" s="172">
        <f>-'LNO-CCSD(T)-def2nZVP'!AS26+'CCSD(T)'!BY26</f>
        <v>-0.22807438900454713</v>
      </c>
      <c r="T25" s="356">
        <f>-'LNO-CCSD(T)-def2nZVP'!FA26+'CCSD(T)'!CI26</f>
        <v>-0.19166268981388868</v>
      </c>
      <c r="U25" s="96">
        <f>'LNO-CCSD(T)-def2nZVP'!KV26+Q25+T25+R25</f>
        <v>32.032112034102454</v>
      </c>
      <c r="V25" s="77">
        <f t="shared" si="2"/>
        <v>-3.7878879658975464</v>
      </c>
      <c r="W25" s="114" t="s">
        <v>22</v>
      </c>
      <c r="X25">
        <v>-2618.2968174861899</v>
      </c>
      <c r="Y25">
        <v>-2624.7339887721801</v>
      </c>
      <c r="Z25">
        <v>-2625.0843083049399</v>
      </c>
      <c r="AA25">
        <v>-2625.0950003708299</v>
      </c>
      <c r="AB25" s="34">
        <f>627.5095*(X26-X24)</f>
        <v>18.500690732490181</v>
      </c>
      <c r="AC25" s="34">
        <f>627.5095*(Y26-Y24)</f>
        <v>34.998746379052854</v>
      </c>
      <c r="AD25" s="34">
        <f>627.5095*(Z26-Z24)</f>
        <v>37.613597604565641</v>
      </c>
      <c r="AE25" s="34">
        <f>627.5095*(AA26-AA24)</f>
        <v>37.804302090087141</v>
      </c>
      <c r="AF25" s="109">
        <f>AC25-'CCSD(T)'!BX26</f>
        <v>2.9932825199715438</v>
      </c>
      <c r="AG25" s="109">
        <f>AD25-'CCSD(T)'!BY26</f>
        <v>5.9452870440583432</v>
      </c>
      <c r="AH25" s="109">
        <f>AE25-'CCSD(T)'!BY26</f>
        <v>6.1359915295798437</v>
      </c>
      <c r="AK25" s="5" t="s">
        <v>22</v>
      </c>
      <c r="AL25">
        <v>-2618.2968174861999</v>
      </c>
      <c r="AM25">
        <v>-2624.74148230437</v>
      </c>
      <c r="AN25">
        <v>-2625.0964686656098</v>
      </c>
      <c r="AO25">
        <v>-2625.1074011277301</v>
      </c>
      <c r="AP25" s="34">
        <f>627.5095*(AL26-AL24)</f>
        <v>18.500689922928732</v>
      </c>
      <c r="AQ25" s="34">
        <f>627.5095*(AM26-AM24)</f>
        <v>33.068484423530819</v>
      </c>
      <c r="AR25" s="34">
        <f>627.5095*(AN26-AN24)</f>
        <v>34.980563607237926</v>
      </c>
      <c r="AS25" s="34">
        <f>627.5095*(AO26-AO24)</f>
        <v>35.15584166936425</v>
      </c>
      <c r="AT25" s="109">
        <f>AQ25-'CCSD(T)'!BX26</f>
        <v>1.0630205644495092</v>
      </c>
      <c r="AU25" s="109">
        <f>AR25-'CCSD(T)'!BY26</f>
        <v>3.3122530467306284</v>
      </c>
      <c r="AV25" s="109">
        <f>AS25-'CCSD(T)'!BY26</f>
        <v>3.4875311088569525</v>
      </c>
      <c r="AW25" s="158">
        <f t="shared" si="8"/>
        <v>2.0873572458334309</v>
      </c>
      <c r="AX25" s="158">
        <f t="shared" si="9"/>
        <v>0.96663884545558432</v>
      </c>
      <c r="AY25" s="160">
        <f>'LNO-CCSD(T)-def2nZVP'!LB26</f>
        <v>0.69558476782387757</v>
      </c>
      <c r="AZ25" s="23"/>
      <c r="BA25" s="114" t="s">
        <v>22</v>
      </c>
      <c r="BB25" s="144">
        <v>-2616.56302453339</v>
      </c>
      <c r="BC25">
        <v>-2621.4755258241298</v>
      </c>
      <c r="BD25" s="4">
        <v>-2621.7024780889901</v>
      </c>
      <c r="BE25" s="4">
        <v>-2621.7107236604902</v>
      </c>
      <c r="BF25" s="34">
        <f>627.5095*(BB26-BB24)</f>
        <v>18.817785477123198</v>
      </c>
      <c r="BG25" s="34">
        <f>627.5095*(BC26-BC24)</f>
        <v>35.635142147842338</v>
      </c>
      <c r="BH25" s="34">
        <f>627.5095*(BD26-BD24)</f>
        <v>37.250420507508004</v>
      </c>
      <c r="BI25" s="34">
        <f>627.5095*(BE26-BE24)</f>
        <v>37.374618179442557</v>
      </c>
      <c r="BJ25" s="109">
        <f>BF25-'CCSD(T)'!BV26</f>
        <v>1.4211358410271657E-2</v>
      </c>
      <c r="BK25" s="109">
        <f>BG25-'CCSD(T)'!CF26</f>
        <v>3.6296782887610277</v>
      </c>
      <c r="BL25" s="109">
        <f>BH25-'CCSD(T)'!CG26</f>
        <v>5.5821099470007063</v>
      </c>
      <c r="BM25" s="109">
        <f>BI25-'CCSD(T)'!CG26</f>
        <v>5.7063076189352593</v>
      </c>
      <c r="BO25" s="114" t="s">
        <v>22</v>
      </c>
      <c r="BP25">
        <v>-2616.56302453341</v>
      </c>
      <c r="BQ25">
        <v>-2621.4879206073001</v>
      </c>
      <c r="BR25">
        <v>-2621.7186968023998</v>
      </c>
      <c r="BS25">
        <v>-2621.7272253248698</v>
      </c>
      <c r="BT25" s="34">
        <f>627.5095*(BP26-BP24)</f>
        <v>18.817785477123198</v>
      </c>
      <c r="BU25" s="34">
        <f>627.5095*(BQ26-BQ24)</f>
        <v>33.794202781178974</v>
      </c>
      <c r="BV25" s="34">
        <f>627.5095*(BR26-BR24)</f>
        <v>34.801923726055684</v>
      </c>
      <c r="BW25" s="34">
        <f>627.5095*(BS26-BS24)</f>
        <v>34.914921181556821</v>
      </c>
      <c r="BX25" s="109">
        <f>BT25-'CCSD(T)'!BV26</f>
        <v>1.4211358410271657E-2</v>
      </c>
      <c r="BY25" s="109">
        <f>BU25-'CCSD(T)'!CF26</f>
        <v>1.7887389220976644</v>
      </c>
      <c r="BZ25" s="109">
        <f>BV25-'CCSD(T)'!CG26</f>
        <v>3.1336131655483861</v>
      </c>
      <c r="CA25" s="109">
        <f>BW25-'CCSD(T)'!CG26</f>
        <v>3.2466106210495234</v>
      </c>
      <c r="CB25" s="157">
        <f t="shared" si="10"/>
        <v>1.1207184003778465</v>
      </c>
      <c r="CD25" s="114" t="s">
        <v>22</v>
      </c>
      <c r="CE25">
        <v>-2616.6658585189298</v>
      </c>
      <c r="CF25">
        <v>-2621.9585060180698</v>
      </c>
      <c r="CG25" s="4">
        <v>-2622.20684841924</v>
      </c>
      <c r="CH25" s="4">
        <v>-2622.2155985281502</v>
      </c>
      <c r="CI25" s="34">
        <f>627.5095*(CE26-CE24)</f>
        <v>18.59769932113791</v>
      </c>
      <c r="CJ25" s="34">
        <f>627.5095*(CF26-CF24)</f>
        <v>34.103076906424064</v>
      </c>
      <c r="CK25" s="34">
        <f>627.5095*(CG26-CG24)</f>
        <v>35.436392456949712</v>
      </c>
      <c r="CL25" s="34">
        <f>627.5095*(CH26-CH24)</f>
        <v>35.569238746887642</v>
      </c>
      <c r="CM25" s="109">
        <f>CI25-'CCSD(T)'!BB26</f>
        <v>2.0870005887861254E-2</v>
      </c>
      <c r="CN25" s="109">
        <f>CJ25-'CCSD(T)'!CH26</f>
        <v>1.7864859299940434</v>
      </c>
      <c r="CO25" s="109">
        <f>CK25-'CCSD(T)'!CI26</f>
        <v>3.1363996440931317</v>
      </c>
      <c r="CP25" s="109">
        <f>CL25-'CCSD(T)'!CI26</f>
        <v>3.269245934031062</v>
      </c>
      <c r="CQ25" s="157">
        <f t="shared" si="11"/>
        <v>1.4661618404635774</v>
      </c>
      <c r="CS25" s="33">
        <f t="shared" si="12"/>
        <v>0.34544344008573091</v>
      </c>
      <c r="CU25" s="23">
        <f t="shared" si="13"/>
        <v>-0.22008615598528891</v>
      </c>
      <c r="CW25" s="23">
        <f t="shared" si="14"/>
        <v>9.7009398209177533E-2</v>
      </c>
      <c r="CY25">
        <f>CE25-'CCSD(T)'!AP26</f>
        <v>2.4311538800247945E-3</v>
      </c>
      <c r="CZ25">
        <f>BP25-'CCSD(T)'!BN26</f>
        <v>2.839603800111945E-3</v>
      </c>
      <c r="DC25" s="114" t="s">
        <v>22</v>
      </c>
      <c r="DD25">
        <v>-2616.6658585189398</v>
      </c>
      <c r="DE25">
        <v>-2621.9469550502599</v>
      </c>
      <c r="DF25">
        <v>-2622.1911890565698</v>
      </c>
      <c r="DG25" s="39">
        <v>-2622.1996622892998</v>
      </c>
      <c r="DH25" s="34">
        <f>627.5095*(DD26-DD24)</f>
        <v>18.597699302304264</v>
      </c>
      <c r="DI25" s="34">
        <f>627.5095*(DE26-DE24)</f>
        <v>35.91215110865744</v>
      </c>
      <c r="DJ25" s="34">
        <f>627.5095*(DF26-DF24)</f>
        <v>37.89036082024942</v>
      </c>
      <c r="DK25" s="34">
        <f>627.5095*(DG26-DG24)</f>
        <v>38.03448982512711</v>
      </c>
      <c r="DL25" s="109">
        <f>DH25-'CCSD(T)'!BB26</f>
        <v>2.08699870542155E-2</v>
      </c>
      <c r="DM25" s="109">
        <f>DI25-'CCSD(T)'!CH26</f>
        <v>3.5955601322274191</v>
      </c>
      <c r="DN25" s="109">
        <f>DJ25-'CCSD(T)'!CI26</f>
        <v>5.5903680073928399</v>
      </c>
      <c r="DO25" s="109">
        <f>DK25-'CCSD(T)'!CI26</f>
        <v>5.7344970122705305</v>
      </c>
      <c r="DP25" s="157">
        <f t="shared" si="15"/>
        <v>2.1223387164696703</v>
      </c>
      <c r="DQ25" s="23"/>
    </row>
    <row r="26" spans="1:121" ht="18">
      <c r="A26" s="150">
        <v>1.46</v>
      </c>
      <c r="C26" s="1">
        <v>1.46</v>
      </c>
      <c r="D26" s="1">
        <v>1.46</v>
      </c>
      <c r="E26" s="39">
        <f t="shared" si="3"/>
        <v>1.7739237409494675</v>
      </c>
      <c r="F26" s="5" t="s">
        <v>23</v>
      </c>
      <c r="G26" s="4">
        <v>-2618.3470605458001</v>
      </c>
      <c r="H26" s="20">
        <v>-2618.3479000000002</v>
      </c>
      <c r="I26" s="138">
        <f t="shared" si="4"/>
        <v>8.3945420010422822E-4</v>
      </c>
      <c r="J26">
        <v>-2625.0811513559001</v>
      </c>
      <c r="K26" s="34">
        <f>627.5095*(G24-G25)</f>
        <v>0.36351002199793697</v>
      </c>
      <c r="L26" s="34">
        <f>627.5095*(J24-J25)</f>
        <v>0.7967597560469587</v>
      </c>
      <c r="M26" s="23">
        <f t="shared" si="16"/>
        <v>5.2456631527311171E-2</v>
      </c>
      <c r="N26" s="33">
        <f t="shared" si="17"/>
        <v>-7.4330276167991594E-2</v>
      </c>
      <c r="O26" s="23">
        <f t="shared" si="18"/>
        <v>-0.12678690769530276</v>
      </c>
      <c r="P26" s="23">
        <f>'LNO-CCSD(T)-def2nZVP'!LB27</f>
        <v>0.18135813912233045</v>
      </c>
      <c r="Q26" s="23">
        <f t="shared" si="7"/>
        <v>-8.5105213515616451E-2</v>
      </c>
      <c r="R26" s="23">
        <f t="shared" si="1"/>
        <v>0.11016922901484795</v>
      </c>
      <c r="S26" s="172">
        <f>-'LNO-CCSD(T)-def2nZVP'!AS27+'CCSD(T)'!BY27</f>
        <v>-0.31384320570977486</v>
      </c>
      <c r="T26" s="356">
        <f>-'LNO-CCSD(T)-def2nZVP'!FA27+'CCSD(T)'!CI27</f>
        <v>-0.32939881251171865</v>
      </c>
      <c r="U26" s="96">
        <f>'LNO-CCSD(T)-def2nZVP'!KV27+Q26+T26+R26</f>
        <v>3.2339237409494674</v>
      </c>
      <c r="V26" s="77">
        <f t="shared" si="2"/>
        <v>1.7739237409494675</v>
      </c>
      <c r="W26" s="114" t="s">
        <v>23</v>
      </c>
      <c r="X26">
        <v>-2618.2668390649501</v>
      </c>
      <c r="Y26">
        <v>-2624.6768265516698</v>
      </c>
      <c r="Z26">
        <v>-2625.0220323471699</v>
      </c>
      <c r="AA26">
        <v>-2625.0324789083002</v>
      </c>
      <c r="AB26" s="34">
        <f>627.5095*(X24-X25)</f>
        <v>0.3110533904706258</v>
      </c>
      <c r="AC26" s="34">
        <f>627.5095*(Y24-Y25)</f>
        <v>0.87109003221495029</v>
      </c>
      <c r="AD26" s="34">
        <f>627.5095*(Z24-Z25)</f>
        <v>1.4651575177069553</v>
      </c>
      <c r="AE26" s="34">
        <f>627.5095*(AA24-AA25)</f>
        <v>1.4285096012126819</v>
      </c>
      <c r="AF26" s="109">
        <f>AC26-'CCSD(T)'!BX27</f>
        <v>-2.5364438226814259</v>
      </c>
      <c r="AG26" s="109">
        <f>AD26-'CCSD(T)'!BY27</f>
        <v>-3.0437446355009836</v>
      </c>
      <c r="AH26" s="109">
        <f>AE26-'CCSD(T)'!BY27</f>
        <v>-3.0803925519952569</v>
      </c>
      <c r="AK26" s="5" t="s">
        <v>23</v>
      </c>
      <c r="AL26">
        <v>-2618.2668390666099</v>
      </c>
      <c r="AM26">
        <v>-2624.6854492683001</v>
      </c>
      <c r="AN26">
        <v>-2625.0358313205302</v>
      </c>
      <c r="AO26">
        <v>-2625.0465081099701</v>
      </c>
      <c r="AP26" s="34">
        <f>627.5095*(AL24-AL25)</f>
        <v>0.31105316475222411</v>
      </c>
      <c r="AQ26" s="34">
        <f>627.5095*(AM24-AM25)</f>
        <v>2.0927780242043057</v>
      </c>
      <c r="AR26" s="34">
        <f>627.5095*(AN24-AN25)</f>
        <v>3.0699464849973066</v>
      </c>
      <c r="AS26" s="34">
        <f>627.5095*(AO24-AO25)</f>
        <v>3.0551054587099062</v>
      </c>
      <c r="AT26" s="109">
        <f>AQ26-'CCSD(T)'!BX27</f>
        <v>-1.3147558306920706</v>
      </c>
      <c r="AU26" s="109">
        <f>AR26-'CCSD(T)'!BY27</f>
        <v>-1.4389556682106321</v>
      </c>
      <c r="AV26" s="109">
        <f>AS26-'CCSD(T)'!BY27</f>
        <v>-1.4537966944980325</v>
      </c>
      <c r="AW26" s="158">
        <f t="shared" si="8"/>
        <v>0.96232743450560054</v>
      </c>
      <c r="AX26" s="158">
        <f t="shared" si="9"/>
        <v>0.1186501491141585</v>
      </c>
      <c r="AY26" s="160">
        <f>'LNO-CCSD(T)-def2nZVP'!LB27</f>
        <v>0.18135813912233045</v>
      </c>
      <c r="AZ26" s="23"/>
      <c r="BA26" s="114" t="s">
        <v>23</v>
      </c>
      <c r="BB26" s="144">
        <v>-2616.5305616546698</v>
      </c>
      <c r="BC26">
        <v>-2621.4145654683098</v>
      </c>
      <c r="BD26" s="4">
        <v>-2621.63800594141</v>
      </c>
      <c r="BE26" s="4">
        <v>-2621.6460603731598</v>
      </c>
      <c r="BF26" s="34">
        <f>627.5095*(BB24-BB25)</f>
        <v>1.5529793171832584</v>
      </c>
      <c r="BG26" s="34">
        <f>627.5095*(BC24-BC25)</f>
        <v>2.6180602526151406</v>
      </c>
      <c r="BH26" s="34">
        <f>627.5095*(BD24-BD25)</f>
        <v>3.2064645844009108</v>
      </c>
      <c r="BI26" s="34">
        <f>627.5095*(BE24-BE25)</f>
        <v>3.2022089216157665</v>
      </c>
      <c r="BJ26" s="109">
        <f>BF26-'CCSD(T)'!BV27</f>
        <v>8.8714782564940364E-3</v>
      </c>
      <c r="BK26" s="109">
        <f>BG26-'CCSD(T)'!CF27</f>
        <v>-0.78947360228123564</v>
      </c>
      <c r="BL26" s="109">
        <f>BH26-'CCSD(T)'!CG27</f>
        <v>-1.302437568807028</v>
      </c>
      <c r="BM26" s="109">
        <f>BI26-'CCSD(T)'!CG27</f>
        <v>-1.3066932315921722</v>
      </c>
      <c r="BO26" s="114" t="s">
        <v>23</v>
      </c>
      <c r="BP26">
        <v>-2616.5305616546698</v>
      </c>
      <c r="BQ26">
        <v>-2621.4284426692798</v>
      </c>
      <c r="BR26">
        <v>-2621.65628061808</v>
      </c>
      <c r="BS26">
        <v>-2621.6646169231899</v>
      </c>
      <c r="BT26" s="34">
        <f>627.5095*(BP24-BP25)</f>
        <v>1.5529793297390229</v>
      </c>
      <c r="BU26" s="34">
        <f>627.5095*(BQ24-BQ25)</f>
        <v>3.5287683669932473</v>
      </c>
      <c r="BV26" s="34">
        <f>627.5095*(BR24-BR25)</f>
        <v>4.3648248883526515</v>
      </c>
      <c r="BW26" s="34">
        <f>627.5095*(BS24-BS25)</f>
        <v>4.3724456523846893</v>
      </c>
      <c r="BX26" s="109">
        <f>BT26-'CCSD(T)'!BV27</f>
        <v>8.8714908122584646E-3</v>
      </c>
      <c r="BY26" s="109">
        <f>BU26-'CCSD(T)'!CF27</f>
        <v>0.12123451209687097</v>
      </c>
      <c r="BZ26" s="109">
        <f>BV26-'CCSD(T)'!CG27</f>
        <v>-0.14407726485528727</v>
      </c>
      <c r="CA26" s="109">
        <f>BW26-'CCSD(T)'!CG27</f>
        <v>-0.13645650082324945</v>
      </c>
      <c r="CB26" s="157">
        <f t="shared" si="10"/>
        <v>0.84367728539144204</v>
      </c>
      <c r="CD26" s="114" t="s">
        <v>23</v>
      </c>
      <c r="CE26">
        <v>-2616.6331162607298</v>
      </c>
      <c r="CF26">
        <v>-2621.8980211949101</v>
      </c>
      <c r="CG26" s="4">
        <v>-2622.1430689941299</v>
      </c>
      <c r="CH26" s="4">
        <v>-2622.1516194179499</v>
      </c>
      <c r="CI26" s="34">
        <f>627.5095*(CE24-CE25)</f>
        <v>1.94837875078983</v>
      </c>
      <c r="CJ26" s="34">
        <f>627.5095*(CF24-CF25)</f>
        <v>3.8517242320704654</v>
      </c>
      <c r="CK26" s="34">
        <f>627.5095*(CG24-CG25)</f>
        <v>4.5858027042202218</v>
      </c>
      <c r="CL26" s="34">
        <f>627.5095*(CH24-CH25)</f>
        <v>4.5782607053521138</v>
      </c>
      <c r="CM26" s="109">
        <f>CI26-'CCSD(T)'!BB27</f>
        <v>-5.0221653806721278E-3</v>
      </c>
      <c r="CN26" s="109">
        <f>CJ26-'CCSD(T)'!CH27</f>
        <v>0.17359941463346562</v>
      </c>
      <c r="CO26" s="109">
        <f>CK26-'CCSD(T)'!CI27</f>
        <v>-4.2692866456389034E-2</v>
      </c>
      <c r="CP26" s="109">
        <f>CL26-'CCSD(T)'!CI27</f>
        <v>-5.0234865324497058E-2</v>
      </c>
      <c r="CQ26" s="157">
        <f t="shared" si="11"/>
        <v>0.72653647328164839</v>
      </c>
      <c r="CS26" s="33">
        <f t="shared" si="12"/>
        <v>-0.11714081210979366</v>
      </c>
      <c r="CU26" s="23">
        <f t="shared" si="13"/>
        <v>0.39539942105080716</v>
      </c>
      <c r="CW26" s="23">
        <f t="shared" si="14"/>
        <v>1.6373255860376059</v>
      </c>
      <c r="CY26">
        <f>CE26-'CCSD(T)'!AP27</f>
        <v>2.4564090203966771E-3</v>
      </c>
      <c r="CZ26">
        <f>BP26-'CCSD(T)'!BN27</f>
        <v>2.8763886602973798E-3</v>
      </c>
      <c r="DC26" s="114" t="s">
        <v>23</v>
      </c>
      <c r="DD26">
        <v>-2616.6331162607498</v>
      </c>
      <c r="DE26">
        <v>-2621.88484021352</v>
      </c>
      <c r="DF26">
        <v>-2622.1251739869699</v>
      </c>
      <c r="DG26" s="39">
        <v>-2622.1334508500299</v>
      </c>
      <c r="DH26" s="34">
        <f>627.5095*(DD24-DD25)</f>
        <v>1.9483787633455945</v>
      </c>
      <c r="DI26" s="34">
        <f>627.5095*(DE24-DE25)</f>
        <v>3.065499036619963</v>
      </c>
      <c r="DJ26" s="34">
        <f>627.5095*(DF24-DF25)</f>
        <v>3.5347224968307769</v>
      </c>
      <c r="DK26" s="34">
        <f>627.5095*(DG24-DG25)</f>
        <v>3.5138173253856531</v>
      </c>
      <c r="DL26" s="109">
        <f>DH26-'CCSD(T)'!BB27</f>
        <v>-5.0221528249076997E-3</v>
      </c>
      <c r="DM26" s="109">
        <f>DI26-'CCSD(T)'!CH27</f>
        <v>-0.61262578081703678</v>
      </c>
      <c r="DN26" s="109">
        <f>DJ26-'CCSD(T)'!CI27</f>
        <v>-1.093773073845834</v>
      </c>
      <c r="DO26" s="109">
        <f>DK26-'CCSD(T)'!CI27</f>
        <v>-1.1146782452909578</v>
      </c>
      <c r="DP26" s="157">
        <f t="shared" si="15"/>
        <v>0.44831828876569002</v>
      </c>
      <c r="DQ26" s="23"/>
    </row>
    <row r="27" spans="1:121" ht="18">
      <c r="A27" s="150">
        <v>33</v>
      </c>
      <c r="C27" s="1">
        <v>33</v>
      </c>
      <c r="D27" s="1">
        <v>33</v>
      </c>
      <c r="E27" s="39">
        <f t="shared" si="3"/>
        <v>5.8149759230953713</v>
      </c>
      <c r="F27" s="5" t="s">
        <v>24</v>
      </c>
      <c r="G27" s="4">
        <v>-2618.2911610588299</v>
      </c>
      <c r="H27" s="20">
        <v>-2618.2920021401401</v>
      </c>
      <c r="I27" s="138">
        <f t="shared" si="4"/>
        <v>8.4108131022730959E-4</v>
      </c>
      <c r="J27">
        <v>-2625.08746800771</v>
      </c>
      <c r="K27" s="34">
        <f>627.5095*(G29-G28)</f>
        <v>46.589585272231481</v>
      </c>
      <c r="L27" s="34">
        <f>627.5095*(J29-J28)</f>
        <v>35.041440161223967</v>
      </c>
      <c r="M27" s="23">
        <f t="shared" si="16"/>
        <v>0.12213140231111907</v>
      </c>
      <c r="N27" s="33">
        <v>0</v>
      </c>
      <c r="O27" s="23">
        <f t="shared" si="18"/>
        <v>-0.12213140231111907</v>
      </c>
      <c r="P27" s="23">
        <f>'LNO-CCSD(T)-def2nZVP'!LB28</f>
        <v>-0.94892501717466615</v>
      </c>
      <c r="Q27" s="23">
        <f t="shared" si="7"/>
        <v>-6.9953682395641689E-2</v>
      </c>
      <c r="R27" s="23">
        <f t="shared" si="1"/>
        <v>-0.57644138851975091</v>
      </c>
      <c r="S27" s="172">
        <f>-'LNO-CCSD(T)-def2nZVP'!AS28+'CCSD(T)'!BY28</f>
        <v>-0.53993906220458499</v>
      </c>
      <c r="T27" s="356">
        <f>-'LNO-CCSD(T)-def2nZVP'!FA28+'CCSD(T)'!CI28</f>
        <v>-0.49099909911998907</v>
      </c>
      <c r="U27" s="96">
        <f>'LNO-CCSD(T)-def2nZVP'!KV28+Q27+T27+R27</f>
        <v>27.185024076904629</v>
      </c>
      <c r="V27" s="77">
        <f t="shared" si="2"/>
        <v>-5.8149759230953713</v>
      </c>
      <c r="W27" s="114" t="s">
        <v>24</v>
      </c>
      <c r="X27">
        <v>-2618.21129722659</v>
      </c>
      <c r="Y27">
        <v>-2624.6833721903399</v>
      </c>
      <c r="Z27">
        <v>-2625.0470068764498</v>
      </c>
      <c r="AA27">
        <v>-2625.0577937476401</v>
      </c>
      <c r="AB27" s="34">
        <f>627.5095*(X29-X28)</f>
        <v>46.467453869920362</v>
      </c>
      <c r="AC27" s="34">
        <f>627.5095*(Y29-Y28)</f>
        <v>34.919468510754946</v>
      </c>
      <c r="AD27" s="34">
        <f>627.5095*(Z29-Z28)</f>
        <v>30.810218809808873</v>
      </c>
      <c r="AE27" s="34">
        <f>627.5095*(AA29-AA28)</f>
        <v>30.767278648440325</v>
      </c>
      <c r="AF27" s="109">
        <f>AC27-'CCSD(T)'!BX28</f>
        <v>1.8301402923506132</v>
      </c>
      <c r="AG27" s="109">
        <f>AD27-'CCSD(T)'!BY28</f>
        <v>1.6145567867317574</v>
      </c>
      <c r="AH27" s="109">
        <f>AE27-'CCSD(T)'!BY28</f>
        <v>1.5716166253632089</v>
      </c>
      <c r="AK27" s="5" t="s">
        <v>24</v>
      </c>
      <c r="AL27">
        <v>-2618.2112972268301</v>
      </c>
      <c r="AM27">
        <v>-2624.69268503169</v>
      </c>
      <c r="AN27">
        <v>-2625.0620593671401</v>
      </c>
      <c r="AO27">
        <v>-2625.07301275583</v>
      </c>
      <c r="AP27" s="34">
        <f>627.5095*(AL29-AL28)</f>
        <v>46.467453643916599</v>
      </c>
      <c r="AQ27" s="34">
        <f>627.5095*(AM29-AM28)</f>
        <v>33.881280705544782</v>
      </c>
      <c r="AR27" s="34">
        <f>627.5095*(AN29-AN28)</f>
        <v>29.374842943278157</v>
      </c>
      <c r="AS27" s="34">
        <f>627.5095*(AO29-AO28)</f>
        <v>29.326966459719713</v>
      </c>
      <c r="AT27" s="109">
        <f>AQ27-'CCSD(T)'!BX28</f>
        <v>0.79195248714044908</v>
      </c>
      <c r="AU27" s="109">
        <f>AR27-'CCSD(T)'!BY28</f>
        <v>0.17918092020104126</v>
      </c>
      <c r="AV27" s="109">
        <f>AS27-'CCSD(T)'!BY28</f>
        <v>0.13130443664259772</v>
      </c>
      <c r="AW27" s="158">
        <f t="shared" si="8"/>
        <v>-4.5543142458250685</v>
      </c>
      <c r="AX27" s="158">
        <f t="shared" si="9"/>
        <v>-1.2722366495520028</v>
      </c>
      <c r="AY27" s="160">
        <f>'LNO-CCSD(T)-def2nZVP'!LB28</f>
        <v>-0.94892501717466615</v>
      </c>
      <c r="AZ27" s="23"/>
      <c r="BA27" s="114" t="s">
        <v>24</v>
      </c>
      <c r="BB27" s="144">
        <v>-2616.4715203401302</v>
      </c>
      <c r="BC27">
        <v>-2621.4265908746702</v>
      </c>
      <c r="BD27" s="4">
        <v>-2621.6642146095501</v>
      </c>
      <c r="BE27" s="4">
        <v>-2621.67253731557</v>
      </c>
      <c r="BF27" s="34">
        <f>627.5095*(BB29-BB28)</f>
        <v>48.207563937091578</v>
      </c>
      <c r="BG27" s="34">
        <f>627.5095*(BC29-BC28)</f>
        <v>34.562345229741261</v>
      </c>
      <c r="BH27" s="34">
        <f>627.5095*(BD29-BD28)</f>
        <v>31.650267760639736</v>
      </c>
      <c r="BI27" s="34">
        <f>627.5095*(BE29-BE28)</f>
        <v>31.60650071115337</v>
      </c>
      <c r="BJ27" s="109">
        <f>BF27-'CCSD(T)'!BV28</f>
        <v>-1.6734517748496103E-2</v>
      </c>
      <c r="BK27" s="109">
        <f>BG27-'CCSD(T)'!CF28</f>
        <v>1.4730170113369283</v>
      </c>
      <c r="BL27" s="109">
        <f>BH27-'CCSD(T)'!CG28</f>
        <v>2.4546057375626198</v>
      </c>
      <c r="BM27" s="109">
        <f>BI27-'CCSD(T)'!CG28</f>
        <v>2.4108386880762538</v>
      </c>
      <c r="BO27" s="114" t="s">
        <v>24</v>
      </c>
      <c r="BP27">
        <v>-2616.4715203401302</v>
      </c>
      <c r="BQ27">
        <v>-2621.44167745504</v>
      </c>
      <c r="BR27">
        <v>-2621.6846790644099</v>
      </c>
      <c r="BS27">
        <v>-2621.6932303757198</v>
      </c>
      <c r="BT27" s="34">
        <f>627.5095*(BP29-BP28)</f>
        <v>48.207563937091578</v>
      </c>
      <c r="BU27" s="34">
        <f>627.5095*(BQ29-BQ28)</f>
        <v>33.577394502686431</v>
      </c>
      <c r="BV27" s="34">
        <f>627.5095*(BR29-BR28)</f>
        <v>30.342539298849974</v>
      </c>
      <c r="BW27" s="34">
        <f>627.5095*(BS29-BS28)</f>
        <v>30.295316906413365</v>
      </c>
      <c r="BX27" s="109">
        <f>BT27-'CCSD(T)'!BV28</f>
        <v>-1.6734517748496103E-2</v>
      </c>
      <c r="BY27" s="109">
        <f>BU27-'CCSD(T)'!CF28</f>
        <v>0.4880662842820982</v>
      </c>
      <c r="BZ27" s="109">
        <f>BV27-'CCSD(T)'!CG28</f>
        <v>1.1468772757728587</v>
      </c>
      <c r="CA27" s="109">
        <f>BW27-'CCSD(T)'!CG28</f>
        <v>1.0996548833362496</v>
      </c>
      <c r="CB27" s="157">
        <f t="shared" si="10"/>
        <v>-3.2820775962730657</v>
      </c>
      <c r="CD27" s="114" t="s">
        <v>24</v>
      </c>
      <c r="CE27">
        <v>-2616.5738505642198</v>
      </c>
      <c r="CF27">
        <v>-2621.9103197888599</v>
      </c>
      <c r="CG27" s="4">
        <v>-2622.1730156307199</v>
      </c>
      <c r="CH27" s="4">
        <v>-2622.1818184650901</v>
      </c>
      <c r="CI27" s="34">
        <f>627.5095*(CE29-CE28)</f>
        <v>48.344533403671122</v>
      </c>
      <c r="CJ27" s="34">
        <f>627.5095*(CF29-CF28)</f>
        <v>33.67658204295094</v>
      </c>
      <c r="CK27" s="34">
        <f>627.5095*(CG29-CG28)</f>
        <v>29.850028565876801</v>
      </c>
      <c r="CL27" s="34">
        <f>627.5095*(CH29-CH28)</f>
        <v>29.804213149574942</v>
      </c>
      <c r="CM27" s="109">
        <f>CI27-'CCSD(T)'!BB28</f>
        <v>-2.3422237813292668E-2</v>
      </c>
      <c r="CN27" s="109">
        <f>CJ27-'CCSD(T)'!CH28</f>
        <v>0.51595079597695559</v>
      </c>
      <c r="CO27" s="109">
        <f>CK27-'CCSD(T)'!CI28</f>
        <v>1.2567610843215888</v>
      </c>
      <c r="CP27" s="109">
        <f>CL27-'CCSD(T)'!CI28</f>
        <v>1.210945668019729</v>
      </c>
      <c r="CQ27" s="157">
        <f t="shared" si="11"/>
        <v>-3.8723688933759988</v>
      </c>
      <c r="CS27" s="33">
        <f t="shared" si="12"/>
        <v>-0.59029129710293304</v>
      </c>
      <c r="CU27" s="23">
        <f t="shared" si="13"/>
        <v>0.13696946657954356</v>
      </c>
      <c r="CW27" s="23">
        <f t="shared" si="14"/>
        <v>1.8770797597545226</v>
      </c>
      <c r="CY27">
        <f>CE27-'CCSD(T)'!AP28</f>
        <v>2.4302990100295574E-3</v>
      </c>
      <c r="CZ27">
        <f>BP27-'CCSD(T)'!BN28</f>
        <v>2.8831122199335368E-3</v>
      </c>
      <c r="DC27" s="114" t="s">
        <v>24</v>
      </c>
      <c r="DD27">
        <v>-2616.5738505642098</v>
      </c>
      <c r="DE27">
        <v>-2621.8960205387798</v>
      </c>
      <c r="DF27">
        <v>-2622.1528388227098</v>
      </c>
      <c r="DG27" s="39">
        <v>-2622.16141278236</v>
      </c>
      <c r="DH27" s="34">
        <f>627.5095*(DD29-DD28)</f>
        <v>48.344533409949001</v>
      </c>
      <c r="DI27" s="34">
        <f>627.5095*(DE29-DE28)</f>
        <v>34.795403337519687</v>
      </c>
      <c r="DJ27" s="34">
        <f>627.5095*(DF29-DF28)</f>
        <v>31.430005173906086</v>
      </c>
      <c r="DK27" s="34">
        <f>627.5095*(DG29-DG28)</f>
        <v>31.390958219509777</v>
      </c>
      <c r="DL27" s="109">
        <f>DH27-'CCSD(T)'!BB28</f>
        <v>-2.3422231535413118E-2</v>
      </c>
      <c r="DM27" s="109">
        <f>DI27-'CCSD(T)'!CH28</f>
        <v>1.6347720905457024</v>
      </c>
      <c r="DN27" s="109">
        <f>DJ27-'CCSD(T)'!CI28</f>
        <v>2.8367376923508729</v>
      </c>
      <c r="DO27" s="109">
        <f>DK27-'CCSD(T)'!CI28</f>
        <v>2.7976907379545644</v>
      </c>
      <c r="DP27" s="157">
        <f t="shared" si="15"/>
        <v>-3.4044451180099102</v>
      </c>
      <c r="DQ27" s="23"/>
    </row>
    <row r="28" spans="1:121" ht="18">
      <c r="A28" s="150">
        <v>4.93</v>
      </c>
      <c r="C28" s="1">
        <v>4.93</v>
      </c>
      <c r="D28" s="1">
        <v>4.93</v>
      </c>
      <c r="E28" s="39">
        <f t="shared" si="3"/>
        <v>7.3324315258584232</v>
      </c>
      <c r="F28" s="5" t="s">
        <v>25</v>
      </c>
      <c r="G28" s="4">
        <v>-2618.3763619479701</v>
      </c>
      <c r="H28" s="20">
        <v>-2618.37720013751</v>
      </c>
      <c r="I28" s="138">
        <f t="shared" si="4"/>
        <v>8.38189539990708E-4</v>
      </c>
      <c r="J28">
        <v>-2625.1370579622198</v>
      </c>
      <c r="K28" s="34">
        <f>627.5095*(G29-G27)</f>
        <v>-6.8747820716886725</v>
      </c>
      <c r="L28" s="34">
        <f>627.5095*(J29-J27)</f>
        <v>3.9232726017041148</v>
      </c>
      <c r="M28" s="23">
        <f t="shared" si="16"/>
        <v>1.1485293923646722E-2</v>
      </c>
      <c r="N28" s="33">
        <v>0</v>
      </c>
      <c r="O28" s="23">
        <f t="shared" si="18"/>
        <v>-1.1485293923646722E-2</v>
      </c>
      <c r="P28" s="23">
        <f>'LNO-CCSD(T)-def2nZVP'!LB29</f>
        <v>-0.65830572099127949</v>
      </c>
      <c r="Q28" s="23">
        <f t="shared" si="7"/>
        <v>-6.5784768548606889E-3</v>
      </c>
      <c r="R28" s="23">
        <f t="shared" si="1"/>
        <v>-0.39989952526339601</v>
      </c>
      <c r="S28" s="172">
        <f>-'LNO-CCSD(T)-def2nZVP'!AS29+'CCSD(T)'!BY29</f>
        <v>0.79131640269697634</v>
      </c>
      <c r="T28" s="356">
        <f>-'LNO-CCSD(T)-def2nZVP'!FA29+'CCSD(T)'!CI29</f>
        <v>1.0538865129130404</v>
      </c>
      <c r="U28" s="96">
        <f>'LNO-CCSD(T)-def2nZVP'!KV29+Q28+T28+R28</f>
        <v>12.262431525858423</v>
      </c>
      <c r="V28" s="77">
        <f t="shared" si="2"/>
        <v>7.3324315258584232</v>
      </c>
      <c r="W28" s="114" t="s">
        <v>25</v>
      </c>
      <c r="X28">
        <v>-2618.2963217899401</v>
      </c>
      <c r="Y28">
        <v>-2624.7326005156001</v>
      </c>
      <c r="Z28">
        <v>-2625.0819734176198</v>
      </c>
      <c r="AA28">
        <v>-2625.09272390147</v>
      </c>
      <c r="AB28" s="34">
        <f>627.5095*(X29-X27)</f>
        <v>-6.8862673656123192</v>
      </c>
      <c r="AC28" s="34">
        <f>627.5095*(Y29-Y27)</f>
        <v>4.0282267409059545</v>
      </c>
      <c r="AD28" s="34">
        <f>627.5095*(Z29-Z27)</f>
        <v>8.8683820435060099</v>
      </c>
      <c r="AE28" s="34">
        <f>627.5095*(AA29-AA27)</f>
        <v>8.8482752837049521</v>
      </c>
      <c r="AF28" s="109">
        <f>AC28-'CCSD(T)'!BX29</f>
        <v>-4.6648833300194879</v>
      </c>
      <c r="AG28" s="109">
        <f>AD28-'CCSD(T)'!BY29</f>
        <v>-6.4130502620159096</v>
      </c>
      <c r="AH28" s="109">
        <f>AE28-'CCSD(T)'!BY29</f>
        <v>-6.4331570218169674</v>
      </c>
      <c r="AK28" s="5" t="s">
        <v>25</v>
      </c>
      <c r="AL28">
        <v>-2618.2963217895799</v>
      </c>
      <c r="AM28">
        <v>-2624.7381473823698</v>
      </c>
      <c r="AN28">
        <v>-2625.0915764726501</v>
      </c>
      <c r="AO28">
        <v>-2625.10253256952</v>
      </c>
      <c r="AP28" s="34">
        <f>627.5095*(AL29-AL27)</f>
        <v>-6.8862672149431461</v>
      </c>
      <c r="AQ28" s="34">
        <f>627.5095*(AM29-AM27)</f>
        <v>5.3532237616218366</v>
      </c>
      <c r="AR28" s="34">
        <f>627.5095*(AN29-AN27)</f>
        <v>10.852578823271379</v>
      </c>
      <c r="AS28" s="34">
        <f>627.5095*(AO29-AO27)</f>
        <v>10.803002930978218</v>
      </c>
      <c r="AT28" s="109">
        <f>AQ28-'CCSD(T)'!BX29</f>
        <v>-3.3398863093036057</v>
      </c>
      <c r="AU28" s="109">
        <f>AR28-'CCSD(T)'!BY29</f>
        <v>-4.4288534822505401</v>
      </c>
      <c r="AV28" s="109">
        <f>AS28-'CCSD(T)'!BY29</f>
        <v>-4.4784293745437012</v>
      </c>
      <c r="AW28" s="158">
        <f t="shared" si="8"/>
        <v>5.4497791693563817</v>
      </c>
      <c r="AX28" s="158">
        <f t="shared" si="9"/>
        <v>0.20228058016536909</v>
      </c>
      <c r="AY28" s="160">
        <f>'LNO-CCSD(T)-def2nZVP'!LB29</f>
        <v>-0.65830572099127949</v>
      </c>
      <c r="AZ28" s="23"/>
      <c r="BA28" s="114" t="s">
        <v>25</v>
      </c>
      <c r="BB28" s="144">
        <v>-2616.5605496961998</v>
      </c>
      <c r="BC28">
        <v>-2621.4713540688799</v>
      </c>
      <c r="BD28" s="4">
        <v>-2621.6973687281202</v>
      </c>
      <c r="BE28" s="4">
        <v>-2621.7056210627602</v>
      </c>
      <c r="BF28" s="34">
        <f>627.5095*(BB29-BB27)</f>
        <v>-7.6592027755021803</v>
      </c>
      <c r="BG28" s="34">
        <f>627.5095*(BC29-BC27)</f>
        <v>6.4730156127869583</v>
      </c>
      <c r="BH28" s="34">
        <f>627.5095*(BD29-BD27)</f>
        <v>10.845743393769384</v>
      </c>
      <c r="BI28" s="34">
        <f>627.5095*(BE29-BE27)</f>
        <v>10.846135053719667</v>
      </c>
      <c r="BJ28" s="109">
        <f>BF28-'CCSD(T)'!BV29</f>
        <v>-3.5161327681494825E-2</v>
      </c>
      <c r="BK28" s="109">
        <f>BG28-'CCSD(T)'!CF29</f>
        <v>-2.2200944581384841</v>
      </c>
      <c r="BL28" s="109">
        <f>BH28-'CCSD(T)'!CG29</f>
        <v>-4.4356889117525355</v>
      </c>
      <c r="BM28" s="109">
        <f>BI28-'CCSD(T)'!CG29</f>
        <v>-4.4352972518022522</v>
      </c>
      <c r="BO28" s="114" t="s">
        <v>25</v>
      </c>
      <c r="BP28">
        <v>-2616.5605496961898</v>
      </c>
      <c r="BQ28">
        <v>-2621.4822972091802</v>
      </c>
      <c r="BR28">
        <v>-2621.7117410280898</v>
      </c>
      <c r="BS28">
        <v>-2621.7202573855502</v>
      </c>
      <c r="BT28" s="34">
        <f>627.5095*(BP29-BP27)</f>
        <v>-7.6592027692242981</v>
      </c>
      <c r="BU28" s="34">
        <f>627.5095*(BQ29-BQ27)</f>
        <v>8.0881128920763974</v>
      </c>
      <c r="BV28" s="34">
        <f>627.5095*(BR29-BR27)</f>
        <v>13.360900001058816</v>
      </c>
      <c r="BW28" s="34">
        <f>627.5095*(BS29-BS27)</f>
        <v>13.33561148126741</v>
      </c>
      <c r="BX28" s="109">
        <f>BT28-'CCSD(T)'!BV29</f>
        <v>-3.5161321403612611E-2</v>
      </c>
      <c r="BY28" s="109">
        <f>BU28-'CCSD(T)'!CF29</f>
        <v>-0.60499717884904491</v>
      </c>
      <c r="BZ28" s="109">
        <f>BV28-'CCSD(T)'!CG29</f>
        <v>-1.9205323044631033</v>
      </c>
      <c r="CA28" s="109">
        <f>BW28-'CCSD(T)'!CG29</f>
        <v>-1.9458208242545094</v>
      </c>
      <c r="CB28" s="157">
        <f t="shared" si="10"/>
        <v>5.2474985891910126</v>
      </c>
      <c r="CD28" s="114" t="s">
        <v>25</v>
      </c>
      <c r="CE28">
        <v>-2616.6627535728599</v>
      </c>
      <c r="CF28">
        <v>-2621.9523675155801</v>
      </c>
      <c r="CG28" s="4">
        <v>-2622.1995403144001</v>
      </c>
      <c r="CH28" s="4">
        <v>-2622.2083024307699</v>
      </c>
      <c r="CI28" s="34">
        <f>627.5095*(CE29-CE27)</f>
        <v>-7.4429490965393867</v>
      </c>
      <c r="CJ28" s="34">
        <f>627.5095*(CF29-CF27)</f>
        <v>7.2912340725688143</v>
      </c>
      <c r="CK28" s="34">
        <f>627.5095*(CG29-CG27)</f>
        <v>13.205537572033629</v>
      </c>
      <c r="CL28" s="34">
        <f>627.5095*(CH29-CH27)</f>
        <v>13.185273087861079</v>
      </c>
      <c r="CM28" s="109">
        <f>CI28-'CCSD(T)'!BB29</f>
        <v>-2.7924110007685243E-2</v>
      </c>
      <c r="CN28" s="109">
        <f>CJ28-'CCSD(T)'!CH29</f>
        <v>-0.7316142407237205</v>
      </c>
      <c r="CO28" s="109">
        <f>CK28-'CCSD(T)'!CI29</f>
        <v>-1.9875873344003718</v>
      </c>
      <c r="CP28" s="109">
        <f>CL28-'CCSD(T)'!CI29</f>
        <v>-2.0078518185729219</v>
      </c>
      <c r="CQ28" s="157">
        <f t="shared" si="11"/>
        <v>5.8940390152922646</v>
      </c>
      <c r="CS28" s="33">
        <f t="shared" si="12"/>
        <v>0.64654042610125195</v>
      </c>
      <c r="CU28" s="23">
        <f t="shared" si="13"/>
        <v>0.21625367268491136</v>
      </c>
      <c r="CW28" s="23">
        <f t="shared" si="14"/>
        <v>-0.55668188159624066</v>
      </c>
      <c r="CY28">
        <f>CE28-'CCSD(T)'!AP29</f>
        <v>2.4231248203250288E-3</v>
      </c>
      <c r="CZ28">
        <f>BP28-'CCSD(T)'!BN29</f>
        <v>2.8537472403513675E-3</v>
      </c>
      <c r="DC28" s="114" t="s">
        <v>25</v>
      </c>
      <c r="DD28">
        <v>-2616.6627535728699</v>
      </c>
      <c r="DE28">
        <v>-2621.94206992512</v>
      </c>
      <c r="DF28">
        <v>-2622.1855563691302</v>
      </c>
      <c r="DG28" s="39">
        <v>-2622.19406289259</v>
      </c>
      <c r="DH28" s="34">
        <f>627.5095*(DD29-DD27)</f>
        <v>-7.442949102817269</v>
      </c>
      <c r="DI28" s="34">
        <f>627.5095*(DE29-DE27)</f>
        <v>5.8989759398734964</v>
      </c>
      <c r="DJ28" s="34">
        <f>627.5095*(DF29-DF27)</f>
        <v>10.899433978431697</v>
      </c>
      <c r="DK28" s="34">
        <f>627.5095*(DG29-DG27)</f>
        <v>10.902703874167914</v>
      </c>
      <c r="DL28" s="109">
        <f>DH28-'CCSD(T)'!BB29</f>
        <v>-2.7924116285567457E-2</v>
      </c>
      <c r="DM28" s="109">
        <f>DI28-'CCSD(T)'!CH29</f>
        <v>-2.1238723734190383</v>
      </c>
      <c r="DN28" s="109">
        <f>DJ28-'CCSD(T)'!CI29</f>
        <v>-4.2936909280023041</v>
      </c>
      <c r="DO28" s="109">
        <f>DK28-'CCSD(T)'!CI29</f>
        <v>-4.290421032266087</v>
      </c>
      <c r="DP28" s="157">
        <f t="shared" si="15"/>
        <v>5.0037279342944174</v>
      </c>
      <c r="DQ28" s="23"/>
    </row>
    <row r="29" spans="1:121" ht="18">
      <c r="A29" s="150">
        <v>28.07</v>
      </c>
      <c r="C29" s="1">
        <v>28.07</v>
      </c>
      <c r="D29" s="1">
        <v>28.07</v>
      </c>
      <c r="E29" s="39">
        <f t="shared" si="3"/>
        <v>12.979314396370317</v>
      </c>
      <c r="F29" s="5" t="s">
        <v>26</v>
      </c>
      <c r="G29" s="4">
        <v>-2618.3021167209699</v>
      </c>
      <c r="H29" s="20">
        <v>-2618.3029556320598</v>
      </c>
      <c r="I29" s="138">
        <f t="shared" si="4"/>
        <v>8.3891108988609631E-4</v>
      </c>
      <c r="J29">
        <v>-2625.08121587511</v>
      </c>
      <c r="K29" s="34">
        <f>627.5095*(G27-G28)</f>
        <v>53.464367343920152</v>
      </c>
      <c r="L29" s="34">
        <f>627.5095*(J27-J28)</f>
        <v>31.118167559519854</v>
      </c>
      <c r="M29" s="23">
        <f t="shared" si="16"/>
        <v>0.11064610838747058</v>
      </c>
      <c r="N29" s="33">
        <f t="shared" si="17"/>
        <v>0.22692578967086519</v>
      </c>
      <c r="O29" s="23">
        <f t="shared" si="18"/>
        <v>0.11627968128339461</v>
      </c>
      <c r="P29" s="23">
        <f>'LNO-CCSD(T)-def2nZVP'!LB30</f>
        <v>-0.29061929618338667</v>
      </c>
      <c r="Q29" s="23">
        <f t="shared" si="7"/>
        <v>0.10471784704269782</v>
      </c>
      <c r="R29" s="23">
        <f t="shared" si="1"/>
        <v>-0.17654186325635493</v>
      </c>
      <c r="S29" s="172">
        <f>-'LNO-CCSD(T)-def2nZVP'!AS30+'CCSD(T)'!BY30</f>
        <v>-1.3312554649015595</v>
      </c>
      <c r="T29" s="356">
        <f>-'LNO-CCSD(T)-def2nZVP'!FA30+'CCSD(T)'!CI30</f>
        <v>-1.5448856120330294</v>
      </c>
      <c r="U29" s="96">
        <f>'LNO-CCSD(T)-def2nZVP'!KV30+Q29+T29+R29</f>
        <v>15.090685603629684</v>
      </c>
      <c r="V29" s="77">
        <f t="shared" si="2"/>
        <v>-12.979314396370317</v>
      </c>
      <c r="W29" s="114" t="s">
        <v>26</v>
      </c>
      <c r="X29">
        <v>-2618.2222711917102</v>
      </c>
      <c r="Y29">
        <v>-2624.6769528026798</v>
      </c>
      <c r="Z29">
        <v>-2625.0328742106599</v>
      </c>
      <c r="AA29">
        <v>-2625.0436931240101</v>
      </c>
      <c r="AB29" s="34">
        <f>627.5095*(X27-X28)</f>
        <v>53.353721235532682</v>
      </c>
      <c r="AC29" s="34">
        <f>627.5095*(Y27-Y28)</f>
        <v>30.891241769848989</v>
      </c>
      <c r="AD29" s="34">
        <f>627.5095*(Z27-Z28)</f>
        <v>21.941836766302863</v>
      </c>
      <c r="AE29" s="34">
        <f>627.5095*(AA27-AA28)</f>
        <v>21.919003364735374</v>
      </c>
      <c r="AF29" s="109">
        <f>AC29-'CCSD(T)'!BX30</f>
        <v>6.4950236223701019</v>
      </c>
      <c r="AG29" s="109">
        <f>AD29-'CCSD(T)'!BY30</f>
        <v>8.027607048747667</v>
      </c>
      <c r="AH29" s="109">
        <f>AE29-'CCSD(T)'!BY30</f>
        <v>8.004773647180178</v>
      </c>
      <c r="AK29" s="5" t="s">
        <v>26</v>
      </c>
      <c r="AL29">
        <v>-2618.2222711917102</v>
      </c>
      <c r="AM29">
        <v>-2624.68415412696</v>
      </c>
      <c r="AN29">
        <v>-2625.0447646826401</v>
      </c>
      <c r="AO29">
        <v>-2625.0557970755399</v>
      </c>
      <c r="AP29" s="34">
        <f>627.5095*(AL27-AL28)</f>
        <v>53.353720858859745</v>
      </c>
      <c r="AQ29" s="34">
        <f>627.5095*(AM27-AM28)</f>
        <v>28.528056943922945</v>
      </c>
      <c r="AR29" s="34">
        <f>627.5095*(AN27-AN28)</f>
        <v>18.522264120006778</v>
      </c>
      <c r="AS29" s="34">
        <f>627.5095*(AO27-AO28)</f>
        <v>18.523963528741497</v>
      </c>
      <c r="AT29" s="109">
        <f>AQ29-'CCSD(T)'!BX30</f>
        <v>4.1318387964440575</v>
      </c>
      <c r="AU29" s="109">
        <f>AR29-'CCSD(T)'!BY30</f>
        <v>4.6080344024515814</v>
      </c>
      <c r="AV29" s="109">
        <f>AS29-'CCSD(T)'!BY30</f>
        <v>4.6097338111863007</v>
      </c>
      <c r="AW29" s="158">
        <f t="shared" si="8"/>
        <v>-10.004093415181448</v>
      </c>
      <c r="AX29" s="158">
        <f t="shared" si="9"/>
        <v>-1.474517229717371</v>
      </c>
      <c r="AY29" s="160">
        <f>'LNO-CCSD(T)-def2nZVP'!LB30</f>
        <v>-0.29061929618338667</v>
      </c>
      <c r="AZ29" s="23"/>
      <c r="BA29" s="114" t="s">
        <v>26</v>
      </c>
      <c r="BB29" s="144">
        <v>-2616.4837260561799</v>
      </c>
      <c r="BC29">
        <v>-2621.4162754681101</v>
      </c>
      <c r="BD29" s="4">
        <v>-2621.6469308179999</v>
      </c>
      <c r="BE29" s="4">
        <v>-2621.65525289987</v>
      </c>
      <c r="BF29" s="34">
        <f>627.5095*(BB27-BB28)</f>
        <v>55.866766712593758</v>
      </c>
      <c r="BG29" s="34">
        <f>627.5095*(BC27-BC28)</f>
        <v>28.089329616954306</v>
      </c>
      <c r="BH29" s="34">
        <f>627.5095*(BD27-BD28)</f>
        <v>20.804524366870353</v>
      </c>
      <c r="BI29" s="34">
        <f>627.5095*(BE27-BE28)</f>
        <v>20.760365657433702</v>
      </c>
      <c r="BJ29" s="109">
        <f>BF29-'CCSD(T)'!BV30</f>
        <v>1.8426809933004051E-2</v>
      </c>
      <c r="BK29" s="109">
        <f>BG29-'CCSD(T)'!CF30</f>
        <v>3.6931114694754186</v>
      </c>
      <c r="BL29" s="109">
        <f>BH29-'CCSD(T)'!CG30</f>
        <v>6.8902946493151571</v>
      </c>
      <c r="BM29" s="109">
        <f>BI29-'CCSD(T)'!CG30</f>
        <v>6.846135939878506</v>
      </c>
      <c r="BO29" s="114" t="s">
        <v>26</v>
      </c>
      <c r="BP29">
        <v>-2616.4837260561699</v>
      </c>
      <c r="BQ29">
        <v>-2621.4287882272401</v>
      </c>
      <c r="BR29">
        <v>-2621.6633871158401</v>
      </c>
      <c r="BS29">
        <v>-2621.6719787269699</v>
      </c>
      <c r="BT29" s="34">
        <f>627.5095*(BP27-BP28)</f>
        <v>55.866766706315872</v>
      </c>
      <c r="BU29" s="34">
        <f>627.5095*(BQ27-BQ28)</f>
        <v>25.489281610610032</v>
      </c>
      <c r="BV29" s="34">
        <f>627.5095*(BR27-BR28)</f>
        <v>16.981639297791158</v>
      </c>
      <c r="BW29" s="34">
        <f>627.5095*(BS27-BS28)</f>
        <v>16.959705425145955</v>
      </c>
      <c r="BX29" s="109">
        <f>BT29-'CCSD(T)'!BV30</f>
        <v>1.8426803655117396E-2</v>
      </c>
      <c r="BY29" s="109">
        <f>BU29-'CCSD(T)'!CF30</f>
        <v>1.0930634631311449</v>
      </c>
      <c r="BZ29" s="109">
        <f>BV29-'CCSD(T)'!CG30</f>
        <v>3.067409580235962</v>
      </c>
      <c r="CA29" s="109">
        <f>BW29-'CCSD(T)'!CG30</f>
        <v>3.045475707590759</v>
      </c>
      <c r="CB29" s="157">
        <f t="shared" si="10"/>
        <v>-8.5295761854640766</v>
      </c>
      <c r="CD29" s="114" t="s">
        <v>26</v>
      </c>
      <c r="CE29">
        <v>-2616.5857116581101</v>
      </c>
      <c r="CF29">
        <v>-2621.8987004682399</v>
      </c>
      <c r="CG29" s="4">
        <v>-2622.1519712679301</v>
      </c>
      <c r="CH29" s="4">
        <v>-2622.1608063958101</v>
      </c>
      <c r="CI29" s="34">
        <f>627.5095*(CE27-CE28)</f>
        <v>55.787482500210508</v>
      </c>
      <c r="CJ29" s="34">
        <f>627.5095*(CF27-CF28)</f>
        <v>26.385347970382128</v>
      </c>
      <c r="CK29" s="34">
        <f>627.5095*(CG27-CG28)</f>
        <v>16.644490993843174</v>
      </c>
      <c r="CL29" s="34">
        <f>627.5095*(CH27-CH28)</f>
        <v>16.618940061713865</v>
      </c>
      <c r="CM29" s="109">
        <f>CI29-'CCSD(T)'!BB30</f>
        <v>4.5018721943961282E-3</v>
      </c>
      <c r="CN29" s="109">
        <f>CJ29-'CCSD(T)'!CH30</f>
        <v>1.2475650367006779</v>
      </c>
      <c r="CO29" s="109">
        <f>CK29-'CCSD(T)'!CI30</f>
        <v>3.2443484187219624</v>
      </c>
      <c r="CP29" s="109">
        <f>CL29-'CCSD(T)'!CI30</f>
        <v>3.2187974865926527</v>
      </c>
      <c r="CQ29" s="157">
        <f t="shared" si="11"/>
        <v>-9.7664079086682634</v>
      </c>
      <c r="CS29" s="33">
        <f t="shared" si="12"/>
        <v>-1.2368317232041868</v>
      </c>
      <c r="CU29" s="23">
        <f t="shared" si="13"/>
        <v>-7.9284206105363353E-2</v>
      </c>
      <c r="CW29" s="23">
        <f t="shared" si="14"/>
        <v>2.4337616413507632</v>
      </c>
      <c r="CY29">
        <f>CE29-'CCSD(T)'!AP30</f>
        <v>2.385799110015796E-3</v>
      </c>
      <c r="CZ29">
        <f>BP29-'CCSD(T)'!BN30</f>
        <v>2.8270790899114218E-3</v>
      </c>
      <c r="DC29" s="114" t="s">
        <v>26</v>
      </c>
      <c r="DD29">
        <v>-2616.5857116581101</v>
      </c>
      <c r="DE29">
        <v>-2621.88661992263</v>
      </c>
      <c r="DF29">
        <v>-2622.1354694697702</v>
      </c>
      <c r="DG29" s="39">
        <v>-2622.1440382185101</v>
      </c>
      <c r="DH29" s="34">
        <f>627.5095*(DD27-DD28)</f>
        <v>55.787482512766267</v>
      </c>
      <c r="DI29" s="34">
        <f>627.5095*(DE27-DE28)</f>
        <v>28.896427397646189</v>
      </c>
      <c r="DJ29" s="34">
        <f>627.5095*(DF27-DF28)</f>
        <v>20.530571195474391</v>
      </c>
      <c r="DK29" s="34">
        <f>627.5095*(DG27-DG28)</f>
        <v>20.488254345341861</v>
      </c>
      <c r="DL29" s="109">
        <f>DH29-'CCSD(T)'!BB30</f>
        <v>4.5018847501552273E-3</v>
      </c>
      <c r="DM29" s="109">
        <f>DI29-'CCSD(T)'!CH30</f>
        <v>3.7586444639647389</v>
      </c>
      <c r="DN29" s="109">
        <f>DJ29-'CCSD(T)'!CI30</f>
        <v>7.1304286203531788</v>
      </c>
      <c r="DO29" s="109">
        <f>DK29-'CCSD(T)'!CI30</f>
        <v>7.0881117702206495</v>
      </c>
      <c r="DP29" s="157">
        <f t="shared" si="15"/>
        <v>-8.4081730523043277</v>
      </c>
      <c r="DQ29" s="23"/>
    </row>
    <row r="30" spans="1:121" ht="18">
      <c r="A30" s="150">
        <v>-5.28</v>
      </c>
      <c r="C30" s="26">
        <v>-5.28</v>
      </c>
      <c r="D30" s="26">
        <v>-5.28</v>
      </c>
      <c r="E30" s="39">
        <f t="shared" si="3"/>
        <v>1.4849525792872451</v>
      </c>
      <c r="F30" s="5" t="s">
        <v>27</v>
      </c>
      <c r="G30" s="4">
        <v>-1025.38316483894</v>
      </c>
      <c r="H30" s="19">
        <v>-1025.3835341951001</v>
      </c>
      <c r="I30" s="138">
        <f t="shared" si="4"/>
        <v>3.6935616003574978E-4</v>
      </c>
      <c r="J30">
        <v>-1029.98069494634</v>
      </c>
      <c r="K30" s="34">
        <f>627.5095*(G32-G31)</f>
        <v>-10.061556920024415</v>
      </c>
      <c r="L30" s="34">
        <f>627.5095*(J32-J31)</f>
        <v>-6.2111827432439952</v>
      </c>
      <c r="M30" s="23">
        <f t="shared" ref="M30:M50" si="19">K30-AB30</f>
        <v>4.5489217969684859E-2</v>
      </c>
      <c r="N30" s="33">
        <f t="shared" ref="N30:N50" si="20">L30-AC30</f>
        <v>-5.5833574001507458E-2</v>
      </c>
      <c r="O30" s="23">
        <f t="shared" si="6"/>
        <v>-0.10132279197119232</v>
      </c>
      <c r="P30" s="23">
        <f>'LNO-CCSD(T)-def2nZVP'!LB31</f>
        <v>9.4446517711389344E-2</v>
      </c>
      <c r="Q30" s="23">
        <f t="shared" si="7"/>
        <v>-6.7413210041267574E-2</v>
      </c>
      <c r="R30" s="23">
        <f t="shared" si="1"/>
        <v>5.7373217930861399E-2</v>
      </c>
      <c r="S30" s="172">
        <f>-'LNO-CCSD(T)-def2nZVP'!AS31+'CCSD(T)'!BY31</f>
        <v>0.30832622136208698</v>
      </c>
      <c r="T30" s="356">
        <f>-'LNO-CCSD(T)-def2nZVP'!FA31+'CCSD(T)'!CI31</f>
        <v>0.17744717387611697</v>
      </c>
      <c r="U30" s="96">
        <f>'LNO-CCSD(T)-def2nZVP'!KV31+Q30+T30+R30</f>
        <v>-3.7950474207127551</v>
      </c>
      <c r="V30" s="33">
        <f t="shared" si="2"/>
        <v>1.4849525792872451</v>
      </c>
      <c r="W30" s="114" t="s">
        <v>27</v>
      </c>
      <c r="X30">
        <v>-1025.33606831259</v>
      </c>
      <c r="Y30">
        <v>-1029.6785024271201</v>
      </c>
      <c r="Z30">
        <v>-1029.8688888013501</v>
      </c>
      <c r="AA30">
        <v>-1029.87604280651</v>
      </c>
      <c r="AB30" s="34">
        <f>627.5095*(X32-X31)</f>
        <v>-10.1070461379941</v>
      </c>
      <c r="AC30" s="34">
        <f>627.5095*(Y32-Y31)</f>
        <v>-6.1553491692424878</v>
      </c>
      <c r="AD30" s="34">
        <f>627.5095*(Z32-Z31)</f>
        <v>-4.589620584881196</v>
      </c>
      <c r="AE30" s="34">
        <f>627.5095*(AA32-AA31)</f>
        <v>-4.7803727487779781</v>
      </c>
      <c r="AF30" s="109">
        <f>AC30-'CCSD(T)'!BX31</f>
        <v>-2.0252982963908481</v>
      </c>
      <c r="AG30" s="109">
        <f>AD30-'CCSD(T)'!BY31</f>
        <v>-1.8569242357899136</v>
      </c>
      <c r="AH30" s="109">
        <f>AE30-'CCSD(T)'!BY31</f>
        <v>-2.0476763996866958</v>
      </c>
      <c r="AK30" s="5" t="s">
        <v>27</v>
      </c>
      <c r="AL30">
        <v>-1025.3360683126</v>
      </c>
      <c r="AM30">
        <v>-1029.6833838575101</v>
      </c>
      <c r="AN30">
        <v>-1029.87602313451</v>
      </c>
      <c r="AO30">
        <v>-1029.88333179797</v>
      </c>
      <c r="AP30" s="34">
        <f>627.5095*(AL32-AL31)</f>
        <v>-10.107046131716217</v>
      </c>
      <c r="AQ30" s="34">
        <f>627.5095*(AM32-AM31)</f>
        <v>-5.9207899962829247</v>
      </c>
      <c r="AR30" s="34">
        <f>627.5095*(AN32-AN31)</f>
        <v>-4.1154012202417576</v>
      </c>
      <c r="AS30" s="34">
        <f>627.5095*(AO32-AO31)</f>
        <v>-4.3004626635380756</v>
      </c>
      <c r="AT30" s="109">
        <f>AQ30-'CCSD(T)'!BX31</f>
        <v>-1.7907391234312851</v>
      </c>
      <c r="AU30" s="109">
        <f>AR30-'CCSD(T)'!BY31</f>
        <v>-1.3827048711504752</v>
      </c>
      <c r="AV30" s="109">
        <f>AS30-'CCSD(T)'!BY31</f>
        <v>-1.5677663144467933</v>
      </c>
      <c r="AW30" s="158">
        <f t="shared" si="8"/>
        <v>1.6203273327448491</v>
      </c>
      <c r="AX30" s="158">
        <f t="shared" si="9"/>
        <v>0.5216725180439421</v>
      </c>
      <c r="AY30" s="160">
        <f>'LNO-CCSD(T)-def2nZVP'!LB31</f>
        <v>9.4446517711389344E-2</v>
      </c>
      <c r="AZ30" s="23"/>
      <c r="BA30" s="114" t="s">
        <v>27</v>
      </c>
      <c r="BB30" s="144">
        <v>-1024.2587157611099</v>
      </c>
      <c r="BC30">
        <v>-1027.3632923405601</v>
      </c>
      <c r="BD30" s="4">
        <v>-1027.47051122773</v>
      </c>
      <c r="BE30" s="4">
        <v>-1027.4750463133901</v>
      </c>
      <c r="BF30" s="34">
        <f>627.5095*(BB32-BB31)</f>
        <v>-8.300792082873178</v>
      </c>
      <c r="BG30" s="34">
        <f>627.5095*(BC32-BC31)</f>
        <v>-4.5780009475596355</v>
      </c>
      <c r="BH30" s="34">
        <f>627.5095*(BD32-BD31)</f>
        <v>-3.5518818070517311</v>
      </c>
      <c r="BI30" s="34">
        <f>627.5095*(BE32-BE31)</f>
        <v>-3.7366425416444833</v>
      </c>
      <c r="BJ30" s="109">
        <f>BF30-'CCSD(T)'!BV31</f>
        <v>2.3120066648527171E-2</v>
      </c>
      <c r="BK30" s="109">
        <f>BG30-'CCSD(T)'!CF31</f>
        <v>-0.45122394134739796</v>
      </c>
      <c r="BL30" s="109">
        <f>BH30-'CCSD(T)'!CG31</f>
        <v>-0.82303530445625928</v>
      </c>
      <c r="BM30" s="109">
        <f>BI30-'CCSD(T)'!CG31</f>
        <v>-1.0077960390490115</v>
      </c>
      <c r="BO30" s="114" t="s">
        <v>27</v>
      </c>
      <c r="BP30">
        <v>-1024.2587157611099</v>
      </c>
      <c r="BQ30">
        <v>-1027.3731681336999</v>
      </c>
      <c r="BR30">
        <v>-1027.4823095987099</v>
      </c>
      <c r="BS30">
        <v>-1027.48699089347</v>
      </c>
      <c r="BT30" s="34">
        <f>627.5095*(BP32-BP31)</f>
        <v>-8.300792082873178</v>
      </c>
      <c r="BU30" s="34">
        <f>627.5095*(BQ32-BQ31)</f>
        <v>-4.3486191419276947</v>
      </c>
      <c r="BV30" s="34">
        <f>627.5095*(BR32-BR31)</f>
        <v>-3.0880828588395621</v>
      </c>
      <c r="BW30" s="34">
        <f>627.5095*(BS32-BS31)</f>
        <v>-3.2499643272267877</v>
      </c>
      <c r="BX30" s="109">
        <f>BT30-'CCSD(T)'!BV31</f>
        <v>2.3120066648527171E-2</v>
      </c>
      <c r="BY30" s="109">
        <f>BU30-'CCSD(T)'!CF31</f>
        <v>-0.22184213571545719</v>
      </c>
      <c r="BZ30" s="109">
        <f>BV30-'CCSD(T)'!CG31</f>
        <v>-0.35923635624409034</v>
      </c>
      <c r="CA30" s="109">
        <f>BW30-'CCSD(T)'!CG31</f>
        <v>-0.52111782463131595</v>
      </c>
      <c r="CB30" s="157">
        <f t="shared" si="10"/>
        <v>1.098654814700907</v>
      </c>
      <c r="CD30" s="114" t="s">
        <v>27</v>
      </c>
      <c r="CE30">
        <v>-1024.3868544246</v>
      </c>
      <c r="CF30">
        <v>-1027.8462878952</v>
      </c>
      <c r="CG30" s="4">
        <v>-1027.97225009876</v>
      </c>
      <c r="CH30" s="4">
        <v>-1027.97731364678</v>
      </c>
      <c r="CI30" s="34">
        <f>627.5095*(CE32-CE31)</f>
        <v>-9.7280380806558071</v>
      </c>
      <c r="CJ30" s="34">
        <f>627.5095*(CF32-CF31)</f>
        <v>-5.5037500503308978</v>
      </c>
      <c r="CK30" s="34">
        <f>627.5095*(CG32-CG31)</f>
        <v>-3.9039942862222752</v>
      </c>
      <c r="CL30" s="34">
        <f>627.5095*(CH32-CH31)</f>
        <v>-4.0229007350145629</v>
      </c>
      <c r="CM30" s="109">
        <f>CI30-'CCSD(T)'!BB31</f>
        <v>9.2073716363270108E-3</v>
      </c>
      <c r="CN30" s="109">
        <f>CJ30-'CCSD(T)'!CH31</f>
        <v>-0.21858694534762613</v>
      </c>
      <c r="CO30" s="109">
        <f>CK30-'CCSD(T)'!CI31</f>
        <v>-0.42728322893616344</v>
      </c>
      <c r="CP30" s="109">
        <f>CL30-'CCSD(T)'!CI31</f>
        <v>-0.54618967772845117</v>
      </c>
      <c r="CQ30" s="157">
        <f t="shared" si="11"/>
        <v>1.4808493153163349</v>
      </c>
      <c r="CS30" s="33">
        <f t="shared" si="12"/>
        <v>0.38219450061542792</v>
      </c>
      <c r="CU30" s="23">
        <f t="shared" si="13"/>
        <v>-1.4272459977826291</v>
      </c>
      <c r="CW30" s="23">
        <f t="shared" si="14"/>
        <v>0.37900805106040991</v>
      </c>
      <c r="CY30">
        <f>CE30-'CCSD(T)'!AP31</f>
        <v>5.8181580993732496E-4</v>
      </c>
      <c r="CZ30">
        <f>BP30-'CCSD(T)'!BN31</f>
        <v>6.3257901001634309E-4</v>
      </c>
      <c r="DC30" s="114" t="s">
        <v>27</v>
      </c>
      <c r="DD30">
        <v>-1024.3868544246</v>
      </c>
      <c r="DE30">
        <v>-1027.8362914349</v>
      </c>
      <c r="DF30">
        <v>-1027.9600835809599</v>
      </c>
      <c r="DG30" s="39">
        <v>-1027.9649940132999</v>
      </c>
      <c r="DH30" s="34">
        <f>627.5095*(DD32-DD31)</f>
        <v>-9.7280380743779258</v>
      </c>
      <c r="DI30" s="34">
        <f>627.5095*(DE32-DE31)</f>
        <v>-5.7472243262651519</v>
      </c>
      <c r="DJ30" s="34">
        <f>627.5095*(DF32-DF31)</f>
        <v>-4.4226014453570643</v>
      </c>
      <c r="DK30" s="34">
        <f>627.5095*(DG32-DG31)</f>
        <v>-4.5602892848627281</v>
      </c>
      <c r="DL30" s="109">
        <f>DH30-'CCSD(T)'!BB31</f>
        <v>9.2073779142083367E-3</v>
      </c>
      <c r="DM30" s="109">
        <f>DI30-'CCSD(T)'!CH31</f>
        <v>-0.46206122128188021</v>
      </c>
      <c r="DN30" s="109">
        <f>DJ30-'CCSD(T)'!CI31</f>
        <v>-0.9458903880709526</v>
      </c>
      <c r="DO30" s="109">
        <f>DK30-'CCSD(T)'!CI31</f>
        <v>-1.0835782275766164</v>
      </c>
      <c r="DP30" s="157">
        <f t="shared" si="15"/>
        <v>1.1869350414024238</v>
      </c>
      <c r="DQ30" s="23"/>
    </row>
    <row r="31" spans="1:121" ht="18">
      <c r="A31" s="150">
        <v>7.67</v>
      </c>
      <c r="C31" s="1">
        <v>7.67</v>
      </c>
      <c r="D31" s="1">
        <v>7.67</v>
      </c>
      <c r="E31" s="39">
        <f t="shared" si="3"/>
        <v>0.23220493696329214</v>
      </c>
      <c r="F31" s="5" t="s">
        <v>28</v>
      </c>
      <c r="G31" s="4">
        <v>-1138.12290378126</v>
      </c>
      <c r="H31" s="19">
        <v>-1138.1233442232301</v>
      </c>
      <c r="I31" s="138">
        <f t="shared" si="4"/>
        <v>4.404419701131701E-4</v>
      </c>
      <c r="J31">
        <v>-1143.1215782929601</v>
      </c>
      <c r="K31" s="34">
        <f>627.5095*(G32-G30-G109)</f>
        <v>20.456263614341086</v>
      </c>
      <c r="L31" s="34">
        <f>627.5095*(J32-J30-J109)</f>
        <v>11.560469291954567</v>
      </c>
      <c r="M31" s="23">
        <f t="shared" si="19"/>
        <v>-0.27350086514158534</v>
      </c>
      <c r="N31" s="33">
        <f t="shared" si="20"/>
        <v>-1.3912677947060779</v>
      </c>
      <c r="O31" s="23">
        <f t="shared" si="6"/>
        <v>-1.1177669295644925</v>
      </c>
      <c r="P31" s="23">
        <f>'LNO-CCSD(T)-def2nZVP'!LB32</f>
        <v>-0.40547431394284317</v>
      </c>
      <c r="Q31" s="23">
        <f t="shared" si="7"/>
        <v>-0.87391380734639779</v>
      </c>
      <c r="R31" s="23">
        <f t="shared" si="1"/>
        <v>-0.24631258772607892</v>
      </c>
      <c r="S31" s="172">
        <f>-'LNO-CCSD(T)-def2nZVP'!AS32+'CCSD(T)'!BY32</f>
        <v>-4.7334918526241054E-2</v>
      </c>
      <c r="T31" s="356">
        <f>-'LNO-CCSD(T)-def2nZVP'!FA32+'CCSD(T)'!CI32</f>
        <v>-0.21949456909966081</v>
      </c>
      <c r="U31" s="96">
        <f>'LNO-CCSD(T)-def2nZVP'!KV32+Q31+T31+R31</f>
        <v>7.9022049369632921</v>
      </c>
      <c r="V31" s="33">
        <f t="shared" si="2"/>
        <v>0.23220493696329214</v>
      </c>
      <c r="W31" s="114" t="s">
        <v>28</v>
      </c>
      <c r="X31">
        <v>-1138.0706110963099</v>
      </c>
      <c r="Y31">
        <v>-1142.7901981099401</v>
      </c>
      <c r="Z31">
        <v>-1143.00416805451</v>
      </c>
      <c r="AA31">
        <v>-1143.01200068361</v>
      </c>
      <c r="AB31" s="34">
        <f>627.5095*(X32-X30-X109)</f>
        <v>20.729764479482672</v>
      </c>
      <c r="AC31" s="34">
        <f>627.5095*(Y32-Y30-Y109)</f>
        <v>12.951737086660644</v>
      </c>
      <c r="AD31" s="34">
        <f>627.5095*(Z32-Z30-Z109)</f>
        <v>10.294491963066205</v>
      </c>
      <c r="AE31" s="34">
        <f>627.5095*(AA32-AA30-AA109)</f>
        <v>9.8194479617679615</v>
      </c>
      <c r="AF31" s="109">
        <f>AC31-'CCSD(T)'!BX32</f>
        <v>2.0034604749512628</v>
      </c>
      <c r="AG31" s="109">
        <f>AD31-'CCSD(T)'!BY32</f>
        <v>2.5721215309304446</v>
      </c>
      <c r="AH31" s="109">
        <f>AE31-'CCSD(T)'!BY32</f>
        <v>2.0970775296322008</v>
      </c>
      <c r="AK31" s="5" t="s">
        <v>28</v>
      </c>
      <c r="AL31">
        <v>-1138.0706110963199</v>
      </c>
      <c r="AM31">
        <v>-1142.79590688704</v>
      </c>
      <c r="AN31">
        <v>-1143.0127923319601</v>
      </c>
      <c r="AO31">
        <v>-1143.0207993126</v>
      </c>
      <c r="AP31" s="34">
        <f>627.5095*(AL32-AL30-AL109)</f>
        <v>20.729764485760555</v>
      </c>
      <c r="AQ31" s="34">
        <f>627.5095*(AM32-AM30-AM109)</f>
        <v>12.632255396236328</v>
      </c>
      <c r="AR31" s="34">
        <f>627.5095*(AN32-AN30-AN109)</f>
        <v>9.8023090288482191</v>
      </c>
      <c r="AS31" s="34">
        <f>627.5095*(AO32-AO30-AO109)</f>
        <v>9.3219826245022848</v>
      </c>
      <c r="AT31" s="109">
        <f>AQ31-'CCSD(T)'!BX32</f>
        <v>1.6839787845269463</v>
      </c>
      <c r="AU31" s="109">
        <f>AR31-'CCSD(T)'!BY32</f>
        <v>2.0799385967124584</v>
      </c>
      <c r="AV31" s="109">
        <f>AS31-'CCSD(T)'!BY32</f>
        <v>1.5996121923665241</v>
      </c>
      <c r="AW31" s="158">
        <f t="shared" si="8"/>
        <v>-3.3102727717340432</v>
      </c>
      <c r="AX31" s="158">
        <f t="shared" si="9"/>
        <v>-0.38720950228151096</v>
      </c>
      <c r="AY31" s="160">
        <f>'LNO-CCSD(T)-def2nZVP'!LB32</f>
        <v>-0.40547431394284317</v>
      </c>
      <c r="AZ31" s="23"/>
      <c r="BA31" s="114" t="s">
        <v>28</v>
      </c>
      <c r="BB31" s="144">
        <v>-1136.86071483504</v>
      </c>
      <c r="BC31">
        <v>-1140.27697960453</v>
      </c>
      <c r="BD31" s="4">
        <v>-1140.40016329381</v>
      </c>
      <c r="BE31" s="4">
        <v>-1140.4056132226499</v>
      </c>
      <c r="BF31" s="34">
        <f>627.5095*(BB32-BB30-BB109)</f>
        <v>17.931972618774576</v>
      </c>
      <c r="BG31" s="34">
        <f>627.5095*(BC32-BC30-BC109)</f>
        <v>11.149112881557883</v>
      </c>
      <c r="BH31" s="34">
        <f>627.5095*(BD32-BD30-BD109)</f>
        <v>9.0315084147160043</v>
      </c>
      <c r="BI31" s="34">
        <f>627.5095*(BE32-BE30-BE109)</f>
        <v>8.3757125441934086</v>
      </c>
      <c r="BJ31" s="109">
        <f>BF31-'CCSD(T)'!BV32</f>
        <v>-8.4351759771930546E-2</v>
      </c>
      <c r="BK31" s="109">
        <f>BG31-'CCSD(T)'!CF32</f>
        <v>0.19512953725974214</v>
      </c>
      <c r="BL31" s="109">
        <f>BH31-'CCSD(T)'!CG32</f>
        <v>1.3035995843406294</v>
      </c>
      <c r="BM31" s="109">
        <f>BI31-'CCSD(T)'!CG32</f>
        <v>0.6478037138180337</v>
      </c>
      <c r="BO31" s="114" t="s">
        <v>28</v>
      </c>
      <c r="BP31">
        <v>-1136.86071483504</v>
      </c>
      <c r="BQ31">
        <v>-1140.2879881900201</v>
      </c>
      <c r="BR31">
        <v>-1140.4136837796</v>
      </c>
      <c r="BS31">
        <v>-1140.41933312775</v>
      </c>
      <c r="BT31" s="34">
        <f>627.5095*(BP32-BP30-BP109)</f>
        <v>17.931972618774576</v>
      </c>
      <c r="BU31" s="34">
        <f>627.5095*(BQ32-BQ30-BQ109)</f>
        <v>10.69164561647357</v>
      </c>
      <c r="BV31" s="34">
        <f>627.5095*(BR32-BR30-BR109)</f>
        <v>8.4349939288546771</v>
      </c>
      <c r="BW31" s="34">
        <f>627.5095*(BS32-BS30-BS109)</f>
        <v>7.768582347021038</v>
      </c>
      <c r="BX31" s="109">
        <f>BT31-'CCSD(T)'!BV32</f>
        <v>-8.4351759771930546E-2</v>
      </c>
      <c r="BY31" s="109">
        <f>BU31-'CCSD(T)'!CF32</f>
        <v>-0.26233772782457088</v>
      </c>
      <c r="BZ31" s="109">
        <f>BV31-'CCSD(T)'!CG32</f>
        <v>0.70708509847930223</v>
      </c>
      <c r="CA31" s="109">
        <f>BW31-'CCSD(T)'!CG32</f>
        <v>4.0673516645663099E-2</v>
      </c>
      <c r="CB31" s="157">
        <f t="shared" si="10"/>
        <v>-2.9230632694525323</v>
      </c>
      <c r="CD31" s="114" t="s">
        <v>28</v>
      </c>
      <c r="CE31">
        <v>-1136.9870814539399</v>
      </c>
      <c r="CF31">
        <v>-1140.75664230286</v>
      </c>
      <c r="CG31" s="4">
        <v>-1140.8998088794201</v>
      </c>
      <c r="CH31" s="4">
        <v>-1140.9058115943001</v>
      </c>
      <c r="CI31" s="34">
        <f>627.5095*(CE32-CE30-CE109)</f>
        <v>17.616701435701874</v>
      </c>
      <c r="CJ31" s="34">
        <f>627.5095*(CF32-CF30-CF109)</f>
        <v>12.33875166603541</v>
      </c>
      <c r="CK31" s="34">
        <f>627.5095*(CG32-CG30-CG109)</f>
        <v>10.013282392096738</v>
      </c>
      <c r="CL31" s="34">
        <f>627.5095*(CH32-CH30-CH109)</f>
        <v>9.4078972562670007</v>
      </c>
      <c r="CM31" s="109">
        <f>CI31-'CCSD(T)'!BB32</f>
        <v>-7.2038368533654307E-2</v>
      </c>
      <c r="CN31" s="109">
        <f>CJ31-'CCSD(T)'!CH32</f>
        <v>-0.31200700484638055</v>
      </c>
      <c r="CO31" s="109">
        <f>CK31-'CCSD(T)'!CI32</f>
        <v>0.42909593415653902</v>
      </c>
      <c r="CP31" s="109">
        <f>CL31-'CCSD(T)'!CI32</f>
        <v>-0.17628920167319784</v>
      </c>
      <c r="CQ31" s="157">
        <f t="shared" si="11"/>
        <v>-2.9308544097684095</v>
      </c>
      <c r="CS31" s="33">
        <f t="shared" si="12"/>
        <v>-7.791140315877243E-3</v>
      </c>
      <c r="CU31" s="23">
        <f t="shared" si="13"/>
        <v>-0.31527118307270285</v>
      </c>
      <c r="CW31" s="23">
        <f t="shared" si="14"/>
        <v>-3.1130630500586811</v>
      </c>
      <c r="CY31">
        <f>CE31-'CCSD(T)'!AP32</f>
        <v>8.0961033995663456E-4</v>
      </c>
      <c r="CZ31">
        <f>BP31-'CCSD(T)'!BN32</f>
        <v>9.7941741000795446E-4</v>
      </c>
      <c r="DC31" s="114" t="s">
        <v>28</v>
      </c>
      <c r="DD31">
        <v>-1136.9870814539399</v>
      </c>
      <c r="DE31">
        <v>-1140.7455807404299</v>
      </c>
      <c r="DF31">
        <v>-1140.88592482268</v>
      </c>
      <c r="DG31" s="39">
        <v>-1140.8917333499101</v>
      </c>
      <c r="DH31" s="34">
        <f>627.5095*(DD32-DD30-DD109)</f>
        <v>17.616701441979753</v>
      </c>
      <c r="DI31" s="34">
        <f>627.5095*(DE32-DE30-DE109)</f>
        <v>12.739650204554353</v>
      </c>
      <c r="DJ31" s="34">
        <f>627.5095*(DF32-DF30-DF109)</f>
        <v>10.552117265152345</v>
      </c>
      <c r="DK31" s="34">
        <f>627.5095*(DG32-DG30-DG109)</f>
        <v>9.9538290859989509</v>
      </c>
      <c r="DL31" s="109">
        <f>DH31-'CCSD(T)'!BB32</f>
        <v>-7.2038362255774757E-2</v>
      </c>
      <c r="DM31" s="109">
        <f>DI31-'CCSD(T)'!CH32</f>
        <v>8.8891533672562417E-2</v>
      </c>
      <c r="DN31" s="109">
        <f>DJ31-'CCSD(T)'!CI32</f>
        <v>0.96793080721214686</v>
      </c>
      <c r="DO31" s="109">
        <f>DK31-'CCSD(T)'!CI32</f>
        <v>0.36964262805875236</v>
      </c>
      <c r="DP31" s="157">
        <f t="shared" si="15"/>
        <v>-2.7858211185554023</v>
      </c>
      <c r="DQ31" s="23"/>
    </row>
    <row r="32" spans="1:121" ht="18">
      <c r="A32" s="150">
        <v>-12.95</v>
      </c>
      <c r="C32" s="1">
        <v>-12.95</v>
      </c>
      <c r="D32" s="1">
        <v>-12.95</v>
      </c>
      <c r="E32" s="39">
        <f t="shared" si="3"/>
        <v>1.2527476423239552</v>
      </c>
      <c r="F32" s="5" t="s">
        <v>29</v>
      </c>
      <c r="G32" s="4">
        <v>-1138.1389378921699</v>
      </c>
      <c r="H32" s="19">
        <v>-1138.13940684983</v>
      </c>
      <c r="I32" s="138">
        <f t="shared" si="4"/>
        <v>4.6895766013221873E-4</v>
      </c>
      <c r="J32">
        <v>-1143.1314764423</v>
      </c>
      <c r="K32" s="34">
        <f>627.5095*(G30-G31+G109)</f>
        <v>-30.517820534365502</v>
      </c>
      <c r="L32" s="34">
        <f>627.5095*(J30-J31+J109)</f>
        <v>-17.77165203519856</v>
      </c>
      <c r="M32" s="23">
        <f t="shared" si="19"/>
        <v>0.3189900831112702</v>
      </c>
      <c r="N32" s="33">
        <f t="shared" si="20"/>
        <v>1.335434220704574</v>
      </c>
      <c r="O32" s="23">
        <f t="shared" si="6"/>
        <v>1.0164441375933038</v>
      </c>
      <c r="P32" s="23">
        <f>'LNO-CCSD(T)-def2nZVP'!LB33</f>
        <v>0.49992083165423473</v>
      </c>
      <c r="Q32" s="23">
        <f t="shared" si="7"/>
        <v>0.8065005973051329</v>
      </c>
      <c r="R32" s="23">
        <f t="shared" si="1"/>
        <v>0.3036858056569417</v>
      </c>
      <c r="S32" s="172">
        <f>-'LNO-CCSD(T)-def2nZVP'!AS33+'CCSD(T)'!BY33</f>
        <v>0.35566113988832804</v>
      </c>
      <c r="T32" s="356">
        <f>-'LNO-CCSD(T)-def2nZVP'!FA33+'CCSD(T)'!CI33</f>
        <v>0.39694174297577689</v>
      </c>
      <c r="U32" s="96">
        <f>'LNO-CCSD(T)-def2nZVP'!KV33+Q32+T32+R32</f>
        <v>-11.697252357676044</v>
      </c>
      <c r="V32" s="33">
        <f t="shared" si="2"/>
        <v>1.2527476423239552</v>
      </c>
      <c r="W32" s="114" t="s">
        <v>29</v>
      </c>
      <c r="X32">
        <v>-1138.0867176989</v>
      </c>
      <c r="Y32">
        <v>-1142.8000072828199</v>
      </c>
      <c r="Z32">
        <v>-1143.01148208017</v>
      </c>
      <c r="AA32">
        <v>-1143.0196186921801</v>
      </c>
      <c r="AB32" s="34">
        <f>627.5095*(X30-X31+X109)</f>
        <v>-30.836810617476772</v>
      </c>
      <c r="AC32" s="34">
        <f>627.5095*(Y30-Y31+Y109)</f>
        <v>-19.107086255903134</v>
      </c>
      <c r="AD32" s="34">
        <f>627.5095*(Z30-Z31+Z109)</f>
        <v>-14.884112547947399</v>
      </c>
      <c r="AE32" s="34">
        <f>627.5095*(AA30-AA31+AA109)</f>
        <v>-14.599820710545938</v>
      </c>
      <c r="AF32" s="109">
        <f>AC32-'CCSD(T)'!BX33</f>
        <v>-4.0287587713421118</v>
      </c>
      <c r="AG32" s="109">
        <f>AD32-'CCSD(T)'!BY33</f>
        <v>-4.4290457667203569</v>
      </c>
      <c r="AH32" s="109">
        <f>AE32-'CCSD(T)'!BY33</f>
        <v>-4.1447539293188953</v>
      </c>
      <c r="AK32" s="5" t="s">
        <v>29</v>
      </c>
      <c r="AL32">
        <v>-1138.0867176989</v>
      </c>
      <c r="AM32">
        <v>-1142.8053422661001</v>
      </c>
      <c r="AN32">
        <v>-1143.0193506409901</v>
      </c>
      <c r="AO32">
        <v>-1143.0276525357999</v>
      </c>
      <c r="AP32" s="34">
        <f>627.5095*(AL30-AL31+AL109)</f>
        <v>-30.836810617476772</v>
      </c>
      <c r="AQ32" s="34">
        <f>627.5095*(AM30-AM31+AM109)</f>
        <v>-18.553045392519252</v>
      </c>
      <c r="AR32" s="34">
        <f>627.5095*(AN30-AN31+AN109)</f>
        <v>-13.917710249089977</v>
      </c>
      <c r="AS32" s="34">
        <f>627.5095*(AO30-AO31+AO109)</f>
        <v>-13.622445288040359</v>
      </c>
      <c r="AT32" s="109">
        <f>AQ32-'CCSD(T)'!BX33</f>
        <v>-3.4747179079582295</v>
      </c>
      <c r="AU32" s="109">
        <f>AR32-'CCSD(T)'!BY33</f>
        <v>-3.4626434678629341</v>
      </c>
      <c r="AV32" s="109">
        <f>AS32-'CCSD(T)'!BY33</f>
        <v>-3.167378506813316</v>
      </c>
      <c r="AW32" s="158">
        <f t="shared" si="8"/>
        <v>4.9306001044788932</v>
      </c>
      <c r="AX32" s="158">
        <f t="shared" si="9"/>
        <v>0.90888202032545351</v>
      </c>
      <c r="AY32" s="160">
        <f>'LNO-CCSD(T)-def2nZVP'!LB33</f>
        <v>0.49992083165423473</v>
      </c>
      <c r="AZ32" s="23"/>
      <c r="BA32" s="114" t="s">
        <v>29</v>
      </c>
      <c r="BB32" s="144">
        <v>-1136.87394298869</v>
      </c>
      <c r="BC32">
        <v>-1140.28427511312</v>
      </c>
      <c r="BD32" s="4">
        <v>-1140.4058235775301</v>
      </c>
      <c r="BE32" s="4">
        <v>-1140.4115679413301</v>
      </c>
      <c r="BF32" s="34">
        <f>627.5095*(BB30-BB31+BB109)</f>
        <v>-26.232764701647753</v>
      </c>
      <c r="BG32" s="34">
        <f>627.5095*(BC30-BC31+BC109)</f>
        <v>-15.727113829117519</v>
      </c>
      <c r="BH32" s="34">
        <f>627.5095*(BD30-BD31+BD109)</f>
        <v>-12.583390221767736</v>
      </c>
      <c r="BI32" s="34">
        <f>627.5095*(BE30-BE31+BE109)</f>
        <v>-12.112355085837892</v>
      </c>
      <c r="BJ32" s="109">
        <f>BF32-'CCSD(T)'!BV33</f>
        <v>0.10747182642045772</v>
      </c>
      <c r="BK32" s="109">
        <f>BG32-'CCSD(T)'!CF33</f>
        <v>-0.64635347860714099</v>
      </c>
      <c r="BL32" s="109">
        <f>BH32-'CCSD(T)'!CG33</f>
        <v>-2.1266348887968896</v>
      </c>
      <c r="BM32" s="109">
        <f>BI32-'CCSD(T)'!CG33</f>
        <v>-1.6555997528670456</v>
      </c>
      <c r="BO32" s="114" t="s">
        <v>29</v>
      </c>
      <c r="BP32">
        <v>-1136.87394298869</v>
      </c>
      <c r="BQ32">
        <v>-1140.29491815545</v>
      </c>
      <c r="BR32">
        <v>-1140.41860495268</v>
      </c>
      <c r="BS32">
        <v>-1140.42451227536</v>
      </c>
      <c r="BT32" s="34">
        <f>627.5095*(BP30-BP31+BP109)</f>
        <v>-26.232764701647753</v>
      </c>
      <c r="BU32" s="34">
        <f>627.5095*(BQ30-BQ31+BQ109)</f>
        <v>-15.040264758401266</v>
      </c>
      <c r="BV32" s="34">
        <f>627.5095*(BR30-BR31+BR109)</f>
        <v>-11.523076787694238</v>
      </c>
      <c r="BW32" s="34">
        <f>627.5095*(BS30-BS31+BS109)</f>
        <v>-11.018546674247826</v>
      </c>
      <c r="BX32" s="109">
        <f>BT32-'CCSD(T)'!BV33</f>
        <v>0.10747182642045772</v>
      </c>
      <c r="BY32" s="109">
        <f>BU32-'CCSD(T)'!CF33</f>
        <v>4.0495592109111911E-2</v>
      </c>
      <c r="BZ32" s="109">
        <f>BV32-'CCSD(T)'!CG33</f>
        <v>-1.0663214547233917</v>
      </c>
      <c r="CA32" s="109">
        <f>BW32-'CCSD(T)'!CG33</f>
        <v>-0.56179134127697949</v>
      </c>
      <c r="CB32" s="157">
        <f t="shared" si="10"/>
        <v>4.0217180841534397</v>
      </c>
      <c r="CD32" s="114" t="s">
        <v>29</v>
      </c>
      <c r="CE32">
        <v>-1137.0025840687699</v>
      </c>
      <c r="CF32">
        <v>-1140.7654130864901</v>
      </c>
      <c r="CG32" s="4">
        <v>-1140.90603029007</v>
      </c>
      <c r="CH32" s="4">
        <v>-1140.9122224944299</v>
      </c>
      <c r="CI32" s="34">
        <f>627.5095*(CE30-CE31+CE109)</f>
        <v>-27.344739516357681</v>
      </c>
      <c r="CJ32" s="34">
        <f>627.5095*(CF30-CF31+CF109)</f>
        <v>-17.842501716366307</v>
      </c>
      <c r="CK32" s="34">
        <f>627.5095*(CG30-CG31+CG109)</f>
        <v>-13.917276678319013</v>
      </c>
      <c r="CL32" s="34">
        <f>627.5095*(CH30-CH31+CH109)</f>
        <v>-13.430797991281564</v>
      </c>
      <c r="CM32" s="109">
        <f>CI32-'CCSD(T)'!BB33</f>
        <v>8.1245740169979541E-2</v>
      </c>
      <c r="CN32" s="109">
        <f>CJ32-'CCSD(T)'!CH33</f>
        <v>9.3420059498754426E-2</v>
      </c>
      <c r="CO32" s="109">
        <f>CK32-'CCSD(T)'!CI33</f>
        <v>-0.85637916309270246</v>
      </c>
      <c r="CP32" s="109">
        <f>CL32-'CCSD(T)'!CI33</f>
        <v>-0.36990047605525334</v>
      </c>
      <c r="CQ32" s="157">
        <f t="shared" si="11"/>
        <v>4.4117037250847435</v>
      </c>
      <c r="CS32" s="33">
        <f t="shared" si="12"/>
        <v>0.38998564093130383</v>
      </c>
      <c r="CU32" s="23">
        <f t="shared" si="13"/>
        <v>-1.111974814709928</v>
      </c>
      <c r="CW32" s="23">
        <f t="shared" si="14"/>
        <v>3.492071101119091</v>
      </c>
      <c r="CY32">
        <f>CE32-'CCSD(T)'!AP33</f>
        <v>8.2428322002670029E-4</v>
      </c>
      <c r="CZ32">
        <f>BP32-'CCSD(T)'!BN33</f>
        <v>1.0162615799345076E-3</v>
      </c>
      <c r="DC32" s="114" t="s">
        <v>29</v>
      </c>
      <c r="DD32">
        <v>-1137.0025840687599</v>
      </c>
      <c r="DE32">
        <v>-1140.7547395250001</v>
      </c>
      <c r="DF32">
        <v>-1140.8929726864101</v>
      </c>
      <c r="DG32" s="39">
        <v>-1140.8990006331701</v>
      </c>
      <c r="DH32" s="34">
        <f>627.5095*(DD30-DD31+DD109)</f>
        <v>-27.344739516357681</v>
      </c>
      <c r="DI32" s="34">
        <f>627.5095*(DE30-DE31+DE109)</f>
        <v>-18.486874530819502</v>
      </c>
      <c r="DJ32" s="34">
        <f>627.5095*(DF30-DF31+DF109)</f>
        <v>-14.974718710509411</v>
      </c>
      <c r="DK32" s="34">
        <f>627.5095*(DG30-DG31+DG109)</f>
        <v>-14.514118370861679</v>
      </c>
      <c r="DL32" s="109">
        <f>DH32-'CCSD(T)'!BB33</f>
        <v>8.1245740169979541E-2</v>
      </c>
      <c r="DM32" s="109">
        <f>DI32-'CCSD(T)'!CH33</f>
        <v>-0.55095275495444085</v>
      </c>
      <c r="DN32" s="109">
        <f>DJ32-'CCSD(T)'!CI33</f>
        <v>-1.9138211952831004</v>
      </c>
      <c r="DO32" s="109">
        <f>DK32-'CCSD(T)'!CI33</f>
        <v>-1.4532208556353687</v>
      </c>
      <c r="DP32" s="157">
        <f t="shared" si="15"/>
        <v>3.9727561599578234</v>
      </c>
      <c r="DQ32" s="23"/>
    </row>
    <row r="33" spans="1:121" ht="18">
      <c r="A33" s="1">
        <v>29.9</v>
      </c>
      <c r="B33" s="1" t="s">
        <v>250</v>
      </c>
      <c r="C33" s="1">
        <v>34.799999999999997</v>
      </c>
      <c r="D33" s="1">
        <v>34.799999999999997</v>
      </c>
      <c r="E33" s="39">
        <f t="shared" si="3"/>
        <v>5.1482332379121587</v>
      </c>
      <c r="F33" s="5" t="s">
        <v>30</v>
      </c>
      <c r="G33" s="4">
        <v>-1243.1095131529</v>
      </c>
      <c r="H33" s="19">
        <v>-1243.11015429025</v>
      </c>
      <c r="I33" s="138">
        <f t="shared" si="4"/>
        <v>6.4113734993043181E-4</v>
      </c>
      <c r="J33">
        <v>-1248.66679406036</v>
      </c>
      <c r="K33" s="34">
        <f>627.5095*(G35-G34)</f>
        <v>23.53264861866332</v>
      </c>
      <c r="L33" s="34">
        <f>627.5095*(J35-J34)</f>
        <v>28.925638008660574</v>
      </c>
      <c r="M33" s="23">
        <f t="shared" si="19"/>
        <v>-0.17588679626250325</v>
      </c>
      <c r="N33" s="33">
        <f t="shared" si="20"/>
        <v>-0.32400150942533656</v>
      </c>
      <c r="O33" s="23">
        <f t="shared" si="6"/>
        <v>-0.14811471316283331</v>
      </c>
      <c r="P33" s="23">
        <f>'LNO-CCSD(T)-def2nZVP'!LB34</f>
        <v>-7.3592362620061635E-2</v>
      </c>
      <c r="Q33" s="23">
        <f t="shared" si="7"/>
        <v>-0.13925756943080503</v>
      </c>
      <c r="R33" s="23">
        <f t="shared" si="1"/>
        <v>-4.4704990305202266E-2</v>
      </c>
      <c r="S33" s="172">
        <f>-'LNO-CCSD(T)-def2nZVP'!AS34+'CCSD(T)'!BY34</f>
        <v>0.13134525628887417</v>
      </c>
      <c r="T33" s="356">
        <f>-'LNO-CCSD(T)-def2nZVP'!FA34+'CCSD(T)'!CI34</f>
        <v>1.3174922859299443E-2</v>
      </c>
      <c r="U33" s="96">
        <f>'LNO-CCSD(T)-def2nZVP'!KV34+Q33+T33+R33</f>
        <v>29.651766762087838</v>
      </c>
      <c r="V33" s="33">
        <f t="shared" si="2"/>
        <v>-0.24823323791216012</v>
      </c>
      <c r="W33" s="114" t="s">
        <v>30</v>
      </c>
      <c r="X33">
        <v>-1243.05682112765</v>
      </c>
      <c r="Y33">
        <v>-1248.3152089638199</v>
      </c>
      <c r="Z33">
        <v>-1248.59528956492</v>
      </c>
      <c r="AA33">
        <v>-1248.6036619372201</v>
      </c>
      <c r="AB33" s="34">
        <f>627.5095*(X35-X34)</f>
        <v>23.708535414925823</v>
      </c>
      <c r="AC33" s="34">
        <f>627.5095*(Y35-Y34)</f>
        <v>29.24963951808591</v>
      </c>
      <c r="AD33" s="34">
        <f>627.5095*(Z35-Z34)</f>
        <v>29.330941487615053</v>
      </c>
      <c r="AE33" s="34">
        <f>627.5095*(AA35-AA34)</f>
        <v>28.885262811333316</v>
      </c>
      <c r="AF33" s="109">
        <f>AC33-'CCSD(T)'!BX34</f>
        <v>-1.1500954901278035</v>
      </c>
      <c r="AG33" s="109">
        <f>AD33-'CCSD(T)'!BY34</f>
        <v>-1.0218761225189859</v>
      </c>
      <c r="AH33" s="109">
        <f>AE33-'CCSD(T)'!BY34</f>
        <v>-1.4675547988007231</v>
      </c>
      <c r="AK33" s="5" t="s">
        <v>30</v>
      </c>
      <c r="AL33">
        <v>-1243.05682112765</v>
      </c>
      <c r="AM33">
        <v>-1248.3192216743601</v>
      </c>
      <c r="AN33">
        <v>-1248.60267717186</v>
      </c>
      <c r="AO33">
        <v>-1248.6112353826099</v>
      </c>
      <c r="AP33" s="34">
        <f>627.5095*(AL35-AL34)</f>
        <v>23.708535421203702</v>
      </c>
      <c r="AQ33" s="34">
        <f>627.5095*(AM35-AM34)</f>
        <v>29.595572133322538</v>
      </c>
      <c r="AR33" s="34">
        <f>627.5095*(AN35-AN34)</f>
        <v>29.847020310441653</v>
      </c>
      <c r="AS33" s="34">
        <f>627.5095*(AO35-AO34)</f>
        <v>29.407359105118157</v>
      </c>
      <c r="AT33" s="109">
        <f>AQ33-'CCSD(T)'!BX34</f>
        <v>-0.80416287489117622</v>
      </c>
      <c r="AU33" s="109">
        <f>AR33-'CCSD(T)'!BY34</f>
        <v>-0.50579729969238585</v>
      </c>
      <c r="AV33" s="109">
        <f>AS33-'CCSD(T)'!BY34</f>
        <v>-0.94545850501588191</v>
      </c>
      <c r="AW33" s="158">
        <f t="shared" si="8"/>
        <v>-0.18821302820438035</v>
      </c>
      <c r="AX33" s="158">
        <f t="shared" si="9"/>
        <v>0.23249112141633432</v>
      </c>
      <c r="AY33" s="160">
        <f>'LNO-CCSD(T)-def2nZVP'!LB34</f>
        <v>-7.3592362620061635E-2</v>
      </c>
      <c r="AZ33" s="23"/>
      <c r="BA33" s="114" t="s">
        <v>30</v>
      </c>
      <c r="BB33" s="144">
        <v>-1241.6373973323</v>
      </c>
      <c r="BC33">
        <v>-1245.74074880182</v>
      </c>
      <c r="BD33" s="4">
        <v>-1245.9199920291501</v>
      </c>
      <c r="BE33" s="4">
        <v>-1245.9265016660499</v>
      </c>
      <c r="BF33" s="34">
        <f>627.5095*(BB35-BB34)</f>
        <v>26.001372089725066</v>
      </c>
      <c r="BG33" s="34">
        <f>627.5095*(BC35-BC34)</f>
        <v>29.073288778907948</v>
      </c>
      <c r="BH33" s="34">
        <f>627.5095*(BD35-BD34)</f>
        <v>29.110422249641868</v>
      </c>
      <c r="BI33" s="34">
        <f>627.5095*(BE35-BE34)</f>
        <v>28.463685670254542</v>
      </c>
      <c r="BJ33" s="109">
        <f>BF33-'CCSD(T)'!BV34</f>
        <v>1.7816325123753529E-2</v>
      </c>
      <c r="BK33" s="109">
        <f>BG33-'CCSD(T)'!CF34</f>
        <v>-1.321863872663787</v>
      </c>
      <c r="BL33" s="109">
        <f>BH33-'CCSD(T)'!CG34</f>
        <v>-1.2372017581330894</v>
      </c>
      <c r="BM33" s="109">
        <f>BI33-'CCSD(T)'!CG34</f>
        <v>-1.8839383375204157</v>
      </c>
      <c r="BO33" s="114" t="s">
        <v>30</v>
      </c>
      <c r="BP33">
        <v>-1241.63739733231</v>
      </c>
      <c r="BQ33">
        <v>-1245.7492625911</v>
      </c>
      <c r="BR33">
        <v>-1245.9310555074601</v>
      </c>
      <c r="BS33">
        <v>-1245.9377494468499</v>
      </c>
      <c r="BT33" s="34">
        <f>627.5095*(BP35-BP34)</f>
        <v>26.001372096002946</v>
      </c>
      <c r="BU33" s="34">
        <f>627.5095*(BQ35-BQ34)</f>
        <v>30.148997591945847</v>
      </c>
      <c r="BV33" s="34">
        <f>627.5095*(BR35-BR34)</f>
        <v>30.38790304021699</v>
      </c>
      <c r="BW33" s="34">
        <f>627.5095*(BS35-BS34)</f>
        <v>29.728293442325132</v>
      </c>
      <c r="BX33" s="109">
        <f>BT33-'CCSD(T)'!BV34</f>
        <v>1.7816331401633079E-2</v>
      </c>
      <c r="BY33" s="109">
        <f>BU33-'CCSD(T)'!CF34</f>
        <v>-0.24615505962588813</v>
      </c>
      <c r="BZ33" s="109">
        <f>BV33-'CCSD(T)'!CG34</f>
        <v>4.0279032442033014E-2</v>
      </c>
      <c r="CA33" s="109">
        <f>BW33-'CCSD(T)'!CG34</f>
        <v>-0.61933056544982534</v>
      </c>
      <c r="CB33" s="157">
        <f t="shared" si="10"/>
        <v>-0.42070414962071467</v>
      </c>
      <c r="CD33" s="114" t="s">
        <v>30</v>
      </c>
      <c r="CE33">
        <v>-1241.74094269482</v>
      </c>
      <c r="CF33">
        <v>-1246.0949952047299</v>
      </c>
      <c r="CG33" s="4">
        <v>-1246.29001989522</v>
      </c>
      <c r="CH33" s="4">
        <v>-1246.2970161314499</v>
      </c>
      <c r="CI33" s="34">
        <f>627.5095*(CE35-CE34)</f>
        <v>23.254188228314817</v>
      </c>
      <c r="CJ33" s="34">
        <f>627.5095*(CF35-CF34)</f>
        <v>29.276587819478021</v>
      </c>
      <c r="CK33" s="34">
        <f>627.5095*(CG35-CG34)</f>
        <v>29.778564081733428</v>
      </c>
      <c r="CL33" s="34">
        <f>627.5095*(CH35-CH34)</f>
        <v>29.191608650635956</v>
      </c>
      <c r="CM33" s="109">
        <f>CI33-'CCSD(T)'!BB34</f>
        <v>1.6661218194432337E-2</v>
      </c>
      <c r="CN33" s="109">
        <f>CJ33-'CCSD(T)'!CH34</f>
        <v>-0.15508234715973757</v>
      </c>
      <c r="CO33" s="109">
        <f>CK33-'CCSD(T)'!CI34</f>
        <v>-3.470331793545256E-2</v>
      </c>
      <c r="CP33" s="109">
        <f>CL33-'CCSD(T)'!CI34</f>
        <v>-0.62165874903292462</v>
      </c>
      <c r="CQ33" s="157">
        <f t="shared" si="11"/>
        <v>-8.4979168842064468E-2</v>
      </c>
      <c r="CS33" s="33">
        <f t="shared" si="12"/>
        <v>0.33572498077865021</v>
      </c>
      <c r="CU33" s="23">
        <f t="shared" si="13"/>
        <v>-2.7471838676881291</v>
      </c>
      <c r="CW33" s="23">
        <f t="shared" si="14"/>
        <v>-0.45434719288888559</v>
      </c>
      <c r="CY33">
        <f>CE33-'CCSD(T)'!AP34</f>
        <v>2.372782839984211E-3</v>
      </c>
      <c r="CZ33">
        <f>BP33-'CCSD(T)'!BN34</f>
        <v>2.6502700100081711E-3</v>
      </c>
      <c r="DC33" s="114" t="s">
        <v>30</v>
      </c>
      <c r="DD33">
        <v>-1241.74094269482</v>
      </c>
      <c r="DE33">
        <v>-1246.08685822559</v>
      </c>
      <c r="DF33">
        <v>-1246.27913443495</v>
      </c>
      <c r="DG33" s="39">
        <v>-1246.28594294912</v>
      </c>
      <c r="DH33" s="34">
        <f>627.5095*(DD35-DD34)</f>
        <v>23.254188228314817</v>
      </c>
      <c r="DI33" s="34">
        <f>627.5095*(DE35-DE34)</f>
        <v>28.410670894191533</v>
      </c>
      <c r="DJ33" s="34">
        <f>627.5095*(DF35-DF34)</f>
        <v>28.711933053285801</v>
      </c>
      <c r="DK33" s="34">
        <f>627.5095*(DG35-DG34)</f>
        <v>28.129229036844716</v>
      </c>
      <c r="DL33" s="109">
        <f>DH33-'CCSD(T)'!BB34</f>
        <v>1.6661218194432337E-2</v>
      </c>
      <c r="DM33" s="109">
        <f>DI33-'CCSD(T)'!CH34</f>
        <v>-1.0209992724462253</v>
      </c>
      <c r="DN33" s="109">
        <f>DJ33-'CCSD(T)'!CI34</f>
        <v>-1.10133434638308</v>
      </c>
      <c r="DO33" s="109">
        <f>DK33-'CCSD(T)'!CI34</f>
        <v>-1.6840383628241646</v>
      </c>
      <c r="DP33" s="157">
        <f t="shared" si="15"/>
        <v>-0.2814418573468167</v>
      </c>
      <c r="DQ33" s="23"/>
    </row>
    <row r="34" spans="1:121" ht="18">
      <c r="A34" s="1">
        <f>A33-A35</f>
        <v>84.699999999999989</v>
      </c>
      <c r="B34" s="1" t="s">
        <v>252</v>
      </c>
      <c r="C34" s="1">
        <v>89.6</v>
      </c>
      <c r="D34" s="1">
        <v>89.6</v>
      </c>
      <c r="E34" s="39">
        <f t="shared" si="3"/>
        <v>6.9517580304202795</v>
      </c>
      <c r="F34" s="5" t="s">
        <v>31</v>
      </c>
      <c r="G34" s="4">
        <v>-1242.9942265121001</v>
      </c>
      <c r="H34" s="19">
        <v>-1242.99486714114</v>
      </c>
      <c r="I34" s="138">
        <f t="shared" si="4"/>
        <v>6.4062903993544751E-4</v>
      </c>
      <c r="J34">
        <v>-1248.57520293265</v>
      </c>
      <c r="K34" s="34">
        <f>627.5095*(G35-G33)</f>
        <v>95.8761109437024</v>
      </c>
      <c r="L34" s="34">
        <f>627.5095*(J35-J33)</f>
        <v>86.399940762392205</v>
      </c>
      <c r="M34" s="23">
        <f t="shared" si="19"/>
        <v>0.18721776685734426</v>
      </c>
      <c r="N34" s="33">
        <f t="shared" si="20"/>
        <v>0.19706879377775977</v>
      </c>
      <c r="O34" s="23">
        <f t="shared" si="6"/>
        <v>9.8510269204155065E-3</v>
      </c>
      <c r="P34" s="23">
        <f>'LNO-CCSD(T)-def2nZVP'!LB35</f>
        <v>-0.48879699396017884</v>
      </c>
      <c r="Q34" s="23">
        <f t="shared" si="7"/>
        <v>3.8743321033377728E-2</v>
      </c>
      <c r="R34" s="23">
        <f t="shared" si="1"/>
        <v>-0.29692843249259854</v>
      </c>
      <c r="S34" s="172">
        <f>-'LNO-CCSD(T)-def2nZVP'!AS35+'CCSD(T)'!BY35</f>
        <v>-2.4586826342272161E-3</v>
      </c>
      <c r="T34" s="356">
        <f>-'LNO-CCSD(T)-def2nZVP'!FA35+'CCSD(T)'!CI35</f>
        <v>2.5544123480756298E-3</v>
      </c>
      <c r="U34" s="96">
        <f>'LNO-CCSD(T)-def2nZVP'!KV35+Q34+T34+R34</f>
        <v>82.648241969579715</v>
      </c>
      <c r="V34" s="33">
        <f t="shared" si="2"/>
        <v>-2.0517580304202738</v>
      </c>
      <c r="W34" s="114" t="s">
        <v>31</v>
      </c>
      <c r="X34">
        <v>-1242.9421131307799</v>
      </c>
      <c r="Y34">
        <v>-1248.2244482144599</v>
      </c>
      <c r="Z34">
        <v>-1248.5077084265299</v>
      </c>
      <c r="AA34">
        <v>-1248.5171769931001</v>
      </c>
      <c r="AB34" s="34">
        <f>627.5095*(X35-X33)</f>
        <v>95.688893176845056</v>
      </c>
      <c r="AC34" s="34">
        <f>627.5095*(Y35-Y33)</f>
        <v>86.202871968614446</v>
      </c>
      <c r="AD34" s="34">
        <f>627.5095*(Z35-Z33)</f>
        <v>84.28893784820383</v>
      </c>
      <c r="AE34" s="34">
        <f>627.5095*(AA35-AA33)</f>
        <v>83.155386853603829</v>
      </c>
      <c r="AF34" s="109">
        <f>AC34-'CCSD(T)'!BX35</f>
        <v>-1.9310258717727748</v>
      </c>
      <c r="AG34" s="109">
        <f>AD34-'CCSD(T)'!BY35</f>
        <v>-0.74519590714409389</v>
      </c>
      <c r="AH34" s="109">
        <f>AE34-'CCSD(T)'!BY35</f>
        <v>-1.8787469017440941</v>
      </c>
      <c r="AK34" s="5" t="s">
        <v>31</v>
      </c>
      <c r="AL34">
        <v>-1242.9421131307799</v>
      </c>
      <c r="AM34">
        <v>-1248.2284143018501</v>
      </c>
      <c r="AN34">
        <v>-1248.51555355545</v>
      </c>
      <c r="AO34">
        <v>-1248.5252758132301</v>
      </c>
      <c r="AP34" s="34">
        <f>627.5095*(AL35-AL33)</f>
        <v>95.688893183122929</v>
      </c>
      <c r="AQ34" s="34">
        <f>627.5095*(AM35-AM33)</f>
        <v>86.578061053368302</v>
      </c>
      <c r="AR34" s="34">
        <f>627.5095*(AN35-AN33)</f>
        <v>84.517917282106268</v>
      </c>
      <c r="AS34" s="34">
        <f>627.5095*(AO35-AO33)</f>
        <v>83.347805506875787</v>
      </c>
      <c r="AT34" s="109">
        <f>AQ34-'CCSD(T)'!BX35</f>
        <v>-1.5558367870189187</v>
      </c>
      <c r="AU34" s="109">
        <f>AR34-'CCSD(T)'!BY35</f>
        <v>-0.51621647324165565</v>
      </c>
      <c r="AV34" s="109">
        <f>AS34-'CCSD(T)'!BY35</f>
        <v>-1.6863282484721367</v>
      </c>
      <c r="AW34" s="158">
        <f t="shared" si="8"/>
        <v>-3.2302555464925149</v>
      </c>
      <c r="AX34" s="158">
        <f t="shared" si="9"/>
        <v>-0.37075056566523301</v>
      </c>
      <c r="AY34" s="160">
        <f>'LNO-CCSD(T)-def2nZVP'!LB35</f>
        <v>-0.48879699396017884</v>
      </c>
      <c r="AZ34" s="23"/>
      <c r="BA34" s="114" t="s">
        <v>31</v>
      </c>
      <c r="BB34" s="144">
        <v>-1241.5276762189001</v>
      </c>
      <c r="BC34">
        <v>-1245.64768660086</v>
      </c>
      <c r="BD34" s="4">
        <v>-1245.8300491767</v>
      </c>
      <c r="BE34" s="4">
        <v>-1245.8368301150099</v>
      </c>
      <c r="BF34" s="34">
        <f>627.5095*(BB35-BB33)</f>
        <v>94.852413098757225</v>
      </c>
      <c r="BG34" s="34">
        <f>627.5095*(BC35-BC33)</f>
        <v>87.470703972247406</v>
      </c>
      <c r="BH34" s="34">
        <f>627.5095*(BD35-BD33)</f>
        <v>85.550416619191566</v>
      </c>
      <c r="BI34" s="34">
        <f>627.5095*(BE35-BE33)</f>
        <v>84.733435827624191</v>
      </c>
      <c r="BJ34" s="109">
        <f>BF34-'CCSD(T)'!BV35</f>
        <v>-1.6581681279035365E-2</v>
      </c>
      <c r="BK34" s="109">
        <f>BG34-'CCSD(T)'!CF35</f>
        <v>-0.66201838591570095</v>
      </c>
      <c r="BL34" s="109">
        <f>BH34-'CCSD(T)'!CG35</f>
        <v>0.51775412563502243</v>
      </c>
      <c r="BM34" s="109">
        <f>BI34-'CCSD(T)'!CG35</f>
        <v>-0.29922666593235192</v>
      </c>
      <c r="BO34" s="114" t="s">
        <v>31</v>
      </c>
      <c r="BP34">
        <v>-1241.5276762189101</v>
      </c>
      <c r="BQ34">
        <v>-1245.65690472397</v>
      </c>
      <c r="BR34">
        <v>-1245.8422634696101</v>
      </c>
      <c r="BS34">
        <v>-1245.84927805607</v>
      </c>
      <c r="BT34" s="34">
        <f>627.5095*(BP35-BP33)</f>
        <v>94.852413105035112</v>
      </c>
      <c r="BU34" s="34">
        <f>627.5095*(BQ35-BQ33)</f>
        <v>88.104436615743836</v>
      </c>
      <c r="BV34" s="34">
        <f>627.5095*(BR35-BR33)</f>
        <v>86.105750315450592</v>
      </c>
      <c r="BW34" s="34">
        <f>627.5095*(BS35-BS33)</f>
        <v>85.244931634916554</v>
      </c>
      <c r="BX34" s="109">
        <f>BT34-'CCSD(T)'!BV35</f>
        <v>-1.658167500114871E-2</v>
      </c>
      <c r="BY34" s="109">
        <f>BU34-'CCSD(T)'!CF35</f>
        <v>-2.8285742419271287E-2</v>
      </c>
      <c r="BZ34" s="109">
        <f>BV34-'CCSD(T)'!CG35</f>
        <v>1.0730878218940489</v>
      </c>
      <c r="CA34" s="109">
        <f>BW34-'CCSD(T)'!CG35</f>
        <v>0.21226914136001085</v>
      </c>
      <c r="CB34" s="157">
        <f t="shared" si="10"/>
        <v>-2.8595049808272819</v>
      </c>
      <c r="CD34" s="114" t="s">
        <v>31</v>
      </c>
      <c r="CE34">
        <v>-1241.6242895180001</v>
      </c>
      <c r="CF34">
        <v>-1246.00267830913</v>
      </c>
      <c r="CG34" s="4">
        <v>-1246.2018310368501</v>
      </c>
      <c r="CH34" s="4">
        <v>-1246.2092397849699</v>
      </c>
      <c r="CI34" s="34">
        <f>627.5095*(CE35-CE33)</f>
        <v>96.455164887987678</v>
      </c>
      <c r="CJ34" s="34">
        <f>627.5095*(CF35-CF33)</f>
        <v>87.206316818910281</v>
      </c>
      <c r="CK34" s="34">
        <f>627.5095*(CG35-CG33)</f>
        <v>85.117910503002548</v>
      </c>
      <c r="CL34" s="34">
        <f>627.5095*(CH35-CH33)</f>
        <v>84.272099942153218</v>
      </c>
      <c r="CM34" s="109">
        <f>CI34-'CCSD(T)'!BB35</f>
        <v>-2.4487158826815403E-2</v>
      </c>
      <c r="CN34" s="109">
        <f>CJ34-'CCSD(T)'!CH35</f>
        <v>-4.8340104019047203E-2</v>
      </c>
      <c r="CO34" s="109">
        <f>CK34-'CCSD(T)'!CI35</f>
        <v>1.0306296443623069</v>
      </c>
      <c r="CP34" s="109">
        <f>CL34-'CCSD(T)'!CI35</f>
        <v>0.18481908351297704</v>
      </c>
      <c r="CQ34" s="157">
        <f t="shared" si="11"/>
        <v>-2.9342168767570627</v>
      </c>
      <c r="CS34" s="33">
        <f t="shared" si="12"/>
        <v>-7.4711895929780781E-2</v>
      </c>
      <c r="CU34" s="23">
        <f t="shared" si="13"/>
        <v>1.6027517829525664</v>
      </c>
      <c r="CW34" s="23">
        <f t="shared" si="14"/>
        <v>0.76627170486474938</v>
      </c>
      <c r="CY34">
        <f>CE34-'CCSD(T)'!AP35</f>
        <v>2.3072087299169652E-3</v>
      </c>
      <c r="CZ34">
        <f>BP34-'CCSD(T)'!BN35</f>
        <v>2.5954532998184732E-3</v>
      </c>
      <c r="DC34" s="114" t="s">
        <v>31</v>
      </c>
      <c r="DD34">
        <v>-1241.6242895180001</v>
      </c>
      <c r="DE34">
        <v>-1245.99410189584</v>
      </c>
      <c r="DF34">
        <v>-1246.1900363613599</v>
      </c>
      <c r="DG34" s="39">
        <v>-1246.1972069137801</v>
      </c>
      <c r="DH34" s="34">
        <f>627.5095*(DD35-DD33)</f>
        <v>96.455164887987678</v>
      </c>
      <c r="DI34" s="34">
        <f>627.5095*(DE35-DE33)</f>
        <v>86.616148997477737</v>
      </c>
      <c r="DJ34" s="34">
        <f>627.5095*(DF35-DF33)</f>
        <v>84.62182066276884</v>
      </c>
      <c r="DK34" s="34">
        <f>627.5095*(DG35-DG33)</f>
        <v>83.811934204989328</v>
      </c>
      <c r="DL34" s="109">
        <f>DH34-'CCSD(T)'!BB35</f>
        <v>-2.4487158826815403E-2</v>
      </c>
      <c r="DM34" s="109">
        <f>DI34-'CCSD(T)'!CH35</f>
        <v>-0.63850792545159152</v>
      </c>
      <c r="DN34" s="109">
        <f>DJ34-'CCSD(T)'!CI35</f>
        <v>0.53453980412859892</v>
      </c>
      <c r="DO34" s="109">
        <f>DK34-'CCSD(T)'!CI35</f>
        <v>-0.27534665365091371</v>
      </c>
      <c r="DP34" s="157">
        <f t="shared" si="15"/>
        <v>-2.8042147924884091</v>
      </c>
      <c r="DQ34" s="23"/>
    </row>
    <row r="35" spans="1:121" ht="18">
      <c r="A35" s="1">
        <v>-54.8</v>
      </c>
      <c r="B35" s="1" t="s">
        <v>251</v>
      </c>
      <c r="C35" s="1">
        <v>-54.8</v>
      </c>
      <c r="D35" s="1">
        <v>-54.8</v>
      </c>
      <c r="E35" s="39">
        <f t="shared" si="3"/>
        <v>1.8035247925081492</v>
      </c>
      <c r="F35" s="5" t="s">
        <v>32</v>
      </c>
      <c r="G35" s="4">
        <v>-1242.95672485098</v>
      </c>
      <c r="H35" s="19">
        <v>-1242.9573838864401</v>
      </c>
      <c r="I35" s="138">
        <f t="shared" si="4"/>
        <v>6.5903546010304126E-4</v>
      </c>
      <c r="J35">
        <v>-1248.52910699624</v>
      </c>
      <c r="K35" s="34">
        <f>627.5095*(G33-G34)</f>
        <v>-72.343462325039084</v>
      </c>
      <c r="L35" s="34">
        <f>627.5095*(J33-J34)</f>
        <v>-57.474302753731628</v>
      </c>
      <c r="M35" s="23">
        <f t="shared" si="19"/>
        <v>-0.36310456311986172</v>
      </c>
      <c r="N35" s="33">
        <f t="shared" si="20"/>
        <v>-0.52107030320308922</v>
      </c>
      <c r="O35" s="23">
        <f t="shared" si="6"/>
        <v>-0.1579657400832275</v>
      </c>
      <c r="P35" s="23">
        <f>'LNO-CCSD(T)-def2nZVP'!LB36</f>
        <v>0.4152046313401172</v>
      </c>
      <c r="Q35" s="23">
        <f t="shared" si="7"/>
        <v>-0.17800089046416936</v>
      </c>
      <c r="R35" s="23">
        <f t="shared" ref="R35:R67" si="21">P35*$P$1</f>
        <v>0.25222344218739629</v>
      </c>
      <c r="S35" s="172">
        <f>-'LNO-CCSD(T)-def2nZVP'!AS36+'CCSD(T)'!BY36</f>
        <v>0.13380393892310138</v>
      </c>
      <c r="T35" s="356">
        <f>-'LNO-CCSD(T)-def2nZVP'!FA36+'CCSD(T)'!CI36</f>
        <v>1.0620510511230918E-2</v>
      </c>
      <c r="U35" s="96">
        <f>'LNO-CCSD(T)-def2nZVP'!KV36+Q35+T35+R35</f>
        <v>-52.996475207491848</v>
      </c>
      <c r="V35" s="33">
        <f t="shared" si="2"/>
        <v>1.8035247925081492</v>
      </c>
      <c r="W35" s="114" t="s">
        <v>32</v>
      </c>
      <c r="X35">
        <v>-1242.90433117622</v>
      </c>
      <c r="Y35">
        <v>-1248.1778359488001</v>
      </c>
      <c r="Z35">
        <v>-1248.4609665979399</v>
      </c>
      <c r="AA35">
        <v>-1248.4711453986599</v>
      </c>
      <c r="AB35" s="34">
        <f>627.5095*(X33-X34)</f>
        <v>-71.980357761919223</v>
      </c>
      <c r="AC35" s="34">
        <f>627.5095*(Y33-Y34)</f>
        <v>-56.953232450528539</v>
      </c>
      <c r="AD35" s="34">
        <f>627.5095*(Z33-Z34)</f>
        <v>-54.957996360588773</v>
      </c>
      <c r="AE35" s="34">
        <f>627.5095*(AA33-AA34)</f>
        <v>-54.27012404227051</v>
      </c>
      <c r="AF35" s="109">
        <f>AC35-'CCSD(T)'!BX36</f>
        <v>0.7809303816449642</v>
      </c>
      <c r="AG35" s="109">
        <f>AD35-'CCSD(T)'!BY36</f>
        <v>-0.27668021537489551</v>
      </c>
      <c r="AH35" s="109">
        <f>AE35-'CCSD(T)'!BY36</f>
        <v>0.41119210294336739</v>
      </c>
      <c r="AK35" s="5" t="s">
        <v>32</v>
      </c>
      <c r="AL35">
        <v>-1242.90433117621</v>
      </c>
      <c r="AM35">
        <v>-1248.1812507575</v>
      </c>
      <c r="AN35">
        <v>-1248.4679893029399</v>
      </c>
      <c r="AO35">
        <v>-1248.47841220542</v>
      </c>
      <c r="AP35" s="34">
        <f>627.5095*(AL33-AL34)</f>
        <v>-71.980357761919223</v>
      </c>
      <c r="AQ35" s="34">
        <f>627.5095*(AM33-AM34)</f>
        <v>-56.982488920045753</v>
      </c>
      <c r="AR35" s="34">
        <f>627.5095*(AN33-AN34)</f>
        <v>-54.670896971664611</v>
      </c>
      <c r="AS35" s="34">
        <f>627.5095*(AO33-AO34)</f>
        <v>-53.940446401757633</v>
      </c>
      <c r="AT35" s="109">
        <f>AQ35-'CCSD(T)'!BX36</f>
        <v>0.75167391212774959</v>
      </c>
      <c r="AU35" s="109">
        <f>AR35-'CCSD(T)'!BY36</f>
        <v>1.0419173549266247E-2</v>
      </c>
      <c r="AV35" s="109">
        <f>AS35-'CCSD(T)'!BY36</f>
        <v>0.74086974345624412</v>
      </c>
      <c r="AW35" s="158">
        <f t="shared" si="8"/>
        <v>3.0420425182881203</v>
      </c>
      <c r="AX35" s="158">
        <f t="shared" si="9"/>
        <v>0.60324168708154247</v>
      </c>
      <c r="AY35" s="160">
        <f>'LNO-CCSD(T)-def2nZVP'!LB36</f>
        <v>0.4152046313401172</v>
      </c>
      <c r="AZ35" s="23"/>
      <c r="BA35" s="114" t="s">
        <v>32</v>
      </c>
      <c r="BB35" s="144">
        <v>-1241.4862403966699</v>
      </c>
      <c r="BC35">
        <v>-1245.60135536798</v>
      </c>
      <c r="BD35" s="4">
        <v>-1245.7836587678701</v>
      </c>
      <c r="BE35" s="4">
        <v>-1245.7914703464801</v>
      </c>
      <c r="BF35" s="34">
        <f>627.5095*(BB33-BB34)</f>
        <v>-68.851041009032159</v>
      </c>
      <c r="BG35" s="34">
        <f>627.5095*(BC33-BC34)</f>
        <v>-58.397415193339462</v>
      </c>
      <c r="BH35" s="34">
        <f>627.5095*(BD33-BD34)</f>
        <v>-56.439994369549702</v>
      </c>
      <c r="BI35" s="34">
        <f>627.5095*(BE33-BE34)</f>
        <v>-56.269750157369657</v>
      </c>
      <c r="BJ35" s="109">
        <f>BF35-'CCSD(T)'!BV36</f>
        <v>3.4398006402781789E-2</v>
      </c>
      <c r="BK35" s="109">
        <f>BG35-'CCSD(T)'!CF36</f>
        <v>-0.65984548674808963</v>
      </c>
      <c r="BL35" s="109">
        <f>BH35-'CCSD(T)'!CG36</f>
        <v>-1.7549558837681118</v>
      </c>
      <c r="BM35" s="109">
        <f>BI35-'CCSD(T)'!CG36</f>
        <v>-1.5847116715880674</v>
      </c>
      <c r="BO35" s="114" t="s">
        <v>32</v>
      </c>
      <c r="BP35">
        <v>-1241.4862403966699</v>
      </c>
      <c r="BQ35">
        <v>-1245.6088592400499</v>
      </c>
      <c r="BR35">
        <v>-1245.7938372656399</v>
      </c>
      <c r="BS35">
        <v>-1245.8019030068599</v>
      </c>
      <c r="BT35" s="34">
        <f>627.5095*(BP33-BP34)</f>
        <v>-68.851041009032159</v>
      </c>
      <c r="BU35" s="34">
        <f>627.5095*(BQ33-BQ34)</f>
        <v>-57.955439023797993</v>
      </c>
      <c r="BV35" s="34">
        <f>627.5095*(BR33-BR34)</f>
        <v>-55.717847275233602</v>
      </c>
      <c r="BW35" s="34">
        <f>627.5095*(BS33-BS34)</f>
        <v>-55.516638192591415</v>
      </c>
      <c r="BX35" s="109">
        <f>BT35-'CCSD(T)'!BV36</f>
        <v>3.4398006402781789E-2</v>
      </c>
      <c r="BY35" s="109">
        <f>BU35-'CCSD(T)'!CF36</f>
        <v>-0.21786931720662039</v>
      </c>
      <c r="BZ35" s="109">
        <f>BV35-'CCSD(T)'!CG36</f>
        <v>-1.0328087894520124</v>
      </c>
      <c r="CA35" s="109">
        <f>BW35-'CCSD(T)'!CG36</f>
        <v>-0.83159970680982553</v>
      </c>
      <c r="CB35" s="157">
        <f t="shared" si="10"/>
        <v>2.4388008312065779</v>
      </c>
      <c r="CD35" s="114" t="s">
        <v>32</v>
      </c>
      <c r="CE35">
        <v>-1241.58723161174</v>
      </c>
      <c r="CF35">
        <v>-1245.9560230986201</v>
      </c>
      <c r="CG35" s="4">
        <v>-1246.15437587628</v>
      </c>
      <c r="CH35" s="4">
        <v>-1246.16271999738</v>
      </c>
      <c r="CI35" s="34">
        <f>627.5095*(CE33-CE34)</f>
        <v>-73.200976659672861</v>
      </c>
      <c r="CJ35" s="34">
        <f>627.5095*(CF33-CF34)</f>
        <v>-57.929728999432264</v>
      </c>
      <c r="CK35" s="34">
        <f>627.5095*(CG33-CG34)</f>
        <v>-55.33934642126912</v>
      </c>
      <c r="CL35" s="34">
        <f>627.5095*(CH33-CH34)</f>
        <v>-55.080491291517262</v>
      </c>
      <c r="CM35" s="109">
        <f>CI35-'CCSD(T)'!BB36</f>
        <v>4.1148377021244187E-2</v>
      </c>
      <c r="CN35" s="109">
        <f>CJ35-'CCSD(T)'!CH36</f>
        <v>-0.10674224314068681</v>
      </c>
      <c r="CO35" s="109">
        <f>CK35-'CCSD(T)'!CI36</f>
        <v>-1.0653329622977665</v>
      </c>
      <c r="CP35" s="109">
        <f>CL35-'CCSD(T)'!CI36</f>
        <v>-0.80647783254590877</v>
      </c>
      <c r="CQ35" s="157">
        <f t="shared" si="11"/>
        <v>2.8492377079150017</v>
      </c>
      <c r="CS35" s="33">
        <f t="shared" si="12"/>
        <v>0.41043687670842388</v>
      </c>
      <c r="CU35" s="23">
        <f t="shared" si="13"/>
        <v>-4.3499356506407025</v>
      </c>
      <c r="CW35" s="23">
        <f t="shared" si="14"/>
        <v>-1.2206188977536385</v>
      </c>
      <c r="CY35">
        <f>CE35-'CCSD(T)'!AP36</f>
        <v>2.3337600700870098E-3</v>
      </c>
      <c r="CZ35">
        <f>BP35-'CCSD(T)'!BN36</f>
        <v>2.6238454299800651E-3</v>
      </c>
      <c r="DC35" s="114" t="s">
        <v>32</v>
      </c>
      <c r="DD35">
        <v>-1241.58723161174</v>
      </c>
      <c r="DE35">
        <v>-1245.9488266117301</v>
      </c>
      <c r="DF35">
        <v>-1246.14428098546</v>
      </c>
      <c r="DG35" s="39">
        <v>-1246.1523801358001</v>
      </c>
      <c r="DH35" s="34">
        <f>627.5095*(DD33-DD34)</f>
        <v>-73.200976659672861</v>
      </c>
      <c r="DI35" s="34">
        <f>627.5095*(DE33-DE34)</f>
        <v>-58.205478103286211</v>
      </c>
      <c r="DJ35" s="34">
        <f>627.5095*(DF33-DF34)</f>
        <v>-55.909887609483043</v>
      </c>
      <c r="DK35" s="34">
        <f>627.5095*(DG33-DG34)</f>
        <v>-55.682705168144601</v>
      </c>
      <c r="DL35" s="109">
        <f>DH35-'CCSD(T)'!BB36</f>
        <v>4.1148377021244187E-2</v>
      </c>
      <c r="DM35" s="109">
        <f>DI35-'CCSD(T)'!CH36</f>
        <v>-0.38249134699463383</v>
      </c>
      <c r="DN35" s="109">
        <f>DJ35-'CCSD(T)'!CI36</f>
        <v>-1.6358741505116896</v>
      </c>
      <c r="DO35" s="109">
        <f>DK35-'CCSD(T)'!CI36</f>
        <v>-1.4086917091732474</v>
      </c>
      <c r="DP35" s="157">
        <f t="shared" si="15"/>
        <v>2.5227729351416102</v>
      </c>
      <c r="DQ35" s="23"/>
    </row>
    <row r="36" spans="1:121" ht="18">
      <c r="A36" s="1">
        <v>5.04</v>
      </c>
      <c r="B36" s="1" t="s">
        <v>253</v>
      </c>
      <c r="C36" s="1">
        <v>-0.63</v>
      </c>
      <c r="D36" s="1">
        <v>-0.63</v>
      </c>
      <c r="E36" s="39">
        <f t="shared" si="3"/>
        <v>6.0501835699596835</v>
      </c>
      <c r="F36" s="5" t="s">
        <v>33</v>
      </c>
      <c r="G36" s="4">
        <v>-1793.9678101295301</v>
      </c>
      <c r="H36" s="19">
        <v>-1793.9682484574901</v>
      </c>
      <c r="I36" s="138">
        <f t="shared" si="4"/>
        <v>4.3832795995513152E-4</v>
      </c>
      <c r="J36">
        <v>-1798.5717824676599</v>
      </c>
      <c r="K36" s="34">
        <f>627.5095*(G38-G37)</f>
        <v>4.6065053031020193</v>
      </c>
      <c r="L36" s="34">
        <f>627.5095*(J38-J37)</f>
        <v>5.245324030236957</v>
      </c>
      <c r="M36" s="23">
        <f t="shared" si="19"/>
        <v>-2.5725266493047627E-2</v>
      </c>
      <c r="N36" s="33">
        <f t="shared" si="20"/>
        <v>-0.15539557396044934</v>
      </c>
      <c r="O36" s="23">
        <f t="shared" si="6"/>
        <v>-0.12967030746740171</v>
      </c>
      <c r="P36" s="23">
        <f>'LNO-CCSD(T)-def2nZVP'!LB37</f>
        <v>6.1259780029597977E-2</v>
      </c>
      <c r="Q36" s="23">
        <f t="shared" si="7"/>
        <v>-0.10037298519532956</v>
      </c>
      <c r="R36" s="23">
        <f t="shared" si="21"/>
        <v>3.7213343543008363E-2</v>
      </c>
      <c r="S36" s="172">
        <f>-'LNO-CCSD(T)-def2nZVP'!AS37+'CCSD(T)'!BY37</f>
        <v>1.9537822301709085E-2</v>
      </c>
      <c r="T36" s="356">
        <f>-'LNO-CCSD(T)-def2nZVP'!FA37+'CCSD(T)'!CI37</f>
        <v>9.725966798143304E-3</v>
      </c>
      <c r="U36" s="96">
        <f>'LNO-CCSD(T)-def2nZVP'!KV37+Q36+T36+R36</f>
        <v>5.4201835699596836</v>
      </c>
      <c r="V36" s="33">
        <f t="shared" si="2"/>
        <v>0.38018356995968361</v>
      </c>
      <c r="W36" s="114" t="s">
        <v>33</v>
      </c>
      <c r="X36">
        <v>-1793.9020627264499</v>
      </c>
      <c r="Y36">
        <v>-1798.2633700603899</v>
      </c>
      <c r="Z36">
        <v>-1798.4781840507901</v>
      </c>
      <c r="AA36">
        <v>-1798.4855703403</v>
      </c>
      <c r="AB36" s="34">
        <f>627.5095*(X38-X37)</f>
        <v>4.632230569595067</v>
      </c>
      <c r="AC36" s="34">
        <f>627.5095*(Y38-Y37)</f>
        <v>5.4007196041974064</v>
      </c>
      <c r="AD36" s="34">
        <f>627.5095*(Z38-Z37)</f>
        <v>5.3254180250784469</v>
      </c>
      <c r="AE36" s="34">
        <f>627.5095*(AA38-AA37)</f>
        <v>5.4222344577389272</v>
      </c>
      <c r="AF36" s="109">
        <f>AC36-'CCSD(T)'!BX37</f>
        <v>-0.3234506028598032</v>
      </c>
      <c r="AG36" s="109">
        <f>AD36-'CCSD(T)'!BY37</f>
        <v>-0.47226117746186791</v>
      </c>
      <c r="AH36" s="109">
        <f>AE36-'CCSD(T)'!BY37</f>
        <v>-0.37544474480138756</v>
      </c>
      <c r="AK36" s="5" t="s">
        <v>33</v>
      </c>
      <c r="AL36">
        <v>-1793.9020627264499</v>
      </c>
      <c r="AM36">
        <v>-1798.2659741472601</v>
      </c>
      <c r="AN36">
        <v>-1798.4832364814799</v>
      </c>
      <c r="AO36">
        <v>-1798.4907703746701</v>
      </c>
      <c r="AP36" s="34">
        <f>627.5095*(AL38-AL37)</f>
        <v>4.632230569595067</v>
      </c>
      <c r="AQ36" s="34">
        <f>627.5095*(AM38-AM37)</f>
        <v>5.3854278189752467</v>
      </c>
      <c r="AR36" s="34">
        <f>627.5095*(AN38-AN37)</f>
        <v>5.3163552002534713</v>
      </c>
      <c r="AS36" s="34">
        <f>627.5095*(AO38-AO37)</f>
        <v>5.4190301745753482</v>
      </c>
      <c r="AT36" s="109">
        <f>AQ36-'CCSD(T)'!BX37</f>
        <v>-0.33874238808196289</v>
      </c>
      <c r="AU36" s="109">
        <f>AR36-'CCSD(T)'!BY37</f>
        <v>-0.48132400228684347</v>
      </c>
      <c r="AV36" s="109">
        <f>AS36-'CCSD(T)'!BY37</f>
        <v>-0.37864902796496658</v>
      </c>
      <c r="AW36" s="158">
        <f t="shared" si="8"/>
        <v>3.3602355600101497E-2</v>
      </c>
      <c r="AX36" s="158">
        <f t="shared" si="9"/>
        <v>-1.3294566881348224E-2</v>
      </c>
      <c r="AY36" s="160">
        <f>'LNO-CCSD(T)-def2nZVP'!LB37</f>
        <v>6.1259780029597977E-2</v>
      </c>
      <c r="AZ36" s="23"/>
      <c r="BA36" s="114" t="s">
        <v>33</v>
      </c>
      <c r="BB36" s="144">
        <v>-1792.58160466051</v>
      </c>
      <c r="BC36">
        <v>-1795.7777008402199</v>
      </c>
      <c r="BD36" s="4">
        <v>-1795.9033666897401</v>
      </c>
      <c r="BE36" s="4">
        <v>-1795.9084963626501</v>
      </c>
      <c r="BF36" s="34">
        <f>627.5095*(BB38-BB37)</f>
        <v>4.7752097010143428</v>
      </c>
      <c r="BG36" s="34">
        <f>627.5095*(BC38-BC37)</f>
        <v>5.9453397744166638</v>
      </c>
      <c r="BH36" s="34">
        <f>627.5095*(BD38-BD37)</f>
        <v>5.8831114267379183</v>
      </c>
      <c r="BI36" s="34">
        <f>627.5095*(BE38-BE37)</f>
        <v>5.9928761541338114</v>
      </c>
      <c r="BJ36" s="109">
        <f>BF36-'CCSD(T)'!BV37</f>
        <v>-1.8702166407971177E-3</v>
      </c>
      <c r="BK36" s="109">
        <f>BG36-'CCSD(T)'!CF37</f>
        <v>0.22060062401026137</v>
      </c>
      <c r="BL36" s="109">
        <f>BH36-'CCSD(T)'!CG37</f>
        <v>8.4857610065935951E-2</v>
      </c>
      <c r="BM36" s="109">
        <f>BI36-'CCSD(T)'!CG37</f>
        <v>0.194622337461829</v>
      </c>
      <c r="BO36" s="114" t="s">
        <v>33</v>
      </c>
      <c r="BP36">
        <v>-1792.5816046605</v>
      </c>
      <c r="BQ36">
        <v>-1795.7830456174199</v>
      </c>
      <c r="BR36">
        <v>-1795.91043037554</v>
      </c>
      <c r="BS36">
        <v>-1795.9157002822801</v>
      </c>
      <c r="BT36" s="34">
        <f>627.5095*(BP38-BP37)</f>
        <v>4.775209707292225</v>
      </c>
      <c r="BU36" s="34">
        <f>627.5095*(BQ38-BQ37)</f>
        <v>5.6884103519345919</v>
      </c>
      <c r="BV36" s="34">
        <f>627.5095*(BR38-BR37)</f>
        <v>5.6229014098668904</v>
      </c>
      <c r="BW36" s="34">
        <f>627.5095*(BS38-BS37)</f>
        <v>5.7353072744160416</v>
      </c>
      <c r="BX36" s="109">
        <f>BT36-'CCSD(T)'!BV37</f>
        <v>-1.8702103629149036E-3</v>
      </c>
      <c r="BY36" s="109">
        <f>BU36-'CCSD(T)'!CF37</f>
        <v>-3.6328798471810586E-2</v>
      </c>
      <c r="BZ36" s="109">
        <f>BV36-'CCSD(T)'!CG37</f>
        <v>-0.17535240680509201</v>
      </c>
      <c r="CA36" s="109">
        <f>BW36-'CCSD(T)'!CG37</f>
        <v>-6.2946542255940763E-2</v>
      </c>
      <c r="CB36" s="157">
        <f t="shared" si="10"/>
        <v>4.6896922481449721E-2</v>
      </c>
      <c r="CD36" s="114" t="s">
        <v>33</v>
      </c>
      <c r="CE36">
        <v>-1792.70283629554</v>
      </c>
      <c r="CF36">
        <v>-1796.2733087218901</v>
      </c>
      <c r="CG36" s="4">
        <v>-1796.41830952593</v>
      </c>
      <c r="CH36" s="4">
        <v>-1796.42392437081</v>
      </c>
      <c r="CI36" s="34">
        <f>627.5095*(CE38-CE37)</f>
        <v>5.1515129035484133</v>
      </c>
      <c r="CJ36" s="34">
        <f>627.5095*(CF38-CF37)</f>
        <v>5.5833810811785165</v>
      </c>
      <c r="CK36" s="34">
        <f>627.5095*(CG38-CG37)</f>
        <v>5.5099859950147314</v>
      </c>
      <c r="CL36" s="34">
        <f>627.5095*(CH38-CH37)</f>
        <v>5.6180378283568579</v>
      </c>
      <c r="CM36" s="109">
        <f>CI36-'CCSD(T)'!BB37</f>
        <v>-1.1809856439466415E-3</v>
      </c>
      <c r="CN36" s="109">
        <f>CJ36-'CCSD(T)'!CH37</f>
        <v>-2.0374959775652179E-2</v>
      </c>
      <c r="CO36" s="109">
        <f>CK36-'CCSD(T)'!CI37</f>
        <v>-0.15778165631108898</v>
      </c>
      <c r="CP36" s="109">
        <f>CL36-'CCSD(T)'!CI37</f>
        <v>-4.9729822968962445E-2</v>
      </c>
      <c r="CQ36" s="157">
        <f t="shared" si="11"/>
        <v>3.465674717834144E-2</v>
      </c>
      <c r="CS36" s="33">
        <f t="shared" si="12"/>
        <v>-1.2240175303108281E-2</v>
      </c>
      <c r="CU36" s="23">
        <f t="shared" si="13"/>
        <v>0.37630319625618824</v>
      </c>
      <c r="CW36" s="23">
        <f t="shared" si="14"/>
        <v>0.51928233395334633</v>
      </c>
      <c r="CY36">
        <f>CE36-'CCSD(T)'!AP37</f>
        <v>9.5281853009510087E-4</v>
      </c>
      <c r="CZ36">
        <f>BP36-'CCSD(T)'!BN37</f>
        <v>9.9634344996957225E-4</v>
      </c>
      <c r="DC36" s="114" t="s">
        <v>33</v>
      </c>
      <c r="DD36">
        <v>-1792.70283629554</v>
      </c>
      <c r="DE36">
        <v>-1796.26738254106</v>
      </c>
      <c r="DF36">
        <v>-1796.41039508433</v>
      </c>
      <c r="DG36" s="39">
        <v>-1796.41586397631</v>
      </c>
      <c r="DH36" s="34">
        <f>627.5095*(DD38-DD37)</f>
        <v>5.1515128972705311</v>
      </c>
      <c r="DI36" s="34">
        <f>627.5095*(DE38-DE37)</f>
        <v>5.7231365018142837</v>
      </c>
      <c r="DJ36" s="34">
        <f>627.5095*(DF38-DF37)</f>
        <v>5.6525798606494462</v>
      </c>
      <c r="DK36" s="34">
        <f>627.5095*(DG38-DG37)</f>
        <v>5.7589685491581459</v>
      </c>
      <c r="DL36" s="109">
        <f>DH36-'CCSD(T)'!BB37</f>
        <v>-1.1809919218288556E-3</v>
      </c>
      <c r="DM36" s="109">
        <f>DI36-'CCSD(T)'!CH37</f>
        <v>0.119380460860115</v>
      </c>
      <c r="DN36" s="109">
        <f>DJ36-'CCSD(T)'!CI37</f>
        <v>-1.5187790676374213E-2</v>
      </c>
      <c r="DO36" s="109">
        <f>DK36-'CCSD(T)'!CI37</f>
        <v>9.1200897832325545E-2</v>
      </c>
      <c r="DP36" s="157">
        <f t="shared" si="15"/>
        <v>3.583204734386225E-2</v>
      </c>
      <c r="DQ36" s="23"/>
    </row>
    <row r="37" spans="1:121" ht="18">
      <c r="A37" s="1">
        <f>A36-A38</f>
        <v>36.69</v>
      </c>
      <c r="B37" s="1" t="s">
        <v>254</v>
      </c>
      <c r="C37" s="1">
        <v>31.02</v>
      </c>
      <c r="D37" s="1">
        <v>31.02</v>
      </c>
      <c r="E37" s="39">
        <f t="shared" si="3"/>
        <v>6.0253707309327531</v>
      </c>
      <c r="F37" s="5" t="s">
        <v>34</v>
      </c>
      <c r="G37" s="4">
        <v>-1793.90896471215</v>
      </c>
      <c r="H37" s="19">
        <v>-1793.9094259742501</v>
      </c>
      <c r="I37" s="138">
        <f t="shared" si="4"/>
        <v>4.6126210008878843E-4</v>
      </c>
      <c r="J37">
        <v>-1798.51920383434</v>
      </c>
      <c r="K37" s="34">
        <f>627.5095*(G38-G36)</f>
        <v>41.532563740578816</v>
      </c>
      <c r="L37" s="34">
        <f>627.5095*(J38-J36)</f>
        <v>38.238915935461819</v>
      </c>
      <c r="M37" s="23">
        <f t="shared" si="19"/>
        <v>-0.23901199292122044</v>
      </c>
      <c r="N37" s="33">
        <f t="shared" si="20"/>
        <v>-0.27881460686903381</v>
      </c>
      <c r="O37" s="23">
        <f t="shared" si="6"/>
        <v>-3.980261394781337E-2</v>
      </c>
      <c r="P37" s="23">
        <f>'LNO-CCSD(T)-def2nZVP'!LB38</f>
        <v>-0.1828067578766408</v>
      </c>
      <c r="Q37" s="23">
        <f t="shared" si="7"/>
        <v>-6.9629348124304949E-2</v>
      </c>
      <c r="R37" s="23">
        <f t="shared" si="21"/>
        <v>-0.11104921825641803</v>
      </c>
      <c r="S37" s="172">
        <f>-'LNO-CCSD(T)-def2nZVP'!AS38+'CCSD(T)'!BY38</f>
        <v>-0.12415262099565894</v>
      </c>
      <c r="T37" s="356">
        <f>-'LNO-CCSD(T)-def2nZVP'!FA38+'CCSD(T)'!CI38</f>
        <v>-0.14263288053253831</v>
      </c>
      <c r="U37" s="96">
        <f>'LNO-CCSD(T)-def2nZVP'!KV38+Q37+T37+R37</f>
        <v>37.045370730932753</v>
      </c>
      <c r="V37" s="33">
        <f t="shared" si="2"/>
        <v>0.35537073093275495</v>
      </c>
      <c r="W37" s="114" t="s">
        <v>34</v>
      </c>
      <c r="X37">
        <v>-1793.84287741505</v>
      </c>
      <c r="Y37">
        <v>-1798.2105947463299</v>
      </c>
      <c r="Z37">
        <v>-1798.42732668389</v>
      </c>
      <c r="AA37">
        <v>-1798.43467143726</v>
      </c>
      <c r="AB37" s="34">
        <f>627.5095*(X38-X36)</f>
        <v>41.771575733500036</v>
      </c>
      <c r="AC37" s="34">
        <f>627.5095*(Y38-Y36)</f>
        <v>38.517730542330852</v>
      </c>
      <c r="AD37" s="34">
        <f>627.5095*(Z38-Z36)</f>
        <v>37.238898899888042</v>
      </c>
      <c r="AE37" s="34">
        <f>627.5095*(AA38-AA36)</f>
        <v>37.361779654904566</v>
      </c>
      <c r="AF37" s="109">
        <f>AC37-'CCSD(T)'!BX38</f>
        <v>2.2095382555418226</v>
      </c>
      <c r="AG37" s="109">
        <f>AD37-'CCSD(T)'!BY38</f>
        <v>1.4600256805774663</v>
      </c>
      <c r="AH37" s="109">
        <f>AE37-'CCSD(T)'!BY38</f>
        <v>1.5829064355939906</v>
      </c>
      <c r="AK37" s="5" t="s">
        <v>34</v>
      </c>
      <c r="AL37">
        <v>-1793.84287741505</v>
      </c>
      <c r="AM37">
        <v>-1798.2134963277899</v>
      </c>
      <c r="AN37">
        <v>-1798.4327054523999</v>
      </c>
      <c r="AO37">
        <v>-1798.4401957760999</v>
      </c>
      <c r="AP37" s="34">
        <f>627.5095*(AL38-AL36)</f>
        <v>41.771575733500036</v>
      </c>
      <c r="AQ37" s="34">
        <f>627.5095*(AM38-AM36)</f>
        <v>38.315758075773807</v>
      </c>
      <c r="AR37" s="34">
        <f>627.5095*(AN38-AN36)</f>
        <v>37.025055992759867</v>
      </c>
      <c r="AS37" s="34">
        <f>627.5095*(AO38-AO36)</f>
        <v>37.155071236040371</v>
      </c>
      <c r="AT37" s="109">
        <f>AQ37-'CCSD(T)'!BX38</f>
        <v>2.0075657889847776</v>
      </c>
      <c r="AU37" s="109">
        <f>AR37-'CCSD(T)'!BY38</f>
        <v>1.2461827734492914</v>
      </c>
      <c r="AV37" s="109">
        <f>AS37-'CCSD(T)'!BY38</f>
        <v>1.3761980167297949</v>
      </c>
      <c r="AW37" s="158">
        <f t="shared" si="8"/>
        <v>-1.1606868397334367</v>
      </c>
      <c r="AX37" s="158">
        <f t="shared" si="9"/>
        <v>-0.42424341629924101</v>
      </c>
      <c r="AY37" s="160">
        <f>'LNO-CCSD(T)-def2nZVP'!LB38</f>
        <v>-0.1828067578766408</v>
      </c>
      <c r="AZ37" s="23"/>
      <c r="BA37" s="114" t="s">
        <v>34</v>
      </c>
      <c r="BB37" s="144">
        <v>-1792.5234237453401</v>
      </c>
      <c r="BC37">
        <v>-1795.7287407981601</v>
      </c>
      <c r="BD37" s="4">
        <v>-1795.85576133774</v>
      </c>
      <c r="BE37" s="4">
        <v>-1795.86084805481</v>
      </c>
      <c r="BF37" s="34">
        <f>627.5095*(BB38-BB36)</f>
        <v>41.28428668884689</v>
      </c>
      <c r="BG37" s="34">
        <f>627.5095*(BC38-BC36)</f>
        <v>36.668231287396594</v>
      </c>
      <c r="BH37" s="34">
        <f>627.5095*(BD38-BD36)</f>
        <v>35.75592205765642</v>
      </c>
      <c r="BI37" s="34">
        <f>627.5095*(BE38-BE36)</f>
        <v>35.892641982698045</v>
      </c>
      <c r="BJ37" s="109">
        <f>BF37-'CCSD(T)'!BV38</f>
        <v>0.12216324829547176</v>
      </c>
      <c r="BK37" s="109">
        <f>BG37-'CCSD(T)'!CF38</f>
        <v>0.35918537984045429</v>
      </c>
      <c r="BL37" s="109">
        <f>BH37-'CCSD(T)'!CG38</f>
        <v>-2.3681085312851735E-2</v>
      </c>
      <c r="BM37" s="109">
        <f>BI37-'CCSD(T)'!CG38</f>
        <v>0.11303883972877316</v>
      </c>
      <c r="BO37" s="114" t="s">
        <v>34</v>
      </c>
      <c r="BP37">
        <v>-1792.5234237453501</v>
      </c>
      <c r="BQ37">
        <v>-1795.7341583733401</v>
      </c>
      <c r="BR37">
        <v>-1795.86284521782</v>
      </c>
      <c r="BS37">
        <v>-1795.8680613704501</v>
      </c>
      <c r="BT37" s="34">
        <f>627.5095*(BP38-BP36)</f>
        <v>41.284286682569011</v>
      </c>
      <c r="BU37" s="34">
        <f>627.5095*(BQ38-BQ36)</f>
        <v>36.365620440877208</v>
      </c>
      <c r="BV37" s="34">
        <f>627.5095*(BR38-BR36)</f>
        <v>35.483039938196683</v>
      </c>
      <c r="BW37" s="34">
        <f>627.5095*(BS38-BS36)</f>
        <v>35.629177017443013</v>
      </c>
      <c r="BX37" s="109">
        <f>BT37-'CCSD(T)'!BV38</f>
        <v>0.12216324201759221</v>
      </c>
      <c r="BY37" s="109">
        <f>BU37-'CCSD(T)'!CF38</f>
        <v>5.6574533321068543E-2</v>
      </c>
      <c r="BZ37" s="109">
        <f>BV37-'CCSD(T)'!CG38</f>
        <v>-0.29656320477258902</v>
      </c>
      <c r="CA37" s="109">
        <f>BW37-'CCSD(T)'!CG38</f>
        <v>-0.15042612552625911</v>
      </c>
      <c r="CB37" s="157">
        <f t="shared" si="10"/>
        <v>-0.73644342343419567</v>
      </c>
      <c r="CD37" s="114" t="s">
        <v>34</v>
      </c>
      <c r="CE37">
        <v>-1792.6413933629999</v>
      </c>
      <c r="CF37">
        <v>-1796.22205246931</v>
      </c>
      <c r="CG37" s="4">
        <v>-1796.3687047231001</v>
      </c>
      <c r="CH37" s="4">
        <v>-1796.3743267587699</v>
      </c>
      <c r="CI37" s="34">
        <f>627.5095*(CE38-CE36)</f>
        <v>43.7075367803224</v>
      </c>
      <c r="CJ37" s="34">
        <f>627.5095*(CF38-CF36)</f>
        <v>37.747166509565922</v>
      </c>
      <c r="CK37" s="34">
        <f>627.5095*(CG38-CG36)</f>
        <v>36.637471016397654</v>
      </c>
      <c r="CL37" s="34">
        <f>627.5095*(CH38-CH36)</f>
        <v>36.741010560826631</v>
      </c>
      <c r="CM37" s="109">
        <f>CI37-'CCSD(T)'!BB38</f>
        <v>0.1050221797454256</v>
      </c>
      <c r="CN37" s="109">
        <f>CJ37-'CCSD(T)'!CH38</f>
        <v>7.1456157246004182E-2</v>
      </c>
      <c r="CO37" s="109">
        <f>CK37-'CCSD(T)'!CI38</f>
        <v>-0.19405250992999612</v>
      </c>
      <c r="CP37" s="109">
        <f>CL37-'CCSD(T)'!CI38</f>
        <v>-9.0512965501019949E-2</v>
      </c>
      <c r="CQ37" s="157">
        <f t="shared" si="11"/>
        <v>-1.0061559487392913</v>
      </c>
      <c r="CS37" s="33">
        <f t="shared" si="12"/>
        <v>-0.2697125253050956</v>
      </c>
      <c r="CU37" s="23">
        <f t="shared" si="13"/>
        <v>2.4232500977533888</v>
      </c>
      <c r="CW37" s="23">
        <f t="shared" si="14"/>
        <v>1.9359610468223636</v>
      </c>
      <c r="CY37">
        <f>CE37-'CCSD(T)'!AP38</f>
        <v>1.1220640401461424E-3</v>
      </c>
      <c r="CZ37">
        <f>BP37-'CCSD(T)'!BN38</f>
        <v>1.1940033298287744E-3</v>
      </c>
      <c r="DC37" s="114" t="s">
        <v>34</v>
      </c>
      <c r="DD37">
        <v>-1792.6413933629899</v>
      </c>
      <c r="DE37">
        <v>-1796.2160560094101</v>
      </c>
      <c r="DF37">
        <v>-1796.3607258105999</v>
      </c>
      <c r="DG37" s="39">
        <v>-1796.36621089286</v>
      </c>
      <c r="DH37" s="34">
        <f>627.5095*(DD38-DD36)</f>
        <v>43.7075367803224</v>
      </c>
      <c r="DI37" s="34">
        <f>627.5095*(DE38-DE36)</f>
        <v>37.931022714189801</v>
      </c>
      <c r="DJ37" s="34">
        <f>627.5095*(DF38-DF36)</f>
        <v>36.820520984425322</v>
      </c>
      <c r="DK37" s="34">
        <f>627.5095*(DG38-DG36)</f>
        <v>36.916750118350421</v>
      </c>
      <c r="DL37" s="109">
        <f>DH37-'CCSD(T)'!BB38</f>
        <v>0.1050221797454256</v>
      </c>
      <c r="DM37" s="109">
        <f>DI37-'CCSD(T)'!CH38</f>
        <v>0.25531236186988338</v>
      </c>
      <c r="DN37" s="109">
        <f>DJ37-'CCSD(T)'!CI38</f>
        <v>-1.1002541902328744E-2</v>
      </c>
      <c r="DO37" s="109">
        <f>DK37-'CCSD(T)'!CI38</f>
        <v>8.5226592022770831E-2</v>
      </c>
      <c r="DP37" s="157">
        <f t="shared" si="15"/>
        <v>-1.0142725958393797</v>
      </c>
      <c r="DQ37" s="23"/>
    </row>
    <row r="38" spans="1:121" ht="18">
      <c r="A38" s="1">
        <v>-31.65</v>
      </c>
      <c r="B38" s="1" t="s">
        <v>255</v>
      </c>
      <c r="C38" s="1">
        <v>-31.65</v>
      </c>
      <c r="D38" s="1">
        <v>-31.65</v>
      </c>
      <c r="E38" s="39">
        <f t="shared" si="3"/>
        <v>2.4812839026914446E-2</v>
      </c>
      <c r="F38" s="5" t="s">
        <v>35</v>
      </c>
      <c r="G38" s="4">
        <v>-1793.9016237789799</v>
      </c>
      <c r="H38" s="19">
        <v>-1793.90208522186</v>
      </c>
      <c r="I38" s="138">
        <f t="shared" si="4"/>
        <v>4.6144288012328616E-4</v>
      </c>
      <c r="J38">
        <v>-1798.5108448787701</v>
      </c>
      <c r="K38" s="34">
        <f>627.5095*(G36-G37)</f>
        <v>-36.92605843747679</v>
      </c>
      <c r="L38" s="34">
        <f>627.5095*(J36-J37)</f>
        <v>-32.993591905224868</v>
      </c>
      <c r="M38" s="23">
        <f t="shared" si="19"/>
        <v>0.21328672642817992</v>
      </c>
      <c r="N38" s="33">
        <f t="shared" si="20"/>
        <v>0.12341903290857914</v>
      </c>
      <c r="O38" s="23">
        <f t="shared" si="6"/>
        <v>-8.9867693519600778E-2</v>
      </c>
      <c r="P38" s="23">
        <f>'LNO-CCSD(T)-def2nZVP'!LB39</f>
        <v>0.24406653790624233</v>
      </c>
      <c r="Q38" s="23">
        <f t="shared" si="7"/>
        <v>-3.0743637071032615E-2</v>
      </c>
      <c r="R38" s="23">
        <f t="shared" si="21"/>
        <v>0.14826256179942857</v>
      </c>
      <c r="S38" s="172">
        <f>-'LNO-CCSD(T)-def2nZVP'!AS39+'CCSD(T)'!BY39</f>
        <v>0.1436904432973698</v>
      </c>
      <c r="T38" s="356">
        <f>-'LNO-CCSD(T)-def2nZVP'!FA39+'CCSD(T)'!CI39</f>
        <v>0.15235884733067451</v>
      </c>
      <c r="U38" s="96">
        <f>'LNO-CCSD(T)-def2nZVP'!KV39+Q38+T38+R38</f>
        <v>-31.625187160973084</v>
      </c>
      <c r="V38" s="33">
        <f t="shared" si="2"/>
        <v>2.4812839026914446E-2</v>
      </c>
      <c r="W38" s="114" t="s">
        <v>35</v>
      </c>
      <c r="X38">
        <v>-1793.8354954860599</v>
      </c>
      <c r="Y38">
        <v>-1798.2019881521601</v>
      </c>
      <c r="Z38">
        <v>-1798.41884009042</v>
      </c>
      <c r="AA38">
        <v>-1798.4260305569901</v>
      </c>
      <c r="AB38" s="34">
        <f>627.5095*(X36-X37)</f>
        <v>-37.13934516390497</v>
      </c>
      <c r="AC38" s="34">
        <f>627.5095*(Y36-Y37)</f>
        <v>-33.117010938133447</v>
      </c>
      <c r="AD38" s="34">
        <f>627.5095*(Z36-Z37)</f>
        <v>-31.913480874809594</v>
      </c>
      <c r="AE38" s="34">
        <f>627.5095*(AA36-AA37)</f>
        <v>-31.939545197165643</v>
      </c>
      <c r="AF38" s="109">
        <f>AC38-'CCSD(T)'!BX39</f>
        <v>-2.5329888584016302</v>
      </c>
      <c r="AG38" s="109">
        <f>AD38-'CCSD(T)'!BY39</f>
        <v>-1.9322868580393298</v>
      </c>
      <c r="AH38" s="109">
        <f>AE38-'CCSD(T)'!BY39</f>
        <v>-1.958351180395379</v>
      </c>
      <c r="AK38" s="5" t="s">
        <v>35</v>
      </c>
      <c r="AL38">
        <v>-1793.8354954860599</v>
      </c>
      <c r="AM38">
        <v>-1798.20491410263</v>
      </c>
      <c r="AN38">
        <v>-1798.4242333014599</v>
      </c>
      <c r="AO38">
        <v>-1798.43156000218</v>
      </c>
      <c r="AP38" s="34">
        <f>627.5095*(AL36-AL37)</f>
        <v>-37.13934516390497</v>
      </c>
      <c r="AQ38" s="34">
        <f>627.5095*(AM36-AM37)</f>
        <v>-32.930330256798563</v>
      </c>
      <c r="AR38" s="34">
        <f>627.5095*(AN36-AN37)</f>
        <v>-31.708700792506399</v>
      </c>
      <c r="AS38" s="34">
        <f>627.5095*(AO36-AO37)</f>
        <v>-31.736041061465023</v>
      </c>
      <c r="AT38" s="109">
        <f>AQ38-'CCSD(T)'!BX39</f>
        <v>-2.3463081770667458</v>
      </c>
      <c r="AU38" s="109">
        <f>AR38-'CCSD(T)'!BY39</f>
        <v>-1.7275067757361349</v>
      </c>
      <c r="AV38" s="109">
        <f>AS38-'CCSD(T)'!BY39</f>
        <v>-1.7548470446947597</v>
      </c>
      <c r="AW38" s="158">
        <f t="shared" si="8"/>
        <v>1.1942891953335391</v>
      </c>
      <c r="AX38" s="158">
        <f t="shared" si="9"/>
        <v>0.41094884941789189</v>
      </c>
      <c r="AY38" s="160">
        <f>'LNO-CCSD(T)-def2nZVP'!LB39</f>
        <v>0.24406653790624233</v>
      </c>
      <c r="AZ38" s="23"/>
      <c r="BA38" s="114" t="s">
        <v>35</v>
      </c>
      <c r="BB38" s="144">
        <v>-1792.5158139646101</v>
      </c>
      <c r="BC38">
        <v>-1795.7192662965399</v>
      </c>
      <c r="BD38" s="4">
        <v>-1795.8463860033</v>
      </c>
      <c r="BE38" s="4">
        <v>-1795.85129779915</v>
      </c>
      <c r="BF38" s="34">
        <f>627.5095*(BB36-BB37)</f>
        <v>-36.50907698783255</v>
      </c>
      <c r="BG38" s="34">
        <f>627.5095*(BC36-BC37)</f>
        <v>-30.722891512979928</v>
      </c>
      <c r="BH38" s="34">
        <f>627.5095*(BD36-BD37)</f>
        <v>-29.872810630918504</v>
      </c>
      <c r="BI38" s="34">
        <f>627.5095*(BE36-BE37)</f>
        <v>-29.899765828564234</v>
      </c>
      <c r="BJ38" s="109">
        <f>BF38-'CCSD(T)'!BV39</f>
        <v>-0.1240334649362751</v>
      </c>
      <c r="BK38" s="109">
        <f>BG38-'CCSD(T)'!CF39</f>
        <v>-0.13858475583019114</v>
      </c>
      <c r="BL38" s="109">
        <f>BH38-'CCSD(T)'!CG39</f>
        <v>0.10853869537878325</v>
      </c>
      <c r="BM38" s="109">
        <f>BI38-'CCSD(T)'!CG39</f>
        <v>8.1583497733053179E-2</v>
      </c>
      <c r="BO38" s="114" t="s">
        <v>35</v>
      </c>
      <c r="BP38">
        <v>-1792.5158139646101</v>
      </c>
      <c r="BQ38">
        <v>-1795.7250933148</v>
      </c>
      <c r="BR38">
        <v>-1795.8538845544199</v>
      </c>
      <c r="BS38">
        <v>-1795.85892157691</v>
      </c>
      <c r="BT38" s="34">
        <f>627.5095*(BP36-BP37)</f>
        <v>-36.509076975276784</v>
      </c>
      <c r="BU38" s="34">
        <f>627.5095*(BQ36-BQ37)</f>
        <v>-30.677210088942616</v>
      </c>
      <c r="BV38" s="34">
        <f>627.5095*(BR36-BR37)</f>
        <v>-29.860138528329792</v>
      </c>
      <c r="BW38" s="34">
        <f>627.5095*(BS36-BS37)</f>
        <v>-29.893869743026968</v>
      </c>
      <c r="BX38" s="109">
        <f>BT38-'CCSD(T)'!BV39</f>
        <v>-0.12403345238050889</v>
      </c>
      <c r="BY38" s="109">
        <f>BU38-'CCSD(T)'!CF39</f>
        <v>-9.2903331792879129E-2</v>
      </c>
      <c r="BZ38" s="109">
        <f>BV38-'CCSD(T)'!CG39</f>
        <v>0.12121079796749612</v>
      </c>
      <c r="CA38" s="109">
        <f>BW38-'CCSD(T)'!CG39</f>
        <v>8.7479583270319239E-2</v>
      </c>
      <c r="CB38" s="157">
        <f t="shared" si="10"/>
        <v>0.78334034591564716</v>
      </c>
      <c r="CD38" s="114" t="s">
        <v>35</v>
      </c>
      <c r="CE38">
        <v>-1792.6331839049701</v>
      </c>
      <c r="CF38">
        <v>-1796.2131547855599</v>
      </c>
      <c r="CG38" s="4">
        <v>-1796.35992400186</v>
      </c>
      <c r="CH38" s="4">
        <v>-1796.36537384598</v>
      </c>
      <c r="CI38" s="34">
        <f>627.5095*(CE36-CE37)</f>
        <v>-38.556023876773985</v>
      </c>
      <c r="CJ38" s="34">
        <f>627.5095*(CF36-CF37)</f>
        <v>-32.163785428387406</v>
      </c>
      <c r="CK38" s="34">
        <f>627.5095*(CG36-CG37)</f>
        <v>-31.127485021382924</v>
      </c>
      <c r="CL38" s="34">
        <f>627.5095*(CH36-CH37)</f>
        <v>-31.122972732469776</v>
      </c>
      <c r="CM38" s="109">
        <f>CI38-'CCSD(T)'!BB39</f>
        <v>-0.10620316538937402</v>
      </c>
      <c r="CN38" s="109">
        <f>CJ38-'CCSD(T)'!CH39</f>
        <v>-9.1831117021655473E-2</v>
      </c>
      <c r="CO38" s="109">
        <f>CK38-'CCSD(T)'!CI39</f>
        <v>3.6270853618908916E-2</v>
      </c>
      <c r="CP38" s="109">
        <f>CL38-'CCSD(T)'!CI39</f>
        <v>4.0783142532056615E-2</v>
      </c>
      <c r="CQ38" s="157">
        <f t="shared" si="11"/>
        <v>1.04081269591763</v>
      </c>
      <c r="CS38" s="33">
        <f t="shared" si="12"/>
        <v>0.25747235000198287</v>
      </c>
      <c r="CU38" s="23">
        <f t="shared" si="13"/>
        <v>-2.0469469014972006</v>
      </c>
      <c r="CW38" s="23">
        <f t="shared" si="14"/>
        <v>-1.4166787128690146</v>
      </c>
      <c r="CY38">
        <f>CE38-'CCSD(T)'!AP39</f>
        <v>1.1201820198039059E-3</v>
      </c>
      <c r="CZ38">
        <f>BP38-'CCSD(T)'!BN39</f>
        <v>1.1910229600289313E-3</v>
      </c>
      <c r="DC38" s="114" t="s">
        <v>35</v>
      </c>
      <c r="DD38">
        <v>-1792.6331839049701</v>
      </c>
      <c r="DE38">
        <v>-1796.2069356112299</v>
      </c>
      <c r="DF38">
        <v>-1796.3517178515799</v>
      </c>
      <c r="DG38" s="39">
        <v>-1796.35703339268</v>
      </c>
      <c r="DH38" s="34">
        <f>627.5095*(DD36-DD37)</f>
        <v>-38.556023883051871</v>
      </c>
      <c r="DI38" s="34">
        <f>627.5095*(DE36-DE37)</f>
        <v>-32.20788621237552</v>
      </c>
      <c r="DJ38" s="34">
        <f>627.5095*(DF36-DF37)</f>
        <v>-31.167941123775872</v>
      </c>
      <c r="DK38" s="34">
        <f>627.5095*(DG36-DG37)</f>
        <v>-31.157781569192277</v>
      </c>
      <c r="DL38" s="109">
        <f>DH38-'CCSD(T)'!BB39</f>
        <v>-0.10620317166726068</v>
      </c>
      <c r="DM38" s="109">
        <f>DI38-'CCSD(T)'!CH39</f>
        <v>-0.13593190100976926</v>
      </c>
      <c r="DN38" s="109">
        <f>DJ38-'CCSD(T)'!CI39</f>
        <v>-4.1852487740392519E-3</v>
      </c>
      <c r="DO38" s="109">
        <f>DK38-'CCSD(T)'!CI39</f>
        <v>5.9743058095556023E-3</v>
      </c>
      <c r="DP38" s="157">
        <f t="shared" si="15"/>
        <v>1.0501046431832428</v>
      </c>
      <c r="DQ38" s="23"/>
    </row>
    <row r="39" spans="1:121" ht="18">
      <c r="A39" s="150">
        <v>22.41</v>
      </c>
      <c r="C39" s="1">
        <v>22.41</v>
      </c>
      <c r="D39" s="1">
        <v>22.41</v>
      </c>
      <c r="E39" s="39">
        <f t="shared" si="3"/>
        <v>2.0459799083140666</v>
      </c>
      <c r="F39" s="5" t="s">
        <v>36</v>
      </c>
      <c r="G39" s="4">
        <v>-1677.2933924474901</v>
      </c>
      <c r="H39" s="19">
        <v>-1677.2940228411401</v>
      </c>
      <c r="I39" s="138">
        <f t="shared" si="4"/>
        <v>6.3039364999895042E-4</v>
      </c>
      <c r="J39">
        <v>-1682.32707762413</v>
      </c>
      <c r="K39" s="34">
        <f>627.5095*(G41-G40)</f>
        <v>48.189834402976139</v>
      </c>
      <c r="L39" s="34">
        <f>627.5095*(J41-J40)</f>
        <v>27.858657752468595</v>
      </c>
      <c r="M39" s="23">
        <f t="shared" si="19"/>
        <v>-0.29823819069063262</v>
      </c>
      <c r="N39" s="33">
        <f t="shared" si="20"/>
        <v>-0.14549367493486542</v>
      </c>
      <c r="O39" s="23">
        <f t="shared" si="6"/>
        <v>0.1527445157557672</v>
      </c>
      <c r="P39" s="23">
        <f>'LNO-CCSD(T)-def2nZVP'!LB40</f>
        <v>-0.55522036150860643</v>
      </c>
      <c r="Q39" s="23">
        <f t="shared" si="7"/>
        <v>6.3050045970703114E-2</v>
      </c>
      <c r="R39" s="23">
        <f t="shared" si="21"/>
        <v>-0.33727848916385772</v>
      </c>
      <c r="S39" s="172">
        <f>-'LNO-CCSD(T)-def2nZVP'!AS40+'CCSD(T)'!BY40</f>
        <v>6.3806688025543679E-2</v>
      </c>
      <c r="T39" s="356">
        <f>-'LNO-CCSD(T)-def2nZVP'!FA40+'CCSD(T)'!CI40</f>
        <v>7.0647062786580506E-2</v>
      </c>
      <c r="U39" s="96">
        <f>'LNO-CCSD(T)-def2nZVP'!KV40+Q39+T39+R39</f>
        <v>20.364020091685934</v>
      </c>
      <c r="V39" s="33">
        <f t="shared" si="2"/>
        <v>-2.0459799083140666</v>
      </c>
      <c r="W39" s="114" t="s">
        <v>36</v>
      </c>
      <c r="X39">
        <v>-1677.2321973135899</v>
      </c>
      <c r="Y39">
        <v>-1681.9983439759201</v>
      </c>
      <c r="Z39">
        <v>-1682.25366633724</v>
      </c>
      <c r="AA39">
        <v>-1682.2619140244699</v>
      </c>
      <c r="AB39" s="34">
        <f>627.5095*(X41-X40)</f>
        <v>48.488072593666772</v>
      </c>
      <c r="AC39" s="34">
        <f>627.5095*(Y41-Y40)</f>
        <v>28.00415142740346</v>
      </c>
      <c r="AD39" s="34">
        <f>627.5095*(Z41-Z40)</f>
        <v>22.423692909138488</v>
      </c>
      <c r="AE39" s="34">
        <f>627.5095*(AA41-AA40)</f>
        <v>21.971144911351512</v>
      </c>
      <c r="AF39" s="109">
        <f>AC39-'CCSD(T)'!BX40</f>
        <v>5.9470156642070755</v>
      </c>
      <c r="AG39" s="109">
        <f>AD39-'CCSD(T)'!BY40</f>
        <v>6.180080758555011</v>
      </c>
      <c r="AH39" s="109">
        <f>AE39-'CCSD(T)'!BY40</f>
        <v>5.7275327607680353</v>
      </c>
      <c r="AK39" s="5" t="s">
        <v>36</v>
      </c>
      <c r="AL39">
        <v>-1677.2321973135799</v>
      </c>
      <c r="AM39">
        <v>-1682.0013241024501</v>
      </c>
      <c r="AN39">
        <v>-1682.25986918428</v>
      </c>
      <c r="AO39">
        <v>-1682.26830955277</v>
      </c>
      <c r="AP39" s="34">
        <f>627.5095*(AL41-AL40)</f>
        <v>48.488072480807574</v>
      </c>
      <c r="AQ39" s="34">
        <f>627.5095*(AM41-AM40)</f>
        <v>27.407920270231962</v>
      </c>
      <c r="AR39" s="34">
        <f>627.5095*(AN41-AN40)</f>
        <v>21.481869184070717</v>
      </c>
      <c r="AS39" s="34">
        <f>627.5095*(AO41-AO40)</f>
        <v>21.011003010679524</v>
      </c>
      <c r="AT39" s="109">
        <f>AQ39-'CCSD(T)'!BX40</f>
        <v>5.3507845070355771</v>
      </c>
      <c r="AU39" s="109">
        <f>AR39-'CCSD(T)'!BY40</f>
        <v>5.2382570334872405</v>
      </c>
      <c r="AV39" s="109">
        <f>AS39-'CCSD(T)'!BY40</f>
        <v>4.7673908600960466</v>
      </c>
      <c r="AW39" s="158">
        <f t="shared" si="8"/>
        <v>-6.3969172595524384</v>
      </c>
      <c r="AX39" s="158">
        <f t="shared" si="9"/>
        <v>-0.97652558382364063</v>
      </c>
      <c r="AY39" s="160">
        <f>'LNO-CCSD(T)-def2nZVP'!LB40</f>
        <v>-0.55522036150860643</v>
      </c>
      <c r="AZ39" s="23"/>
      <c r="BA39" s="114" t="s">
        <v>36</v>
      </c>
      <c r="BB39" s="144">
        <v>-1675.89549166194</v>
      </c>
      <c r="BC39">
        <v>-1679.41909034845</v>
      </c>
      <c r="BD39" s="4">
        <v>-1679.5735613438901</v>
      </c>
      <c r="BE39" s="4">
        <v>-1679.57939440885</v>
      </c>
      <c r="BF39" s="34">
        <f>627.5095*(BB41-BB40)</f>
        <v>48.782694083425987</v>
      </c>
      <c r="BG39" s="34">
        <f>627.5095*(BC41-BC40)</f>
        <v>23.074804741828334</v>
      </c>
      <c r="BH39" s="34">
        <f>627.5095*(BD41-BD40)</f>
        <v>18.486363837219621</v>
      </c>
      <c r="BI39" s="34">
        <f>627.5095*(BE41-BE40)</f>
        <v>18.076578315189778</v>
      </c>
      <c r="BJ39" s="109">
        <f>BF39-'CCSD(T)'!BV40</f>
        <v>-9.0603617977613737E-2</v>
      </c>
      <c r="BK39" s="109">
        <f>BG39-'CCSD(T)'!CF40</f>
        <v>1.0091214700594406</v>
      </c>
      <c r="BL39" s="109">
        <f>BH39-'CCSD(T)'!CG40</f>
        <v>2.2337047539846502</v>
      </c>
      <c r="BM39" s="109">
        <f>BI39-'CCSD(T)'!CG40</f>
        <v>1.8239192319548074</v>
      </c>
      <c r="BO39" s="114" t="s">
        <v>36</v>
      </c>
      <c r="BP39">
        <v>-1675.89549166194</v>
      </c>
      <c r="BQ39">
        <v>-1679.42595228093</v>
      </c>
      <c r="BR39">
        <v>-1679.58282959444</v>
      </c>
      <c r="BS39">
        <v>-1679.58885344857</v>
      </c>
      <c r="BT39" s="34">
        <f>627.5095*(BP41-BP40)</f>
        <v>48.782694083425987</v>
      </c>
      <c r="BU39" s="34">
        <f>627.5095*(BQ41-BQ40)</f>
        <v>22.037839620526547</v>
      </c>
      <c r="BV39" s="34">
        <f>627.5095*(BR41-BR40)</f>
        <v>17.061010000129734</v>
      </c>
      <c r="BW39" s="34">
        <f>627.5095*(BS41-BS40)</f>
        <v>16.61744794479775</v>
      </c>
      <c r="BX39" s="109">
        <f>BT39-'CCSD(T)'!BV40</f>
        <v>-9.0603617977613737E-2</v>
      </c>
      <c r="BY39" s="109">
        <f>BU39-'CCSD(T)'!CF40</f>
        <v>-2.7843651242346112E-2</v>
      </c>
      <c r="BZ39" s="109">
        <f>BV39-'CCSD(T)'!CG40</f>
        <v>0.80835091689476357</v>
      </c>
      <c r="CA39" s="109">
        <f>BW39-'CCSD(T)'!CG40</f>
        <v>0.36478886156277923</v>
      </c>
      <c r="CB39" s="157">
        <f t="shared" si="10"/>
        <v>-5.4203916757287978</v>
      </c>
      <c r="CD39" s="114" t="s">
        <v>36</v>
      </c>
      <c r="CE39">
        <v>-1675.9774957909201</v>
      </c>
      <c r="CF39">
        <v>-1679.8633687066499</v>
      </c>
      <c r="CG39" s="4">
        <v>-1680.03809602091</v>
      </c>
      <c r="CH39" s="4">
        <v>-1680.0444714867001</v>
      </c>
      <c r="CI39" s="34">
        <f>627.5095*(CE41-CE40)</f>
        <v>48.214297233297188</v>
      </c>
      <c r="CJ39" s="34">
        <f>627.5095*(CF41-CF40)</f>
        <v>24.66867756657042</v>
      </c>
      <c r="CK39" s="34">
        <f>627.5095*(CG41-CG40)</f>
        <v>19.2189754117049</v>
      </c>
      <c r="CL39" s="34">
        <f>627.5095*(CH41-CH40)</f>
        <v>18.761249111328528</v>
      </c>
      <c r="CM39" s="109">
        <f>CI39-'CCSD(T)'!BB40</f>
        <v>-7.399013465940385E-2</v>
      </c>
      <c r="CN39" s="109">
        <f>CJ39-'CCSD(T)'!CH40</f>
        <v>-2.5591474121977598E-2</v>
      </c>
      <c r="CO39" s="109">
        <f>CK39-'CCSD(T)'!CI40</f>
        <v>0.85017555709105253</v>
      </c>
      <c r="CP39" s="109">
        <f>CL39-'CCSD(T)'!CI40</f>
        <v>0.39244925671468067</v>
      </c>
      <c r="CQ39" s="157">
        <f t="shared" si="11"/>
        <v>-5.9074284552418916</v>
      </c>
      <c r="CS39" s="33">
        <f t="shared" si="12"/>
        <v>-0.48703677951309388</v>
      </c>
      <c r="CU39" s="23">
        <f t="shared" si="13"/>
        <v>-0.56839685012879926</v>
      </c>
      <c r="CW39" s="23">
        <f t="shared" si="14"/>
        <v>-0.27377524751038607</v>
      </c>
      <c r="CY39">
        <f>CE39-'CCSD(T)'!AP40</f>
        <v>1.6309866398387385E-3</v>
      </c>
      <c r="CZ39">
        <f>BP39-'CCSD(T)'!BN40</f>
        <v>1.8962613498842984E-3</v>
      </c>
      <c r="DC39" s="114" t="s">
        <v>36</v>
      </c>
      <c r="DD39">
        <v>-1675.9774957909101</v>
      </c>
      <c r="DE39">
        <v>-1679.8564718904099</v>
      </c>
      <c r="DF39">
        <v>-1680.0285193064601</v>
      </c>
      <c r="DG39" s="39">
        <v>-1680.03469977689</v>
      </c>
      <c r="DH39" s="34">
        <f>627.5095*(DD41-DD40)</f>
        <v>48.214297233297188</v>
      </c>
      <c r="DI39" s="34">
        <f>627.5095*(DE41-DE40)</f>
        <v>25.659149480016335</v>
      </c>
      <c r="DJ39" s="34">
        <f>627.5095*(DF41-DF40)</f>
        <v>20.627252487588592</v>
      </c>
      <c r="DK39" s="34">
        <f>627.5095*(DG41-DG40)</f>
        <v>20.203609365811644</v>
      </c>
      <c r="DL39" s="109">
        <f>DH39-'CCSD(T)'!BB40</f>
        <v>-7.399013465940385E-2</v>
      </c>
      <c r="DM39" s="109">
        <f>DI39-'CCSD(T)'!CH40</f>
        <v>0.96488043932393808</v>
      </c>
      <c r="DN39" s="109">
        <f>DJ39-'CCSD(T)'!CI40</f>
        <v>2.2584526329747447</v>
      </c>
      <c r="DO39" s="109">
        <f>DK39-'CCSD(T)'!CI40</f>
        <v>1.8348095111977969</v>
      </c>
      <c r="DP39" s="157">
        <f t="shared" si="15"/>
        <v>-5.4555401142046911</v>
      </c>
      <c r="DQ39" s="23"/>
    </row>
    <row r="40" spans="1:121" ht="18">
      <c r="A40" s="150">
        <v>49.69</v>
      </c>
      <c r="C40" s="1">
        <v>49.69</v>
      </c>
      <c r="D40" s="1">
        <v>49.69</v>
      </c>
      <c r="E40" s="39">
        <f t="shared" si="3"/>
        <v>1.8665164993948409</v>
      </c>
      <c r="F40" s="5" t="s">
        <v>37</v>
      </c>
      <c r="G40" s="4">
        <v>-1677.2541667579001</v>
      </c>
      <c r="H40" s="19">
        <v>-1677.2548341413001</v>
      </c>
      <c r="I40" s="138">
        <f t="shared" si="4"/>
        <v>6.6738340001393226E-4</v>
      </c>
      <c r="J40">
        <v>-1682.28166010933</v>
      </c>
      <c r="K40" s="34">
        <f>627.5095*(G41-G39)</f>
        <v>72.804327264759664</v>
      </c>
      <c r="L40" s="34">
        <f>627.5095*(J41-J39)</f>
        <v>56.358579755837184</v>
      </c>
      <c r="M40" s="23">
        <f t="shared" si="19"/>
        <v>8.2199483821952413E-2</v>
      </c>
      <c r="N40" s="33">
        <f t="shared" si="20"/>
        <v>-8.1566552587503338E-2</v>
      </c>
      <c r="O40" s="23">
        <f t="shared" si="6"/>
        <v>-0.16376603640945575</v>
      </c>
      <c r="P40" s="23">
        <f>'LNO-CCSD(T)-def2nZVP'!LB41</f>
        <v>-0.91090845900663453</v>
      </c>
      <c r="Q40" s="23">
        <f t="shared" si="7"/>
        <v>-0.10750134446964446</v>
      </c>
      <c r="R40" s="23">
        <f t="shared" si="21"/>
        <v>-0.55334755372722977</v>
      </c>
      <c r="S40" s="172">
        <f>-'LNO-CCSD(T)-def2nZVP'!AS41+'CCSD(T)'!BY41</f>
        <v>-9.2786561756774688E-2</v>
      </c>
      <c r="T40" s="356">
        <f>-'LNO-CCSD(T)-def2nZVP'!FA41+'CCSD(T)'!CI41</f>
        <v>-0.13685871118264004</v>
      </c>
      <c r="U40" s="96">
        <f>'LNO-CCSD(T)-def2nZVP'!KV41+Q40+T40+R40</f>
        <v>47.823483500605157</v>
      </c>
      <c r="V40" s="33">
        <f t="shared" si="2"/>
        <v>-1.8665164993948409</v>
      </c>
      <c r="W40" s="114" t="s">
        <v>37</v>
      </c>
      <c r="X40">
        <v>-1677.1935778899999</v>
      </c>
      <c r="Y40">
        <v>-1681.95302833547</v>
      </c>
      <c r="Z40">
        <v>-1682.2097820577601</v>
      </c>
      <c r="AA40">
        <v>-1682.21777625714</v>
      </c>
      <c r="AB40" s="34">
        <f>627.5095*(X41-X39)</f>
        <v>72.722127780937711</v>
      </c>
      <c r="AC40" s="34">
        <f>627.5095*(Y41-Y39)</f>
        <v>56.440146308424687</v>
      </c>
      <c r="AD40" s="34">
        <f>627.5095*(Z41-Z39)</f>
        <v>49.961495183446914</v>
      </c>
      <c r="AE40" s="34">
        <f>627.5095*(AA41-AA39)</f>
        <v>49.668013219626744</v>
      </c>
      <c r="AF40" s="109">
        <f>AC40-'CCSD(T)'!BX41</f>
        <v>2.6827301568654107</v>
      </c>
      <c r="AG40" s="109">
        <f>AD40-'CCSD(T)'!BY41</f>
        <v>2.2545174380994197</v>
      </c>
      <c r="AH40" s="109">
        <f>AE40-'CCSD(T)'!BY41</f>
        <v>1.9610354742792495</v>
      </c>
      <c r="AK40" s="5" t="s">
        <v>37</v>
      </c>
      <c r="AL40">
        <v>-1677.1935778899899</v>
      </c>
      <c r="AM40">
        <v>-1681.9557551143</v>
      </c>
      <c r="AN40">
        <v>-1682.2155616884099</v>
      </c>
      <c r="AO40">
        <v>-1682.2237474338101</v>
      </c>
      <c r="AP40" s="34">
        <f>627.5095*(AL41-AL39)</f>
        <v>72.722127668078514</v>
      </c>
      <c r="AQ40" s="34">
        <f>627.5095*(AM41-AM39)</f>
        <v>56.002893239794751</v>
      </c>
      <c r="AR40" s="34">
        <f>627.5095*(AN41-AN39)</f>
        <v>49.285243763733824</v>
      </c>
      <c r="AS40" s="34">
        <f>627.5095*(AO41-AO39)</f>
        <v>48.974155998148376</v>
      </c>
      <c r="AT40" s="109">
        <f>AQ40-'CCSD(T)'!BX41</f>
        <v>2.2454770882354751</v>
      </c>
      <c r="AU40" s="109">
        <f>AR40-'CCSD(T)'!BY41</f>
        <v>1.57826601838633</v>
      </c>
      <c r="AV40" s="109">
        <f>AS40-'CCSD(T)'!BY41</f>
        <v>1.2671782528008819</v>
      </c>
      <c r="AW40" s="158">
        <f t="shared" si="8"/>
        <v>-7.0287372416463754</v>
      </c>
      <c r="AX40" s="158">
        <f t="shared" si="9"/>
        <v>-1.304721115934143</v>
      </c>
      <c r="AY40" s="160">
        <f>'LNO-CCSD(T)-def2nZVP'!LB41</f>
        <v>-0.91090845900663453</v>
      </c>
      <c r="AZ40" s="23"/>
      <c r="BA40" s="114" t="s">
        <v>37</v>
      </c>
      <c r="BB40" s="144">
        <v>-1675.8591504470901</v>
      </c>
      <c r="BC40">
        <v>-1679.3693706353799</v>
      </c>
      <c r="BD40" s="4">
        <v>-1679.52482157387</v>
      </c>
      <c r="BE40" s="4">
        <v>-1679.5304464066901</v>
      </c>
      <c r="BF40" s="34">
        <f>627.5095*(BB41-BB39)</f>
        <v>71.587151643295925</v>
      </c>
      <c r="BG40" s="34">
        <f>627.5095*(BC41-BC39)</f>
        <v>54.274397030583792</v>
      </c>
      <c r="BH40" s="34">
        <f>627.5095*(BD41-BD39)</f>
        <v>49.0710325526601</v>
      </c>
      <c r="BI40" s="34">
        <f>627.5095*(BE41-BE39)</f>
        <v>48.791914676567629</v>
      </c>
      <c r="BJ40" s="109">
        <f>BF40-'CCSD(T)'!BV41</f>
        <v>3.1608048912531217E-2</v>
      </c>
      <c r="BK40" s="109">
        <f>BG40-'CCSD(T)'!CF41</f>
        <v>0.5141765100849085</v>
      </c>
      <c r="BL40" s="109">
        <f>BH40-'CCSD(T)'!CG41</f>
        <v>1.3615386328317527</v>
      </c>
      <c r="BM40" s="109">
        <f>BI40-'CCSD(T)'!CG41</f>
        <v>1.0824207567392818</v>
      </c>
      <c r="BO40" s="114" t="s">
        <v>37</v>
      </c>
      <c r="BP40">
        <v>-1675.8591504470901</v>
      </c>
      <c r="BQ40">
        <v>-1679.3752297173501</v>
      </c>
      <c r="BR40">
        <v>-1679.5328213590201</v>
      </c>
      <c r="BS40">
        <v>-1679.5386147413301</v>
      </c>
      <c r="BT40" s="34">
        <f>627.5095*(BP41-BP39)</f>
        <v>71.587151643295925</v>
      </c>
      <c r="BU40" s="34">
        <f>627.5095*(BQ41-BQ39)</f>
        <v>53.866730131292059</v>
      </c>
      <c r="BV40" s="34">
        <f>627.5095*(BR41-BR39)</f>
        <v>48.441652804359371</v>
      </c>
      <c r="BW40" s="34">
        <f>627.5095*(BS41-BS39)</f>
        <v>48.142714005579826</v>
      </c>
      <c r="BX40" s="109">
        <f>BT40-'CCSD(T)'!BV41</f>
        <v>3.1608048912531217E-2</v>
      </c>
      <c r="BY40" s="109">
        <f>BU40-'CCSD(T)'!CF41</f>
        <v>0.10650961079317511</v>
      </c>
      <c r="BZ40" s="109">
        <f>BV40-'CCSD(T)'!CG41</f>
        <v>0.73215888453102451</v>
      </c>
      <c r="CA40" s="109">
        <f>BW40-'CCSD(T)'!CG41</f>
        <v>0.43322008575147919</v>
      </c>
      <c r="CB40" s="157">
        <f t="shared" si="10"/>
        <v>-5.7240161257122324</v>
      </c>
      <c r="CD40" s="114" t="s">
        <v>37</v>
      </c>
      <c r="CE40">
        <v>-1675.9376068443501</v>
      </c>
      <c r="CF40">
        <v>-1679.8153143651</v>
      </c>
      <c r="CG40" s="4">
        <v>-1679.9906935572701</v>
      </c>
      <c r="CH40" s="4">
        <v>-1679.99683332727</v>
      </c>
      <c r="CI40" s="34">
        <f>627.5095*(CE41-CE39)</f>
        <v>73.244990150992805</v>
      </c>
      <c r="CJ40" s="34">
        <f>627.5095*(CF41-CF39)</f>
        <v>54.823233405386283</v>
      </c>
      <c r="CK40" s="34">
        <f>627.5095*(CG41-CG39)</f>
        <v>48.964471669118709</v>
      </c>
      <c r="CL40" s="34">
        <f>627.5095*(CH41-CH39)</f>
        <v>48.654646716235511</v>
      </c>
      <c r="CM40" s="109">
        <f>CI40-'CCSD(T)'!BB41</f>
        <v>2.5326170533958248E-2</v>
      </c>
      <c r="CN40" s="109">
        <f>CJ40-'CCSD(T)'!CH41</f>
        <v>0.11817215715436191</v>
      </c>
      <c r="CO40" s="109">
        <f>CK40-'CCSD(T)'!CI41</f>
        <v>0.78092389473780344</v>
      </c>
      <c r="CP40" s="109">
        <f>CL40-'CCSD(T)'!CI41</f>
        <v>0.47109894185460632</v>
      </c>
      <c r="CQ40" s="157">
        <f t="shared" si="11"/>
        <v>-6.1685866891507715</v>
      </c>
      <c r="CS40" s="33">
        <f t="shared" si="12"/>
        <v>-0.44457056343853907</v>
      </c>
      <c r="CU40" s="23">
        <f t="shared" si="13"/>
        <v>1.65783850769688</v>
      </c>
      <c r="CW40" s="23">
        <f t="shared" si="14"/>
        <v>0.5228624829142916</v>
      </c>
      <c r="CY40">
        <f>CE40-'CCSD(T)'!AP41</f>
        <v>1.7892572400342033E-3</v>
      </c>
      <c r="CZ40">
        <f>BP40-'CCSD(T)'!BN41</f>
        <v>2.0910180298869818E-3</v>
      </c>
      <c r="DC40" s="114" t="s">
        <v>37</v>
      </c>
      <c r="DD40">
        <v>-1675.9376068443501</v>
      </c>
      <c r="DE40">
        <v>-1679.80933947568</v>
      </c>
      <c r="DF40">
        <v>-1679.9823087647701</v>
      </c>
      <c r="DG40" s="39">
        <v>-1679.9882732701001</v>
      </c>
      <c r="DH40" s="34">
        <f>627.5095*(DD41-DD39)</f>
        <v>73.244990144714919</v>
      </c>
      <c r="DI40" s="34">
        <f>627.5095*(DE41-DE39)</f>
        <v>55.23518748100512</v>
      </c>
      <c r="DJ40" s="34">
        <f>627.5095*(DF41-DF39)</f>
        <v>49.624806398219576</v>
      </c>
      <c r="DK40" s="34">
        <f>627.5095*(DG41-DG39)</f>
        <v>49.336683428279002</v>
      </c>
      <c r="DL40" s="109">
        <f>DH40-'CCSD(T)'!BB41</f>
        <v>2.5326164256071593E-2</v>
      </c>
      <c r="DM40" s="109">
        <f>DI40-'CCSD(T)'!CH41</f>
        <v>0.53012623277319904</v>
      </c>
      <c r="DN40" s="109">
        <f>DJ40-'CCSD(T)'!CI41</f>
        <v>1.4412586238386709</v>
      </c>
      <c r="DO40" s="109">
        <f>DK40-'CCSD(T)'!CI41</f>
        <v>1.1531356538980972</v>
      </c>
      <c r="DP40" s="157">
        <f t="shared" si="15"/>
        <v>-5.8985040527261177</v>
      </c>
      <c r="DQ40" s="23"/>
    </row>
    <row r="41" spans="1:121" ht="18">
      <c r="A41" s="150">
        <v>-27.28</v>
      </c>
      <c r="C41" s="1">
        <v>-27.28</v>
      </c>
      <c r="D41" s="1">
        <v>-27.28</v>
      </c>
      <c r="E41" s="39">
        <f t="shared" si="3"/>
        <v>0.17946340891920443</v>
      </c>
      <c r="F41" s="5" t="s">
        <v>38</v>
      </c>
      <c r="G41" s="4">
        <v>-1677.17737137169</v>
      </c>
      <c r="H41" s="19">
        <v>-1677.17799774231</v>
      </c>
      <c r="I41" s="138">
        <f t="shared" si="4"/>
        <v>6.2637062001158483E-4</v>
      </c>
      <c r="J41">
        <v>-1682.2372645141199</v>
      </c>
      <c r="K41" s="34">
        <f>627.5095*(G39-G40)</f>
        <v>-24.614492861783525</v>
      </c>
      <c r="L41" s="34">
        <f>627.5095*(J39-J40)</f>
        <v>-28.499922003368589</v>
      </c>
      <c r="M41" s="23">
        <f t="shared" si="19"/>
        <v>-0.38043767451259214</v>
      </c>
      <c r="N41" s="33">
        <f t="shared" si="20"/>
        <v>-6.3927122347362086E-2</v>
      </c>
      <c r="O41" s="23">
        <f t="shared" si="6"/>
        <v>0.31651055216523005</v>
      </c>
      <c r="P41" s="23">
        <f>'LNO-CCSD(T)-def2nZVP'!LB42</f>
        <v>0.35568809749803521</v>
      </c>
      <c r="Q41" s="23">
        <f t="shared" si="7"/>
        <v>0.17055139044035167</v>
      </c>
      <c r="R41" s="23">
        <f t="shared" si="21"/>
        <v>0.21606906456337635</v>
      </c>
      <c r="S41" s="172">
        <f>-'LNO-CCSD(T)-def2nZVP'!AS42+'CCSD(T)'!BY42</f>
        <v>0.15659324978231837</v>
      </c>
      <c r="T41" s="356">
        <f>-'LNO-CCSD(T)-def2nZVP'!FA42+'CCSD(T)'!CI42</f>
        <v>0.20750577396922409</v>
      </c>
      <c r="U41" s="96">
        <f>'LNO-CCSD(T)-def2nZVP'!KV42+Q41+T41+R41</f>
        <v>-27.459463408919206</v>
      </c>
      <c r="V41" s="33">
        <f t="shared" si="2"/>
        <v>-0.17946340891920443</v>
      </c>
      <c r="W41" s="114" t="s">
        <v>38</v>
      </c>
      <c r="X41">
        <v>-1677.1163072310001</v>
      </c>
      <c r="Y41">
        <v>-1681.90840088134</v>
      </c>
      <c r="Z41">
        <v>-1682.1740476299799</v>
      </c>
      <c r="AA41">
        <v>-1682.1827630104699</v>
      </c>
      <c r="AB41" s="34">
        <f>627.5095*(X39-X40)</f>
        <v>-24.234055187270933</v>
      </c>
      <c r="AC41" s="34">
        <f>627.5095*(Y39-Y40)</f>
        <v>-28.435994881021227</v>
      </c>
      <c r="AD41" s="34">
        <f>627.5095*(Z39-Z40)</f>
        <v>-27.537802274308426</v>
      </c>
      <c r="AE41" s="34">
        <f>627.5095*(AA39-AA40)</f>
        <v>-27.696868308275231</v>
      </c>
      <c r="AF41" s="109">
        <f>AC41-'CCSD(T)'!BX42</f>
        <v>3.2642855073416612</v>
      </c>
      <c r="AG41" s="109">
        <f>AD41-'CCSD(T)'!BY42</f>
        <v>3.9255633204555878</v>
      </c>
      <c r="AH41" s="109">
        <f>AE41-'CCSD(T)'!BY42</f>
        <v>3.7664972864887822</v>
      </c>
      <c r="AK41" s="5" t="s">
        <v>38</v>
      </c>
      <c r="AL41">
        <v>-1677.1163072311699</v>
      </c>
      <c r="AM41">
        <v>-1681.91207781496</v>
      </c>
      <c r="AN41">
        <v>-1682.18132815221</v>
      </c>
      <c r="AO41">
        <v>-1682.19026427059</v>
      </c>
      <c r="AP41" s="34">
        <f>627.5095*(AL39-AL40)</f>
        <v>-24.234055187270933</v>
      </c>
      <c r="AQ41" s="34">
        <f>627.5095*(AM39-AM40)</f>
        <v>-28.594972969562789</v>
      </c>
      <c r="AR41" s="34">
        <f>627.5095*(AN39-AN40)</f>
        <v>-27.803374579663103</v>
      </c>
      <c r="AS41" s="34">
        <f>627.5095*(AO39-AO40)</f>
        <v>-27.963152987468852</v>
      </c>
      <c r="AT41" s="109">
        <f>AQ41-'CCSD(T)'!BX42</f>
        <v>3.1053074188000984</v>
      </c>
      <c r="AU41" s="109">
        <f>AR41-'CCSD(T)'!BY42</f>
        <v>3.6599910151009105</v>
      </c>
      <c r="AV41" s="109">
        <f>AS41-'CCSD(T)'!BY42</f>
        <v>3.5002126072951611</v>
      </c>
      <c r="AW41" s="158">
        <f t="shared" si="8"/>
        <v>0.63181998209393697</v>
      </c>
      <c r="AX41" s="158">
        <f t="shared" si="9"/>
        <v>0.32819553211049524</v>
      </c>
      <c r="AY41" s="160">
        <f>'LNO-CCSD(T)-def2nZVP'!LB42</f>
        <v>0.35568809749803521</v>
      </c>
      <c r="AZ41" s="23"/>
      <c r="BA41" s="114" t="s">
        <v>38</v>
      </c>
      <c r="BB41" s="144">
        <v>-1675.78141027888</v>
      </c>
      <c r="BC41">
        <v>-1679.33259859489</v>
      </c>
      <c r="BD41" s="4">
        <v>-1679.4953616790999</v>
      </c>
      <c r="BE41" s="4">
        <v>-1679.5016395466901</v>
      </c>
      <c r="BF41" s="34">
        <f>627.5095*(BB39-BB40)</f>
        <v>-22.804457559869935</v>
      </c>
      <c r="BG41" s="34">
        <f>627.5095*(BC39-BC40)</f>
        <v>-31.199592288755458</v>
      </c>
      <c r="BH41" s="34">
        <f>627.5095*(BD39-BD40)</f>
        <v>-30.584668715440475</v>
      </c>
      <c r="BI41" s="34">
        <f>627.5095*(BE39-BE40)</f>
        <v>-30.715336361377851</v>
      </c>
      <c r="BJ41" s="109">
        <f>BF41-'CCSD(T)'!BV42</f>
        <v>-0.1222116668901414</v>
      </c>
      <c r="BK41" s="109">
        <f>BG41-'CCSD(T)'!CF42</f>
        <v>0.49494495997452859</v>
      </c>
      <c r="BL41" s="109">
        <f>BH41-'CCSD(T)'!CG42</f>
        <v>0.87216612115290104</v>
      </c>
      <c r="BM41" s="109">
        <f>BI41-'CCSD(T)'!CG42</f>
        <v>0.74149847521552559</v>
      </c>
      <c r="BO41" s="114" t="s">
        <v>38</v>
      </c>
      <c r="BP41">
        <v>-1675.78141027888</v>
      </c>
      <c r="BQ41">
        <v>-1679.3401101858999</v>
      </c>
      <c r="BR41">
        <v>-1679.5056329100801</v>
      </c>
      <c r="BS41">
        <v>-1679.5121331534899</v>
      </c>
      <c r="BT41" s="34">
        <f>627.5095*(BP39-BP40)</f>
        <v>-22.804457559869935</v>
      </c>
      <c r="BU41" s="34">
        <f>627.5095*(BQ39-BQ40)</f>
        <v>-31.828890510765515</v>
      </c>
      <c r="BV41" s="34">
        <f>627.5095*(BR39-BR40)</f>
        <v>-31.380642804229637</v>
      </c>
      <c r="BW41" s="34">
        <f>627.5095*(BS39-BS40)</f>
        <v>-31.525266060782073</v>
      </c>
      <c r="BX41" s="109">
        <f>BT41-'CCSD(T)'!BV42</f>
        <v>-0.1222116668901414</v>
      </c>
      <c r="BY41" s="109">
        <f>BU41-'CCSD(T)'!CF42</f>
        <v>-0.13435326203552833</v>
      </c>
      <c r="BZ41" s="109">
        <f>BV41-'CCSD(T)'!CG42</f>
        <v>7.619203236373906E-2</v>
      </c>
      <c r="CA41" s="109">
        <f>BW41-'CCSD(T)'!CG42</f>
        <v>-6.8431224188696405E-2</v>
      </c>
      <c r="CB41" s="157">
        <f t="shared" si="10"/>
        <v>0.30362444998344174</v>
      </c>
      <c r="CD41" s="114" t="s">
        <v>38</v>
      </c>
      <c r="CE41">
        <v>-1675.86077247414</v>
      </c>
      <c r="CF41">
        <v>-1679.7760023266901</v>
      </c>
      <c r="CG41" s="4">
        <v>-1679.96006617169</v>
      </c>
      <c r="CH41" s="4">
        <v>-1679.96693537495</v>
      </c>
      <c r="CI41" s="34">
        <f>627.5095*(CE39-CE40)</f>
        <v>-25.030692917695614</v>
      </c>
      <c r="CJ41" s="34">
        <f>627.5095*(CF39-CF40)</f>
        <v>-30.154555838815867</v>
      </c>
      <c r="CK41" s="34">
        <f>627.5095*(CG39-CG40)</f>
        <v>-29.745496257413805</v>
      </c>
      <c r="CL41" s="34">
        <f>627.5095*(CH39-CH40)</f>
        <v>-29.893397604906983</v>
      </c>
      <c r="CM41" s="109">
        <f>CI41-'CCSD(T)'!BB42</f>
        <v>-9.9316305193358545E-2</v>
      </c>
      <c r="CN41" s="109">
        <f>CJ41-'CCSD(T)'!CH42</f>
        <v>-0.14376363127633951</v>
      </c>
      <c r="CO41" s="109">
        <f>CK41-'CCSD(T)'!CI42</f>
        <v>6.9251662353252641E-2</v>
      </c>
      <c r="CP41" s="109">
        <f>CL41-'CCSD(T)'!CI42</f>
        <v>-7.8649685139925651E-2</v>
      </c>
      <c r="CQ41" s="157">
        <f t="shared" si="11"/>
        <v>0.26115823390888337</v>
      </c>
      <c r="CS41" s="33">
        <f t="shared" si="12"/>
        <v>-4.2466216074558361E-2</v>
      </c>
      <c r="CU41" s="23">
        <f t="shared" si="13"/>
        <v>-2.2262353578256793</v>
      </c>
      <c r="CW41" s="23">
        <f t="shared" si="14"/>
        <v>-0.79663773042468122</v>
      </c>
      <c r="CY41">
        <f>CE41-'CCSD(T)'!AP42</f>
        <v>1.6713464599433792E-3</v>
      </c>
      <c r="CZ41">
        <f>BP41-'CCSD(T)'!BN42</f>
        <v>1.9466319799903431E-3</v>
      </c>
      <c r="DC41" s="114" t="s">
        <v>38</v>
      </c>
      <c r="DD41">
        <v>-1675.86077247414</v>
      </c>
      <c r="DE41">
        <v>-1679.7684490198701</v>
      </c>
      <c r="DF41">
        <v>-1679.94943714691</v>
      </c>
      <c r="DG41" s="39">
        <v>-1679.9560767705</v>
      </c>
      <c r="DH41" s="34">
        <f>627.5095*(DD39-DD40)</f>
        <v>-25.030692911417731</v>
      </c>
      <c r="DI41" s="34">
        <f>627.5095*(DE39-DE40)</f>
        <v>-29.576038000988785</v>
      </c>
      <c r="DJ41" s="34">
        <f>627.5095*(DF39-DF40)</f>
        <v>-28.99755391063098</v>
      </c>
      <c r="DK41" s="34">
        <f>627.5095*(DG39-DG40)</f>
        <v>-29.133074062467358</v>
      </c>
      <c r="DL41" s="109">
        <f>DH41-'CCSD(T)'!BB42</f>
        <v>-9.9316298915475443E-2</v>
      </c>
      <c r="DM41" s="109">
        <f>DI41-'CCSD(T)'!CH42</f>
        <v>0.43475420655074259</v>
      </c>
      <c r="DN41" s="109">
        <f>DJ41-'CCSD(T)'!CI42</f>
        <v>0.81719400913607743</v>
      </c>
      <c r="DO41" s="109">
        <f>DK41-'CCSD(T)'!CI42</f>
        <v>0.68167385729969965</v>
      </c>
      <c r="DP41" s="157">
        <f t="shared" si="15"/>
        <v>0.44296393852142657</v>
      </c>
      <c r="DQ41" s="23"/>
    </row>
    <row r="42" spans="1:121" ht="18">
      <c r="A42" s="1">
        <v>10.35</v>
      </c>
      <c r="B42" s="1" t="s">
        <v>256</v>
      </c>
      <c r="C42" s="1">
        <v>10.33</v>
      </c>
      <c r="D42" s="1">
        <v>10.33</v>
      </c>
      <c r="E42" s="39">
        <f t="shared" si="3"/>
        <v>0.21630379314112069</v>
      </c>
      <c r="F42" s="5" t="s">
        <v>39</v>
      </c>
      <c r="G42" s="4">
        <v>-1160.4876212967999</v>
      </c>
      <c r="H42" s="19">
        <v>-1160.4880733581299</v>
      </c>
      <c r="I42" s="138">
        <f t="shared" si="4"/>
        <v>4.5206132995190274E-4</v>
      </c>
      <c r="J42">
        <v>-1164.50336710588</v>
      </c>
      <c r="K42" s="34">
        <f>627.5095*(G44-G43)</f>
        <v>16.679041108195726</v>
      </c>
      <c r="L42" s="34">
        <f>627.5095*(J44-J43)</f>
        <v>11.579763488463083</v>
      </c>
      <c r="M42" s="23">
        <f t="shared" si="19"/>
        <v>-1.7263846947479067E-2</v>
      </c>
      <c r="N42" s="33">
        <f t="shared" si="20"/>
        <v>2.2122207257009308E-2</v>
      </c>
      <c r="O42" s="23">
        <f t="shared" si="6"/>
        <v>3.9386054204488374E-2</v>
      </c>
      <c r="P42" s="23">
        <f>'LNO-CCSD(T)-def2nZVP'!LB43</f>
        <v>-0.24474707860194655</v>
      </c>
      <c r="Q42" s="23">
        <f t="shared" si="7"/>
        <v>2.6275089347666539E-2</v>
      </c>
      <c r="R42" s="23">
        <f t="shared" si="21"/>
        <v>-0.14867596835576949</v>
      </c>
      <c r="S42" s="172">
        <f>-'LNO-CCSD(T)-def2nZVP'!AS43+'CCSD(T)'!BY43</f>
        <v>3.0196806386094011E-2</v>
      </c>
      <c r="T42" s="356">
        <f>-'LNO-CCSD(T)-def2nZVP'!FA43+'CCSD(T)'!CI43</f>
        <v>1.2858898120621021E-2</v>
      </c>
      <c r="U42" s="96">
        <f>'LNO-CCSD(T)-def2nZVP'!KV43+Q42+T42+R42</f>
        <v>10.113696206858879</v>
      </c>
      <c r="V42" s="33">
        <f t="shared" si="2"/>
        <v>-0.23630379314112027</v>
      </c>
      <c r="W42" s="114" t="s">
        <v>39</v>
      </c>
      <c r="X42">
        <v>-1160.4420494163101</v>
      </c>
      <c r="Y42">
        <v>-1164.23441859382</v>
      </c>
      <c r="Z42">
        <v>-1164.42581188081</v>
      </c>
      <c r="AA42">
        <v>-1164.4320295485099</v>
      </c>
      <c r="AB42" s="34">
        <f>627.5095*(X44-X43)</f>
        <v>16.696304955143205</v>
      </c>
      <c r="AC42" s="34">
        <f>627.5095*(Y44-Y43)</f>
        <v>11.557641281206074</v>
      </c>
      <c r="AD42" s="34">
        <f>627.5095*(Z44-Z43)</f>
        <v>10.535089607338275</v>
      </c>
      <c r="AE42" s="34">
        <f>627.5095*(AA44-AA43)</f>
        <v>10.381655897824908</v>
      </c>
      <c r="AF42" s="109">
        <f>AC42-'CCSD(T)'!BX43</f>
        <v>2.8242368906246718</v>
      </c>
      <c r="AG42" s="109">
        <f>AD42-'CCSD(T)'!BY43</f>
        <v>2.8538001650971312</v>
      </c>
      <c r="AH42" s="109">
        <f>AE42-'CCSD(T)'!BY43</f>
        <v>2.7003664555837643</v>
      </c>
      <c r="AK42" s="5" t="s">
        <v>39</v>
      </c>
      <c r="AL42">
        <v>-1160.4420494163101</v>
      </c>
      <c r="AM42">
        <v>-1164.2368605777699</v>
      </c>
      <c r="AN42">
        <v>-1164.4305144596501</v>
      </c>
      <c r="AO42">
        <v>-1164.43687593913</v>
      </c>
      <c r="AP42" s="34">
        <f>627.5095*(AL44-AL43)</f>
        <v>16.696304961421085</v>
      </c>
      <c r="AQ42" s="34">
        <f>627.5095*(AM44-AM43)</f>
        <v>11.556145800486524</v>
      </c>
      <c r="AR42" s="34">
        <f>627.5095*(AN44-AN43)</f>
        <v>10.495048634044899</v>
      </c>
      <c r="AS42" s="34">
        <f>627.5095*(AO44-AO43)</f>
        <v>10.33641352960846</v>
      </c>
      <c r="AT42" s="109">
        <f>AQ42-'CCSD(T)'!BX43</f>
        <v>2.822741409905122</v>
      </c>
      <c r="AU42" s="109">
        <f>AR42-'CCSD(T)'!BY43</f>
        <v>2.8137591918037552</v>
      </c>
      <c r="AV42" s="109">
        <f>AS42-'CCSD(T)'!BY43</f>
        <v>2.6551240873673168</v>
      </c>
      <c r="AW42" s="158">
        <f t="shared" si="8"/>
        <v>-1.2197322708780636</v>
      </c>
      <c r="AX42" s="158">
        <f t="shared" si="9"/>
        <v>-0.26654844669801125</v>
      </c>
      <c r="AY42" s="160">
        <f>'LNO-CCSD(T)-def2nZVP'!LB43</f>
        <v>-0.24474707860194655</v>
      </c>
      <c r="AZ42" s="23"/>
      <c r="BA42" s="114" t="s">
        <v>39</v>
      </c>
      <c r="BB42" s="144">
        <v>-1159.3973298083099</v>
      </c>
      <c r="BC42">
        <v>-1162.12112341905</v>
      </c>
      <c r="BD42" s="4">
        <v>-1162.22979243699</v>
      </c>
      <c r="BE42" s="4">
        <v>-1162.2339635020101</v>
      </c>
      <c r="BF42" s="34">
        <f>627.5095*(BB44-BB43)</f>
        <v>13.403649142308756</v>
      </c>
      <c r="BG42" s="34">
        <f>627.5095*(BC44-BC43)</f>
        <v>8.8829621702824415</v>
      </c>
      <c r="BH42" s="34">
        <f>627.5095*(BD44-BD43)</f>
        <v>8.0929823469732849</v>
      </c>
      <c r="BI42" s="34">
        <f>627.5095*(BE44-BE43)</f>
        <v>7.9835508147519816</v>
      </c>
      <c r="BJ42" s="109">
        <f>BF42-'CCSD(T)'!BV43</f>
        <v>-1.0704577917412195E-2</v>
      </c>
      <c r="BK42" s="109">
        <f>BG42-'CCSD(T)'!CF43</f>
        <v>0.14803094880714873</v>
      </c>
      <c r="BL42" s="109">
        <f>BH42-'CCSD(T)'!CG43</f>
        <v>0.41019459982166762</v>
      </c>
      <c r="BM42" s="109">
        <f>BI42-'CCSD(T)'!CG43</f>
        <v>0.30076306760036431</v>
      </c>
      <c r="BO42" s="114" t="s">
        <v>39</v>
      </c>
      <c r="BP42">
        <v>-1159.3973298083099</v>
      </c>
      <c r="BQ42">
        <v>-1162.12550405612</v>
      </c>
      <c r="BR42">
        <v>-1162.2357276113801</v>
      </c>
      <c r="BS42">
        <v>-1162.24002602719</v>
      </c>
      <c r="BT42" s="34">
        <f>627.5095*(BP44-BP43)</f>
        <v>13.403649142308756</v>
      </c>
      <c r="BU42" s="34">
        <f>627.5095*(BQ44-BQ43)</f>
        <v>8.7927533560473101</v>
      </c>
      <c r="BV42" s="34">
        <f>627.5095*(BR44-BR43)</f>
        <v>7.9574731075229996</v>
      </c>
      <c r="BW42" s="34">
        <f>627.5095*(BS44-BS43)</f>
        <v>7.8395695318672578</v>
      </c>
      <c r="BX42" s="109">
        <f>BT42-'CCSD(T)'!BV43</f>
        <v>-1.0704577917412195E-2</v>
      </c>
      <c r="BY42" s="109">
        <f>BU42-'CCSD(T)'!CF43</f>
        <v>5.7822134572017347E-2</v>
      </c>
      <c r="BZ42" s="109">
        <f>BV42-'CCSD(T)'!CG43</f>
        <v>0.27468536037138236</v>
      </c>
      <c r="CA42" s="109">
        <f>BW42-'CCSD(T)'!CG43</f>
        <v>0.15678178471564053</v>
      </c>
      <c r="CB42" s="157">
        <f t="shared" si="10"/>
        <v>-0.95318382418005232</v>
      </c>
      <c r="CD42" s="114" t="s">
        <v>39</v>
      </c>
      <c r="CE42">
        <v>-1159.4766471589801</v>
      </c>
      <c r="CF42">
        <v>-1162.5313614776301</v>
      </c>
      <c r="CG42" s="4">
        <v>-1162.6580449907401</v>
      </c>
      <c r="CH42" s="4">
        <v>-1162.6626870826301</v>
      </c>
      <c r="CI42" s="34">
        <f>627.5095*(CE44-CE43)</f>
        <v>16.58508711031967</v>
      </c>
      <c r="CJ42" s="34">
        <f>627.5095*(CF44-CF43)</f>
        <v>11.261569039782062</v>
      </c>
      <c r="CK42" s="34">
        <f>627.5095*(CG44-CG43)</f>
        <v>10.398719493741368</v>
      </c>
      <c r="CL42" s="34">
        <f>627.5095*(CH44-CH43)</f>
        <v>10.288171264386325</v>
      </c>
      <c r="CM42" s="109">
        <f>CI42-'CCSD(T)'!BB43</f>
        <v>-4.4948423930975423E-2</v>
      </c>
      <c r="CN42" s="109">
        <f>CJ42-'CCSD(T)'!CH43</f>
        <v>1.6541689599808507E-2</v>
      </c>
      <c r="CO42" s="109">
        <f>CK42-'CCSD(T)'!CI43</f>
        <v>0.23112335907412174</v>
      </c>
      <c r="CP42" s="109">
        <f>CL42-'CCSD(T)'!CI43</f>
        <v>0.12057512971907869</v>
      </c>
      <c r="CQ42" s="157">
        <f t="shared" si="11"/>
        <v>-0.97339777539573724</v>
      </c>
      <c r="CS42" s="33">
        <f t="shared" si="12"/>
        <v>-2.0213951215684922E-2</v>
      </c>
      <c r="CU42" s="23">
        <f t="shared" si="13"/>
        <v>3.1814379680109131</v>
      </c>
      <c r="CW42" s="23">
        <f t="shared" si="14"/>
        <v>-0.11121785110141502</v>
      </c>
      <c r="CY42">
        <f>CE42-'CCSD(T)'!AP43</f>
        <v>1.0933161199773167E-3</v>
      </c>
      <c r="CZ42">
        <f>BP42-'CCSD(T)'!BN43</f>
        <v>1.3449134901293291E-3</v>
      </c>
      <c r="DC42" s="114" t="s">
        <v>39</v>
      </c>
      <c r="DD42">
        <v>-1159.4766471589801</v>
      </c>
      <c r="DE42">
        <v>-1162.5267504983899</v>
      </c>
      <c r="DF42">
        <v>-1162.65161335533</v>
      </c>
      <c r="DG42" s="39">
        <v>-1162.6561204981199</v>
      </c>
      <c r="DH42" s="34">
        <f>627.5095*(DD44-DD43)</f>
        <v>16.585087116597549</v>
      </c>
      <c r="DI42" s="34">
        <f>627.5095*(DE44-DE43)</f>
        <v>11.35865183756338</v>
      </c>
      <c r="DJ42" s="34">
        <f>627.5095*(DF44-DF43)</f>
        <v>10.546596374472703</v>
      </c>
      <c r="DK42" s="34">
        <f>627.5095*(DG44-DG43)</f>
        <v>10.443423339513718</v>
      </c>
      <c r="DL42" s="109">
        <f>DH42-'CCSD(T)'!BB43</f>
        <v>-4.4948417653095873E-2</v>
      </c>
      <c r="DM42" s="109">
        <f>DI42-'CCSD(T)'!CH43</f>
        <v>0.11362448738112718</v>
      </c>
      <c r="DN42" s="109">
        <f>DJ42-'CCSD(T)'!CI43</f>
        <v>0.37900023980545683</v>
      </c>
      <c r="DO42" s="109">
        <f>DK42-'CCSD(T)'!CI43</f>
        <v>0.27582720484647183</v>
      </c>
      <c r="DP42" s="157">
        <f t="shared" si="15"/>
        <v>-0.91522849804966278</v>
      </c>
      <c r="DQ42" s="23"/>
    </row>
    <row r="43" spans="1:121" ht="18">
      <c r="A43" s="1">
        <f>A42-A44</f>
        <v>13.67</v>
      </c>
      <c r="B43" s="1" t="s">
        <v>257</v>
      </c>
      <c r="C43" s="1">
        <v>14.46</v>
      </c>
      <c r="D43" s="1">
        <v>14.46</v>
      </c>
      <c r="E43" s="39">
        <f t="shared" si="3"/>
        <v>3.6391216212230404E-3</v>
      </c>
      <c r="F43" s="5" t="s">
        <v>40</v>
      </c>
      <c r="G43" s="4">
        <v>-1160.4791435429399</v>
      </c>
      <c r="H43" s="19">
        <v>-1160.4796049384599</v>
      </c>
      <c r="I43" s="138">
        <f t="shared" si="4"/>
        <v>4.6139552000568074E-4</v>
      </c>
      <c r="J43">
        <v>-1164.4961144399499</v>
      </c>
      <c r="K43" s="34">
        <f>627.5095*(G44-G42)</f>
        <v>21.998912194011467</v>
      </c>
      <c r="L43" s="34">
        <f>627.5095*(J44-J42)</f>
        <v>16.130880259915877</v>
      </c>
      <c r="M43" s="23">
        <f t="shared" si="19"/>
        <v>0.32081529229463968</v>
      </c>
      <c r="N43" s="33">
        <f t="shared" si="20"/>
        <v>0.50160377880976803</v>
      </c>
      <c r="O43" s="23">
        <f t="shared" si="6"/>
        <v>0.18078848651512835</v>
      </c>
      <c r="P43" s="23">
        <f>'LNO-CCSD(T)-def2nZVP'!LB44</f>
        <v>-0.2782927951486478</v>
      </c>
      <c r="Q43" s="23">
        <f t="shared" si="7"/>
        <v>0.18780344502594243</v>
      </c>
      <c r="R43" s="23">
        <f t="shared" si="21"/>
        <v>-0.16905391084341193</v>
      </c>
      <c r="S43" s="172">
        <f>-'LNO-CCSD(T)-def2nZVP'!AS44+'CCSD(T)'!BY44</f>
        <v>4.0787329308782816E-2</v>
      </c>
      <c r="T43" s="356">
        <f>-'LNO-CCSD(T)-def2nZVP'!FA44+'CCSD(T)'!CI44</f>
        <v>5.8491517045471397E-2</v>
      </c>
      <c r="U43" s="96">
        <f>'LNO-CCSD(T)-def2nZVP'!KV44+Q43+T43+R43</f>
        <v>14.463639121621224</v>
      </c>
      <c r="V43" s="33">
        <f t="shared" si="2"/>
        <v>0.79363912162122396</v>
      </c>
      <c r="W43" s="114" t="s">
        <v>40</v>
      </c>
      <c r="X43">
        <v>-1160.4341104258301</v>
      </c>
      <c r="Y43">
        <v>-1164.2279300303801</v>
      </c>
      <c r="Z43">
        <v>-1164.4198015827999</v>
      </c>
      <c r="AA43">
        <v>-1164.4260628628101</v>
      </c>
      <c r="AB43" s="34">
        <f>627.5095*(X44-X42)</f>
        <v>21.678096901716827</v>
      </c>
      <c r="AC43" s="34">
        <f>627.5095*(Y44-Y42)</f>
        <v>15.629276481106109</v>
      </c>
      <c r="AD43" s="34">
        <f>627.5095*(Z44-Z42)</f>
        <v>14.306608706504893</v>
      </c>
      <c r="AE43" s="34">
        <f>627.5095*(AA44-AA42)</f>
        <v>14.125807857983599</v>
      </c>
      <c r="AF43" s="109">
        <f>AC43-'CCSD(T)'!BX44</f>
        <v>-0.89950136737771125</v>
      </c>
      <c r="AG43" s="109">
        <f>AD43-'CCSD(T)'!BY44</f>
        <v>-1.0579206593398975</v>
      </c>
      <c r="AH43" s="109">
        <f>AE43-'CCSD(T)'!BY44</f>
        <v>-1.2387215078611913</v>
      </c>
      <c r="AK43" s="5" t="s">
        <v>40</v>
      </c>
      <c r="AL43">
        <v>-1160.4341104258301</v>
      </c>
      <c r="AM43">
        <v>-1164.2299404574301</v>
      </c>
      <c r="AN43">
        <v>-1164.4239738859001</v>
      </c>
      <c r="AO43">
        <v>-1164.43037763593</v>
      </c>
      <c r="AP43" s="34">
        <f>627.5095*(AL44-AL42)</f>
        <v>21.678096907994711</v>
      </c>
      <c r="AQ43" s="34">
        <f>627.5095*(AM44-AM42)</f>
        <v>15.89858705487177</v>
      </c>
      <c r="AR43" s="34">
        <f>627.5095*(AN44-AN42)</f>
        <v>14.599320797648216</v>
      </c>
      <c r="AS43" s="34">
        <f>627.5095*(AO44-AO42)</f>
        <v>14.414160521509411</v>
      </c>
      <c r="AT43" s="109">
        <f>AQ43-'CCSD(T)'!BX44</f>
        <v>-0.63019079361204966</v>
      </c>
      <c r="AU43" s="109">
        <f>AR43-'CCSD(T)'!BY44</f>
        <v>-0.76520856819657368</v>
      </c>
      <c r="AV43" s="109">
        <f>AS43-'CCSD(T)'!BY44</f>
        <v>-0.95036884433537949</v>
      </c>
      <c r="AW43" s="158">
        <f t="shared" si="8"/>
        <v>-1.4844265333623596</v>
      </c>
      <c r="AX43" s="158">
        <f t="shared" si="9"/>
        <v>-0.3244881681442191</v>
      </c>
      <c r="AY43" s="160">
        <f>'LNO-CCSD(T)-def2nZVP'!LB44</f>
        <v>-0.2782927951486478</v>
      </c>
      <c r="AZ43" s="23"/>
      <c r="BA43" s="114" t="s">
        <v>40</v>
      </c>
      <c r="BB43" s="144">
        <v>-1159.38660452821</v>
      </c>
      <c r="BC43">
        <v>-1162.1093357760799</v>
      </c>
      <c r="BD43" s="4">
        <v>-1162.21838903036</v>
      </c>
      <c r="BE43" s="4">
        <v>-1162.2226063496501</v>
      </c>
      <c r="BF43" s="34">
        <f>627.5095*(BB44-BB42)</f>
        <v>20.133864295160045</v>
      </c>
      <c r="BG43" s="34">
        <f>627.5095*(BC44-BC42)</f>
        <v>16.279820116658669</v>
      </c>
      <c r="BH43" s="34">
        <f>627.5095*(BD44-BD42)</f>
        <v>15.248728339693841</v>
      </c>
      <c r="BI43" s="34">
        <f>627.5095*(BE44-BE42)</f>
        <v>15.110271813603031</v>
      </c>
      <c r="BJ43" s="109">
        <f>BF43-'CCSD(T)'!BV44</f>
        <v>4.0406484865453507E-2</v>
      </c>
      <c r="BK43" s="109">
        <f>BG43-'CCSD(T)'!CF44</f>
        <v>-0.2499185567053317</v>
      </c>
      <c r="BL43" s="109">
        <f>BH43-'CCSD(T)'!CG44</f>
        <v>-0.11673653547107499</v>
      </c>
      <c r="BM43" s="109">
        <f>BI43-'CCSD(T)'!CG44</f>
        <v>-0.2551930615618847</v>
      </c>
      <c r="BO43" s="114" t="s">
        <v>40</v>
      </c>
      <c r="BP43">
        <v>-1159.38660452821</v>
      </c>
      <c r="BQ43">
        <v>-1162.1131505692799</v>
      </c>
      <c r="BR43">
        <v>-1162.2236591175499</v>
      </c>
      <c r="BS43">
        <v>-1162.2280020246701</v>
      </c>
      <c r="BT43" s="34">
        <f>627.5095*(BP44-BP42)</f>
        <v>20.133864295160045</v>
      </c>
      <c r="BU43" s="34">
        <f>627.5095*(BQ44-BQ42)</f>
        <v>16.544683706324914</v>
      </c>
      <c r="BV43" s="34">
        <f>627.5095*(BR44-BR42)</f>
        <v>15.530567636637597</v>
      </c>
      <c r="BW43" s="34">
        <f>627.5095*(BS44-BS42)</f>
        <v>15.384745341106774</v>
      </c>
      <c r="BX43" s="109">
        <f>BT43-'CCSD(T)'!BV44</f>
        <v>4.0406484865453507E-2</v>
      </c>
      <c r="BY43" s="109">
        <f>BU43-'CCSD(T)'!CF44</f>
        <v>1.4945032960913096E-2</v>
      </c>
      <c r="BZ43" s="109">
        <f>BV43-'CCSD(T)'!CG44</f>
        <v>0.16510276147268144</v>
      </c>
      <c r="CA43" s="109">
        <f>BW43-'CCSD(T)'!CG44</f>
        <v>1.9280465941857727E-2</v>
      </c>
      <c r="CB43" s="157">
        <f t="shared" si="10"/>
        <v>-1.1599383652181405</v>
      </c>
      <c r="CD43" s="114" t="s">
        <v>40</v>
      </c>
      <c r="CE43">
        <v>-1159.47211565816</v>
      </c>
      <c r="CF43">
        <v>-1162.52611938274</v>
      </c>
      <c r="CG43" s="4">
        <v>-1162.6531075867099</v>
      </c>
      <c r="CH43" s="4">
        <v>-1162.65781055104</v>
      </c>
      <c r="CI43" s="34">
        <f>627.5095*(CE44-CE42)</f>
        <v>19.428646924203662</v>
      </c>
      <c r="CJ43" s="34">
        <f>627.5095*(CF44-CF42)</f>
        <v>14.551033383181259</v>
      </c>
      <c r="CK43" s="34">
        <f>627.5095*(CG44-CG42)</f>
        <v>13.496987428039866</v>
      </c>
      <c r="CL43" s="34">
        <f>627.5095*(CH44-CH42)</f>
        <v>13.348241164205954</v>
      </c>
      <c r="CM43" s="109">
        <f>CI43-'CCSD(T)'!BB44</f>
        <v>6.9355801290349461E-3</v>
      </c>
      <c r="CN43" s="109">
        <f>CJ43-'CCSD(T)'!CH44</f>
        <v>-2.4221848960900516E-2</v>
      </c>
      <c r="CO43" s="109">
        <f>CK43-'CCSD(T)'!CI44</f>
        <v>0.11987255508356753</v>
      </c>
      <c r="CP43" s="109">
        <f>CL43-'CCSD(T)'!CI44</f>
        <v>-2.8873708750344562E-2</v>
      </c>
      <c r="CQ43" s="157">
        <f t="shared" si="11"/>
        <v>-1.202792218975306</v>
      </c>
      <c r="CS43" s="33">
        <f t="shared" si="12"/>
        <v>-4.2853853757165439E-2</v>
      </c>
      <c r="CU43" s="23">
        <f t="shared" si="13"/>
        <v>-0.70521737095638315</v>
      </c>
      <c r="CW43" s="23">
        <f t="shared" si="14"/>
        <v>-2.2494499837910489</v>
      </c>
      <c r="CY43">
        <f>CE43-'CCSD(T)'!AP44</f>
        <v>1.1759985400203732E-3</v>
      </c>
      <c r="CZ43">
        <f>BP43-'CCSD(T)'!BN44</f>
        <v>1.4263641498928337E-3</v>
      </c>
      <c r="DC43" s="114" t="s">
        <v>40</v>
      </c>
      <c r="DD43">
        <v>-1159.47211565816</v>
      </c>
      <c r="DE43">
        <v>-1162.5219588453499</v>
      </c>
      <c r="DF43">
        <v>-1162.6472276199199</v>
      </c>
      <c r="DG43" s="39">
        <v>-1162.6517964510199</v>
      </c>
      <c r="DH43" s="34">
        <f>627.5095*(DD44-DD42)</f>
        <v>19.428646930481545</v>
      </c>
      <c r="DI43" s="34">
        <f>627.5095*(DE44-DE42)</f>
        <v>14.365459640868277</v>
      </c>
      <c r="DJ43" s="34">
        <f>627.5095*(DF44-DF42)</f>
        <v>13.298687008794627</v>
      </c>
      <c r="DK43" s="34">
        <f>627.5095*(DG44-DG42)</f>
        <v>13.156803973210543</v>
      </c>
      <c r="DL43" s="109">
        <f>DH43-'CCSD(T)'!BB44</f>
        <v>6.9355864069180484E-3</v>
      </c>
      <c r="DM43" s="109">
        <f>DI43-'CCSD(T)'!CH44</f>
        <v>-0.20979559127388292</v>
      </c>
      <c r="DN43" s="109">
        <f>DJ43-'CCSD(T)'!CI44</f>
        <v>-7.8427864161671579E-2</v>
      </c>
      <c r="DO43" s="109">
        <f>DK43-'CCSD(T)'!CI44</f>
        <v>-0.2203108997457548</v>
      </c>
      <c r="DP43" s="157">
        <f t="shared" si="15"/>
        <v>-1.2086556676577338</v>
      </c>
      <c r="DQ43" s="23"/>
    </row>
    <row r="44" spans="1:121" ht="18">
      <c r="A44" s="1">
        <v>-3.32</v>
      </c>
      <c r="B44" s="1" t="s">
        <v>258</v>
      </c>
      <c r="C44" s="1">
        <v>-4.13</v>
      </c>
      <c r="D44" s="1">
        <v>-4.13</v>
      </c>
      <c r="E44" s="39">
        <f t="shared" si="3"/>
        <v>0.21994291476234284</v>
      </c>
      <c r="F44" s="5" t="s">
        <v>41</v>
      </c>
      <c r="G44" s="4">
        <v>-1160.4525638001501</v>
      </c>
      <c r="H44" s="19">
        <v>-1160.4530280741101</v>
      </c>
      <c r="I44" s="138">
        <f t="shared" si="4"/>
        <v>4.6427396000581211E-4</v>
      </c>
      <c r="J44">
        <v>-1164.4776609129699</v>
      </c>
      <c r="K44" s="34">
        <f>627.5095*(G42-G43)</f>
        <v>-5.3198710858157412</v>
      </c>
      <c r="L44" s="34">
        <f>627.5095*(J42-J43)</f>
        <v>-4.5511167714527927</v>
      </c>
      <c r="M44" s="23">
        <f t="shared" si="19"/>
        <v>-0.33807913924211785</v>
      </c>
      <c r="N44" s="33">
        <f t="shared" si="20"/>
        <v>-0.47948157155275695</v>
      </c>
      <c r="O44" s="23">
        <f t="shared" si="6"/>
        <v>-0.14140243231063909</v>
      </c>
      <c r="P44" s="23">
        <f>'LNO-CCSD(T)-def2nZVP'!LB45</f>
        <v>3.3545716546702131E-2</v>
      </c>
      <c r="Q44" s="23">
        <f t="shared" si="7"/>
        <v>-0.16152835567827506</v>
      </c>
      <c r="R44" s="23">
        <f t="shared" si="21"/>
        <v>2.0377942487642964E-2</v>
      </c>
      <c r="S44" s="172">
        <f>-'LNO-CCSD(T)-def2nZVP'!AS45+'CCSD(T)'!BY45</f>
        <v>-1.0590522922688805E-2</v>
      </c>
      <c r="T44" s="356">
        <f>-'LNO-CCSD(T)-def2nZVP'!FA45+'CCSD(T)'!CI45</f>
        <v>-4.5632618924851265E-2</v>
      </c>
      <c r="U44" s="96">
        <f>'LNO-CCSD(T)-def2nZVP'!KV45+Q44+T44+R44</f>
        <v>-4.3499429147623427</v>
      </c>
      <c r="V44" s="33">
        <f t="shared" si="2"/>
        <v>-1.0299429147623429</v>
      </c>
      <c r="W44" s="114" t="s">
        <v>41</v>
      </c>
      <c r="X44">
        <v>-1160.4075031713501</v>
      </c>
      <c r="Y44">
        <v>-1164.2095117573799</v>
      </c>
      <c r="Z44">
        <v>-1164.4030128495499</v>
      </c>
      <c r="AA44">
        <v>-1164.4095186417301</v>
      </c>
      <c r="AB44" s="34">
        <f>627.5095*(X42-X43)</f>
        <v>-4.9817919465736233</v>
      </c>
      <c r="AC44" s="34">
        <f>627.5095*(Y42-Y43)</f>
        <v>-4.0716351999000358</v>
      </c>
      <c r="AD44" s="34">
        <f>627.5095*(Z42-Z43)</f>
        <v>-3.7715190991666177</v>
      </c>
      <c r="AE44" s="34">
        <f>627.5095*(AA42-AA43)</f>
        <v>-3.7441519601586917</v>
      </c>
      <c r="AF44" s="109">
        <f>AC44-'CCSD(T)'!BX45</f>
        <v>3.7237382580023821</v>
      </c>
      <c r="AG44" s="109">
        <f>AD44-'CCSD(T)'!BY45</f>
        <v>3.9117208244370287</v>
      </c>
      <c r="AH44" s="109">
        <f>AE44-'CCSD(T)'!BY45</f>
        <v>3.9390879634449547</v>
      </c>
      <c r="AK44" s="5" t="s">
        <v>41</v>
      </c>
      <c r="AL44">
        <v>-1160.4075031713401</v>
      </c>
      <c r="AM44">
        <v>-1164.21152456763</v>
      </c>
      <c r="AN44">
        <v>-1164.407248962</v>
      </c>
      <c r="AO44">
        <v>-1164.41390551315</v>
      </c>
      <c r="AP44" s="34">
        <f>627.5095*(AL42-AL43)</f>
        <v>-4.9817919465736233</v>
      </c>
      <c r="AQ44" s="34">
        <f>627.5095*(AM42-AM43)</f>
        <v>-4.3424412543852471</v>
      </c>
      <c r="AR44" s="34">
        <f>627.5095*(AN42-AN43)</f>
        <v>-4.1042721636033184</v>
      </c>
      <c r="AS44" s="34">
        <f>627.5095*(AO42-AO43)</f>
        <v>-4.0777469919009519</v>
      </c>
      <c r="AT44" s="109">
        <f>AQ44-'CCSD(T)'!BX45</f>
        <v>3.4529322035171708</v>
      </c>
      <c r="AU44" s="109">
        <f>AR44-'CCSD(T)'!BY45</f>
        <v>3.578967760000328</v>
      </c>
      <c r="AV44" s="109">
        <f>AS44-'CCSD(T)'!BY45</f>
        <v>3.6054929317026945</v>
      </c>
      <c r="AW44" s="158">
        <f t="shared" si="8"/>
        <v>0.26469426248429517</v>
      </c>
      <c r="AX44" s="158">
        <f t="shared" si="9"/>
        <v>5.7939721446207848E-2</v>
      </c>
      <c r="AY44" s="160">
        <f>'LNO-CCSD(T)-def2nZVP'!LB45</f>
        <v>3.3545716546702131E-2</v>
      </c>
      <c r="AZ44" s="23"/>
      <c r="BA44" s="114" t="s">
        <v>41</v>
      </c>
      <c r="BB44" s="144">
        <v>-1159.3652444545501</v>
      </c>
      <c r="BC44">
        <v>-1162.0951798753799</v>
      </c>
      <c r="BD44" s="4">
        <v>-1162.2054920425901</v>
      </c>
      <c r="BE44" s="4">
        <v>-1162.20988375212</v>
      </c>
      <c r="BF44" s="34">
        <f>627.5095*(BB42-BB43)</f>
        <v>-6.7302151528512875</v>
      </c>
      <c r="BG44" s="34">
        <f>627.5095*(BC42-BC43)</f>
        <v>-7.3968579463762287</v>
      </c>
      <c r="BH44" s="34">
        <f>627.5095*(BD42-BD43)</f>
        <v>-7.1557459927205551</v>
      </c>
      <c r="BI44" s="34">
        <f>627.5095*(BE42-BE43)</f>
        <v>-7.1267209988510496</v>
      </c>
      <c r="BJ44" s="109">
        <f>BF44-'CCSD(T)'!BV45</f>
        <v>-5.111106278286659E-2</v>
      </c>
      <c r="BK44" s="109">
        <f>BG44-'CCSD(T)'!CF45</f>
        <v>0.39794950551247954</v>
      </c>
      <c r="BL44" s="109">
        <f>BH44-'CCSD(T)'!CG45</f>
        <v>0.5269311352927426</v>
      </c>
      <c r="BM44" s="109">
        <f>BI44-'CCSD(T)'!CG45</f>
        <v>0.55595612916224812</v>
      </c>
      <c r="BO44" s="114" t="s">
        <v>41</v>
      </c>
      <c r="BP44">
        <v>-1159.3652444545501</v>
      </c>
      <c r="BQ44">
        <v>-1162.0991384254701</v>
      </c>
      <c r="BR44">
        <v>-1162.2109780774899</v>
      </c>
      <c r="BS44">
        <v>-1162.21550887591</v>
      </c>
      <c r="BT44" s="34">
        <f>627.5095*(BP42-BP43)</f>
        <v>-6.7302151528512875</v>
      </c>
      <c r="BU44" s="34">
        <f>627.5095*(BQ42-BQ43)</f>
        <v>-7.7519303502776031</v>
      </c>
      <c r="BV44" s="34">
        <f>627.5095*(BR42-BR43)</f>
        <v>-7.5730945291145986</v>
      </c>
      <c r="BW44" s="34">
        <f>627.5095*(BS42-BS43)</f>
        <v>-7.5451758092395158</v>
      </c>
      <c r="BX44" s="109">
        <f>BT44-'CCSD(T)'!BV45</f>
        <v>-5.111106278286659E-2</v>
      </c>
      <c r="BY44" s="109">
        <f>BU44-'CCSD(T)'!CF45</f>
        <v>4.287710161110514E-2</v>
      </c>
      <c r="BZ44" s="109">
        <f>BV44-'CCSD(T)'!CG45</f>
        <v>0.10958259889869915</v>
      </c>
      <c r="CA44" s="109">
        <f>BW44-'CCSD(T)'!CG45</f>
        <v>0.13750131877378191</v>
      </c>
      <c r="CB44" s="157">
        <f t="shared" si="10"/>
        <v>0.20675454103808732</v>
      </c>
      <c r="CD44" s="114" t="s">
        <v>41</v>
      </c>
      <c r="CE44">
        <v>-1159.44568564059</v>
      </c>
      <c r="CF44">
        <v>-1162.5081729308699</v>
      </c>
      <c r="CG44" s="4">
        <v>-1162.63653617306</v>
      </c>
      <c r="CH44" s="4">
        <v>-1162.6414153072001</v>
      </c>
      <c r="CI44" s="34">
        <f>627.5095*(CE42-CE43)</f>
        <v>-2.8435598138839926</v>
      </c>
      <c r="CJ44" s="34">
        <f>627.5095*(CF42-CF43)</f>
        <v>-3.2894643433991972</v>
      </c>
      <c r="CK44" s="34">
        <f>627.5095*(CG42-CG43)</f>
        <v>-3.098267934298498</v>
      </c>
      <c r="CL44" s="34">
        <f>627.5095*(CH42-CH43)</f>
        <v>-3.0600698998196294</v>
      </c>
      <c r="CM44" s="109">
        <f>CI44-'CCSD(T)'!BB45</f>
        <v>-5.1884004060008149E-2</v>
      </c>
      <c r="CN44" s="109">
        <f>CJ44-'CCSD(T)'!CH45</f>
        <v>4.0763538560709467E-2</v>
      </c>
      <c r="CO44" s="109">
        <f>CK44-'CCSD(T)'!CI45</f>
        <v>0.1112508039905542</v>
      </c>
      <c r="CP44" s="109">
        <f>CL44-'CCSD(T)'!CI45</f>
        <v>0.14944883846942281</v>
      </c>
      <c r="CQ44" s="157">
        <f t="shared" si="11"/>
        <v>0.22939444357956784</v>
      </c>
      <c r="CS44" s="33">
        <f t="shared" si="12"/>
        <v>2.2639902541480517E-2</v>
      </c>
      <c r="CU44" s="23">
        <f t="shared" si="13"/>
        <v>3.8866553389672949</v>
      </c>
      <c r="CW44" s="23">
        <f t="shared" si="14"/>
        <v>2.1382321326896307</v>
      </c>
      <c r="CY44">
        <f>CE44-'CCSD(T)'!AP45</f>
        <v>1.1043686699849786E-3</v>
      </c>
      <c r="CZ44">
        <f>BP44-'CCSD(T)'!BN45</f>
        <v>1.4093053198394045E-3</v>
      </c>
      <c r="DC44" s="114" t="s">
        <v>41</v>
      </c>
      <c r="DD44">
        <v>-1159.44568564058</v>
      </c>
      <c r="DE44">
        <v>-1162.5038576822001</v>
      </c>
      <c r="DF44">
        <v>-1162.63042054947</v>
      </c>
      <c r="DG44" s="39">
        <v>-1162.63515379726</v>
      </c>
      <c r="DH44" s="34">
        <f>627.5095*(DD42-DD43)</f>
        <v>-2.8435598138839926</v>
      </c>
      <c r="DI44" s="34">
        <f>627.5095*(DE42-DE43)</f>
        <v>-3.0068078033048966</v>
      </c>
      <c r="DJ44" s="34">
        <f>627.5095*(DF42-DF43)</f>
        <v>-2.7520906343219238</v>
      </c>
      <c r="DK44" s="34">
        <f>627.5095*(DG42-DG43)</f>
        <v>-2.7133806336968265</v>
      </c>
      <c r="DL44" s="109">
        <f>DH44-'CCSD(T)'!BB45</f>
        <v>-5.1884004060008149E-2</v>
      </c>
      <c r="DM44" s="109">
        <f>DI44-'CCSD(T)'!CH45</f>
        <v>0.3234200786550101</v>
      </c>
      <c r="DN44" s="109">
        <f>DJ44-'CCSD(T)'!CI45</f>
        <v>0.45742810396712841</v>
      </c>
      <c r="DO44" s="109">
        <f>DK44-'CCSD(T)'!CI45</f>
        <v>0.49613810459222574</v>
      </c>
      <c r="DP44" s="157">
        <f t="shared" si="15"/>
        <v>0.29342716960807014</v>
      </c>
      <c r="DQ44" s="23"/>
    </row>
    <row r="45" spans="1:121" ht="18">
      <c r="A45" s="150">
        <v>20.27</v>
      </c>
      <c r="C45" s="1">
        <v>20.27</v>
      </c>
      <c r="D45" s="1">
        <v>20.27</v>
      </c>
      <c r="E45" s="39">
        <f t="shared" si="3"/>
        <v>0.36922081681816366</v>
      </c>
      <c r="F45" s="5" t="s">
        <v>42</v>
      </c>
      <c r="G45" s="4">
        <v>-987.03978648854604</v>
      </c>
      <c r="H45" s="19">
        <v>-987.03999573943099</v>
      </c>
      <c r="I45" s="138">
        <f t="shared" si="4"/>
        <v>2.0925088495005184E-4</v>
      </c>
      <c r="J45">
        <v>-989.07170912481502</v>
      </c>
      <c r="K45" s="34">
        <f>627.5095*(G47-G46)</f>
        <v>27.760001145544653</v>
      </c>
      <c r="L45" s="34">
        <f>627.5095*(J47-J46)</f>
        <v>21.365254074898186</v>
      </c>
      <c r="M45" s="23">
        <f t="shared" si="19"/>
        <v>7.8177935891943662E-2</v>
      </c>
      <c r="N45" s="33">
        <f t="shared" si="20"/>
        <v>-0.19741393590489054</v>
      </c>
      <c r="O45" s="23">
        <f t="shared" si="6"/>
        <v>-0.2755918717968342</v>
      </c>
      <c r="P45" s="23">
        <f>'LNO-CCSD(T)-def2nZVP'!LB46</f>
        <v>6.9459732486574666E-2</v>
      </c>
      <c r="Q45" s="23">
        <f t="shared" si="7"/>
        <v>-0.19101071942934547</v>
      </c>
      <c r="R45" s="23">
        <f t="shared" si="21"/>
        <v>4.2194550587342762E-2</v>
      </c>
      <c r="S45" s="172">
        <f>-'LNO-CCSD(T)-def2nZVP'!AS46+'CCSD(T)'!BY46</f>
        <v>8.0521618710168497E-2</v>
      </c>
      <c r="T45" s="356">
        <f>-'LNO-CCSD(T)-def2nZVP'!FA46+'CCSD(T)'!CI46</f>
        <v>-3.4339343659780752E-2</v>
      </c>
      <c r="U45" s="96">
        <f>'LNO-CCSD(T)-def2nZVP'!KV46+Q45+T45+R45</f>
        <v>20.639220816818163</v>
      </c>
      <c r="V45" s="33">
        <f t="shared" si="2"/>
        <v>0.36922081681816366</v>
      </c>
      <c r="W45" s="114" t="s">
        <v>42</v>
      </c>
      <c r="X45">
        <v>-987.00746604827998</v>
      </c>
      <c r="Y45">
        <v>-988.91058430733699</v>
      </c>
      <c r="Z45">
        <v>-989.01203196112704</v>
      </c>
      <c r="AA45">
        <v>-989.01492939486695</v>
      </c>
      <c r="AB45" s="34">
        <f>627.5095*(X47-X46)</f>
        <v>27.681823209652709</v>
      </c>
      <c r="AC45" s="34">
        <f>627.5095*(Y47-Y46)</f>
        <v>21.562668010803076</v>
      </c>
      <c r="AD45" s="34">
        <f>627.5095*(Z47-Z46)</f>
        <v>21.485918555646073</v>
      </c>
      <c r="AE45" s="34">
        <f>627.5095*(AA47-AA46)</f>
        <v>21.235989789820138</v>
      </c>
      <c r="AF45" s="109">
        <f>AC45-'CCSD(T)'!BX46</f>
        <v>-4.0446669073767261</v>
      </c>
      <c r="AG45" s="109">
        <f>AD45-'CCSD(T)'!BY46</f>
        <v>-2.9222087727870871</v>
      </c>
      <c r="AH45" s="109">
        <f>AE45-'CCSD(T)'!BY46</f>
        <v>-3.1721375386130219</v>
      </c>
      <c r="AK45" s="5" t="s">
        <v>42</v>
      </c>
      <c r="AL45">
        <v>-987.00746604827896</v>
      </c>
      <c r="AM45">
        <v>-988.91046595093496</v>
      </c>
      <c r="AN45">
        <v>-989.01296027790704</v>
      </c>
      <c r="AO45">
        <v>-989.01593381001305</v>
      </c>
      <c r="AP45" s="34">
        <f>627.5095*(AL47-AL46)</f>
        <v>27.681823210223424</v>
      </c>
      <c r="AQ45" s="34">
        <f>627.5095*(AM47-AM46)</f>
        <v>21.307475200213801</v>
      </c>
      <c r="AR45" s="34">
        <f>627.5095*(AN47-AN46)</f>
        <v>21.0461783166365</v>
      </c>
      <c r="AS45" s="34">
        <f>627.5095*(AO47-AO46)</f>
        <v>20.787611047973581</v>
      </c>
      <c r="AT45" s="109">
        <f>AQ45-'CCSD(T)'!BX46</f>
        <v>-4.299859717966001</v>
      </c>
      <c r="AU45" s="109">
        <f>AR45-'CCSD(T)'!BY46</f>
        <v>-3.3619490117966606</v>
      </c>
      <c r="AV45" s="109">
        <f>AS45-'CCSD(T)'!BY46</f>
        <v>-3.6205162804595794</v>
      </c>
      <c r="AW45" s="158">
        <f t="shared" si="8"/>
        <v>-0.51986415224022053</v>
      </c>
      <c r="AX45" s="158">
        <f t="shared" si="9"/>
        <v>0.60619058813654902</v>
      </c>
      <c r="AY45" s="160">
        <f>'LNO-CCSD(T)-def2nZVP'!LB46</f>
        <v>6.9459732486574666E-2</v>
      </c>
      <c r="AZ45" s="23"/>
      <c r="BA45" s="114" t="s">
        <v>42</v>
      </c>
      <c r="BB45" s="144">
        <v>-986.48177997646405</v>
      </c>
      <c r="BC45">
        <v>-987.64152597438999</v>
      </c>
      <c r="BD45" s="4">
        <v>-987.69414608743205</v>
      </c>
      <c r="BE45" s="4">
        <v>-987.69614281121096</v>
      </c>
      <c r="BF45" s="34">
        <f>627.5095*(BB47-BB46)</f>
        <v>28.516593225867719</v>
      </c>
      <c r="BG45" s="34">
        <f>627.5095*(BC47-BC46)</f>
        <v>26.027448351685685</v>
      </c>
      <c r="BH45" s="34">
        <f>627.5095*(BD47-BD46)</f>
        <v>25.327235488068094</v>
      </c>
      <c r="BI45" s="34">
        <f>627.5095*(BE47-BE46)</f>
        <v>25.053272864963752</v>
      </c>
      <c r="BJ45" s="109">
        <f>BF45-'CCSD(T)'!BV46</f>
        <v>2.6124983819805436E-2</v>
      </c>
      <c r="BK45" s="109">
        <f>BG45-'CCSD(T)'!CF46</f>
        <v>0.41648975378095443</v>
      </c>
      <c r="BL45" s="109">
        <f>BH45-'CCSD(T)'!CG46</f>
        <v>0.91535656270927745</v>
      </c>
      <c r="BM45" s="109">
        <f>BI45-'CCSD(T)'!CG46</f>
        <v>0.64139393960493507</v>
      </c>
      <c r="BO45" s="114" t="s">
        <v>42</v>
      </c>
      <c r="BP45">
        <v>-986.48177997646303</v>
      </c>
      <c r="BQ45">
        <v>-987.64220831850503</v>
      </c>
      <c r="BR45">
        <v>-987.69534718857403</v>
      </c>
      <c r="BS45">
        <v>-987.69740885168096</v>
      </c>
      <c r="BT45" s="34">
        <f>627.5095*(BP47-BP46)</f>
        <v>28.516593228364602</v>
      </c>
      <c r="BU45" s="34">
        <f>627.5095*(BQ47-BQ46)</f>
        <v>25.674428166722599</v>
      </c>
      <c r="BV45" s="34">
        <f>627.5095*(BR47-BR46)</f>
        <v>24.839266305359782</v>
      </c>
      <c r="BW45" s="34">
        <f>627.5095*(BS47-BS46)</f>
        <v>24.54837342634583</v>
      </c>
      <c r="BX45" s="109">
        <f>BT45-'CCSD(T)'!BV46</f>
        <v>2.6124986316688137E-2</v>
      </c>
      <c r="BY45" s="109">
        <f>BU45-'CCSD(T)'!CF46</f>
        <v>6.3469568817868804E-2</v>
      </c>
      <c r="BZ45" s="109">
        <f>BV45-'CCSD(T)'!CG46</f>
        <v>0.42738738000096532</v>
      </c>
      <c r="CA45" s="109">
        <f>BW45-'CCSD(T)'!CG46</f>
        <v>0.13649450098701266</v>
      </c>
      <c r="CB45" s="157">
        <f t="shared" si="10"/>
        <v>-1.1260547403767696</v>
      </c>
      <c r="CD45" s="114" t="s">
        <v>42</v>
      </c>
      <c r="CE45">
        <v>-986.52154835892497</v>
      </c>
      <c r="CF45">
        <v>-987.96271912242503</v>
      </c>
      <c r="CG45" s="4">
        <v>-988.02806977643195</v>
      </c>
      <c r="CH45" s="4">
        <v>-988.03024414724098</v>
      </c>
      <c r="CI45" s="34">
        <f>627.5095*(CE47-CE46)</f>
        <v>28.406710133282917</v>
      </c>
      <c r="CJ45" s="34">
        <f>627.5095*(CF47-CF46)</f>
        <v>24.54835600101363</v>
      </c>
      <c r="CK45" s="34">
        <f>627.5095*(CG47-CG46)</f>
        <v>24.261078233770828</v>
      </c>
      <c r="CL45" s="34">
        <f>627.5095*(CH47-CH46)</f>
        <v>23.994990735652475</v>
      </c>
      <c r="CM45" s="109">
        <f>CI45-'CCSD(T)'!BB46</f>
        <v>1.7309720859657318E-2</v>
      </c>
      <c r="CN45" s="109">
        <f>CJ45-'CCSD(T)'!CH46</f>
        <v>1.8046892119354396E-2</v>
      </c>
      <c r="CO45" s="109">
        <f>CK45-'CCSD(T)'!CI46</f>
        <v>0.3658156716221832</v>
      </c>
      <c r="CP45" s="109">
        <f>CL45-'CCSD(T)'!CI46</f>
        <v>9.9728173503830675E-2</v>
      </c>
      <c r="CQ45" s="157">
        <f t="shared" si="11"/>
        <v>-0.55336526536115471</v>
      </c>
      <c r="CS45" s="33">
        <f t="shared" si="12"/>
        <v>0.57268947501561485</v>
      </c>
      <c r="CU45" s="23">
        <f t="shared" si="13"/>
        <v>-0.1098830950816847</v>
      </c>
      <c r="CW45" s="23">
        <f t="shared" si="14"/>
        <v>0.72488692305949343</v>
      </c>
      <c r="CY45">
        <f>CE45-'CCSD(T)'!AP46</f>
        <v>1.4399718099866732E-4</v>
      </c>
      <c r="CZ45">
        <f>BP45-'CCSD(T)'!BN46</f>
        <v>2.4142397398918547E-4</v>
      </c>
      <c r="DC45" s="114" t="s">
        <v>42</v>
      </c>
      <c r="DD45">
        <v>-986.52154835892804</v>
      </c>
      <c r="DE45">
        <v>-987.96208297460305</v>
      </c>
      <c r="DF45">
        <v>-988.026753992311</v>
      </c>
      <c r="DG45" s="39">
        <v>-988.02886201097499</v>
      </c>
      <c r="DH45" s="34">
        <f>627.5095*(DD47-DD46)</f>
        <v>28.406710135779804</v>
      </c>
      <c r="DI45" s="34">
        <f>627.5095*(DE47-DE46)</f>
        <v>24.955374605880348</v>
      </c>
      <c r="DJ45" s="34">
        <f>627.5095*(DF47-DF46)</f>
        <v>24.836745746491591</v>
      </c>
      <c r="DK45" s="34">
        <f>627.5095*(DG47-DG46)</f>
        <v>24.579656158540597</v>
      </c>
      <c r="DL45" s="109">
        <f>DH45-'CCSD(T)'!BB46</f>
        <v>1.7309723356543572E-2</v>
      </c>
      <c r="DM45" s="109">
        <f>DI45-'CCSD(T)'!CH46</f>
        <v>0.42506549698607188</v>
      </c>
      <c r="DN45" s="109">
        <f>DJ45-'CCSD(T)'!CI46</f>
        <v>0.94148318434294609</v>
      </c>
      <c r="DO45" s="109">
        <f>DK45-'CCSD(T)'!CI46</f>
        <v>0.68439359639195274</v>
      </c>
      <c r="DP45" s="157">
        <f t="shared" si="15"/>
        <v>-0.37571844733975013</v>
      </c>
      <c r="DQ45" s="23"/>
    </row>
    <row r="46" spans="1:121" ht="18">
      <c r="A46" s="150">
        <v>77.23</v>
      </c>
      <c r="C46" s="1">
        <v>77.23</v>
      </c>
      <c r="D46" s="1">
        <v>77.23</v>
      </c>
      <c r="E46" s="39">
        <f t="shared" si="3"/>
        <v>2.2457329649744366</v>
      </c>
      <c r="F46" s="5" t="s">
        <v>43</v>
      </c>
      <c r="G46" s="4">
        <v>-986.93671973350797</v>
      </c>
      <c r="H46" s="19">
        <v>-986.93691792912296</v>
      </c>
      <c r="I46" s="138">
        <f t="shared" si="4"/>
        <v>1.9819561498479743E-4</v>
      </c>
      <c r="J46">
        <v>-988.974180504385</v>
      </c>
      <c r="K46" s="34">
        <f>627.5095*(G47-G45)</f>
        <v>92.435369066107242</v>
      </c>
      <c r="L46" s="34">
        <f>627.5095*(J47-J45)</f>
        <v>82.565389916624724</v>
      </c>
      <c r="M46" s="23">
        <f t="shared" si="19"/>
        <v>0.31060359119577186</v>
      </c>
      <c r="N46" s="33">
        <f t="shared" si="20"/>
        <v>0.98943388473965399</v>
      </c>
      <c r="O46" s="23">
        <f t="shared" si="6"/>
        <v>0.67883029354388214</v>
      </c>
      <c r="P46" s="23">
        <f>'LNO-CCSD(T)-def2nZVP'!LB47</f>
        <v>-0.41163414931904185</v>
      </c>
      <c r="Q46" s="23">
        <f t="shared" si="7"/>
        <v>0.55500780653433357</v>
      </c>
      <c r="R46" s="23">
        <f t="shared" si="21"/>
        <v>-0.25005448934427121</v>
      </c>
      <c r="S46" s="172">
        <f>-'LNO-CCSD(T)-def2nZVP'!AS47+'CCSD(T)'!BY47</f>
        <v>9.3391572538081391E-2</v>
      </c>
      <c r="T46" s="356">
        <f>-'LNO-CCSD(T)-def2nZVP'!FA47+'CCSD(T)'!CI47</f>
        <v>-3.4431817221602046E-2</v>
      </c>
      <c r="U46" s="96">
        <f>'LNO-CCSD(T)-def2nZVP'!KV47+Q46+T46+R46</f>
        <v>74.984267035025567</v>
      </c>
      <c r="V46" s="33">
        <f t="shared" si="2"/>
        <v>-2.2457329649744366</v>
      </c>
      <c r="W46" s="114" t="s">
        <v>43</v>
      </c>
      <c r="X46">
        <v>-986.90476968708504</v>
      </c>
      <c r="Y46">
        <v>-988.81494704922204</v>
      </c>
      <c r="Z46">
        <v>-988.92318848804405</v>
      </c>
      <c r="AA46">
        <v>-988.92703449724604</v>
      </c>
      <c r="AB46" s="34">
        <f>627.5095*(X47-X45)</f>
        <v>92.12476547491147</v>
      </c>
      <c r="AC46" s="34">
        <f>627.5095*(Y47-Y45)</f>
        <v>81.57595603188507</v>
      </c>
      <c r="AD46" s="34">
        <f>627.5095*(Z47-Z45)</f>
        <v>77.236041928215684</v>
      </c>
      <c r="AE46" s="34">
        <f>627.5095*(AA47-AA45)</f>
        <v>76.390873048470482</v>
      </c>
      <c r="AF46" s="109">
        <f>AC46-'CCSD(T)'!BX47</f>
        <v>1.3290877207313372</v>
      </c>
      <c r="AG46" s="109">
        <f>AD46-'CCSD(T)'!BY47</f>
        <v>2.1746021121426367</v>
      </c>
      <c r="AH46" s="109">
        <f>AE46-'CCSD(T)'!BY47</f>
        <v>1.3294332323974345</v>
      </c>
      <c r="AK46" s="5" t="s">
        <v>43</v>
      </c>
      <c r="AL46">
        <v>-986.90476968708595</v>
      </c>
      <c r="AM46">
        <v>-988.81551609220401</v>
      </c>
      <c r="AN46">
        <v>-988.92492053176295</v>
      </c>
      <c r="AO46">
        <v>-988.92886333405295</v>
      </c>
      <c r="AP46" s="34">
        <f>627.5095*(AL47-AL45)</f>
        <v>92.12476547426941</v>
      </c>
      <c r="AQ46" s="34">
        <f>627.5095*(AM47-AM45)</f>
        <v>80.889413577546819</v>
      </c>
      <c r="AR46" s="34">
        <f>627.5095*(AN47-AN45)</f>
        <v>76.291955399641793</v>
      </c>
      <c r="AS46" s="34">
        <f>627.5095*(AO47-AO45)</f>
        <v>75.425161882460444</v>
      </c>
      <c r="AT46" s="109">
        <f>AQ46-'CCSD(T)'!BX47</f>
        <v>0.64254526639308551</v>
      </c>
      <c r="AU46" s="109">
        <f>AR46-'CCSD(T)'!BY47</f>
        <v>1.2305155835687458</v>
      </c>
      <c r="AV46" s="109">
        <f>AS46-'CCSD(T)'!BY47</f>
        <v>0.36372206638739613</v>
      </c>
      <c r="AW46" s="158">
        <f t="shared" si="8"/>
        <v>-5.4642516950863751</v>
      </c>
      <c r="AX46" s="158">
        <f t="shared" si="9"/>
        <v>-0.48102692526680357</v>
      </c>
      <c r="AY46" s="160">
        <f>'LNO-CCSD(T)-def2nZVP'!LB47</f>
        <v>-0.41163414931904185</v>
      </c>
      <c r="AZ46" s="23"/>
      <c r="BA46" s="114" t="s">
        <v>43</v>
      </c>
      <c r="BB46" s="144">
        <v>-986.38188558699903</v>
      </c>
      <c r="BC46">
        <v>-987.553998320804</v>
      </c>
      <c r="BD46" s="4">
        <v>-987.61201405024997</v>
      </c>
      <c r="BE46" s="4">
        <v>-987.61469106512698</v>
      </c>
      <c r="BF46" s="34">
        <f>627.5095*(BB47-BB45)</f>
        <v>91.20127161186835</v>
      </c>
      <c r="BG46" s="34">
        <f>627.5095*(BC47-BC45)</f>
        <v>80.951882489605921</v>
      </c>
      <c r="BH46" s="34">
        <f>627.5095*(BD47-BD45)</f>
        <v>76.865869074174967</v>
      </c>
      <c r="BI46" s="34">
        <f>627.5095*(BE47-BE45)</f>
        <v>76.165017324252261</v>
      </c>
      <c r="BJ46" s="109">
        <f>BF46-'CCSD(T)'!BV47</f>
        <v>2.1991856734871362E-2</v>
      </c>
      <c r="BK46" s="109">
        <f>BG46-'CCSD(T)'!CF47</f>
        <v>0.70298949337789907</v>
      </c>
      <c r="BL46" s="109">
        <f>BH46-'CCSD(T)'!CG47</f>
        <v>1.8025075197378158</v>
      </c>
      <c r="BM46" s="109">
        <f>BI46-'CCSD(T)'!CG47</f>
        <v>1.1016557698151104</v>
      </c>
      <c r="BO46" s="114" t="s">
        <v>43</v>
      </c>
      <c r="BP46">
        <v>-986.38188558699903</v>
      </c>
      <c r="BQ46">
        <v>-987.55504730258099</v>
      </c>
      <c r="BR46">
        <v>-987.61364304606002</v>
      </c>
      <c r="BS46">
        <v>-987.616394627207</v>
      </c>
      <c r="BT46" s="34">
        <f>627.5095*(BP47-BP45)</f>
        <v>91.201271613723179</v>
      </c>
      <c r="BU46" s="34">
        <f>627.5095*(BQ47-BQ45)</f>
        <v>80.368793688708365</v>
      </c>
      <c r="BV46" s="34">
        <f>627.5095*(BR47-BR45)</f>
        <v>76.109391922256989</v>
      </c>
      <c r="BW46" s="34">
        <f>627.5095*(BS47-BS45)</f>
        <v>75.385568918888794</v>
      </c>
      <c r="BX46" s="109">
        <f>BT46-'CCSD(T)'!BV47</f>
        <v>2.1991858589700541E-2</v>
      </c>
      <c r="BY46" s="109">
        <f>BU46-'CCSD(T)'!CF47</f>
        <v>0.11990069248034274</v>
      </c>
      <c r="BZ46" s="109">
        <f>BV46-'CCSD(T)'!CG47</f>
        <v>1.0460303678198386</v>
      </c>
      <c r="CA46" s="109">
        <f>BW46-'CCSD(T)'!CG47</f>
        <v>0.32220736445164277</v>
      </c>
      <c r="CB46" s="157">
        <f t="shared" si="10"/>
        <v>-4.9832247698195715</v>
      </c>
      <c r="CD46" s="114" t="s">
        <v>43</v>
      </c>
      <c r="CE46">
        <v>-986.42181629182596</v>
      </c>
      <c r="CF46">
        <v>-987.87380272289397</v>
      </c>
      <c r="CG46" s="4">
        <v>-987.94573955135002</v>
      </c>
      <c r="CH46" s="4">
        <v>-987.94869285308505</v>
      </c>
      <c r="CI46" s="34">
        <f>627.5095*(CE47-CE45)</f>
        <v>90.98952969255042</v>
      </c>
      <c r="CJ46" s="34">
        <f>627.5095*(CF47-CF45)</f>
        <v>80.344241412548214</v>
      </c>
      <c r="CK46" s="34">
        <f>627.5095*(CG47-CG45)</f>
        <v>75.924076609821711</v>
      </c>
      <c r="CL46" s="34">
        <f>627.5095*(CH47-CH45)</f>
        <v>75.169202555792467</v>
      </c>
      <c r="CM46" s="109">
        <f>CI46-'CCSD(T)'!BB47</f>
        <v>5.5522021255143272E-3</v>
      </c>
      <c r="CN46" s="109">
        <f>CJ46-'CCSD(T)'!CH47</f>
        <v>0.10881497855477562</v>
      </c>
      <c r="CO46" s="109">
        <f>CK46-'CCSD(T)'!CI47</f>
        <v>1.0890089703733707</v>
      </c>
      <c r="CP46" s="109">
        <f>CL46-'CCSD(T)'!CI47</f>
        <v>0.33413491634412651</v>
      </c>
      <c r="CQ46" s="157">
        <f t="shared" si="11"/>
        <v>-5.1750388567557479</v>
      </c>
      <c r="CS46" s="33">
        <f t="shared" si="12"/>
        <v>-0.19181408693617641</v>
      </c>
      <c r="CU46" s="23">
        <f t="shared" si="13"/>
        <v>-0.21174192117275936</v>
      </c>
      <c r="CW46" s="23">
        <f t="shared" si="14"/>
        <v>-1.1352357817189898</v>
      </c>
      <c r="CY46">
        <f>CE46-'CCSD(T)'!AP47</f>
        <v>1.2526038301530207E-4</v>
      </c>
      <c r="CZ46">
        <f>BP46-'CCSD(T)'!BN47</f>
        <v>2.3483741597374319E-4</v>
      </c>
      <c r="DC46" s="114" t="s">
        <v>43</v>
      </c>
      <c r="DD46">
        <v>-986.42181629182596</v>
      </c>
      <c r="DE46">
        <v>-987.87269182582202</v>
      </c>
      <c r="DF46">
        <v>-987.94385607853701</v>
      </c>
      <c r="DG46" s="39">
        <v>-987.94672372496598</v>
      </c>
      <c r="DH46" s="34">
        <f>627.5095*(DD47-DD45)</f>
        <v>90.989529696973477</v>
      </c>
      <c r="DI46" s="34">
        <f>627.5095*(DE47-DE45)</f>
        <v>81.049169681891868</v>
      </c>
      <c r="DJ46" s="34">
        <f>627.5095*(DF47-DF45)</f>
        <v>76.855974169851606</v>
      </c>
      <c r="DK46" s="34">
        <f>627.5095*(DG47-DG45)</f>
        <v>76.122210942913043</v>
      </c>
      <c r="DL46" s="109">
        <f>DH46-'CCSD(T)'!BB47</f>
        <v>5.5522065485718031E-3</v>
      </c>
      <c r="DM46" s="109">
        <f>DI46-'CCSD(T)'!CH47</f>
        <v>0.81374324789842944</v>
      </c>
      <c r="DN46" s="109">
        <f>DJ46-'CCSD(T)'!CI47</f>
        <v>2.0209065304032663</v>
      </c>
      <c r="DO46" s="109">
        <f>DK46-'CCSD(T)'!CI47</f>
        <v>1.2871433034647026</v>
      </c>
      <c r="DP46" s="157">
        <f t="shared" si="15"/>
        <v>-4.9269587389788256</v>
      </c>
      <c r="DQ46" s="23"/>
    </row>
    <row r="47" spans="1:121" ht="18">
      <c r="A47" s="150">
        <v>-56.96</v>
      </c>
      <c r="C47" s="1">
        <v>-56.96</v>
      </c>
      <c r="D47" s="1">
        <v>-56.96</v>
      </c>
      <c r="E47" s="39">
        <f t="shared" si="3"/>
        <v>2.6149537817926003</v>
      </c>
      <c r="F47" s="5" t="s">
        <v>44</v>
      </c>
      <c r="G47" s="4">
        <v>-986.89248135760204</v>
      </c>
      <c r="H47" s="19">
        <v>-986.89270658242799</v>
      </c>
      <c r="I47" s="138">
        <f t="shared" si="4"/>
        <v>2.2522482595377369E-4</v>
      </c>
      <c r="J47">
        <v>-988.94013280618299</v>
      </c>
      <c r="K47" s="34">
        <f>627.5095*(G45-G46)</f>
        <v>-64.675367920562593</v>
      </c>
      <c r="L47" s="34">
        <f>627.5095*(J45-J46)</f>
        <v>-61.200135841726535</v>
      </c>
      <c r="M47" s="23">
        <f t="shared" si="19"/>
        <v>-0.23242565530382819</v>
      </c>
      <c r="N47" s="33">
        <f t="shared" si="20"/>
        <v>-1.1868478206445374</v>
      </c>
      <c r="O47" s="23">
        <f t="shared" si="6"/>
        <v>-0.95442216534070923</v>
      </c>
      <c r="P47" s="23">
        <f>'LNO-CCSD(T)-def2nZVP'!LB48</f>
        <v>0.48109388180561297</v>
      </c>
      <c r="Q47" s="23">
        <f t="shared" si="7"/>
        <v>-0.7460185259636738</v>
      </c>
      <c r="R47" s="23">
        <f t="shared" si="21"/>
        <v>0.29224903993161183</v>
      </c>
      <c r="S47" s="172">
        <f>-'LNO-CCSD(T)-def2nZVP'!AS48+'CCSD(T)'!BY48</f>
        <v>-1.2869953827909342E-2</v>
      </c>
      <c r="T47" s="356">
        <f>-'LNO-CCSD(T)-def2nZVP'!FA48+'CCSD(T)'!CI48</f>
        <v>9.2473561814188088E-5</v>
      </c>
      <c r="U47" s="96">
        <f>'LNO-CCSD(T)-def2nZVP'!KV48+Q47+T47+R47</f>
        <v>-54.345046218207401</v>
      </c>
      <c r="V47" s="33">
        <f t="shared" si="2"/>
        <v>2.6149537817926003</v>
      </c>
      <c r="W47" s="114" t="s">
        <v>44</v>
      </c>
      <c r="X47">
        <v>-986.86065589564498</v>
      </c>
      <c r="Y47">
        <v>-988.78058475190096</v>
      </c>
      <c r="Z47">
        <v>-988.88894849875999</v>
      </c>
      <c r="AA47">
        <v>-988.89319279478605</v>
      </c>
      <c r="AB47" s="34">
        <f>627.5095*(X45-X46)</f>
        <v>-64.442942265258765</v>
      </c>
      <c r="AC47" s="34">
        <f>627.5095*(Y45-Y46)</f>
        <v>-60.013288021081998</v>
      </c>
      <c r="AD47" s="34">
        <f>627.5095*(Z45-Z46)</f>
        <v>-55.750123372569611</v>
      </c>
      <c r="AE47" s="34">
        <f>627.5095*(AA45-AA46)</f>
        <v>-55.154883258650351</v>
      </c>
      <c r="AF47" s="109">
        <f>AC47-'CCSD(T)'!BX48</f>
        <v>-5.3737546281080597</v>
      </c>
      <c r="AG47" s="109">
        <f>AD47-'CCSD(T)'!BY48</f>
        <v>-5.0968108849297309</v>
      </c>
      <c r="AH47" s="109">
        <f>AE47-'CCSD(T)'!BY48</f>
        <v>-4.5015707710104707</v>
      </c>
      <c r="AK47" s="5" t="s">
        <v>44</v>
      </c>
      <c r="AL47">
        <v>-986.86065589564498</v>
      </c>
      <c r="AM47">
        <v>-988.78156047049595</v>
      </c>
      <c r="AN47">
        <v>-988.891381313127</v>
      </c>
      <c r="AO47">
        <v>-988.89573616857103</v>
      </c>
      <c r="AP47" s="34">
        <f>627.5095*(AL45-AL46)</f>
        <v>-64.442942264045982</v>
      </c>
      <c r="AQ47" s="34">
        <f>627.5095*(AM45-AM46)</f>
        <v>-59.581938377333017</v>
      </c>
      <c r="AR47" s="34">
        <f>627.5095*(AN45-AN46)</f>
        <v>-55.245777083005294</v>
      </c>
      <c r="AS47" s="34">
        <f>627.5095*(AO45-AO46)</f>
        <v>-54.637550834486866</v>
      </c>
      <c r="AT47" s="109">
        <f>AQ47-'CCSD(T)'!BX48</f>
        <v>-4.9424049843590794</v>
      </c>
      <c r="AU47" s="109">
        <f>AR47-'CCSD(T)'!BY48</f>
        <v>-4.5924645953654135</v>
      </c>
      <c r="AV47" s="109">
        <f>AS47-'CCSD(T)'!BY48</f>
        <v>-3.9842383468469862</v>
      </c>
      <c r="AW47" s="158">
        <f t="shared" si="8"/>
        <v>4.944387542846151</v>
      </c>
      <c r="AX47" s="158">
        <f t="shared" si="9"/>
        <v>1.0872175134033455</v>
      </c>
      <c r="AY47" s="160">
        <f>'LNO-CCSD(T)-def2nZVP'!LB48</f>
        <v>0.48109388180561297</v>
      </c>
      <c r="AZ47" s="23"/>
      <c r="BA47" s="114" t="s">
        <v>44</v>
      </c>
      <c r="BB47" s="144">
        <v>-986.33644150491602</v>
      </c>
      <c r="BC47">
        <v>-987.51252094340703</v>
      </c>
      <c r="BD47" s="4">
        <v>-987.57165253303299</v>
      </c>
      <c r="BE47" s="4">
        <v>-987.57476613512199</v>
      </c>
      <c r="BF47" s="34">
        <f>627.5095*(BB45-BB46)</f>
        <v>-62.684678386000627</v>
      </c>
      <c r="BG47" s="34">
        <f>627.5095*(BC45-BC46)</f>
        <v>-54.924434137920244</v>
      </c>
      <c r="BH47" s="34">
        <f>627.5095*(BD45-BD46)</f>
        <v>-51.538633586106869</v>
      </c>
      <c r="BI47" s="34">
        <f>627.5095*(BE45-BE46)</f>
        <v>-51.111744459288509</v>
      </c>
      <c r="BJ47" s="109">
        <f>BF47-'CCSD(T)'!BV48</f>
        <v>4.133127084934074E-3</v>
      </c>
      <c r="BK47" s="109">
        <f>BG47-'CCSD(T)'!CF48</f>
        <v>-0.28649973959695529</v>
      </c>
      <c r="BL47" s="109">
        <f>BH47-'CCSD(T)'!CG48</f>
        <v>-0.8871509570285312</v>
      </c>
      <c r="BM47" s="109">
        <f>BI47-'CCSD(T)'!CG48</f>
        <v>-0.46026183021017175</v>
      </c>
      <c r="BO47" s="114" t="s">
        <v>44</v>
      </c>
      <c r="BP47">
        <v>-986.33644150491205</v>
      </c>
      <c r="BQ47">
        <v>-987.51413249863504</v>
      </c>
      <c r="BR47">
        <v>-987.57405915720199</v>
      </c>
      <c r="BS47">
        <v>-987.57727430564</v>
      </c>
      <c r="BT47" s="34">
        <f>627.5095*(BP45-BP46)</f>
        <v>-62.684678385358573</v>
      </c>
      <c r="BU47" s="34">
        <f>627.5095*(BQ45-BQ46)</f>
        <v>-54.694365521985766</v>
      </c>
      <c r="BV47" s="34">
        <f>627.5095*(BR45-BR46)</f>
        <v>-51.270125616897204</v>
      </c>
      <c r="BW47" s="34">
        <f>627.5095*(BS45-BS46)</f>
        <v>-50.837195492542961</v>
      </c>
      <c r="BX47" s="109">
        <f>BT47-'CCSD(T)'!BV48</f>
        <v>4.1331277269875955E-3</v>
      </c>
      <c r="BY47" s="109">
        <f>BU47-'CCSD(T)'!CF48</f>
        <v>-5.6431123662477489E-2</v>
      </c>
      <c r="BZ47" s="109">
        <f>BV47-'CCSD(T)'!CG48</f>
        <v>-0.61864298781886617</v>
      </c>
      <c r="CA47" s="109">
        <f>BW47-'CCSD(T)'!CG48</f>
        <v>-0.18571286346462301</v>
      </c>
      <c r="CB47" s="157">
        <f t="shared" si="10"/>
        <v>3.8571700294428055</v>
      </c>
      <c r="CD47" s="114" t="s">
        <v>44</v>
      </c>
      <c r="CE47">
        <v>-986.37654731959003</v>
      </c>
      <c r="CF47">
        <v>-987.83468242909601</v>
      </c>
      <c r="CG47" s="4">
        <v>-987.90707706379601</v>
      </c>
      <c r="CH47" s="4">
        <v>-987.91045440293306</v>
      </c>
      <c r="CI47" s="34">
        <f>627.5095*(CE45-CE46)</f>
        <v>-62.582819559267506</v>
      </c>
      <c r="CJ47" s="34">
        <f>627.5095*(CF45-CF46)</f>
        <v>-55.795885411534584</v>
      </c>
      <c r="CK47" s="34">
        <f>627.5095*(CG45-CG46)</f>
        <v>-51.662998376050886</v>
      </c>
      <c r="CL47" s="34">
        <f>627.5095*(CH45-CH46)</f>
        <v>-51.174211820139995</v>
      </c>
      <c r="CM47" s="109">
        <f>CI47-'CCSD(T)'!BB48</f>
        <v>1.1757518734142991E-2</v>
      </c>
      <c r="CN47" s="109">
        <f>CJ47-'CCSD(T)'!CH48</f>
        <v>-9.0768086435417672E-2</v>
      </c>
      <c r="CO47" s="109">
        <f>CK47-'CCSD(T)'!CI48</f>
        <v>-0.72319329875118399</v>
      </c>
      <c r="CP47" s="109">
        <f>CL47-'CCSD(T)'!CI48</f>
        <v>-0.23440674284029228</v>
      </c>
      <c r="CQ47" s="157">
        <f t="shared" si="11"/>
        <v>4.6216735913945897</v>
      </c>
      <c r="CS47" s="33">
        <f t="shared" si="12"/>
        <v>0.76450356195178415</v>
      </c>
      <c r="CU47" s="23">
        <f t="shared" si="13"/>
        <v>0.10185882609106756</v>
      </c>
      <c r="CW47" s="23">
        <f t="shared" si="14"/>
        <v>1.8601227047784761</v>
      </c>
      <c r="CY47">
        <f>CE47-'CCSD(T)'!AP48</f>
        <v>1.5284517792224506E-4</v>
      </c>
      <c r="CZ47">
        <f>BP47-'CCSD(T)'!BN48</f>
        <v>2.7647023000554327E-4</v>
      </c>
      <c r="DC47" s="114" t="s">
        <v>44</v>
      </c>
      <c r="DD47">
        <v>-986.37654731958605</v>
      </c>
      <c r="DE47">
        <v>-987.832922906617</v>
      </c>
      <c r="DF47">
        <v>-987.90427620644505</v>
      </c>
      <c r="DG47" s="39">
        <v>-987.90755355119404</v>
      </c>
      <c r="DH47" s="34">
        <f>627.5095*(DD45-DD46)</f>
        <v>-62.582819561193674</v>
      </c>
      <c r="DI47" s="34">
        <f>627.5095*(DE45-DE46)</f>
        <v>-56.093795076011517</v>
      </c>
      <c r="DJ47" s="34">
        <f>627.5095*(DF45-DF46)</f>
        <v>-52.019228423360012</v>
      </c>
      <c r="DK47" s="34">
        <f>627.5095*(DG45-DG46)</f>
        <v>-51.542554784372442</v>
      </c>
      <c r="DL47" s="109">
        <f>DH47-'CCSD(T)'!BB48</f>
        <v>1.1757516807975321E-2</v>
      </c>
      <c r="DM47" s="109">
        <f>DI47-'CCSD(T)'!CH48</f>
        <v>-0.38867775091235046</v>
      </c>
      <c r="DN47" s="109">
        <f>DJ47-'CCSD(T)'!CI48</f>
        <v>-1.0794233460603095</v>
      </c>
      <c r="DO47" s="109">
        <f>DK47-'CCSD(T)'!CI48</f>
        <v>-0.60274970707273923</v>
      </c>
      <c r="DP47" s="157">
        <f t="shared" si="15"/>
        <v>4.5512402916390755</v>
      </c>
      <c r="DQ47" s="23"/>
    </row>
    <row r="48" spans="1:121" ht="18">
      <c r="A48" s="150">
        <v>34.22</v>
      </c>
      <c r="C48" s="1">
        <v>34.22</v>
      </c>
      <c r="D48" s="1">
        <v>34.22</v>
      </c>
      <c r="E48" s="39">
        <f t="shared" si="3"/>
        <v>1.3640546776087277</v>
      </c>
      <c r="F48" s="5" t="s">
        <v>45</v>
      </c>
      <c r="G48" s="4">
        <v>-511.58700803622003</v>
      </c>
      <c r="H48" s="19">
        <v>-511.587270150042</v>
      </c>
      <c r="I48" s="138">
        <f t="shared" si="4"/>
        <v>2.6211382197516286E-4</v>
      </c>
      <c r="J48">
        <v>-514.070461245145</v>
      </c>
      <c r="K48" s="34">
        <f>627.5095*(G50-G49)</f>
        <v>30.377873888982489</v>
      </c>
      <c r="L48" s="34">
        <f>627.5095*(J50-J49)</f>
        <v>31.578330042529235</v>
      </c>
      <c r="M48" s="23">
        <f t="shared" si="19"/>
        <v>0.16714861178481755</v>
      </c>
      <c r="N48" s="33">
        <f t="shared" si="20"/>
        <v>0.10244855458087798</v>
      </c>
      <c r="O48" s="23">
        <f t="shared" si="6"/>
        <v>-6.4700057203939565E-2</v>
      </c>
      <c r="P48" s="23">
        <f>'LNO-CCSD(T)-def2nZVP'!LB49</f>
        <v>0.15136241808352224</v>
      </c>
      <c r="Q48" s="23">
        <f t="shared" si="7"/>
        <v>-1.9850604260679833E-2</v>
      </c>
      <c r="R48" s="23">
        <f t="shared" si="21"/>
        <v>9.1947794473325017E-2</v>
      </c>
      <c r="S48" s="172">
        <f>-'LNO-CCSD(T)-def2nZVP'!AS49+'CCSD(T)'!BY49</f>
        <v>9.3474397850997093E-2</v>
      </c>
      <c r="T48" s="356">
        <f>-'LNO-CCSD(T)-def2nZVP'!FA49+'CCSD(T)'!CI49</f>
        <v>1.9304766981882437E-2</v>
      </c>
      <c r="U48" s="96">
        <f>'LNO-CCSD(T)-def2nZVP'!KV49+Q48+T48+R48</f>
        <v>35.584054677608727</v>
      </c>
      <c r="V48" s="33">
        <f t="shared" si="2"/>
        <v>1.3640546776087277</v>
      </c>
      <c r="W48" s="114" t="s">
        <v>45</v>
      </c>
      <c r="X48">
        <v>-511.56841669404901</v>
      </c>
      <c r="Y48">
        <v>-513.89962390299195</v>
      </c>
      <c r="Z48">
        <v>-514.02441726853499</v>
      </c>
      <c r="AA48">
        <v>-514.02817075013002</v>
      </c>
      <c r="AB48" s="34">
        <f>627.5095*(X50-X49)</f>
        <v>30.210725277197671</v>
      </c>
      <c r="AC48" s="34">
        <f>627.5095*(Y50-Y49)</f>
        <v>31.475881487948357</v>
      </c>
      <c r="AD48" s="34">
        <f>627.5095*(Z50-Z49)</f>
        <v>34.312847017842856</v>
      </c>
      <c r="AE48" s="34">
        <f>627.5095*(AA50-AA49)</f>
        <v>34.218181423515162</v>
      </c>
      <c r="AF48" s="109">
        <f>AC48-'CCSD(T)'!BX49</f>
        <v>-2.2765448618906561</v>
      </c>
      <c r="AG48" s="109">
        <f>AD48-'CCSD(T)'!BY49</f>
        <v>-2.0907927306294383</v>
      </c>
      <c r="AH48" s="109">
        <f>AE48-'CCSD(T)'!BY49</f>
        <v>-2.185458324957132</v>
      </c>
      <c r="AK48" s="5" t="s">
        <v>45</v>
      </c>
      <c r="AL48">
        <v>-511.56841669404901</v>
      </c>
      <c r="AM48">
        <v>-513.89941500703105</v>
      </c>
      <c r="AN48">
        <v>-514.02557598532496</v>
      </c>
      <c r="AO48">
        <v>-514.02943088616803</v>
      </c>
      <c r="AP48" s="34">
        <f>627.5095*(AL50-AL49)</f>
        <v>30.210725275342842</v>
      </c>
      <c r="AQ48" s="34">
        <f>627.5095*(AM50-AM49)</f>
        <v>31.834908869687386</v>
      </c>
      <c r="AR48" s="34">
        <f>627.5095*(AN50-AN49)</f>
        <v>34.838283717255401</v>
      </c>
      <c r="AS48" s="34">
        <f>627.5095*(AO50-AO49)</f>
        <v>34.746298423079729</v>
      </c>
      <c r="AT48" s="109">
        <f>AQ48-'CCSD(T)'!BX49</f>
        <v>-1.917517480151627</v>
      </c>
      <c r="AU48" s="109">
        <f>AR48-'CCSD(T)'!BY49</f>
        <v>-1.5653560312168935</v>
      </c>
      <c r="AV48" s="109">
        <f>AS48-'CCSD(T)'!BY49</f>
        <v>-1.6573413253925651</v>
      </c>
      <c r="AW48" s="158">
        <f t="shared" si="8"/>
        <v>2.9113895533923433</v>
      </c>
      <c r="AX48" s="158">
        <f t="shared" si="9"/>
        <v>0.48298416198727168</v>
      </c>
      <c r="AY48" s="160">
        <f>'LNO-CCSD(T)-def2nZVP'!LB49</f>
        <v>0.15136241808352224</v>
      </c>
      <c r="AZ48" s="23"/>
      <c r="BA48" s="114" t="s">
        <v>45</v>
      </c>
      <c r="BB48" s="144">
        <v>-511.08188262423101</v>
      </c>
      <c r="BC48">
        <v>-512.59862935217598</v>
      </c>
      <c r="BD48" s="4">
        <v>-512.67139617918303</v>
      </c>
      <c r="BE48" s="4">
        <v>-512.67403692051903</v>
      </c>
      <c r="BF48" s="34">
        <f>627.5095*(BB50-BB49)</f>
        <v>30.607596520697538</v>
      </c>
      <c r="BG48" s="34">
        <f>627.5095*(BC50-BC49)</f>
        <v>33.286580174104294</v>
      </c>
      <c r="BH48" s="34">
        <f>627.5095*(BD50-BD49)</f>
        <v>35.537128320295224</v>
      </c>
      <c r="BI48" s="34">
        <f>627.5095*(BE50-BE49)</f>
        <v>35.563051097880397</v>
      </c>
      <c r="BJ48" s="109">
        <f>BF48-'CCSD(T)'!BV49</f>
        <v>-1.4500978982713519E-2</v>
      </c>
      <c r="BK48" s="109">
        <f>BG48-'CCSD(T)'!CF49</f>
        <v>-0.46643700492276707</v>
      </c>
      <c r="BL48" s="109">
        <f>BH48-'CCSD(T)'!CG49</f>
        <v>-0.86676292912763131</v>
      </c>
      <c r="BM48" s="109">
        <f>BI48-'CCSD(T)'!CG49</f>
        <v>-0.84084015154245861</v>
      </c>
      <c r="BO48" s="114" t="s">
        <v>45</v>
      </c>
      <c r="BP48">
        <v>-511.081882624233</v>
      </c>
      <c r="BQ48">
        <v>-512.59962861144004</v>
      </c>
      <c r="BR48">
        <v>-512.673215343837</v>
      </c>
      <c r="BS48">
        <v>-512.67594889189195</v>
      </c>
      <c r="BT48" s="34">
        <f>627.5095*(BP50-BP49)</f>
        <v>30.60759652005548</v>
      </c>
      <c r="BU48" s="34">
        <f>627.5095*(BQ50-BQ49)</f>
        <v>33.648248600825859</v>
      </c>
      <c r="BV48" s="34">
        <f>627.5095*(BR50-BR49)</f>
        <v>36.046596331180595</v>
      </c>
      <c r="BW48" s="34">
        <f>627.5095*(BS50-BS49)</f>
        <v>36.076653992230931</v>
      </c>
      <c r="BX48" s="109">
        <f>BT48-'CCSD(T)'!BV49</f>
        <v>-1.4500979624770594E-2</v>
      </c>
      <c r="BY48" s="109">
        <f>BU48-'CCSD(T)'!CF49</f>
        <v>-0.10476857820120244</v>
      </c>
      <c r="BZ48" s="109">
        <f>BV48-'CCSD(T)'!CG49</f>
        <v>-0.35729491824226045</v>
      </c>
      <c r="CA48" s="109">
        <f>BW48-'CCSD(T)'!CG49</f>
        <v>-0.32723725719192487</v>
      </c>
      <c r="CB48" s="157">
        <f t="shared" si="10"/>
        <v>2.4284053914050716</v>
      </c>
      <c r="CD48" s="114" t="s">
        <v>45</v>
      </c>
      <c r="CE48">
        <v>-511.11556924384303</v>
      </c>
      <c r="CF48">
        <v>-512.91372169302304</v>
      </c>
      <c r="CG48" s="4">
        <v>-512.99849363100702</v>
      </c>
      <c r="CH48" s="4">
        <v>-513.00149625380004</v>
      </c>
      <c r="CI48" s="34">
        <f>627.5095*(CE50-CE49)</f>
        <v>30.971339473135384</v>
      </c>
      <c r="CJ48" s="34">
        <f>627.5095*(CF50-CF49)</f>
        <v>34.046489369326046</v>
      </c>
      <c r="CK48" s="34">
        <f>627.5095*(CG50-CG49)</f>
        <v>37.124444101873188</v>
      </c>
      <c r="CL48" s="34">
        <f>627.5095*(CH50-CH49)</f>
        <v>37.108442410661851</v>
      </c>
      <c r="CM48" s="109">
        <f>CI48-'CCSD(T)'!BB49</f>
        <v>-7.935874839475332E-3</v>
      </c>
      <c r="CN48" s="109">
        <f>CJ48-'CCSD(T)'!CH49</f>
        <v>-0.14304813683055784</v>
      </c>
      <c r="CO48" s="109">
        <f>CK48-'CCSD(T)'!CI49</f>
        <v>-0.32578364466766629</v>
      </c>
      <c r="CP48" s="109">
        <f>CL48-'CCSD(T)'!CI49</f>
        <v>-0.34178533587900262</v>
      </c>
      <c r="CQ48" s="157">
        <f t="shared" si="11"/>
        <v>3.0619530413358049</v>
      </c>
      <c r="CS48" s="33">
        <f t="shared" si="12"/>
        <v>0.63354764993073331</v>
      </c>
      <c r="CU48" s="23">
        <f t="shared" si="13"/>
        <v>0.36374295307990323</v>
      </c>
      <c r="CW48" s="23">
        <f t="shared" si="14"/>
        <v>0.7606141977925418</v>
      </c>
      <c r="CY48">
        <f>CE48-'CCSD(T)'!AP49</f>
        <v>9.2190014595416869E-4</v>
      </c>
      <c r="CZ48">
        <f>BP48-'CCSD(T)'!BN49</f>
        <v>9.7750969700882706E-4</v>
      </c>
      <c r="DC48" s="114" t="s">
        <v>45</v>
      </c>
      <c r="DD48">
        <v>-511.11556924384399</v>
      </c>
      <c r="DE48">
        <v>-512.912882082794</v>
      </c>
      <c r="DF48">
        <v>-512.99665948694906</v>
      </c>
      <c r="DG48" s="39">
        <v>-512.99956780667105</v>
      </c>
      <c r="DH48" s="34">
        <f>627.5095*(DD50-DD49)</f>
        <v>30.971339472493327</v>
      </c>
      <c r="DI48" s="34">
        <f>627.5095*(DE50-DE49)</f>
        <v>33.691663539022429</v>
      </c>
      <c r="DJ48" s="34">
        <f>627.5095*(DF50-DF49)</f>
        <v>36.597467695558976</v>
      </c>
      <c r="DK48" s="34">
        <f>627.5095*(DG50-DG49)</f>
        <v>36.576388447856679</v>
      </c>
      <c r="DL48" s="109">
        <f>DH48-'CCSD(T)'!BB49</f>
        <v>-7.9358754815324062E-3</v>
      </c>
      <c r="DM48" s="109">
        <f>DI48-'CCSD(T)'!CH49</f>
        <v>-0.49787396713417564</v>
      </c>
      <c r="DN48" s="109">
        <f>DJ48-'CCSD(T)'!CI49</f>
        <v>-0.85276005098187824</v>
      </c>
      <c r="DO48" s="109">
        <f>DK48-'CCSD(T)'!CI49</f>
        <v>-0.87383929868417454</v>
      </c>
      <c r="DP48" s="157">
        <f t="shared" si="15"/>
        <v>2.8847249088342508</v>
      </c>
      <c r="DQ48" s="23"/>
    </row>
    <row r="49" spans="1:121" ht="18">
      <c r="A49" s="150">
        <v>55.4</v>
      </c>
      <c r="C49" s="1">
        <v>55.4</v>
      </c>
      <c r="D49" s="1">
        <v>55.4</v>
      </c>
      <c r="E49" s="39">
        <f t="shared" si="3"/>
        <v>1.6155663478415008</v>
      </c>
      <c r="F49" s="5" t="s">
        <v>46</v>
      </c>
      <c r="G49" s="4">
        <v>-511.53906203639502</v>
      </c>
      <c r="H49" s="19">
        <v>-511.53932700818802</v>
      </c>
      <c r="I49" s="138">
        <f t="shared" si="4"/>
        <v>2.6497179300122298E-4</v>
      </c>
      <c r="J49">
        <v>-514.03044260358899</v>
      </c>
      <c r="K49" s="34">
        <f>627.5095*(G50-G48)</f>
        <v>60.464444266170574</v>
      </c>
      <c r="L49" s="34">
        <f>627.5095*(J50-J48)</f>
        <v>56.690407796015819</v>
      </c>
      <c r="M49" s="23">
        <f t="shared" si="19"/>
        <v>-0.28665392805829271</v>
      </c>
      <c r="N49" s="33">
        <f t="shared" si="20"/>
        <v>0.33853068633644767</v>
      </c>
      <c r="O49" s="23">
        <f t="shared" si="6"/>
        <v>0.62518461439474038</v>
      </c>
      <c r="P49" s="23">
        <f>'LNO-CCSD(T)-def2nZVP'!LB50</f>
        <v>-0.2375131759353124</v>
      </c>
      <c r="Q49" s="23">
        <f t="shared" si="7"/>
        <v>0.41495117981019652</v>
      </c>
      <c r="R49" s="23">
        <f t="shared" si="21"/>
        <v>-0.14428160544816393</v>
      </c>
      <c r="S49" s="172">
        <f>-'LNO-CCSD(T)-def2nZVP'!AS50+'CCSD(T)'!BY50</f>
        <v>-0.13048406218427289</v>
      </c>
      <c r="T49" s="356">
        <f>-'LNO-CCSD(T)-def2nZVP'!FA50+'CCSD(T)'!CI50</f>
        <v>-7.8871921314480176E-2</v>
      </c>
      <c r="U49" s="96">
        <f>'LNO-CCSD(T)-def2nZVP'!KV50+Q49+T49+R49</f>
        <v>53.784433652158498</v>
      </c>
      <c r="V49" s="33">
        <f t="shared" si="2"/>
        <v>-1.6155663478415008</v>
      </c>
      <c r="W49" s="114" t="s">
        <v>46</v>
      </c>
      <c r="X49">
        <v>-511.51974751387399</v>
      </c>
      <c r="Y49">
        <v>-513.85998148224496</v>
      </c>
      <c r="Z49">
        <v>-513.992502541269</v>
      </c>
      <c r="AA49">
        <v>-513.99653008662403</v>
      </c>
      <c r="AB49" s="34">
        <f>627.5095*(X50-X48)</f>
        <v>60.751098194228867</v>
      </c>
      <c r="AC49" s="34">
        <f>627.5095*(Y50-Y48)</f>
        <v>56.351877109679371</v>
      </c>
      <c r="AD49" s="34">
        <f>627.5095*(Z50-Z48)</f>
        <v>54.339641567157322</v>
      </c>
      <c r="AE49" s="34">
        <f>627.5095*(AA50-AA48)</f>
        <v>54.072998359822201</v>
      </c>
      <c r="AF49" s="109">
        <f>AC49-'CCSD(T)'!BX50</f>
        <v>-1.6402969041972497</v>
      </c>
      <c r="AG49" s="109">
        <f>AD49-'CCSD(T)'!BY50</f>
        <v>-1.7623267865182797</v>
      </c>
      <c r="AH49" s="109">
        <f>AE49-'CCSD(T)'!BY50</f>
        <v>-2.0289699938534014</v>
      </c>
      <c r="AK49" s="5" t="s">
        <v>46</v>
      </c>
      <c r="AL49">
        <v>-511.51974751387303</v>
      </c>
      <c r="AM49">
        <v>-513.86065564345699</v>
      </c>
      <c r="AN49">
        <v>-513.99487243988403</v>
      </c>
      <c r="AO49">
        <v>-513.99901775416697</v>
      </c>
      <c r="AP49" s="34">
        <f>627.5095*(AL50-AL48)</f>
        <v>60.751098192980422</v>
      </c>
      <c r="AQ49" s="34">
        <f>627.5095*(AM50-AM48)</f>
        <v>56.156777726363131</v>
      </c>
      <c r="AR49" s="34">
        <f>627.5095*(AN50-AN48)</f>
        <v>54.105050165119906</v>
      </c>
      <c r="AS49" s="34">
        <f>627.5095*(AO50-AO48)</f>
        <v>53.83082767849784</v>
      </c>
      <c r="AT49" s="109">
        <f>AQ49-'CCSD(T)'!BX50</f>
        <v>-1.8353962875134897</v>
      </c>
      <c r="AU49" s="109">
        <f>AR49-'CCSD(T)'!BY50</f>
        <v>-1.9969181885556964</v>
      </c>
      <c r="AV49" s="109">
        <f>AS49-'CCSD(T)'!BY50</f>
        <v>-2.2711406751777616</v>
      </c>
      <c r="AW49" s="158">
        <f t="shared" si="8"/>
        <v>-2.325950047865291</v>
      </c>
      <c r="AX49" s="158">
        <f t="shared" si="9"/>
        <v>-0.35189003147416997</v>
      </c>
      <c r="AY49" s="160">
        <f>'LNO-CCSD(T)-def2nZVP'!LB50</f>
        <v>-0.2375131759353124</v>
      </c>
      <c r="AZ49" s="23"/>
      <c r="BA49" s="114" t="s">
        <v>46</v>
      </c>
      <c r="BB49" s="144">
        <v>-511.029356741637</v>
      </c>
      <c r="BC49">
        <v>-512.55946666951104</v>
      </c>
      <c r="BD49" s="4">
        <v>-512.63847000287501</v>
      </c>
      <c r="BE49" s="4">
        <v>-512.64163399337303</v>
      </c>
      <c r="BF49" s="34">
        <f>627.5095*(BB50-BB48)</f>
        <v>63.568086844324313</v>
      </c>
      <c r="BG49" s="34">
        <f>627.5095*(BC50-BC48)</f>
        <v>57.861535591837686</v>
      </c>
      <c r="BH49" s="34">
        <f>627.5095*(BD50-BD48)</f>
        <v>56.198616752255191</v>
      </c>
      <c r="BI49" s="34">
        <f>627.5095*(BE50-BE48)</f>
        <v>55.896195709800089</v>
      </c>
      <c r="BJ49" s="109">
        <f>BF49-'CCSD(T)'!BV50</f>
        <v>1.3900028207714854E-2</v>
      </c>
      <c r="BK49" s="109">
        <f>BG49-'CCSD(T)'!CF50</f>
        <v>-0.12811210670944462</v>
      </c>
      <c r="BL49" s="109">
        <f>BH49-'CCSD(T)'!CG50</f>
        <v>9.9827020685573586E-2</v>
      </c>
      <c r="BM49" s="109">
        <f>BI49-'CCSD(T)'!CG50</f>
        <v>-0.2025940217695279</v>
      </c>
      <c r="BO49" s="114" t="s">
        <v>46</v>
      </c>
      <c r="BP49">
        <v>-511.029356741637</v>
      </c>
      <c r="BQ49">
        <v>-512.56094911322305</v>
      </c>
      <c r="BR49">
        <v>-512.64100739643504</v>
      </c>
      <c r="BS49">
        <v>-512.644285168588</v>
      </c>
      <c r="BT49" s="34">
        <f>627.5095*(BP50-BP48)</f>
        <v>63.568086844930697</v>
      </c>
      <c r="BU49" s="34">
        <f>627.5095*(BQ50-BQ48)</f>
        <v>57.920001187222105</v>
      </c>
      <c r="BV49" s="34">
        <f>627.5095*(BR50-BR48)</f>
        <v>56.257389301409198</v>
      </c>
      <c r="BW49" s="34">
        <f>627.5095*(BS50-BS48)</f>
        <v>55.945941170830984</v>
      </c>
      <c r="BX49" s="109">
        <f>BT49-'CCSD(T)'!BV50</f>
        <v>1.390002881409913E-2</v>
      </c>
      <c r="BY49" s="109">
        <f>BU49-'CCSD(T)'!CF50</f>
        <v>-6.9646511325025529E-2</v>
      </c>
      <c r="BZ49" s="109">
        <f>BV49-'CCSD(T)'!CG50</f>
        <v>0.15859956983958057</v>
      </c>
      <c r="CA49" s="109">
        <f>BW49-'CCSD(T)'!CG50</f>
        <v>-0.15284856073863295</v>
      </c>
      <c r="CB49" s="157">
        <f t="shared" si="10"/>
        <v>-1.9740600163911211</v>
      </c>
      <c r="CD49" s="114" t="s">
        <v>46</v>
      </c>
      <c r="CE49">
        <v>-511.06431188031098</v>
      </c>
      <c r="CF49">
        <v>-512.87570317591303</v>
      </c>
      <c r="CG49" s="4">
        <v>-512.96850920861698</v>
      </c>
      <c r="CH49" s="4">
        <v>-512.97189399242598</v>
      </c>
      <c r="CI49" s="34">
        <f>627.5095*(CE50-CE48)</f>
        <v>63.135822034447187</v>
      </c>
      <c r="CJ49" s="34">
        <f>627.5095*(CF50-CF48)</f>
        <v>57.903470031765984</v>
      </c>
      <c r="CK49" s="34">
        <f>627.5095*(CG50-CG48)</f>
        <v>55.939954003638263</v>
      </c>
      <c r="CL49" s="34">
        <f>627.5095*(CH50-CH48)</f>
        <v>55.68414264437137</v>
      </c>
      <c r="CM49" s="109">
        <f>CI49-'CCSD(T)'!BB50</f>
        <v>8.5833253530367415E-3</v>
      </c>
      <c r="CN49" s="109">
        <f>CJ49-'CCSD(T)'!CH50</f>
        <v>4.9296489937120214E-2</v>
      </c>
      <c r="CO49" s="109">
        <f>CK49-'CCSD(T)'!CI50</f>
        <v>0.37668992557204461</v>
      </c>
      <c r="CP49" s="109">
        <f>CL49-'CCSD(T)'!CI50</f>
        <v>0.12087856630515148</v>
      </c>
      <c r="CQ49" s="157">
        <f t="shared" si="11"/>
        <v>-2.219327387394614</v>
      </c>
      <c r="CS49" s="33">
        <f t="shared" si="12"/>
        <v>-0.24526737100349294</v>
      </c>
      <c r="CU49" s="23">
        <f t="shared" si="13"/>
        <v>-0.43226481048350962</v>
      </c>
      <c r="CW49" s="23">
        <f t="shared" si="14"/>
        <v>2.3847238414667657</v>
      </c>
      <c r="CY49">
        <f>CE49-'CCSD(T)'!AP50</f>
        <v>9.4822516604153861E-4</v>
      </c>
      <c r="CZ49">
        <f>BP49-'CCSD(T)'!BN50</f>
        <v>1.0227695830167249E-3</v>
      </c>
      <c r="DC49" s="114" t="s">
        <v>46</v>
      </c>
      <c r="DD49">
        <v>-511.064311880312</v>
      </c>
      <c r="DE49">
        <v>-512.87421383839205</v>
      </c>
      <c r="DF49">
        <v>-512.96571713829803</v>
      </c>
      <c r="DG49" s="39">
        <v>-512.96898619671094</v>
      </c>
      <c r="DH49" s="34">
        <f>627.5095*(DD50-DD48)</f>
        <v>63.135822033769465</v>
      </c>
      <c r="DI49" s="34">
        <f>627.5095*(DE50-DE48)</f>
        <v>57.956354249566026</v>
      </c>
      <c r="DJ49" s="34">
        <f>627.5095*(DF50-DF48)</f>
        <v>56.014085426388768</v>
      </c>
      <c r="DK49" s="34">
        <f>627.5095*(DG50-DG48)</f>
        <v>55.766639223119597</v>
      </c>
      <c r="DL49" s="109">
        <f>DH49-'CCSD(T)'!BB50</f>
        <v>8.5833246753139747E-3</v>
      </c>
      <c r="DM49" s="109">
        <f>DI49-'CCSD(T)'!CH50</f>
        <v>0.10218070773716192</v>
      </c>
      <c r="DN49" s="109">
        <f>DJ49-'CCSD(T)'!CI50</f>
        <v>0.45082134832254894</v>
      </c>
      <c r="DO49" s="109">
        <f>DK49-'CCSD(T)'!CI50</f>
        <v>0.2033751450533785</v>
      </c>
      <c r="DP49" s="157">
        <f t="shared" si="15"/>
        <v>-2.1897150264464287</v>
      </c>
      <c r="DQ49" s="23"/>
    </row>
    <row r="50" spans="1:121" ht="18">
      <c r="A50" s="150">
        <v>-21.18</v>
      </c>
      <c r="C50" s="1">
        <v>-21.18</v>
      </c>
      <c r="D50" s="1">
        <v>-21.18</v>
      </c>
      <c r="E50" s="39">
        <f t="shared" si="3"/>
        <v>2.9796210254502284</v>
      </c>
      <c r="F50" s="5" t="s">
        <v>47</v>
      </c>
      <c r="G50" s="4">
        <v>-511.49065181489402</v>
      </c>
      <c r="H50" s="19">
        <v>-511.49092326019201</v>
      </c>
      <c r="I50" s="138">
        <f t="shared" si="4"/>
        <v>2.7144529798306394E-4</v>
      </c>
      <c r="J50">
        <v>-513.98011933351495</v>
      </c>
      <c r="K50" s="34">
        <f>627.5095*(G48-G49)</f>
        <v>-30.086570377188085</v>
      </c>
      <c r="L50" s="34">
        <f>627.5095*(J48-J49)</f>
        <v>-25.112077753486588</v>
      </c>
      <c r="M50" s="23">
        <f t="shared" si="19"/>
        <v>0.45380253984311025</v>
      </c>
      <c r="N50" s="33">
        <f t="shared" si="20"/>
        <v>-0.2360821317555768</v>
      </c>
      <c r="O50" s="23">
        <f t="shared" si="6"/>
        <v>-0.68988467159868705</v>
      </c>
      <c r="P50" s="23">
        <f>'LNO-CCSD(T)-def2nZVP'!LB51</f>
        <v>0.3888755940188382</v>
      </c>
      <c r="Q50" s="23">
        <f t="shared" si="7"/>
        <v>-0.43480178407088155</v>
      </c>
      <c r="R50" s="23">
        <f t="shared" si="21"/>
        <v>0.23622939992149111</v>
      </c>
      <c r="S50" s="172">
        <f>-'LNO-CCSD(T)-def2nZVP'!AS51+'CCSD(T)'!BY51</f>
        <v>0.22395846003527353</v>
      </c>
      <c r="T50" s="356">
        <f>-'LNO-CCSD(T)-def2nZVP'!FA51+'CCSD(T)'!CI51</f>
        <v>9.8176688296362613E-2</v>
      </c>
      <c r="U50" s="96">
        <f>'LNO-CCSD(T)-def2nZVP'!KV51+Q50+T50+R50</f>
        <v>-18.200378974549771</v>
      </c>
      <c r="V50" s="33">
        <f t="shared" si="2"/>
        <v>2.9796210254502284</v>
      </c>
      <c r="W50" s="114" t="s">
        <v>47</v>
      </c>
      <c r="X50">
        <v>-511.47160366063002</v>
      </c>
      <c r="Y50">
        <v>-513.80982147432803</v>
      </c>
      <c r="Z50">
        <v>-513.93782154119197</v>
      </c>
      <c r="AA50">
        <v>-513.94199994576798</v>
      </c>
      <c r="AB50" s="34">
        <f>627.5095*(X48-X49)</f>
        <v>-30.540372917031195</v>
      </c>
      <c r="AC50" s="34">
        <f>627.5095*(Y48-Y49)</f>
        <v>-24.875995621731011</v>
      </c>
      <c r="AD50" s="34">
        <f>627.5095*(Z48-Z49)</f>
        <v>-20.026794549314467</v>
      </c>
      <c r="AE50" s="34">
        <f>627.5095*(AA48-AA49)</f>
        <v>-19.854816936307042</v>
      </c>
      <c r="AF50" s="109">
        <f>AC50-'CCSD(T)'!BX51</f>
        <v>-0.63624795769340281</v>
      </c>
      <c r="AG50" s="109">
        <f>AD50-'CCSD(T)'!BY51</f>
        <v>-0.32846594411115859</v>
      </c>
      <c r="AH50" s="109">
        <f>AE50-'CCSD(T)'!BY51</f>
        <v>-0.15648833110373417</v>
      </c>
      <c r="AK50" s="5" t="s">
        <v>47</v>
      </c>
      <c r="AL50">
        <v>-511.47160366063201</v>
      </c>
      <c r="AM50">
        <v>-513.80992348901202</v>
      </c>
      <c r="AN50">
        <v>-513.93935410316203</v>
      </c>
      <c r="AO50">
        <v>-513.94364600533595</v>
      </c>
      <c r="AP50" s="34">
        <f>627.5095*(AL48-AL49)</f>
        <v>-30.54037291763758</v>
      </c>
      <c r="AQ50" s="34">
        <f>627.5095*(AM48-AM49)</f>
        <v>-24.321868856675742</v>
      </c>
      <c r="AR50" s="34">
        <f>627.5095*(AN48-AN49)</f>
        <v>-19.266766447864505</v>
      </c>
      <c r="AS50" s="34">
        <f>627.5095*(AO48-AO49)</f>
        <v>-19.084529255418111</v>
      </c>
      <c r="AT50" s="109">
        <f>AQ50-'CCSD(T)'!BX51</f>
        <v>-8.2121192638133778E-2</v>
      </c>
      <c r="AU50" s="109">
        <f>AR50-'CCSD(T)'!BY51</f>
        <v>0.43156215733880288</v>
      </c>
      <c r="AV50" s="109">
        <f>AS50-'CCSD(T)'!BY51</f>
        <v>0.61379934978519657</v>
      </c>
      <c r="AW50" s="158">
        <f t="shared" si="8"/>
        <v>5.2373396012576308</v>
      </c>
      <c r="AX50" s="158">
        <f t="shared" si="9"/>
        <v>0.8348741934614381</v>
      </c>
      <c r="AY50" s="160">
        <f>'LNO-CCSD(T)-def2nZVP'!LB51</f>
        <v>0.3888755940188382</v>
      </c>
      <c r="AZ50" s="23"/>
      <c r="BA50" s="114" t="s">
        <v>47</v>
      </c>
      <c r="BB50" s="144">
        <v>-510.98058043383497</v>
      </c>
      <c r="BC50">
        <v>-512.50642112968399</v>
      </c>
      <c r="BD50" s="4">
        <v>-512.58183798643495</v>
      </c>
      <c r="BE50" s="4">
        <v>-512.58496066635905</v>
      </c>
      <c r="BF50" s="34">
        <f>627.5095*(BB48-BB49)</f>
        <v>-32.960490323626772</v>
      </c>
      <c r="BG50" s="34">
        <f>627.5095*(BC48-BC49)</f>
        <v>-24.574955417733388</v>
      </c>
      <c r="BH50" s="34">
        <f>627.5095*(BD48-BD49)</f>
        <v>-20.661488431959967</v>
      </c>
      <c r="BI50" s="34">
        <f>627.5095*(BE48-BE49)</f>
        <v>-20.333144611919693</v>
      </c>
      <c r="BJ50" s="109">
        <f>BF50-'CCSD(T)'!BV51</f>
        <v>-2.8401007190424821E-2</v>
      </c>
      <c r="BK50" s="109">
        <f>BG50-'CCSD(T)'!CF51</f>
        <v>-0.3383248982133189</v>
      </c>
      <c r="BL50" s="109">
        <f>BH50-'CCSD(T)'!CG51</f>
        <v>-0.96658994981320845</v>
      </c>
      <c r="BM50" s="109">
        <f>BI50-'CCSD(T)'!CG51</f>
        <v>-0.63824612977293427</v>
      </c>
      <c r="BO50" s="114" t="s">
        <v>47</v>
      </c>
      <c r="BP50">
        <v>-510.980580433836</v>
      </c>
      <c r="BQ50">
        <v>-512.50732721809504</v>
      </c>
      <c r="BR50">
        <v>-512.58356349107396</v>
      </c>
      <c r="BS50">
        <v>-512.58679336329703</v>
      </c>
      <c r="BT50" s="34">
        <f>627.5095*(BP48-BP49)</f>
        <v>-32.960490324875217</v>
      </c>
      <c r="BU50" s="34">
        <f>627.5095*(BQ48-BQ49)</f>
        <v>-24.271752586396246</v>
      </c>
      <c r="BV50" s="34">
        <f>627.5095*(BR48-BR49)</f>
        <v>-20.210792970228603</v>
      </c>
      <c r="BW50" s="34">
        <f>627.5095*(BS48-BS49)</f>
        <v>-19.869287178600054</v>
      </c>
      <c r="BX50" s="109">
        <f>BT50-'CCSD(T)'!BV51</f>
        <v>-2.8401008438869724E-2</v>
      </c>
      <c r="BY50" s="109">
        <f>BU50-'CCSD(T)'!CF51</f>
        <v>-3.5122066876176916E-2</v>
      </c>
      <c r="BZ50" s="109">
        <f>BV50-'CCSD(T)'!CG51</f>
        <v>-0.51589448808184457</v>
      </c>
      <c r="CA50" s="109">
        <f>BW50-'CCSD(T)'!CG51</f>
        <v>-0.17438869645329547</v>
      </c>
      <c r="CB50" s="157">
        <f t="shared" si="10"/>
        <v>4.4024654077961927</v>
      </c>
      <c r="CD50" s="114" t="s">
        <v>47</v>
      </c>
      <c r="CE50">
        <v>-511.01495591124097</v>
      </c>
      <c r="CF50">
        <v>-512.82144664375005</v>
      </c>
      <c r="CG50" s="4">
        <v>-512.90934764356996</v>
      </c>
      <c r="CH50" s="4">
        <v>-512.91275792769602</v>
      </c>
      <c r="CI50" s="34">
        <f>627.5095*(CE48-CE49)</f>
        <v>-32.164482561311807</v>
      </c>
      <c r="CJ50" s="34">
        <f>627.5095*(CF48-CF49)</f>
        <v>-23.856980662439938</v>
      </c>
      <c r="CK50" s="34">
        <f>627.5095*(CG48-CG49)</f>
        <v>-18.815509901765076</v>
      </c>
      <c r="CL50" s="34">
        <f>627.5095*(CH48-CH49)</f>
        <v>-18.575700233709515</v>
      </c>
      <c r="CM50" s="109">
        <f>CI50-'CCSD(T)'!BB51</f>
        <v>-1.6519200192519179E-2</v>
      </c>
      <c r="CN50" s="109">
        <f>CJ50-'CCSD(T)'!CH51</f>
        <v>-0.1923446267676745</v>
      </c>
      <c r="CO50" s="109">
        <f>CK50-'CCSD(T)'!CI51</f>
        <v>-0.70247357023970736</v>
      </c>
      <c r="CP50" s="109">
        <f>CL50-'CCSD(T)'!CI51</f>
        <v>-0.46266390218414699</v>
      </c>
      <c r="CQ50" s="157">
        <f t="shared" si="11"/>
        <v>5.2812804287304225</v>
      </c>
      <c r="CS50" s="33">
        <f t="shared" si="12"/>
        <v>0.87881502093422981</v>
      </c>
      <c r="CU50" s="23">
        <f t="shared" si="13"/>
        <v>0.7960077635634093</v>
      </c>
      <c r="CW50" s="23">
        <f t="shared" si="14"/>
        <v>-1.6241096436742275</v>
      </c>
      <c r="CY50">
        <f>CE50-'CCSD(T)'!AP51</f>
        <v>9.3557854501113979E-4</v>
      </c>
      <c r="CZ50">
        <f>BP50-'CCSD(T)'!BN51</f>
        <v>9.9966080199465068E-4</v>
      </c>
      <c r="DC50" s="114" t="s">
        <v>47</v>
      </c>
      <c r="DD50">
        <v>-511.01495591124302</v>
      </c>
      <c r="DE50">
        <v>-512.82052275715898</v>
      </c>
      <c r="DF50">
        <v>-512.90739536357501</v>
      </c>
      <c r="DG50" s="39">
        <v>-512.91069801390597</v>
      </c>
      <c r="DH50" s="34">
        <f>627.5095*(DD48-DD49)</f>
        <v>-32.164482561276131</v>
      </c>
      <c r="DI50" s="34">
        <f>627.5095*(DE48-DE49)</f>
        <v>-24.264690710543594</v>
      </c>
      <c r="DJ50" s="34">
        <f>627.5095*(DF48-DF49)</f>
        <v>-19.416617730829792</v>
      </c>
      <c r="DK50" s="34">
        <f>627.5095*(DG48-DG49)</f>
        <v>-19.190250775262914</v>
      </c>
      <c r="DL50" s="109">
        <f>DH50-'CCSD(T)'!BB51</f>
        <v>-1.6519200156842828E-2</v>
      </c>
      <c r="DM50" s="109">
        <f>DI50-'CCSD(T)'!CH51</f>
        <v>-0.60005467487133046</v>
      </c>
      <c r="DN50" s="109">
        <f>DJ50-'CCSD(T)'!CI51</f>
        <v>-1.3035813993044236</v>
      </c>
      <c r="DO50" s="109">
        <f>DK50-'CCSD(T)'!CI51</f>
        <v>-1.0772144437375459</v>
      </c>
      <c r="DP50" s="157">
        <f t="shared" si="15"/>
        <v>5.0744399352806795</v>
      </c>
      <c r="DQ50" s="23"/>
    </row>
    <row r="51" spans="1:121" ht="18">
      <c r="A51" s="1">
        <v>21.48</v>
      </c>
      <c r="C51" s="1">
        <v>21.48</v>
      </c>
      <c r="D51" s="1"/>
      <c r="E51" s="39"/>
      <c r="F51" s="5" t="s">
        <v>48</v>
      </c>
      <c r="H51" s="20"/>
      <c r="I51" s="138"/>
      <c r="J51"/>
      <c r="K51" s="94"/>
      <c r="L51" s="94"/>
      <c r="M51" s="23"/>
      <c r="N51" s="33"/>
      <c r="O51" s="23"/>
      <c r="P51" s="23" t="e">
        <f>'LNO-CCSD(T)-def2nZVP'!LB52</f>
        <v>#VALUE!</v>
      </c>
      <c r="Q51" s="23"/>
      <c r="R51" s="23" t="e">
        <f t="shared" si="21"/>
        <v>#VALUE!</v>
      </c>
      <c r="S51" s="172" t="e">
        <f>-'LNO-CCSD(T)-def2nZVP'!AS52+'CCSD(T)'!BY52</f>
        <v>#VALUE!</v>
      </c>
      <c r="T51" s="356" t="e">
        <f>-'LNO-CCSD(T)-def2nZVP'!FA52+'CCSD(T)'!CI52</f>
        <v>#VALUE!</v>
      </c>
      <c r="U51" s="96" t="e">
        <f>'LNO-CCSD(T)-def2nZVP'!KV52+Q51+T51+R51</f>
        <v>#VALUE!</v>
      </c>
      <c r="V51" s="33"/>
      <c r="W51" s="114" t="s">
        <v>48</v>
      </c>
      <c r="Y51"/>
      <c r="Z51"/>
      <c r="AA51"/>
      <c r="AB51" s="18"/>
      <c r="AC51" s="18"/>
      <c r="AD51" s="18"/>
      <c r="AE51" s="18"/>
      <c r="AF51" s="109"/>
      <c r="AG51" s="109"/>
      <c r="AH51" s="109"/>
      <c r="AK51" s="5" t="s">
        <v>48</v>
      </c>
      <c r="AL51" s="4"/>
      <c r="AM51" s="130"/>
      <c r="AP51" s="24"/>
      <c r="AQ51" s="24"/>
      <c r="AR51" s="18"/>
      <c r="AS51" s="18"/>
      <c r="AT51" s="109"/>
      <c r="AU51" s="109"/>
      <c r="AV51" s="109"/>
      <c r="AW51" s="158">
        <f t="shared" si="8"/>
        <v>0</v>
      </c>
      <c r="AX51" s="158">
        <f t="shared" si="9"/>
        <v>0</v>
      </c>
      <c r="AY51" s="160" t="e">
        <f>'LNO-CCSD(T)-def2nZVP'!LB52</f>
        <v>#VALUE!</v>
      </c>
      <c r="AZ51" s="23"/>
      <c r="BA51" s="114" t="s">
        <v>48</v>
      </c>
      <c r="BB51" s="144"/>
      <c r="BD51" s="4"/>
      <c r="BE51" s="4"/>
      <c r="BF51" s="18"/>
      <c r="BG51" s="18"/>
      <c r="BH51" s="18"/>
      <c r="BI51" s="18"/>
      <c r="BJ51" s="109"/>
      <c r="BK51" s="109" t="e">
        <f>BG51-'CCSD(T)'!CF52</f>
        <v>#VALUE!</v>
      </c>
      <c r="BL51" s="109" t="e">
        <f>BH51-'CCSD(T)'!CG52</f>
        <v>#VALUE!</v>
      </c>
      <c r="BM51" s="109" t="e">
        <f>BI51-'CCSD(T)'!CG52</f>
        <v>#VALUE!</v>
      </c>
      <c r="BO51" s="114" t="s">
        <v>48</v>
      </c>
      <c r="BT51" s="18"/>
      <c r="BU51" s="18"/>
      <c r="BV51" s="18"/>
      <c r="BW51" s="18"/>
      <c r="BX51" s="109"/>
      <c r="BY51" s="109" t="e">
        <f>BU51-'CCSD(T)'!CF52</f>
        <v>#VALUE!</v>
      </c>
      <c r="BZ51" s="109" t="e">
        <f>BV51-'CCSD(T)'!CG52</f>
        <v>#VALUE!</v>
      </c>
      <c r="CA51" s="109" t="e">
        <f>BW51-'CCSD(T)'!CG52</f>
        <v>#VALUE!</v>
      </c>
      <c r="CB51" s="157"/>
      <c r="CD51" s="114" t="s">
        <v>48</v>
      </c>
      <c r="CG51" s="4"/>
      <c r="CH51" s="4"/>
      <c r="CI51" s="18"/>
      <c r="CJ51" s="18"/>
      <c r="CK51" s="18"/>
      <c r="CL51" s="18"/>
      <c r="CM51" s="109" t="e">
        <f>CI51-'CCSD(T)'!BB52</f>
        <v>#VALUE!</v>
      </c>
      <c r="CN51" s="109" t="e">
        <f>CJ51-'CCSD(T)'!CH52</f>
        <v>#VALUE!</v>
      </c>
      <c r="CO51" s="109" t="e">
        <f>CK51-'CCSD(T)'!CI52</f>
        <v>#VALUE!</v>
      </c>
      <c r="CP51" s="109" t="e">
        <f>CL51-'CCSD(T)'!CI52</f>
        <v>#VALUE!</v>
      </c>
      <c r="CQ51" s="157"/>
      <c r="CS51" s="33"/>
      <c r="CU51" s="23"/>
      <c r="CW51" s="23"/>
      <c r="DC51" s="114" t="s">
        <v>48</v>
      </c>
      <c r="DG51" s="39"/>
      <c r="DH51" s="18"/>
      <c r="DI51" s="18"/>
      <c r="DJ51" s="18"/>
      <c r="DK51" s="18"/>
      <c r="DL51" s="109" t="e">
        <f>DH51-'CCSD(T)'!BB52</f>
        <v>#VALUE!</v>
      </c>
      <c r="DM51" s="109" t="e">
        <f>DI51-'CCSD(T)'!CH52</f>
        <v>#VALUE!</v>
      </c>
      <c r="DN51" s="109" t="e">
        <f>DJ51-'CCSD(T)'!CI52</f>
        <v>#VALUE!</v>
      </c>
      <c r="DO51" s="109" t="e">
        <f>DK51-'CCSD(T)'!CI52</f>
        <v>#VALUE!</v>
      </c>
      <c r="DP51" s="157"/>
      <c r="DQ51" s="23"/>
    </row>
    <row r="52" spans="1:121" ht="18">
      <c r="A52" s="1">
        <v>35.47</v>
      </c>
      <c r="C52" s="1">
        <v>35.47</v>
      </c>
      <c r="D52" s="1"/>
      <c r="E52" s="39"/>
      <c r="F52" s="5" t="s">
        <v>49</v>
      </c>
      <c r="H52" s="20"/>
      <c r="I52" s="138"/>
      <c r="J52"/>
      <c r="K52" s="94"/>
      <c r="L52" s="94"/>
      <c r="M52" s="23"/>
      <c r="N52" s="33"/>
      <c r="O52" s="23"/>
      <c r="P52" s="23" t="e">
        <f>'LNO-CCSD(T)-def2nZVP'!LB53</f>
        <v>#VALUE!</v>
      </c>
      <c r="Q52" s="23"/>
      <c r="R52" s="23" t="e">
        <f t="shared" si="21"/>
        <v>#VALUE!</v>
      </c>
      <c r="S52" s="172" t="e">
        <f>-'LNO-CCSD(T)-def2nZVP'!AS53+'CCSD(T)'!BY53</f>
        <v>#VALUE!</v>
      </c>
      <c r="T52" s="356" t="e">
        <f>-'LNO-CCSD(T)-def2nZVP'!FA53+'CCSD(T)'!CI53</f>
        <v>#VALUE!</v>
      </c>
      <c r="U52" s="96" t="e">
        <f>'LNO-CCSD(T)-def2nZVP'!KV53+Q52+T52+R52</f>
        <v>#VALUE!</v>
      </c>
      <c r="V52" s="33"/>
      <c r="W52" s="114" t="s">
        <v>49</v>
      </c>
      <c r="Y52"/>
      <c r="Z52"/>
      <c r="AA52"/>
      <c r="AB52" s="18"/>
      <c r="AC52" s="18"/>
      <c r="AD52" s="18"/>
      <c r="AE52" s="18"/>
      <c r="AF52" s="109"/>
      <c r="AG52" s="109"/>
      <c r="AH52" s="109"/>
      <c r="AK52" s="5" t="s">
        <v>49</v>
      </c>
      <c r="AL52" s="4"/>
      <c r="AM52" s="130"/>
      <c r="AP52" s="24"/>
      <c r="AQ52" s="24"/>
      <c r="AR52" s="18"/>
      <c r="AS52" s="18"/>
      <c r="AT52" s="109"/>
      <c r="AU52" s="109"/>
      <c r="AV52" s="109"/>
      <c r="AW52" s="158">
        <f t="shared" si="8"/>
        <v>0</v>
      </c>
      <c r="AX52" s="158">
        <f t="shared" si="9"/>
        <v>0</v>
      </c>
      <c r="AY52" s="160" t="e">
        <f>'LNO-CCSD(T)-def2nZVP'!LB53</f>
        <v>#VALUE!</v>
      </c>
      <c r="AZ52" s="23"/>
      <c r="BA52" s="114" t="s">
        <v>49</v>
      </c>
      <c r="BB52" s="144"/>
      <c r="BD52" s="4"/>
      <c r="BE52" s="4"/>
      <c r="BF52" s="18"/>
      <c r="BG52" s="18"/>
      <c r="BH52" s="18"/>
      <c r="BI52" s="18"/>
      <c r="BJ52" s="109"/>
      <c r="BK52" s="109" t="e">
        <f>BG52-'CCSD(T)'!CF53</f>
        <v>#VALUE!</v>
      </c>
      <c r="BL52" s="109" t="e">
        <f>BH52-'CCSD(T)'!CG53</f>
        <v>#VALUE!</v>
      </c>
      <c r="BM52" s="109" t="e">
        <f>BI52-'CCSD(T)'!CG53</f>
        <v>#VALUE!</v>
      </c>
      <c r="BO52" s="114" t="s">
        <v>49</v>
      </c>
      <c r="BT52" s="18"/>
      <c r="BU52" s="18"/>
      <c r="BV52" s="18"/>
      <c r="BW52" s="18"/>
      <c r="BX52" s="109"/>
      <c r="BY52" s="109" t="e">
        <f>BU52-'CCSD(T)'!CF53</f>
        <v>#VALUE!</v>
      </c>
      <c r="BZ52" s="109" t="e">
        <f>BV52-'CCSD(T)'!CG53</f>
        <v>#VALUE!</v>
      </c>
      <c r="CA52" s="109" t="e">
        <f>BW52-'CCSD(T)'!CG53</f>
        <v>#VALUE!</v>
      </c>
      <c r="CB52" s="157"/>
      <c r="CD52" s="114" t="s">
        <v>49</v>
      </c>
      <c r="CG52" s="4"/>
      <c r="CH52" s="4"/>
      <c r="CI52" s="18"/>
      <c r="CJ52" s="18"/>
      <c r="CK52" s="18"/>
      <c r="CL52" s="18"/>
      <c r="CM52" s="109" t="e">
        <f>CI52-'CCSD(T)'!BB53</f>
        <v>#VALUE!</v>
      </c>
      <c r="CN52" s="109" t="e">
        <f>CJ52-'CCSD(T)'!CH53</f>
        <v>#VALUE!</v>
      </c>
      <c r="CO52" s="109" t="e">
        <f>CK52-'CCSD(T)'!CI53</f>
        <v>#VALUE!</v>
      </c>
      <c r="CP52" s="109" t="e">
        <f>CL52-'CCSD(T)'!CI53</f>
        <v>#VALUE!</v>
      </c>
      <c r="CQ52" s="157"/>
      <c r="CS52" s="33"/>
      <c r="CU52" s="23"/>
      <c r="CW52" s="23"/>
      <c r="DC52" s="114" t="s">
        <v>49</v>
      </c>
      <c r="DG52" s="39"/>
      <c r="DH52" s="18"/>
      <c r="DI52" s="18"/>
      <c r="DJ52" s="18"/>
      <c r="DK52" s="18"/>
      <c r="DL52" s="109" t="e">
        <f>DH52-'CCSD(T)'!BB53</f>
        <v>#VALUE!</v>
      </c>
      <c r="DM52" s="109" t="e">
        <f>DI52-'CCSD(T)'!CH53</f>
        <v>#VALUE!</v>
      </c>
      <c r="DN52" s="109" t="e">
        <f>DJ52-'CCSD(T)'!CI53</f>
        <v>#VALUE!</v>
      </c>
      <c r="DO52" s="109" t="e">
        <f>DK52-'CCSD(T)'!CI53</f>
        <v>#VALUE!</v>
      </c>
      <c r="DP52" s="157"/>
      <c r="DQ52" s="23"/>
    </row>
    <row r="53" spans="1:121" ht="18">
      <c r="A53" s="1">
        <v>-13.99</v>
      </c>
      <c r="C53" s="1">
        <v>-13.99</v>
      </c>
      <c r="D53" s="1"/>
      <c r="E53" s="39"/>
      <c r="F53" s="5" t="s">
        <v>50</v>
      </c>
      <c r="H53" s="20"/>
      <c r="I53" s="138"/>
      <c r="J53"/>
      <c r="K53" s="94"/>
      <c r="L53" s="94"/>
      <c r="M53" s="23"/>
      <c r="N53" s="33"/>
      <c r="O53" s="23"/>
      <c r="P53" s="23" t="e">
        <f>'LNO-CCSD(T)-def2nZVP'!LB54</f>
        <v>#VALUE!</v>
      </c>
      <c r="Q53" s="23"/>
      <c r="R53" s="23" t="e">
        <f t="shared" si="21"/>
        <v>#VALUE!</v>
      </c>
      <c r="S53" s="172" t="e">
        <f>-'LNO-CCSD(T)-def2nZVP'!AS54+'CCSD(T)'!BY54</f>
        <v>#VALUE!</v>
      </c>
      <c r="T53" s="356" t="e">
        <f>-'LNO-CCSD(T)-def2nZVP'!FA54+'CCSD(T)'!CI54</f>
        <v>#VALUE!</v>
      </c>
      <c r="U53" s="96" t="e">
        <f>'LNO-CCSD(T)-def2nZVP'!KV54+Q53+T53+R53</f>
        <v>#VALUE!</v>
      </c>
      <c r="V53" s="33"/>
      <c r="W53" s="114" t="s">
        <v>50</v>
      </c>
      <c r="Y53"/>
      <c r="Z53"/>
      <c r="AA53"/>
      <c r="AB53" s="18"/>
      <c r="AC53" s="18"/>
      <c r="AD53" s="18"/>
      <c r="AE53" s="18"/>
      <c r="AF53" s="109"/>
      <c r="AG53" s="109"/>
      <c r="AH53" s="109"/>
      <c r="AK53" s="5" t="s">
        <v>50</v>
      </c>
      <c r="AL53" s="4"/>
      <c r="AM53" s="130"/>
      <c r="AP53" s="24"/>
      <c r="AQ53" s="24"/>
      <c r="AR53" s="18"/>
      <c r="AS53" s="18"/>
      <c r="AT53" s="109"/>
      <c r="AU53" s="109"/>
      <c r="AV53" s="109"/>
      <c r="AW53" s="158">
        <f t="shared" si="8"/>
        <v>0</v>
      </c>
      <c r="AX53" s="158">
        <f t="shared" si="9"/>
        <v>0</v>
      </c>
      <c r="AY53" s="160" t="e">
        <f>'LNO-CCSD(T)-def2nZVP'!LB54</f>
        <v>#VALUE!</v>
      </c>
      <c r="AZ53" s="23"/>
      <c r="BA53" s="114" t="s">
        <v>50</v>
      </c>
      <c r="BB53" s="144"/>
      <c r="BD53" s="4"/>
      <c r="BE53" s="4"/>
      <c r="BF53" s="18"/>
      <c r="BG53" s="18"/>
      <c r="BH53" s="18"/>
      <c r="BI53" s="18"/>
      <c r="BJ53" s="109"/>
      <c r="BK53" s="109" t="e">
        <f>BG53-'CCSD(T)'!CF54</f>
        <v>#VALUE!</v>
      </c>
      <c r="BL53" s="109" t="e">
        <f>BH53-'CCSD(T)'!CG54</f>
        <v>#VALUE!</v>
      </c>
      <c r="BM53" s="109" t="e">
        <f>BI53-'CCSD(T)'!CG54</f>
        <v>#VALUE!</v>
      </c>
      <c r="BO53" s="114" t="s">
        <v>50</v>
      </c>
      <c r="BT53" s="18"/>
      <c r="BU53" s="18"/>
      <c r="BV53" s="18"/>
      <c r="BW53" s="18"/>
      <c r="BX53" s="109"/>
      <c r="BY53" s="109" t="e">
        <f>BU53-'CCSD(T)'!CF54</f>
        <v>#VALUE!</v>
      </c>
      <c r="BZ53" s="109" t="e">
        <f>BV53-'CCSD(T)'!CG54</f>
        <v>#VALUE!</v>
      </c>
      <c r="CA53" s="109" t="e">
        <f>BW53-'CCSD(T)'!CG54</f>
        <v>#VALUE!</v>
      </c>
      <c r="CB53" s="157"/>
      <c r="CD53" s="114" t="s">
        <v>50</v>
      </c>
      <c r="CG53" s="4"/>
      <c r="CH53" s="4"/>
      <c r="CI53" s="18"/>
      <c r="CJ53" s="18"/>
      <c r="CK53" s="18"/>
      <c r="CL53" s="18"/>
      <c r="CM53" s="109" t="e">
        <f>CI53-'CCSD(T)'!BB54</f>
        <v>#VALUE!</v>
      </c>
      <c r="CN53" s="109" t="e">
        <f>CJ53-'CCSD(T)'!CH54</f>
        <v>#VALUE!</v>
      </c>
      <c r="CO53" s="109" t="e">
        <f>CK53-'CCSD(T)'!CI54</f>
        <v>#VALUE!</v>
      </c>
      <c r="CP53" s="109" t="e">
        <f>CL53-'CCSD(T)'!CI54</f>
        <v>#VALUE!</v>
      </c>
      <c r="CQ53" s="157"/>
      <c r="CS53" s="33"/>
      <c r="CU53" s="23"/>
      <c r="CW53" s="23"/>
      <c r="DC53" s="114" t="s">
        <v>50</v>
      </c>
      <c r="DG53" s="39"/>
      <c r="DH53" s="18"/>
      <c r="DI53" s="18"/>
      <c r="DJ53" s="18"/>
      <c r="DK53" s="18"/>
      <c r="DL53" s="109" t="e">
        <f>DH53-'CCSD(T)'!BB54</f>
        <v>#VALUE!</v>
      </c>
      <c r="DM53" s="109" t="e">
        <f>DI53-'CCSD(T)'!CH54</f>
        <v>#VALUE!</v>
      </c>
      <c r="DN53" s="109" t="e">
        <f>DJ53-'CCSD(T)'!CI54</f>
        <v>#VALUE!</v>
      </c>
      <c r="DO53" s="109" t="e">
        <f>DK53-'CCSD(T)'!CI54</f>
        <v>#VALUE!</v>
      </c>
      <c r="DP53" s="157"/>
      <c r="DQ53" s="23"/>
    </row>
    <row r="54" spans="1:121" ht="18">
      <c r="A54" s="1">
        <v>25.34</v>
      </c>
      <c r="C54" s="1">
        <v>25.34</v>
      </c>
      <c r="D54" s="1"/>
      <c r="E54" s="39"/>
      <c r="F54" s="5" t="s">
        <v>51</v>
      </c>
      <c r="H54" s="20"/>
      <c r="I54" s="138"/>
      <c r="J54"/>
      <c r="K54" s="94"/>
      <c r="L54" s="94"/>
      <c r="M54" s="23"/>
      <c r="N54" s="33"/>
      <c r="O54" s="23"/>
      <c r="P54" s="23" t="e">
        <f>'LNO-CCSD(T)-def2nZVP'!LB55</f>
        <v>#VALUE!</v>
      </c>
      <c r="Q54" s="23"/>
      <c r="R54" s="23" t="e">
        <f t="shared" si="21"/>
        <v>#VALUE!</v>
      </c>
      <c r="S54" s="172" t="e">
        <f>-'LNO-CCSD(T)-def2nZVP'!AS55+'CCSD(T)'!BY55</f>
        <v>#VALUE!</v>
      </c>
      <c r="T54" s="356" t="e">
        <f>-'LNO-CCSD(T)-def2nZVP'!FA55+'CCSD(T)'!CI55</f>
        <v>#VALUE!</v>
      </c>
      <c r="U54" s="96" t="e">
        <f>'LNO-CCSD(T)-def2nZVP'!KV55+Q54+T54+R54</f>
        <v>#VALUE!</v>
      </c>
      <c r="V54" s="33"/>
      <c r="W54" s="114" t="s">
        <v>51</v>
      </c>
      <c r="Y54"/>
      <c r="Z54"/>
      <c r="AA54"/>
      <c r="AB54" s="18"/>
      <c r="AC54" s="18"/>
      <c r="AD54" s="18"/>
      <c r="AE54" s="18"/>
      <c r="AF54" s="109"/>
      <c r="AG54" s="109"/>
      <c r="AH54" s="109"/>
      <c r="AK54" s="5" t="s">
        <v>51</v>
      </c>
      <c r="AL54" s="4"/>
      <c r="AM54" s="130"/>
      <c r="AP54" s="24"/>
      <c r="AQ54" s="24"/>
      <c r="AR54" s="18"/>
      <c r="AS54" s="18"/>
      <c r="AT54" s="109"/>
      <c r="AU54" s="109"/>
      <c r="AV54" s="109"/>
      <c r="AW54" s="158">
        <f t="shared" si="8"/>
        <v>0</v>
      </c>
      <c r="AX54" s="158">
        <f t="shared" si="9"/>
        <v>0</v>
      </c>
      <c r="AY54" s="160" t="e">
        <f>'LNO-CCSD(T)-def2nZVP'!LB55</f>
        <v>#VALUE!</v>
      </c>
      <c r="AZ54" s="23"/>
      <c r="BA54" s="114" t="s">
        <v>51</v>
      </c>
      <c r="BB54" s="144"/>
      <c r="BD54" s="4"/>
      <c r="BE54" s="4"/>
      <c r="BF54" s="18"/>
      <c r="BG54" s="18"/>
      <c r="BH54" s="18"/>
      <c r="BI54" s="18"/>
      <c r="BJ54" s="109"/>
      <c r="BK54" s="109" t="e">
        <f>BG54-'CCSD(T)'!CF55</f>
        <v>#VALUE!</v>
      </c>
      <c r="BL54" s="109" t="e">
        <f>BH54-'CCSD(T)'!CG55</f>
        <v>#VALUE!</v>
      </c>
      <c r="BM54" s="109" t="e">
        <f>BI54-'CCSD(T)'!CG55</f>
        <v>#VALUE!</v>
      </c>
      <c r="BO54" s="114" t="s">
        <v>51</v>
      </c>
      <c r="BT54" s="18"/>
      <c r="BU54" s="18"/>
      <c r="BV54" s="18"/>
      <c r="BW54" s="18"/>
      <c r="BX54" s="109"/>
      <c r="BY54" s="109" t="e">
        <f>BU54-'CCSD(T)'!CF55</f>
        <v>#VALUE!</v>
      </c>
      <c r="BZ54" s="109" t="e">
        <f>BV54-'CCSD(T)'!CG55</f>
        <v>#VALUE!</v>
      </c>
      <c r="CA54" s="109" t="e">
        <f>BW54-'CCSD(T)'!CG55</f>
        <v>#VALUE!</v>
      </c>
      <c r="CB54" s="157"/>
      <c r="CD54" s="114" t="s">
        <v>51</v>
      </c>
      <c r="CG54" s="4"/>
      <c r="CH54" s="4"/>
      <c r="CI54" s="18"/>
      <c r="CJ54" s="18"/>
      <c r="CK54" s="18"/>
      <c r="CL54" s="18"/>
      <c r="CM54" s="109" t="e">
        <f>CI54-'CCSD(T)'!BB55</f>
        <v>#VALUE!</v>
      </c>
      <c r="CN54" s="109" t="e">
        <f>CJ54-'CCSD(T)'!CH55</f>
        <v>#VALUE!</v>
      </c>
      <c r="CO54" s="109" t="e">
        <f>CK54-'CCSD(T)'!CI55</f>
        <v>#VALUE!</v>
      </c>
      <c r="CP54" s="109" t="e">
        <f>CL54-'CCSD(T)'!CI55</f>
        <v>#VALUE!</v>
      </c>
      <c r="CQ54" s="157"/>
      <c r="CS54" s="33"/>
      <c r="CU54" s="23"/>
      <c r="CW54" s="23"/>
      <c r="DC54" s="114" t="s">
        <v>51</v>
      </c>
      <c r="DG54" s="39"/>
      <c r="DH54" s="18"/>
      <c r="DI54" s="18"/>
      <c r="DJ54" s="18"/>
      <c r="DK54" s="18"/>
      <c r="DL54" s="109" t="e">
        <f>DH54-'CCSD(T)'!BB55</f>
        <v>#VALUE!</v>
      </c>
      <c r="DM54" s="109" t="e">
        <f>DI54-'CCSD(T)'!CH55</f>
        <v>#VALUE!</v>
      </c>
      <c r="DN54" s="109" t="e">
        <f>DJ54-'CCSD(T)'!CI55</f>
        <v>#VALUE!</v>
      </c>
      <c r="DO54" s="109" t="e">
        <f>DK54-'CCSD(T)'!CI55</f>
        <v>#VALUE!</v>
      </c>
      <c r="DP54" s="157"/>
      <c r="DQ54" s="23"/>
    </row>
    <row r="55" spans="1:121" ht="18">
      <c r="A55" s="1">
        <v>36.049999999999997</v>
      </c>
      <c r="C55" s="1">
        <v>36.049999999999997</v>
      </c>
      <c r="D55" s="1"/>
      <c r="E55" s="39"/>
      <c r="F55" s="5" t="s">
        <v>52</v>
      </c>
      <c r="H55" s="20"/>
      <c r="I55" s="138"/>
      <c r="J55"/>
      <c r="K55" s="94"/>
      <c r="L55" s="94"/>
      <c r="M55" s="23"/>
      <c r="N55" s="33"/>
      <c r="O55" s="23"/>
      <c r="P55" s="23" t="e">
        <f>'LNO-CCSD(T)-def2nZVP'!LB56</f>
        <v>#VALUE!</v>
      </c>
      <c r="Q55" s="23"/>
      <c r="R55" s="23" t="e">
        <f t="shared" si="21"/>
        <v>#VALUE!</v>
      </c>
      <c r="S55" s="172" t="e">
        <f>-'LNO-CCSD(T)-def2nZVP'!AS56+'CCSD(T)'!BY56</f>
        <v>#VALUE!</v>
      </c>
      <c r="T55" s="356" t="e">
        <f>-'LNO-CCSD(T)-def2nZVP'!FA56+'CCSD(T)'!CI56</f>
        <v>#VALUE!</v>
      </c>
      <c r="U55" s="96" t="e">
        <f>'LNO-CCSD(T)-def2nZVP'!KV56+Q55+T55+R55</f>
        <v>#VALUE!</v>
      </c>
      <c r="V55" s="33"/>
      <c r="W55" s="114" t="s">
        <v>52</v>
      </c>
      <c r="Y55"/>
      <c r="Z55"/>
      <c r="AA55"/>
      <c r="AB55" s="18"/>
      <c r="AC55" s="18"/>
      <c r="AD55" s="18"/>
      <c r="AE55" s="18"/>
      <c r="AF55" s="109"/>
      <c r="AG55" s="109"/>
      <c r="AH55" s="109"/>
      <c r="AK55" s="5" t="s">
        <v>52</v>
      </c>
      <c r="AL55" s="4"/>
      <c r="AM55" s="130"/>
      <c r="AP55" s="24"/>
      <c r="AQ55" s="24"/>
      <c r="AR55" s="18"/>
      <c r="AS55" s="18"/>
      <c r="AT55" s="109"/>
      <c r="AU55" s="109"/>
      <c r="AV55" s="109"/>
      <c r="AW55" s="158">
        <f t="shared" si="8"/>
        <v>0</v>
      </c>
      <c r="AX55" s="158">
        <f t="shared" si="9"/>
        <v>0</v>
      </c>
      <c r="AY55" s="160" t="e">
        <f>'LNO-CCSD(T)-def2nZVP'!LB56</f>
        <v>#VALUE!</v>
      </c>
      <c r="AZ55" s="23"/>
      <c r="BA55" s="114" t="s">
        <v>52</v>
      </c>
      <c r="BB55" s="144"/>
      <c r="BD55" s="4"/>
      <c r="BE55" s="4"/>
      <c r="BF55" s="18"/>
      <c r="BG55" s="18"/>
      <c r="BH55" s="18"/>
      <c r="BI55" s="18"/>
      <c r="BJ55" s="109"/>
      <c r="BK55" s="109" t="e">
        <f>BG55-'CCSD(T)'!CF56</f>
        <v>#VALUE!</v>
      </c>
      <c r="BL55" s="109" t="e">
        <f>BH55-'CCSD(T)'!CG56</f>
        <v>#VALUE!</v>
      </c>
      <c r="BM55" s="109" t="e">
        <f>BI55-'CCSD(T)'!CG56</f>
        <v>#VALUE!</v>
      </c>
      <c r="BO55" s="114" t="s">
        <v>52</v>
      </c>
      <c r="BT55" s="18"/>
      <c r="BU55" s="18"/>
      <c r="BV55" s="18"/>
      <c r="BW55" s="18"/>
      <c r="BX55" s="109"/>
      <c r="BY55" s="109" t="e">
        <f>BU55-'CCSD(T)'!CF56</f>
        <v>#VALUE!</v>
      </c>
      <c r="BZ55" s="109" t="e">
        <f>BV55-'CCSD(T)'!CG56</f>
        <v>#VALUE!</v>
      </c>
      <c r="CA55" s="109" t="e">
        <f>BW55-'CCSD(T)'!CG56</f>
        <v>#VALUE!</v>
      </c>
      <c r="CB55" s="157"/>
      <c r="CD55" s="114" t="s">
        <v>52</v>
      </c>
      <c r="CG55" s="4"/>
      <c r="CH55" s="4"/>
      <c r="CI55" s="18"/>
      <c r="CJ55" s="18"/>
      <c r="CK55" s="18"/>
      <c r="CL55" s="18"/>
      <c r="CM55" s="109" t="e">
        <f>CI55-'CCSD(T)'!BB56</f>
        <v>#VALUE!</v>
      </c>
      <c r="CN55" s="109" t="e">
        <f>CJ55-'CCSD(T)'!CH56</f>
        <v>#VALUE!</v>
      </c>
      <c r="CO55" s="109" t="e">
        <f>CK55-'CCSD(T)'!CI56</f>
        <v>#VALUE!</v>
      </c>
      <c r="CP55" s="109" t="e">
        <f>CL55-'CCSD(T)'!CI56</f>
        <v>#VALUE!</v>
      </c>
      <c r="CQ55" s="157"/>
      <c r="CS55" s="33"/>
      <c r="CU55" s="23"/>
      <c r="CW55" s="23"/>
      <c r="DC55" s="114" t="s">
        <v>52</v>
      </c>
      <c r="DG55" s="39"/>
      <c r="DH55" s="18"/>
      <c r="DI55" s="18"/>
      <c r="DJ55" s="18"/>
      <c r="DK55" s="18"/>
      <c r="DL55" s="109" t="e">
        <f>DH55-'CCSD(T)'!BB56</f>
        <v>#VALUE!</v>
      </c>
      <c r="DM55" s="109" t="e">
        <f>DI55-'CCSD(T)'!CH56</f>
        <v>#VALUE!</v>
      </c>
      <c r="DN55" s="109" t="e">
        <f>DJ55-'CCSD(T)'!CI56</f>
        <v>#VALUE!</v>
      </c>
      <c r="DO55" s="109" t="e">
        <f>DK55-'CCSD(T)'!CI56</f>
        <v>#VALUE!</v>
      </c>
      <c r="DP55" s="157"/>
      <c r="DQ55" s="23"/>
    </row>
    <row r="56" spans="1:121" ht="18">
      <c r="A56" s="1">
        <v>-10.72</v>
      </c>
      <c r="C56" s="1">
        <v>-10.72</v>
      </c>
      <c r="D56" s="1"/>
      <c r="E56" s="39"/>
      <c r="F56" s="5" t="s">
        <v>53</v>
      </c>
      <c r="H56" s="20"/>
      <c r="I56" s="138"/>
      <c r="J56"/>
      <c r="K56" s="94"/>
      <c r="L56" s="94"/>
      <c r="M56" s="23"/>
      <c r="N56" s="33"/>
      <c r="O56" s="23"/>
      <c r="P56" s="23" t="e">
        <f>'LNO-CCSD(T)-def2nZVP'!LB57</f>
        <v>#VALUE!</v>
      </c>
      <c r="Q56" s="23"/>
      <c r="R56" s="23" t="e">
        <f t="shared" si="21"/>
        <v>#VALUE!</v>
      </c>
      <c r="S56" s="172" t="e">
        <f>-'LNO-CCSD(T)-def2nZVP'!AS57+'CCSD(T)'!BY57</f>
        <v>#VALUE!</v>
      </c>
      <c r="T56" s="356" t="e">
        <f>-'LNO-CCSD(T)-def2nZVP'!FA57+'CCSD(T)'!CI57</f>
        <v>#VALUE!</v>
      </c>
      <c r="U56" s="96" t="e">
        <f>'LNO-CCSD(T)-def2nZVP'!KV57+Q56+T56+R56</f>
        <v>#VALUE!</v>
      </c>
      <c r="V56" s="33"/>
      <c r="W56" s="114" t="s">
        <v>53</v>
      </c>
      <c r="Y56"/>
      <c r="Z56"/>
      <c r="AA56"/>
      <c r="AB56" s="18"/>
      <c r="AC56" s="18"/>
      <c r="AD56" s="18"/>
      <c r="AE56" s="18"/>
      <c r="AF56" s="109"/>
      <c r="AG56" s="109"/>
      <c r="AH56" s="109"/>
      <c r="AK56" s="5" t="s">
        <v>53</v>
      </c>
      <c r="AL56" s="4"/>
      <c r="AM56" s="130"/>
      <c r="AP56" s="24"/>
      <c r="AQ56" s="24"/>
      <c r="AR56" s="18"/>
      <c r="AS56" s="18"/>
      <c r="AT56" s="109"/>
      <c r="AU56" s="109"/>
      <c r="AV56" s="109"/>
      <c r="AW56" s="158">
        <f t="shared" si="8"/>
        <v>0</v>
      </c>
      <c r="AX56" s="158">
        <f t="shared" si="9"/>
        <v>0</v>
      </c>
      <c r="AY56" s="160" t="e">
        <f>'LNO-CCSD(T)-def2nZVP'!LB57</f>
        <v>#VALUE!</v>
      </c>
      <c r="AZ56" s="23"/>
      <c r="BA56" s="114" t="s">
        <v>53</v>
      </c>
      <c r="BB56" s="144"/>
      <c r="BD56" s="4"/>
      <c r="BE56" s="4"/>
      <c r="BF56" s="18"/>
      <c r="BG56" s="18"/>
      <c r="BH56" s="18"/>
      <c r="BI56" s="18"/>
      <c r="BJ56" s="109"/>
      <c r="BK56" s="109" t="e">
        <f>BG56-'CCSD(T)'!CF57</f>
        <v>#VALUE!</v>
      </c>
      <c r="BL56" s="109" t="e">
        <f>BH56-'CCSD(T)'!CG57</f>
        <v>#VALUE!</v>
      </c>
      <c r="BM56" s="109" t="e">
        <f>BI56-'CCSD(T)'!CG57</f>
        <v>#VALUE!</v>
      </c>
      <c r="BO56" s="114" t="s">
        <v>53</v>
      </c>
      <c r="BT56" s="18"/>
      <c r="BU56" s="18"/>
      <c r="BV56" s="18"/>
      <c r="BW56" s="18"/>
      <c r="BX56" s="109"/>
      <c r="BY56" s="109" t="e">
        <f>BU56-'CCSD(T)'!CF57</f>
        <v>#VALUE!</v>
      </c>
      <c r="BZ56" s="109" t="e">
        <f>BV56-'CCSD(T)'!CG57</f>
        <v>#VALUE!</v>
      </c>
      <c r="CA56" s="109" t="e">
        <f>BW56-'CCSD(T)'!CG57</f>
        <v>#VALUE!</v>
      </c>
      <c r="CB56" s="157"/>
      <c r="CD56" s="114" t="s">
        <v>53</v>
      </c>
      <c r="CG56" s="4"/>
      <c r="CH56" s="4"/>
      <c r="CI56" s="18"/>
      <c r="CJ56" s="18"/>
      <c r="CK56" s="18"/>
      <c r="CL56" s="18"/>
      <c r="CM56" s="109" t="e">
        <f>CI56-'CCSD(T)'!BB57</f>
        <v>#VALUE!</v>
      </c>
      <c r="CN56" s="109" t="e">
        <f>CJ56-'CCSD(T)'!CH57</f>
        <v>#VALUE!</v>
      </c>
      <c r="CO56" s="109" t="e">
        <f>CK56-'CCSD(T)'!CI57</f>
        <v>#VALUE!</v>
      </c>
      <c r="CP56" s="109" t="e">
        <f>CL56-'CCSD(T)'!CI57</f>
        <v>#VALUE!</v>
      </c>
      <c r="CQ56" s="157"/>
      <c r="CS56" s="33"/>
      <c r="CU56" s="23"/>
      <c r="CW56" s="23"/>
      <c r="DC56" s="114" t="s">
        <v>53</v>
      </c>
      <c r="DG56" s="39"/>
      <c r="DH56" s="18"/>
      <c r="DI56" s="18"/>
      <c r="DJ56" s="18"/>
      <c r="DK56" s="18"/>
      <c r="DL56" s="109" t="e">
        <f>DH56-'CCSD(T)'!BB57</f>
        <v>#VALUE!</v>
      </c>
      <c r="DM56" s="109" t="e">
        <f>DI56-'CCSD(T)'!CH57</f>
        <v>#VALUE!</v>
      </c>
      <c r="DN56" s="109" t="e">
        <f>DJ56-'CCSD(T)'!CI57</f>
        <v>#VALUE!</v>
      </c>
      <c r="DO56" s="109" t="e">
        <f>DK56-'CCSD(T)'!CI57</f>
        <v>#VALUE!</v>
      </c>
      <c r="DP56" s="157"/>
      <c r="DQ56" s="23"/>
    </row>
    <row r="57" spans="1:121" ht="18">
      <c r="A57" s="1">
        <v>12.27</v>
      </c>
      <c r="C57" s="1">
        <v>12.27</v>
      </c>
      <c r="D57" s="1"/>
      <c r="E57" s="39"/>
      <c r="F57" s="5" t="s">
        <v>54</v>
      </c>
      <c r="H57" s="20"/>
      <c r="I57" s="138"/>
      <c r="J57"/>
      <c r="K57" s="94"/>
      <c r="L57" s="94"/>
      <c r="M57" s="23"/>
      <c r="N57" s="33"/>
      <c r="O57" s="23"/>
      <c r="P57" s="23" t="e">
        <f>'LNO-CCSD(T)-def2nZVP'!LB58</f>
        <v>#VALUE!</v>
      </c>
      <c r="Q57" s="23"/>
      <c r="R57" s="23" t="e">
        <f t="shared" si="21"/>
        <v>#VALUE!</v>
      </c>
      <c r="S57" s="172" t="e">
        <f>-'LNO-CCSD(T)-def2nZVP'!AS58+'CCSD(T)'!BY58</f>
        <v>#VALUE!</v>
      </c>
      <c r="T57" s="356" t="e">
        <f>-'LNO-CCSD(T)-def2nZVP'!FA58+'CCSD(T)'!CI58</f>
        <v>#VALUE!</v>
      </c>
      <c r="U57" s="96" t="e">
        <f>'LNO-CCSD(T)-def2nZVP'!KV58+Q57+T57+R57</f>
        <v>#VALUE!</v>
      </c>
      <c r="V57" s="33"/>
      <c r="W57" s="114" t="s">
        <v>54</v>
      </c>
      <c r="Y57"/>
      <c r="Z57"/>
      <c r="AA57"/>
      <c r="AB57" s="18"/>
      <c r="AC57" s="18"/>
      <c r="AD57" s="18"/>
      <c r="AE57" s="18"/>
      <c r="AF57" s="109"/>
      <c r="AG57" s="109"/>
      <c r="AH57" s="109"/>
      <c r="AK57" s="5" t="s">
        <v>54</v>
      </c>
      <c r="AL57" s="4"/>
      <c r="AM57" s="130"/>
      <c r="AP57" s="24"/>
      <c r="AQ57" s="24"/>
      <c r="AR57" s="18"/>
      <c r="AS57" s="18"/>
      <c r="AT57" s="109"/>
      <c r="AU57" s="109"/>
      <c r="AV57" s="109"/>
      <c r="AW57" s="158">
        <f t="shared" si="8"/>
        <v>0</v>
      </c>
      <c r="AX57" s="158">
        <f t="shared" si="9"/>
        <v>0</v>
      </c>
      <c r="AY57" s="160" t="e">
        <f>'LNO-CCSD(T)-def2nZVP'!LB58</f>
        <v>#VALUE!</v>
      </c>
      <c r="AZ57" s="23"/>
      <c r="BA57" s="114" t="s">
        <v>54</v>
      </c>
      <c r="BB57" s="144"/>
      <c r="BD57" s="4"/>
      <c r="BE57" s="4"/>
      <c r="BF57" s="18"/>
      <c r="BG57" s="18"/>
      <c r="BH57" s="18"/>
      <c r="BI57" s="18"/>
      <c r="BJ57" s="109"/>
      <c r="BK57" s="109" t="e">
        <f>BG57-'CCSD(T)'!CF58</f>
        <v>#VALUE!</v>
      </c>
      <c r="BL57" s="109" t="e">
        <f>BH57-'CCSD(T)'!CG58</f>
        <v>#VALUE!</v>
      </c>
      <c r="BM57" s="109" t="e">
        <f>BI57-'CCSD(T)'!CG58</f>
        <v>#VALUE!</v>
      </c>
      <c r="BO57" s="114" t="s">
        <v>54</v>
      </c>
      <c r="BT57" s="18"/>
      <c r="BU57" s="18"/>
      <c r="BV57" s="18"/>
      <c r="BW57" s="18"/>
      <c r="BX57" s="109"/>
      <c r="BY57" s="109" t="e">
        <f>BU57-'CCSD(T)'!CF58</f>
        <v>#VALUE!</v>
      </c>
      <c r="BZ57" s="109" t="e">
        <f>BV57-'CCSD(T)'!CG58</f>
        <v>#VALUE!</v>
      </c>
      <c r="CA57" s="109" t="e">
        <f>BW57-'CCSD(T)'!CG58</f>
        <v>#VALUE!</v>
      </c>
      <c r="CB57" s="157"/>
      <c r="CD57" s="114" t="s">
        <v>54</v>
      </c>
      <c r="CG57" s="4"/>
      <c r="CH57" s="4"/>
      <c r="CI57" s="18"/>
      <c r="CJ57" s="18"/>
      <c r="CK57" s="18"/>
      <c r="CL57" s="18"/>
      <c r="CM57" s="109" t="e">
        <f>CI57-'CCSD(T)'!BB58</f>
        <v>#VALUE!</v>
      </c>
      <c r="CN57" s="109" t="e">
        <f>CJ57-'CCSD(T)'!CH58</f>
        <v>#VALUE!</v>
      </c>
      <c r="CO57" s="109" t="e">
        <f>CK57-'CCSD(T)'!CI58</f>
        <v>#VALUE!</v>
      </c>
      <c r="CP57" s="109" t="e">
        <f>CL57-'CCSD(T)'!CI58</f>
        <v>#VALUE!</v>
      </c>
      <c r="CQ57" s="157"/>
      <c r="CS57" s="33"/>
      <c r="CU57" s="23"/>
      <c r="CW57" s="23"/>
      <c r="DC57" s="114" t="s">
        <v>54</v>
      </c>
      <c r="DG57" s="39"/>
      <c r="DH57" s="18"/>
      <c r="DI57" s="18"/>
      <c r="DJ57" s="18"/>
      <c r="DK57" s="18"/>
      <c r="DL57" s="109" t="e">
        <f>DH57-'CCSD(T)'!BB58</f>
        <v>#VALUE!</v>
      </c>
      <c r="DM57" s="109" t="e">
        <f>DI57-'CCSD(T)'!CH58</f>
        <v>#VALUE!</v>
      </c>
      <c r="DN57" s="109" t="e">
        <f>DJ57-'CCSD(T)'!CI58</f>
        <v>#VALUE!</v>
      </c>
      <c r="DO57" s="109" t="e">
        <f>DK57-'CCSD(T)'!CI58</f>
        <v>#VALUE!</v>
      </c>
      <c r="DP57" s="157"/>
      <c r="DQ57" s="23"/>
    </row>
    <row r="58" spans="1:121" ht="18">
      <c r="A58" s="1">
        <v>35.81</v>
      </c>
      <c r="C58" s="1">
        <v>35.81</v>
      </c>
      <c r="D58" s="1"/>
      <c r="E58" s="39"/>
      <c r="F58" s="5" t="s">
        <v>55</v>
      </c>
      <c r="H58" s="20"/>
      <c r="I58" s="138"/>
      <c r="J58"/>
      <c r="K58" s="94"/>
      <c r="L58" s="94"/>
      <c r="M58" s="23"/>
      <c r="N58" s="33"/>
      <c r="O58" s="23"/>
      <c r="P58" s="23" t="e">
        <f>'LNO-CCSD(T)-def2nZVP'!LB59</f>
        <v>#VALUE!</v>
      </c>
      <c r="Q58" s="23"/>
      <c r="R58" s="23" t="e">
        <f t="shared" si="21"/>
        <v>#VALUE!</v>
      </c>
      <c r="S58" s="172" t="e">
        <f>-'LNO-CCSD(T)-def2nZVP'!AS59+'CCSD(T)'!BY59</f>
        <v>#VALUE!</v>
      </c>
      <c r="T58" s="356" t="e">
        <f>-'LNO-CCSD(T)-def2nZVP'!FA59+'CCSD(T)'!CI59</f>
        <v>#VALUE!</v>
      </c>
      <c r="U58" s="96" t="e">
        <f>'LNO-CCSD(T)-def2nZVP'!KV59+Q58+T58+R58</f>
        <v>#VALUE!</v>
      </c>
      <c r="V58" s="33"/>
      <c r="W58" s="114" t="s">
        <v>55</v>
      </c>
      <c r="Y58"/>
      <c r="Z58"/>
      <c r="AA58"/>
      <c r="AB58" s="18"/>
      <c r="AC58" s="18"/>
      <c r="AD58" s="18"/>
      <c r="AE58" s="18"/>
      <c r="AF58" s="109"/>
      <c r="AG58" s="109"/>
      <c r="AH58" s="109"/>
      <c r="AK58" s="5" t="s">
        <v>55</v>
      </c>
      <c r="AL58" s="4"/>
      <c r="AM58" s="130"/>
      <c r="AP58" s="24"/>
      <c r="AQ58" s="24"/>
      <c r="AR58" s="18"/>
      <c r="AS58" s="18"/>
      <c r="AT58" s="109"/>
      <c r="AU58" s="109"/>
      <c r="AV58" s="109"/>
      <c r="AW58" s="158">
        <f t="shared" si="8"/>
        <v>0</v>
      </c>
      <c r="AX58" s="158">
        <f t="shared" si="9"/>
        <v>0</v>
      </c>
      <c r="AY58" s="160" t="e">
        <f>'LNO-CCSD(T)-def2nZVP'!LB59</f>
        <v>#VALUE!</v>
      </c>
      <c r="AZ58" s="23"/>
      <c r="BA58" s="114" t="s">
        <v>55</v>
      </c>
      <c r="BB58" s="144"/>
      <c r="BD58" s="4"/>
      <c r="BE58" s="4"/>
      <c r="BF58" s="18"/>
      <c r="BG58" s="18"/>
      <c r="BH58" s="18"/>
      <c r="BI58" s="18"/>
      <c r="BJ58" s="109"/>
      <c r="BK58" s="109" t="e">
        <f>BG58-'CCSD(T)'!CF59</f>
        <v>#VALUE!</v>
      </c>
      <c r="BL58" s="109" t="e">
        <f>BH58-'CCSD(T)'!CG59</f>
        <v>#VALUE!</v>
      </c>
      <c r="BM58" s="109" t="e">
        <f>BI58-'CCSD(T)'!CG59</f>
        <v>#VALUE!</v>
      </c>
      <c r="BO58" s="114" t="s">
        <v>55</v>
      </c>
      <c r="BT58" s="18"/>
      <c r="BU58" s="18"/>
      <c r="BV58" s="18"/>
      <c r="BW58" s="18"/>
      <c r="BX58" s="109"/>
      <c r="BY58" s="109" t="e">
        <f>BU58-'CCSD(T)'!CF59</f>
        <v>#VALUE!</v>
      </c>
      <c r="BZ58" s="109" t="e">
        <f>BV58-'CCSD(T)'!CG59</f>
        <v>#VALUE!</v>
      </c>
      <c r="CA58" s="109" t="e">
        <f>BW58-'CCSD(T)'!CG59</f>
        <v>#VALUE!</v>
      </c>
      <c r="CB58" s="157"/>
      <c r="CD58" s="114" t="s">
        <v>55</v>
      </c>
      <c r="CG58" s="4"/>
      <c r="CH58" s="4"/>
      <c r="CI58" s="18"/>
      <c r="CJ58" s="18"/>
      <c r="CK58" s="18"/>
      <c r="CL58" s="18"/>
      <c r="CM58" s="109" t="e">
        <f>CI58-'CCSD(T)'!BB59</f>
        <v>#VALUE!</v>
      </c>
      <c r="CN58" s="109" t="e">
        <f>CJ58-'CCSD(T)'!CH59</f>
        <v>#VALUE!</v>
      </c>
      <c r="CO58" s="109" t="e">
        <f>CK58-'CCSD(T)'!CI59</f>
        <v>#VALUE!</v>
      </c>
      <c r="CP58" s="109" t="e">
        <f>CL58-'CCSD(T)'!CI59</f>
        <v>#VALUE!</v>
      </c>
      <c r="CQ58" s="157"/>
      <c r="CS58" s="33"/>
      <c r="CU58" s="23"/>
      <c r="CW58" s="23"/>
      <c r="DC58" s="114" t="s">
        <v>55</v>
      </c>
      <c r="DG58" s="39"/>
      <c r="DH58" s="18"/>
      <c r="DI58" s="18"/>
      <c r="DJ58" s="18"/>
      <c r="DK58" s="18"/>
      <c r="DL58" s="109" t="e">
        <f>DH58-'CCSD(T)'!BB59</f>
        <v>#VALUE!</v>
      </c>
      <c r="DM58" s="109" t="e">
        <f>DI58-'CCSD(T)'!CH59</f>
        <v>#VALUE!</v>
      </c>
      <c r="DN58" s="109" t="e">
        <f>DJ58-'CCSD(T)'!CI59</f>
        <v>#VALUE!</v>
      </c>
      <c r="DO58" s="109" t="e">
        <f>DK58-'CCSD(T)'!CI59</f>
        <v>#VALUE!</v>
      </c>
      <c r="DP58" s="157"/>
      <c r="DQ58" s="23"/>
    </row>
    <row r="59" spans="1:121" ht="18">
      <c r="A59" s="1">
        <v>-23.54</v>
      </c>
      <c r="C59" s="1">
        <v>-23.54</v>
      </c>
      <c r="D59" s="1"/>
      <c r="E59" s="39"/>
      <c r="F59" s="5" t="s">
        <v>56</v>
      </c>
      <c r="H59" s="20"/>
      <c r="I59" s="138"/>
      <c r="J59"/>
      <c r="K59" s="94"/>
      <c r="L59" s="94"/>
      <c r="M59" s="23"/>
      <c r="N59" s="33"/>
      <c r="O59" s="23"/>
      <c r="P59" s="23" t="e">
        <f>'LNO-CCSD(T)-def2nZVP'!LB60</f>
        <v>#VALUE!</v>
      </c>
      <c r="Q59" s="23"/>
      <c r="R59" s="23" t="e">
        <f t="shared" si="21"/>
        <v>#VALUE!</v>
      </c>
      <c r="S59" s="172" t="e">
        <f>-'LNO-CCSD(T)-def2nZVP'!AS60+'CCSD(T)'!BY60</f>
        <v>#VALUE!</v>
      </c>
      <c r="T59" s="356" t="e">
        <f>-'LNO-CCSD(T)-def2nZVP'!FA60+'CCSD(T)'!CI60</f>
        <v>#VALUE!</v>
      </c>
      <c r="U59" s="96" t="e">
        <f>'LNO-CCSD(T)-def2nZVP'!KV60+Q59+T59+R59</f>
        <v>#VALUE!</v>
      </c>
      <c r="V59" s="33"/>
      <c r="W59" s="114" t="s">
        <v>56</v>
      </c>
      <c r="Y59"/>
      <c r="Z59"/>
      <c r="AA59"/>
      <c r="AB59" s="18"/>
      <c r="AC59" s="18"/>
      <c r="AD59" s="18"/>
      <c r="AE59" s="18"/>
      <c r="AF59" s="109"/>
      <c r="AG59" s="109"/>
      <c r="AH59" s="109"/>
      <c r="AK59" s="5" t="s">
        <v>56</v>
      </c>
      <c r="AL59" s="4"/>
      <c r="AM59" s="130"/>
      <c r="AP59" s="24"/>
      <c r="AQ59" s="24"/>
      <c r="AR59" s="18"/>
      <c r="AS59" s="18"/>
      <c r="AT59" s="109"/>
      <c r="AU59" s="109"/>
      <c r="AV59" s="109"/>
      <c r="AW59" s="158">
        <f t="shared" si="8"/>
        <v>0</v>
      </c>
      <c r="AX59" s="158">
        <f t="shared" si="9"/>
        <v>0</v>
      </c>
      <c r="AY59" s="160" t="e">
        <f>'LNO-CCSD(T)-def2nZVP'!LB60</f>
        <v>#VALUE!</v>
      </c>
      <c r="AZ59" s="23"/>
      <c r="BA59" s="114" t="s">
        <v>56</v>
      </c>
      <c r="BB59" s="144"/>
      <c r="BD59" s="4"/>
      <c r="BE59" s="4"/>
      <c r="BF59" s="18"/>
      <c r="BG59" s="18"/>
      <c r="BH59" s="18"/>
      <c r="BI59" s="18"/>
      <c r="BJ59" s="109"/>
      <c r="BK59" s="109" t="e">
        <f>BG59-'CCSD(T)'!CF60</f>
        <v>#VALUE!</v>
      </c>
      <c r="BL59" s="109" t="e">
        <f>BH59-'CCSD(T)'!CG60</f>
        <v>#VALUE!</v>
      </c>
      <c r="BM59" s="109" t="e">
        <f>BI59-'CCSD(T)'!CG60</f>
        <v>#VALUE!</v>
      </c>
      <c r="BO59" s="114" t="s">
        <v>56</v>
      </c>
      <c r="BT59" s="18"/>
      <c r="BU59" s="18"/>
      <c r="BV59" s="18"/>
      <c r="BW59" s="18"/>
      <c r="BX59" s="109"/>
      <c r="BY59" s="109" t="e">
        <f>BU59-'CCSD(T)'!CF60</f>
        <v>#VALUE!</v>
      </c>
      <c r="BZ59" s="109" t="e">
        <f>BV59-'CCSD(T)'!CG60</f>
        <v>#VALUE!</v>
      </c>
      <c r="CA59" s="109" t="e">
        <f>BW59-'CCSD(T)'!CG60</f>
        <v>#VALUE!</v>
      </c>
      <c r="CB59" s="157"/>
      <c r="CD59" s="114" t="s">
        <v>56</v>
      </c>
      <c r="CG59" s="4"/>
      <c r="CH59" s="4"/>
      <c r="CI59" s="18"/>
      <c r="CJ59" s="18"/>
      <c r="CK59" s="18"/>
      <c r="CL59" s="18"/>
      <c r="CM59" s="109" t="e">
        <f>CI59-'CCSD(T)'!BB60</f>
        <v>#VALUE!</v>
      </c>
      <c r="CN59" s="109" t="e">
        <f>CJ59-'CCSD(T)'!CH60</f>
        <v>#VALUE!</v>
      </c>
      <c r="CO59" s="109" t="e">
        <f>CK59-'CCSD(T)'!CI60</f>
        <v>#VALUE!</v>
      </c>
      <c r="CP59" s="109" t="e">
        <f>CL59-'CCSD(T)'!CI60</f>
        <v>#VALUE!</v>
      </c>
      <c r="CQ59" s="157"/>
      <c r="CS59" s="33"/>
      <c r="CU59" s="23"/>
      <c r="CW59" s="23"/>
      <c r="DC59" s="114" t="s">
        <v>56</v>
      </c>
      <c r="DG59" s="39"/>
      <c r="DH59" s="18"/>
      <c r="DI59" s="18"/>
      <c r="DJ59" s="18"/>
      <c r="DK59" s="18"/>
      <c r="DL59" s="109" t="e">
        <f>DH59-'CCSD(T)'!BB60</f>
        <v>#VALUE!</v>
      </c>
      <c r="DM59" s="109" t="e">
        <f>DI59-'CCSD(T)'!CH60</f>
        <v>#VALUE!</v>
      </c>
      <c r="DN59" s="109" t="e">
        <f>DJ59-'CCSD(T)'!CI60</f>
        <v>#VALUE!</v>
      </c>
      <c r="DO59" s="109" t="e">
        <f>DK59-'CCSD(T)'!CI60</f>
        <v>#VALUE!</v>
      </c>
      <c r="DP59" s="157"/>
      <c r="DQ59" s="23"/>
    </row>
    <row r="60" spans="1:121" ht="18">
      <c r="A60" s="1">
        <v>13.36</v>
      </c>
      <c r="C60" s="1">
        <v>13.36</v>
      </c>
      <c r="D60" s="1"/>
      <c r="E60" s="39"/>
      <c r="F60" s="5" t="s">
        <v>57</v>
      </c>
      <c r="H60" s="20"/>
      <c r="I60" s="138"/>
      <c r="J60"/>
      <c r="K60" s="94"/>
      <c r="L60" s="94"/>
      <c r="M60" s="23"/>
      <c r="N60" s="33"/>
      <c r="O60" s="23"/>
      <c r="P60" s="23" t="e">
        <f>'LNO-CCSD(T)-def2nZVP'!LB61</f>
        <v>#VALUE!</v>
      </c>
      <c r="Q60" s="23"/>
      <c r="R60" s="23" t="e">
        <f t="shared" si="21"/>
        <v>#VALUE!</v>
      </c>
      <c r="S60" s="172" t="e">
        <f>-'LNO-CCSD(T)-def2nZVP'!AS61+'CCSD(T)'!BY61</f>
        <v>#VALUE!</v>
      </c>
      <c r="T60" s="356" t="e">
        <f>-'LNO-CCSD(T)-def2nZVP'!FA61+'CCSD(T)'!CI61</f>
        <v>#VALUE!</v>
      </c>
      <c r="U60" s="96" t="e">
        <f>'LNO-CCSD(T)-def2nZVP'!KV61+Q60+T60+R60</f>
        <v>#VALUE!</v>
      </c>
      <c r="V60" s="33"/>
      <c r="W60" s="114" t="s">
        <v>57</v>
      </c>
      <c r="Y60"/>
      <c r="Z60"/>
      <c r="AA60"/>
      <c r="AB60" s="18"/>
      <c r="AC60" s="18"/>
      <c r="AD60" s="18"/>
      <c r="AE60" s="18"/>
      <c r="AF60" s="109"/>
      <c r="AG60" s="109"/>
      <c r="AH60" s="109"/>
      <c r="AK60" s="5" t="s">
        <v>57</v>
      </c>
      <c r="AL60" s="4"/>
      <c r="AM60" s="130"/>
      <c r="AP60" s="24"/>
      <c r="AQ60" s="24"/>
      <c r="AR60" s="18"/>
      <c r="AS60" s="18"/>
      <c r="AT60" s="109"/>
      <c r="AU60" s="109"/>
      <c r="AV60" s="109"/>
      <c r="AW60" s="158">
        <f t="shared" si="8"/>
        <v>0</v>
      </c>
      <c r="AX60" s="158">
        <f t="shared" si="9"/>
        <v>0</v>
      </c>
      <c r="AY60" s="160" t="e">
        <f>'LNO-CCSD(T)-def2nZVP'!LB61</f>
        <v>#VALUE!</v>
      </c>
      <c r="AZ60" s="23"/>
      <c r="BA60" s="114" t="s">
        <v>57</v>
      </c>
      <c r="BB60" s="144"/>
      <c r="BD60" s="4"/>
      <c r="BE60" s="4"/>
      <c r="BF60" s="18"/>
      <c r="BG60" s="18"/>
      <c r="BH60" s="18"/>
      <c r="BI60" s="18"/>
      <c r="BJ60" s="109"/>
      <c r="BK60" s="109" t="e">
        <f>BG60-'CCSD(T)'!CF61</f>
        <v>#VALUE!</v>
      </c>
      <c r="BL60" s="109" t="e">
        <f>BH60-'CCSD(T)'!CG61</f>
        <v>#VALUE!</v>
      </c>
      <c r="BM60" s="109" t="e">
        <f>BI60-'CCSD(T)'!CG61</f>
        <v>#VALUE!</v>
      </c>
      <c r="BO60" s="114" t="s">
        <v>57</v>
      </c>
      <c r="BT60" s="18"/>
      <c r="BU60" s="18"/>
      <c r="BV60" s="18"/>
      <c r="BW60" s="18"/>
      <c r="BX60" s="109"/>
      <c r="BY60" s="109" t="e">
        <f>BU60-'CCSD(T)'!CF61</f>
        <v>#VALUE!</v>
      </c>
      <c r="BZ60" s="109" t="e">
        <f>BV60-'CCSD(T)'!CG61</f>
        <v>#VALUE!</v>
      </c>
      <c r="CA60" s="109" t="e">
        <f>BW60-'CCSD(T)'!CG61</f>
        <v>#VALUE!</v>
      </c>
      <c r="CB60" s="157"/>
      <c r="CD60" s="114" t="s">
        <v>57</v>
      </c>
      <c r="CG60" s="4"/>
      <c r="CH60" s="4"/>
      <c r="CI60" s="18"/>
      <c r="CJ60" s="18"/>
      <c r="CK60" s="18"/>
      <c r="CL60" s="18"/>
      <c r="CM60" s="109" t="e">
        <f>CI60-'CCSD(T)'!BB61</f>
        <v>#VALUE!</v>
      </c>
      <c r="CN60" s="109" t="e">
        <f>CJ60-'CCSD(T)'!CH61</f>
        <v>#VALUE!</v>
      </c>
      <c r="CO60" s="109" t="e">
        <f>CK60-'CCSD(T)'!CI61</f>
        <v>#VALUE!</v>
      </c>
      <c r="CP60" s="109" t="e">
        <f>CL60-'CCSD(T)'!CI61</f>
        <v>#VALUE!</v>
      </c>
      <c r="CQ60" s="157"/>
      <c r="CS60" s="33"/>
      <c r="CU60" s="23"/>
      <c r="CW60" s="23"/>
      <c r="DC60" s="114" t="s">
        <v>57</v>
      </c>
      <c r="DG60" s="39"/>
      <c r="DH60" s="18"/>
      <c r="DI60" s="18"/>
      <c r="DJ60" s="18"/>
      <c r="DK60" s="18"/>
      <c r="DL60" s="109" t="e">
        <f>DH60-'CCSD(T)'!BB61</f>
        <v>#VALUE!</v>
      </c>
      <c r="DM60" s="109" t="e">
        <f>DI60-'CCSD(T)'!CH61</f>
        <v>#VALUE!</v>
      </c>
      <c r="DN60" s="109" t="e">
        <f>DJ60-'CCSD(T)'!CI61</f>
        <v>#VALUE!</v>
      </c>
      <c r="DO60" s="109" t="e">
        <f>DK60-'CCSD(T)'!CI61</f>
        <v>#VALUE!</v>
      </c>
      <c r="DP60" s="157"/>
      <c r="DQ60" s="23"/>
    </row>
    <row r="61" spans="1:121" ht="18">
      <c r="A61" s="1">
        <v>37.72</v>
      </c>
      <c r="C61" s="1">
        <v>37.72</v>
      </c>
      <c r="D61" s="1"/>
      <c r="E61" s="39"/>
      <c r="F61" s="5" t="s">
        <v>58</v>
      </c>
      <c r="H61" s="20"/>
      <c r="I61" s="138"/>
      <c r="J61"/>
      <c r="K61" s="94"/>
      <c r="L61" s="94"/>
      <c r="M61" s="23"/>
      <c r="N61" s="33"/>
      <c r="O61" s="23"/>
      <c r="P61" s="23" t="e">
        <f>'LNO-CCSD(T)-def2nZVP'!LB62</f>
        <v>#VALUE!</v>
      </c>
      <c r="Q61" s="23"/>
      <c r="R61" s="23" t="e">
        <f t="shared" si="21"/>
        <v>#VALUE!</v>
      </c>
      <c r="S61" s="172" t="e">
        <f>-'LNO-CCSD(T)-def2nZVP'!AS62+'CCSD(T)'!BY62</f>
        <v>#VALUE!</v>
      </c>
      <c r="T61" s="356" t="e">
        <f>-'LNO-CCSD(T)-def2nZVP'!FA62+'CCSD(T)'!CI62</f>
        <v>#VALUE!</v>
      </c>
      <c r="U61" s="96" t="e">
        <f>'LNO-CCSD(T)-def2nZVP'!KV62+Q61+T61+R61</f>
        <v>#VALUE!</v>
      </c>
      <c r="V61" s="33"/>
      <c r="W61" s="114" t="s">
        <v>58</v>
      </c>
      <c r="Y61"/>
      <c r="Z61"/>
      <c r="AA61"/>
      <c r="AB61" s="18"/>
      <c r="AC61" s="18"/>
      <c r="AD61" s="18"/>
      <c r="AE61" s="18"/>
      <c r="AF61" s="109"/>
      <c r="AG61" s="109"/>
      <c r="AH61" s="109"/>
      <c r="AK61" s="5" t="s">
        <v>58</v>
      </c>
      <c r="AL61" s="4"/>
      <c r="AM61" s="130"/>
      <c r="AP61" s="24"/>
      <c r="AQ61" s="24"/>
      <c r="AR61" s="18"/>
      <c r="AS61" s="18"/>
      <c r="AT61" s="109"/>
      <c r="AU61" s="109"/>
      <c r="AV61" s="109"/>
      <c r="AW61" s="158">
        <f t="shared" si="8"/>
        <v>0</v>
      </c>
      <c r="AX61" s="158">
        <f t="shared" si="9"/>
        <v>0</v>
      </c>
      <c r="AY61" s="160" t="e">
        <f>'LNO-CCSD(T)-def2nZVP'!LB62</f>
        <v>#VALUE!</v>
      </c>
      <c r="AZ61" s="23"/>
      <c r="BA61" s="114" t="s">
        <v>58</v>
      </c>
      <c r="BB61" s="144"/>
      <c r="BD61" s="4"/>
      <c r="BE61" s="4"/>
      <c r="BF61" s="18"/>
      <c r="BG61" s="18"/>
      <c r="BH61" s="18"/>
      <c r="BI61" s="18"/>
      <c r="BJ61" s="109"/>
      <c r="BK61" s="109" t="e">
        <f>BG61-'CCSD(T)'!CF62</f>
        <v>#VALUE!</v>
      </c>
      <c r="BL61" s="109" t="e">
        <f>BH61-'CCSD(T)'!CG62</f>
        <v>#VALUE!</v>
      </c>
      <c r="BM61" s="109" t="e">
        <f>BI61-'CCSD(T)'!CG62</f>
        <v>#VALUE!</v>
      </c>
      <c r="BO61" s="114" t="s">
        <v>58</v>
      </c>
      <c r="BT61" s="18"/>
      <c r="BU61" s="18"/>
      <c r="BV61" s="18"/>
      <c r="BW61" s="18"/>
      <c r="BX61" s="109"/>
      <c r="BY61" s="109" t="e">
        <f>BU61-'CCSD(T)'!CF62</f>
        <v>#VALUE!</v>
      </c>
      <c r="BZ61" s="109" t="e">
        <f>BV61-'CCSD(T)'!CG62</f>
        <v>#VALUE!</v>
      </c>
      <c r="CA61" s="109" t="e">
        <f>BW61-'CCSD(T)'!CG62</f>
        <v>#VALUE!</v>
      </c>
      <c r="CB61" s="157"/>
      <c r="CD61" s="114" t="s">
        <v>58</v>
      </c>
      <c r="CG61" s="4"/>
      <c r="CH61" s="4"/>
      <c r="CI61" s="18"/>
      <c r="CJ61" s="18"/>
      <c r="CK61" s="18"/>
      <c r="CL61" s="18"/>
      <c r="CM61" s="109" t="e">
        <f>CI61-'CCSD(T)'!BB62</f>
        <v>#VALUE!</v>
      </c>
      <c r="CN61" s="109" t="e">
        <f>CJ61-'CCSD(T)'!CH62</f>
        <v>#VALUE!</v>
      </c>
      <c r="CO61" s="109" t="e">
        <f>CK61-'CCSD(T)'!CI62</f>
        <v>#VALUE!</v>
      </c>
      <c r="CP61" s="109" t="e">
        <f>CL61-'CCSD(T)'!CI62</f>
        <v>#VALUE!</v>
      </c>
      <c r="CQ61" s="157"/>
      <c r="CS61" s="33"/>
      <c r="CU61" s="23"/>
      <c r="CW61" s="23"/>
      <c r="DC61" s="114" t="s">
        <v>58</v>
      </c>
      <c r="DG61" s="39"/>
      <c r="DH61" s="18"/>
      <c r="DI61" s="18"/>
      <c r="DJ61" s="18"/>
      <c r="DK61" s="18"/>
      <c r="DL61" s="109" t="e">
        <f>DH61-'CCSD(T)'!BB62</f>
        <v>#VALUE!</v>
      </c>
      <c r="DM61" s="109" t="e">
        <f>DI61-'CCSD(T)'!CH62</f>
        <v>#VALUE!</v>
      </c>
      <c r="DN61" s="109" t="e">
        <f>DJ61-'CCSD(T)'!CI62</f>
        <v>#VALUE!</v>
      </c>
      <c r="DO61" s="109" t="e">
        <f>DK61-'CCSD(T)'!CI62</f>
        <v>#VALUE!</v>
      </c>
      <c r="DP61" s="157"/>
      <c r="DQ61" s="23"/>
    </row>
    <row r="62" spans="1:121" ht="18">
      <c r="A62" s="1">
        <v>-24.36</v>
      </c>
      <c r="C62" s="1">
        <v>-24.36</v>
      </c>
      <c r="D62" s="1"/>
      <c r="E62" s="39"/>
      <c r="F62" s="5" t="s">
        <v>59</v>
      </c>
      <c r="H62" s="20"/>
      <c r="I62" s="138"/>
      <c r="J62"/>
      <c r="K62" s="94"/>
      <c r="L62" s="94"/>
      <c r="M62" s="23"/>
      <c r="N62" s="33"/>
      <c r="O62" s="23"/>
      <c r="P62" s="23" t="e">
        <f>'LNO-CCSD(T)-def2nZVP'!LB63</f>
        <v>#VALUE!</v>
      </c>
      <c r="Q62" s="23"/>
      <c r="R62" s="23" t="e">
        <f t="shared" si="21"/>
        <v>#VALUE!</v>
      </c>
      <c r="S62" s="172" t="e">
        <f>-'LNO-CCSD(T)-def2nZVP'!AS63+'CCSD(T)'!BY63</f>
        <v>#VALUE!</v>
      </c>
      <c r="T62" s="356" t="e">
        <f>-'LNO-CCSD(T)-def2nZVP'!FA63+'CCSD(T)'!CI63</f>
        <v>#VALUE!</v>
      </c>
      <c r="U62" s="96" t="e">
        <f>'LNO-CCSD(T)-def2nZVP'!KV63+Q62+T62+R62</f>
        <v>#VALUE!</v>
      </c>
      <c r="V62" s="33"/>
      <c r="W62" s="114" t="s">
        <v>59</v>
      </c>
      <c r="Y62"/>
      <c r="Z62"/>
      <c r="AA62"/>
      <c r="AB62" s="18"/>
      <c r="AC62" s="18"/>
      <c r="AD62" s="18"/>
      <c r="AE62" s="18"/>
      <c r="AF62" s="109"/>
      <c r="AG62" s="109"/>
      <c r="AH62" s="109"/>
      <c r="AK62" s="5" t="s">
        <v>59</v>
      </c>
      <c r="AL62" s="4"/>
      <c r="AM62" s="130"/>
      <c r="AP62" s="24"/>
      <c r="AQ62" s="24"/>
      <c r="AR62" s="18"/>
      <c r="AS62" s="18"/>
      <c r="AT62" s="109"/>
      <c r="AU62" s="109"/>
      <c r="AV62" s="109"/>
      <c r="AW62" s="158">
        <f t="shared" si="8"/>
        <v>0</v>
      </c>
      <c r="AX62" s="158">
        <f t="shared" si="9"/>
        <v>0</v>
      </c>
      <c r="AY62" s="160" t="e">
        <f>'LNO-CCSD(T)-def2nZVP'!LB63</f>
        <v>#VALUE!</v>
      </c>
      <c r="AZ62" s="23"/>
      <c r="BA62" s="114" t="s">
        <v>59</v>
      </c>
      <c r="BB62" s="144"/>
      <c r="BD62" s="4"/>
      <c r="BE62" s="4"/>
      <c r="BF62" s="18"/>
      <c r="BG62" s="18"/>
      <c r="BH62" s="18"/>
      <c r="BI62" s="18"/>
      <c r="BJ62" s="109"/>
      <c r="BK62" s="109" t="e">
        <f>BG62-'CCSD(T)'!CF63</f>
        <v>#VALUE!</v>
      </c>
      <c r="BL62" s="109" t="e">
        <f>BH62-'CCSD(T)'!CG63</f>
        <v>#VALUE!</v>
      </c>
      <c r="BM62" s="109" t="e">
        <f>BI62-'CCSD(T)'!CG63</f>
        <v>#VALUE!</v>
      </c>
      <c r="BO62" s="114" t="s">
        <v>59</v>
      </c>
      <c r="BT62" s="18"/>
      <c r="BU62" s="18"/>
      <c r="BV62" s="18"/>
      <c r="BW62" s="18"/>
      <c r="BX62" s="109"/>
      <c r="BY62" s="109" t="e">
        <f>BU62-'CCSD(T)'!CF63</f>
        <v>#VALUE!</v>
      </c>
      <c r="BZ62" s="109" t="e">
        <f>BV62-'CCSD(T)'!CG63</f>
        <v>#VALUE!</v>
      </c>
      <c r="CA62" s="109" t="e">
        <f>BW62-'CCSD(T)'!CG63</f>
        <v>#VALUE!</v>
      </c>
      <c r="CB62" s="157"/>
      <c r="CD62" s="114" t="s">
        <v>59</v>
      </c>
      <c r="CG62" s="4"/>
      <c r="CH62" s="4"/>
      <c r="CI62" s="18"/>
      <c r="CJ62" s="18"/>
      <c r="CK62" s="18"/>
      <c r="CL62" s="18"/>
      <c r="CM62" s="109" t="e">
        <f>CI62-'CCSD(T)'!BB63</f>
        <v>#VALUE!</v>
      </c>
      <c r="CN62" s="109" t="e">
        <f>CJ62-'CCSD(T)'!CH63</f>
        <v>#VALUE!</v>
      </c>
      <c r="CO62" s="109" t="e">
        <f>CK62-'CCSD(T)'!CI63</f>
        <v>#VALUE!</v>
      </c>
      <c r="CP62" s="109" t="e">
        <f>CL62-'CCSD(T)'!CI63</f>
        <v>#VALUE!</v>
      </c>
      <c r="CQ62" s="157"/>
      <c r="CS62" s="33"/>
      <c r="CU62" s="23"/>
      <c r="CW62" s="23"/>
      <c r="DC62" s="114" t="s">
        <v>59</v>
      </c>
      <c r="DG62" s="39"/>
      <c r="DH62" s="18"/>
      <c r="DI62" s="18"/>
      <c r="DJ62" s="18"/>
      <c r="DK62" s="18"/>
      <c r="DL62" s="109" t="e">
        <f>DH62-'CCSD(T)'!BB63</f>
        <v>#VALUE!</v>
      </c>
      <c r="DM62" s="109" t="e">
        <f>DI62-'CCSD(T)'!CH63</f>
        <v>#VALUE!</v>
      </c>
      <c r="DN62" s="109" t="e">
        <f>DJ62-'CCSD(T)'!CI63</f>
        <v>#VALUE!</v>
      </c>
      <c r="DO62" s="109" t="e">
        <f>DK62-'CCSD(T)'!CI63</f>
        <v>#VALUE!</v>
      </c>
      <c r="DP62" s="157"/>
      <c r="DQ62" s="23"/>
    </row>
    <row r="63" spans="1:121" ht="18">
      <c r="A63" s="150">
        <v>9.18</v>
      </c>
      <c r="C63" s="1">
        <v>9.18</v>
      </c>
      <c r="D63" s="1">
        <v>9.18</v>
      </c>
      <c r="E63" s="39">
        <f t="shared" si="3"/>
        <v>0.73717564041758621</v>
      </c>
      <c r="F63" s="5" t="s">
        <v>60</v>
      </c>
      <c r="G63" s="4">
        <v>-707.88587842306697</v>
      </c>
      <c r="H63" s="19">
        <v>-707.88576433332298</v>
      </c>
      <c r="I63" s="138">
        <f t="shared" si="4"/>
        <v>-1.1408974398818827E-4</v>
      </c>
      <c r="J63">
        <v>-711.42451939293801</v>
      </c>
      <c r="K63" s="34">
        <f>627.5095*(G65-G64)</f>
        <v>16.346612983233136</v>
      </c>
      <c r="L63" s="34">
        <f>627.5095*(J65-J64)</f>
        <v>10.313496364969398</v>
      </c>
      <c r="M63" s="23">
        <f t="shared" ref="M63:N67" si="22">K63-AB63</f>
        <v>-4.6467705386138647E-2</v>
      </c>
      <c r="N63" s="33">
        <f t="shared" si="22"/>
        <v>0.50038651264240741</v>
      </c>
      <c r="O63" s="23">
        <f t="shared" si="6"/>
        <v>0.54685421802854606</v>
      </c>
      <c r="P63" s="23">
        <f>'LNO-CCSD(T)-def2nZVP'!LB64</f>
        <v>-6.8859823982704071E-2</v>
      </c>
      <c r="Q63" s="23">
        <f t="shared" ref="Q63:Q71" si="23">$M$1*M63+$O$1*O63</f>
        <v>0.39727189040355826</v>
      </c>
      <c r="R63" s="23">
        <f t="shared" si="21"/>
        <v>-4.1830125490841891E-2</v>
      </c>
      <c r="S63" s="172">
        <f>-'LNO-CCSD(T)-def2nZVP'!AS64+'CCSD(T)'!BY64</f>
        <v>2.923344845177489E-2</v>
      </c>
      <c r="T63" s="356">
        <f>-'LNO-CCSD(T)-def2nZVP'!FA64+'CCSD(T)'!CI64</f>
        <v>-9.9130397910441204E-2</v>
      </c>
      <c r="U63" s="96">
        <f>'LNO-CCSD(T)-def2nZVP'!KV64+Q63+T63+R63</f>
        <v>8.4428243595824135</v>
      </c>
      <c r="V63" s="33">
        <f t="shared" ref="V63:V71" si="24">U63-A63</f>
        <v>-0.73717564041758621</v>
      </c>
      <c r="W63" s="114" t="s">
        <v>60</v>
      </c>
      <c r="X63">
        <v>-707.85500042532101</v>
      </c>
      <c r="Y63">
        <v>-711.20175381561603</v>
      </c>
      <c r="Z63">
        <v>-711.35075428034804</v>
      </c>
      <c r="AA63">
        <v>-711.35581158122898</v>
      </c>
      <c r="AB63" s="34">
        <f>627.5095*(X65-X64)</f>
        <v>16.393080688619275</v>
      </c>
      <c r="AC63" s="34">
        <f>627.5095*(Y65-Y64)</f>
        <v>9.8131098523269902</v>
      </c>
      <c r="AD63" s="34">
        <f>627.5095*(Z65-Z64)</f>
        <v>7.828764340971051</v>
      </c>
      <c r="AE63" s="34">
        <f>627.5095*(AA65-AA64)</f>
        <v>7.7551418817555833</v>
      </c>
      <c r="AF63" s="109">
        <f>AC63-'CCSD(T)'!BX64</f>
        <v>-3.5355221458596979</v>
      </c>
      <c r="AG63" s="109">
        <f>AD63-'CCSD(T)'!BY64</f>
        <v>-3.4078829597939846</v>
      </c>
      <c r="AH63" s="109">
        <f>AE63-'CCSD(T)'!BY64</f>
        <v>-3.4815054190094523</v>
      </c>
      <c r="AK63" s="5" t="s">
        <v>60</v>
      </c>
      <c r="AL63">
        <v>-707.85500042532203</v>
      </c>
      <c r="AM63">
        <v>-711.20582167458201</v>
      </c>
      <c r="AN63">
        <v>-711.35674737358897</v>
      </c>
      <c r="AO63">
        <v>-711.36193375442599</v>
      </c>
      <c r="AP63" s="34">
        <f>627.5095*(AL65-AL64)</f>
        <v>16.393080696181269</v>
      </c>
      <c r="AQ63" s="34">
        <f>627.5095*(AM65-AM64)</f>
        <v>10.070331063498067</v>
      </c>
      <c r="AR63" s="34">
        <f>627.5095*(AN65-AN64)</f>
        <v>8.0683973406461398</v>
      </c>
      <c r="AS63" s="34">
        <f>627.5095*(AO65-AO64)</f>
        <v>7.9966886102871637</v>
      </c>
      <c r="AT63" s="109">
        <f>AQ63-'CCSD(T)'!BX64</f>
        <v>-3.2783009346886214</v>
      </c>
      <c r="AU63" s="109">
        <f>AR63-'CCSD(T)'!BY64</f>
        <v>-3.1682499601188958</v>
      </c>
      <c r="AV63" s="109">
        <f>AS63-'CCSD(T)'!BY64</f>
        <v>-3.2399586904778719</v>
      </c>
      <c r="AW63" s="158">
        <f t="shared" si="8"/>
        <v>-2.073642453210903</v>
      </c>
      <c r="AX63" s="158">
        <f t="shared" si="9"/>
        <v>-0.14191429679797807</v>
      </c>
      <c r="AY63" s="160">
        <f>'LNO-CCSD(T)-def2nZVP'!LB64</f>
        <v>-6.8859823982704071E-2</v>
      </c>
      <c r="AZ63" s="23"/>
      <c r="BA63" s="114" t="s">
        <v>60</v>
      </c>
      <c r="BB63" s="144">
        <v>-707.00889654490595</v>
      </c>
      <c r="BC63">
        <v>-709.49015005672004</v>
      </c>
      <c r="BD63" s="4">
        <v>-709.57348201724096</v>
      </c>
      <c r="BE63" s="4">
        <v>-709.57678800765598</v>
      </c>
      <c r="BF63" s="34">
        <f>627.5095*(BB65-BB64)</f>
        <v>19.559821193167437</v>
      </c>
      <c r="BG63" s="34">
        <f>627.5095*(BC65-BC64)</f>
        <v>12.948355295432012</v>
      </c>
      <c r="BH63" s="34">
        <f>627.5095*(BD65-BD64)</f>
        <v>11.170068709368412</v>
      </c>
      <c r="BI63" s="34">
        <f>627.5095*(BE65-BE64)</f>
        <v>11.010631120083778</v>
      </c>
      <c r="BJ63" s="109">
        <f>BF63-'CCSD(T)'!BV64</f>
        <v>-3.8738253520637755E-2</v>
      </c>
      <c r="BK63" s="109">
        <f>BG63-'CCSD(T)'!BX64</f>
        <v>-0.40027670275467564</v>
      </c>
      <c r="BL63" s="109">
        <f>BH63-'CCSD(T)'!CG64</f>
        <v>-2.8431856132948852E-2</v>
      </c>
      <c r="BM63" s="109">
        <f>BI63-'CCSD(T)'!CG64</f>
        <v>-0.18786944541758288</v>
      </c>
      <c r="BO63" s="114" t="s">
        <v>60</v>
      </c>
      <c r="BP63">
        <v>-707.00889654490402</v>
      </c>
      <c r="BQ63">
        <v>-709.49726688347096</v>
      </c>
      <c r="BR63">
        <v>-709.58215892856902</v>
      </c>
      <c r="BS63">
        <v>-709.58558363553504</v>
      </c>
      <c r="BT63" s="34">
        <f>627.5095*(BP65-BP64)</f>
        <v>19.559821195022266</v>
      </c>
      <c r="BU63" s="34">
        <f>627.5095*(BQ65-BQ64)</f>
        <v>13.069214951685819</v>
      </c>
      <c r="BV63" s="34">
        <f>627.5095*(BR65-BR64)</f>
        <v>11.29761817850466</v>
      </c>
      <c r="BW63" s="34">
        <f>627.5095*(BS65-BS64)</f>
        <v>11.137486795272894</v>
      </c>
      <c r="BX63" s="109">
        <f>BT63-'CCSD(T)'!BV64</f>
        <v>-3.8738251665808576E-2</v>
      </c>
      <c r="BY63" s="109">
        <f>BU63-'CCSD(T)'!CF64</f>
        <v>-0.23586318240906046</v>
      </c>
      <c r="BZ63" s="109">
        <f>BV63-'CCSD(T)'!CG64</f>
        <v>9.9117613003299354E-2</v>
      </c>
      <c r="CA63" s="109">
        <f>BW63-'CCSD(T)'!CG64</f>
        <v>-6.1013770228466768E-2</v>
      </c>
      <c r="CB63" s="157">
        <f t="shared" si="10"/>
        <v>-1.9317281564129249</v>
      </c>
      <c r="CD63" s="114" t="s">
        <v>60</v>
      </c>
      <c r="CE63">
        <v>-707.11603467882105</v>
      </c>
      <c r="CF63">
        <v>-709.87970467629702</v>
      </c>
      <c r="CG63" s="4">
        <v>-709.978570587435</v>
      </c>
      <c r="CH63" s="4">
        <v>-709.98228167229104</v>
      </c>
      <c r="CI63" s="34">
        <f>627.5095*(CE65-CE64)</f>
        <v>18.660407648867608</v>
      </c>
      <c r="CJ63" s="34">
        <f>627.5095*(CF65-CF64)</f>
        <v>13.00946744606741</v>
      </c>
      <c r="CK63" s="34">
        <f>627.5095*(CG65-CG64)</f>
        <v>11.198814238103052</v>
      </c>
      <c r="CL63" s="34">
        <f>627.5095*(CH65-CH64)</f>
        <v>11.053879350901456</v>
      </c>
      <c r="CM63" s="109">
        <f>CI63-'CCSD(T)'!BB64</f>
        <v>-2.0374856333276625E-2</v>
      </c>
      <c r="CN63" s="109">
        <f>CJ63-'CCSD(T)'!CH64</f>
        <v>-0.17006760393882914</v>
      </c>
      <c r="CO63" s="109">
        <f>CK63-'CCSD(T)'!CI64</f>
        <v>8.8215350210566257E-2</v>
      </c>
      <c r="CP63" s="109">
        <f>CL63-'CCSD(T)'!CI64</f>
        <v>-5.6719536991030495E-2</v>
      </c>
      <c r="CQ63" s="157">
        <f t="shared" si="11"/>
        <v>-1.9555880951659539</v>
      </c>
      <c r="CS63" s="33">
        <f t="shared" si="12"/>
        <v>-2.3859938753028942E-2</v>
      </c>
      <c r="CU63" s="23">
        <f t="shared" si="13"/>
        <v>-0.89941354615465841</v>
      </c>
      <c r="CW63" s="23">
        <f t="shared" si="14"/>
        <v>2.2673269526863393</v>
      </c>
      <c r="CY63">
        <f>CE63-'CCSD(T)'!AP64</f>
        <v>1.2271951229649858E-3</v>
      </c>
      <c r="CZ63">
        <f>BP63-'CCSD(T)'!BN64</f>
        <v>1.3111509580312486E-3</v>
      </c>
      <c r="DC63" s="114" t="s">
        <v>60</v>
      </c>
      <c r="DD63">
        <v>-707.11603467882105</v>
      </c>
      <c r="DE63">
        <v>-709.87247638691804</v>
      </c>
      <c r="DF63">
        <v>-709.96961386073895</v>
      </c>
      <c r="DG63" s="39">
        <v>-709.97320139916701</v>
      </c>
      <c r="DH63" s="34">
        <f>627.5095*(DD65-DD64)</f>
        <v>18.66040764694144</v>
      </c>
      <c r="DI63" s="34">
        <f>627.5095*(DE65-DE64)</f>
        <v>12.724293352855049</v>
      </c>
      <c r="DJ63" s="34">
        <f>627.5095*(DF65-DF64)</f>
        <v>10.914097333304262</v>
      </c>
      <c r="DK63" s="34">
        <f>627.5095*(DG65-DG64)</f>
        <v>10.769655782134024</v>
      </c>
      <c r="DL63" s="109">
        <f>DH63-'CCSD(T)'!BB64</f>
        <v>-2.0374858259444295E-2</v>
      </c>
      <c r="DM63" s="109">
        <f>DI63-'CCSD(T)'!CH64</f>
        <v>-0.45524169715118923</v>
      </c>
      <c r="DN63" s="109">
        <f>DJ63-'CCSD(T)'!CI64</f>
        <v>-0.19650155458822383</v>
      </c>
      <c r="DO63" s="109">
        <f>DK63-'CCSD(T)'!CI64</f>
        <v>-0.34094310575846265</v>
      </c>
      <c r="DP63" s="157">
        <f t="shared" ref="DP63:DP107" si="25">DK63-DI63</f>
        <v>-1.954637570721026</v>
      </c>
      <c r="DQ63" s="23"/>
    </row>
    <row r="64" spans="1:121" ht="18">
      <c r="A64" s="150">
        <v>9.1999999999999993</v>
      </c>
      <c r="C64" s="1">
        <v>9.1999999999999993</v>
      </c>
      <c r="D64" s="1">
        <v>9.1999999999999993</v>
      </c>
      <c r="E64" s="39">
        <f t="shared" si="3"/>
        <v>0.74796758802041197</v>
      </c>
      <c r="F64" s="5" t="s">
        <v>61</v>
      </c>
      <c r="G64" s="4">
        <v>-707.88587748322095</v>
      </c>
      <c r="H64" s="19">
        <v>-707.88576326441796</v>
      </c>
      <c r="I64" s="138">
        <f t="shared" si="4"/>
        <v>-1.1421880299167242E-4</v>
      </c>
      <c r="J64">
        <v>-711.42451393304896</v>
      </c>
      <c r="K64" s="34">
        <f>627.5095*(G65-G63)</f>
        <v>16.347202745537906</v>
      </c>
      <c r="L64" s="34">
        <f>627.5095*(J65-J63)</f>
        <v>10.31692249721902</v>
      </c>
      <c r="M64" s="23">
        <f t="shared" si="22"/>
        <v>-4.6334281198593175E-2</v>
      </c>
      <c r="N64" s="33">
        <f t="shared" si="22"/>
        <v>0.50132910533984543</v>
      </c>
      <c r="O64" s="23">
        <f t="shared" si="6"/>
        <v>0.5476633865384386</v>
      </c>
      <c r="P64" s="23">
        <f>'LNO-CCSD(T)-def2nZVP'!LB65</f>
        <v>-6.8256449731148194E-2</v>
      </c>
      <c r="Q64" s="23">
        <f t="shared" si="23"/>
        <v>0.39789368480216897</v>
      </c>
      <c r="R64" s="23">
        <f t="shared" si="21"/>
        <v>-4.1463595064233992E-2</v>
      </c>
      <c r="S64" s="172">
        <f>-'LNO-CCSD(T)-def2nZVP'!AS65+'CCSD(T)'!BY65</f>
        <v>2.9309001123495548E-2</v>
      </c>
      <c r="T64" s="356">
        <f>-'LNO-CCSD(T)-def2nZVP'!FA65+'CCSD(T)'!CI65</f>
        <v>-9.415372919830034E-2</v>
      </c>
      <c r="U64" s="96">
        <f>'LNO-CCSD(T)-def2nZVP'!KV65+Q64+T64+R64</f>
        <v>8.4520324119795873</v>
      </c>
      <c r="V64" s="33">
        <f t="shared" si="24"/>
        <v>-0.74796758802041197</v>
      </c>
      <c r="W64" s="114" t="s">
        <v>61</v>
      </c>
      <c r="X64">
        <v>-707.85499969809996</v>
      </c>
      <c r="Y64">
        <v>-711.20174985784399</v>
      </c>
      <c r="Z64">
        <v>-711.35074936816602</v>
      </c>
      <c r="AA64">
        <v>-711.35580661886604</v>
      </c>
      <c r="AB64" s="34">
        <f>627.5095*(X65-X63)</f>
        <v>16.393537026736499</v>
      </c>
      <c r="AC64" s="34">
        <f>627.5095*(Y65-Y63)</f>
        <v>9.8155933918791742</v>
      </c>
      <c r="AD64" s="34">
        <f>627.5095*(Z65-Z63)</f>
        <v>7.8318467818550479</v>
      </c>
      <c r="AE64" s="34">
        <f>627.5095*(AA65-AA63)</f>
        <v>7.7582558116407272</v>
      </c>
      <c r="AF64" s="109">
        <f>AC64-'CCSD(T)'!BX65</f>
        <v>-3.5318853303082758</v>
      </c>
      <c r="AG64" s="109">
        <f>AD64-'CCSD(T)'!BY65</f>
        <v>-3.4043012144674636</v>
      </c>
      <c r="AH64" s="109">
        <f>AE64-'CCSD(T)'!BY65</f>
        <v>-3.4778921846817843</v>
      </c>
      <c r="AK64" s="5" t="s">
        <v>61</v>
      </c>
      <c r="AL64">
        <v>-707.85499969810996</v>
      </c>
      <c r="AM64">
        <v>-711.20581738057695</v>
      </c>
      <c r="AN64">
        <v>-711.35674214543701</v>
      </c>
      <c r="AO64">
        <v>-711.36192847529003</v>
      </c>
      <c r="AP64" s="34">
        <f>627.5095*(AL65-AL63)</f>
        <v>16.393537028662667</v>
      </c>
      <c r="AQ64" s="34">
        <f>627.5095*(AM65-AM63)</f>
        <v>10.073025592470147</v>
      </c>
      <c r="AR64" s="34">
        <f>627.5095*(AN65-AN63)</f>
        <v>8.0716780556703096</v>
      </c>
      <c r="AS64" s="34">
        <f>627.5095*(AO65-AO63)</f>
        <v>8.0000013182552081</v>
      </c>
      <c r="AT64" s="109">
        <f>AQ64-'CCSD(T)'!BX65</f>
        <v>-3.274453129717303</v>
      </c>
      <c r="AU64" s="109">
        <f>AR64-'CCSD(T)'!BY65</f>
        <v>-3.1644699406522019</v>
      </c>
      <c r="AV64" s="109">
        <f>AS64-'CCSD(T)'!BY65</f>
        <v>-3.2361466780673034</v>
      </c>
      <c r="AW64" s="158">
        <f t="shared" si="8"/>
        <v>-2.073024274214939</v>
      </c>
      <c r="AX64" s="158">
        <f t="shared" si="9"/>
        <v>-0.14183960883319457</v>
      </c>
      <c r="AY64" s="160">
        <f>'LNO-CCSD(T)-def2nZVP'!LB65</f>
        <v>-6.8256449731148194E-2</v>
      </c>
      <c r="AZ64" s="23"/>
      <c r="BA64" s="114" t="s">
        <v>61</v>
      </c>
      <c r="BB64" s="144">
        <v>-707.00889910666001</v>
      </c>
      <c r="BC64">
        <v>-709.49015285610596</v>
      </c>
      <c r="BD64" s="4">
        <v>-709.57348414459204</v>
      </c>
      <c r="BE64" s="4">
        <v>-709.57679006983506</v>
      </c>
      <c r="BF64" s="34">
        <f>627.5095*(BB65-BB63)</f>
        <v>19.558213668158963</v>
      </c>
      <c r="BG64" s="34">
        <f>627.5095*(BC65-BC63)</f>
        <v>12.946598654170005</v>
      </c>
      <c r="BH64" s="34">
        <f>627.5095*(BD65-BD63)</f>
        <v>11.168733776355204</v>
      </c>
      <c r="BI64" s="34">
        <f>627.5095*(BE65-BE63)</f>
        <v>11.009337083121528</v>
      </c>
      <c r="BJ64" s="109">
        <f>BF64-'CCSD(T)'!BV65</f>
        <v>-3.8727715167915733E-2</v>
      </c>
      <c r="BK64" s="109">
        <f>BG64-'CCSD(T)'!BX65</f>
        <v>-0.40088006801744491</v>
      </c>
      <c r="BL64" s="109">
        <f>BH64-'CCSD(T)'!CG65</f>
        <v>-2.9321859225040825E-2</v>
      </c>
      <c r="BM64" s="109">
        <f>BI64-'CCSD(T)'!CG65</f>
        <v>-0.18871855245871672</v>
      </c>
      <c r="BO64" s="114" t="s">
        <v>61</v>
      </c>
      <c r="BP64">
        <v>-707.00889910666103</v>
      </c>
      <c r="BQ64">
        <v>-709.49726943422502</v>
      </c>
      <c r="BR64">
        <v>-709.58216067629405</v>
      </c>
      <c r="BS64">
        <v>-709.58558532018105</v>
      </c>
      <c r="BT64" s="34">
        <f>627.5095*(BP65-BP63)</f>
        <v>19.558213668158963</v>
      </c>
      <c r="BU64" s="34">
        <f>627.5095*(BQ65-BQ63)</f>
        <v>13.067614329280186</v>
      </c>
      <c r="BV64" s="34">
        <f>627.5095*(BR65-BR63)</f>
        <v>11.296521464440746</v>
      </c>
      <c r="BW64" s="34">
        <f>627.5095*(BS65-BS63)</f>
        <v>11.136429663898442</v>
      </c>
      <c r="BX64" s="109">
        <f>BT64-'CCSD(T)'!BV65</f>
        <v>-3.8727715167915733E-2</v>
      </c>
      <c r="BY64" s="109">
        <f>BU64-'CCSD(T)'!CF65</f>
        <v>-0.23635757269659763</v>
      </c>
      <c r="BZ64" s="109">
        <f>BV64-'CCSD(T)'!CG65</f>
        <v>9.8465828860501148E-2</v>
      </c>
      <c r="CA64" s="109">
        <f>BW64-'CCSD(T)'!CG65</f>
        <v>-6.1625971681802838E-2</v>
      </c>
      <c r="CB64" s="157">
        <f t="shared" si="10"/>
        <v>-1.9311846653817444</v>
      </c>
      <c r="CD64" s="114" t="s">
        <v>61</v>
      </c>
      <c r="CE64">
        <v>-707.11603805783705</v>
      </c>
      <c r="CF64">
        <v>-709.87970576655005</v>
      </c>
      <c r="CG64" s="4">
        <v>-709.97857085194005</v>
      </c>
      <c r="CH64" s="4">
        <v>-709.98228193202704</v>
      </c>
      <c r="CI64" s="34">
        <f>627.5095*(CE65-CE63)</f>
        <v>18.658287284231204</v>
      </c>
      <c r="CJ64" s="34">
        <f>627.5095*(CF65-CF63)</f>
        <v>13.008783301938648</v>
      </c>
      <c r="CK64" s="34">
        <f>627.5095*(CG65-CG63)</f>
        <v>11.198648258673138</v>
      </c>
      <c r="CL64" s="34">
        <f>627.5095*(CH65-CH63)</f>
        <v>11.053716364095191</v>
      </c>
      <c r="CM64" s="109">
        <f>CI64-'CCSD(T)'!BB65</f>
        <v>-2.0349033049495091E-2</v>
      </c>
      <c r="CN64" s="109">
        <f>CJ64-'CCSD(T)'!CH65</f>
        <v>-0.17024713817253456</v>
      </c>
      <c r="CO64" s="109">
        <f>CK64-'CCSD(T)'!CI65</f>
        <v>8.7814057206713869E-2</v>
      </c>
      <c r="CP64" s="109">
        <f>CL64-'CCSD(T)'!CI65</f>
        <v>-5.7117837371233549E-2</v>
      </c>
      <c r="CQ64" s="157">
        <f t="shared" si="11"/>
        <v>-1.9550669378434566</v>
      </c>
      <c r="CS64" s="33">
        <f t="shared" si="12"/>
        <v>-2.3882272461712262E-2</v>
      </c>
      <c r="CU64" s="23">
        <f t="shared" si="13"/>
        <v>-0.89992638392775959</v>
      </c>
      <c r="CW64" s="23">
        <f t="shared" si="14"/>
        <v>2.2647502555685364</v>
      </c>
      <c r="CY64">
        <f>CE64-'CCSD(T)'!AP65</f>
        <v>1.2272362749854437E-3</v>
      </c>
      <c r="CZ64">
        <f>BP64-'CCSD(T)'!BN65</f>
        <v>1.3111677490087459E-3</v>
      </c>
      <c r="DC64" s="114" t="s">
        <v>61</v>
      </c>
      <c r="DD64">
        <v>-707.11603805783602</v>
      </c>
      <c r="DE64">
        <v>-709.872478364514</v>
      </c>
      <c r="DF64">
        <v>-709.96961497283905</v>
      </c>
      <c r="DG64" s="39">
        <v>-709.97320244565196</v>
      </c>
      <c r="DH64" s="34">
        <f>627.5095*(DD65-DD63)</f>
        <v>18.658287282947093</v>
      </c>
      <c r="DI64" s="34">
        <f>627.5095*(DE65-DE63)</f>
        <v>12.723052392604737</v>
      </c>
      <c r="DJ64" s="34">
        <f>627.5095*(DF65-DF63)</f>
        <v>10.913399479921539</v>
      </c>
      <c r="DK64" s="34">
        <f>627.5095*(DG65-DG63)</f>
        <v>10.768999102883905</v>
      </c>
      <c r="DL64" s="109">
        <f>DH64-'CCSD(T)'!BB65</f>
        <v>-2.0349034333605687E-2</v>
      </c>
      <c r="DM64" s="109">
        <f>DI64-'CCSD(T)'!CH65</f>
        <v>-0.45597804750644499</v>
      </c>
      <c r="DN64" s="109">
        <f>DJ64-'CCSD(T)'!CI65</f>
        <v>-0.19743472154488551</v>
      </c>
      <c r="DO64" s="109">
        <f>DK64-'CCSD(T)'!CI65</f>
        <v>-0.34183509858251959</v>
      </c>
      <c r="DP64" s="157">
        <f t="shared" si="25"/>
        <v>-1.9540532897208323</v>
      </c>
      <c r="DQ64" s="23"/>
    </row>
    <row r="65" spans="1:121" ht="18">
      <c r="A65" s="150">
        <v>-0.02</v>
      </c>
      <c r="C65" s="1">
        <v>-0.02</v>
      </c>
      <c r="D65" s="1">
        <v>-0.02</v>
      </c>
      <c r="E65" s="39">
        <f t="shared" si="3"/>
        <v>1.0791947602823811E-2</v>
      </c>
      <c r="F65" s="5" t="s">
        <v>62</v>
      </c>
      <c r="G65" s="4">
        <v>-707.85982749834704</v>
      </c>
      <c r="H65" s="19">
        <v>-707.85975577143904</v>
      </c>
      <c r="I65" s="138">
        <f t="shared" si="4"/>
        <v>-7.1726908004166035E-5</v>
      </c>
      <c r="J65">
        <v>-711.40807833109398</v>
      </c>
      <c r="K65" s="34">
        <f>627.5095*(G63-G64)</f>
        <v>-5.8976230476940825E-4</v>
      </c>
      <c r="L65" s="34">
        <f>627.5095*(J63-J64)</f>
        <v>-3.426132249623379E-3</v>
      </c>
      <c r="M65" s="23">
        <f t="shared" si="22"/>
        <v>-1.3342418754467639E-4</v>
      </c>
      <c r="N65" s="33">
        <f t="shared" si="22"/>
        <v>-9.4259269743923822E-4</v>
      </c>
      <c r="O65" s="23">
        <f t="shared" si="6"/>
        <v>-8.0916850989456177E-4</v>
      </c>
      <c r="P65" s="23">
        <f>'LNO-CCSD(T)-def2nZVP'!LB66</f>
        <v>-6.0337425155592003E-4</v>
      </c>
      <c r="Q65" s="23">
        <f t="shared" si="23"/>
        <v>-6.2179439861208394E-4</v>
      </c>
      <c r="R65" s="23">
        <f t="shared" si="21"/>
        <v>-3.665304266079219E-4</v>
      </c>
      <c r="S65" s="172">
        <f>-'LNO-CCSD(T)-def2nZVP'!AS66+'CCSD(T)'!BY66</f>
        <v>-7.5552671721823127E-5</v>
      </c>
      <c r="T65" s="356">
        <f>-'LNO-CCSD(T)-def2nZVP'!FA66+'CCSD(T)'!CI66</f>
        <v>-4.9766687121402808E-3</v>
      </c>
      <c r="U65" s="96">
        <f>'LNO-CCSD(T)-def2nZVP'!KV66+Q65+T65+R65</f>
        <v>-9.2080523971761891E-3</v>
      </c>
      <c r="V65" s="33">
        <f t="shared" si="24"/>
        <v>1.0791947602823811E-2</v>
      </c>
      <c r="W65" s="114" t="s">
        <v>62</v>
      </c>
      <c r="X65">
        <v>-707.82887566222701</v>
      </c>
      <c r="Y65">
        <v>-711.18611167252197</v>
      </c>
      <c r="Z65">
        <v>-711.33827343857297</v>
      </c>
      <c r="AA65">
        <v>-711.34344801412499</v>
      </c>
      <c r="AB65" s="34">
        <f>627.5095*(X63-X64)</f>
        <v>-4.5633811722473185E-4</v>
      </c>
      <c r="AC65" s="34">
        <f>627.5095*(Y63-Y64)</f>
        <v>-2.4835395521841407E-3</v>
      </c>
      <c r="AD65" s="34">
        <f>627.5095*(Z63-Z64)</f>
        <v>-3.0824408839970376E-3</v>
      </c>
      <c r="AE65" s="34">
        <f>627.5095*(AA63-AA64)</f>
        <v>-3.1139298851436477E-3</v>
      </c>
      <c r="AF65" s="109">
        <f>AC65-'CCSD(T)'!BX66</f>
        <v>-3.6368155514209096E-3</v>
      </c>
      <c r="AG65" s="109">
        <f>AD65-'CCSD(T)'!BY66</f>
        <v>-3.5817453265205475E-3</v>
      </c>
      <c r="AH65" s="109">
        <f>AE65-'CCSD(T)'!BY66</f>
        <v>-3.6132343276671576E-3</v>
      </c>
      <c r="AK65" s="5" t="s">
        <v>62</v>
      </c>
      <c r="AL65">
        <v>-707.82887566222496</v>
      </c>
      <c r="AM65">
        <v>-711.18976928717996</v>
      </c>
      <c r="AN65">
        <v>-711.34388433636695</v>
      </c>
      <c r="AO65">
        <v>-711.34918494135104</v>
      </c>
      <c r="AP65" s="34">
        <f>627.5095*(AL63-AL64)</f>
        <v>-4.5633248139864691E-4</v>
      </c>
      <c r="AQ65" s="34">
        <f>627.5095*(AM63-AM64)</f>
        <v>-2.6945289720795244E-3</v>
      </c>
      <c r="AR65" s="34">
        <f>627.5095*(AN63-AN64)</f>
        <v>-3.2807150241699785E-3</v>
      </c>
      <c r="AS65" s="34">
        <f>627.5095*(AO63-AO64)</f>
        <v>-3.3127079680439807E-3</v>
      </c>
      <c r="AT65" s="109">
        <f>AQ65-'CCSD(T)'!BX66</f>
        <v>-3.8478049713162928E-3</v>
      </c>
      <c r="AU65" s="109">
        <f>AR65-'CCSD(T)'!BY66</f>
        <v>-3.7800194666934885E-3</v>
      </c>
      <c r="AV65" s="109">
        <f>AS65-'CCSD(T)'!BY66</f>
        <v>-3.8120124105674906E-3</v>
      </c>
      <c r="AW65" s="158">
        <f t="shared" si="8"/>
        <v>-6.1817899596445635E-4</v>
      </c>
      <c r="AX65" s="158">
        <f t="shared" si="9"/>
        <v>-7.4687964785425959E-5</v>
      </c>
      <c r="AY65" s="160">
        <f>'LNO-CCSD(T)-def2nZVP'!LB66</f>
        <v>-6.0337425155592003E-4</v>
      </c>
      <c r="AZ65" s="23"/>
      <c r="BA65" s="114" t="s">
        <v>62</v>
      </c>
      <c r="BB65" s="144">
        <v>-706.97772854877496</v>
      </c>
      <c r="BC65">
        <v>-709.46951833934497</v>
      </c>
      <c r="BD65" s="4">
        <v>-709.55568350777401</v>
      </c>
      <c r="BE65" s="4">
        <v>-709.55924351297801</v>
      </c>
      <c r="BF65" s="34">
        <f>627.5095*(BB63-BB64)</f>
        <v>1.6075250084732601E-3</v>
      </c>
      <c r="BG65" s="34">
        <f>627.5095*(BC63-BC64)</f>
        <v>1.7566412620067808E-3</v>
      </c>
      <c r="BH65" s="34">
        <f>627.5095*(BD63-BD64)</f>
        <v>1.3349330132076602E-3</v>
      </c>
      <c r="BI65" s="34">
        <f>627.5095*(BE63-BE64)</f>
        <v>1.2940369622504591E-3</v>
      </c>
      <c r="BJ65" s="109">
        <f>BF65-'CCSD(T)'!BV66</f>
        <v>-1.0538352722676411E-5</v>
      </c>
      <c r="BK65" s="109">
        <f>BG65-'CCSD(T)'!BX66</f>
        <v>6.0336526277001215E-4</v>
      </c>
      <c r="BL65" s="109">
        <f>BH65-'CCSD(T)'!CG66</f>
        <v>8.9000309209109213E-4</v>
      </c>
      <c r="BM65" s="109">
        <f>BI65-'CCSD(T)'!CG66</f>
        <v>8.4910704113389109E-4</v>
      </c>
      <c r="BO65" s="114" t="s">
        <v>62</v>
      </c>
      <c r="BP65">
        <v>-706.97772854877303</v>
      </c>
      <c r="BQ65">
        <v>-709.47644231535003</v>
      </c>
      <c r="BR65">
        <v>-709.56415677646703</v>
      </c>
      <c r="BS65">
        <v>-709.56783660594601</v>
      </c>
      <c r="BT65" s="34">
        <f>627.5095*(BP63-BP64)</f>
        <v>1.6075268633020982E-3</v>
      </c>
      <c r="BU65" s="34">
        <f>627.5095*(BQ63-BQ64)</f>
        <v>1.6006224056314977E-3</v>
      </c>
      <c r="BV65" s="34">
        <f>627.5095*(BR63-BR64)</f>
        <v>1.0967140639131685E-3</v>
      </c>
      <c r="BW65" s="34">
        <f>627.5095*(BS63-BS64)</f>
        <v>1.0571313744524673E-3</v>
      </c>
      <c r="BX65" s="109">
        <f>BT65-'CCSD(T)'!BV66</f>
        <v>-1.0536497893838363E-5</v>
      </c>
      <c r="BY65" s="109">
        <f>BU65-'CCSD(T)'!CF66</f>
        <v>4.9439028753573669E-4</v>
      </c>
      <c r="BZ65" s="109">
        <f>BV65-'CCSD(T)'!CG66</f>
        <v>6.5178414279660048E-4</v>
      </c>
      <c r="CA65" s="109">
        <f>BW65-'CCSD(T)'!CG66</f>
        <v>6.1220145333589924E-4</v>
      </c>
      <c r="CB65" s="157">
        <f t="shared" si="10"/>
        <v>-5.4349103117903039E-4</v>
      </c>
      <c r="CD65" s="114" t="s">
        <v>62</v>
      </c>
      <c r="CE65">
        <v>-707.08630080660998</v>
      </c>
      <c r="CF65">
        <v>-709.85897386138197</v>
      </c>
      <c r="CG65" s="4">
        <v>-709.96072440620799</v>
      </c>
      <c r="CH65" s="4">
        <v>-709.96466645473004</v>
      </c>
      <c r="CI65" s="34">
        <f>627.5095*(CE63-CE64)</f>
        <v>2.1203646364052133E-3</v>
      </c>
      <c r="CJ65" s="34">
        <f>627.5095*(CF63-CF64)</f>
        <v>6.8414412876182946E-4</v>
      </c>
      <c r="CK65" s="34">
        <f>627.5095*(CG63-CG64)</f>
        <v>1.6597942991489846E-4</v>
      </c>
      <c r="CL65" s="34">
        <f>627.5095*(CH63-CH64)</f>
        <v>1.6298680626380247E-4</v>
      </c>
      <c r="CM65" s="109">
        <f>CI65-'CCSD(T)'!BB66</f>
        <v>-2.5823283781562824E-5</v>
      </c>
      <c r="CN65" s="109">
        <f>CJ65-'CCSD(T)'!CH66</f>
        <v>1.7953423370528296E-4</v>
      </c>
      <c r="CO65" s="109">
        <f>CK65-'CCSD(T)'!CI66</f>
        <v>4.0129300385325452E-4</v>
      </c>
      <c r="CP65" s="109">
        <f>CL65-'CCSD(T)'!CI66</f>
        <v>3.9830038020215853E-4</v>
      </c>
      <c r="CQ65" s="157">
        <f t="shared" si="11"/>
        <v>-5.2115732249802694E-4</v>
      </c>
      <c r="CS65" s="33">
        <f t="shared" si="12"/>
        <v>2.2333708681003452E-5</v>
      </c>
      <c r="CU65" s="23">
        <f t="shared" si="13"/>
        <v>5.1283777310311509E-4</v>
      </c>
      <c r="CW65" s="23">
        <f t="shared" si="14"/>
        <v>2.5766971178038602E-3</v>
      </c>
      <c r="CY65">
        <f>CE65-'CCSD(T)'!AP66</f>
        <v>1.1947668759830776E-3</v>
      </c>
      <c r="CZ65">
        <f>BP65-'CCSD(T)'!BN66</f>
        <v>1.2494344180140615E-3</v>
      </c>
      <c r="DC65" s="114" t="s">
        <v>62</v>
      </c>
      <c r="DD65">
        <v>-707.08630080661203</v>
      </c>
      <c r="DE65">
        <v>-709.85220091317206</v>
      </c>
      <c r="DF65">
        <v>-709.95222225235705</v>
      </c>
      <c r="DG65" s="39">
        <v>-709.95603990742404</v>
      </c>
      <c r="DH65" s="34">
        <f>627.5095*(DD63-DD64)</f>
        <v>2.1203639943490771E-3</v>
      </c>
      <c r="DI65" s="34">
        <f>627.5095*(DE63-DE64)</f>
        <v>1.2409602503136057E-3</v>
      </c>
      <c r="DJ65" s="34">
        <f>627.5095*(DF63-DF64)</f>
        <v>6.9785338272276929E-4</v>
      </c>
      <c r="DK65" s="34">
        <f>627.5095*(DG63-DG64)</f>
        <v>6.5667925011899796E-4</v>
      </c>
      <c r="DL65" s="109">
        <f>DH65-'CCSD(T)'!BB66</f>
        <v>-2.5823925837698946E-5</v>
      </c>
      <c r="DM65" s="109">
        <f>DI65-'CCSD(T)'!CH66</f>
        <v>7.3635035525705921E-4</v>
      </c>
      <c r="DN65" s="109">
        <f>DJ65-'CCSD(T)'!CI66</f>
        <v>9.3316695666112535E-4</v>
      </c>
      <c r="DO65" s="109">
        <f>DK65-'CCSD(T)'!CI66</f>
        <v>8.9199282405735402E-4</v>
      </c>
      <c r="DP65" s="157">
        <f t="shared" si="25"/>
        <v>-5.8428100019460776E-4</v>
      </c>
      <c r="DQ65" s="23"/>
    </row>
    <row r="66" spans="1:121" ht="18">
      <c r="A66" s="150">
        <v>14.3</v>
      </c>
      <c r="C66" s="1">
        <v>14.3</v>
      </c>
      <c r="D66" s="1">
        <v>14.3</v>
      </c>
      <c r="E66" s="39">
        <f t="shared" si="3"/>
        <v>0.51909659158527433</v>
      </c>
      <c r="F66" s="5" t="s">
        <v>63</v>
      </c>
      <c r="G66" s="4">
        <v>-957.05788063059401</v>
      </c>
      <c r="H66" s="19">
        <v>-957.05778762394903</v>
      </c>
      <c r="I66" s="138">
        <f t="shared" si="4"/>
        <v>-9.3006644988236076E-5</v>
      </c>
      <c r="J66">
        <v>-961.75327677932705</v>
      </c>
      <c r="K66" s="34">
        <f>627.5095*(G68-G67)</f>
        <v>28.997453185934418</v>
      </c>
      <c r="L66" s="34">
        <f>627.5095*(J68-J67)</f>
        <v>18.156813277451</v>
      </c>
      <c r="M66" s="23">
        <f t="shared" si="22"/>
        <v>1.1892334257339598E-3</v>
      </c>
      <c r="N66" s="33">
        <f t="shared" si="22"/>
        <v>-0.18129590069736778</v>
      </c>
      <c r="O66" s="23">
        <f t="shared" si="6"/>
        <v>-0.18248513412310174</v>
      </c>
      <c r="P66" s="23">
        <f>'LNO-CCSD(T)-def2nZVP'!LB67</f>
        <v>-0.5857707564843242</v>
      </c>
      <c r="Q66" s="23">
        <f t="shared" si="23"/>
        <v>-0.13497432184453706</v>
      </c>
      <c r="R66" s="23">
        <f t="shared" si="21"/>
        <v>-0.3558368702591978</v>
      </c>
      <c r="S66" s="172">
        <f>-'LNO-CCSD(T)-def2nZVP'!AS67+'CCSD(T)'!BY67</f>
        <v>4.5030658837605486E-2</v>
      </c>
      <c r="T66" s="356">
        <f>-'LNO-CCSD(T)-def2nZVP'!FA67+'CCSD(T)'!CI67</f>
        <v>-0.18438917742009586</v>
      </c>
      <c r="U66" s="96">
        <f>'LNO-CCSD(T)-def2nZVP'!KV67+Q66+T66+R66</f>
        <v>13.780903408414726</v>
      </c>
      <c r="V66" s="33">
        <f t="shared" si="24"/>
        <v>-0.51909659158527433</v>
      </c>
      <c r="W66" s="114" t="s">
        <v>63</v>
      </c>
      <c r="X66">
        <v>-957.01623201684697</v>
      </c>
      <c r="Y66">
        <v>-961.46448554574397</v>
      </c>
      <c r="Z66">
        <v>-961.66075919673199</v>
      </c>
      <c r="AA66">
        <v>-961.667278026757</v>
      </c>
      <c r="AB66" s="34">
        <f>627.5095*(X68-X67)</f>
        <v>28.996263952508684</v>
      </c>
      <c r="AC66" s="34">
        <f>627.5095*(Y68-Y67)</f>
        <v>18.338109178148368</v>
      </c>
      <c r="AD66" s="34">
        <f>627.5095*(Z68-Z67)</f>
        <v>15.121556065910539</v>
      </c>
      <c r="AE66" s="34">
        <f>627.5095*(AA68-AA67)</f>
        <v>14.865431994843293</v>
      </c>
      <c r="AF66" s="109">
        <f>AC66-'CCSD(T)'!BX67</f>
        <v>-0.73686991642800237</v>
      </c>
      <c r="AG66" s="109">
        <f>AD66-'CCSD(T)'!BY67</f>
        <v>-0.77978157257294711</v>
      </c>
      <c r="AH66" s="109">
        <f>AE66-'CCSD(T)'!BY67</f>
        <v>-1.0359056436401932</v>
      </c>
      <c r="AK66" s="5" t="s">
        <v>63</v>
      </c>
      <c r="AL66">
        <v>-957.01623201684799</v>
      </c>
      <c r="AM66">
        <v>-961.46946986521198</v>
      </c>
      <c r="AN66">
        <v>-961.66825967307796</v>
      </c>
      <c r="AO66">
        <v>-961.67494400979103</v>
      </c>
      <c r="AP66" s="34">
        <f>627.5095*(AL68-AL67)</f>
        <v>28.9962639431632</v>
      </c>
      <c r="AQ66" s="34">
        <f>627.5095*(AM68-AM67)</f>
        <v>18.269088894278333</v>
      </c>
      <c r="AR66" s="34">
        <f>627.5095*(AN68-AN67)</f>
        <v>14.97109507217035</v>
      </c>
      <c r="AS66" s="34">
        <f>627.5095*(AO68-AO67)</f>
        <v>14.705373174370502</v>
      </c>
      <c r="AT66" s="109">
        <f>AQ66-'CCSD(T)'!BX67</f>
        <v>-0.80589020029803748</v>
      </c>
      <c r="AU66" s="109">
        <f>AR66-'CCSD(T)'!BY67</f>
        <v>-0.93024256631313662</v>
      </c>
      <c r="AV66" s="109">
        <f>AS66-'CCSD(T)'!BY67</f>
        <v>-1.1959644641129845</v>
      </c>
      <c r="AW66" s="158">
        <f t="shared" si="8"/>
        <v>-3.5637157199078313</v>
      </c>
      <c r="AX66" s="158">
        <f t="shared" si="9"/>
        <v>-0.68145722648923446</v>
      </c>
      <c r="AY66" s="160">
        <f>'LNO-CCSD(T)-def2nZVP'!LB67</f>
        <v>-0.5857707564843242</v>
      </c>
      <c r="AZ66" s="23"/>
      <c r="BA66" s="114" t="s">
        <v>63</v>
      </c>
      <c r="BB66" s="144">
        <v>-955.88007042437596</v>
      </c>
      <c r="BC66">
        <v>-959.22367812056495</v>
      </c>
      <c r="BD66" s="4">
        <v>-959.33553799283004</v>
      </c>
      <c r="BE66" s="4">
        <v>-959.33989108546598</v>
      </c>
      <c r="BF66" s="34">
        <f>627.5095*(BB68-BB67)</f>
        <v>27.979795739914788</v>
      </c>
      <c r="BG66" s="34">
        <f>627.5095*(BC68-BC67)</f>
        <v>19.474717215247065</v>
      </c>
      <c r="BH66" s="34">
        <f>627.5095*(BD68-BD67)</f>
        <v>16.972475557008231</v>
      </c>
      <c r="BI66" s="34">
        <f>627.5095*(BE68-BE67)</f>
        <v>16.759273382381924</v>
      </c>
      <c r="BJ66" s="109">
        <f>BF66-'CCSD(T)'!BV67</f>
        <v>-0.29550976636235404</v>
      </c>
      <c r="BK66" s="109">
        <f>BG66-'CCSD(T)'!BX67</f>
        <v>0.39973812067069403</v>
      </c>
      <c r="BL66" s="109">
        <f>BH66-'CCSD(T)'!CG67</f>
        <v>1.3180944464099476</v>
      </c>
      <c r="BM66" s="109">
        <f>BI66-'CCSD(T)'!CG67</f>
        <v>1.1048922717836405</v>
      </c>
      <c r="BO66" s="114" t="s">
        <v>63</v>
      </c>
      <c r="BP66">
        <v>-955.880070424378</v>
      </c>
      <c r="BQ66">
        <v>-959.23314330259495</v>
      </c>
      <c r="BR66">
        <v>-959.34707923227802</v>
      </c>
      <c r="BS66">
        <v>-959.35159236550601</v>
      </c>
      <c r="BT66" s="34">
        <f>627.5095*(BP68-BP67)</f>
        <v>27.979795738059959</v>
      </c>
      <c r="BU66" s="34">
        <f>627.5095*(BQ68-BQ67)</f>
        <v>18.819187758115444</v>
      </c>
      <c r="BV66" s="34">
        <f>627.5095*(BR68-BR67)</f>
        <v>16.167768663101715</v>
      </c>
      <c r="BW66" s="34">
        <f>627.5095*(BS68-BS67)</f>
        <v>15.936929264696847</v>
      </c>
      <c r="BX66" s="109">
        <f>BT66-'CCSD(T)'!BV67</f>
        <v>-0.29550976821718322</v>
      </c>
      <c r="BY66" s="109">
        <f>BU66-'CCSD(T)'!CF67</f>
        <v>2.5847467182629202E-3</v>
      </c>
      <c r="BZ66" s="109">
        <f>BV66-'CCSD(T)'!CG67</f>
        <v>0.51338755250343127</v>
      </c>
      <c r="CA66" s="109">
        <f>BW66-'CCSD(T)'!CG67</f>
        <v>0.28254815409856349</v>
      </c>
      <c r="CB66" s="157">
        <f t="shared" si="10"/>
        <v>-2.8822584934185969</v>
      </c>
      <c r="CD66" s="114" t="s">
        <v>63</v>
      </c>
      <c r="CE66">
        <v>-956.01370445645</v>
      </c>
      <c r="CF66">
        <v>-959.70727585268401</v>
      </c>
      <c r="CG66" s="4">
        <v>-959.83789829868397</v>
      </c>
      <c r="CH66" s="4">
        <v>-959.84274610112504</v>
      </c>
      <c r="CI66" s="34">
        <f>627.5095*(CE68-CE67)</f>
        <v>27.630850268411418</v>
      </c>
      <c r="CJ66" s="34">
        <f>627.5095*(CF68-CF67)</f>
        <v>18.13059807853751</v>
      </c>
      <c r="CK66" s="34">
        <f>627.5095*(CG68-CG67)</f>
        <v>15.334671858232936</v>
      </c>
      <c r="CL66" s="34">
        <f>627.5095*(CH68-CH67)</f>
        <v>15.088579681156993</v>
      </c>
      <c r="CM66" s="109">
        <f>CI66-'CCSD(T)'!BB67</f>
        <v>-0.23937307081031989</v>
      </c>
      <c r="CN66" s="109">
        <f>CJ66-'CCSD(T)'!CH67</f>
        <v>-1.0658250071543307E-2</v>
      </c>
      <c r="CO66" s="109">
        <f>CK66-'CCSD(T)'!CI67</f>
        <v>0.47935626281209487</v>
      </c>
      <c r="CP66" s="109">
        <f>CL66-'CCSD(T)'!CI67</f>
        <v>0.23326408573615254</v>
      </c>
      <c r="CQ66" s="157">
        <f t="shared" si="11"/>
        <v>-3.0420183973805166</v>
      </c>
      <c r="CS66" s="33">
        <f t="shared" si="12"/>
        <v>-0.15975990396191975</v>
      </c>
      <c r="CU66" s="23">
        <f t="shared" si="13"/>
        <v>-0.34894546964854101</v>
      </c>
      <c r="CW66" s="23">
        <f t="shared" si="14"/>
        <v>-1.3654136747517818</v>
      </c>
      <c r="CY66">
        <f>CE66-'CCSD(T)'!AP67</f>
        <v>7.3455671201827499E-4</v>
      </c>
      <c r="CZ66">
        <f>BP66-'CCSD(T)'!BN67</f>
        <v>7.2266674101229E-4</v>
      </c>
      <c r="DC66" s="114" t="s">
        <v>63</v>
      </c>
      <c r="DD66">
        <v>-956.01370445645296</v>
      </c>
      <c r="DE66">
        <v>-959.69792578097099</v>
      </c>
      <c r="DF66">
        <v>-959.82626314379195</v>
      </c>
      <c r="DG66" s="39">
        <v>-959.83094336797603</v>
      </c>
      <c r="DH66" s="34">
        <f>627.5095*(DD68-DD67)</f>
        <v>27.630850265272478</v>
      </c>
      <c r="DI66" s="34">
        <f>627.5095*(DE68-DE67)</f>
        <v>18.688516103536251</v>
      </c>
      <c r="DJ66" s="34">
        <f>627.5095*(DF68-DF67)</f>
        <v>16.03949409229104</v>
      </c>
      <c r="DK66" s="34">
        <f>627.5095*(DG68-DG67)</f>
        <v>15.811081591888069</v>
      </c>
      <c r="DL66" s="109">
        <f>DH66-'CCSD(T)'!BB67</f>
        <v>-0.23937307394925966</v>
      </c>
      <c r="DM66" s="109">
        <f>DI66-'CCSD(T)'!CH67</f>
        <v>0.54725977492719835</v>
      </c>
      <c r="DN66" s="109">
        <f>DJ66-'CCSD(T)'!CI67</f>
        <v>1.1841784968701994</v>
      </c>
      <c r="DO66" s="109">
        <f>DK66-'CCSD(T)'!CI67</f>
        <v>0.95576599646722826</v>
      </c>
      <c r="DP66" s="157">
        <f t="shared" si="25"/>
        <v>-2.8774345116481825</v>
      </c>
      <c r="DQ66" s="23"/>
    </row>
    <row r="67" spans="1:121" ht="18">
      <c r="A67" s="150">
        <v>29.05</v>
      </c>
      <c r="C67" s="1">
        <v>29.05</v>
      </c>
      <c r="D67" s="1">
        <v>29.05</v>
      </c>
      <c r="E67" s="39">
        <f t="shared" si="3"/>
        <v>2.170078040259817</v>
      </c>
      <c r="F67" s="5" t="s">
        <v>64</v>
      </c>
      <c r="G67" s="4">
        <v>-957.02949578712696</v>
      </c>
      <c r="H67" s="19">
        <v>-957.02951423599495</v>
      </c>
      <c r="I67" s="138">
        <f t="shared" si="4"/>
        <v>1.8448867990628059E-5</v>
      </c>
      <c r="J67">
        <v>-961.72799590205898</v>
      </c>
      <c r="K67" s="34">
        <f>627.5095*(G68-G66)</f>
        <v>46.809212117522314</v>
      </c>
      <c r="L67" s="34">
        <f>627.5095*(J68-J66)</f>
        <v>34.020803931501298</v>
      </c>
      <c r="M67" s="23">
        <f t="shared" si="22"/>
        <v>-4.5961594435169673E-2</v>
      </c>
      <c r="N67" s="33">
        <f t="shared" si="22"/>
        <v>0.35101742631987065</v>
      </c>
      <c r="O67" s="23">
        <f t="shared" si="6"/>
        <v>0.39697902075504032</v>
      </c>
      <c r="P67" s="23">
        <f>'LNO-CCSD(T)-def2nZVP'!LB68</f>
        <v>-0.6791585682855974</v>
      </c>
      <c r="Q67" s="23">
        <f t="shared" si="23"/>
        <v>0.28633831784850244</v>
      </c>
      <c r="R67" s="23">
        <f t="shared" si="21"/>
        <v>-0.41256695844448826</v>
      </c>
      <c r="S67" s="172">
        <f>-'LNO-CCSD(T)-def2nZVP'!AS68+'CCSD(T)'!BY68</f>
        <v>-0.47930662844846239</v>
      </c>
      <c r="T67" s="356">
        <f>-'LNO-CCSD(T)-def2nZVP'!FA68+'CCSD(T)'!CI68</f>
        <v>-0.33053621524245713</v>
      </c>
      <c r="U67" s="96">
        <f>'LNO-CCSD(T)-def2nZVP'!KV68+Q67+T67+R67</f>
        <v>26.879921959740184</v>
      </c>
      <c r="V67" s="33">
        <f t="shared" si="24"/>
        <v>-2.170078040259817</v>
      </c>
      <c r="W67" s="114" t="s">
        <v>64</v>
      </c>
      <c r="X67">
        <v>-956.98777203375596</v>
      </c>
      <c r="Y67">
        <v>-961.44005296372404</v>
      </c>
      <c r="Z67">
        <v>-961.63963306253902</v>
      </c>
      <c r="AA67">
        <v>-961.64634662764001</v>
      </c>
      <c r="AB67" s="34">
        <f>627.5095*(X68-X66)</f>
        <v>46.855173711957484</v>
      </c>
      <c r="AC67" s="34">
        <f>627.5095*(Y68-Y66)</f>
        <v>33.669786505181428</v>
      </c>
      <c r="AD67" s="34">
        <f>627.5095*(Z68-Z66)</f>
        <v>28.378405970273104</v>
      </c>
      <c r="AE67" s="34">
        <f>627.5095*(AA68-AA66)</f>
        <v>28.000083789045672</v>
      </c>
      <c r="AF67" s="109">
        <f>AC67-'CCSD(T)'!BX68</f>
        <v>-2.1611917079900778</v>
      </c>
      <c r="AG67" s="109">
        <f>AD67-'CCSD(T)'!BY68</f>
        <v>-2.2292098447463751</v>
      </c>
      <c r="AH67" s="109">
        <f>AE67-'CCSD(T)'!BY68</f>
        <v>-2.6075320259738071</v>
      </c>
      <c r="AK67" s="5" t="s">
        <v>64</v>
      </c>
      <c r="AL67">
        <v>-956.98777203375005</v>
      </c>
      <c r="AM67">
        <v>-961.44543595908897</v>
      </c>
      <c r="AN67">
        <v>-961.64769167355996</v>
      </c>
      <c r="AO67">
        <v>-961.65457286957906</v>
      </c>
      <c r="AP67" s="34">
        <f>627.5095*(AL68-AL66)</f>
        <v>46.855173706963718</v>
      </c>
      <c r="AQ67" s="34">
        <f>627.5095*(AM68-AM66)</f>
        <v>33.350593308574538</v>
      </c>
      <c r="AR67" s="34">
        <f>627.5095*(AN68-AN66)</f>
        <v>27.877710165706681</v>
      </c>
      <c r="AS67" s="34">
        <f>627.5095*(AO68-AO66)</f>
        <v>27.488457183218674</v>
      </c>
      <c r="AT67" s="109">
        <f>AQ67-'CCSD(T)'!BX68</f>
        <v>-2.480384904596967</v>
      </c>
      <c r="AU67" s="109">
        <f>AR67-'CCSD(T)'!BY68</f>
        <v>-2.7299056493127978</v>
      </c>
      <c r="AV67" s="109">
        <f>AS67-'CCSD(T)'!BY68</f>
        <v>-3.1191586318008042</v>
      </c>
      <c r="AW67" s="158">
        <f t="shared" si="8"/>
        <v>-5.8621361253558639</v>
      </c>
      <c r="AX67" s="158">
        <f t="shared" si="9"/>
        <v>-0.98705366150795726</v>
      </c>
      <c r="AY67" s="160">
        <f>'LNO-CCSD(T)-def2nZVP'!LB68</f>
        <v>-0.6791585682855974</v>
      </c>
      <c r="AZ67" s="23"/>
      <c r="BA67" s="114" t="s">
        <v>64</v>
      </c>
      <c r="BB67" s="144">
        <v>-955.84923380681005</v>
      </c>
      <c r="BC67">
        <v>-959.19607899045104</v>
      </c>
      <c r="BD67" s="4">
        <v>-959.31093479295998</v>
      </c>
      <c r="BE67" s="4">
        <v>-959.31533558733304</v>
      </c>
      <c r="BF67" s="34">
        <f>627.5095*(BB68-BB66)</f>
        <v>47.330066210390363</v>
      </c>
      <c r="BG67" s="34">
        <f>627.5095*(BC68-BC66)</f>
        <v>36.793433553463494</v>
      </c>
      <c r="BH67" s="34">
        <f>627.5095*(BD68-BD66)</f>
        <v>32.41121720586797</v>
      </c>
      <c r="BI67" s="34">
        <f>627.5095*(BE68-BE66)</f>
        <v>32.168081738034388</v>
      </c>
      <c r="BJ67" s="109">
        <f>BF67-'CCSD(T)'!BV68</f>
        <v>8.9609100131589514E-2</v>
      </c>
      <c r="BK67" s="109">
        <f>BG67-'CCSD(T)'!BX68</f>
        <v>0.96245534029198865</v>
      </c>
      <c r="BL67" s="109">
        <f>BH67-'CCSD(T)'!CG68</f>
        <v>1.7886289654899414</v>
      </c>
      <c r="BM67" s="109">
        <f>BI67-'CCSD(T)'!CG68</f>
        <v>1.5454934976563592</v>
      </c>
      <c r="BO67" s="114" t="s">
        <v>64</v>
      </c>
      <c r="BP67">
        <v>-955.84923380680902</v>
      </c>
      <c r="BQ67">
        <v>-959.20600082179101</v>
      </c>
      <c r="BR67">
        <v>-959.32307175773406</v>
      </c>
      <c r="BS67">
        <v>-959.32762565171504</v>
      </c>
      <c r="BT67" s="34">
        <f>627.5095*(BP68-BP66)</f>
        <v>47.330066210461702</v>
      </c>
      <c r="BU67" s="34">
        <f>627.5095*(BQ68-BQ66)</f>
        <v>35.851352316158909</v>
      </c>
      <c r="BV67" s="34">
        <f>627.5095*(BR68-BR66)</f>
        <v>31.232687010447442</v>
      </c>
      <c r="BW67" s="34">
        <f>627.5095*(BS68-BS66)</f>
        <v>30.976269852311002</v>
      </c>
      <c r="BX67" s="109">
        <f>BT67-'CCSD(T)'!BV68</f>
        <v>8.9609100202928005E-2</v>
      </c>
      <c r="BY67" s="109">
        <f>BU67-'CCSD(T)'!CF68</f>
        <v>5.2826835816333073E-3</v>
      </c>
      <c r="BZ67" s="109">
        <f>BV67-'CCSD(T)'!CG68</f>
        <v>0.61009877006941338</v>
      </c>
      <c r="CA67" s="109">
        <f>BW67-'CCSD(T)'!CG68</f>
        <v>0.35368161193297354</v>
      </c>
      <c r="CB67" s="157">
        <f t="shared" si="10"/>
        <v>-4.8750824638479067</v>
      </c>
      <c r="CD67" s="114" t="s">
        <v>64</v>
      </c>
      <c r="CE67">
        <v>-955.980433072957</v>
      </c>
      <c r="CF67">
        <v>-959.67805795578602</v>
      </c>
      <c r="CG67" s="4">
        <v>-959.812097491798</v>
      </c>
      <c r="CH67" s="4">
        <v>-959.81701656967198</v>
      </c>
      <c r="CI67" s="34">
        <f>627.5095*(CE68-CE66)</f>
        <v>48.508959488413261</v>
      </c>
      <c r="CJ67" s="34">
        <f>627.5095*(CF68-CF66)</f>
        <v>36.465105952046578</v>
      </c>
      <c r="CK67" s="34">
        <f>627.5095*(CG68-CG66)</f>
        <v>31.524923286843325</v>
      </c>
      <c r="CL67" s="34">
        <f>627.5095*(CH68-CH66)</f>
        <v>31.234105098505061</v>
      </c>
      <c r="CM67" s="109">
        <f>CI67-'CCSD(T)'!BB68</f>
        <v>6.5983449089465296E-2</v>
      </c>
      <c r="CN67" s="109">
        <f>CJ67-'CCSD(T)'!CH68</f>
        <v>1.0095961491522587E-2</v>
      </c>
      <c r="CO67" s="109">
        <f>CK67-'CCSD(T)'!CI68</f>
        <v>0.64724306544175292</v>
      </c>
      <c r="CP67" s="109">
        <f>CL67-'CCSD(T)'!CI68</f>
        <v>0.35642487710348902</v>
      </c>
      <c r="CQ67" s="157">
        <f t="shared" si="11"/>
        <v>-5.2310008535415164</v>
      </c>
      <c r="CS67" s="33">
        <f t="shared" si="12"/>
        <v>-0.35591838969360978</v>
      </c>
      <c r="CU67" s="23">
        <f t="shared" si="13"/>
        <v>1.1788932779515591</v>
      </c>
      <c r="CW67" s="23">
        <f t="shared" si="14"/>
        <v>1.6537857814495425</v>
      </c>
      <c r="CY67">
        <f>CE67-'CCSD(T)'!AP68</f>
        <v>1.2211732810101239E-3</v>
      </c>
      <c r="CZ67">
        <f>BP67-'CCSD(T)'!BN68</f>
        <v>1.3363926980218821E-3</v>
      </c>
      <c r="DC67" s="114" t="s">
        <v>64</v>
      </c>
      <c r="DD67">
        <v>-955.98043307295302</v>
      </c>
      <c r="DE67">
        <v>-959.66820612946799</v>
      </c>
      <c r="DF67">
        <v>-959.79977481823903</v>
      </c>
      <c r="DG67" s="39">
        <v>-959.80453165226504</v>
      </c>
      <c r="DH67" s="34">
        <f>627.5095*(DD68-DD66)</f>
        <v>48.508959489626037</v>
      </c>
      <c r="DI67" s="34">
        <f>627.5095*(DE68-DE66)</f>
        <v>37.337879758358618</v>
      </c>
      <c r="DJ67" s="34">
        <f>627.5095*(DF68-DF66)</f>
        <v>32.661170015840128</v>
      </c>
      <c r="DK67" s="34">
        <f>627.5095*(DG68-DG66)</f>
        <v>32.384684111834936</v>
      </c>
      <c r="DL67" s="109">
        <f>DH67-'CCSD(T)'!BB68</f>
        <v>6.5983450302240954E-2</v>
      </c>
      <c r="DM67" s="109">
        <f>DI67-'CCSD(T)'!CH68</f>
        <v>0.88286976780356241</v>
      </c>
      <c r="DN67" s="109">
        <f>DJ67-'CCSD(T)'!CI68</f>
        <v>1.7834897944385553</v>
      </c>
      <c r="DO67" s="109">
        <f>DK67-'CCSD(T)'!CI68</f>
        <v>1.5070038904333636</v>
      </c>
      <c r="DP67" s="157">
        <f t="shared" si="25"/>
        <v>-4.9531956465236817</v>
      </c>
      <c r="DQ67" s="23"/>
    </row>
    <row r="68" spans="1:121" ht="18">
      <c r="A68" s="150">
        <v>-14.75</v>
      </c>
      <c r="C68" s="1">
        <v>-14.75</v>
      </c>
      <c r="D68" s="1">
        <v>-14.75</v>
      </c>
      <c r="E68" s="39">
        <f t="shared" ref="E68:E107" si="26">ABS(U68-D68)</f>
        <v>1.6509814486745391</v>
      </c>
      <c r="F68" s="5" t="s">
        <v>65</v>
      </c>
      <c r="G68" s="4">
        <v>-956.98328540595196</v>
      </c>
      <c r="H68" s="19">
        <v>-956.98327267462105</v>
      </c>
      <c r="I68" s="138">
        <f t="shared" ref="I68:I110" si="27">G68-H68</f>
        <v>-1.2731330912174599E-5</v>
      </c>
      <c r="J68">
        <v>-961.69906117951302</v>
      </c>
      <c r="K68" s="34">
        <f>627.5095*(G66-G67)</f>
        <v>-17.811758931587892</v>
      </c>
      <c r="L68" s="34">
        <f>627.5095*(J66-J67)</f>
        <v>-15.8639906540503</v>
      </c>
      <c r="M68" s="23">
        <f>K68-AB68</f>
        <v>4.7150827860907185E-2</v>
      </c>
      <c r="N68" s="33">
        <f t="shared" ref="N68:N107" si="28">L68-AC68</f>
        <v>-0.53231332701724021</v>
      </c>
      <c r="O68" s="23">
        <f t="shared" ref="O68:O107" si="29">N68-M68</f>
        <v>-0.5794641548781474</v>
      </c>
      <c r="P68" s="23">
        <f>'LNO-CCSD(T)-def2nZVP'!LB69</f>
        <v>9.3387811801271425E-2</v>
      </c>
      <c r="Q68" s="23">
        <f t="shared" si="23"/>
        <v>-0.42131263969304283</v>
      </c>
      <c r="R68" s="23">
        <f t="shared" ref="R68:R107" si="30">P68*$P$1</f>
        <v>5.6730088185289414E-2</v>
      </c>
      <c r="S68" s="172">
        <f>-'LNO-CCSD(T)-def2nZVP'!AS69+'CCSD(T)'!BY69</f>
        <v>0.52433728728606788</v>
      </c>
      <c r="T68" s="356">
        <f>-'LNO-CCSD(T)-def2nZVP'!FA69+'CCSD(T)'!CI69</f>
        <v>0.14614703782236305</v>
      </c>
      <c r="U68" s="96">
        <f>'LNO-CCSD(T)-def2nZVP'!KV69+Q68+T68+R68</f>
        <v>-13.099018551325461</v>
      </c>
      <c r="V68" s="33">
        <f t="shared" si="24"/>
        <v>1.6509814486745391</v>
      </c>
      <c r="W68" s="114" t="s">
        <v>65</v>
      </c>
      <c r="X68">
        <v>-956.94156354774498</v>
      </c>
      <c r="Y68">
        <v>-961.41082932778204</v>
      </c>
      <c r="Z68">
        <v>-961.61553533004906</v>
      </c>
      <c r="AA68">
        <v>-961.62265705482105</v>
      </c>
      <c r="AB68" s="34">
        <f>627.5095*(X66-X67)</f>
        <v>-17.8589097594488</v>
      </c>
      <c r="AC68" s="34">
        <f>627.5095*(Y66-Y67)</f>
        <v>-15.331677327033059</v>
      </c>
      <c r="AD68" s="34">
        <f>627.5095*(Z66-Z67)</f>
        <v>-13.256849904362562</v>
      </c>
      <c r="AE68" s="34">
        <f>627.5095*(AA66-AA67)</f>
        <v>-13.134651794202378</v>
      </c>
      <c r="AF68" s="109">
        <f>AC68-'CCSD(T)'!BX69</f>
        <v>1.4243217915620718</v>
      </c>
      <c r="AG68" s="109">
        <f>AD68-'CCSD(T)'!BY69</f>
        <v>1.4494282721734297</v>
      </c>
      <c r="AH68" s="109">
        <f>AE68-'CCSD(T)'!BY69</f>
        <v>1.5716263823336138</v>
      </c>
      <c r="AK68" s="5" t="s">
        <v>65</v>
      </c>
      <c r="AL68">
        <v>-956.94156354775396</v>
      </c>
      <c r="AM68">
        <v>-961.41632231396602</v>
      </c>
      <c r="AN68">
        <v>-961.62383371591602</v>
      </c>
      <c r="AO68">
        <v>-961.63113836671596</v>
      </c>
      <c r="AP68" s="34">
        <f>627.5095*(AL66-AL67)</f>
        <v>-17.858909763800515</v>
      </c>
      <c r="AQ68" s="34">
        <f>627.5095*(AM66-AM67)</f>
        <v>-15.081504414296203</v>
      </c>
      <c r="AR68" s="34">
        <f>627.5095*(AN66-AN67)</f>
        <v>-12.906615093536333</v>
      </c>
      <c r="AS68" s="34">
        <f>627.5095*(AO66-AO67)</f>
        <v>-12.783084008848174</v>
      </c>
      <c r="AT68" s="109">
        <f>AQ68-'CCSD(T)'!BX69</f>
        <v>1.6744947042989278</v>
      </c>
      <c r="AU68" s="109">
        <f>AR68-'CCSD(T)'!BY69</f>
        <v>1.7996630829996594</v>
      </c>
      <c r="AV68" s="109">
        <f>AS68-'CCSD(T)'!BY69</f>
        <v>1.9231941676878179</v>
      </c>
      <c r="AW68" s="158">
        <f t="shared" ref="AW68:AW107" si="31">AS68-AQ68</f>
        <v>2.2984204054480291</v>
      </c>
      <c r="AX68" s="158">
        <f t="shared" ref="AX68:AX107" si="32">AW68-CB68</f>
        <v>0.30559643501871747</v>
      </c>
      <c r="AY68" s="160">
        <f>'LNO-CCSD(T)-def2nZVP'!LB69</f>
        <v>9.3387811801271425E-2</v>
      </c>
      <c r="AZ68" s="23"/>
      <c r="BA68" s="114" t="s">
        <v>65</v>
      </c>
      <c r="BB68" s="144">
        <v>-955.80464516593702</v>
      </c>
      <c r="BC68">
        <v>-959.16504405438195</v>
      </c>
      <c r="BD68" s="4">
        <v>-959.28388743262997</v>
      </c>
      <c r="BE68" s="4">
        <v>-959.28862798628097</v>
      </c>
      <c r="BF68" s="34">
        <f>627.5095*(BB66-BB67)</f>
        <v>-19.350270470475571</v>
      </c>
      <c r="BG68" s="34">
        <f>627.5095*(BC66-BC67)</f>
        <v>-17.318716338216429</v>
      </c>
      <c r="BH68" s="34">
        <f>627.5095*(BD66-BD67)</f>
        <v>-15.438741648859736</v>
      </c>
      <c r="BI68" s="34">
        <f>627.5095*(BE66-BE67)</f>
        <v>-15.408808355652463</v>
      </c>
      <c r="BJ68" s="109">
        <f>BF68-'CCSD(T)'!BV69</f>
        <v>-0.38511886649394</v>
      </c>
      <c r="BK68" s="109">
        <f>BG68-'CCSD(T)'!BX69</f>
        <v>-0.56271721962129817</v>
      </c>
      <c r="BL68" s="109">
        <f>BH68-'CCSD(T)'!CG69</f>
        <v>-0.47053451907999033</v>
      </c>
      <c r="BM68" s="109">
        <f>BI68-'CCSD(T)'!CG69</f>
        <v>-0.440601225872717</v>
      </c>
      <c r="BO68" s="114" t="s">
        <v>65</v>
      </c>
      <c r="BP68">
        <v>-955.80464516593895</v>
      </c>
      <c r="BQ68">
        <v>-959.17601053836404</v>
      </c>
      <c r="BR68">
        <v>-959.29730677941404</v>
      </c>
      <c r="BS68">
        <v>-959.30222853937698</v>
      </c>
      <c r="BT68" s="34">
        <f>627.5095*(BP66-BP67)</f>
        <v>-19.350270472401743</v>
      </c>
      <c r="BU68" s="34">
        <f>627.5095*(BQ66-BQ67)</f>
        <v>-17.032164558043469</v>
      </c>
      <c r="BV68" s="34">
        <f>627.5095*(BR66-BR67)</f>
        <v>-15.064918347345726</v>
      </c>
      <c r="BW68" s="34">
        <f>627.5095*(BS66-BS67)</f>
        <v>-15.039340587614157</v>
      </c>
      <c r="BX68" s="109">
        <f>BT68-'CCSD(T)'!BV69</f>
        <v>-0.38511886842011123</v>
      </c>
      <c r="BY68" s="109">
        <f>BU68-'CCSD(T)'!CF69</f>
        <v>-2.6979368633739398E-3</v>
      </c>
      <c r="BZ68" s="109">
        <f>BV68-'CCSD(T)'!CG69</f>
        <v>-9.6711217565980334E-2</v>
      </c>
      <c r="CA68" s="109">
        <f>BW68-'CCSD(T)'!CG69</f>
        <v>-7.1133457834411828E-2</v>
      </c>
      <c r="CB68" s="157">
        <f t="shared" ref="CB68:CB107" si="33">BW68-BU68</f>
        <v>1.9928239704293116</v>
      </c>
      <c r="CD68" s="114" t="s">
        <v>65</v>
      </c>
      <c r="CE68">
        <v>-955.93640051206603</v>
      </c>
      <c r="CF68">
        <v>-959.64916500981701</v>
      </c>
      <c r="CG68" s="4">
        <v>-959.78766013768904</v>
      </c>
      <c r="CH68" s="4">
        <v>-959.79297138839399</v>
      </c>
      <c r="CI68" s="34">
        <f>627.5095*(CE66-CE67)</f>
        <v>-20.878109220001843</v>
      </c>
      <c r="CJ68" s="34">
        <f>627.5095*(CF66-CF67)</f>
        <v>-18.334507873509072</v>
      </c>
      <c r="CK68" s="34">
        <f>627.5095*(CG66-CG67)</f>
        <v>-16.190251428610392</v>
      </c>
      <c r="CL68" s="34">
        <f>627.5095*(CH66-CH67)</f>
        <v>-16.145525417348068</v>
      </c>
      <c r="CM68" s="109">
        <f>CI68-'CCSD(T)'!BB69</f>
        <v>-0.30535651989978874</v>
      </c>
      <c r="CN68" s="109">
        <f>CJ68-'CCSD(T)'!CH69</f>
        <v>-2.0754211563065894E-2</v>
      </c>
      <c r="CO68" s="109">
        <f>CK68-'CCSD(T)'!CI69</f>
        <v>-0.16788680262965983</v>
      </c>
      <c r="CP68" s="109">
        <f>CL68-'CCSD(T)'!CI69</f>
        <v>-0.12316079136733649</v>
      </c>
      <c r="CQ68" s="157">
        <f t="shared" ref="CQ68:CQ107" si="34">CL68-CJ68</f>
        <v>2.1889824561610034</v>
      </c>
      <c r="CS68" s="33">
        <f t="shared" ref="CS68:CS107" si="35">CQ68-CB68</f>
        <v>0.19615848573169181</v>
      </c>
      <c r="CU68" s="23">
        <f t="shared" ref="CU68:CU107" si="36">CI68-BT68</f>
        <v>-1.5278387476001001</v>
      </c>
      <c r="CW68" s="23">
        <f t="shared" ref="CW68:CW107" si="37">CI68-AP68</f>
        <v>-3.0191994562013278</v>
      </c>
      <c r="CY68">
        <f>CE68-'CCSD(T)'!AP69</f>
        <v>8.3970802700150671E-4</v>
      </c>
      <c r="CZ68">
        <f>BP68-'CCSD(T)'!BN69</f>
        <v>8.6546792601893685E-4</v>
      </c>
      <c r="DC68" s="114" t="s">
        <v>65</v>
      </c>
      <c r="DD68">
        <v>-955.93640051206705</v>
      </c>
      <c r="DE68">
        <v>-959.63842408456901</v>
      </c>
      <c r="DF68">
        <v>-959.77421425845102</v>
      </c>
      <c r="DG68" s="39">
        <v>-959.77933509095101</v>
      </c>
      <c r="DH68" s="34">
        <f>627.5095*(DD66-DD67)</f>
        <v>-20.878109224353558</v>
      </c>
      <c r="DI68" s="34">
        <f>627.5095*(DE66-DE67)</f>
        <v>-18.649363654822363</v>
      </c>
      <c r="DJ68" s="34">
        <f>627.5095*(DF66-DF67)</f>
        <v>-16.621675923549091</v>
      </c>
      <c r="DK68" s="34">
        <f>627.5095*(DG66-DG67)</f>
        <v>-16.573602519946867</v>
      </c>
      <c r="DL68" s="109">
        <f>DH68-'CCSD(T)'!BB69</f>
        <v>-0.30535652425150417</v>
      </c>
      <c r="DM68" s="109">
        <f>DI68-'CCSD(T)'!CH69</f>
        <v>-0.33560999287635696</v>
      </c>
      <c r="DN68" s="109">
        <f>DJ68-'CCSD(T)'!CI69</f>
        <v>-0.59931129756835944</v>
      </c>
      <c r="DO68" s="109">
        <f>DK68-'CCSD(T)'!CI69</f>
        <v>-0.55123789396613532</v>
      </c>
      <c r="DP68" s="157">
        <f t="shared" si="25"/>
        <v>2.0757611348754956</v>
      </c>
      <c r="DQ68" s="23"/>
    </row>
    <row r="69" spans="1:121" ht="18">
      <c r="A69" s="150">
        <v>30.71</v>
      </c>
      <c r="C69" s="1">
        <v>30.71</v>
      </c>
      <c r="D69" s="1">
        <v>30.71</v>
      </c>
      <c r="E69" s="39">
        <f t="shared" si="26"/>
        <v>1.2370865055326448</v>
      </c>
      <c r="F69" s="5" t="s">
        <v>66</v>
      </c>
      <c r="G69" s="4">
        <v>-1008.07327981281</v>
      </c>
      <c r="H69" s="20">
        <v>-1008.07345986703</v>
      </c>
      <c r="I69" s="138">
        <f t="shared" si="27"/>
        <v>1.8005421998168458E-4</v>
      </c>
      <c r="J69">
        <v>-1012.91925689049</v>
      </c>
      <c r="K69" s="34">
        <f>627.5095*(G71-G70)</f>
        <v>44.907681028384289</v>
      </c>
      <c r="L69" s="34">
        <f>627.5095*(J71-J70)</f>
        <v>32.93920212406973</v>
      </c>
      <c r="M69" s="23">
        <f>K69-AB69</f>
        <v>8.5428139293739491E-3</v>
      </c>
      <c r="N69" s="33">
        <f t="shared" si="28"/>
        <v>4.2739628118184214E-2</v>
      </c>
      <c r="O69" s="23">
        <f t="shared" si="29"/>
        <v>3.4196814188810265E-2</v>
      </c>
      <c r="P69" s="23">
        <f>'LNO-CCSD(T)-def2nZVP'!LB70</f>
        <v>-0.85731454181682665</v>
      </c>
      <c r="Q69" s="23">
        <f t="shared" si="23"/>
        <v>2.6765859211980363E-2</v>
      </c>
      <c r="R69" s="23">
        <f t="shared" si="30"/>
        <v>-0.52079097498606786</v>
      </c>
      <c r="S69" s="172">
        <f>-'LNO-CCSD(T)-def2nZVP'!AS70+'CCSD(T)'!BY70</f>
        <v>-0.96272497754491937</v>
      </c>
      <c r="T69" s="356">
        <f>-'LNO-CCSD(T)-def2nZVP'!FA70+'CCSD(T)'!CI70</f>
        <v>1.0977241466267884E-2</v>
      </c>
      <c r="U69" s="96">
        <f>'LNO-CCSD(T)-def2nZVP'!KV70+Q69+T69+R69</f>
        <v>29.472913494467356</v>
      </c>
      <c r="V69" s="33">
        <f t="shared" si="24"/>
        <v>-1.2370865055326448</v>
      </c>
      <c r="W69" s="114" t="s">
        <v>66</v>
      </c>
      <c r="X69">
        <v>-1008.03253746754</v>
      </c>
      <c r="Y69">
        <v>-1012.6236138335</v>
      </c>
      <c r="Z69">
        <v>-1012.8712367384099</v>
      </c>
      <c r="AA69">
        <v>-1012.88040597672</v>
      </c>
      <c r="AB69" s="34">
        <f>627.5095*(X71-X70)</f>
        <v>44.899138214454915</v>
      </c>
      <c r="AC69" s="34">
        <f>627.5095*(Y71-Y70)</f>
        <v>32.896462495951546</v>
      </c>
      <c r="AD69" s="34">
        <f>627.5095*(Z71-Z70)</f>
        <v>30.887438371905603</v>
      </c>
      <c r="AE69" s="34">
        <f>627.5095*(AA71-AA70)</f>
        <v>30.594440625849561</v>
      </c>
      <c r="AF69" s="109">
        <f>AC69-'CCSD(T)'!BX70</f>
        <v>0.78467021995454189</v>
      </c>
      <c r="AG69" s="109">
        <f>AD69-'CCSD(T)'!BY70</f>
        <v>0.87373958101699145</v>
      </c>
      <c r="AH69" s="109">
        <f>AE69-'CCSD(T)'!BY70</f>
        <v>0.58074183496094989</v>
      </c>
      <c r="AK69" s="5" t="s">
        <v>66</v>
      </c>
      <c r="AL69">
        <v>-1008.03253746819</v>
      </c>
      <c r="AM69">
        <v>-1012.62661900274</v>
      </c>
      <c r="AN69">
        <v>-1012.87725823916</v>
      </c>
      <c r="AO69">
        <v>-1012.88661655079</v>
      </c>
      <c r="AP69" s="34">
        <f>627.5095*(AL71-AL70)</f>
        <v>44.899138340012556</v>
      </c>
      <c r="AQ69" s="34">
        <f>627.5095*(AM71-AM70)</f>
        <v>33.137538769334952</v>
      </c>
      <c r="AR69" s="34">
        <f>627.5095*(AN71-AN70)</f>
        <v>31.00281550653153</v>
      </c>
      <c r="AS69" s="34">
        <f>627.5095*(AO71-AO70)</f>
        <v>30.691628594423506</v>
      </c>
      <c r="AT69" s="109">
        <f>AQ69-'CCSD(T)'!BX70</f>
        <v>1.0257464933379481</v>
      </c>
      <c r="AU69" s="109">
        <f>AR69-'CCSD(T)'!BY70</f>
        <v>0.98911671564291836</v>
      </c>
      <c r="AV69" s="109">
        <f>AS69-'CCSD(T)'!BY70</f>
        <v>0.6779298035348944</v>
      </c>
      <c r="AW69" s="158">
        <f t="shared" si="31"/>
        <v>-2.4459101749114467</v>
      </c>
      <c r="AX69" s="158">
        <f t="shared" si="32"/>
        <v>-0.63259023094433786</v>
      </c>
      <c r="AY69" s="160">
        <f>'LNO-CCSD(T)-def2nZVP'!LB70</f>
        <v>-0.85731454181682665</v>
      </c>
      <c r="AZ69" s="23"/>
      <c r="BA69" s="114" t="s">
        <v>66</v>
      </c>
      <c r="BB69" s="144">
        <v>-1006.87843127809</v>
      </c>
      <c r="BC69">
        <v>-1010.39606653788</v>
      </c>
      <c r="BD69" s="4">
        <v>-1010.55111087227</v>
      </c>
      <c r="BE69" s="4">
        <v>-1010.55783588818</v>
      </c>
      <c r="BF69" s="34">
        <f>627.5095*(BB71-BB70)</f>
        <v>40.396041733081191</v>
      </c>
      <c r="BG69" s="34">
        <f>627.5095*(BC71-BC70)</f>
        <v>32.765124004580137</v>
      </c>
      <c r="BH69" s="34">
        <f>627.5095*(BD71-BD70)</f>
        <v>31.301379092413459</v>
      </c>
      <c r="BI69" s="34">
        <f>627.5095*(BE71-BE70)</f>
        <v>31.059971242978357</v>
      </c>
      <c r="BJ69" s="109">
        <f>BF69-'CCSD(T)'!BV70</f>
        <v>0.83765445590402976</v>
      </c>
      <c r="BK69" s="109">
        <f>BG69-'CCSD(T)'!BX70</f>
        <v>0.65333172858313304</v>
      </c>
      <c r="BL69" s="109">
        <f>BH69-'CCSD(T)'!CG70</f>
        <v>0.41469793547601697</v>
      </c>
      <c r="BM69" s="109">
        <f>BI69-'CCSD(T)'!CG70</f>
        <v>0.17329008604091456</v>
      </c>
      <c r="BO69" s="114" t="s">
        <v>66</v>
      </c>
      <c r="BP69">
        <v>-1006.87843127809</v>
      </c>
      <c r="BQ69">
        <v>-1010.40375083833</v>
      </c>
      <c r="BR69">
        <v>-1010.56117042622</v>
      </c>
      <c r="BS69">
        <v>-1010.5681047176701</v>
      </c>
      <c r="BT69" s="34">
        <f>627.5095*(BP71-BP70)</f>
        <v>40.396041733081191</v>
      </c>
      <c r="BU69" s="34">
        <f>627.5095*(BQ71-BQ70)</f>
        <v>33.044402817964347</v>
      </c>
      <c r="BV69" s="34">
        <f>627.5095*(BR71-BR70)</f>
        <v>31.491705635371346</v>
      </c>
      <c r="BW69" s="34">
        <f>627.5095*(BS71-BS70)</f>
        <v>31.231082873997238</v>
      </c>
      <c r="BX69" s="109">
        <f>BT69-'CCSD(T)'!BV70</f>
        <v>0.83765445590402976</v>
      </c>
      <c r="BY69" s="109">
        <f>BU69-'CCSD(T)'!CF70</f>
        <v>0.10398182315763194</v>
      </c>
      <c r="BZ69" s="109">
        <f>BV69-'CCSD(T)'!CG70</f>
        <v>0.60502447843390428</v>
      </c>
      <c r="CA69" s="109">
        <f>BW69-'CCSD(T)'!CG70</f>
        <v>0.34440171705979594</v>
      </c>
      <c r="CB69" s="157">
        <f t="shared" si="33"/>
        <v>-1.8133199439671088</v>
      </c>
      <c r="CD69" s="114" t="s">
        <v>66</v>
      </c>
      <c r="CE69">
        <v>-1006.9852114215601</v>
      </c>
      <c r="CF69">
        <v>-1010.80871953882</v>
      </c>
      <c r="CG69" s="4">
        <v>-1010.98388577822</v>
      </c>
      <c r="CH69" s="4">
        <v>-1010.99127570299</v>
      </c>
      <c r="CI69" s="34">
        <f>627.5095*(CE71-CE70)</f>
        <v>41.511616732827193</v>
      </c>
      <c r="CJ69" s="34">
        <f>627.5095*(CF71-CF70)</f>
        <v>31.885726637874253</v>
      </c>
      <c r="CK69" s="34">
        <f>627.5095*(CG71-CG70)</f>
        <v>30.493911953662526</v>
      </c>
      <c r="CL69" s="34">
        <f>627.5095*(CH71-CH70)</f>
        <v>30.214164760968977</v>
      </c>
      <c r="CM69" s="109">
        <f>CI69-'CCSD(T)'!BB70</f>
        <v>0.98263968501512267</v>
      </c>
      <c r="CN69" s="109">
        <f>CJ69-'CCSD(T)'!CH70</f>
        <v>0.18029212204764988</v>
      </c>
      <c r="CO69" s="109">
        <f>CK69-'CCSD(T)'!CI70</f>
        <v>1.014019767830117</v>
      </c>
      <c r="CP69" s="109">
        <f>CL69-'CCSD(T)'!CI70</f>
        <v>0.73427257513656841</v>
      </c>
      <c r="CQ69" s="157">
        <f t="shared" si="34"/>
        <v>-1.671561876905276</v>
      </c>
      <c r="CS69" s="33">
        <f t="shared" si="35"/>
        <v>0.1417580670618328</v>
      </c>
      <c r="CU69" s="23">
        <f t="shared" si="36"/>
        <v>1.115574999746002</v>
      </c>
      <c r="CW69" s="23">
        <f t="shared" si="37"/>
        <v>-3.3875216071853629</v>
      </c>
      <c r="CY69">
        <f>CE69-'CCSD(T)'!AP70</f>
        <v>1.5431164189976698E-2</v>
      </c>
      <c r="CZ69">
        <f>BP69-'CCSD(T)'!BN70</f>
        <v>1.6208149349949963E-2</v>
      </c>
      <c r="DC69" s="114" t="s">
        <v>66</v>
      </c>
      <c r="DD69">
        <v>-1006.9852114215601</v>
      </c>
      <c r="DE69">
        <v>-1010.80162067385</v>
      </c>
      <c r="DF69">
        <v>-1010.97414388288</v>
      </c>
      <c r="DG69" s="39">
        <v>-1010.98132482442</v>
      </c>
      <c r="DH69" s="34">
        <f>627.5095*(DD71-DD70)</f>
        <v>41.511616739105072</v>
      </c>
      <c r="DI69" s="34">
        <f>627.5095*(DE71-DE70)</f>
        <v>31.780198446767901</v>
      </c>
      <c r="DJ69" s="34">
        <f>627.5095*(DF71-DF70)</f>
        <v>30.514554926574437</v>
      </c>
      <c r="DK69" s="34">
        <f>627.5095*(DG71-DG70)</f>
        <v>30.255442178931862</v>
      </c>
      <c r="DL69" s="109">
        <f>DH69-'CCSD(T)'!BB70</f>
        <v>0.98263969129300222</v>
      </c>
      <c r="DM69" s="109">
        <f>DI69-'CCSD(T)'!CH70</f>
        <v>7.4763930941298185E-2</v>
      </c>
      <c r="DN69" s="109">
        <f>DJ69-'CCSD(T)'!CI70</f>
        <v>1.0346627407420286</v>
      </c>
      <c r="DO69" s="109">
        <f>DK69-'CCSD(T)'!CI70</f>
        <v>0.77554999309945316</v>
      </c>
      <c r="DP69" s="157">
        <f t="shared" si="25"/>
        <v>-1.5247562678360396</v>
      </c>
      <c r="DQ69" s="23"/>
    </row>
    <row r="70" spans="1:121" ht="18">
      <c r="A70" s="150">
        <v>21.19</v>
      </c>
      <c r="C70" s="1">
        <v>21.19</v>
      </c>
      <c r="D70" s="1">
        <v>21.19</v>
      </c>
      <c r="E70" s="39">
        <f t="shared" si="26"/>
        <v>1.0401337842817533</v>
      </c>
      <c r="F70" s="5" t="s">
        <v>67</v>
      </c>
      <c r="G70" s="4">
        <v>-1008.09127923316</v>
      </c>
      <c r="H70" s="19">
        <v>-1008.09144941477</v>
      </c>
      <c r="I70" s="138">
        <f t="shared" si="27"/>
        <v>1.7018160997395171E-4</v>
      </c>
      <c r="J70">
        <v>-1012.93181991219</v>
      </c>
      <c r="K70" s="34">
        <f>627.5095*(G71-G69)</f>
        <v>33.612873764296189</v>
      </c>
      <c r="L70" s="34">
        <f>627.5095*(J71-J69)</f>
        <v>25.055786658629113</v>
      </c>
      <c r="M70" s="23">
        <f>K70-AB70</f>
        <v>-5.7688642540583146E-3</v>
      </c>
      <c r="N70" s="33">
        <f t="shared" si="28"/>
        <v>0.14215278926318931</v>
      </c>
      <c r="O70" s="23">
        <f t="shared" si="29"/>
        <v>0.14792165351724762</v>
      </c>
      <c r="P70" s="23">
        <f>'LNO-CCSD(T)-def2nZVP'!LB71</f>
        <v>-0.5927179950686785</v>
      </c>
      <c r="Q70" s="23">
        <f t="shared" si="23"/>
        <v>0.10860253915336952</v>
      </c>
      <c r="R70" s="23">
        <f t="shared" si="30"/>
        <v>-0.36005709396861874</v>
      </c>
      <c r="S70" s="172">
        <f>-'LNO-CCSD(T)-def2nZVP'!AS71+'CCSD(T)'!BY71</f>
        <v>-0.87267601003350848</v>
      </c>
      <c r="T70" s="356">
        <f>-'LNO-CCSD(T)-def2nZVP'!FA71+'CCSD(T)'!CI71</f>
        <v>6.5588796372857416E-2</v>
      </c>
      <c r="U70" s="96">
        <f>'LNO-CCSD(T)-def2nZVP'!KV71+Q70+T70+R70</f>
        <v>20.149866215718248</v>
      </c>
      <c r="V70" s="33">
        <f t="shared" si="24"/>
        <v>-1.0401337842817533</v>
      </c>
      <c r="W70" s="114" t="s">
        <v>67</v>
      </c>
      <c r="X70">
        <v>-1008.05051408078</v>
      </c>
      <c r="Y70">
        <v>-1012.63633528015</v>
      </c>
      <c r="Z70">
        <v>-1012.8856009075899</v>
      </c>
      <c r="AA70">
        <v>-1012.89501593783</v>
      </c>
      <c r="AB70" s="34">
        <f>627.5095*(X71-X69)</f>
        <v>33.618642628550248</v>
      </c>
      <c r="AC70" s="34">
        <f>627.5095*(Y71-Y69)</f>
        <v>24.913633869365924</v>
      </c>
      <c r="AD70" s="34">
        <f>627.5095*(Z71-Z69)</f>
        <v>21.873785751849333</v>
      </c>
      <c r="AE70" s="34">
        <f>627.5095*(AA71-AA69)</f>
        <v>21.426551234722641</v>
      </c>
      <c r="AF70" s="109">
        <f>AC70-'CCSD(T)'!BX71</f>
        <v>2.6364699116592689</v>
      </c>
      <c r="AG70" s="109">
        <f>AD70-'CCSD(T)'!BY71</f>
        <v>3.2198911519600095</v>
      </c>
      <c r="AH70" s="109">
        <f>AE70-'CCSD(T)'!BY71</f>
        <v>2.7726566348333179</v>
      </c>
      <c r="AK70" s="5" t="s">
        <v>67</v>
      </c>
      <c r="AL70">
        <v>-1008.05051408079</v>
      </c>
      <c r="AM70">
        <v>-1012.64027355131</v>
      </c>
      <c r="AN70">
        <v>-1012.8926440327</v>
      </c>
      <c r="AO70">
        <v>-1012.90226235487</v>
      </c>
      <c r="AP70" s="34">
        <f>627.5095*(AL71-AL69)</f>
        <v>33.618643155678335</v>
      </c>
      <c r="AQ70" s="34">
        <f>627.5095*(AM71-AM69)</f>
        <v>24.569179823446913</v>
      </c>
      <c r="AR70" s="34">
        <f>627.5095*(AN71-AN69)</f>
        <v>21.348083895166223</v>
      </c>
      <c r="AS70" s="34">
        <f>627.5095*(AO71-AO69)</f>
        <v>20.873737899079142</v>
      </c>
      <c r="AT70" s="109">
        <f>AQ70-'CCSD(T)'!BX71</f>
        <v>2.2920158657402574</v>
      </c>
      <c r="AU70" s="109">
        <f>AR70-'CCSD(T)'!BY71</f>
        <v>2.6941892952768995</v>
      </c>
      <c r="AV70" s="109">
        <f>AS70-'CCSD(T)'!BY71</f>
        <v>2.2198432991898187</v>
      </c>
      <c r="AW70" s="158">
        <f t="shared" si="31"/>
        <v>-3.6954419243677705</v>
      </c>
      <c r="AX70" s="158">
        <f t="shared" si="32"/>
        <v>-5.0544522221755983E-2</v>
      </c>
      <c r="AY70" s="160">
        <f>'LNO-CCSD(T)-def2nZVP'!LB71</f>
        <v>-0.5927179950686785</v>
      </c>
      <c r="AZ70" s="23"/>
      <c r="BA70" s="114" t="s">
        <v>67</v>
      </c>
      <c r="BB70" s="144">
        <v>-1006.8898196983999</v>
      </c>
      <c r="BC70">
        <v>-1010.41124627199</v>
      </c>
      <c r="BD70" s="4">
        <v>-1010.568865583</v>
      </c>
      <c r="BE70" s="4">
        <v>-1010.57584776409</v>
      </c>
      <c r="BF70" s="34">
        <f>627.5095*(BB71-BB69)</f>
        <v>33.249699798617669</v>
      </c>
      <c r="BG70" s="34">
        <f>627.5095*(BC71-BC69)</f>
        <v>23.239696643077085</v>
      </c>
      <c r="BH70" s="34">
        <f>627.5095*(BD71-BD69)</f>
        <v>20.160129439549035</v>
      </c>
      <c r="BI70" s="34">
        <f>627.5095*(BE71-BE69)</f>
        <v>19.757347996619895</v>
      </c>
      <c r="BJ70" s="109">
        <f>BF70-'CCSD(T)'!BV71</f>
        <v>0.44111783693839612</v>
      </c>
      <c r="BK70" s="109">
        <f>BG70-'CCSD(T)'!BX71</f>
        <v>0.96253268537043013</v>
      </c>
      <c r="BL70" s="109">
        <f>BH70-'CCSD(T)'!CG71</f>
        <v>0.6830326424130142</v>
      </c>
      <c r="BM70" s="109">
        <f>BI70-'CCSD(T)'!CG71</f>
        <v>0.28025119948387456</v>
      </c>
      <c r="BO70" s="114" t="s">
        <v>67</v>
      </c>
      <c r="BP70">
        <v>-1006.8898196983999</v>
      </c>
      <c r="BQ70">
        <v>-1010.4197258036201</v>
      </c>
      <c r="BR70">
        <v>-1010.5797997476</v>
      </c>
      <c r="BS70">
        <v>-1010.58699848731</v>
      </c>
      <c r="BT70" s="34">
        <f>627.5095*(BP71-BP69)</f>
        <v>33.249699798617669</v>
      </c>
      <c r="BU70" s="34">
        <f>627.5095*(BQ71-BQ69)</f>
        <v>23.019960336275144</v>
      </c>
      <c r="BV70" s="34">
        <f>627.5095*(BR71-BR69)</f>
        <v>19.801629490874536</v>
      </c>
      <c r="BW70" s="34">
        <f>627.5095*(BS71-BS69)</f>
        <v>19.375062934129129</v>
      </c>
      <c r="BX70" s="109">
        <f>BT70-'CCSD(T)'!BV71</f>
        <v>0.44111783693839612</v>
      </c>
      <c r="BY70" s="109">
        <f>BU70-'CCSD(T)'!CF71</f>
        <v>3.2666551932905463E-2</v>
      </c>
      <c r="BZ70" s="109">
        <f>BV70-'CCSD(T)'!CG71</f>
        <v>0.32453269373851512</v>
      </c>
      <c r="CA70" s="109">
        <f>BW70-'CCSD(T)'!CG71</f>
        <v>-0.10203386300689132</v>
      </c>
      <c r="CB70" s="157">
        <f t="shared" si="33"/>
        <v>-3.6448974021460145</v>
      </c>
      <c r="CD70" s="114" t="s">
        <v>67</v>
      </c>
      <c r="CE70">
        <v>-1006.9984377425</v>
      </c>
      <c r="CF70">
        <v>-1010.82064006115</v>
      </c>
      <c r="CG70" s="4">
        <v>-1010.9981508442</v>
      </c>
      <c r="CH70" s="4">
        <v>-1011.00581583165</v>
      </c>
      <c r="CI70" s="34">
        <f>627.5095*(CE71-CE69)</f>
        <v>33.211974692986587</v>
      </c>
      <c r="CJ70" s="34">
        <f>627.5095*(CF71-CF69)</f>
        <v>24.405485630836235</v>
      </c>
      <c r="CK70" s="34">
        <f>627.5095*(CG71-CG69)</f>
        <v>21.542447533086765</v>
      </c>
      <c r="CL70" s="34">
        <f>627.5095*(CH71-CH69)</f>
        <v>21.090095895613299</v>
      </c>
      <c r="CM70" s="109">
        <f>CI70-'CCSD(T)'!BB71</f>
        <v>0.30523381733632959</v>
      </c>
      <c r="CN70" s="109">
        <f>CJ70-'CCSD(T)'!CH71</f>
        <v>0.10680969477612123</v>
      </c>
      <c r="CO70" s="109">
        <f>CK70-'CCSD(T)'!CI71</f>
        <v>0.74040653769256792</v>
      </c>
      <c r="CP70" s="109">
        <f>CL70-'CCSD(T)'!CI71</f>
        <v>0.28805490021910174</v>
      </c>
      <c r="CQ70" s="157">
        <f t="shared" si="34"/>
        <v>-3.3153897352229365</v>
      </c>
      <c r="CS70" s="33">
        <f t="shared" si="35"/>
        <v>0.32950766692307809</v>
      </c>
      <c r="CU70" s="23">
        <f t="shared" si="36"/>
        <v>-3.7725105631082556E-2</v>
      </c>
      <c r="CW70" s="23">
        <f t="shared" si="37"/>
        <v>-0.40666846269174783</v>
      </c>
      <c r="CY70">
        <f>CE70-'CCSD(T)'!AP71</f>
        <v>1.4351649269997324E-2</v>
      </c>
      <c r="CZ70">
        <f>BP70-'CCSD(T)'!BN71</f>
        <v>1.5576228050008467E-2</v>
      </c>
      <c r="DC70" s="114" t="s">
        <v>67</v>
      </c>
      <c r="DD70">
        <v>-1006.99843774251</v>
      </c>
      <c r="DE70">
        <v>-1010.81266967331</v>
      </c>
      <c r="DF70">
        <v>-1010.98747104249</v>
      </c>
      <c r="DG70" s="39">
        <v>-1010.99491730556</v>
      </c>
      <c r="DH70" s="34">
        <f>627.5095*(DD71-DD69)</f>
        <v>33.211974692986587</v>
      </c>
      <c r="DI70" s="34">
        <f>627.5095*(DE71-DE69)</f>
        <v>24.846846320157699</v>
      </c>
      <c r="DJ70" s="34">
        <f>627.5095*(DF71-DF69)</f>
        <v>22.151635663238434</v>
      </c>
      <c r="DK70" s="34">
        <f>627.5095*(DG71-DG69)</f>
        <v>21.726031135014445</v>
      </c>
      <c r="DL70" s="109">
        <f>DH70-'CCSD(T)'!BB71</f>
        <v>0.30523381733632959</v>
      </c>
      <c r="DM70" s="109">
        <f>DI70-'CCSD(T)'!CH71</f>
        <v>0.54817038409758467</v>
      </c>
      <c r="DN70" s="109">
        <f>DJ70-'CCSD(T)'!CI71</f>
        <v>1.3495946678442365</v>
      </c>
      <c r="DO70" s="109">
        <f>DK70-'CCSD(T)'!CI71</f>
        <v>0.92399013962024767</v>
      </c>
      <c r="DP70" s="157">
        <f t="shared" si="25"/>
        <v>-3.120815185143254</v>
      </c>
      <c r="DQ70" s="23"/>
    </row>
    <row r="71" spans="1:121" ht="18">
      <c r="A71" s="150">
        <v>9.52</v>
      </c>
      <c r="C71" s="1">
        <v>9.52</v>
      </c>
      <c r="D71" s="1">
        <v>9.52</v>
      </c>
      <c r="E71" s="39">
        <f t="shared" si="26"/>
        <v>0.19695272125088437</v>
      </c>
      <c r="F71" s="5" t="s">
        <v>68</v>
      </c>
      <c r="G71" s="4">
        <v>-1008.01971429107</v>
      </c>
      <c r="H71" s="19">
        <v>-1008.01989625537</v>
      </c>
      <c r="I71" s="138">
        <f t="shared" si="27"/>
        <v>1.8196429994077334E-4</v>
      </c>
      <c r="J71">
        <v>-1012.8793279545</v>
      </c>
      <c r="K71" s="34">
        <f>627.5095*(G69-G70)</f>
        <v>11.294807264088099</v>
      </c>
      <c r="L71" s="34">
        <f>627.5095*(J69-J70)</f>
        <v>7.8834154654406206</v>
      </c>
      <c r="M71" s="23">
        <f>K71-AB71</f>
        <v>1.4311678183432264E-2</v>
      </c>
      <c r="N71" s="33">
        <f t="shared" si="28"/>
        <v>-9.9413161144999762E-2</v>
      </c>
      <c r="O71" s="23">
        <f t="shared" si="29"/>
        <v>-0.11372483932843203</v>
      </c>
      <c r="P71" s="23">
        <f>'LNO-CCSD(T)-def2nZVP'!LB72</f>
        <v>-0.26459654674814459</v>
      </c>
      <c r="Q71" s="23">
        <f t="shared" si="23"/>
        <v>-8.1836679941385201E-2</v>
      </c>
      <c r="R71" s="23">
        <f t="shared" si="30"/>
        <v>-0.16073388101744701</v>
      </c>
      <c r="S71" s="172">
        <f>-'LNO-CCSD(T)-def2nZVP'!AS72+'CCSD(T)'!BY72</f>
        <v>-9.0048967511410893E-2</v>
      </c>
      <c r="T71" s="356">
        <f>-'LNO-CCSD(T)-def2nZVP'!FA72+'CCSD(T)'!CI72</f>
        <v>-5.4611554906591309E-2</v>
      </c>
      <c r="U71" s="96">
        <f>'LNO-CCSD(T)-def2nZVP'!KV72+Q71+T71+R71</f>
        <v>9.3230472787491152</v>
      </c>
      <c r="V71" s="33">
        <f t="shared" si="24"/>
        <v>-0.19695272125088437</v>
      </c>
      <c r="W71" s="114" t="s">
        <v>68</v>
      </c>
      <c r="X71">
        <v>-1007.97896275253</v>
      </c>
      <c r="Y71">
        <v>-1012.58391143239</v>
      </c>
      <c r="Z71">
        <v>-1012.83637864343</v>
      </c>
      <c r="AA71">
        <v>-1012.84626059528</v>
      </c>
      <c r="AB71" s="34">
        <f>627.5095*(X69-X70)</f>
        <v>11.280495585904667</v>
      </c>
      <c r="AC71" s="34">
        <f>627.5095*(Y69-Y70)</f>
        <v>7.9828286265856203</v>
      </c>
      <c r="AD71" s="34">
        <f>627.5095*(Z69-Z70)</f>
        <v>9.0136526200562681</v>
      </c>
      <c r="AE71" s="34">
        <f>627.5095*(AA69-AA70)</f>
        <v>9.1678893911269199</v>
      </c>
      <c r="AF71" s="109">
        <f>AC71-'CCSD(T)'!BX72</f>
        <v>-1.8517996917047324</v>
      </c>
      <c r="AG71" s="109">
        <f>AD71-'CCSD(T)'!BY72</f>
        <v>-2.3461515709430198</v>
      </c>
      <c r="AH71" s="109">
        <f>AE71-'CCSD(T)'!BY72</f>
        <v>-2.191914799872368</v>
      </c>
      <c r="AK71" s="5" t="s">
        <v>68</v>
      </c>
      <c r="AL71">
        <v>-1007.97896275234</v>
      </c>
      <c r="AM71">
        <v>-1012.58746552407</v>
      </c>
      <c r="AN71">
        <v>-1012.84323790338</v>
      </c>
      <c r="AO71">
        <v>-1012.85335213344</v>
      </c>
      <c r="AP71" s="34">
        <f>627.5095*(AL69-AL70)</f>
        <v>11.280495184334224</v>
      </c>
      <c r="AQ71" s="34">
        <f>627.5095*(AM69-AM70)</f>
        <v>8.5683589458880398</v>
      </c>
      <c r="AR71" s="34">
        <f>627.5095*(AN69-AN70)</f>
        <v>9.6547316113653068</v>
      </c>
      <c r="AS71" s="34">
        <f>627.5095*(AO69-AO70)</f>
        <v>9.8178906953443636</v>
      </c>
      <c r="AT71" s="109">
        <f>AQ71-'CCSD(T)'!BX72</f>
        <v>-1.2662693724023129</v>
      </c>
      <c r="AU71" s="109">
        <f>AR71-'CCSD(T)'!BY72</f>
        <v>-1.7050725796339812</v>
      </c>
      <c r="AV71" s="109">
        <f>AS71-'CCSD(T)'!BY72</f>
        <v>-1.5419134956549243</v>
      </c>
      <c r="AW71" s="158">
        <f t="shared" si="31"/>
        <v>1.2495317494563238</v>
      </c>
      <c r="AX71" s="158">
        <f t="shared" si="32"/>
        <v>-0.58204570872258365</v>
      </c>
      <c r="AY71" s="160">
        <f>'LNO-CCSD(T)-def2nZVP'!LB72</f>
        <v>-0.26459654674814459</v>
      </c>
      <c r="AZ71" s="23"/>
      <c r="BA71" s="114" t="s">
        <v>68</v>
      </c>
      <c r="BB71" s="144">
        <v>-1006.8254445108799</v>
      </c>
      <c r="BC71">
        <v>-1010.35903172543</v>
      </c>
      <c r="BD71" s="4">
        <v>-1010.51898366234</v>
      </c>
      <c r="BE71" s="4">
        <v>-1010.52635055131</v>
      </c>
      <c r="BF71" s="34">
        <f>627.5095*(BB69-BB70)</f>
        <v>7.1463419344635222</v>
      </c>
      <c r="BG71" s="34">
        <f>627.5095*(BC69-BC70)</f>
        <v>9.5254273615030574</v>
      </c>
      <c r="BH71" s="34">
        <f>627.5095*(BD69-BD70)</f>
        <v>11.141249652864424</v>
      </c>
      <c r="BI71" s="34">
        <f>627.5095*(BE69-BE70)</f>
        <v>11.302623246358459</v>
      </c>
      <c r="BJ71" s="109">
        <f>BF71-'CCSD(T)'!BV72</f>
        <v>0.39653661896563808</v>
      </c>
      <c r="BK71" s="109">
        <f>BG71-'CCSD(T)'!BX72</f>
        <v>-0.30920095678729531</v>
      </c>
      <c r="BL71" s="109">
        <f>BH71-'CCSD(T)'!CG72</f>
        <v>-0.26833470693699724</v>
      </c>
      <c r="BM71" s="109">
        <f>BI71-'CCSD(T)'!CG72</f>
        <v>-0.10696111344296177</v>
      </c>
      <c r="BO71" s="114" t="s">
        <v>68</v>
      </c>
      <c r="BP71">
        <v>-1006.8254445108799</v>
      </c>
      <c r="BQ71">
        <v>-1010.36706619796</v>
      </c>
      <c r="BR71">
        <v>-1010.5296145223</v>
      </c>
      <c r="BS71">
        <v>-1010.5372285908001</v>
      </c>
      <c r="BT71" s="34">
        <f>627.5095*(BP69-BP70)</f>
        <v>7.1463419344635222</v>
      </c>
      <c r="BU71" s="34">
        <f>627.5095*(BQ69-BQ70)</f>
        <v>10.024442481689201</v>
      </c>
      <c r="BV71" s="34">
        <f>627.5095*(BR69-BR70)</f>
        <v>11.69007614449681</v>
      </c>
      <c r="BW71" s="34">
        <f>627.5095*(BS69-BS70)</f>
        <v>11.856019939868109</v>
      </c>
      <c r="BX71" s="109">
        <f>BT71-'CCSD(T)'!BV72</f>
        <v>0.39653661896563808</v>
      </c>
      <c r="BY71" s="109">
        <f>BU71-'CCSD(T)'!CF72</f>
        <v>7.1315271224721144E-2</v>
      </c>
      <c r="BZ71" s="109">
        <f>BV71-'CCSD(T)'!CG72</f>
        <v>0.28049178469538916</v>
      </c>
      <c r="CA71" s="109">
        <f>BW71-'CCSD(T)'!CG72</f>
        <v>0.44643558006668727</v>
      </c>
      <c r="CB71" s="157">
        <f t="shared" si="33"/>
        <v>1.8315774581789075</v>
      </c>
      <c r="CD71" s="114" t="s">
        <v>68</v>
      </c>
      <c r="CE71">
        <v>-1006.93228477313</v>
      </c>
      <c r="CF71">
        <v>-1010.76982692344</v>
      </c>
      <c r="CG71" s="4">
        <v>-1010.94955570428</v>
      </c>
      <c r="CH71" s="4">
        <v>-1010.95766649724</v>
      </c>
      <c r="CI71" s="34">
        <f>627.5095*(CE69-CE70)</f>
        <v>8.2996420398406059</v>
      </c>
      <c r="CJ71" s="34">
        <f>627.5095*(CF69-CF70)</f>
        <v>7.4802410070380159</v>
      </c>
      <c r="CK71" s="34">
        <f>627.5095*(CG69-CG70)</f>
        <v>8.9514644205757588</v>
      </c>
      <c r="CL71" s="34">
        <f>627.5095*(CH69-CH70)</f>
        <v>9.1240688653556798</v>
      </c>
      <c r="CM71" s="109">
        <f>CI71-'CCSD(T)'!BB72</f>
        <v>0.67740586767879662</v>
      </c>
      <c r="CN71" s="109">
        <f>CJ71-'CCSD(T)'!CH72</f>
        <v>7.3482427271525985E-2</v>
      </c>
      <c r="CO71" s="109">
        <f>CK71-'CCSD(T)'!CI72</f>
        <v>0.27361323013754912</v>
      </c>
      <c r="CP71" s="109">
        <f>CL71-'CCSD(T)'!CI72</f>
        <v>0.44621767491747022</v>
      </c>
      <c r="CQ71" s="157">
        <f t="shared" si="34"/>
        <v>1.643827858317664</v>
      </c>
      <c r="CS71" s="33">
        <f t="shared" si="35"/>
        <v>-0.18774959986124351</v>
      </c>
      <c r="CU71" s="23">
        <f t="shared" si="36"/>
        <v>1.1533001053770837</v>
      </c>
      <c r="CW71" s="23">
        <f t="shared" si="37"/>
        <v>-2.9808531444936186</v>
      </c>
      <c r="CY71">
        <f>CE71-'CCSD(T)'!AP72</f>
        <v>1.591758521999509E-2</v>
      </c>
      <c r="CZ71">
        <f>BP71-'CCSD(T)'!BN72</f>
        <v>1.6911115340008109E-2</v>
      </c>
      <c r="DC71" s="114" t="s">
        <v>68</v>
      </c>
      <c r="DD71">
        <v>-1006.93228477313</v>
      </c>
      <c r="DE71">
        <v>-1010.76202470547</v>
      </c>
      <c r="DF71">
        <v>-1010.9388430059</v>
      </c>
      <c r="DG71" s="39">
        <v>-1010.9467021914</v>
      </c>
      <c r="DH71" s="34">
        <f>627.5095*(DD69-DD70)</f>
        <v>8.299642046118489</v>
      </c>
      <c r="DI71" s="34">
        <f>627.5095*(DE69-DE70)</f>
        <v>6.9333521266102016</v>
      </c>
      <c r="DJ71" s="34">
        <f>627.5095*(DF69-DF70)</f>
        <v>8.3629192633360034</v>
      </c>
      <c r="DK71" s="34">
        <f>627.5095*(DG69-DG70)</f>
        <v>8.5294110439174169</v>
      </c>
      <c r="DL71" s="109">
        <f>DH71-'CCSD(T)'!BB72</f>
        <v>0.67740587395667973</v>
      </c>
      <c r="DM71" s="109">
        <f>DI71-'CCSD(T)'!CH72</f>
        <v>-0.47340645315628826</v>
      </c>
      <c r="DN71" s="109">
        <f>DJ71-'CCSD(T)'!CI72</f>
        <v>-0.31493192710220619</v>
      </c>
      <c r="DO71" s="109">
        <f>DK71-'CCSD(T)'!CI72</f>
        <v>-0.14844014652079274</v>
      </c>
      <c r="DP71" s="157">
        <f t="shared" si="25"/>
        <v>1.5960589173072153</v>
      </c>
      <c r="DQ71" s="23"/>
    </row>
    <row r="72" spans="1:121" ht="18">
      <c r="A72" s="150">
        <v>2.87</v>
      </c>
      <c r="C72" s="1">
        <v>2.87</v>
      </c>
      <c r="D72" s="1"/>
      <c r="E72" s="39"/>
      <c r="F72" s="5" t="s">
        <v>69</v>
      </c>
      <c r="G72" s="4">
        <v>-2257.4546060095299</v>
      </c>
      <c r="H72" s="20">
        <v>-2257.4553662708599</v>
      </c>
      <c r="I72" s="138">
        <f t="shared" si="27"/>
        <v>7.6026133001505514E-4</v>
      </c>
      <c r="J72"/>
      <c r="K72" s="34"/>
      <c r="L72" s="34"/>
      <c r="M72" s="23"/>
      <c r="N72" s="33"/>
      <c r="O72" s="23"/>
      <c r="P72" s="23" t="e">
        <f>'LNO-CCSD(T)-def2nZVP'!LB73</f>
        <v>#VALUE!</v>
      </c>
      <c r="Q72" s="23"/>
      <c r="R72" s="23" t="e">
        <f t="shared" si="30"/>
        <v>#VALUE!</v>
      </c>
      <c r="S72" s="172" t="e">
        <f>-'LNO-CCSD(T)-def2nZVP'!AS73+'CCSD(T)'!BY73</f>
        <v>#VALUE!</v>
      </c>
      <c r="T72" s="356" t="e">
        <f>-'LNO-CCSD(T)-def2nZVP'!FA73+'CCSD(T)'!CI73</f>
        <v>#VALUE!</v>
      </c>
      <c r="U72" s="96" t="e">
        <f>'LNO-CCSD(T)-def2nZVP'!KV73+Q72+T72+R72</f>
        <v>#VALUE!</v>
      </c>
      <c r="V72" s="33"/>
      <c r="W72" s="114" t="s">
        <v>69</v>
      </c>
      <c r="X72">
        <v>-2257.3717460303001</v>
      </c>
      <c r="Y72">
        <v>-2264.6928792007502</v>
      </c>
      <c r="Z72">
        <v>-2265.0737520804</v>
      </c>
      <c r="AA72">
        <v>-2265.0860683860701</v>
      </c>
      <c r="AB72" s="34"/>
      <c r="AC72" s="34"/>
      <c r="AD72" s="34"/>
      <c r="AE72" s="34"/>
      <c r="AF72" s="109"/>
      <c r="AG72" s="109"/>
      <c r="AH72" s="109"/>
      <c r="AK72" s="5" t="s">
        <v>69</v>
      </c>
      <c r="AL72" s="4"/>
      <c r="AP72" s="34"/>
      <c r="AQ72" s="34"/>
      <c r="AR72" s="34"/>
      <c r="AS72" s="34"/>
      <c r="AT72" s="109"/>
      <c r="AU72" s="109"/>
      <c r="AV72" s="109"/>
      <c r="AW72" s="158">
        <f t="shared" si="31"/>
        <v>0</v>
      </c>
      <c r="AX72" s="158">
        <f t="shared" si="32"/>
        <v>2.3375255606636181</v>
      </c>
      <c r="AY72" s="160" t="e">
        <f>'LNO-CCSD(T)-def2nZVP'!LB73</f>
        <v>#VALUE!</v>
      </c>
      <c r="AZ72" s="23"/>
      <c r="BA72" s="114" t="s">
        <v>69</v>
      </c>
      <c r="BB72" s="144">
        <v>-2255.3282120546601</v>
      </c>
      <c r="BC72">
        <v>-2260.9254485910401</v>
      </c>
      <c r="BD72" s="4">
        <v>-2261.16031047349</v>
      </c>
      <c r="BE72" s="4">
        <v>-2261.1689134786002</v>
      </c>
      <c r="BF72" s="34">
        <f>627.5095*(BB74-BB73)</f>
        <v>11.202828157692771</v>
      </c>
      <c r="BG72" s="34">
        <f t="shared" ref="BG72:BI72" si="38">627.5095*(BC74-BC73)</f>
        <v>3.5851264004119612</v>
      </c>
      <c r="BH72" s="34">
        <f t="shared" si="38"/>
        <v>1.504653636883976</v>
      </c>
      <c r="BI72" s="34">
        <f t="shared" si="38"/>
        <v>1.3581057023490768</v>
      </c>
      <c r="BJ72" s="109" t="e">
        <f>BF72-'CCSD(T)'!BV73</f>
        <v>#VALUE!</v>
      </c>
      <c r="BK72" s="109" t="e">
        <f>BG72-'CCSD(T)'!BX73</f>
        <v>#VALUE!</v>
      </c>
      <c r="BL72" s="109" t="e">
        <f>BH72-'CCSD(T)'!CG73</f>
        <v>#VALUE!</v>
      </c>
      <c r="BM72" s="109" t="e">
        <f>BI72-'CCSD(T)'!CG73</f>
        <v>#VALUE!</v>
      </c>
      <c r="BO72" s="114" t="s">
        <v>69</v>
      </c>
      <c r="BP72">
        <v>-2255.3282120546601</v>
      </c>
      <c r="BQ72">
        <v>-2260.9409725905002</v>
      </c>
      <c r="BR72">
        <v>-2261.1801346863299</v>
      </c>
      <c r="BS72">
        <v>-2261.1890382614101</v>
      </c>
      <c r="BT72" s="34">
        <f>627.5095*(BP74-BP73)</f>
        <v>11.202828163970652</v>
      </c>
      <c r="BU72" s="34">
        <f t="shared" ref="BU72:BW72" si="39">627.5095*(BQ74-BQ73)</f>
        <v>3.4111685244108316</v>
      </c>
      <c r="BV72" s="34">
        <f t="shared" si="39"/>
        <v>1.2290115676402826</v>
      </c>
      <c r="BW72" s="34">
        <f t="shared" si="39"/>
        <v>1.0736429637472134</v>
      </c>
      <c r="BX72" s="109" t="e">
        <f>BT72-'CCSD(T)'!BV73</f>
        <v>#VALUE!</v>
      </c>
      <c r="BY72" s="109" t="e">
        <f>BU72-'CCSD(T)'!CF73</f>
        <v>#VALUE!</v>
      </c>
      <c r="BZ72" s="109" t="e">
        <f>BV72-'CCSD(T)'!CG73</f>
        <v>#VALUE!</v>
      </c>
      <c r="CA72" s="109" t="e">
        <f>BW72-'CCSD(T)'!CG73</f>
        <v>#VALUE!</v>
      </c>
      <c r="CB72" s="157">
        <f t="shared" si="33"/>
        <v>-2.3375255606636181</v>
      </c>
      <c r="CD72" s="114" t="s">
        <v>69</v>
      </c>
      <c r="CE72">
        <v>-2255.4761772338802</v>
      </c>
      <c r="CF72">
        <v>-2261.56177193037</v>
      </c>
      <c r="CG72" s="4">
        <v>-2261.8256365030302</v>
      </c>
      <c r="CH72" s="4">
        <v>-2261.83511177947</v>
      </c>
      <c r="CI72" s="34"/>
      <c r="CJ72" s="34"/>
      <c r="CK72" s="34"/>
      <c r="CL72" s="34"/>
      <c r="CM72" s="109">
        <f>CI72-'CCSD(T)'!BB73</f>
        <v>-11.42435475577614</v>
      </c>
      <c r="CN72" s="109" t="e">
        <f>CJ72-'CCSD(T)'!CH73</f>
        <v>#VALUE!</v>
      </c>
      <c r="CO72" s="109" t="e">
        <f>CK72-'CCSD(T)'!CI73</f>
        <v>#VALUE!</v>
      </c>
      <c r="CP72" s="109" t="e">
        <f>CL72-'CCSD(T)'!CI73</f>
        <v>#VALUE!</v>
      </c>
      <c r="CQ72" s="157">
        <f t="shared" si="34"/>
        <v>0</v>
      </c>
      <c r="CS72" s="33">
        <f t="shared" si="35"/>
        <v>2.3375255606636181</v>
      </c>
      <c r="CU72" s="23">
        <f t="shared" si="36"/>
        <v>-11.202828163970652</v>
      </c>
      <c r="CW72" s="23">
        <f t="shared" si="37"/>
        <v>0</v>
      </c>
      <c r="CY72">
        <f>CE72-'CCSD(T)'!AP73</f>
        <v>5.7524587596162746E-3</v>
      </c>
      <c r="CZ72" t="e">
        <f>BP72-'CCSD(T)'!BN73</f>
        <v>#VALUE!</v>
      </c>
      <c r="DC72" s="114" t="s">
        <v>69</v>
      </c>
      <c r="DD72">
        <v>-2255.4761772338702</v>
      </c>
      <c r="DE72">
        <v>-2261.5467321996498</v>
      </c>
      <c r="DF72">
        <v>-2261.805841633</v>
      </c>
      <c r="DG72" s="39">
        <v>-2261.8149993837601</v>
      </c>
      <c r="DH72" s="34"/>
      <c r="DI72" s="34"/>
      <c r="DJ72" s="34"/>
      <c r="DK72" s="34"/>
      <c r="DL72" s="109">
        <f>DH72-'CCSD(T)'!BB73</f>
        <v>-11.42435475577614</v>
      </c>
      <c r="DM72" s="109" t="e">
        <f>DI72-'CCSD(T)'!CH73</f>
        <v>#VALUE!</v>
      </c>
      <c r="DN72" s="109" t="e">
        <f>DJ72-'CCSD(T)'!CI73</f>
        <v>#VALUE!</v>
      </c>
      <c r="DO72" s="109" t="e">
        <f>DK72-'CCSD(T)'!CI73</f>
        <v>#VALUE!</v>
      </c>
      <c r="DP72" s="157">
        <f t="shared" si="25"/>
        <v>0</v>
      </c>
      <c r="DQ72" s="23"/>
    </row>
    <row r="73" spans="1:121" ht="18">
      <c r="A73" s="150">
        <v>16.96</v>
      </c>
      <c r="C73" s="1">
        <v>16.96</v>
      </c>
      <c r="D73" s="1"/>
      <c r="E73" s="39"/>
      <c r="F73" s="5" t="s">
        <v>70</v>
      </c>
      <c r="G73" s="4">
        <v>-2257.4488749567499</v>
      </c>
      <c r="H73" s="20">
        <v>-2257.4496528059899</v>
      </c>
      <c r="I73" s="138">
        <f t="shared" si="27"/>
        <v>7.7784923996659927E-4</v>
      </c>
      <c r="J73"/>
      <c r="K73" s="34"/>
      <c r="L73" s="34"/>
      <c r="M73" s="23"/>
      <c r="N73" s="33"/>
      <c r="O73" s="23"/>
      <c r="P73" s="23" t="e">
        <f>'LNO-CCSD(T)-def2nZVP'!LB74</f>
        <v>#VALUE!</v>
      </c>
      <c r="Q73" s="23"/>
      <c r="R73" s="23" t="e">
        <f t="shared" si="30"/>
        <v>#VALUE!</v>
      </c>
      <c r="S73" s="172" t="e">
        <f>-'LNO-CCSD(T)-def2nZVP'!AS74+'CCSD(T)'!BY74</f>
        <v>#VALUE!</v>
      </c>
      <c r="T73" s="356" t="e">
        <f>-'LNO-CCSD(T)-def2nZVP'!FA74+'CCSD(T)'!CI74</f>
        <v>#VALUE!</v>
      </c>
      <c r="U73" s="96" t="e">
        <f>'LNO-CCSD(T)-def2nZVP'!KV74+Q73+T73+R73</f>
        <v>#VALUE!</v>
      </c>
      <c r="V73" s="33"/>
      <c r="W73" s="114" t="s">
        <v>70</v>
      </c>
      <c r="X73">
        <v>-2257.3658806931599</v>
      </c>
      <c r="Y73">
        <v>-2264.67361694283</v>
      </c>
      <c r="Z73">
        <v>-2265.0522664954701</v>
      </c>
      <c r="AA73">
        <v>-2265.0640008750702</v>
      </c>
      <c r="AB73" s="34"/>
      <c r="AC73" s="34"/>
      <c r="AD73" s="34"/>
      <c r="AE73" s="34"/>
      <c r="AF73" s="109"/>
      <c r="AG73" s="109"/>
      <c r="AH73" s="109"/>
      <c r="AK73" s="5" t="s">
        <v>70</v>
      </c>
      <c r="AL73" s="4"/>
      <c r="AP73" s="34"/>
      <c r="AQ73" s="34"/>
      <c r="AR73" s="34"/>
      <c r="AS73" s="34"/>
      <c r="AT73" s="109"/>
      <c r="AU73" s="109"/>
      <c r="AV73" s="109"/>
      <c r="AW73" s="158">
        <f t="shared" si="31"/>
        <v>0</v>
      </c>
      <c r="AX73" s="158">
        <f t="shared" si="32"/>
        <v>0.57175139682889053</v>
      </c>
      <c r="AY73" s="160" t="e">
        <f>'LNO-CCSD(T)-def2nZVP'!LB74</f>
        <v>#VALUE!</v>
      </c>
      <c r="AZ73" s="23"/>
      <c r="BA73" s="114" t="s">
        <v>70</v>
      </c>
      <c r="BB73" s="144">
        <v>-2255.3165569470998</v>
      </c>
      <c r="BC73">
        <v>-2260.9002237530199</v>
      </c>
      <c r="BD73" s="4">
        <v>-2261.1328649217999</v>
      </c>
      <c r="BE73" s="4">
        <v>-2261.1410210507202</v>
      </c>
      <c r="BF73" s="34">
        <f>627.5095*(BB74-BB72)</f>
        <v>18.516518875285826</v>
      </c>
      <c r="BG73" s="34">
        <f t="shared" ref="BG73:BI73" si="40">627.5095*(BC74-BC72)</f>
        <v>19.413951894062329</v>
      </c>
      <c r="BH73" s="34">
        <f t="shared" si="40"/>
        <v>18.726998055167233</v>
      </c>
      <c r="BI73" s="34">
        <f t="shared" si="40"/>
        <v>18.860869175134777</v>
      </c>
      <c r="BJ73" s="109" t="e">
        <f>BF73-'CCSD(T)'!BV74</f>
        <v>#VALUE!</v>
      </c>
      <c r="BK73" s="109" t="e">
        <f>BG73-'CCSD(T)'!BX74</f>
        <v>#VALUE!</v>
      </c>
      <c r="BL73" s="109" t="e">
        <f>BH73-'CCSD(T)'!CG74</f>
        <v>#VALUE!</v>
      </c>
      <c r="BM73" s="109" t="e">
        <f>BI73-'CCSD(T)'!CG74</f>
        <v>#VALUE!</v>
      </c>
      <c r="BO73" s="114" t="s">
        <v>70</v>
      </c>
      <c r="BP73">
        <v>-2255.3165569470998</v>
      </c>
      <c r="BQ73">
        <v>-2260.9159634145199</v>
      </c>
      <c r="BR73">
        <v>-2261.1527824619002</v>
      </c>
      <c r="BS73">
        <v>-2261.1612151453</v>
      </c>
      <c r="BT73" s="34">
        <f>627.5095*(BP74-BP72)</f>
        <v>18.516518881563709</v>
      </c>
      <c r="BU73" s="34">
        <f t="shared" ref="BU73:BW73" si="41">627.5095*(BQ74-BQ72)</f>
        <v>19.104664039257369</v>
      </c>
      <c r="BV73" s="34">
        <f t="shared" si="41"/>
        <v>18.392792243412586</v>
      </c>
      <c r="BW73" s="34">
        <f t="shared" si="41"/>
        <v>18.532912642428478</v>
      </c>
      <c r="BX73" s="109" t="e">
        <f>BT73-'CCSD(T)'!BV74</f>
        <v>#VALUE!</v>
      </c>
      <c r="BY73" s="109" t="e">
        <f>BU73-'CCSD(T)'!CF74</f>
        <v>#VALUE!</v>
      </c>
      <c r="BZ73" s="109" t="e">
        <f>BV73-'CCSD(T)'!CG74</f>
        <v>#VALUE!</v>
      </c>
      <c r="CA73" s="109" t="e">
        <f>BW73-'CCSD(T)'!CG74</f>
        <v>#VALUE!</v>
      </c>
      <c r="CB73" s="157">
        <f t="shared" si="33"/>
        <v>-0.57175139682889053</v>
      </c>
      <c r="CD73" s="114" t="s">
        <v>70</v>
      </c>
      <c r="CE73">
        <v>-2255.4639877913801</v>
      </c>
      <c r="CF73">
        <v>-2261.53706406942</v>
      </c>
      <c r="CG73" s="4">
        <v>-2261.7984897250299</v>
      </c>
      <c r="CH73" s="4">
        <v>-2261.8074840357899</v>
      </c>
      <c r="CI73" s="34"/>
      <c r="CJ73" s="34"/>
      <c r="CK73" s="34"/>
      <c r="CL73" s="34"/>
      <c r="CM73" s="109">
        <f>CI73-'CCSD(T)'!BB74</f>
        <v>-19.15374182069036</v>
      </c>
      <c r="CN73" s="109" t="e">
        <f>CJ73-'CCSD(T)'!CH74</f>
        <v>#VALUE!</v>
      </c>
      <c r="CO73" s="109" t="e">
        <f>CK73-'CCSD(T)'!CI74</f>
        <v>#VALUE!</v>
      </c>
      <c r="CP73" s="109" t="e">
        <f>CL73-'CCSD(T)'!CI74</f>
        <v>#VALUE!</v>
      </c>
      <c r="CQ73" s="157">
        <f t="shared" si="34"/>
        <v>0</v>
      </c>
      <c r="CS73" s="33">
        <f t="shared" si="35"/>
        <v>0.57175139682889053</v>
      </c>
      <c r="CU73" s="23">
        <f t="shared" si="36"/>
        <v>-18.516518881563709</v>
      </c>
      <c r="CW73" s="23">
        <f t="shared" si="37"/>
        <v>0</v>
      </c>
      <c r="CY73">
        <f>CE73-'CCSD(T)'!AP74</f>
        <v>5.6243394301418448E-3</v>
      </c>
      <c r="CZ73" t="e">
        <f>BP73-'CCSD(T)'!BN74</f>
        <v>#VALUE!</v>
      </c>
      <c r="DC73" s="114" t="s">
        <v>70</v>
      </c>
      <c r="DD73">
        <v>-2255.4639877913801</v>
      </c>
      <c r="DE73">
        <v>-2261.5219135710599</v>
      </c>
      <c r="DF73">
        <v>-2261.7786974136002</v>
      </c>
      <c r="DG73" s="39">
        <v>-2261.7873973455398</v>
      </c>
      <c r="DH73" s="34"/>
      <c r="DI73" s="34"/>
      <c r="DJ73" s="34"/>
      <c r="DK73" s="34"/>
      <c r="DL73" s="109">
        <f>DH73-'CCSD(T)'!BB74</f>
        <v>-19.15374182069036</v>
      </c>
      <c r="DM73" s="109" t="e">
        <f>DI73-'CCSD(T)'!CH74</f>
        <v>#VALUE!</v>
      </c>
      <c r="DN73" s="109" t="e">
        <f>DJ73-'CCSD(T)'!CI74</f>
        <v>#VALUE!</v>
      </c>
      <c r="DO73" s="109" t="e">
        <f>DK73-'CCSD(T)'!CI74</f>
        <v>#VALUE!</v>
      </c>
      <c r="DP73" s="157">
        <f t="shared" si="25"/>
        <v>0</v>
      </c>
      <c r="DQ73" s="23"/>
    </row>
    <row r="74" spans="1:121" ht="18">
      <c r="A74" s="150">
        <v>-14.1</v>
      </c>
      <c r="C74" s="1">
        <v>-14.1</v>
      </c>
      <c r="D74" s="1"/>
      <c r="E74" s="39"/>
      <c r="F74" s="5" t="s">
        <v>71</v>
      </c>
      <c r="G74" s="4">
        <v>-2257.4279275429799</v>
      </c>
      <c r="H74" s="20">
        <v>-2257.4287096458802</v>
      </c>
      <c r="I74" s="138">
        <f t="shared" si="27"/>
        <v>7.8210290030256147E-4</v>
      </c>
      <c r="J74"/>
      <c r="K74" s="34"/>
      <c r="L74" s="34"/>
      <c r="M74" s="23"/>
      <c r="N74" s="33"/>
      <c r="O74" s="23"/>
      <c r="P74" s="23" t="e">
        <f>'LNO-CCSD(T)-def2nZVP'!LB75</f>
        <v>#VALUE!</v>
      </c>
      <c r="Q74" s="23"/>
      <c r="R74" s="23" t="e">
        <f t="shared" si="30"/>
        <v>#VALUE!</v>
      </c>
      <c r="S74" s="172" t="e">
        <f>-'LNO-CCSD(T)-def2nZVP'!AS75+'CCSD(T)'!BY75</f>
        <v>#VALUE!</v>
      </c>
      <c r="T74" s="356" t="e">
        <f>-'LNO-CCSD(T)-def2nZVP'!FA75+'CCSD(T)'!CI75</f>
        <v>#VALUE!</v>
      </c>
      <c r="U74" s="96" t="e">
        <f>'LNO-CCSD(T)-def2nZVP'!KV75+Q74+T74+R74</f>
        <v>#VALUE!</v>
      </c>
      <c r="V74" s="33"/>
      <c r="W74" s="114" t="s">
        <v>71</v>
      </c>
      <c r="X74">
        <v>-2257.3450015942499</v>
      </c>
      <c r="Y74">
        <v>-2264.6647971490302</v>
      </c>
      <c r="Z74">
        <v>-2265.0469780550202</v>
      </c>
      <c r="AA74">
        <v>-2265.0590076223102</v>
      </c>
      <c r="AB74" s="34"/>
      <c r="AC74" s="34"/>
      <c r="AD74" s="34"/>
      <c r="AE74" s="34"/>
      <c r="AF74" s="109"/>
      <c r="AG74" s="109"/>
      <c r="AH74" s="109"/>
      <c r="AK74" s="5" t="s">
        <v>71</v>
      </c>
      <c r="AL74" s="4"/>
      <c r="AP74" s="34"/>
      <c r="AQ74" s="34"/>
      <c r="AR74" s="34"/>
      <c r="AS74" s="34"/>
      <c r="AT74" s="109"/>
      <c r="AU74" s="109"/>
      <c r="AV74" s="109"/>
      <c r="AW74" s="158">
        <f t="shared" si="31"/>
        <v>0</v>
      </c>
      <c r="AX74" s="158">
        <f t="shared" si="32"/>
        <v>1.7657741638347311</v>
      </c>
      <c r="AY74" s="160" t="e">
        <f>'LNO-CCSD(T)-def2nZVP'!LB75</f>
        <v>#VALUE!</v>
      </c>
      <c r="AZ74" s="23"/>
      <c r="BA74" s="114" t="s">
        <v>71</v>
      </c>
      <c r="BB74" s="144">
        <v>-2255.29870410478</v>
      </c>
      <c r="BC74">
        <v>-2260.8945104906702</v>
      </c>
      <c r="BD74" s="4">
        <v>-2261.1304671037001</v>
      </c>
      <c r="BE74" s="4">
        <v>-2261.1388567716099</v>
      </c>
      <c r="BF74" s="34">
        <f>627.5095*(BB72-BB73)</f>
        <v>-7.3136907175930554</v>
      </c>
      <c r="BG74" s="34">
        <f t="shared" ref="BG74:BI74" si="42">627.5095*(BC72-BC73)</f>
        <v>-15.828825493650369</v>
      </c>
      <c r="BH74" s="34">
        <f t="shared" si="42"/>
        <v>-17.222344418283257</v>
      </c>
      <c r="BI74" s="34">
        <f t="shared" si="42"/>
        <v>-17.502763472785698</v>
      </c>
      <c r="BJ74" s="109" t="e">
        <f>BF74-'CCSD(T)'!BV75</f>
        <v>#VALUE!</v>
      </c>
      <c r="BK74" s="109" t="e">
        <f>BG74-'CCSD(T)'!BX75</f>
        <v>#VALUE!</v>
      </c>
      <c r="BL74" s="109" t="e">
        <f>BH74-'CCSD(T)'!CG75</f>
        <v>#VALUE!</v>
      </c>
      <c r="BM74" s="109" t="e">
        <f>BI74-'CCSD(T)'!CG75</f>
        <v>#VALUE!</v>
      </c>
      <c r="BO74" s="114" t="s">
        <v>71</v>
      </c>
      <c r="BP74">
        <v>-2255.29870410477</v>
      </c>
      <c r="BQ74">
        <v>-2260.91052737168</v>
      </c>
      <c r="BR74">
        <v>-2261.1508239073801</v>
      </c>
      <c r="BS74">
        <v>-2261.1595041864002</v>
      </c>
      <c r="BT74" s="34">
        <f>627.5095*(BP72-BP73)</f>
        <v>-7.3136907175930554</v>
      </c>
      <c r="BU74" s="34">
        <f t="shared" ref="BU74:BW74" si="43">627.5095*(BQ72-BQ73)</f>
        <v>-15.693495514846536</v>
      </c>
      <c r="BV74" s="34">
        <f t="shared" si="43"/>
        <v>-17.163780675772301</v>
      </c>
      <c r="BW74" s="34">
        <f t="shared" si="43"/>
        <v>-17.459269678681267</v>
      </c>
      <c r="BX74" s="109" t="e">
        <f>BT74-'CCSD(T)'!BV75</f>
        <v>#VALUE!</v>
      </c>
      <c r="BY74" s="109" t="e">
        <f>BU74-'CCSD(T)'!CF75</f>
        <v>#VALUE!</v>
      </c>
      <c r="BZ74" s="109" t="e">
        <f>BV74-'CCSD(T)'!CG75</f>
        <v>#VALUE!</v>
      </c>
      <c r="CA74" s="109" t="e">
        <f>BW74-'CCSD(T)'!CG75</f>
        <v>#VALUE!</v>
      </c>
      <c r="CB74" s="157">
        <f t="shared" si="33"/>
        <v>-1.7657741638347311</v>
      </c>
      <c r="CD74" s="114" t="s">
        <v>71</v>
      </c>
      <c r="CE74">
        <v>-2255.4456440075401</v>
      </c>
      <c r="CF74">
        <v>-2261.5313325951302</v>
      </c>
      <c r="CG74" s="4">
        <v>-2261.7963293092098</v>
      </c>
      <c r="CH74" s="4">
        <v>-2261.8055730193701</v>
      </c>
      <c r="CI74" s="34"/>
      <c r="CJ74" s="34"/>
      <c r="CK74" s="34"/>
      <c r="CL74" s="34"/>
      <c r="CM74" s="109">
        <f>CI74-'CCSD(T)'!BB75</f>
        <v>7.7293870649142233</v>
      </c>
      <c r="CN74" s="109" t="e">
        <f>CJ74-'CCSD(T)'!CH75</f>
        <v>#VALUE!</v>
      </c>
      <c r="CO74" s="109" t="e">
        <f>CK74-'CCSD(T)'!CI75</f>
        <v>#VALUE!</v>
      </c>
      <c r="CP74" s="109" t="e">
        <f>CL74-'CCSD(T)'!CI75</f>
        <v>#VALUE!</v>
      </c>
      <c r="CQ74" s="157">
        <f t="shared" si="34"/>
        <v>0</v>
      </c>
      <c r="CS74" s="33">
        <f t="shared" si="35"/>
        <v>1.7657741638347311</v>
      </c>
      <c r="CU74" s="23">
        <f t="shared" si="36"/>
        <v>7.3136907175930554</v>
      </c>
      <c r="CW74" s="23">
        <f t="shared" si="37"/>
        <v>0</v>
      </c>
      <c r="CY74">
        <f>CE74-'CCSD(T)'!AP75</f>
        <v>5.7622558597358875E-3</v>
      </c>
      <c r="CZ74" t="e">
        <f>BP74-'CCSD(T)'!BN75</f>
        <v>#VALUE!</v>
      </c>
      <c r="DC74" s="114" t="s">
        <v>71</v>
      </c>
      <c r="DD74">
        <v>-2255.4456440075201</v>
      </c>
      <c r="DE74">
        <v>-2261.5157779075498</v>
      </c>
      <c r="DF74">
        <v>-2261.7759830427099</v>
      </c>
      <c r="DG74" s="39">
        <v>-2261.7849207781701</v>
      </c>
      <c r="DH74" s="34"/>
      <c r="DI74" s="34"/>
      <c r="DJ74" s="34"/>
      <c r="DK74" s="34"/>
      <c r="DL74" s="109">
        <f>DH74-'CCSD(T)'!BB75</f>
        <v>7.7293870649142233</v>
      </c>
      <c r="DM74" s="109" t="e">
        <f>DI74-'CCSD(T)'!CH75</f>
        <v>#VALUE!</v>
      </c>
      <c r="DN74" s="109" t="e">
        <f>DJ74-'CCSD(T)'!CI75</f>
        <v>#VALUE!</v>
      </c>
      <c r="DO74" s="109" t="e">
        <f>DK74-'CCSD(T)'!CI75</f>
        <v>#VALUE!</v>
      </c>
      <c r="DP74" s="157">
        <f t="shared" si="25"/>
        <v>0</v>
      </c>
      <c r="DQ74" s="23"/>
    </row>
    <row r="75" spans="1:121" ht="18">
      <c r="A75" s="150">
        <v>2.66</v>
      </c>
      <c r="C75" s="1">
        <v>2.66</v>
      </c>
      <c r="D75" s="1"/>
      <c r="E75" s="39"/>
      <c r="F75" s="5" t="s">
        <v>72</v>
      </c>
      <c r="G75" s="4">
        <v>-2184.0073926995401</v>
      </c>
      <c r="H75" s="20">
        <v>-2184.00805973358</v>
      </c>
      <c r="I75" s="138">
        <f t="shared" si="27"/>
        <v>6.6703403990686638E-4</v>
      </c>
      <c r="J75"/>
      <c r="K75" s="34"/>
      <c r="L75" s="34"/>
      <c r="M75" s="23"/>
      <c r="N75" s="33"/>
      <c r="O75" s="23"/>
      <c r="P75" s="23" t="e">
        <f>'LNO-CCSD(T)-def2nZVP'!LB76</f>
        <v>#VALUE!</v>
      </c>
      <c r="Q75" s="23"/>
      <c r="R75" s="23" t="e">
        <f t="shared" si="30"/>
        <v>#VALUE!</v>
      </c>
      <c r="S75" s="172" t="e">
        <f>-'LNO-CCSD(T)-def2nZVP'!AS76+'CCSD(T)'!BY76</f>
        <v>#VALUE!</v>
      </c>
      <c r="T75" s="356" t="e">
        <f>-'LNO-CCSD(T)-def2nZVP'!FA76+'CCSD(T)'!CI76</f>
        <v>#VALUE!</v>
      </c>
      <c r="U75" s="96" t="e">
        <f>'LNO-CCSD(T)-def2nZVP'!KV76+Q75+T75+R75</f>
        <v>#VALUE!</v>
      </c>
      <c r="V75" s="33"/>
      <c r="W75" s="114" t="s">
        <v>72</v>
      </c>
      <c r="X75">
        <v>-2183.92649691718</v>
      </c>
      <c r="Y75">
        <v>-2191.0522985661801</v>
      </c>
      <c r="Z75">
        <v>-2191.4115071731298</v>
      </c>
      <c r="AA75">
        <v>-2191.4233906234399</v>
      </c>
      <c r="AB75" s="34"/>
      <c r="AC75" s="34"/>
      <c r="AD75" s="34"/>
      <c r="AE75" s="34"/>
      <c r="AF75" s="109"/>
      <c r="AG75" s="109"/>
      <c r="AH75" s="109"/>
      <c r="AK75" s="5" t="s">
        <v>72</v>
      </c>
      <c r="AL75" s="4"/>
      <c r="AP75" s="34"/>
      <c r="AQ75" s="34"/>
      <c r="AR75" s="34"/>
      <c r="AS75" s="34"/>
      <c r="AT75" s="109"/>
      <c r="AU75" s="109"/>
      <c r="AV75" s="109"/>
      <c r="AW75" s="158">
        <f t="shared" si="31"/>
        <v>0</v>
      </c>
      <c r="AX75" s="158">
        <f t="shared" si="32"/>
        <v>3.135993039644223</v>
      </c>
      <c r="AY75" s="160" t="e">
        <f>'LNO-CCSD(T)-def2nZVP'!LB76</f>
        <v>#VALUE!</v>
      </c>
      <c r="AZ75" s="23"/>
      <c r="BA75" s="114" t="s">
        <v>72</v>
      </c>
      <c r="BB75" s="144">
        <v>-2181.9527791289902</v>
      </c>
      <c r="BC75">
        <v>-2187.3522229074802</v>
      </c>
      <c r="BD75" s="4">
        <v>-2187.5689881724602</v>
      </c>
      <c r="BE75" s="4">
        <v>-2187.5771338732202</v>
      </c>
      <c r="BF75" s="34">
        <f>627.5095*(BB77-BB76)</f>
        <v>16.045546635993759</v>
      </c>
      <c r="BG75" s="34">
        <f t="shared" ref="BG75:BI75" si="44">627.5095*(BC77-BC76)</f>
        <v>5.202525234077588</v>
      </c>
      <c r="BH75" s="34">
        <f t="shared" si="44"/>
        <v>2.5584511673797707</v>
      </c>
      <c r="BI75" s="34">
        <f t="shared" si="44"/>
        <v>2.2336766728747963</v>
      </c>
      <c r="BJ75" s="109" t="e">
        <f>BF75-'CCSD(T)'!BV76</f>
        <v>#VALUE!</v>
      </c>
      <c r="BK75" s="109" t="e">
        <f>BG75-'CCSD(T)'!BX76</f>
        <v>#VALUE!</v>
      </c>
      <c r="BL75" s="109" t="e">
        <f>BH75-'CCSD(T)'!CG76</f>
        <v>#VALUE!</v>
      </c>
      <c r="BM75" s="109" t="e">
        <f>BI75-'CCSD(T)'!CG76</f>
        <v>#VALUE!</v>
      </c>
      <c r="BO75" s="114" t="s">
        <v>72</v>
      </c>
      <c r="BP75">
        <v>-2181.9527791289702</v>
      </c>
      <c r="BQ75">
        <v>-2187.36868556021</v>
      </c>
      <c r="BR75">
        <v>-2187.5896829226799</v>
      </c>
      <c r="BS75">
        <v>-2187.5981213055002</v>
      </c>
      <c r="BT75" s="34">
        <f>627.5095*(BP77-BP76)</f>
        <v>16.045546629715876</v>
      </c>
      <c r="BU75" s="34">
        <f t="shared" ref="BU75:BW75" si="45">627.5095*(BQ77-BQ76)</f>
        <v>4.6535584314208602</v>
      </c>
      <c r="BV75" s="34">
        <f t="shared" si="45"/>
        <v>1.8577827631500177</v>
      </c>
      <c r="BW75" s="34">
        <f t="shared" si="45"/>
        <v>1.5175653917766374</v>
      </c>
      <c r="BX75" s="109" t="e">
        <f>BT75-'CCSD(T)'!BV76</f>
        <v>#VALUE!</v>
      </c>
      <c r="BY75" s="109" t="e">
        <f>BU75-'CCSD(T)'!CF76</f>
        <v>#VALUE!</v>
      </c>
      <c r="BZ75" s="109" t="e">
        <f>BV75-'CCSD(T)'!CG76</f>
        <v>#VALUE!</v>
      </c>
      <c r="CA75" s="109" t="e">
        <f>BW75-'CCSD(T)'!CG76</f>
        <v>#VALUE!</v>
      </c>
      <c r="CB75" s="157">
        <f t="shared" si="33"/>
        <v>-3.135993039644223</v>
      </c>
      <c r="CD75" s="114" t="s">
        <v>72</v>
      </c>
      <c r="CE75">
        <v>-2182.1108587680601</v>
      </c>
      <c r="CF75">
        <v>-2188.03405417253</v>
      </c>
      <c r="CG75" s="4">
        <v>-2188.2811509120302</v>
      </c>
      <c r="CH75" s="4">
        <v>-2188.2901937168899</v>
      </c>
      <c r="CI75" s="34"/>
      <c r="CJ75" s="34"/>
      <c r="CK75" s="34"/>
      <c r="CL75" s="34"/>
      <c r="CM75" s="109">
        <f>CI75-'CCSD(T)'!BB76</f>
        <v>-15.953543439652195</v>
      </c>
      <c r="CN75" s="109" t="e">
        <f>CJ75-'CCSD(T)'!CH76</f>
        <v>#VALUE!</v>
      </c>
      <c r="CO75" s="109" t="e">
        <f>CK75-'CCSD(T)'!CI76</f>
        <v>#VALUE!</v>
      </c>
      <c r="CP75" s="109" t="e">
        <f>CL75-'CCSD(T)'!CI76</f>
        <v>#VALUE!</v>
      </c>
      <c r="CQ75" s="157">
        <f t="shared" si="34"/>
        <v>0</v>
      </c>
      <c r="CS75" s="33">
        <f t="shared" si="35"/>
        <v>3.135993039644223</v>
      </c>
      <c r="CU75" s="23">
        <f t="shared" si="36"/>
        <v>-16.045546629715876</v>
      </c>
      <c r="CW75" s="23">
        <f t="shared" si="37"/>
        <v>0</v>
      </c>
      <c r="CY75">
        <f>CE75-'CCSD(T)'!AP76</f>
        <v>5.2158309199512587E-3</v>
      </c>
      <c r="CZ75" t="e">
        <f>BP75-'CCSD(T)'!BN76</f>
        <v>#VALUE!</v>
      </c>
      <c r="DC75" s="114" t="s">
        <v>72</v>
      </c>
      <c r="DD75">
        <v>-2182.1108587680601</v>
      </c>
      <c r="DE75">
        <v>-2188.0182491990799</v>
      </c>
      <c r="DF75">
        <v>-2188.2606652773702</v>
      </c>
      <c r="DG75" s="39">
        <v>-2188.26939750769</v>
      </c>
      <c r="DH75" s="34"/>
      <c r="DI75" s="34"/>
      <c r="DJ75" s="34"/>
      <c r="DK75" s="34"/>
      <c r="DL75" s="109">
        <f>DH75-'CCSD(T)'!BB76</f>
        <v>-15.953543439652195</v>
      </c>
      <c r="DM75" s="109" t="e">
        <f>DI75-'CCSD(T)'!CH76</f>
        <v>#VALUE!</v>
      </c>
      <c r="DN75" s="109" t="e">
        <f>DJ75-'CCSD(T)'!CI76</f>
        <v>#VALUE!</v>
      </c>
      <c r="DO75" s="109" t="e">
        <f>DK75-'CCSD(T)'!CI76</f>
        <v>#VALUE!</v>
      </c>
      <c r="DP75" s="157">
        <f t="shared" si="25"/>
        <v>0</v>
      </c>
      <c r="DQ75" s="23"/>
    </row>
    <row r="76" spans="1:121" ht="18">
      <c r="A76" s="150">
        <v>12.01</v>
      </c>
      <c r="C76" s="1">
        <v>12.01</v>
      </c>
      <c r="D76" s="1"/>
      <c r="E76" s="39"/>
      <c r="F76" s="5" t="s">
        <v>73</v>
      </c>
      <c r="G76" s="4">
        <v>-2184.0184012610498</v>
      </c>
      <c r="H76" s="20">
        <v>-2184.0191004558701</v>
      </c>
      <c r="I76" s="138">
        <f t="shared" si="27"/>
        <v>6.9919482029945357E-4</v>
      </c>
      <c r="J76"/>
      <c r="K76" s="34"/>
      <c r="L76" s="34"/>
      <c r="M76" s="23"/>
      <c r="N76" s="33"/>
      <c r="O76" s="23"/>
      <c r="P76" s="23" t="e">
        <f>'LNO-CCSD(T)-def2nZVP'!LB77</f>
        <v>#VALUE!</v>
      </c>
      <c r="Q76" s="23"/>
      <c r="R76" s="23" t="e">
        <f t="shared" si="30"/>
        <v>#VALUE!</v>
      </c>
      <c r="S76" s="172" t="e">
        <f>-'LNO-CCSD(T)-def2nZVP'!AS77+'CCSD(T)'!BY77</f>
        <v>#VALUE!</v>
      </c>
      <c r="T76" s="356" t="e">
        <f>-'LNO-CCSD(T)-def2nZVP'!FA77+'CCSD(T)'!CI77</f>
        <v>#VALUE!</v>
      </c>
      <c r="U76" s="96" t="e">
        <f>'LNO-CCSD(T)-def2nZVP'!KV77+Q76+T76+R76</f>
        <v>#VALUE!</v>
      </c>
      <c r="V76" s="33"/>
      <c r="W76" s="114" t="s">
        <v>73</v>
      </c>
      <c r="X76">
        <v>-2183.93719453834</v>
      </c>
      <c r="Y76">
        <v>-2191.0424822211698</v>
      </c>
      <c r="Z76">
        <v>-2191.3979084611601</v>
      </c>
      <c r="AA76">
        <v>-2191.4090972233198</v>
      </c>
      <c r="AB76" s="34"/>
      <c r="AC76" s="34"/>
      <c r="AD76" s="34"/>
      <c r="AE76" s="34"/>
      <c r="AF76" s="109"/>
      <c r="AG76" s="109"/>
      <c r="AH76" s="109"/>
      <c r="AK76" s="5" t="s">
        <v>73</v>
      </c>
      <c r="AL76" s="4"/>
      <c r="AP76" s="34"/>
      <c r="AQ76" s="34"/>
      <c r="AR76" s="34"/>
      <c r="AS76" s="34"/>
      <c r="AT76" s="109"/>
      <c r="AU76" s="109"/>
      <c r="AV76" s="109"/>
      <c r="AW76" s="158">
        <f t="shared" si="31"/>
        <v>0</v>
      </c>
      <c r="AX76" s="158">
        <f t="shared" si="32"/>
        <v>0.46443245016318357</v>
      </c>
      <c r="AY76" s="160" t="e">
        <f>'LNO-CCSD(T)-def2nZVP'!LB77</f>
        <v>#VALUE!</v>
      </c>
      <c r="AZ76" s="23"/>
      <c r="BA76" s="114" t="s">
        <v>73</v>
      </c>
      <c r="BB76" s="144">
        <v>-2181.9581918060499</v>
      </c>
      <c r="BC76">
        <v>-2187.3374657621298</v>
      </c>
      <c r="BD76" s="4">
        <v>-2187.5508120146901</v>
      </c>
      <c r="BE76" s="4">
        <v>-2187.5584320091002</v>
      </c>
      <c r="BF76" s="34">
        <f>627.5095*(BB77-BB75)</f>
        <v>12.649040360620806</v>
      </c>
      <c r="BG76" s="34">
        <f t="shared" ref="BG76:BI76" si="46">627.5095*(BC77-BC75)</f>
        <v>14.462774134308544</v>
      </c>
      <c r="BH76" s="34">
        <f t="shared" si="46"/>
        <v>13.964162841607182</v>
      </c>
      <c r="BI76" s="34">
        <f t="shared" si="46"/>
        <v>13.969274075868658</v>
      </c>
      <c r="BJ76" s="109" t="e">
        <f>BF76-'CCSD(T)'!BV77</f>
        <v>#VALUE!</v>
      </c>
      <c r="BK76" s="109" t="e">
        <f>BG76-'CCSD(T)'!BX77</f>
        <v>#VALUE!</v>
      </c>
      <c r="BL76" s="109" t="e">
        <f>BH76-'CCSD(T)'!CG77</f>
        <v>#VALUE!</v>
      </c>
      <c r="BM76" s="109" t="e">
        <f>BI76-'CCSD(T)'!CG77</f>
        <v>#VALUE!</v>
      </c>
      <c r="BO76" s="114" t="s">
        <v>73</v>
      </c>
      <c r="BP76">
        <v>-2181.9581918060198</v>
      </c>
      <c r="BQ76">
        <v>-2187.3530367618901</v>
      </c>
      <c r="BR76">
        <v>-2187.5703327497899</v>
      </c>
      <c r="BS76">
        <v>-2187.5782151045601</v>
      </c>
      <c r="BT76" s="34">
        <f>627.5095*(BP77-BP75)</f>
        <v>12.649040360620806</v>
      </c>
      <c r="BU76" s="34">
        <f t="shared" ref="BU76:BW76" si="47">627.5095*(BQ77-BQ75)</f>
        <v>14.473328040769781</v>
      </c>
      <c r="BV76" s="34">
        <f t="shared" si="47"/>
        <v>14.000200078249822</v>
      </c>
      <c r="BW76" s="34">
        <f t="shared" si="47"/>
        <v>14.008895590606597</v>
      </c>
      <c r="BX76" s="109" t="e">
        <f>BT76-'CCSD(T)'!BV77</f>
        <v>#VALUE!</v>
      </c>
      <c r="BY76" s="109" t="e">
        <f>BU76-'CCSD(T)'!CF77</f>
        <v>#VALUE!</v>
      </c>
      <c r="BZ76" s="109" t="e">
        <f>BV76-'CCSD(T)'!CG77</f>
        <v>#VALUE!</v>
      </c>
      <c r="CA76" s="109" t="e">
        <f>BW76-'CCSD(T)'!CG77</f>
        <v>#VALUE!</v>
      </c>
      <c r="CB76" s="157">
        <f t="shared" si="33"/>
        <v>-0.46443245016318357</v>
      </c>
      <c r="CD76" s="114" t="s">
        <v>73</v>
      </c>
      <c r="CE76">
        <v>-2182.11535194411</v>
      </c>
      <c r="CF76">
        <v>-2188.0184194001799</v>
      </c>
      <c r="CG76" s="4">
        <v>-2188.26165850599</v>
      </c>
      <c r="CH76" s="4">
        <v>-2188.2701309781301</v>
      </c>
      <c r="CI76" s="34"/>
      <c r="CJ76" s="34"/>
      <c r="CK76" s="34"/>
      <c r="CL76" s="34"/>
      <c r="CM76" s="109">
        <f>CI76-'CCSD(T)'!BB77</f>
        <v>-13.228712546038816</v>
      </c>
      <c r="CN76" s="109" t="e">
        <f>CJ76-'CCSD(T)'!CH77</f>
        <v>#VALUE!</v>
      </c>
      <c r="CO76" s="109" t="e">
        <f>CK76-'CCSD(T)'!CI77</f>
        <v>#VALUE!</v>
      </c>
      <c r="CP76" s="109" t="e">
        <f>CL76-'CCSD(T)'!CI77</f>
        <v>#VALUE!</v>
      </c>
      <c r="CQ76" s="157">
        <f t="shared" si="34"/>
        <v>0</v>
      </c>
      <c r="CS76" s="33">
        <f t="shared" si="35"/>
        <v>0.46443245016318357</v>
      </c>
      <c r="CU76" s="23">
        <f t="shared" si="36"/>
        <v>-12.649040360620806</v>
      </c>
      <c r="CW76" s="23">
        <f t="shared" si="37"/>
        <v>0</v>
      </c>
      <c r="CY76">
        <f>CE76-'CCSD(T)'!AP77</f>
        <v>5.064949119969242E-3</v>
      </c>
      <c r="CZ76" t="e">
        <f>BP76-'CCSD(T)'!BN77</f>
        <v>#VALUE!</v>
      </c>
      <c r="DC76" s="114" t="s">
        <v>73</v>
      </c>
      <c r="DD76">
        <v>-2182.11535194413</v>
      </c>
      <c r="DE76">
        <v>-2188.0031378663598</v>
      </c>
      <c r="DF76">
        <v>-2188.2419437368799</v>
      </c>
      <c r="DG76" s="39">
        <v>-2188.2501365574599</v>
      </c>
      <c r="DH76" s="34"/>
      <c r="DI76" s="34"/>
      <c r="DJ76" s="34"/>
      <c r="DK76" s="34"/>
      <c r="DL76" s="109">
        <f>DH76-'CCSD(T)'!BB77</f>
        <v>-13.228712546038816</v>
      </c>
      <c r="DM76" s="109" t="e">
        <f>DI76-'CCSD(T)'!CH77</f>
        <v>#VALUE!</v>
      </c>
      <c r="DN76" s="109" t="e">
        <f>DJ76-'CCSD(T)'!CI77</f>
        <v>#VALUE!</v>
      </c>
      <c r="DO76" s="109" t="e">
        <f>DK76-'CCSD(T)'!CI77</f>
        <v>#VALUE!</v>
      </c>
      <c r="DP76" s="157">
        <f t="shared" si="25"/>
        <v>0</v>
      </c>
      <c r="DQ76" s="23"/>
    </row>
    <row r="77" spans="1:121" ht="18">
      <c r="A77" s="150">
        <v>-9.35</v>
      </c>
      <c r="C77" s="1">
        <v>-9.35</v>
      </c>
      <c r="D77" s="1"/>
      <c r="E77" s="39"/>
      <c r="F77" s="5" t="s">
        <v>74</v>
      </c>
      <c r="G77" s="4">
        <v>-2183.9899022948198</v>
      </c>
      <c r="H77" s="20">
        <v>-2183.9905927632199</v>
      </c>
      <c r="I77" s="138">
        <f t="shared" si="27"/>
        <v>6.9046840008013532E-4</v>
      </c>
      <c r="J77"/>
      <c r="K77" s="34"/>
      <c r="L77" s="34"/>
      <c r="M77" s="23"/>
      <c r="N77" s="33"/>
      <c r="O77" s="23"/>
      <c r="P77" s="23" t="e">
        <f>'LNO-CCSD(T)-def2nZVP'!LB78</f>
        <v>#VALUE!</v>
      </c>
      <c r="Q77" s="23"/>
      <c r="R77" s="23" t="e">
        <f t="shared" si="30"/>
        <v>#VALUE!</v>
      </c>
      <c r="S77" s="172" t="e">
        <f>-'LNO-CCSD(T)-def2nZVP'!AS78+'CCSD(T)'!BY78</f>
        <v>#VALUE!</v>
      </c>
      <c r="T77" s="356" t="e">
        <f>-'LNO-CCSD(T)-def2nZVP'!FA78+'CCSD(T)'!CI78</f>
        <v>#VALUE!</v>
      </c>
      <c r="U77" s="96" t="e">
        <f>'LNO-CCSD(T)-def2nZVP'!KV78+Q77+T77+R77</f>
        <v>#VALUE!</v>
      </c>
      <c r="V77" s="33"/>
      <c r="W77" s="114" t="s">
        <v>74</v>
      </c>
      <c r="X77">
        <v>-2183.9088486163801</v>
      </c>
      <c r="Y77">
        <v>-2191.0313859831899</v>
      </c>
      <c r="Z77">
        <v>-2191.3915071475199</v>
      </c>
      <c r="AA77">
        <v>-2191.40326832759</v>
      </c>
      <c r="AB77" s="34"/>
      <c r="AC77" s="34"/>
      <c r="AD77" s="34"/>
      <c r="AE77" s="34"/>
      <c r="AF77" s="109"/>
      <c r="AG77" s="109"/>
      <c r="AH77" s="109"/>
      <c r="AK77" s="5" t="s">
        <v>74</v>
      </c>
      <c r="AL77" s="4"/>
      <c r="AP77" s="34"/>
      <c r="AQ77" s="34"/>
      <c r="AR77" s="34"/>
      <c r="AS77" s="34"/>
      <c r="AT77" s="109"/>
      <c r="AU77" s="109"/>
      <c r="AV77" s="109"/>
      <c r="AW77" s="158">
        <f t="shared" si="31"/>
        <v>0</v>
      </c>
      <c r="AX77" s="158">
        <f t="shared" si="32"/>
        <v>2.6715605894810395</v>
      </c>
      <c r="AY77" s="160" t="e">
        <f>'LNO-CCSD(T)-def2nZVP'!LB78</f>
        <v>#VALUE!</v>
      </c>
      <c r="AZ77" s="23"/>
      <c r="BA77" s="114" t="s">
        <v>74</v>
      </c>
      <c r="BB77" s="144">
        <v>-2181.9326216009199</v>
      </c>
      <c r="BC77">
        <v>-2187.3291750107801</v>
      </c>
      <c r="BD77" s="4">
        <v>-2187.5467348634002</v>
      </c>
      <c r="BE77" s="4">
        <v>-2187.5548724188902</v>
      </c>
      <c r="BF77" s="34">
        <f>627.5095*(BB75-BB76)</f>
        <v>3.3965062753729516</v>
      </c>
      <c r="BG77" s="34">
        <f t="shared" ref="BG77:BI77" si="48">627.5095*(BC75-BC76)</f>
        <v>-9.2602489002309554</v>
      </c>
      <c r="BH77" s="34">
        <f t="shared" si="48"/>
        <v>-11.40571167422741</v>
      </c>
      <c r="BI77" s="34">
        <f t="shared" si="48"/>
        <v>-11.735597402993863</v>
      </c>
      <c r="BJ77" s="109" t="e">
        <f>BF77-'CCSD(T)'!BV78</f>
        <v>#VALUE!</v>
      </c>
      <c r="BK77" s="109" t="e">
        <f>BG77-'CCSD(T)'!BX78</f>
        <v>#VALUE!</v>
      </c>
      <c r="BL77" s="109" t="e">
        <f>BH77-'CCSD(T)'!CG78</f>
        <v>#VALUE!</v>
      </c>
      <c r="BM77" s="109" t="e">
        <f>BI77-'CCSD(T)'!CG78</f>
        <v>#VALUE!</v>
      </c>
      <c r="BO77" s="114" t="s">
        <v>74</v>
      </c>
      <c r="BP77">
        <v>-2181.9326216008999</v>
      </c>
      <c r="BQ77">
        <v>-2187.3456208447901</v>
      </c>
      <c r="BR77">
        <v>-2187.5673721846301</v>
      </c>
      <c r="BS77">
        <v>-2187.57579671027</v>
      </c>
      <c r="BT77" s="34">
        <f>627.5095*(BP75-BP76)</f>
        <v>3.3965062690950694</v>
      </c>
      <c r="BU77" s="34">
        <f t="shared" ref="BU77:BW77" si="49">627.5095*(BQ75-BQ76)</f>
        <v>-9.8197696093489206</v>
      </c>
      <c r="BV77" s="34">
        <f t="shared" si="49"/>
        <v>-12.142417315099806</v>
      </c>
      <c r="BW77" s="34">
        <f t="shared" si="49"/>
        <v>-12.49133019882996</v>
      </c>
      <c r="BX77" s="109" t="e">
        <f>BT77-'CCSD(T)'!BV78</f>
        <v>#VALUE!</v>
      </c>
      <c r="BY77" s="109" t="e">
        <f>BU77-'CCSD(T)'!CF78</f>
        <v>#VALUE!</v>
      </c>
      <c r="BZ77" s="109" t="e">
        <f>BV77-'CCSD(T)'!CG78</f>
        <v>#VALUE!</v>
      </c>
      <c r="CA77" s="109" t="e">
        <f>BW77-'CCSD(T)'!CG78</f>
        <v>#VALUE!</v>
      </c>
      <c r="CB77" s="157">
        <f t="shared" si="33"/>
        <v>-2.6715605894810395</v>
      </c>
      <c r="CD77" s="114" t="s">
        <v>74</v>
      </c>
      <c r="CE77">
        <v>-2182.0897357491399</v>
      </c>
      <c r="CF77">
        <v>-2188.0103275213901</v>
      </c>
      <c r="CG77" s="4">
        <v>-2188.2582091678</v>
      </c>
      <c r="CH77" s="4">
        <v>-2188.2671822818902</v>
      </c>
      <c r="CI77" s="34"/>
      <c r="CJ77" s="34"/>
      <c r="CK77" s="34"/>
      <c r="CL77" s="34"/>
      <c r="CM77" s="109">
        <f>CI77-'CCSD(T)'!BB78</f>
        <v>-2.7248308936133805</v>
      </c>
      <c r="CN77" s="109" t="e">
        <f>CJ77-'CCSD(T)'!CH78</f>
        <v>#VALUE!</v>
      </c>
      <c r="CO77" s="109" t="e">
        <f>CK77-'CCSD(T)'!CI78</f>
        <v>#VALUE!</v>
      </c>
      <c r="CP77" s="109" t="e">
        <f>CL77-'CCSD(T)'!CI78</f>
        <v>#VALUE!</v>
      </c>
      <c r="CQ77" s="157">
        <f t="shared" si="34"/>
        <v>0</v>
      </c>
      <c r="CS77" s="33">
        <f t="shared" si="35"/>
        <v>2.6715605894810395</v>
      </c>
      <c r="CU77" s="23">
        <f t="shared" si="36"/>
        <v>-3.3965062690950694</v>
      </c>
      <c r="CW77" s="23">
        <f t="shared" si="37"/>
        <v>0</v>
      </c>
      <c r="CY77">
        <f>CE77-'CCSD(T)'!AP78</f>
        <v>5.2575553800124908E-3</v>
      </c>
      <c r="CZ77" t="e">
        <f>BP77-'CCSD(T)'!BN78</f>
        <v>#VALUE!</v>
      </c>
      <c r="DC77" s="114" t="s">
        <v>74</v>
      </c>
      <c r="DD77">
        <v>-2182.0897357491199</v>
      </c>
      <c r="DE77">
        <v>-2187.9944506028501</v>
      </c>
      <c r="DF77">
        <v>-2188.2377083782799</v>
      </c>
      <c r="DG77" s="39">
        <v>-2188.24638223076</v>
      </c>
      <c r="DH77" s="34"/>
      <c r="DI77" s="34"/>
      <c r="DJ77" s="34"/>
      <c r="DK77" s="34"/>
      <c r="DL77" s="109">
        <f>DH77-'CCSD(T)'!BB78</f>
        <v>-2.7248308936133805</v>
      </c>
      <c r="DM77" s="109" t="e">
        <f>DI77-'CCSD(T)'!CH78</f>
        <v>#VALUE!</v>
      </c>
      <c r="DN77" s="109" t="e">
        <f>DJ77-'CCSD(T)'!CI78</f>
        <v>#VALUE!</v>
      </c>
      <c r="DO77" s="109" t="e">
        <f>DK77-'CCSD(T)'!CI78</f>
        <v>#VALUE!</v>
      </c>
      <c r="DP77" s="157">
        <f t="shared" si="25"/>
        <v>0</v>
      </c>
      <c r="DQ77" s="23"/>
    </row>
    <row r="78" spans="1:121" ht="18">
      <c r="A78" s="150">
        <v>25.39</v>
      </c>
      <c r="C78" s="1">
        <v>25.39</v>
      </c>
      <c r="D78" s="1">
        <v>25.39</v>
      </c>
      <c r="E78" s="39">
        <f t="shared" si="26"/>
        <v>0.46375887180866116</v>
      </c>
      <c r="F78" s="5" t="s">
        <v>75</v>
      </c>
      <c r="G78" s="4">
        <v>-1124.32755269564</v>
      </c>
      <c r="H78" s="19">
        <v>-1124.32775836938</v>
      </c>
      <c r="I78" s="138">
        <f t="shared" si="27"/>
        <v>2.056737400835118E-4</v>
      </c>
      <c r="J78">
        <v>-1127.01919581776</v>
      </c>
      <c r="K78" s="34">
        <f>627.5095*(G80-G79)</f>
        <v>12.730851767165717</v>
      </c>
      <c r="L78" s="34">
        <f>627.5095*(J80-J79)</f>
        <v>24.068417290128931</v>
      </c>
      <c r="M78" s="23">
        <f t="shared" ref="M78:M107" si="50">K78-AB78</f>
        <v>-2.5606435028707963E-2</v>
      </c>
      <c r="N78" s="33">
        <f t="shared" si="28"/>
        <v>8.3964661505646632E-3</v>
      </c>
      <c r="O78" s="23">
        <f t="shared" si="29"/>
        <v>3.4002901179272627E-2</v>
      </c>
      <c r="P78" s="23">
        <f>'LNO-CCSD(T)-def2nZVP'!LB79</f>
        <v>0.68311894617205837</v>
      </c>
      <c r="Q78" s="23">
        <f t="shared" ref="Q78:Q107" si="51">$M$1*M78+$O$1*O78</f>
        <v>2.0886298172341996E-2</v>
      </c>
      <c r="R78" s="23">
        <f t="shared" si="30"/>
        <v>0.41497276046953308</v>
      </c>
      <c r="S78" s="172">
        <f>-'LNO-CCSD(T)-def2nZVP'!AS79+'CCSD(T)'!BY79</f>
        <v>-5.7769200039844648E-2</v>
      </c>
      <c r="T78" s="356">
        <f>-'LNO-CCSD(T)-def2nZVP'!FA79+'CCSD(T)'!CI79</f>
        <v>9.2261410203050787E-2</v>
      </c>
      <c r="U78" s="96">
        <f>'LNO-CCSD(T)-def2nZVP'!KV79+Q78+T78+R78</f>
        <v>25.853758871808662</v>
      </c>
      <c r="V78" s="33">
        <f t="shared" ref="V78:V107" si="52">U78-A78</f>
        <v>0.46375887180866116</v>
      </c>
      <c r="W78" s="114" t="s">
        <v>75</v>
      </c>
      <c r="X78">
        <v>-1124.28933514649</v>
      </c>
      <c r="Y78">
        <v>-1126.8143792487001</v>
      </c>
      <c r="Z78">
        <v>-1126.9331569927399</v>
      </c>
      <c r="AA78">
        <v>-1126.9371689324601</v>
      </c>
      <c r="AB78" s="34">
        <f>627.5095*(X80-X79)</f>
        <v>12.756458202194425</v>
      </c>
      <c r="AC78" s="34">
        <f>627.5095*(Y80-Y79)</f>
        <v>24.060020823978366</v>
      </c>
      <c r="AD78" s="34">
        <f>627.5095*(Z80-Z79)</f>
        <v>25.557066021311858</v>
      </c>
      <c r="AE78" s="34">
        <f>627.5095*(AA80-AA79)</f>
        <v>25.472303964465667</v>
      </c>
      <c r="AF78" s="109">
        <f>AC78-'CCSD(T)'!BX79</f>
        <v>8.8292887102560371</v>
      </c>
      <c r="AG78" s="109">
        <f>AD78-'CCSD(T)'!BY79</f>
        <v>10.155658506060401</v>
      </c>
      <c r="AH78" s="109">
        <f>AE78-'CCSD(T)'!BY79</f>
        <v>10.07089644921421</v>
      </c>
      <c r="AK78" s="5" t="s">
        <v>75</v>
      </c>
      <c r="AL78">
        <v>-1124.28933514649</v>
      </c>
      <c r="AM78">
        <v>-1126.81557442959</v>
      </c>
      <c r="AN78">
        <v>-1126.9354431725501</v>
      </c>
      <c r="AO78">
        <v>-1126.9395325671801</v>
      </c>
      <c r="AP78" s="34">
        <f>627.5095*(AL80-AL79)</f>
        <v>12.756458195916544</v>
      </c>
      <c r="AQ78" s="34">
        <f>627.5095*(AM80-AM79)</f>
        <v>24.003338543507414</v>
      </c>
      <c r="AR78" s="34">
        <f>627.5095*(AN80-AN79)</f>
        <v>25.514684688625493</v>
      </c>
      <c r="AS78" s="34">
        <f>627.5095*(AO80-AO79)</f>
        <v>25.428814161239494</v>
      </c>
      <c r="AT78" s="109">
        <f>AQ78-'CCSD(T)'!BX79</f>
        <v>8.7726064297850854</v>
      </c>
      <c r="AU78" s="109">
        <f>AR78-'CCSD(T)'!BY79</f>
        <v>10.113277173374037</v>
      </c>
      <c r="AV78" s="109">
        <f>AS78-'CCSD(T)'!BY79</f>
        <v>10.027406645988037</v>
      </c>
      <c r="AW78" s="158">
        <f t="shared" si="31"/>
        <v>1.4254756177320793</v>
      </c>
      <c r="AX78" s="158">
        <f t="shared" si="32"/>
        <v>1.2901411208505547</v>
      </c>
      <c r="AY78" s="160">
        <f>'LNO-CCSD(T)-def2nZVP'!LB79</f>
        <v>0.68311894617205837</v>
      </c>
      <c r="AZ78" s="23"/>
      <c r="BA78" s="5" t="s">
        <v>75</v>
      </c>
      <c r="BB78" s="144">
        <v>-1123.5422516501201</v>
      </c>
      <c r="BC78">
        <v>-1125.24722840919</v>
      </c>
      <c r="BD78" s="4">
        <v>-1125.3073927273399</v>
      </c>
      <c r="BE78" s="4">
        <v>-1125.30981019354</v>
      </c>
      <c r="BF78" s="34">
        <f>627.5095*(BB80-BB79)</f>
        <v>9.2723410268058668</v>
      </c>
      <c r="BG78" s="34">
        <f>627.5095*(BC80-BC79)</f>
        <v>15.213986175935355</v>
      </c>
      <c r="BH78" s="34">
        <f>627.5095*(BD80-BD79)</f>
        <v>15.420061695097196</v>
      </c>
      <c r="BI78" s="34">
        <f>627.5095*(BE80-BE79)</f>
        <v>15.349064372853395</v>
      </c>
      <c r="BJ78" s="109">
        <f>BF78-'CCSD(T)'!BV79</f>
        <v>-9.2455210424727596E-2</v>
      </c>
      <c r="BK78" s="109">
        <f>BG78-'CCSD(T)'!BX79</f>
        <v>-1.6745937786973641E-2</v>
      </c>
      <c r="BL78" s="109">
        <f>BH78-'CCSD(T)'!CG79</f>
        <v>3.9856142881282253E-2</v>
      </c>
      <c r="BM78" s="109">
        <f>BI78-'CCSD(T)'!CG79</f>
        <v>-3.1141179362519367E-2</v>
      </c>
      <c r="BO78" s="5" t="s">
        <v>75</v>
      </c>
      <c r="BP78">
        <v>-1123.5422516501201</v>
      </c>
      <c r="BQ78">
        <v>-1125.2489696293601</v>
      </c>
      <c r="BR78">
        <v>-1125.3097157211</v>
      </c>
      <c r="BS78">
        <v>-1125.3121923618701</v>
      </c>
      <c r="BT78" s="34">
        <f>627.5095*(BP80-BP79)</f>
        <v>9.2723410268058668</v>
      </c>
      <c r="BU78" s="34">
        <f>627.5095*(BQ80-BQ79)</f>
        <v>15.205430610985131</v>
      </c>
      <c r="BV78" s="34">
        <f>627.5095*(BR80-BR79)</f>
        <v>15.412912799236208</v>
      </c>
      <c r="BW78" s="34">
        <f>627.5095*(BS80-BS79)</f>
        <v>15.340765107866655</v>
      </c>
      <c r="BX78" s="109">
        <f>BT78-'CCSD(T)'!BV79</f>
        <v>-9.2455210424727596E-2</v>
      </c>
      <c r="BY78" s="109">
        <f>BU78-'CCSD(T)'!CF79</f>
        <v>-4.5828832706877876E-3</v>
      </c>
      <c r="BZ78" s="109">
        <f>BV78-'CCSD(T)'!CG79</f>
        <v>3.2707247020294261E-2</v>
      </c>
      <c r="CA78" s="109">
        <f>BW78-'CCSD(T)'!CG79</f>
        <v>-3.9440444349258641E-2</v>
      </c>
      <c r="CB78" s="157">
        <f t="shared" si="33"/>
        <v>0.13533449688152466</v>
      </c>
      <c r="CD78" s="5" t="s">
        <v>75</v>
      </c>
      <c r="CE78">
        <v>-1123.61549886904</v>
      </c>
      <c r="CF78">
        <v>-1125.6368589843501</v>
      </c>
      <c r="CG78" s="4">
        <v>-1125.71189475089</v>
      </c>
      <c r="CH78" s="4">
        <v>-1125.7146883799701</v>
      </c>
      <c r="CI78" s="34">
        <f>627.5095*(CE80-CE79)</f>
        <v>11.459011157670957</v>
      </c>
      <c r="CJ78" s="34">
        <f>627.5095*(CF80-CF79)</f>
        <v>21.192700293983243</v>
      </c>
      <c r="CK78" s="34">
        <f>627.5095*(CG80-CG79)</f>
        <v>22.056673207407538</v>
      </c>
      <c r="CL78" s="34">
        <f>627.5095*(CH80-CH79)</f>
        <v>21.987238408956994</v>
      </c>
      <c r="CM78" s="109">
        <f>CI78-'CCSD(T)'!BB79</f>
        <v>-0.10533073266282855</v>
      </c>
      <c r="CN78" s="109">
        <f>CJ78-'CCSD(T)'!CH79</f>
        <v>6.7417539254851278E-2</v>
      </c>
      <c r="CO78" s="109">
        <f>CK78-'CCSD(T)'!CI79</f>
        <v>0.13588813618065387</v>
      </c>
      <c r="CP78" s="109">
        <f>CL78-'CCSD(T)'!CI79</f>
        <v>6.6453337730109752E-2</v>
      </c>
      <c r="CQ78" s="157">
        <f t="shared" si="34"/>
        <v>0.79453811497375071</v>
      </c>
      <c r="CS78" s="33">
        <f t="shared" si="35"/>
        <v>0.65920361809222605</v>
      </c>
      <c r="CU78" s="23">
        <f t="shared" si="36"/>
        <v>2.1866701308650907</v>
      </c>
      <c r="CW78" s="23">
        <f t="shared" si="37"/>
        <v>-1.2974470382455863</v>
      </c>
      <c r="CY78">
        <f>CE78-'CCSD(T)'!AP79</f>
        <v>3.1529036004940281E-4</v>
      </c>
      <c r="CZ78">
        <f>BP78-'CCSD(T)'!BN79</f>
        <v>2.9986773984091997E-4</v>
      </c>
      <c r="DC78" s="5" t="s">
        <v>75</v>
      </c>
      <c r="DD78">
        <v>-1123.61549886904</v>
      </c>
      <c r="DE78">
        <v>-1125.6345194354701</v>
      </c>
      <c r="DF78">
        <v>-1125.7087547846199</v>
      </c>
      <c r="DG78" s="39">
        <v>-1125.71148076959</v>
      </c>
      <c r="DH78" s="34">
        <f>627.5095*(DD80-DD79)</f>
        <v>11.459011157670957</v>
      </c>
      <c r="DI78" s="34">
        <f>627.5095*(DE80-DE79)</f>
        <v>21.243431713681154</v>
      </c>
      <c r="DJ78" s="34">
        <f>627.5095*(DF80-DF79)</f>
        <v>22.107061147190308</v>
      </c>
      <c r="DK78" s="34">
        <f>627.5095*(DG80-DG79)</f>
        <v>22.039115855483665</v>
      </c>
      <c r="DL78" s="109">
        <f>DH78-'CCSD(T)'!BB79</f>
        <v>-0.10533073266282855</v>
      </c>
      <c r="DM78" s="109">
        <f>DI78-'CCSD(T)'!CH79</f>
        <v>0.11814895895276223</v>
      </c>
      <c r="DN78" s="109">
        <f>DJ78-'CCSD(T)'!CI79</f>
        <v>0.18627607596342344</v>
      </c>
      <c r="DO78" s="109">
        <f>DK78-'CCSD(T)'!CI79</f>
        <v>0.11833078425678067</v>
      </c>
      <c r="DP78" s="157">
        <f t="shared" si="25"/>
        <v>0.79568414180251068</v>
      </c>
      <c r="DQ78" s="23"/>
    </row>
    <row r="79" spans="1:121" ht="18">
      <c r="A79" s="150">
        <v>0.19</v>
      </c>
      <c r="C79" s="2">
        <v>0.19</v>
      </c>
      <c r="D79" s="26">
        <v>0.19</v>
      </c>
      <c r="E79" s="39">
        <f t="shared" si="26"/>
        <v>6.4171359421797358E-2</v>
      </c>
      <c r="F79" s="5" t="s">
        <v>76</v>
      </c>
      <c r="G79" s="4">
        <v>-1124.3486483895899</v>
      </c>
      <c r="H79" s="19">
        <v>-1124.3488762839099</v>
      </c>
      <c r="I79" s="138">
        <f t="shared" si="27"/>
        <v>2.2789432000536181E-4</v>
      </c>
      <c r="J79">
        <v>-1127.0574968892299</v>
      </c>
      <c r="K79" s="34">
        <f>627.5095*(G80-G78)</f>
        <v>-0.50689659553536182</v>
      </c>
      <c r="L79" s="34">
        <f>627.5095*(J80-J78)</f>
        <v>3.4131082550427093E-2</v>
      </c>
      <c r="M79" s="23">
        <f t="shared" si="50"/>
        <v>-4.1126307411652074E-2</v>
      </c>
      <c r="N79" s="33">
        <f t="shared" si="28"/>
        <v>8.4305900074157294E-3</v>
      </c>
      <c r="O79" s="23">
        <f t="shared" si="29"/>
        <v>4.9556897419067804E-2</v>
      </c>
      <c r="P79" s="23">
        <f>'LNO-CCSD(T)-def2nZVP'!LB80</f>
        <v>2.2054298263589435E-2</v>
      </c>
      <c r="Q79" s="23">
        <f t="shared" si="51"/>
        <v>2.9800953270285764E-2</v>
      </c>
      <c r="R79" s="23">
        <f t="shared" si="30"/>
        <v>1.339727595310323E-2</v>
      </c>
      <c r="S79" s="172">
        <f>-'LNO-CCSD(T)-def2nZVP'!AS80+'CCSD(T)'!BY80</f>
        <v>-5.2076134079655167E-2</v>
      </c>
      <c r="T79" s="356">
        <f>-'LNO-CCSD(T)-def2nZVP'!FA80+'CCSD(T)'!CI80</f>
        <v>-3.7831625454991802E-3</v>
      </c>
      <c r="U79" s="96">
        <f>'LNO-CCSD(T)-def2nZVP'!KV80+Q79+T79+R79</f>
        <v>0.12582864057820264</v>
      </c>
      <c r="V79" s="33">
        <f t="shared" si="52"/>
        <v>-6.4171359421797358E-2</v>
      </c>
      <c r="W79" s="114" t="s">
        <v>76</v>
      </c>
      <c r="X79">
        <v>-1124.31040610795</v>
      </c>
      <c r="Y79">
        <v>-1126.8526803745499</v>
      </c>
      <c r="Z79">
        <v>-1126.97374908386</v>
      </c>
      <c r="AA79">
        <v>-1126.97762023834</v>
      </c>
      <c r="AB79" s="34">
        <f>627.5095*(X80-X78)</f>
        <v>-0.46577028812370974</v>
      </c>
      <c r="AC79" s="34">
        <f>627.5095*(Y80-Y78)</f>
        <v>2.5700492543011363E-2</v>
      </c>
      <c r="AD79" s="34">
        <f>627.5095*(Z80-Z78)</f>
        <v>8.5143218607931656E-2</v>
      </c>
      <c r="AE79" s="34">
        <f>627.5095*(AA80-AA78)</f>
        <v>8.8725237379026684E-2</v>
      </c>
      <c r="AF79" s="109">
        <f>AC79-'CCSD(T)'!BX80</f>
        <v>0.43195808888855802</v>
      </c>
      <c r="AG79" s="109">
        <f>AD79-'CCSD(T)'!BY80</f>
        <v>0.45451975103999109</v>
      </c>
      <c r="AH79" s="109">
        <f>AE79-'CCSD(T)'!BY80</f>
        <v>0.45810176981108608</v>
      </c>
      <c r="AK79" s="5" t="s">
        <v>76</v>
      </c>
      <c r="AL79">
        <v>-1124.31040610794</v>
      </c>
      <c r="AM79">
        <v>-1126.85374773543</v>
      </c>
      <c r="AN79">
        <v>-1126.9759261612801</v>
      </c>
      <c r="AO79">
        <v>-1126.9798727520099</v>
      </c>
      <c r="AP79" s="34">
        <f>627.5095*(AL80-AL78)</f>
        <v>-0.46577028812370974</v>
      </c>
      <c r="AQ79" s="34">
        <f>627.5095*(AM80-AM78)</f>
        <v>4.9226482490227E-2</v>
      </c>
      <c r="AR79" s="34">
        <f>627.5095*(AN80-AN78)</f>
        <v>0.11122467216312941</v>
      </c>
      <c r="AS79" s="34">
        <f>627.5095*(AO80-AO78)</f>
        <v>0.11496494878302599</v>
      </c>
      <c r="AT79" s="109">
        <f>AQ79-'CCSD(T)'!BX80</f>
        <v>0.45548407883577363</v>
      </c>
      <c r="AU79" s="109">
        <f>AR79-'CCSD(T)'!BY80</f>
        <v>0.48060120459518885</v>
      </c>
      <c r="AV79" s="109">
        <f>AS79-'CCSD(T)'!BY80</f>
        <v>0.48434148121508541</v>
      </c>
      <c r="AW79" s="158">
        <f t="shared" si="31"/>
        <v>6.5738466292798989E-2</v>
      </c>
      <c r="AX79" s="158">
        <f t="shared" si="32"/>
        <v>3.0392242994842597E-2</v>
      </c>
      <c r="AY79" s="160">
        <f>'LNO-CCSD(T)-def2nZVP'!LB80</f>
        <v>2.2054298263589435E-2</v>
      </c>
      <c r="AZ79" s="23"/>
      <c r="BA79" s="5" t="s">
        <v>76</v>
      </c>
      <c r="BB79" s="144">
        <v>-1123.5580955802</v>
      </c>
      <c r="BC79">
        <v>-1125.27214173324</v>
      </c>
      <c r="BD79" s="4">
        <v>-1125.33258681554</v>
      </c>
      <c r="BE79" s="4">
        <v>-1125.3348878636</v>
      </c>
      <c r="BF79" s="34">
        <f>627.5095*(BB80-BB78)</f>
        <v>-0.6698756156557395</v>
      </c>
      <c r="BG79" s="34">
        <f>627.5095*(BC80-BC78)</f>
        <v>-0.41936134200301273</v>
      </c>
      <c r="BH79" s="34">
        <f>627.5095*(BD80-BD78)</f>
        <v>-0.38946799431825568</v>
      </c>
      <c r="BI79" s="34">
        <f>627.5095*(BE80-BE78)</f>
        <v>-0.38741182766214216</v>
      </c>
      <c r="BJ79" s="109">
        <f>BF79-'CCSD(T)'!BV80</f>
        <v>3.2712948478783588E-3</v>
      </c>
      <c r="BK79" s="109">
        <f>BG79-'CCSD(T)'!BX80</f>
        <v>-1.3103745657466082E-2</v>
      </c>
      <c r="BL79" s="109">
        <f>BH79-'CCSD(T)'!CG80</f>
        <v>-4.0607679148274733E-2</v>
      </c>
      <c r="BM79" s="109">
        <f>BI79-'CCSD(T)'!CG80</f>
        <v>-3.8551512492161211E-2</v>
      </c>
      <c r="BO79" s="5" t="s">
        <v>76</v>
      </c>
      <c r="BP79">
        <v>-1123.5580955802</v>
      </c>
      <c r="BQ79">
        <v>-1125.2738309638</v>
      </c>
      <c r="BR79">
        <v>-1125.33485504634</v>
      </c>
      <c r="BS79">
        <v>-1125.33721303776</v>
      </c>
      <c r="BT79" s="34">
        <f>627.5095*(BP80-BP78)</f>
        <v>-0.6698756156557395</v>
      </c>
      <c r="BU79" s="34">
        <f>627.5095*(BQ80-BQ78)</f>
        <v>-0.39529293275898864</v>
      </c>
      <c r="BV79" s="34">
        <f>627.5095*(BR80-BR78)</f>
        <v>-0.36225261241209161</v>
      </c>
      <c r="BW79" s="34">
        <f>627.5095*(BS80-BS78)</f>
        <v>-0.35994670946103224</v>
      </c>
      <c r="BX79" s="109">
        <f>BT79-'CCSD(T)'!BV80</f>
        <v>3.2712948478783588E-3</v>
      </c>
      <c r="BY79" s="109">
        <f>BU79-'CCSD(T)'!CF80</f>
        <v>-9.0812673881125461E-3</v>
      </c>
      <c r="BZ79" s="109">
        <f>BV79-'CCSD(T)'!CG80</f>
        <v>-1.3392297242110662E-2</v>
      </c>
      <c r="CA79" s="109">
        <f>BW79-'CCSD(T)'!CG80</f>
        <v>-1.1086394291051294E-2</v>
      </c>
      <c r="CB79" s="157">
        <f t="shared" si="33"/>
        <v>3.5346223297956392E-2</v>
      </c>
      <c r="CD79" s="5" t="s">
        <v>76</v>
      </c>
      <c r="CE79">
        <v>-1123.6345235686999</v>
      </c>
      <c r="CF79">
        <v>-1125.67077948668</v>
      </c>
      <c r="CG79" s="4">
        <v>-1125.74710955721</v>
      </c>
      <c r="CH79" s="4">
        <v>-1125.74978772243</v>
      </c>
      <c r="CI79" s="34">
        <f>627.5095*(CE80-CE78)</f>
        <v>-0.47916861355954415</v>
      </c>
      <c r="CJ79" s="34">
        <f>627.5095*(CF80-CF78)</f>
        <v>-9.2737162813724697E-2</v>
      </c>
      <c r="CK79" s="34">
        <f>627.5095*(CG80-CG78)</f>
        <v>-4.0952299069753284E-2</v>
      </c>
      <c r="CL79" s="34">
        <f>627.5095*(CH80-CH78)</f>
        <v>-3.7932428411063368E-2</v>
      </c>
      <c r="CM79" s="109">
        <f>CI79-'CCSD(T)'!BB80</f>
        <v>-5.4358324470811237E-3</v>
      </c>
      <c r="CN79" s="109">
        <f>CJ79-'CCSD(T)'!CH80</f>
        <v>3.5327745778429745E-2</v>
      </c>
      <c r="CO79" s="109">
        <f>CK79-'CCSD(T)'!CI80</f>
        <v>3.0531401385740189E-2</v>
      </c>
      <c r="CP79" s="109">
        <f>CL79-'CCSD(T)'!CI80</f>
        <v>3.3551272044430105E-2</v>
      </c>
      <c r="CQ79" s="157">
        <f t="shared" si="34"/>
        <v>5.4804734402661329E-2</v>
      </c>
      <c r="CS79" s="33">
        <f t="shared" si="35"/>
        <v>1.9458511104704937E-2</v>
      </c>
      <c r="CU79" s="23">
        <f t="shared" si="36"/>
        <v>0.19070700209619534</v>
      </c>
      <c r="CW79" s="23">
        <f t="shared" si="37"/>
        <v>-1.3398325435834413E-2</v>
      </c>
      <c r="CY79">
        <f>CE79-'CCSD(T)'!AP80</f>
        <v>4.7448301006625115E-4</v>
      </c>
      <c r="CZ79">
        <f>BP79-'CCSD(T)'!BN80</f>
        <v>4.5241762995829049E-4</v>
      </c>
      <c r="DC79" s="5" t="s">
        <v>76</v>
      </c>
      <c r="DD79">
        <v>-1123.6345235686999</v>
      </c>
      <c r="DE79">
        <v>-1125.66861708082</v>
      </c>
      <c r="DF79">
        <v>-1125.7441466520199</v>
      </c>
      <c r="DG79" s="39">
        <v>-1125.7467595405799</v>
      </c>
      <c r="DH79" s="34">
        <f>627.5095*(DD80-DD78)</f>
        <v>-0.47916861355954415</v>
      </c>
      <c r="DI79" s="34">
        <f>627.5095*(DE80-DE78)</f>
        <v>-0.15316467101345813</v>
      </c>
      <c r="DJ79" s="34">
        <f>627.5095*(DF80-DF78)</f>
        <v>-0.10167186904636775</v>
      </c>
      <c r="DK79" s="34">
        <f>627.5095*(DG80-DG78)</f>
        <v>-9.8648088979203755E-2</v>
      </c>
      <c r="DL79" s="109">
        <f>DH79-'CCSD(T)'!BB80</f>
        <v>-5.4358324470811237E-3</v>
      </c>
      <c r="DM79" s="109">
        <f>DI79-'CCSD(T)'!CH80</f>
        <v>-2.5099762421303684E-2</v>
      </c>
      <c r="DN79" s="109">
        <f>DJ79-'CCSD(T)'!CI80</f>
        <v>-3.0188168590874281E-2</v>
      </c>
      <c r="DO79" s="109">
        <f>DK79-'CCSD(T)'!CI80</f>
        <v>-2.7164388523710281E-2</v>
      </c>
      <c r="DP79" s="157">
        <f t="shared" si="25"/>
        <v>5.4516582034254371E-2</v>
      </c>
      <c r="DQ79" s="23"/>
    </row>
    <row r="80" spans="1:121" ht="18">
      <c r="A80" s="150">
        <v>25.2</v>
      </c>
      <c r="C80" s="1">
        <v>25.2</v>
      </c>
      <c r="D80" s="1">
        <v>25.2</v>
      </c>
      <c r="E80" s="39">
        <f t="shared" si="26"/>
        <v>0.52793023123046012</v>
      </c>
      <c r="F80" s="5" t="s">
        <v>77</v>
      </c>
      <c r="G80" s="4">
        <v>-1124.3283604867499</v>
      </c>
      <c r="H80" s="19">
        <v>-1124.32856544679</v>
      </c>
      <c r="I80" s="138">
        <f t="shared" si="27"/>
        <v>2.049600400368945E-4</v>
      </c>
      <c r="J80">
        <v>-1127.01914142642</v>
      </c>
      <c r="K80" s="34">
        <f>627.5095*(G78-G79)</f>
        <v>13.23774836270108</v>
      </c>
      <c r="L80" s="34">
        <f>627.5095*(J78-J79)</f>
        <v>24.034286207578504</v>
      </c>
      <c r="M80" s="23">
        <f t="shared" si="50"/>
        <v>1.5519872382943944E-2</v>
      </c>
      <c r="N80" s="33">
        <f t="shared" si="28"/>
        <v>-3.4123856849532785E-5</v>
      </c>
      <c r="O80" s="23">
        <f t="shared" si="29"/>
        <v>-1.5553996239793477E-2</v>
      </c>
      <c r="P80" s="23">
        <f>'LNO-CCSD(T)-def2nZVP'!LB81</f>
        <v>0.66106464790846786</v>
      </c>
      <c r="Q80" s="23">
        <f t="shared" si="51"/>
        <v>-8.9146550979425348E-3</v>
      </c>
      <c r="R80" s="23">
        <f t="shared" si="30"/>
        <v>0.40157548451642922</v>
      </c>
      <c r="S80" s="172">
        <f>-'LNO-CCSD(T)-def2nZVP'!AS81+'CCSD(T)'!BY81</f>
        <v>-5.6930659601910349E-3</v>
      </c>
      <c r="T80" s="356">
        <f>-'LNO-CCSD(T)-def2nZVP'!FA81+'CCSD(T)'!CI81</f>
        <v>9.6044572748549939E-2</v>
      </c>
      <c r="U80" s="96">
        <f>'LNO-CCSD(T)-def2nZVP'!KV81+Q80+T80+R80</f>
        <v>25.727930231230459</v>
      </c>
      <c r="V80" s="33">
        <f t="shared" si="52"/>
        <v>0.52793023123046012</v>
      </c>
      <c r="W80" s="114" t="s">
        <v>77</v>
      </c>
      <c r="X80">
        <v>-1124.2900773986601</v>
      </c>
      <c r="Y80">
        <v>-1126.8143382923599</v>
      </c>
      <c r="Z80">
        <v>-1126.9330213083899</v>
      </c>
      <c r="AA80">
        <v>-1126.9370275398001</v>
      </c>
      <c r="AB80" s="34">
        <f>627.5095*(X78-X79)</f>
        <v>13.222228490318136</v>
      </c>
      <c r="AC80" s="34">
        <f>627.5095*(Y78-Y79)</f>
        <v>24.034320331435353</v>
      </c>
      <c r="AD80" s="34">
        <f>627.5095*(Z78-Z79)</f>
        <v>25.471922802703926</v>
      </c>
      <c r="AE80" s="34">
        <f>627.5095*(AA78-AA79)</f>
        <v>25.38357872708664</v>
      </c>
      <c r="AF80" s="109">
        <f>AC80-'CCSD(T)'!BX81</f>
        <v>8.3973306213674785</v>
      </c>
      <c r="AG80" s="109">
        <f>AD80-'CCSD(T)'!BY81</f>
        <v>9.7011387550204109</v>
      </c>
      <c r="AH80" s="109">
        <f>AE80-'CCSD(T)'!BY81</f>
        <v>9.6127946794031249</v>
      </c>
      <c r="AK80" s="5" t="s">
        <v>77</v>
      </c>
      <c r="AL80">
        <v>-1124.2900773986601</v>
      </c>
      <c r="AM80">
        <v>-1126.8154959822</v>
      </c>
      <c r="AN80">
        <v>-1126.93526592476</v>
      </c>
      <c r="AO80">
        <v>-1126.93934935888</v>
      </c>
      <c r="AP80" s="34">
        <f>627.5095*(AL78-AL79)</f>
        <v>13.222228484040253</v>
      </c>
      <c r="AQ80" s="34">
        <f>627.5095*(AM78-AM79)</f>
        <v>23.954112061017188</v>
      </c>
      <c r="AR80" s="34">
        <f>627.5095*(AN78-AN79)</f>
        <v>25.403460016462365</v>
      </c>
      <c r="AS80" s="34">
        <f>627.5095*(AO78-AO79)</f>
        <v>25.313849212456468</v>
      </c>
      <c r="AT80" s="109">
        <f>AQ80-'CCSD(T)'!BX81</f>
        <v>8.3171223509493135</v>
      </c>
      <c r="AU80" s="109">
        <f>AR80-'CCSD(T)'!BY81</f>
        <v>9.6326759687788499</v>
      </c>
      <c r="AV80" s="109">
        <f>AS80-'CCSD(T)'!BY81</f>
        <v>9.543065164772953</v>
      </c>
      <c r="AW80" s="158">
        <f t="shared" si="31"/>
        <v>1.3597371514392798</v>
      </c>
      <c r="AX80" s="158">
        <f t="shared" si="32"/>
        <v>1.2597488778557118</v>
      </c>
      <c r="AY80" s="160">
        <f>'LNO-CCSD(T)-def2nZVP'!LB81</f>
        <v>0.66106464790846786</v>
      </c>
      <c r="AZ80" s="23"/>
      <c r="BA80" s="114" t="s">
        <v>77</v>
      </c>
      <c r="BB80" s="144">
        <v>-1123.5433191648201</v>
      </c>
      <c r="BC80">
        <v>-1125.2478967039999</v>
      </c>
      <c r="BD80" s="4">
        <v>-1125.3080133840699</v>
      </c>
      <c r="BE80" s="4">
        <v>-1125.31042757356</v>
      </c>
      <c r="BF80" s="34">
        <f>627.5095*(BB78-BB79)</f>
        <v>9.9422166424616076</v>
      </c>
      <c r="BG80" s="34">
        <f>627.5095*(BC78-BC79)</f>
        <v>15.633347517938368</v>
      </c>
      <c r="BH80" s="34">
        <f>627.5095*(BD78-BD79)</f>
        <v>15.809529689415452</v>
      </c>
      <c r="BI80" s="34">
        <f>627.5095*(BE78-BE79)</f>
        <v>15.736476200515536</v>
      </c>
      <c r="BJ80" s="109">
        <f>BF80-'CCSD(T)'!BV81</f>
        <v>-9.5726505272605067E-2</v>
      </c>
      <c r="BK80" s="109">
        <f>BG80-'CCSD(T)'!BX81</f>
        <v>-3.6421921295062276E-3</v>
      </c>
      <c r="BL80" s="109">
        <f>BH80-'CCSD(T)'!CG81</f>
        <v>8.0463822029557264E-2</v>
      </c>
      <c r="BM80" s="109">
        <f>BI80-'CCSD(T)'!CG81</f>
        <v>7.4103331296413444E-3</v>
      </c>
      <c r="BO80" s="114" t="s">
        <v>77</v>
      </c>
      <c r="BP80">
        <v>-1123.5433191648201</v>
      </c>
      <c r="BQ80">
        <v>-1125.24959956872</v>
      </c>
      <c r="BR80">
        <v>-1125.3102930073601</v>
      </c>
      <c r="BS80">
        <v>-1125.31276597344</v>
      </c>
      <c r="BT80" s="34">
        <f>627.5095*(BP78-BP79)</f>
        <v>9.9422166424616076</v>
      </c>
      <c r="BU80" s="34">
        <f>627.5095*(BQ78-BQ79)</f>
        <v>15.600723543744119</v>
      </c>
      <c r="BV80" s="34">
        <f>627.5095*(BR78-BR79)</f>
        <v>15.775165411648299</v>
      </c>
      <c r="BW80" s="34">
        <f>627.5095*(BS78-BS79)</f>
        <v>15.700711817327687</v>
      </c>
      <c r="BX80" s="109">
        <f>BT80-'CCSD(T)'!BV81</f>
        <v>-9.5726505272605067E-2</v>
      </c>
      <c r="BY80" s="109">
        <f>BU80-'CCSD(T)'!CF81</f>
        <v>4.4983841174239814E-3</v>
      </c>
      <c r="BZ80" s="109">
        <f>BV80-'CCSD(T)'!CG81</f>
        <v>4.6099544262403924E-2</v>
      </c>
      <c r="CA80" s="109">
        <f>BW80-'CCSD(T)'!CG81</f>
        <v>-2.8354050058208458E-2</v>
      </c>
      <c r="CB80" s="157">
        <f t="shared" si="33"/>
        <v>9.9988273583567988E-2</v>
      </c>
      <c r="CD80" s="114" t="s">
        <v>77</v>
      </c>
      <c r="CE80">
        <v>-1123.6162624727999</v>
      </c>
      <c r="CF80">
        <v>-1125.6370067704199</v>
      </c>
      <c r="CG80" s="4">
        <v>-1125.71196001253</v>
      </c>
      <c r="CH80" s="4">
        <v>-1125.71474882914</v>
      </c>
      <c r="CI80" s="34">
        <f>627.5095*(CE78-CE79)</f>
        <v>11.938179771230502</v>
      </c>
      <c r="CJ80" s="34">
        <f>627.5095*(CF78-CF79)</f>
        <v>21.28543745679697</v>
      </c>
      <c r="CK80" s="34">
        <f>627.5095*(CG78-CG79)</f>
        <v>22.097625506477293</v>
      </c>
      <c r="CL80" s="34">
        <f>627.5095*(CH78-CH79)</f>
        <v>22.025170837368059</v>
      </c>
      <c r="CM80" s="109">
        <f>CI80-'CCSD(T)'!BB81</f>
        <v>-9.9894900215748095E-2</v>
      </c>
      <c r="CN80" s="109">
        <f>CJ80-'CCSD(T)'!CH81</f>
        <v>3.208979347642682E-2</v>
      </c>
      <c r="CO80" s="109">
        <f>CK80-'CCSD(T)'!CI81</f>
        <v>0.10535673479491692</v>
      </c>
      <c r="CP80" s="109">
        <f>CL80-'CCSD(T)'!CI81</f>
        <v>3.2902065685682658E-2</v>
      </c>
      <c r="CQ80" s="157">
        <f t="shared" si="34"/>
        <v>0.73973338057108862</v>
      </c>
      <c r="CS80" s="33">
        <f t="shared" si="35"/>
        <v>0.63974510698752063</v>
      </c>
      <c r="CU80" s="23">
        <f t="shared" si="36"/>
        <v>1.9959631287688939</v>
      </c>
      <c r="CW80" s="23">
        <f t="shared" si="37"/>
        <v>-1.2840487128097511</v>
      </c>
      <c r="CY80">
        <f>CE80-'CCSD(T)'!AP81</f>
        <v>3.0662781000501127E-4</v>
      </c>
      <c r="CZ80">
        <f>BP80-'CCSD(T)'!BN81</f>
        <v>3.0508087979796983E-4</v>
      </c>
      <c r="DC80" s="114" t="s">
        <v>77</v>
      </c>
      <c r="DD80">
        <v>-1123.6162624727999</v>
      </c>
      <c r="DE80">
        <v>-1125.6347635188999</v>
      </c>
      <c r="DF80">
        <v>-1125.7089168090499</v>
      </c>
      <c r="DG80" s="39">
        <v>-1125.7116379753199</v>
      </c>
      <c r="DH80" s="34">
        <f>627.5095*(DD78-DD79)</f>
        <v>11.938179771230502</v>
      </c>
      <c r="DI80" s="34">
        <f>627.5095*(DE78-DE79)</f>
        <v>21.396596384694611</v>
      </c>
      <c r="DJ80" s="34">
        <f>627.5095*(DF78-DF79)</f>
        <v>22.208733016236678</v>
      </c>
      <c r="DK80" s="34">
        <f>627.5095*(DG78-DG79)</f>
        <v>22.137763944462868</v>
      </c>
      <c r="DL80" s="109">
        <f>DH80-'CCSD(T)'!BB81</f>
        <v>-9.9894900215748095E-2</v>
      </c>
      <c r="DM80" s="109">
        <f>DI80-'CCSD(T)'!CH81</f>
        <v>0.14324872137406786</v>
      </c>
      <c r="DN80" s="109">
        <f>DJ80-'CCSD(T)'!CI81</f>
        <v>0.21646424455430235</v>
      </c>
      <c r="DO80" s="109">
        <f>DK80-'CCSD(T)'!CI81</f>
        <v>0.14549517278049251</v>
      </c>
      <c r="DP80" s="157">
        <f t="shared" si="25"/>
        <v>0.74116755976825743</v>
      </c>
      <c r="DQ80" s="23"/>
    </row>
    <row r="81" spans="1:121" ht="18">
      <c r="A81" s="150">
        <v>13.76</v>
      </c>
      <c r="C81" s="1">
        <v>13.76</v>
      </c>
      <c r="D81" s="1">
        <v>13.76</v>
      </c>
      <c r="E81" s="39">
        <f t="shared" si="26"/>
        <v>0.15896317828874373</v>
      </c>
      <c r="F81" s="5" t="s">
        <v>78</v>
      </c>
      <c r="G81" s="4">
        <v>-1205.8555586812699</v>
      </c>
      <c r="H81" s="19">
        <v>-1205.85577454807</v>
      </c>
      <c r="I81" s="138">
        <f t="shared" si="27"/>
        <v>2.158668000902253E-4</v>
      </c>
      <c r="J81">
        <v>-1208.9441129085501</v>
      </c>
      <c r="K81" s="34">
        <f>627.5095*(G83-G82)</f>
        <v>11.113055343519335</v>
      </c>
      <c r="L81" s="34">
        <f>627.5095*(J83-J82)</f>
        <v>13.251768694429506</v>
      </c>
      <c r="M81" s="23">
        <f t="shared" si="50"/>
        <v>-0.17837163997337768</v>
      </c>
      <c r="N81" s="33">
        <f t="shared" si="28"/>
        <v>-0.37141418218920386</v>
      </c>
      <c r="O81" s="23">
        <f t="shared" si="29"/>
        <v>-0.19304254221582617</v>
      </c>
      <c r="P81" s="23">
        <f>'LNO-CCSD(T)-def2nZVP'!LB82</f>
        <v>0.10300442944813248</v>
      </c>
      <c r="Q81" s="23">
        <f t="shared" si="51"/>
        <v>-0.1729547879881573</v>
      </c>
      <c r="R81" s="23">
        <f t="shared" si="30"/>
        <v>6.257187370984553E-2</v>
      </c>
      <c r="S81" s="172">
        <f>-'LNO-CCSD(T)-def2nZVP'!AS82+'CCSD(T)'!BY82</f>
        <v>0.14183384580865344</v>
      </c>
      <c r="T81" s="356">
        <f>-'LNO-CCSD(T)-def2nZVP'!FA82+'CCSD(T)'!CI82</f>
        <v>-3.381764900763784E-2</v>
      </c>
      <c r="U81" s="96">
        <f>'LNO-CCSD(T)-def2nZVP'!KV82+Q81+T81+R81</f>
        <v>13.918963178288744</v>
      </c>
      <c r="V81" s="33">
        <f t="shared" si="52"/>
        <v>0.15896317828874373</v>
      </c>
      <c r="W81" s="114" t="s">
        <v>78</v>
      </c>
      <c r="X81">
        <v>-1205.81347338671</v>
      </c>
      <c r="Y81">
        <v>-1208.7174001128301</v>
      </c>
      <c r="Z81">
        <v>-1208.8522114754301</v>
      </c>
      <c r="AA81">
        <v>-1208.8563933519899</v>
      </c>
      <c r="AB81" s="34">
        <f>627.5095*(X83-X82)</f>
        <v>11.291426983492713</v>
      </c>
      <c r="AC81" s="34">
        <f>627.5095*(Y83-Y82)</f>
        <v>13.62318287661871</v>
      </c>
      <c r="AD81" s="34">
        <f>627.5095*(Z83-Z82)</f>
        <v>14.106554379373298</v>
      </c>
      <c r="AE81" s="34">
        <f>627.5095*(AA83-AA82)</f>
        <v>14.155184250888629</v>
      </c>
      <c r="AF81" s="109">
        <f>AC81-'CCSD(T)'!BX82</f>
        <v>-1.8138884525729573</v>
      </c>
      <c r="AG81" s="109">
        <f>AD81-'CCSD(T)'!BY82</f>
        <v>-1.6970757739525322</v>
      </c>
      <c r="AH81" s="109">
        <f>AE81-'CCSD(T)'!BY82</f>
        <v>-1.6484459024372011</v>
      </c>
      <c r="AK81" s="5" t="s">
        <v>78</v>
      </c>
      <c r="AL81">
        <v>-1205.81347338671</v>
      </c>
      <c r="AM81">
        <v>-1208.7193096313899</v>
      </c>
      <c r="AN81">
        <v>-1208.85548568231</v>
      </c>
      <c r="AO81">
        <v>-1208.85975161188</v>
      </c>
      <c r="AP81" s="34">
        <f>627.5095*(AL83-AL82)</f>
        <v>11.291426983492713</v>
      </c>
      <c r="AQ81" s="34">
        <f>627.5095*(AM83-AM82)</f>
        <v>13.522430886249849</v>
      </c>
      <c r="AR81" s="34">
        <f>627.5095*(AN83-AN82)</f>
        <v>14.008232865113843</v>
      </c>
      <c r="AS81" s="34">
        <f>627.5095*(AO83-AO82)</f>
        <v>14.057307615756518</v>
      </c>
      <c r="AT81" s="109">
        <f>AQ81-'CCSD(T)'!BX82</f>
        <v>-1.9146404429418187</v>
      </c>
      <c r="AU81" s="109">
        <f>AR81-'CCSD(T)'!BY82</f>
        <v>-1.7953972882119871</v>
      </c>
      <c r="AV81" s="109">
        <f>AS81-'CCSD(T)'!BY82</f>
        <v>-1.7463225375693128</v>
      </c>
      <c r="AW81" s="158">
        <f t="shared" si="31"/>
        <v>0.53487672950666898</v>
      </c>
      <c r="AX81" s="158">
        <f t="shared" si="32"/>
        <v>0.12103984923710698</v>
      </c>
      <c r="AY81" s="160">
        <f>'LNO-CCSD(T)-def2nZVP'!LB82</f>
        <v>0.10300442944813248</v>
      </c>
      <c r="AZ81" s="23"/>
      <c r="BA81" s="114" t="s">
        <v>78</v>
      </c>
      <c r="BB81" s="144">
        <v>-1204.9543618780599</v>
      </c>
      <c r="BC81">
        <v>-1206.93911176802</v>
      </c>
      <c r="BD81" s="4">
        <v>-1207.0068141050101</v>
      </c>
      <c r="BE81" s="4">
        <v>-1207.00929744104</v>
      </c>
      <c r="BF81" s="34">
        <f>627.5095*(BB83-BB82)</f>
        <v>13.155418049525785</v>
      </c>
      <c r="BG81" s="34">
        <f>627.5095*(BC83-BC82)</f>
        <v>15.699800083631645</v>
      </c>
      <c r="BH81" s="34">
        <f>627.5095*(BD83-BD82)</f>
        <v>16.130165105973862</v>
      </c>
      <c r="BI81" s="34">
        <f>627.5095*(BE83-BE82)</f>
        <v>16.152770213495813</v>
      </c>
      <c r="BJ81" s="109">
        <f>BF81-'CCSD(T)'!BV82</f>
        <v>-8.6119397618556803E-2</v>
      </c>
      <c r="BK81" s="109">
        <f>BG81-'CCSD(T)'!BX82</f>
        <v>0.26272875443997812</v>
      </c>
      <c r="BL81" s="109">
        <f>BH81-'CCSD(T)'!CG82</f>
        <v>0.49936905534340426</v>
      </c>
      <c r="BM81" s="109">
        <f>BI81-'CCSD(T)'!CG82</f>
        <v>0.52197416286535514</v>
      </c>
      <c r="BO81" s="114" t="s">
        <v>78</v>
      </c>
      <c r="BP81">
        <v>-1204.9543618780499</v>
      </c>
      <c r="BQ81">
        <v>-1206.9419178503699</v>
      </c>
      <c r="BR81">
        <v>-1207.0103906793499</v>
      </c>
      <c r="BS81">
        <v>-1207.01293966191</v>
      </c>
      <c r="BT81" s="34">
        <f>627.5095*(BP83-BP82)</f>
        <v>13.155418049525785</v>
      </c>
      <c r="BU81" s="34">
        <f>627.5095*(BQ83-BQ82)</f>
        <v>15.411789331406492</v>
      </c>
      <c r="BV81" s="34">
        <f>627.5095*(BR83-BR82)</f>
        <v>15.80547184897698</v>
      </c>
      <c r="BW81" s="34">
        <f>627.5095*(BS83-BS82)</f>
        <v>15.825626211676054</v>
      </c>
      <c r="BX81" s="109">
        <f>BT81-'CCSD(T)'!BV82</f>
        <v>-8.6119397618556803E-2</v>
      </c>
      <c r="BY81" s="109">
        <f>BU81-'CCSD(T)'!CF82</f>
        <v>0.1348957321261075</v>
      </c>
      <c r="BZ81" s="109">
        <f>BV81-'CCSD(T)'!CG82</f>
        <v>0.17467579834652192</v>
      </c>
      <c r="CA81" s="109">
        <f>BW81-'CCSD(T)'!CG82</f>
        <v>0.19483016104559603</v>
      </c>
      <c r="CB81" s="157">
        <f t="shared" si="33"/>
        <v>0.413836880269562</v>
      </c>
      <c r="CD81" s="114" t="s">
        <v>78</v>
      </c>
      <c r="CE81">
        <v>-1205.0451011934999</v>
      </c>
      <c r="CF81">
        <v>-1207.3844206307399</v>
      </c>
      <c r="CG81" s="4">
        <v>-1207.46960429724</v>
      </c>
      <c r="CH81" s="4">
        <v>-1207.47250991243</v>
      </c>
      <c r="CI81" s="34">
        <f>627.5095*(CE83-CE82)</f>
        <v>13.14378788262627</v>
      </c>
      <c r="CJ81" s="34">
        <f>627.5095*(CF83-CF82)</f>
        <v>15.768718749276994</v>
      </c>
      <c r="CK81" s="34">
        <f>627.5095*(CG83-CG82)</f>
        <v>16.180386755928247</v>
      </c>
      <c r="CL81" s="34">
        <f>627.5095*(CH83-CH82)</f>
        <v>16.205240901058737</v>
      </c>
      <c r="CM81" s="109">
        <f>CI81-'CCSD(T)'!BB82</f>
        <v>-0.11200024244612905</v>
      </c>
      <c r="CN81" s="109">
        <f>CJ81-'CCSD(T)'!CH82</f>
        <v>8.773165764835511E-2</v>
      </c>
      <c r="CO81" s="109">
        <f>CK81-'CCSD(T)'!CI82</f>
        <v>8.6589208784424443E-2</v>
      </c>
      <c r="CP81" s="109">
        <f>CL81-'CCSD(T)'!CI82</f>
        <v>0.11144335391491467</v>
      </c>
      <c r="CQ81" s="157">
        <f t="shared" si="34"/>
        <v>0.43652215178174281</v>
      </c>
      <c r="CS81" s="33">
        <f t="shared" si="35"/>
        <v>2.2685271512180805E-2</v>
      </c>
      <c r="CU81" s="23">
        <f t="shared" si="36"/>
        <v>-1.1630166899514904E-2</v>
      </c>
      <c r="CW81" s="23">
        <f t="shared" si="37"/>
        <v>1.8523608991335578</v>
      </c>
      <c r="CY81">
        <f>CE81-'CCSD(T)'!AP82</f>
        <v>8.4150410998518055E-4</v>
      </c>
      <c r="CZ81">
        <f>BP81-'CCSD(T)'!BN82</f>
        <v>8.7495765001222026E-4</v>
      </c>
      <c r="DC81" s="114" t="s">
        <v>78</v>
      </c>
      <c r="DD81">
        <v>-1205.0451011934999</v>
      </c>
      <c r="DE81">
        <v>-1207.38120523677</v>
      </c>
      <c r="DF81">
        <v>-1207.4653395949899</v>
      </c>
      <c r="DG81" s="39">
        <v>-1207.46816732192</v>
      </c>
      <c r="DH81" s="34">
        <f>627.5095*(DD83-DD82)</f>
        <v>13.14378788262627</v>
      </c>
      <c r="DI81" s="34">
        <f>627.5095*(DE83-DE82)</f>
        <v>15.823588179966849</v>
      </c>
      <c r="DJ81" s="34">
        <f>627.5095*(DF83-DF82)</f>
        <v>16.240075603797425</v>
      </c>
      <c r="DK81" s="34">
        <f>627.5095*(DG83-DG82)</f>
        <v>16.265433538845947</v>
      </c>
      <c r="DL81" s="109">
        <f>DH81-'CCSD(T)'!BB82</f>
        <v>-0.11200024244612905</v>
      </c>
      <c r="DM81" s="109">
        <f>DI81-'CCSD(T)'!CH82</f>
        <v>0.1426010883382105</v>
      </c>
      <c r="DN81" s="109">
        <f>DJ81-'CCSD(T)'!CI82</f>
        <v>0.14627805665360327</v>
      </c>
      <c r="DO81" s="109">
        <f>DK81-'CCSD(T)'!CI82</f>
        <v>0.17163599170212507</v>
      </c>
      <c r="DP81" s="157">
        <f t="shared" si="25"/>
        <v>0.44184535887909782</v>
      </c>
      <c r="DQ81" s="23"/>
    </row>
    <row r="82" spans="1:121" ht="18">
      <c r="A82" s="150">
        <v>2.39</v>
      </c>
      <c r="C82" s="1">
        <v>2.39</v>
      </c>
      <c r="D82" s="1">
        <v>2.39</v>
      </c>
      <c r="E82" s="39">
        <f t="shared" si="26"/>
        <v>0.23058222595869227</v>
      </c>
      <c r="F82" s="5" t="s">
        <v>79</v>
      </c>
      <c r="G82" s="4">
        <v>-1205.8688024195101</v>
      </c>
      <c r="H82" s="19">
        <v>-1205.8690386949199</v>
      </c>
      <c r="I82" s="138">
        <f t="shared" si="27"/>
        <v>2.3627540986126405E-4</v>
      </c>
      <c r="J82">
        <v>-1208.9620018754399</v>
      </c>
      <c r="K82" s="34">
        <f>627.5095*(G83-G81)</f>
        <v>2.8024837823213926</v>
      </c>
      <c r="L82" s="34">
        <f>627.5095*(J83-J81)</f>
        <v>2.0262720258859734</v>
      </c>
      <c r="M82" s="23">
        <f t="shared" si="50"/>
        <v>8.8783682322319812E-3</v>
      </c>
      <c r="N82" s="33">
        <f t="shared" si="28"/>
        <v>0.1213258241791364</v>
      </c>
      <c r="O82" s="23">
        <f t="shared" si="29"/>
        <v>0.11244745594690442</v>
      </c>
      <c r="P82" s="23">
        <f>'LNO-CCSD(T)-def2nZVP'!LB83</f>
        <v>0.10943916270178455</v>
      </c>
      <c r="Q82" s="23">
        <f t="shared" si="51"/>
        <v>8.4785616268470101E-2</v>
      </c>
      <c r="R82" s="23">
        <f t="shared" si="30"/>
        <v>6.6480766935712143E-2</v>
      </c>
      <c r="S82" s="172">
        <f>-'LNO-CCSD(T)-def2nZVP'!AS83+'CCSD(T)'!BY83</f>
        <v>-2.1754479877865718E-2</v>
      </c>
      <c r="T82" s="356">
        <f>-'LNO-CCSD(T)-def2nZVP'!FA83+'CCSD(T)'!CI83</f>
        <v>8.2631367875777517E-2</v>
      </c>
      <c r="U82" s="96">
        <f>'LNO-CCSD(T)-def2nZVP'!KV83+Q82+T82+R82</f>
        <v>2.1594177740413079</v>
      </c>
      <c r="V82" s="33">
        <f t="shared" si="52"/>
        <v>-0.23058222595869227</v>
      </c>
      <c r="W82" s="114" t="s">
        <v>79</v>
      </c>
      <c r="X82">
        <v>-1205.8270155268201</v>
      </c>
      <c r="Y82">
        <v>-1208.73607431087</v>
      </c>
      <c r="Z82">
        <v>-1208.8712211362599</v>
      </c>
      <c r="AA82">
        <v>-1208.87561337845</v>
      </c>
      <c r="AB82" s="34">
        <f>627.5095*(X83-X81)</f>
        <v>2.7936054140891606</v>
      </c>
      <c r="AC82" s="34">
        <f>627.5095*(Y83-Y81)</f>
        <v>1.904946201706837</v>
      </c>
      <c r="AD82" s="34">
        <f>627.5095*(Z83-Z81)</f>
        <v>2.1778116168634205</v>
      </c>
      <c r="AE82" s="34">
        <f>627.5095*(AA83-AA81)</f>
        <v>2.0944350569486732</v>
      </c>
      <c r="AF82" s="109">
        <f>AC82-'CCSD(T)'!BX83</f>
        <v>0.40569355017252362</v>
      </c>
      <c r="AG82" s="109">
        <f>AD82-'CCSD(T)'!BY83</f>
        <v>0.64750556031954165</v>
      </c>
      <c r="AH82" s="109">
        <f>AE82-'CCSD(T)'!BY83</f>
        <v>0.5641290004047943</v>
      </c>
      <c r="AK82" s="5" t="s">
        <v>79</v>
      </c>
      <c r="AL82">
        <v>-1205.8270155268201</v>
      </c>
      <c r="AM82">
        <v>-1208.7381356390799</v>
      </c>
      <c r="AN82">
        <v>-1208.87468284945</v>
      </c>
      <c r="AO82">
        <v>-1208.87916502591</v>
      </c>
      <c r="AP82" s="34">
        <f>627.5095*(AL83-AL81)</f>
        <v>2.7936054140891606</v>
      </c>
      <c r="AQ82" s="34">
        <f>627.5095*(AM83-AM81)</f>
        <v>1.7089322137048724</v>
      </c>
      <c r="AR82" s="34">
        <f>627.5095*(AN83-AN81)</f>
        <v>1.961828111698465</v>
      </c>
      <c r="AS82" s="34">
        <f>627.5095*(AO83-AO81)</f>
        <v>1.8752058845351784</v>
      </c>
      <c r="AT82" s="109">
        <f>AQ82-'CCSD(T)'!BX83</f>
        <v>0.20967956217055894</v>
      </c>
      <c r="AU82" s="109">
        <f>AR82-'CCSD(T)'!BY83</f>
        <v>0.43152205515458619</v>
      </c>
      <c r="AV82" s="109">
        <f>AS82-'CCSD(T)'!BY83</f>
        <v>0.34489982799129959</v>
      </c>
      <c r="AW82" s="158">
        <f t="shared" si="31"/>
        <v>0.16627367083030609</v>
      </c>
      <c r="AX82" s="158">
        <f t="shared" si="32"/>
        <v>0.12087581202700393</v>
      </c>
      <c r="AY82" s="160">
        <f>'LNO-CCSD(T)-def2nZVP'!LB83</f>
        <v>0.10943916270178455</v>
      </c>
      <c r="AZ82" s="23"/>
      <c r="BA82" s="114" t="s">
        <v>79</v>
      </c>
      <c r="BB82" s="144">
        <v>-1204.9708202673201</v>
      </c>
      <c r="BC82">
        <v>-1206.9607881219099</v>
      </c>
      <c r="BD82" s="4">
        <v>-1207.0289496902899</v>
      </c>
      <c r="BE82" s="9">
        <v>-1207.03154574533</v>
      </c>
      <c r="BF82" s="34">
        <f>627.5095*(BB83-BB81)</f>
        <v>2.8276224340828695</v>
      </c>
      <c r="BG82" s="34">
        <f>627.5095*(BC83-BC81)</f>
        <v>2.0976820923474992</v>
      </c>
      <c r="BH82" s="34">
        <f>627.5095*(BD83-BD81)</f>
        <v>2.2398750548491138</v>
      </c>
      <c r="BI82" s="34">
        <f>627.5095*(BE83-BE81)</f>
        <v>2.1917479125750767</v>
      </c>
      <c r="BJ82" s="109">
        <f>BF82-'CCSD(T)'!BV83</f>
        <v>2.5027375443031463E-2</v>
      </c>
      <c r="BK82" s="109">
        <f>BG82-'CCSD(T)'!BX83</f>
        <v>0.59842944081318583</v>
      </c>
      <c r="BL82" s="109">
        <f>BH82-'CCSD(T)'!CG83</f>
        <v>0.61403596737514587</v>
      </c>
      <c r="BM82" s="109">
        <f>BI82-'CCSD(T)'!CG83</f>
        <v>0.56590882510110885</v>
      </c>
      <c r="BO82" s="114" t="s">
        <v>79</v>
      </c>
      <c r="BP82">
        <v>-1204.9708202673201</v>
      </c>
      <c r="BQ82">
        <v>-1206.96391497729</v>
      </c>
      <c r="BR82">
        <v>-1207.0328615415201</v>
      </c>
      <c r="BS82">
        <v>-1207.03552393376</v>
      </c>
      <c r="BT82" s="34">
        <f>627.5095*(BP83-BP81)</f>
        <v>2.8276224278049873</v>
      </c>
      <c r="BU82" s="34">
        <f>627.5095*(BQ83-BQ81)</f>
        <v>1.6083832163747673</v>
      </c>
      <c r="BV82" s="34">
        <f>627.5095*(BR83-BR81)</f>
        <v>1.7047923640068325</v>
      </c>
      <c r="BW82" s="34">
        <f>627.5095*(BS83-BS81)</f>
        <v>1.6537810751780695</v>
      </c>
      <c r="BX82" s="109">
        <f>BT82-'CCSD(T)'!BV83</f>
        <v>2.5027369165149249E-2</v>
      </c>
      <c r="BY82" s="109">
        <f>BU82-'CCSD(T)'!CF83</f>
        <v>1.6445854874120425E-2</v>
      </c>
      <c r="BZ82" s="109">
        <f>BV82-'CCSD(T)'!CG83</f>
        <v>7.8953276532864658E-2</v>
      </c>
      <c r="CA82" s="109">
        <f>BW82-'CCSD(T)'!CG83</f>
        <v>2.7941987704101612E-2</v>
      </c>
      <c r="CB82" s="157">
        <f t="shared" si="33"/>
        <v>4.539785880330216E-2</v>
      </c>
      <c r="CD82" s="114" t="s">
        <v>79</v>
      </c>
      <c r="CE82">
        <v>-1205.06310657431</v>
      </c>
      <c r="CF82">
        <v>-1207.40775938043</v>
      </c>
      <c r="CG82" s="4">
        <v>-1207.4933290543399</v>
      </c>
      <c r="CH82" s="4">
        <v>-1207.4963679228999</v>
      </c>
      <c r="CI82" s="34">
        <f>627.5095*(CE83-CE81)</f>
        <v>1.8452403731650053</v>
      </c>
      <c r="CJ82" s="34">
        <f>627.5095*(CF83-CF81)</f>
        <v>1.1234316006277276</v>
      </c>
      <c r="CK82" s="34">
        <f>627.5095*(CG83-CG81)</f>
        <v>1.2928762905492679</v>
      </c>
      <c r="CL82" s="34">
        <f>627.5095*(CH83-CH81)</f>
        <v>1.2341126801007898</v>
      </c>
      <c r="CM82" s="109">
        <f>CI82-'CCSD(T)'!BB83</f>
        <v>9.5615191001507949E-3</v>
      </c>
      <c r="CN82" s="109">
        <f>CJ82-'CCSD(T)'!CH83</f>
        <v>-4.280209732666318E-2</v>
      </c>
      <c r="CO82" s="109">
        <f>CK82-'CCSD(T)'!CI83</f>
        <v>4.1717327789749792E-3</v>
      </c>
      <c r="CP82" s="109">
        <f>CL82-'CCSD(T)'!CI83</f>
        <v>-5.459187766950313E-2</v>
      </c>
      <c r="CQ82" s="157">
        <f t="shared" si="34"/>
        <v>0.11068107947306216</v>
      </c>
      <c r="CS82" s="33">
        <f t="shared" si="35"/>
        <v>6.528322066976E-2</v>
      </c>
      <c r="CU82" s="23">
        <f t="shared" si="36"/>
        <v>-0.98238205463998196</v>
      </c>
      <c r="CW82" s="23">
        <f t="shared" si="37"/>
        <v>-0.9483650409241553</v>
      </c>
      <c r="CY82">
        <f>CE82-'CCSD(T)'!AP83</f>
        <v>1.0352250999403623E-3</v>
      </c>
      <c r="CZ82">
        <f>BP82-'CCSD(T)'!BN83</f>
        <v>1.0520812900267629E-3</v>
      </c>
      <c r="DC82" s="114" t="s">
        <v>79</v>
      </c>
      <c r="DD82">
        <v>-1205.06310657431</v>
      </c>
      <c r="DE82">
        <v>-1207.4040878600199</v>
      </c>
      <c r="DF82">
        <v>-1207.48857960533</v>
      </c>
      <c r="DG82" s="39">
        <v>-1207.4915384926201</v>
      </c>
      <c r="DH82" s="34">
        <f>627.5095*(DD83-DD81)</f>
        <v>1.8452403731650053</v>
      </c>
      <c r="DI82" s="34">
        <f>627.5095*(DE83-DE81)</f>
        <v>1.4645247057522686</v>
      </c>
      <c r="DJ82" s="34">
        <f>627.5095*(DF83-DF81)</f>
        <v>1.656748335328917</v>
      </c>
      <c r="DK82" s="34">
        <f>627.5095*(DG83-DG81)</f>
        <v>1.5998018984102369</v>
      </c>
      <c r="DL82" s="109">
        <f>DH82-'CCSD(T)'!BB83</f>
        <v>9.5615191001507949E-3</v>
      </c>
      <c r="DM82" s="109">
        <f>DI82-'CCSD(T)'!CH83</f>
        <v>0.29829100779787776</v>
      </c>
      <c r="DN82" s="109">
        <f>DJ82-'CCSD(T)'!CI83</f>
        <v>0.36804377755862405</v>
      </c>
      <c r="DO82" s="109">
        <f>DK82-'CCSD(T)'!CI83</f>
        <v>0.31109734063994399</v>
      </c>
      <c r="DP82" s="157">
        <f t="shared" si="25"/>
        <v>0.13527719265796834</v>
      </c>
      <c r="DQ82" s="23"/>
    </row>
    <row r="83" spans="1:121" ht="18">
      <c r="A83" s="150">
        <v>11.37</v>
      </c>
      <c r="C83" s="1">
        <v>11.37</v>
      </c>
      <c r="D83" s="1">
        <v>11.37</v>
      </c>
      <c r="E83" s="39">
        <f t="shared" si="26"/>
        <v>0.38954540424743911</v>
      </c>
      <c r="F83" s="5" t="s">
        <v>80</v>
      </c>
      <c r="G83" s="4">
        <v>-1205.8510926392701</v>
      </c>
      <c r="H83" s="19">
        <v>-1205.8513079551001</v>
      </c>
      <c r="I83" s="138">
        <f t="shared" si="27"/>
        <v>2.1531583001888066E-4</v>
      </c>
      <c r="J83">
        <v>-1208.9408838386701</v>
      </c>
      <c r="K83" s="34">
        <f>627.5095*(G81-G82)</f>
        <v>8.3105715611979409</v>
      </c>
      <c r="L83" s="34">
        <f>627.5095*(J81-J82)</f>
        <v>11.225496668543533</v>
      </c>
      <c r="M83" s="23">
        <f t="shared" si="50"/>
        <v>-0.187250008205611</v>
      </c>
      <c r="N83" s="33">
        <f t="shared" si="28"/>
        <v>-0.49274000636834003</v>
      </c>
      <c r="O83" s="23">
        <f t="shared" si="29"/>
        <v>-0.30548999816272904</v>
      </c>
      <c r="P83" s="23">
        <f>'LNO-CCSD(T)-def2nZVP'!LB84</f>
        <v>-6.4347332536520696E-3</v>
      </c>
      <c r="Q83" s="23">
        <f t="shared" si="51"/>
        <v>-0.25774040425662653</v>
      </c>
      <c r="R83" s="23">
        <f t="shared" si="30"/>
        <v>-3.9088932258666146E-3</v>
      </c>
      <c r="S83" s="172">
        <f>-'LNO-CCSD(T)-def2nZVP'!AS84+'CCSD(T)'!BY84</f>
        <v>0.16358832568652026</v>
      </c>
      <c r="T83" s="356">
        <f>-'LNO-CCSD(T)-def2nZVP'!FA84+'CCSD(T)'!CI84</f>
        <v>-0.11644901688341314</v>
      </c>
      <c r="U83" s="96">
        <f>'LNO-CCSD(T)-def2nZVP'!KV84+Q83+T83+R83</f>
        <v>11.759545404247438</v>
      </c>
      <c r="V83" s="33">
        <f t="shared" si="52"/>
        <v>0.38954540424743911</v>
      </c>
      <c r="W83" s="114" t="s">
        <v>80</v>
      </c>
      <c r="X83">
        <v>-1205.8090214932899</v>
      </c>
      <c r="Y83">
        <v>-1208.7143643879499</v>
      </c>
      <c r="Z83">
        <v>-1208.84874091185</v>
      </c>
      <c r="AA83">
        <v>-1208.8530556574101</v>
      </c>
      <c r="AB83" s="34">
        <f>627.5095*(X81-X82)</f>
        <v>8.4978215694035519</v>
      </c>
      <c r="AC83" s="34">
        <f>627.5095*(Y81-Y82)</f>
        <v>11.718236674911873</v>
      </c>
      <c r="AD83" s="34">
        <f>627.5095*(Z81-Z82)</f>
        <v>11.928742762509877</v>
      </c>
      <c r="AE83" s="34">
        <f>627.5095*(AA81-AA82)</f>
        <v>12.060749193939955</v>
      </c>
      <c r="AF83" s="109">
        <f>AC83-'CCSD(T)'!BX84</f>
        <v>-2.2195820027454793</v>
      </c>
      <c r="AG83" s="109">
        <f>AD83-'CCSD(T)'!BY84</f>
        <v>-2.3445813342720747</v>
      </c>
      <c r="AH83" s="109">
        <f>AE83-'CCSD(T)'!BY84</f>
        <v>-2.2125749028419968</v>
      </c>
      <c r="AK83" s="5" t="s">
        <v>80</v>
      </c>
      <c r="AL83">
        <v>-1205.8090214932899</v>
      </c>
      <c r="AM83">
        <v>-1208.7165862746699</v>
      </c>
      <c r="AN83">
        <v>-1208.85235931034</v>
      </c>
      <c r="AO83">
        <v>-1208.8567632812101</v>
      </c>
      <c r="AP83" s="34">
        <f>627.5095*(AL81-AL82)</f>
        <v>8.4978215694035519</v>
      </c>
      <c r="AQ83" s="34">
        <f>627.5095*(AM81-AM82)</f>
        <v>11.813498672544977</v>
      </c>
      <c r="AR83" s="34">
        <f>627.5095*(AN81-AN82)</f>
        <v>12.046404753415379</v>
      </c>
      <c r="AS83" s="34">
        <f>627.5095*(AO81-AO82)</f>
        <v>12.182101731221339</v>
      </c>
      <c r="AT83" s="109">
        <f>AQ83-'CCSD(T)'!BX84</f>
        <v>-2.1243200051123754</v>
      </c>
      <c r="AU83" s="109">
        <f>AR83-'CCSD(T)'!BY84</f>
        <v>-2.226919343366573</v>
      </c>
      <c r="AV83" s="109">
        <f>AS83-'CCSD(T)'!BY84</f>
        <v>-2.091222365560613</v>
      </c>
      <c r="AW83" s="158">
        <f t="shared" si="31"/>
        <v>0.36860305867636178</v>
      </c>
      <c r="AX83" s="158">
        <f t="shared" si="32"/>
        <v>1.6403721010327388E-4</v>
      </c>
      <c r="AY83" s="160">
        <f>'LNO-CCSD(T)-def2nZVP'!LB84</f>
        <v>-6.4347332536520696E-3</v>
      </c>
      <c r="AZ83" s="23"/>
      <c r="BA83" s="114" t="s">
        <v>80</v>
      </c>
      <c r="BB83" s="144">
        <v>-1204.9498557750701</v>
      </c>
      <c r="BC83">
        <v>-1206.9357688989601</v>
      </c>
      <c r="BD83" s="4">
        <v>-1207.0032446370501</v>
      </c>
      <c r="BE83" s="4">
        <v>-1207.0058046685599</v>
      </c>
      <c r="BF83" s="34">
        <f>627.5095*(BB81-BB82)</f>
        <v>10.327795615442916</v>
      </c>
      <c r="BG83" s="34">
        <f>627.5095*(BC81-BC82)</f>
        <v>13.602117991284146</v>
      </c>
      <c r="BH83" s="34">
        <f>627.5095*(BD81-BD82)</f>
        <v>13.890290051124749</v>
      </c>
      <c r="BI83" s="34">
        <f>627.5095*(BE81-BE82)</f>
        <v>13.961022300920735</v>
      </c>
      <c r="BJ83" s="109">
        <f>BF83-'CCSD(T)'!BV84</f>
        <v>-0.11114677306158782</v>
      </c>
      <c r="BK83" s="109">
        <f>BG83-'CCSD(T)'!BX84</f>
        <v>-0.33570068637320638</v>
      </c>
      <c r="BL83" s="109">
        <f>BH83-'CCSD(T)'!CG84</f>
        <v>-0.11466691203174051</v>
      </c>
      <c r="BM83" s="109">
        <f>BI83-'CCSD(T)'!CG84</f>
        <v>-4.3934662235754374E-2</v>
      </c>
      <c r="BO83" s="114" t="s">
        <v>80</v>
      </c>
      <c r="BP83">
        <v>-1204.9498557750701</v>
      </c>
      <c r="BQ83">
        <v>-1206.93935472867</v>
      </c>
      <c r="BR83">
        <v>-1207.0076739199001</v>
      </c>
      <c r="BS83">
        <v>-1207.01030419412</v>
      </c>
      <c r="BT83" s="34">
        <f>627.5095*(BP81-BP82)</f>
        <v>10.327795621720799</v>
      </c>
      <c r="BU83" s="34">
        <f>627.5095*(BQ81-BQ82)</f>
        <v>13.803406115031725</v>
      </c>
      <c r="BV83" s="34">
        <f>627.5095*(BR81-BR82)</f>
        <v>14.100679484970147</v>
      </c>
      <c r="BW83" s="34">
        <f>627.5095*(BS81-BS82)</f>
        <v>14.171845136497984</v>
      </c>
      <c r="BX83" s="109">
        <f>BT83-'CCSD(T)'!BV84</f>
        <v>-0.11114676678370472</v>
      </c>
      <c r="BY83" s="109">
        <f>BU83-'CCSD(T)'!CF84</f>
        <v>0.11844987725198841</v>
      </c>
      <c r="BZ83" s="109">
        <f>BV83-'CCSD(T)'!CG84</f>
        <v>9.572252181365748E-2</v>
      </c>
      <c r="CA83" s="109">
        <f>BW83-'CCSD(T)'!CG84</f>
        <v>0.16688817334149419</v>
      </c>
      <c r="CB83" s="157">
        <f t="shared" si="33"/>
        <v>0.36843902146625851</v>
      </c>
      <c r="CD83" s="114" t="s">
        <v>80</v>
      </c>
      <c r="CE83">
        <v>-1205.04216061591</v>
      </c>
      <c r="CF83">
        <v>-1207.3826303286</v>
      </c>
      <c r="CG83" s="4">
        <v>-1207.4675439678099</v>
      </c>
      <c r="CH83" s="4">
        <v>-1207.4705432287701</v>
      </c>
      <c r="CI83" s="34">
        <f>627.5095*(CE81-CE82)</f>
        <v>11.298547509461265</v>
      </c>
      <c r="CJ83" s="34">
        <f>627.5095*(CF81-CF82)</f>
        <v>14.645287148649267</v>
      </c>
      <c r="CK83" s="34">
        <f>627.5095*(CG81-CG82)</f>
        <v>14.887510465378979</v>
      </c>
      <c r="CL83" s="34">
        <f>627.5095*(CH81-CH82)</f>
        <v>14.971128220957947</v>
      </c>
      <c r="CM83" s="109">
        <f>CI83-'CCSD(T)'!BB84</f>
        <v>-0.12156176154628007</v>
      </c>
      <c r="CN83" s="109">
        <f>CJ83-'CCSD(T)'!CH84</f>
        <v>0.13053375497501918</v>
      </c>
      <c r="CO83" s="109">
        <f>CK83-'CCSD(T)'!CI84</f>
        <v>8.2417476005447909E-2</v>
      </c>
      <c r="CP83" s="109">
        <f>CL83-'CCSD(T)'!CI84</f>
        <v>0.16603523158441647</v>
      </c>
      <c r="CQ83" s="157">
        <f t="shared" si="34"/>
        <v>0.32584107230868042</v>
      </c>
      <c r="CS83" s="33">
        <f t="shared" si="35"/>
        <v>-4.2597949157578086E-2</v>
      </c>
      <c r="CU83" s="23">
        <f t="shared" si="36"/>
        <v>0.97075188774046595</v>
      </c>
      <c r="CW83" s="23">
        <f t="shared" si="37"/>
        <v>2.8007259400577134</v>
      </c>
      <c r="CY83">
        <f>CE83-'CCSD(T)'!AP84</f>
        <v>8.5674135993940581E-4</v>
      </c>
      <c r="CZ83">
        <f>BP83-'CCSD(T)'!BN84</f>
        <v>9.1484129984564788E-4</v>
      </c>
      <c r="DC83" s="114" t="s">
        <v>80</v>
      </c>
      <c r="DD83">
        <v>-1205.04216061591</v>
      </c>
      <c r="DE83">
        <v>-1207.3788713681899</v>
      </c>
      <c r="DF83">
        <v>-1207.4626993985701</v>
      </c>
      <c r="DG83" s="39">
        <v>-1207.4656178754201</v>
      </c>
      <c r="DH83" s="34">
        <f>627.5095*(DD81-DD82)</f>
        <v>11.298547509461265</v>
      </c>
      <c r="DI83" s="34">
        <f>627.5095*(DE81-DE82)</f>
        <v>14.35906347421458</v>
      </c>
      <c r="DJ83" s="34">
        <f>627.5095*(DF81-DF82)</f>
        <v>14.583327268468507</v>
      </c>
      <c r="DK83" s="34">
        <f>627.5095*(DG81-DG82)</f>
        <v>14.665631640435709</v>
      </c>
      <c r="DL83" s="109">
        <f>DH83-'CCSD(T)'!BB84</f>
        <v>-0.12156176154628007</v>
      </c>
      <c r="DM83" s="109">
        <f>DI83-'CCSD(T)'!CH84</f>
        <v>-0.15568991945966815</v>
      </c>
      <c r="DN83" s="109">
        <f>DJ83-'CCSD(T)'!CI84</f>
        <v>-0.22176572090502411</v>
      </c>
      <c r="DO83" s="109">
        <f>DK83-'CCSD(T)'!CI84</f>
        <v>-0.13946134893782158</v>
      </c>
      <c r="DP83" s="157">
        <f t="shared" si="25"/>
        <v>0.3065681662211297</v>
      </c>
      <c r="DQ83" s="23"/>
    </row>
    <row r="84" spans="1:121" ht="18">
      <c r="A84" s="150">
        <v>29.06</v>
      </c>
      <c r="C84" s="1">
        <v>29.06</v>
      </c>
      <c r="D84" s="1">
        <v>29.06</v>
      </c>
      <c r="E84" s="39">
        <f t="shared" si="26"/>
        <v>0.99442606783713572</v>
      </c>
      <c r="F84" s="5" t="s">
        <v>81</v>
      </c>
      <c r="G84" s="4">
        <v>-1649.62602758456</v>
      </c>
      <c r="H84" s="19">
        <v>-1649.6265667244099</v>
      </c>
      <c r="I84" s="138">
        <f t="shared" si="27"/>
        <v>5.3913984993414488E-4</v>
      </c>
      <c r="J84">
        <v>-1654.48469220527</v>
      </c>
      <c r="K84" s="34">
        <f>627.5095*(G86-G85)</f>
        <v>43.057679922684216</v>
      </c>
      <c r="L84" s="34">
        <f>627.5095*(J86-J85)</f>
        <v>31.713328806901657</v>
      </c>
      <c r="M84" s="23">
        <f t="shared" si="50"/>
        <v>6.6784706611692002E-2</v>
      </c>
      <c r="N84" s="33">
        <f t="shared" si="28"/>
        <v>-0.60287128061616357</v>
      </c>
      <c r="O84" s="23">
        <f t="shared" si="29"/>
        <v>-0.66965598722785558</v>
      </c>
      <c r="P84" s="23">
        <f>'LNO-CCSD(T)-def2nZVP'!LB85</f>
        <v>0.1129711752874023</v>
      </c>
      <c r="Q84" s="23">
        <f t="shared" si="51"/>
        <v>-0.4848235254076057</v>
      </c>
      <c r="R84" s="23">
        <f t="shared" si="30"/>
        <v>6.8626350835675837E-2</v>
      </c>
      <c r="S84" s="172">
        <f>-'LNO-CCSD(T)-def2nZVP'!AS85+'CCSD(T)'!BY85</f>
        <v>-0.29840847196800624</v>
      </c>
      <c r="T84" s="356">
        <f>-'LNO-CCSD(T)-def2nZVP'!FA85+'CCSD(T)'!CI85</f>
        <v>-0.1826394337671573</v>
      </c>
      <c r="U84" s="96">
        <f>'LNO-CCSD(T)-def2nZVP'!KV85+Q84+T84+R84</f>
        <v>30.054426067837134</v>
      </c>
      <c r="V84" s="33">
        <f t="shared" si="52"/>
        <v>0.99442606783713572</v>
      </c>
      <c r="W84" s="114" t="s">
        <v>81</v>
      </c>
      <c r="X84">
        <v>-1649.5685369088101</v>
      </c>
      <c r="Y84">
        <v>-1654.14628547759</v>
      </c>
      <c r="Z84">
        <v>-1654.37460258943</v>
      </c>
      <c r="AA84">
        <v>-1654.38221322087</v>
      </c>
      <c r="AB84" s="34">
        <f>627.5095*(X86-X85)</f>
        <v>42.990895216072524</v>
      </c>
      <c r="AC84" s="34">
        <f>627.5095*(Y86-Y85)</f>
        <v>32.316200087517821</v>
      </c>
      <c r="AD84" s="34">
        <f>627.5095*(Z86-Z85)</f>
        <v>30.755229305204715</v>
      </c>
      <c r="AE84" s="34">
        <f>627.5095*(AA86-AA85)</f>
        <v>30.475128485826207</v>
      </c>
      <c r="AF84" s="109">
        <f>AC84-'CCSD(T)'!BX85</f>
        <v>-0.53009999921554396</v>
      </c>
      <c r="AG84" s="109">
        <f>AD84-'CCSD(T)'!BY85</f>
        <v>-0.61798160907452271</v>
      </c>
      <c r="AH84" s="109">
        <f>AE84-'CCSD(T)'!BY85</f>
        <v>-0.89808242845302999</v>
      </c>
      <c r="AK84" s="5" t="s">
        <v>81</v>
      </c>
      <c r="AL84">
        <v>-1649.5685369088101</v>
      </c>
      <c r="AM84">
        <v>-1654.15013280782</v>
      </c>
      <c r="AN84">
        <v>-1654.38133483762</v>
      </c>
      <c r="AO84">
        <v>-1654.3891354774701</v>
      </c>
      <c r="AP84" s="34">
        <f>627.5095*(AL86-AL85)</f>
        <v>42.990895222350403</v>
      </c>
      <c r="AQ84" s="34">
        <f>627.5095*(AM86-AM85)</f>
        <v>32.393004959895393</v>
      </c>
      <c r="AR84" s="34">
        <f>627.5095*(AN86-AN85)</f>
        <v>30.853364919814588</v>
      </c>
      <c r="AS84" s="34">
        <f>627.5095*(AO86-AO85)</f>
        <v>30.569358487512503</v>
      </c>
      <c r="AT84" s="109">
        <f>AQ84-'CCSD(T)'!BX85</f>
        <v>-0.45329512683797191</v>
      </c>
      <c r="AU84" s="109">
        <f>AR84-'CCSD(T)'!BY85</f>
        <v>-0.51984599446464941</v>
      </c>
      <c r="AV84" s="109">
        <f>AS84-'CCSD(T)'!BY85</f>
        <v>-0.80385242676673485</v>
      </c>
      <c r="AW84" s="158">
        <f t="shared" si="31"/>
        <v>-1.8236464723828902</v>
      </c>
      <c r="AX84" s="158">
        <f t="shared" si="32"/>
        <v>-0.47271197377856211</v>
      </c>
      <c r="AY84" s="160">
        <f>'LNO-CCSD(T)-def2nZVP'!LB85</f>
        <v>0.1129711752874023</v>
      </c>
      <c r="AZ84" s="23"/>
      <c r="BA84" s="114" t="s">
        <v>81</v>
      </c>
      <c r="BB84" s="144">
        <v>-1648.21769107714</v>
      </c>
      <c r="BC84">
        <v>-1651.5513884561899</v>
      </c>
      <c r="BD84" s="4">
        <v>-1651.6805189285601</v>
      </c>
      <c r="BE84" s="4">
        <v>-1651.6854174432301</v>
      </c>
      <c r="BF84" s="34">
        <f>627.5095*(BB86-BB85)</f>
        <v>42.50550315152816</v>
      </c>
      <c r="BG84" s="34">
        <f>627.5095*(BC86-BC85)</f>
        <v>32.688573003767068</v>
      </c>
      <c r="BH84" s="34">
        <f>627.5095*(BD86-BD85)</f>
        <v>31.521766327497364</v>
      </c>
      <c r="BI84" s="34">
        <f>627.5095*(BE86-BE85)</f>
        <v>31.317635322142937</v>
      </c>
      <c r="BJ84" s="109">
        <f>BF84-'CCSD(T)'!BV85</f>
        <v>0.22788517663066443</v>
      </c>
      <c r="BK84" s="109">
        <f>BG84-'CCSD(T)'!BX85</f>
        <v>-0.15772708296629645</v>
      </c>
      <c r="BL84" s="109">
        <f>BH84-'CCSD(T)'!CG85</f>
        <v>-3.542698554182877E-2</v>
      </c>
      <c r="BM84" s="109">
        <f>BI84-'CCSD(T)'!CG85</f>
        <v>-0.23955799089625529</v>
      </c>
      <c r="BO84" s="114" t="s">
        <v>81</v>
      </c>
      <c r="BP84">
        <v>-1648.21769107713</v>
      </c>
      <c r="BQ84">
        <v>-1651.55725454702</v>
      </c>
      <c r="BR84">
        <v>-1651.68825667959</v>
      </c>
      <c r="BS84">
        <v>-1651.6933174452399</v>
      </c>
      <c r="BT84" s="34">
        <f>627.5095*(BP86-BP85)</f>
        <v>42.505503145250273</v>
      </c>
      <c r="BU84" s="34">
        <f>627.5095*(BQ86-BQ85)</f>
        <v>33.113711047674727</v>
      </c>
      <c r="BV84" s="34">
        <f>627.5095*(BR86-BR85)</f>
        <v>31.969442027648242</v>
      </c>
      <c r="BW84" s="34">
        <f>627.5095*(BS86-BS85)</f>
        <v>31.762776549070399</v>
      </c>
      <c r="BX84" s="109">
        <f>BT84-'CCSD(T)'!BV85</f>
        <v>0.22788517035277778</v>
      </c>
      <c r="BY84" s="109">
        <f>BU84-'CCSD(T)'!CF85</f>
        <v>8.4760031943815761E-2</v>
      </c>
      <c r="BZ84" s="109">
        <f>BV84-'CCSD(T)'!CG85</f>
        <v>0.41224871460904922</v>
      </c>
      <c r="CA84" s="109">
        <f>BW84-'CCSD(T)'!CG85</f>
        <v>0.20558323603120598</v>
      </c>
      <c r="CB84" s="157">
        <f t="shared" si="33"/>
        <v>-1.3509344986043281</v>
      </c>
      <c r="CD84" s="114" t="s">
        <v>81</v>
      </c>
      <c r="CE84">
        <v>-1648.3426558046899</v>
      </c>
      <c r="CF84">
        <v>-1652.0576159662101</v>
      </c>
      <c r="CG84" s="4">
        <v>-1652.20746759344</v>
      </c>
      <c r="CH84" s="4">
        <v>-1652.21301524213</v>
      </c>
      <c r="CI84" s="34">
        <f>627.5095*(CE86-CE85)</f>
        <v>44.064995207647932</v>
      </c>
      <c r="CJ84" s="34">
        <f>627.5095*(CF86-CF85)</f>
        <v>34.0339766774336</v>
      </c>
      <c r="CK84" s="34">
        <f>627.5095*(CG86-CG85)</f>
        <v>32.443270340863933</v>
      </c>
      <c r="CL84" s="34">
        <f>627.5095*(CH86-CH85)</f>
        <v>32.212924944373974</v>
      </c>
      <c r="CM84" s="109">
        <f>CI84-'CCSD(T)'!BB85</f>
        <v>0.13233982706886849</v>
      </c>
      <c r="CN84" s="109">
        <f>CJ84-'CCSD(T)'!CH85</f>
        <v>0.12701195964271506</v>
      </c>
      <c r="CO84" s="109">
        <f>CK84-'CCSD(T)'!CI85</f>
        <v>0.48027765025017999</v>
      </c>
      <c r="CP84" s="109">
        <f>CL84-'CCSD(T)'!CI85</f>
        <v>0.2499322537602211</v>
      </c>
      <c r="CQ84" s="157">
        <f t="shared" si="34"/>
        <v>-1.8210517330596261</v>
      </c>
      <c r="CS84" s="33">
        <f t="shared" si="35"/>
        <v>-0.47011723445529796</v>
      </c>
      <c r="CU84" s="23">
        <f t="shared" si="36"/>
        <v>1.5594920623976591</v>
      </c>
      <c r="CW84" s="23">
        <f t="shared" si="37"/>
        <v>1.0740999852975293</v>
      </c>
      <c r="CY84">
        <f>CE84-'CCSD(T)'!AP85</f>
        <v>2.2196429601990531E-3</v>
      </c>
      <c r="CZ84">
        <f>BP84-'CCSD(T)'!BN85</f>
        <v>2.6080242200805515E-3</v>
      </c>
      <c r="DC84" s="114" t="s">
        <v>81</v>
      </c>
      <c r="DD84">
        <v>-1648.3426558046899</v>
      </c>
      <c r="DE84">
        <v>-1652.0516789676699</v>
      </c>
      <c r="DF84">
        <v>-1652.19932889497</v>
      </c>
      <c r="DG84" s="39">
        <v>-1652.2047035005501</v>
      </c>
      <c r="DH84" s="34">
        <f>627.5095*(DD86-DD85)</f>
        <v>44.064995213925812</v>
      </c>
      <c r="DI84" s="34">
        <f>627.5095*(DE86-DE85)</f>
        <v>33.923284748495945</v>
      </c>
      <c r="DJ84" s="34">
        <f>627.5095*(DF86-DF85)</f>
        <v>32.302941313839277</v>
      </c>
      <c r="DK84" s="34">
        <f>627.5095*(DG86-DG85)</f>
        <v>32.074781990795444</v>
      </c>
      <c r="DL84" s="109">
        <f>DH84-'CCSD(T)'!BB85</f>
        <v>0.13233983334674804</v>
      </c>
      <c r="DM84" s="109">
        <f>DI84-'CCSD(T)'!CH85</f>
        <v>1.6320030705060162E-2</v>
      </c>
      <c r="DN84" s="109">
        <f>DJ84-'CCSD(T)'!CI85</f>
        <v>0.33994862322552422</v>
      </c>
      <c r="DO84" s="109">
        <f>DK84-'CCSD(T)'!CI85</f>
        <v>0.11178930018169098</v>
      </c>
      <c r="DP84" s="157">
        <f t="shared" si="25"/>
        <v>-1.8485027577005013</v>
      </c>
      <c r="DQ84" s="23"/>
    </row>
    <row r="85" spans="1:121" ht="18">
      <c r="A85" s="150">
        <v>16.63</v>
      </c>
      <c r="C85" s="1">
        <v>16.63</v>
      </c>
      <c r="D85" s="1">
        <v>16.63</v>
      </c>
      <c r="E85" s="39">
        <f t="shared" si="26"/>
        <v>1.1336512204658771</v>
      </c>
      <c r="F85" s="5" t="s">
        <v>82</v>
      </c>
      <c r="G85" s="4">
        <v>-1649.6439533814601</v>
      </c>
      <c r="H85" s="19">
        <v>-1649.6444582822101</v>
      </c>
      <c r="I85" s="138">
        <f t="shared" si="27"/>
        <v>5.0490075000197976E-4</v>
      </c>
      <c r="J85">
        <v>-1654.5048474820801</v>
      </c>
      <c r="K85" s="34">
        <f>627.5095*(G86-G84)</f>
        <v>31.809072072835683</v>
      </c>
      <c r="L85" s="34">
        <f>627.5095*(J86-J84)</f>
        <v>19.065701133433596</v>
      </c>
      <c r="M85" s="23">
        <f t="shared" si="50"/>
        <v>-4.4922809030079947E-2</v>
      </c>
      <c r="N85" s="33">
        <f t="shared" si="28"/>
        <v>0.11674057471756782</v>
      </c>
      <c r="O85" s="23">
        <f t="shared" si="29"/>
        <v>0.16166338374764777</v>
      </c>
      <c r="P85" s="23">
        <f>'LNO-CCSD(T)-def2nZVP'!LB86</f>
        <v>-0.80248520917349353</v>
      </c>
      <c r="Q85" s="23">
        <f t="shared" si="51"/>
        <v>0.1122050490609685</v>
      </c>
      <c r="R85" s="23">
        <f t="shared" si="30"/>
        <v>-0.48748392114251154</v>
      </c>
      <c r="S85" s="172">
        <f>-'LNO-CCSD(T)-def2nZVP'!AS86+'CCSD(T)'!BY86</f>
        <v>-7.7621021607141572E-2</v>
      </c>
      <c r="T85" s="356">
        <f>-'LNO-CCSD(T)-def2nZVP'!FA86+'CCSD(T)'!CI86</f>
        <v>5.4309302771393675E-3</v>
      </c>
      <c r="U85" s="96">
        <f>'LNO-CCSD(T)-def2nZVP'!KV86+Q85+T85+R85</f>
        <v>15.496348779534122</v>
      </c>
      <c r="V85" s="33">
        <f t="shared" si="52"/>
        <v>-1.1336512204658771</v>
      </c>
      <c r="W85" s="114" t="s">
        <v>82</v>
      </c>
      <c r="X85">
        <v>-1649.58628468846</v>
      </c>
      <c r="Y85">
        <v>-1654.1675875288399</v>
      </c>
      <c r="Z85">
        <v>-1654.3974725754299</v>
      </c>
      <c r="AA85">
        <v>-1654.4050925737599</v>
      </c>
      <c r="AB85" s="34">
        <f>627.5095*(X86-X84)</f>
        <v>31.853994881865763</v>
      </c>
      <c r="AC85" s="34">
        <f>627.5095*(Y86-Y84)</f>
        <v>18.948960558716028</v>
      </c>
      <c r="AD85" s="34">
        <f>627.5095*(Z86-Z84)</f>
        <v>16.404095825380136</v>
      </c>
      <c r="AE85" s="34">
        <f>627.5095*(AA86-AA84)</f>
        <v>16.118117193524682</v>
      </c>
      <c r="AF85" s="109">
        <f>AC85-'CCSD(T)'!BX86</f>
        <v>1.3464497499044121</v>
      </c>
      <c r="AG85" s="109">
        <f>AD85-'CCSD(T)'!BY86</f>
        <v>0.91621610794237895</v>
      </c>
      <c r="AH85" s="109">
        <f>AE85-'CCSD(T)'!BY86</f>
        <v>0.6302374760869256</v>
      </c>
      <c r="AK85" s="5" t="s">
        <v>82</v>
      </c>
      <c r="AL85">
        <v>-1649.58628468847</v>
      </c>
      <c r="AM85">
        <v>-1654.17155201369</v>
      </c>
      <c r="AN85">
        <v>-1654.4044577587999</v>
      </c>
      <c r="AO85">
        <v>-1654.41227617041</v>
      </c>
      <c r="AP85" s="34">
        <f>627.5095*(AL86-AL84)</f>
        <v>31.853994881865763</v>
      </c>
      <c r="AQ85" s="34">
        <f>627.5095*(AM86-AM84)</f>
        <v>18.952249794039144</v>
      </c>
      <c r="AR85" s="34">
        <f>627.5095*(AN86-AN84)</f>
        <v>16.343512211646448</v>
      </c>
      <c r="AS85" s="34">
        <f>627.5095*(AO86-AO84)</f>
        <v>16.048353831121798</v>
      </c>
      <c r="AT85" s="109">
        <f>AQ85-'CCSD(T)'!BX86</f>
        <v>1.3497389852275283</v>
      </c>
      <c r="AU85" s="109">
        <f>AR85-'CCSD(T)'!BY86</f>
        <v>0.8556324942086917</v>
      </c>
      <c r="AV85" s="109">
        <f>AS85-'CCSD(T)'!BY86</f>
        <v>0.56047411368404099</v>
      </c>
      <c r="AW85" s="158">
        <f t="shared" si="31"/>
        <v>-2.9038959629173462</v>
      </c>
      <c r="AX85" s="158">
        <f t="shared" si="32"/>
        <v>-0.96562349731099495</v>
      </c>
      <c r="AY85" s="160">
        <f>'LNO-CCSD(T)-def2nZVP'!LB86</f>
        <v>-0.80248520917349353</v>
      </c>
      <c r="AZ85" s="23"/>
      <c r="BA85" s="114" t="s">
        <v>82</v>
      </c>
      <c r="BB85" s="144">
        <v>-1648.2428178866801</v>
      </c>
      <c r="BC85">
        <v>-1651.57509225329</v>
      </c>
      <c r="BD85" s="4">
        <v>-1651.7050409301901</v>
      </c>
      <c r="BE85" s="4">
        <v>-1651.7099399747401</v>
      </c>
      <c r="BF85" s="34">
        <f>627.5095*(BB86-BB84)</f>
        <v>26.738191460426421</v>
      </c>
      <c r="BG85" s="34">
        <f>627.5095*(BC86-BC84)</f>
        <v>17.814215137383567</v>
      </c>
      <c r="BH85" s="34">
        <f>627.5095*(BD86-BD84)</f>
        <v>16.133977345672303</v>
      </c>
      <c r="BI85" s="34">
        <f>627.5095*(BE86-BE84)</f>
        <v>15.929513835567651</v>
      </c>
      <c r="BJ85" s="109">
        <f>BF85-'CCSD(T)'!BV86</f>
        <v>8.9424784933875401E-2</v>
      </c>
      <c r="BK85" s="109">
        <f>BG85-'CCSD(T)'!BX86</f>
        <v>0.21170432857195109</v>
      </c>
      <c r="BL85" s="109">
        <f>BH85-'CCSD(T)'!CG86</f>
        <v>0.5495175435717794</v>
      </c>
      <c r="BM85" s="109">
        <f>BI85-'CCSD(T)'!CG86</f>
        <v>0.34505403346712704</v>
      </c>
      <c r="BO85" s="114" t="s">
        <v>82</v>
      </c>
      <c r="BP85">
        <v>-1648.2428178866801</v>
      </c>
      <c r="BQ85">
        <v>-1651.58166814381</v>
      </c>
      <c r="BR85">
        <v>-1651.7135952065901</v>
      </c>
      <c r="BS85">
        <v>-1651.7186670246199</v>
      </c>
      <c r="BT85" s="34">
        <f>627.5095*(BP86-BP84)</f>
        <v>26.738191447870655</v>
      </c>
      <c r="BU85" s="34">
        <f>627.5095*(BQ86-BQ84)</f>
        <v>17.793947132745881</v>
      </c>
      <c r="BV85" s="34">
        <f>627.5095*(BR86-BR84)</f>
        <v>16.069275619122408</v>
      </c>
      <c r="BW85" s="34">
        <f>627.5095*(BS86-BS84)</f>
        <v>15.85567466713953</v>
      </c>
      <c r="BX85" s="109">
        <f>BT85-'CCSD(T)'!BV86</f>
        <v>8.9424772378109196E-2</v>
      </c>
      <c r="BY85" s="109">
        <f>BU85-'CCSD(T)'!CF86</f>
        <v>9.536657145620353E-2</v>
      </c>
      <c r="BZ85" s="109">
        <f>BV85-'CCSD(T)'!CG86</f>
        <v>0.48481581702188414</v>
      </c>
      <c r="CA85" s="109">
        <f>BW85-'CCSD(T)'!CG86</f>
        <v>0.27121486503900627</v>
      </c>
      <c r="CB85" s="157">
        <f t="shared" si="33"/>
        <v>-1.9382724656063512</v>
      </c>
      <c r="CD85" s="114" t="s">
        <v>82</v>
      </c>
      <c r="CE85">
        <v>-1648.3627703416701</v>
      </c>
      <c r="CF85">
        <v>-1652.08125879472</v>
      </c>
      <c r="CG85" s="4">
        <v>-1652.23167869231</v>
      </c>
      <c r="CH85" s="4">
        <v>-1652.2371844294</v>
      </c>
      <c r="CI85" s="34">
        <f>627.5095*(CE86-CE84)</f>
        <v>31.442932164505503</v>
      </c>
      <c r="CJ85" s="34">
        <f>627.5095*(CF86-CF84)</f>
        <v>19.197877180542847</v>
      </c>
      <c r="CK85" s="34">
        <f>627.5095*(CG86-CG84)</f>
        <v>17.250575794527848</v>
      </c>
      <c r="CL85" s="34">
        <f>627.5095*(CH86-CH84)</f>
        <v>17.046530325176004</v>
      </c>
      <c r="CM85" s="109">
        <f>CI85-'CCSD(T)'!BB86</f>
        <v>2.8380579104364756E-2</v>
      </c>
      <c r="CN85" s="109">
        <f>CJ85-'CCSD(T)'!CH86</f>
        <v>1.0925141179036757E-2</v>
      </c>
      <c r="CO85" s="109">
        <f>CK85-'CCSD(T)'!CI86</f>
        <v>0.39710712686295579</v>
      </c>
      <c r="CP85" s="109">
        <f>CL85-'CCSD(T)'!CI86</f>
        <v>0.19306165751111237</v>
      </c>
      <c r="CQ85" s="157">
        <f t="shared" si="34"/>
        <v>-2.1513468553668424</v>
      </c>
      <c r="CS85" s="33">
        <f t="shared" si="35"/>
        <v>-0.2130743897604912</v>
      </c>
      <c r="CU85" s="23">
        <f t="shared" si="36"/>
        <v>4.7047407166348485</v>
      </c>
      <c r="CW85" s="23">
        <f t="shared" si="37"/>
        <v>-0.41106271736025946</v>
      </c>
      <c r="CY85">
        <f>CE85-'CCSD(T)'!AP86</f>
        <v>2.0539733600344334E-3</v>
      </c>
      <c r="CZ85">
        <f>BP85-'CCSD(T)'!BN86</f>
        <v>2.387373539932014E-3</v>
      </c>
      <c r="DC85" s="114" t="s">
        <v>82</v>
      </c>
      <c r="DD85">
        <v>-1648.3627703416701</v>
      </c>
      <c r="DE85">
        <v>-1652.0751990645001</v>
      </c>
      <c r="DF85">
        <v>-1652.2232699887099</v>
      </c>
      <c r="DG85" s="39">
        <v>-1652.2285888701099</v>
      </c>
      <c r="DH85" s="34">
        <f>627.5095*(DD86-DD84)</f>
        <v>31.442932170783383</v>
      </c>
      <c r="DI85" s="34">
        <f>627.5095*(DE86-DE84)</f>
        <v>19.164200546609774</v>
      </c>
      <c r="DJ85" s="34">
        <f>627.5095*(DF86-DF84)</f>
        <v>17.27967755163025</v>
      </c>
      <c r="DK85" s="34">
        <f>627.5095*(DG86-DG84)</f>
        <v>17.086485680997008</v>
      </c>
      <c r="DL85" s="109">
        <f>DH85-'CCSD(T)'!BB86</f>
        <v>2.8380585382244305E-2</v>
      </c>
      <c r="DM85" s="109">
        <f>DI85-'CCSD(T)'!CH86</f>
        <v>-2.2751492754036207E-2</v>
      </c>
      <c r="DN85" s="109">
        <f>DJ85-'CCSD(T)'!CI86</f>
        <v>0.42620888396535861</v>
      </c>
      <c r="DO85" s="109">
        <f>DK85-'CCSD(T)'!CI86</f>
        <v>0.23301701333211611</v>
      </c>
      <c r="DP85" s="157">
        <f t="shared" si="25"/>
        <v>-2.0777148656127657</v>
      </c>
      <c r="DQ85" s="23"/>
    </row>
    <row r="86" spans="1:121" ht="18">
      <c r="A86" s="150">
        <v>12.43</v>
      </c>
      <c r="C86" s="1">
        <v>12.43</v>
      </c>
      <c r="D86" s="1">
        <v>12.43</v>
      </c>
      <c r="E86" s="39">
        <f t="shared" si="26"/>
        <v>2.1280772883030128</v>
      </c>
      <c r="F86" s="5" t="s">
        <v>83</v>
      </c>
      <c r="G86" s="4">
        <v>-1649.5753366036699</v>
      </c>
      <c r="H86" s="19">
        <v>-1649.5758756381899</v>
      </c>
      <c r="I86" s="138">
        <f t="shared" si="27"/>
        <v>5.390345199884905E-4</v>
      </c>
      <c r="J86">
        <v>-1654.45430907779</v>
      </c>
      <c r="K86" s="34">
        <f>627.5095*(G84-G85)</f>
        <v>11.248607849848529</v>
      </c>
      <c r="L86" s="34">
        <f>627.5095*(J84-J85)</f>
        <v>12.647627673468065</v>
      </c>
      <c r="M86" s="23">
        <f t="shared" si="50"/>
        <v>0.11170751564177017</v>
      </c>
      <c r="N86" s="33">
        <f t="shared" si="28"/>
        <v>-0.71961185533372785</v>
      </c>
      <c r="O86" s="23">
        <f t="shared" si="29"/>
        <v>-0.83131937097549802</v>
      </c>
      <c r="P86" s="23">
        <f>'LNO-CCSD(T)-def2nZVP'!LB87</f>
        <v>0.91545638446089583</v>
      </c>
      <c r="Q86" s="23">
        <f t="shared" si="51"/>
        <v>-0.59702857446857049</v>
      </c>
      <c r="R86" s="23">
        <f t="shared" si="30"/>
        <v>0.55611027197818741</v>
      </c>
      <c r="S86" s="172">
        <f>-'LNO-CCSD(T)-def2nZVP'!AS87+'CCSD(T)'!BY87</f>
        <v>-0.22078745036086644</v>
      </c>
      <c r="T86" s="356">
        <f>-'LNO-CCSD(T)-def2nZVP'!FA87+'CCSD(T)'!CI87</f>
        <v>-0.188070364044302</v>
      </c>
      <c r="U86" s="96">
        <f>'LNO-CCSD(T)-def2nZVP'!KV87+Q86+T86+R86</f>
        <v>14.558077288303013</v>
      </c>
      <c r="V86" s="33">
        <f t="shared" si="52"/>
        <v>2.1280772883030128</v>
      </c>
      <c r="W86" s="114" t="s">
        <v>83</v>
      </c>
      <c r="X86">
        <v>-1649.5177743388699</v>
      </c>
      <c r="Y86">
        <v>-1654.11608838805</v>
      </c>
      <c r="Z86">
        <v>-1654.34846099982</v>
      </c>
      <c r="AA86">
        <v>-1654.3565273672</v>
      </c>
      <c r="AB86" s="34">
        <f>627.5095*(X84-X85)</f>
        <v>11.136900334206759</v>
      </c>
      <c r="AC86" s="34">
        <f>627.5095*(Y84-Y85)</f>
        <v>13.367239528801793</v>
      </c>
      <c r="AD86" s="34">
        <f>627.5095*(Z84-Z85)</f>
        <v>14.351133479824577</v>
      </c>
      <c r="AE86" s="34">
        <f>627.5095*(AA84-AA85)</f>
        <v>14.357011292301527</v>
      </c>
      <c r="AF86" s="109">
        <f>AC86-'CCSD(T)'!BX87</f>
        <v>-1.8765497491199579</v>
      </c>
      <c r="AG86" s="109">
        <f>AD86-'CCSD(T)'!BY87</f>
        <v>-1.5341977170169034</v>
      </c>
      <c r="AH86" s="109">
        <f>AE86-'CCSD(T)'!BY87</f>
        <v>-1.5283199045399538</v>
      </c>
      <c r="AK86" s="5" t="s">
        <v>83</v>
      </c>
      <c r="AL86">
        <v>-1649.5177743388699</v>
      </c>
      <c r="AM86">
        <v>-1654.1199304765501</v>
      </c>
      <c r="AN86">
        <v>-1654.3552897941399</v>
      </c>
      <c r="AO86">
        <v>-1654.3635607987901</v>
      </c>
      <c r="AP86" s="34">
        <f>627.5095*(AL84-AL85)</f>
        <v>11.13690034048464</v>
      </c>
      <c r="AQ86" s="34">
        <f>627.5095*(AM84-AM85)</f>
        <v>13.440755165856251</v>
      </c>
      <c r="AR86" s="34">
        <f>627.5095*(AN84-AN85)</f>
        <v>14.50985270816814</v>
      </c>
      <c r="AS86" s="34">
        <f>627.5095*(AO84-AO85)</f>
        <v>14.521004656390701</v>
      </c>
      <c r="AT86" s="109">
        <f>AQ86-'CCSD(T)'!BX87</f>
        <v>-1.8030341120655002</v>
      </c>
      <c r="AU86" s="109">
        <f>AR86-'CCSD(T)'!BY87</f>
        <v>-1.3754784886733411</v>
      </c>
      <c r="AV86" s="109">
        <f>AS86-'CCSD(T)'!BY87</f>
        <v>-1.3643265404507794</v>
      </c>
      <c r="AW86" s="158">
        <f t="shared" si="31"/>
        <v>1.0802494905344506</v>
      </c>
      <c r="AX86" s="158">
        <f t="shared" si="32"/>
        <v>0.49291152353242929</v>
      </c>
      <c r="AY86" s="160">
        <f>'LNO-CCSD(T)-def2nZVP'!LB87</f>
        <v>0.91545638446089583</v>
      </c>
      <c r="AZ86" s="23"/>
      <c r="BA86" s="114" t="s">
        <v>83</v>
      </c>
      <c r="BB86" s="144">
        <v>-1648.1750810585499</v>
      </c>
      <c r="BC86">
        <v>-1651.5229996985099</v>
      </c>
      <c r="BD86" s="4">
        <v>-1651.6548078001299</v>
      </c>
      <c r="BE86" s="4">
        <v>-1651.6600321481301</v>
      </c>
      <c r="BF86" s="34">
        <f>627.5095*(BB84-BB85)</f>
        <v>15.767311691101739</v>
      </c>
      <c r="BG86" s="34">
        <f>627.5095*(BC84-BC85)</f>
        <v>14.8743578663835</v>
      </c>
      <c r="BH86" s="34">
        <f>627.5095*(BD84-BD85)</f>
        <v>15.387788981825061</v>
      </c>
      <c r="BI86" s="34">
        <f>627.5095*(BE84-BE85)</f>
        <v>15.388121486575287</v>
      </c>
      <c r="BJ86" s="109">
        <f>BF86-'CCSD(T)'!BV87</f>
        <v>0.13846039169678548</v>
      </c>
      <c r="BK86" s="109">
        <f>BG86-'CCSD(T)'!BX87</f>
        <v>-0.3694314115382511</v>
      </c>
      <c r="BL86" s="109">
        <f>BH86-'CCSD(T)'!CG87</f>
        <v>-0.58494452911360817</v>
      </c>
      <c r="BM86" s="109">
        <f>BI86-'CCSD(T)'!CG87</f>
        <v>-0.58461202436338233</v>
      </c>
      <c r="BO86" s="114" t="s">
        <v>83</v>
      </c>
      <c r="BP86">
        <v>-1648.17508105856</v>
      </c>
      <c r="BQ86">
        <v>-1651.52889808846</v>
      </c>
      <c r="BR86">
        <v>-1651.66264865992</v>
      </c>
      <c r="BS86">
        <v>-1651.66804982034</v>
      </c>
      <c r="BT86" s="34">
        <f>627.5095*(BP84-BP85)</f>
        <v>15.767311697379622</v>
      </c>
      <c r="BU86" s="34">
        <f>627.5095*(BQ84-BQ85)</f>
        <v>15.319763914928846</v>
      </c>
      <c r="BV86" s="34">
        <f>627.5095*(BR84-BR85)</f>
        <v>15.900166408525832</v>
      </c>
      <c r="BW86" s="34">
        <f>627.5095*(BS84-BS85)</f>
        <v>15.907101881930867</v>
      </c>
      <c r="BX86" s="109">
        <f>BT86-'CCSD(T)'!BV87</f>
        <v>0.13846039797466858</v>
      </c>
      <c r="BY86" s="109">
        <f>BU86-'CCSD(T)'!CF87</f>
        <v>-1.0606539512384217E-2</v>
      </c>
      <c r="BZ86" s="109">
        <f>BV86-'CCSD(T)'!CG87</f>
        <v>-7.2567102412836704E-2</v>
      </c>
      <c r="CA86" s="109">
        <f>BW86-'CCSD(T)'!CG87</f>
        <v>-6.5631629007802061E-2</v>
      </c>
      <c r="CB86" s="157">
        <f t="shared" si="33"/>
        <v>0.58733796700202134</v>
      </c>
      <c r="CD86" s="114" t="s">
        <v>83</v>
      </c>
      <c r="CE86">
        <v>-1648.29254830486</v>
      </c>
      <c r="CF86">
        <v>-1652.0270222028</v>
      </c>
      <c r="CG86" s="4">
        <v>-1652.17997705219</v>
      </c>
      <c r="CH86" s="4">
        <v>-1652.1858498680199</v>
      </c>
      <c r="CI86" s="34">
        <f>627.5095*(CE84-CE85)</f>
        <v>12.622063043142427</v>
      </c>
      <c r="CJ86" s="34">
        <f>627.5095*(CF84-CF85)</f>
        <v>14.836099496890753</v>
      </c>
      <c r="CK86" s="34">
        <f>627.5095*(CG84-CG85)</f>
        <v>15.192694546336087</v>
      </c>
      <c r="CL86" s="34">
        <f>627.5095*(CH84-CH85)</f>
        <v>15.166394619197971</v>
      </c>
      <c r="CM86" s="109">
        <f>CI86-'CCSD(T)'!BB87</f>
        <v>0.10395924796450018</v>
      </c>
      <c r="CN86" s="109">
        <f>CJ86-'CCSD(T)'!CH87</f>
        <v>0.1160868184636783</v>
      </c>
      <c r="CO86" s="109">
        <f>CK86-'CCSD(T)'!CI87</f>
        <v>8.3170523387227746E-2</v>
      </c>
      <c r="CP86" s="109">
        <f>CL86-'CCSD(T)'!CI87</f>
        <v>5.6870596249112282E-2</v>
      </c>
      <c r="CQ86" s="157">
        <f t="shared" si="34"/>
        <v>0.33029512230721814</v>
      </c>
      <c r="CS86" s="33">
        <f t="shared" si="35"/>
        <v>-0.25704284469480321</v>
      </c>
      <c r="CU86" s="23">
        <f t="shared" si="36"/>
        <v>-3.1452486542371947</v>
      </c>
      <c r="CW86" s="23">
        <f t="shared" si="37"/>
        <v>1.4851627026577869</v>
      </c>
      <c r="CY86">
        <f>CE86-'CCSD(T)'!AP87</f>
        <v>2.2648702899914497E-3</v>
      </c>
      <c r="CZ86">
        <f>BP86-'CCSD(T)'!BN87</f>
        <v>2.7505316600127117E-3</v>
      </c>
      <c r="DC86" s="114" t="s">
        <v>83</v>
      </c>
      <c r="DD86">
        <v>-1648.29254830485</v>
      </c>
      <c r="DE86">
        <v>-1652.0211388713899</v>
      </c>
      <c r="DF86">
        <v>-1652.1717919771199</v>
      </c>
      <c r="DG86" s="39">
        <v>-1652.1774744535301</v>
      </c>
      <c r="DH86" s="34">
        <f>627.5095*(DD84-DD85)</f>
        <v>12.622063043142427</v>
      </c>
      <c r="DI86" s="34">
        <f>627.5095*(DE84-DE85)</f>
        <v>14.759084201886173</v>
      </c>
      <c r="DJ86" s="34">
        <f>627.5095*(DF84-DF85)</f>
        <v>15.023263762209025</v>
      </c>
      <c r="DK86" s="34">
        <f>627.5095*(DG84-DG85)</f>
        <v>14.988296309798434</v>
      </c>
      <c r="DL86" s="109">
        <f>DH86-'CCSD(T)'!BB87</f>
        <v>0.10395924796450018</v>
      </c>
      <c r="DM86" s="109">
        <f>DI86-'CCSD(T)'!CH87</f>
        <v>3.9071523459098145E-2</v>
      </c>
      <c r="DN86" s="109">
        <f>DJ86-'CCSD(T)'!CI87</f>
        <v>-8.6260260739834393E-2</v>
      </c>
      <c r="DO86" s="109">
        <f>DK86-'CCSD(T)'!CI87</f>
        <v>-0.12122771315042513</v>
      </c>
      <c r="DP86" s="157">
        <f t="shared" si="25"/>
        <v>0.22921210791226088</v>
      </c>
      <c r="DQ86" s="23"/>
    </row>
    <row r="87" spans="1:121" ht="18">
      <c r="A87" s="150">
        <v>14.95</v>
      </c>
      <c r="C87" s="1">
        <v>14.95</v>
      </c>
      <c r="D87" s="1">
        <v>14.95</v>
      </c>
      <c r="E87" s="39">
        <f t="shared" si="26"/>
        <v>0.30107073906585136</v>
      </c>
      <c r="F87" s="5" t="s">
        <v>84</v>
      </c>
      <c r="G87" s="4">
        <v>-1650.81299359629</v>
      </c>
      <c r="H87" s="19">
        <v>-1650.8135195245</v>
      </c>
      <c r="I87" s="138">
        <f t="shared" si="27"/>
        <v>5.2592820998142997E-4</v>
      </c>
      <c r="J87">
        <v>-1655.7145712315501</v>
      </c>
      <c r="K87" s="34">
        <f>627.5095*(G89-G88)</f>
        <v>22.702256129200265</v>
      </c>
      <c r="L87" s="34">
        <f>627.5095*(J89-J88)</f>
        <v>16.266512120959213</v>
      </c>
      <c r="M87" s="23">
        <f t="shared" si="50"/>
        <v>-8.9768848549379499E-2</v>
      </c>
      <c r="N87" s="33">
        <f t="shared" si="28"/>
        <v>-0.40115624361336444</v>
      </c>
      <c r="O87" s="23">
        <f t="shared" si="29"/>
        <v>-0.31138739506398494</v>
      </c>
      <c r="P87" s="23">
        <f>'LNO-CCSD(T)-def2nZVP'!LB88</f>
        <v>-0.33826320674884336</v>
      </c>
      <c r="Q87" s="23">
        <f t="shared" si="51"/>
        <v>-0.24573529663465074</v>
      </c>
      <c r="R87" s="23">
        <f t="shared" si="30"/>
        <v>-0.20548400458869528</v>
      </c>
      <c r="S87" s="172">
        <f>-'LNO-CCSD(T)-def2nZVP'!AS88+'CCSD(T)'!BY88</f>
        <v>-0.14696628732699146</v>
      </c>
      <c r="T87" s="356">
        <f>-'LNO-CCSD(T)-def2nZVP'!FA88+'CCSD(T)'!CI88</f>
        <v>-0.15503925991386325</v>
      </c>
      <c r="U87" s="96">
        <f>'LNO-CCSD(T)-def2nZVP'!KV88+Q87+T87+R87</f>
        <v>14.648929260934148</v>
      </c>
      <c r="V87" s="33">
        <f t="shared" si="52"/>
        <v>-0.30107073906585136</v>
      </c>
      <c r="W87" s="114" t="s">
        <v>84</v>
      </c>
      <c r="X87">
        <v>-1650.7546929575401</v>
      </c>
      <c r="Y87">
        <v>-1655.37497318177</v>
      </c>
      <c r="Z87">
        <v>-1655.60325284122</v>
      </c>
      <c r="AA87">
        <v>-1655.61045879126</v>
      </c>
      <c r="AB87" s="34">
        <f>627.5095*(X89-X88)</f>
        <v>22.792024977749644</v>
      </c>
      <c r="AC87" s="34">
        <f>627.5095*(Y89-Y88)</f>
        <v>16.667668364572577</v>
      </c>
      <c r="AD87" s="34">
        <f>627.5095*(Z89-Z88)</f>
        <v>15.896301979080338</v>
      </c>
      <c r="AE87" s="34">
        <f>627.5095*(AA89-AA88)</f>
        <v>15.775761890930347</v>
      </c>
      <c r="AF87" s="109">
        <f>AC87-'CCSD(T)'!BX88</f>
        <v>2.9032405318956922</v>
      </c>
      <c r="AG87" s="109">
        <f>AD87-'CCSD(T)'!BY88</f>
        <v>2.862639501880766</v>
      </c>
      <c r="AH87" s="109">
        <f>AE87-'CCSD(T)'!BY88</f>
        <v>2.7420994137307755</v>
      </c>
      <c r="AK87" s="5" t="s">
        <v>84</v>
      </c>
      <c r="AL87">
        <v>-1650.7546929575401</v>
      </c>
      <c r="AM87">
        <v>-1655.3787057300301</v>
      </c>
      <c r="AN87">
        <v>-1655.6098439887</v>
      </c>
      <c r="AO87">
        <v>-1655.61722787127</v>
      </c>
      <c r="AP87" s="34">
        <f>627.5095*(AL89-AL88)</f>
        <v>22.792024783277977</v>
      </c>
      <c r="AQ87" s="34">
        <f>627.5095*(AM89-AM88)</f>
        <v>16.362752895362068</v>
      </c>
      <c r="AR87" s="34">
        <f>627.5095*(AN89-AN88)</f>
        <v>15.506653174192119</v>
      </c>
      <c r="AS87" s="34">
        <f>627.5095*(AO89-AO88)</f>
        <v>15.379459226305807</v>
      </c>
      <c r="AT87" s="109">
        <f>AQ87-'CCSD(T)'!BX88</f>
        <v>2.5983250626851824</v>
      </c>
      <c r="AU87" s="109">
        <f>AR87-'CCSD(T)'!BY88</f>
        <v>2.4729906969925466</v>
      </c>
      <c r="AV87" s="109">
        <f>AS87-'CCSD(T)'!BY88</f>
        <v>2.3457967491062348</v>
      </c>
      <c r="AW87" s="158">
        <f t="shared" si="31"/>
        <v>-0.98329366905626081</v>
      </c>
      <c r="AX87" s="158">
        <f t="shared" si="32"/>
        <v>-0.37997845042437461</v>
      </c>
      <c r="AY87" s="160">
        <f>'LNO-CCSD(T)-def2nZVP'!LB88</f>
        <v>-0.33826320674884336</v>
      </c>
      <c r="AZ87" s="23"/>
      <c r="BA87" s="114" t="s">
        <v>84</v>
      </c>
      <c r="BB87" s="144">
        <v>-1649.3910291643001</v>
      </c>
      <c r="BC87">
        <v>-1652.74787661397</v>
      </c>
      <c r="BD87" s="4">
        <v>-1652.8765229947501</v>
      </c>
      <c r="BE87" s="4">
        <v>-1652.88119423946</v>
      </c>
      <c r="BF87" s="34">
        <f>627.5095*(BB89-BB88)</f>
        <v>17.920773931246252</v>
      </c>
      <c r="BG87" s="34">
        <f>627.5095*(BC89-BC88)</f>
        <v>14.298449959641269</v>
      </c>
      <c r="BH87" s="34">
        <f>627.5095*(BD89-BD88)</f>
        <v>13.827714653413389</v>
      </c>
      <c r="BI87" s="34">
        <f>627.5095*(BE89-BE88)</f>
        <v>13.760692390454336</v>
      </c>
      <c r="BJ87" s="109">
        <f>BF87-'CCSD(T)'!BV88</f>
        <v>6.5907197361294578E-2</v>
      </c>
      <c r="BK87" s="109">
        <f>BG87-'CCSD(T)'!BX88</f>
        <v>0.53402212696438411</v>
      </c>
      <c r="BL87" s="109">
        <f>BH87-'CCSD(T)'!CG88</f>
        <v>0.75596861021382367</v>
      </c>
      <c r="BM87" s="109">
        <f>BI87-'CCSD(T)'!CG88</f>
        <v>0.68894634725477033</v>
      </c>
      <c r="BO87" s="114" t="s">
        <v>84</v>
      </c>
      <c r="BP87">
        <v>-1649.3910291643001</v>
      </c>
      <c r="BQ87">
        <v>-1652.7538718334099</v>
      </c>
      <c r="BR87">
        <v>-1652.8843593152601</v>
      </c>
      <c r="BS87">
        <v>-1652.8891809704601</v>
      </c>
      <c r="BT87" s="34">
        <f>627.5095*(BP89-BP88)</f>
        <v>17.920773931246252</v>
      </c>
      <c r="BU87" s="34">
        <f>627.5095*(BQ89-BQ88)</f>
        <v>13.938121730721891</v>
      </c>
      <c r="BV87" s="34">
        <f>627.5095*(BR89-BR88)</f>
        <v>13.406671265728411</v>
      </c>
      <c r="BW87" s="34">
        <f>627.5095*(BS89-BS88)</f>
        <v>13.334806512090005</v>
      </c>
      <c r="BX87" s="109">
        <f>BT87-'CCSD(T)'!BV88</f>
        <v>6.5907197361294578E-2</v>
      </c>
      <c r="BY87" s="109">
        <f>BU87-'CCSD(T)'!CF88</f>
        <v>0.1326265004252889</v>
      </c>
      <c r="BZ87" s="109">
        <f>BV87-'CCSD(T)'!CG88</f>
        <v>0.33492522252884527</v>
      </c>
      <c r="CA87" s="109">
        <f>BW87-'CCSD(T)'!CG88</f>
        <v>0.26306046889043877</v>
      </c>
      <c r="CB87" s="157">
        <f t="shared" si="33"/>
        <v>-0.6033152186318862</v>
      </c>
      <c r="CD87" s="114" t="s">
        <v>84</v>
      </c>
      <c r="CE87">
        <v>-1649.52033756423</v>
      </c>
      <c r="CF87">
        <v>-1653.2749457733801</v>
      </c>
      <c r="CG87" s="4">
        <v>-1653.4248354721201</v>
      </c>
      <c r="CH87" s="4">
        <v>-1653.43008570696</v>
      </c>
      <c r="CI87" s="34">
        <f>627.5095*(CE89-CE88)</f>
        <v>22.591406318944067</v>
      </c>
      <c r="CJ87" s="34">
        <f>627.5095*(CF89-CF88)</f>
        <v>16.68051655890401</v>
      </c>
      <c r="CK87" s="34">
        <f>627.5095*(CG89-CG88)</f>
        <v>16.056375655376669</v>
      </c>
      <c r="CL87" s="34">
        <f>627.5095*(CH89-CH88)</f>
        <v>15.985416937542796</v>
      </c>
      <c r="CM87" s="109">
        <f>CI87-'CCSD(T)'!BB88</f>
        <v>-1.0035633896958274E-2</v>
      </c>
      <c r="CN87" s="109">
        <f>CJ87-'CCSD(T)'!CH88</f>
        <v>9.5167724530615061E-2</v>
      </c>
      <c r="CO87" s="109">
        <f>CK87-'CCSD(T)'!CI88</f>
        <v>0.31379840417401894</v>
      </c>
      <c r="CP87" s="109">
        <f>CL87-'CCSD(T)'!CI88</f>
        <v>0.24283968634014563</v>
      </c>
      <c r="CQ87" s="157">
        <f t="shared" si="34"/>
        <v>-0.69509962136121395</v>
      </c>
      <c r="CS87" s="33">
        <f t="shared" si="35"/>
        <v>-9.1784402729327752E-2</v>
      </c>
      <c r="CU87" s="23">
        <f t="shared" si="36"/>
        <v>4.6706323876978146</v>
      </c>
      <c r="CW87" s="23">
        <f t="shared" si="37"/>
        <v>-0.2006184643339104</v>
      </c>
      <c r="CY87">
        <f>CE87-'CCSD(T)'!AP88</f>
        <v>1.9738743899324618E-3</v>
      </c>
      <c r="CZ87">
        <f>BP87-'CCSD(T)'!BN88</f>
        <v>2.3940589599078521E-3</v>
      </c>
      <c r="DC87" s="114" t="s">
        <v>84</v>
      </c>
      <c r="DD87">
        <v>-1649.52033756424</v>
      </c>
      <c r="DE87">
        <v>-1653.2688153970601</v>
      </c>
      <c r="DF87">
        <v>-1653.4164836489799</v>
      </c>
      <c r="DG87" s="39">
        <v>-1653.4215692221101</v>
      </c>
      <c r="DH87" s="34">
        <f>627.5095*(DD89-DD88)</f>
        <v>22.591406318944067</v>
      </c>
      <c r="DI87" s="34">
        <f>627.5095*(DE89-DE88)</f>
        <v>16.885990810899855</v>
      </c>
      <c r="DJ87" s="34">
        <f>627.5095*(DF89-DF88)</f>
        <v>16.317311412125928</v>
      </c>
      <c r="DK87" s="34">
        <f>627.5095*(DG89-DG88)</f>
        <v>16.25214226642597</v>
      </c>
      <c r="DL87" s="109">
        <f>DH87-'CCSD(T)'!BB88</f>
        <v>-1.0035633896958274E-2</v>
      </c>
      <c r="DM87" s="109">
        <f>DI87-'CCSD(T)'!CH88</f>
        <v>0.3006419765264603</v>
      </c>
      <c r="DN87" s="109">
        <f>DJ87-'CCSD(T)'!CI88</f>
        <v>0.57473416092327767</v>
      </c>
      <c r="DO87" s="109">
        <f>DK87-'CCSD(T)'!CI88</f>
        <v>0.50956501522331976</v>
      </c>
      <c r="DP87" s="157">
        <f t="shared" si="25"/>
        <v>-0.63384854447388506</v>
      </c>
      <c r="DQ87" s="23"/>
    </row>
    <row r="88" spans="1:121" ht="18">
      <c r="A88" s="150">
        <v>30.89</v>
      </c>
      <c r="C88" s="1">
        <v>30.89</v>
      </c>
      <c r="D88" s="1">
        <v>30.89</v>
      </c>
      <c r="E88" s="39">
        <f t="shared" si="26"/>
        <v>0.20631097105863105</v>
      </c>
      <c r="F88" s="5" t="s">
        <v>85</v>
      </c>
      <c r="G88" s="4">
        <v>-1650.7783277497499</v>
      </c>
      <c r="H88" s="19">
        <v>-1650.7788698299</v>
      </c>
      <c r="I88" s="138">
        <f t="shared" si="27"/>
        <v>5.4208015012591204E-4</v>
      </c>
      <c r="J88">
        <v>-1655.68687939904</v>
      </c>
      <c r="K88" s="34">
        <f>627.5095*(G89-G87)</f>
        <v>44.45540415863325</v>
      </c>
      <c r="L88" s="34">
        <f>627.5095*(J89-J87)</f>
        <v>33.643400093438451</v>
      </c>
      <c r="M88" s="23">
        <f t="shared" si="50"/>
        <v>-3.2432314159692055E-2</v>
      </c>
      <c r="N88" s="33">
        <f t="shared" si="28"/>
        <v>-0.64188427423788141</v>
      </c>
      <c r="O88" s="23">
        <f t="shared" si="29"/>
        <v>-0.60945196007818936</v>
      </c>
      <c r="P88" s="23">
        <f>'LNO-CCSD(T)-def2nZVP'!LB89</f>
        <v>-0.63760759652735999</v>
      </c>
      <c r="Q88" s="23">
        <f t="shared" si="51"/>
        <v>-0.45689309552684476</v>
      </c>
      <c r="R88" s="23">
        <f t="shared" si="30"/>
        <v>-0.38732608121903878</v>
      </c>
      <c r="S88" s="172">
        <f>-'LNO-CCSD(T)-def2nZVP'!AS89+'CCSD(T)'!BY89</f>
        <v>-0.25130251598367437</v>
      </c>
      <c r="T88" s="356">
        <f>-'LNO-CCSD(T)-def2nZVP'!FA89+'CCSD(T)'!CI89</f>
        <v>-5.8198664255435517E-2</v>
      </c>
      <c r="U88" s="96">
        <f>'LNO-CCSD(T)-def2nZVP'!KV89+Q88+T88+R88</f>
        <v>31.096310971058632</v>
      </c>
      <c r="V88" s="33">
        <f t="shared" si="52"/>
        <v>0.20631097105863105</v>
      </c>
      <c r="W88" s="114" t="s">
        <v>85</v>
      </c>
      <c r="X88">
        <v>-1650.7201184825799</v>
      </c>
      <c r="Y88">
        <v>-1655.3468977247401</v>
      </c>
      <c r="Z88">
        <v>-1655.57643146189</v>
      </c>
      <c r="AA88">
        <v>-1655.5838058643501</v>
      </c>
      <c r="AB88" s="34">
        <f>627.5095*(X89-X87)</f>
        <v>44.487836472792942</v>
      </c>
      <c r="AC88" s="34">
        <f>627.5095*(Y89-Y87)</f>
        <v>34.285284367676333</v>
      </c>
      <c r="AD88" s="34">
        <f>627.5095*(Z89-Z87)</f>
        <v>32.726972311715677</v>
      </c>
      <c r="AE88" s="34">
        <f>627.5095*(AA89-AA87)</f>
        <v>32.500726729727404</v>
      </c>
      <c r="AF88" s="109">
        <f>AC88-'CCSD(T)'!BX89</f>
        <v>-0.25842992550740007</v>
      </c>
      <c r="AG88" s="109">
        <f>AD88-'CCSD(T)'!BY89</f>
        <v>-0.5129483447292813</v>
      </c>
      <c r="AH88" s="109">
        <f>AE88-'CCSD(T)'!BY89</f>
        <v>-0.73919392671755446</v>
      </c>
      <c r="AK88" s="5" t="s">
        <v>85</v>
      </c>
      <c r="AL88">
        <v>-1650.72011848227</v>
      </c>
      <c r="AM88">
        <v>-1655.3505244406999</v>
      </c>
      <c r="AN88">
        <v>-1655.58291303034</v>
      </c>
      <c r="AO88">
        <v>-1655.5904736862401</v>
      </c>
      <c r="AP88" s="34">
        <f>627.5095*(AL89-AL87)</f>
        <v>44.487836472792942</v>
      </c>
      <c r="AQ88" s="34">
        <f>627.5095*(AM89-AM87)</f>
        <v>34.046779672297156</v>
      </c>
      <c r="AR88" s="34">
        <f>627.5095*(AN89-AN87)</f>
        <v>32.406085389212933</v>
      </c>
      <c r="AS88" s="34">
        <f>627.5095*(AO89-AO87)</f>
        <v>32.167964497299792</v>
      </c>
      <c r="AT88" s="109">
        <f>AQ88-'CCSD(T)'!BX89</f>
        <v>-0.49693462088657725</v>
      </c>
      <c r="AU88" s="109">
        <f>AR88-'CCSD(T)'!BY89</f>
        <v>-0.8338352672320255</v>
      </c>
      <c r="AV88" s="109">
        <f>AS88-'CCSD(T)'!BY89</f>
        <v>-1.0719561591451665</v>
      </c>
      <c r="AW88" s="158">
        <f t="shared" si="31"/>
        <v>-1.8788151749973636</v>
      </c>
      <c r="AX88" s="158">
        <f t="shared" si="32"/>
        <v>-0.73327143854785959</v>
      </c>
      <c r="AY88" s="160">
        <f>'LNO-CCSD(T)-def2nZVP'!LB89</f>
        <v>-0.63760759652735999</v>
      </c>
      <c r="AZ88" s="23"/>
      <c r="BA88" s="114" t="s">
        <v>85</v>
      </c>
      <c r="BB88" s="144">
        <v>-1649.3520718882401</v>
      </c>
      <c r="BC88">
        <v>-1652.7144262573299</v>
      </c>
      <c r="BD88" s="4">
        <v>-1652.8438043343001</v>
      </c>
      <c r="BE88" s="4">
        <v>-1652.8485775834799</v>
      </c>
      <c r="BF88" s="34">
        <f>627.5095*(BB89-BB87)</f>
        <v>42.366834753047591</v>
      </c>
      <c r="BG88" s="34">
        <f>627.5095*(BC89-BC87)</f>
        <v>35.28886652966694</v>
      </c>
      <c r="BH88" s="34">
        <f>627.5095*(BD89-BD87)</f>
        <v>34.358984913045695</v>
      </c>
      <c r="BI88" s="34">
        <f>627.5095*(BE89-BE87)</f>
        <v>34.227953876176322</v>
      </c>
      <c r="BJ88" s="109">
        <f>BF88-'CCSD(T)'!BV89</f>
        <v>0.23187803214204195</v>
      </c>
      <c r="BK88" s="109">
        <f>BG88-'CCSD(T)'!BX89</f>
        <v>0.74515223648320728</v>
      </c>
      <c r="BL88" s="109">
        <f>BH88-'CCSD(T)'!CG89</f>
        <v>0.92586553280297323</v>
      </c>
      <c r="BM88" s="109">
        <f>BI88-'CCSD(T)'!CG89</f>
        <v>0.79483449593359978</v>
      </c>
      <c r="BO88" s="114" t="s">
        <v>85</v>
      </c>
      <c r="BP88">
        <v>-1649.3520718882301</v>
      </c>
      <c r="BQ88">
        <v>-1652.72043893518</v>
      </c>
      <c r="BR88">
        <v>-1652.85168237828</v>
      </c>
      <c r="BS88">
        <v>-1652.85661216834</v>
      </c>
      <c r="BT88" s="34">
        <f>627.5095*(BP89-BP87)</f>
        <v>42.366834759325471</v>
      </c>
      <c r="BU88" s="34">
        <f>627.5095*(BQ89-BQ87)</f>
        <v>34.91758298250209</v>
      </c>
      <c r="BV88" s="34">
        <f>627.5095*(BR89-BR87)</f>
        <v>33.911759651657583</v>
      </c>
      <c r="BW88" s="34">
        <f>627.5095*(BS89-BS87)</f>
        <v>33.772039246052586</v>
      </c>
      <c r="BX88" s="109">
        <f>BT88-'CCSD(T)'!BV89</f>
        <v>0.2318780384199215</v>
      </c>
      <c r="BY88" s="109">
        <f>BU88-'CCSD(T)'!CF89</f>
        <v>0.18937860507177362</v>
      </c>
      <c r="BZ88" s="109">
        <f>BV88-'CCSD(T)'!CG89</f>
        <v>0.47864027141486076</v>
      </c>
      <c r="CA88" s="109">
        <f>BW88-'CCSD(T)'!CG89</f>
        <v>0.33891986580986355</v>
      </c>
      <c r="CB88" s="157">
        <f t="shared" si="33"/>
        <v>-1.145543736449504</v>
      </c>
      <c r="CD88" s="114" t="s">
        <v>85</v>
      </c>
      <c r="CE88">
        <v>-1649.48729479347</v>
      </c>
      <c r="CF88">
        <v>-1653.2451013339801</v>
      </c>
      <c r="CG88" s="4">
        <v>-1653.39568698578</v>
      </c>
      <c r="CH88" s="4">
        <v>-1653.4010670518401</v>
      </c>
      <c r="CI88" s="34">
        <f>627.5095*(CE89-CE87)</f>
        <v>43.32605887713386</v>
      </c>
      <c r="CJ88" s="34">
        <f>627.5095*(CF89-CF87)</f>
        <v>35.408185804574778</v>
      </c>
      <c r="CK88" s="34">
        <f>627.5095*(CG89-CG87)</f>
        <v>34.347327744404026</v>
      </c>
      <c r="CL88" s="34">
        <f>627.5095*(CH89-CH87)</f>
        <v>34.194898702502769</v>
      </c>
      <c r="CM88" s="109">
        <f>CI88-'CCSD(T)'!BB89</f>
        <v>0.17500030122246102</v>
      </c>
      <c r="CN88" s="109">
        <f>CJ88-'CCSD(T)'!CH89</f>
        <v>0.16710202126664342</v>
      </c>
      <c r="CO88" s="109">
        <f>CK88-'CCSD(T)'!CI89</f>
        <v>0.48358406000422605</v>
      </c>
      <c r="CP88" s="109">
        <f>CL88-'CCSD(T)'!CI89</f>
        <v>0.33115501810296877</v>
      </c>
      <c r="CQ88" s="157">
        <f t="shared" si="34"/>
        <v>-1.2132871020720088</v>
      </c>
      <c r="CS88" s="33">
        <f t="shared" si="35"/>
        <v>-6.7743365622504825E-2</v>
      </c>
      <c r="CU88" s="23">
        <f t="shared" si="36"/>
        <v>0.95922411780838956</v>
      </c>
      <c r="CW88" s="23">
        <f t="shared" si="37"/>
        <v>-1.1617775956590819</v>
      </c>
      <c r="CY88">
        <f>CE88-'CCSD(T)'!AP89</f>
        <v>2.2687479099658958E-3</v>
      </c>
      <c r="CZ88">
        <f>BP88-'CCSD(T)'!BN89</f>
        <v>2.6585503198930382E-3</v>
      </c>
      <c r="DC88" s="114" t="s">
        <v>85</v>
      </c>
      <c r="DD88">
        <v>-1649.48729479347</v>
      </c>
      <c r="DE88">
        <v>-1653.2391286070199</v>
      </c>
      <c r="DF88">
        <v>-1653.38750530625</v>
      </c>
      <c r="DG88" s="39">
        <v>-1653.39271562004</v>
      </c>
      <c r="DH88" s="34">
        <f>627.5095*(DD89-DD87)</f>
        <v>43.32605888341174</v>
      </c>
      <c r="DI88" s="34">
        <f>627.5095*(DE89-DE87)</f>
        <v>35.514733585605256</v>
      </c>
      <c r="DJ88" s="34">
        <f>627.5095*(DF89-DF87)</f>
        <v>34.501496769420839</v>
      </c>
      <c r="DK88" s="34">
        <f>627.5095*(DG89-DG87)</f>
        <v>34.358051674606784</v>
      </c>
      <c r="DL88" s="109">
        <f>DH88-'CCSD(T)'!BB89</f>
        <v>0.17500030750034057</v>
      </c>
      <c r="DM88" s="109">
        <f>DI88-'CCSD(T)'!CH89</f>
        <v>0.27364980229712188</v>
      </c>
      <c r="DN88" s="109">
        <f>DJ88-'CCSD(T)'!CI89</f>
        <v>0.63775308502103911</v>
      </c>
      <c r="DO88" s="109">
        <f>DK88-'CCSD(T)'!CI89</f>
        <v>0.49430799020698402</v>
      </c>
      <c r="DP88" s="157">
        <f t="shared" si="25"/>
        <v>-1.1566819109984721</v>
      </c>
      <c r="DQ88" s="23"/>
    </row>
    <row r="89" spans="1:121" ht="18">
      <c r="A89" s="150">
        <v>-15.93</v>
      </c>
      <c r="C89" s="1">
        <v>-15.93</v>
      </c>
      <c r="D89" s="1">
        <v>-15.93</v>
      </c>
      <c r="E89" s="39">
        <f t="shared" si="26"/>
        <v>0.51738171012449996</v>
      </c>
      <c r="F89" s="5" t="s">
        <v>86</v>
      </c>
      <c r="G89" s="4">
        <v>-1650.7421494032401</v>
      </c>
      <c r="H89" s="19">
        <v>-1650.74269386369</v>
      </c>
      <c r="I89" s="138">
        <f t="shared" si="27"/>
        <v>5.4446044987344067E-4</v>
      </c>
      <c r="J89">
        <v>-1655.6609570630101</v>
      </c>
      <c r="K89" s="34">
        <f>627.5095*(G87-G88)</f>
        <v>-21.753148029432982</v>
      </c>
      <c r="L89" s="34">
        <f>627.5095*(J87-J88)</f>
        <v>-17.376887972479242</v>
      </c>
      <c r="M89" s="23">
        <f t="shared" si="50"/>
        <v>-5.7336534389683891E-2</v>
      </c>
      <c r="N89" s="33">
        <f t="shared" si="28"/>
        <v>0.24072803062451342</v>
      </c>
      <c r="O89" s="23">
        <f t="shared" si="29"/>
        <v>0.29806456501419731</v>
      </c>
      <c r="P89" s="23">
        <f>'LNO-CCSD(T)-def2nZVP'!LB90</f>
        <v>0.2993443897785113</v>
      </c>
      <c r="Q89" s="23">
        <f t="shared" si="51"/>
        <v>0.21115779889218933</v>
      </c>
      <c r="R89" s="23">
        <f t="shared" si="30"/>
        <v>0.18184207663034024</v>
      </c>
      <c r="S89" s="172">
        <f>-'LNO-CCSD(T)-def2nZVP'!AS90+'CCSD(T)'!BY90</f>
        <v>0.10433622865667758</v>
      </c>
      <c r="T89" s="356">
        <f>-'LNO-CCSD(T)-def2nZVP'!FA90+'CCSD(T)'!CI90</f>
        <v>-9.6840595658431283E-2</v>
      </c>
      <c r="U89" s="96">
        <f>'LNO-CCSD(T)-def2nZVP'!KV90+Q89+T89+R89</f>
        <v>-16.4473817101245</v>
      </c>
      <c r="V89" s="33">
        <f t="shared" si="52"/>
        <v>-0.51738171012449996</v>
      </c>
      <c r="W89" s="114" t="s">
        <v>86</v>
      </c>
      <c r="X89">
        <v>-1650.6837970803099</v>
      </c>
      <c r="Y89">
        <v>-1655.32033610557</v>
      </c>
      <c r="Z89">
        <v>-1655.5510990932501</v>
      </c>
      <c r="AA89">
        <v>-1655.55866558856</v>
      </c>
      <c r="AB89" s="34">
        <f>627.5095*(X87-X88)</f>
        <v>-21.695811495043298</v>
      </c>
      <c r="AC89" s="34">
        <f>627.5095*(Y87-Y88)</f>
        <v>-17.617616003103755</v>
      </c>
      <c r="AD89" s="34">
        <f>627.5095*(Z87-Z88)</f>
        <v>-16.830670332635339</v>
      </c>
      <c r="AE89" s="34">
        <f>627.5095*(AA87-AA88)</f>
        <v>-16.724964838797057</v>
      </c>
      <c r="AF89" s="109">
        <f>AC89-'CCSD(T)'!BX90</f>
        <v>3.1616704574030905</v>
      </c>
      <c r="AG89" s="109">
        <f>AD89-'CCSD(T)'!BY90</f>
        <v>3.3755878466100491</v>
      </c>
      <c r="AH89" s="109">
        <f>AE89-'CCSD(T)'!BY90</f>
        <v>3.4812933404483317</v>
      </c>
      <c r="AK89" s="5" t="s">
        <v>86</v>
      </c>
      <c r="AL89">
        <v>-1650.6837970803099</v>
      </c>
      <c r="AM89">
        <v>-1655.3244487352399</v>
      </c>
      <c r="AN89">
        <v>-1655.55820160657</v>
      </c>
      <c r="AO89">
        <v>-1655.5659649589199</v>
      </c>
      <c r="AP89" s="34">
        <f>627.5095*(AL87-AL88)</f>
        <v>-21.695811689514969</v>
      </c>
      <c r="AQ89" s="34">
        <f>627.5095*(AM87-AM88)</f>
        <v>-17.684026776935085</v>
      </c>
      <c r="AR89" s="34">
        <f>627.5095*(AN87-AN88)</f>
        <v>-16.899432215020813</v>
      </c>
      <c r="AS89" s="34">
        <f>627.5095*(AO87-AO88)</f>
        <v>-16.788505270993987</v>
      </c>
      <c r="AT89" s="109">
        <f>AQ89-'CCSD(T)'!BX90</f>
        <v>3.0952596835717614</v>
      </c>
      <c r="AU89" s="109">
        <f>AR89-'CCSD(T)'!BY90</f>
        <v>3.3068259642245756</v>
      </c>
      <c r="AV89" s="109">
        <f>AS89-'CCSD(T)'!BY90</f>
        <v>3.4177529082514013</v>
      </c>
      <c r="AW89" s="158">
        <f t="shared" si="31"/>
        <v>0.89552150594109747</v>
      </c>
      <c r="AX89" s="158">
        <f t="shared" si="32"/>
        <v>0.35329298812347787</v>
      </c>
      <c r="AY89" s="160">
        <f>'LNO-CCSD(T)-def2nZVP'!LB90</f>
        <v>0.2993443897785113</v>
      </c>
      <c r="AZ89" s="23"/>
      <c r="BA89" s="114" t="s">
        <v>86</v>
      </c>
      <c r="BB89" s="144">
        <v>-1649.32351331832</v>
      </c>
      <c r="BC89">
        <v>-1652.69164022786</v>
      </c>
      <c r="BD89" s="4">
        <v>-1652.82176846926</v>
      </c>
      <c r="BE89" s="4">
        <v>-1652.82664852521</v>
      </c>
      <c r="BF89" s="34">
        <f>627.5095*(BB87-BB88)</f>
        <v>-24.446060821801336</v>
      </c>
      <c r="BG89" s="34">
        <f>627.5095*(BC87-BC88)</f>
        <v>-20.990416570025673</v>
      </c>
      <c r="BH89" s="34">
        <f>627.5095*(BD87-BD88)</f>
        <v>-20.531270259632308</v>
      </c>
      <c r="BI89" s="34">
        <f>627.5095*(BE87-BE88)</f>
        <v>-20.467261485721988</v>
      </c>
      <c r="BJ89" s="109">
        <f>BF89-'CCSD(T)'!BV90</f>
        <v>-0.16597083478074026</v>
      </c>
      <c r="BK89" s="109">
        <f>BG89-'CCSD(T)'!BX90</f>
        <v>-0.21113010951882671</v>
      </c>
      <c r="BL89" s="109">
        <f>BH89-'CCSD(T)'!CG90</f>
        <v>-0.16989692258915312</v>
      </c>
      <c r="BM89" s="109">
        <f>BI89-'CCSD(T)'!CG90</f>
        <v>-0.10588814867883301</v>
      </c>
      <c r="BO89" s="114" t="s">
        <v>86</v>
      </c>
      <c r="BP89">
        <v>-1649.32351331831</v>
      </c>
      <c r="BQ89">
        <v>-1652.69822712527</v>
      </c>
      <c r="BR89">
        <v>-1652.83031748856</v>
      </c>
      <c r="BS89">
        <v>-1652.83536180239</v>
      </c>
      <c r="BT89" s="34">
        <f>627.5095*(BP87-BP88)</f>
        <v>-24.446060828079219</v>
      </c>
      <c r="BU89" s="34">
        <f>627.5095*(BQ87-BQ88)</f>
        <v>-20.979461251780197</v>
      </c>
      <c r="BV89" s="34">
        <f>627.5095*(BR87-BR88)</f>
        <v>-20.505088385929174</v>
      </c>
      <c r="BW89" s="34">
        <f>627.5095*(BS87-BS88)</f>
        <v>-20.437232733962578</v>
      </c>
      <c r="BX89" s="109">
        <f>BT89-'CCSD(T)'!BV90</f>
        <v>-0.16597084105862336</v>
      </c>
      <c r="BY89" s="109">
        <f>BU89-'CCSD(T)'!CF90</f>
        <v>-5.6752104646484725E-2</v>
      </c>
      <c r="BZ89" s="109">
        <f>BV89-'CCSD(T)'!CG90</f>
        <v>-0.14371504888601905</v>
      </c>
      <c r="CA89" s="109">
        <f>BW89-'CCSD(T)'!CG90</f>
        <v>-7.5859396919423006E-2</v>
      </c>
      <c r="CB89" s="157">
        <f t="shared" si="33"/>
        <v>0.5422285178176196</v>
      </c>
      <c r="CD89" s="114" t="s">
        <v>86</v>
      </c>
      <c r="CE89">
        <v>-1649.4512930973699</v>
      </c>
      <c r="CF89">
        <v>-1653.2185192399099</v>
      </c>
      <c r="CG89" s="4">
        <v>-1653.3700995235099</v>
      </c>
      <c r="CH89" s="4">
        <v>-1653.3755926694801</v>
      </c>
      <c r="CI89" s="34">
        <f>627.5095*(CE87-CE88)</f>
        <v>-20.734652558189794</v>
      </c>
      <c r="CJ89" s="34">
        <f>627.5095*(CF87-CF88)</f>
        <v>-18.727669245670768</v>
      </c>
      <c r="CK89" s="34">
        <f>627.5095*(CG87-CG88)</f>
        <v>-18.290952089027357</v>
      </c>
      <c r="CL89" s="34">
        <f>627.5095*(CH87-CH88)</f>
        <v>-18.209481764959971</v>
      </c>
      <c r="CM89" s="109">
        <f>CI89-'CCSD(T)'!BB90</f>
        <v>-0.18503593511941929</v>
      </c>
      <c r="CN89" s="109">
        <f>CJ89-'CCSD(T)'!CH90</f>
        <v>-7.1934296736031911E-2</v>
      </c>
      <c r="CO89" s="109">
        <f>CK89-'CCSD(T)'!CI90</f>
        <v>-0.16978565583020711</v>
      </c>
      <c r="CP89" s="109">
        <f>CL89-'CCSD(T)'!CI90</f>
        <v>-8.8315331762821359E-2</v>
      </c>
      <c r="CQ89" s="157">
        <f t="shared" si="34"/>
        <v>0.51818748071079668</v>
      </c>
      <c r="CS89" s="33">
        <f t="shared" si="35"/>
        <v>-2.4041037106822927E-2</v>
      </c>
      <c r="CU89" s="23">
        <f t="shared" si="36"/>
        <v>3.7114082698894251</v>
      </c>
      <c r="CW89" s="23">
        <f t="shared" si="37"/>
        <v>0.96115913132517505</v>
      </c>
      <c r="CY89">
        <f>CE89-'CCSD(T)'!AP90</f>
        <v>2.2527551100210985E-3</v>
      </c>
      <c r="CZ89">
        <f>BP89-'CCSD(T)'!BN90</f>
        <v>2.7635801200176502E-3</v>
      </c>
      <c r="DC89" s="114" t="s">
        <v>86</v>
      </c>
      <c r="DD89">
        <v>-1649.4512930973699</v>
      </c>
      <c r="DE89">
        <v>-1653.2122190688999</v>
      </c>
      <c r="DF89">
        <v>-1653.3615020164</v>
      </c>
      <c r="DG89" s="39">
        <v>-1653.36681618383</v>
      </c>
      <c r="DH89" s="34">
        <f>627.5095*(DD87-DD88)</f>
        <v>-20.734652564467677</v>
      </c>
      <c r="DI89" s="34">
        <f>627.5095*(DE87-DE88)</f>
        <v>-18.628742774705401</v>
      </c>
      <c r="DJ89" s="34">
        <f>627.5095*(DF87-DF88)</f>
        <v>-18.184185357294915</v>
      </c>
      <c r="DK89" s="34">
        <f>627.5095*(DG87-DG88)</f>
        <v>-18.105909408180814</v>
      </c>
      <c r="DL89" s="109">
        <f>DH89-'CCSD(T)'!BB90</f>
        <v>-0.18503594139730239</v>
      </c>
      <c r="DM89" s="109">
        <f>DI89-'CCSD(T)'!CH90</f>
        <v>2.6992174229334864E-2</v>
      </c>
      <c r="DN89" s="109">
        <f>DJ89-'CCSD(T)'!CI90</f>
        <v>-6.3018924097764994E-2</v>
      </c>
      <c r="DO89" s="109">
        <f>DK89-'CCSD(T)'!CI90</f>
        <v>1.5257025016335746E-2</v>
      </c>
      <c r="DP89" s="157">
        <f t="shared" si="25"/>
        <v>0.52283336652458701</v>
      </c>
      <c r="DQ89" s="23"/>
    </row>
    <row r="90" spans="1:121" ht="18">
      <c r="A90" s="150">
        <v>9.8800000000000008</v>
      </c>
      <c r="C90" s="1">
        <v>9.8800000000000008</v>
      </c>
      <c r="D90" s="1">
        <v>9.8800000000000008</v>
      </c>
      <c r="E90" s="39">
        <f t="shared" si="26"/>
        <v>8.1106515909961985E-2</v>
      </c>
      <c r="F90" s="5" t="s">
        <v>87</v>
      </c>
      <c r="G90" s="4">
        <v>-1059.14483855508</v>
      </c>
      <c r="H90" s="19">
        <v>-1059.14519657816</v>
      </c>
      <c r="I90" s="138">
        <f t="shared" si="27"/>
        <v>3.5802308002530481E-4</v>
      </c>
      <c r="J90">
        <v>-1062.8563662333399</v>
      </c>
      <c r="K90" s="34">
        <f>627.5095*(G92-G91)</f>
        <v>13.809716833715868</v>
      </c>
      <c r="L90" s="34">
        <f>627.5095*(J92-J91)</f>
        <v>10.423607951350535</v>
      </c>
      <c r="M90" s="23">
        <f t="shared" si="50"/>
        <v>-1.761470622780692E-2</v>
      </c>
      <c r="N90" s="33">
        <f t="shared" si="28"/>
        <v>-0.30686266253219863</v>
      </c>
      <c r="O90" s="23">
        <f t="shared" si="29"/>
        <v>-0.28924795630439171</v>
      </c>
      <c r="P90" s="23">
        <f>'LNO-CCSD(T)-def2nZVP'!LB91</f>
        <v>-3.8030025081472019E-2</v>
      </c>
      <c r="Q90" s="23">
        <f t="shared" si="51"/>
        <v>-0.2172162625996073</v>
      </c>
      <c r="R90" s="23">
        <f t="shared" si="30"/>
        <v>-2.3102015508744401E-2</v>
      </c>
      <c r="S90" s="172">
        <f>-'LNO-CCSD(T)-def2nZVP'!AS91+'CCSD(T)'!BY91</f>
        <v>0.55392036747818274</v>
      </c>
      <c r="T90" s="356">
        <f>-'LNO-CCSD(T)-def2nZVP'!FA91+'CCSD(T)'!CI91</f>
        <v>-0.10231506889862274</v>
      </c>
      <c r="U90" s="96">
        <f>'LNO-CCSD(T)-def2nZVP'!KV91+Q90+T90+R90</f>
        <v>9.7988934840900388</v>
      </c>
      <c r="V90" s="33">
        <f t="shared" si="52"/>
        <v>-8.1106515909961985E-2</v>
      </c>
      <c r="W90" s="114" t="s">
        <v>87</v>
      </c>
      <c r="X90">
        <v>-1059.10701754765</v>
      </c>
      <c r="Y90">
        <v>-1062.5997201514899</v>
      </c>
      <c r="Z90">
        <v>-1062.76378660664</v>
      </c>
      <c r="AA90">
        <v>-1062.76908551721</v>
      </c>
      <c r="AB90" s="34">
        <f>627.5095*(X92-X91)</f>
        <v>13.827331539943675</v>
      </c>
      <c r="AC90" s="34">
        <f>627.5095*(Y92-Y91)</f>
        <v>10.730470613882733</v>
      </c>
      <c r="AD90" s="34">
        <f>627.5095*(Z92-Z91)</f>
        <v>10.290835098652039</v>
      </c>
      <c r="AE90" s="34">
        <f>627.5095*(AA92-AA91)</f>
        <v>10.123825848789913</v>
      </c>
      <c r="AF90" s="109">
        <f>AC90-'CCSD(T)'!BX91</f>
        <v>-5.7597286982515072</v>
      </c>
      <c r="AG90" s="109">
        <f>AD90-'CCSD(T)'!BY91</f>
        <v>-5.8043880178588445</v>
      </c>
      <c r="AH90" s="109">
        <f>AE90-'CCSD(T)'!BY91</f>
        <v>-5.9713972677209703</v>
      </c>
      <c r="AK90" s="5" t="s">
        <v>87</v>
      </c>
      <c r="AL90">
        <v>-1059.10701754765</v>
      </c>
      <c r="AM90">
        <v>-1062.60221611211</v>
      </c>
      <c r="AN90">
        <v>-1062.7682453456</v>
      </c>
      <c r="AO90">
        <v>-1062.77367924443</v>
      </c>
      <c r="AP90" s="34">
        <f>627.5095*(AL92-AL91)</f>
        <v>13.827331546221558</v>
      </c>
      <c r="AQ90" s="34">
        <f>627.5095*(AM92-AM91)</f>
        <v>10.750504067994527</v>
      </c>
      <c r="AR90" s="34">
        <f>627.5095*(AN92-AN91)</f>
        <v>10.319027895740907</v>
      </c>
      <c r="AS90" s="34">
        <f>627.5095*(AO92-AO91)</f>
        <v>10.150489794077533</v>
      </c>
      <c r="AT90" s="109">
        <f>AQ90-'CCSD(T)'!BX91</f>
        <v>-5.739695244139714</v>
      </c>
      <c r="AU90" s="109">
        <f>AR90-'CCSD(T)'!BY91</f>
        <v>-5.776195220769976</v>
      </c>
      <c r="AV90" s="109">
        <f>AS90-'CCSD(T)'!BY91</f>
        <v>-5.9447333224333505</v>
      </c>
      <c r="AW90" s="158">
        <f t="shared" si="31"/>
        <v>-0.6000142739169938</v>
      </c>
      <c r="AX90" s="158">
        <f t="shared" si="32"/>
        <v>-0.25266085180036413</v>
      </c>
      <c r="AY90" s="160">
        <f>'LNO-CCSD(T)-def2nZVP'!LB91</f>
        <v>-3.8030025081472019E-2</v>
      </c>
      <c r="AZ90" s="23"/>
      <c r="BA90" s="114" t="s">
        <v>87</v>
      </c>
      <c r="BB90" s="144">
        <v>-1058.23627902107</v>
      </c>
      <c r="BC90">
        <v>-1060.6425924985999</v>
      </c>
      <c r="BD90" s="4">
        <v>-1060.73274137617</v>
      </c>
      <c r="BE90" s="4">
        <v>-1060.7361032609499</v>
      </c>
      <c r="BF90" s="34">
        <f>627.5095*(BB92-BB91)</f>
        <v>16.128768276180896</v>
      </c>
      <c r="BG90" s="34">
        <f>627.5095*(BC92-BC91)</f>
        <v>15.793273227404331</v>
      </c>
      <c r="BH90" s="34">
        <f>627.5095*(BD92-BD91)</f>
        <v>15.525668054897327</v>
      </c>
      <c r="BI90" s="34">
        <f>627.5095*(BE92-BE91)</f>
        <v>15.44508879445609</v>
      </c>
      <c r="BJ90" s="109">
        <f>BF90-'CCSD(T)'!BV91</f>
        <v>-0.72130064674281869</v>
      </c>
      <c r="BK90" s="109">
        <f>BG90-'CCSD(T)'!BX91</f>
        <v>-0.69692608472990969</v>
      </c>
      <c r="BL90" s="109">
        <f>BH90-'CCSD(T)'!CG91</f>
        <v>6.5469912331254321E-2</v>
      </c>
      <c r="BM90" s="109">
        <f>BI90-'CCSD(T)'!CG91</f>
        <v>-1.5109348109982434E-2</v>
      </c>
      <c r="BO90" s="114" t="s">
        <v>87</v>
      </c>
      <c r="BP90">
        <v>-1058.23627902107</v>
      </c>
      <c r="BQ90">
        <v>-1060.6480188493599</v>
      </c>
      <c r="BR90">
        <v>-1060.73942054756</v>
      </c>
      <c r="BS90">
        <v>-1060.74289896717</v>
      </c>
      <c r="BT90" s="34">
        <f>627.5095*(BP92-BP91)</f>
        <v>16.128768276180896</v>
      </c>
      <c r="BU90" s="34">
        <f>627.5095*(BQ92-BQ91)</f>
        <v>15.856790404185327</v>
      </c>
      <c r="BV90" s="34">
        <f>627.5095*(BR92-BR91)</f>
        <v>15.591162294450225</v>
      </c>
      <c r="BW90" s="34">
        <f>627.5095*(BS92-BS91)</f>
        <v>15.509436982068697</v>
      </c>
      <c r="BX90" s="109">
        <f>BT90-'CCSD(T)'!BV91</f>
        <v>-0.72130064674281869</v>
      </c>
      <c r="BY90" s="109">
        <f>BU90-'CCSD(T)'!CF91</f>
        <v>2.73449080282262E-2</v>
      </c>
      <c r="BZ90" s="109">
        <f>BV90-'CCSD(T)'!CG91</f>
        <v>0.130964151884152</v>
      </c>
      <c r="CA90" s="109">
        <f>BW90-'CCSD(T)'!CG91</f>
        <v>4.9238839502624643E-2</v>
      </c>
      <c r="CB90" s="157">
        <f t="shared" si="33"/>
        <v>-0.34735342211662967</v>
      </c>
      <c r="CD90" s="114" t="s">
        <v>87</v>
      </c>
      <c r="CE90">
        <v>-1058.31842159903</v>
      </c>
      <c r="CF90">
        <v>-1061.1174276982399</v>
      </c>
      <c r="CG90" s="4">
        <v>-1061.22367583185</v>
      </c>
      <c r="CH90" s="4">
        <v>-1061.22746926543</v>
      </c>
      <c r="CI90" s="34">
        <f>627.5095*(CE92-CE91)</f>
        <v>14.385362523019902</v>
      </c>
      <c r="CJ90" s="34">
        <f>627.5095*(CF92-CF91)</f>
        <v>11.512606242047488</v>
      </c>
      <c r="CK90" s="34">
        <f>627.5095*(CG92-CG91)</f>
        <v>11.037532291131189</v>
      </c>
      <c r="CL90" s="34">
        <f>627.5095*(CH92-CH91)</f>
        <v>10.915754898455845</v>
      </c>
      <c r="CM90" s="109">
        <f>CI90-'CCSD(T)'!BB91</f>
        <v>-0.56115929972723322</v>
      </c>
      <c r="CN90" s="109">
        <f>CJ90-'CCSD(T)'!CH91</f>
        <v>1.5359159168799152E-2</v>
      </c>
      <c r="CO90" s="109">
        <f>CK90-'CCSD(T)'!CI91</f>
        <v>0.16407782329227949</v>
      </c>
      <c r="CP90" s="109">
        <f>CL90-'CCSD(T)'!CI91</f>
        <v>4.2300430616935003E-2</v>
      </c>
      <c r="CQ90" s="157">
        <f t="shared" si="34"/>
        <v>-0.59685134359164316</v>
      </c>
      <c r="CS90" s="33">
        <f t="shared" si="35"/>
        <v>-0.24949792147501348</v>
      </c>
      <c r="CU90" s="23">
        <f t="shared" si="36"/>
        <v>-1.7434057531609941</v>
      </c>
      <c r="CW90" s="23">
        <f t="shared" si="37"/>
        <v>0.55803097679834401</v>
      </c>
      <c r="CY90">
        <f>CE90-'CCSD(T)'!AP91</f>
        <v>3.4564328500437114E-3</v>
      </c>
      <c r="CZ90">
        <f>BP90-'CCSD(T)'!BN91</f>
        <v>3.3461251700828143E-3</v>
      </c>
      <c r="DC90" s="114" t="s">
        <v>87</v>
      </c>
      <c r="DD90">
        <v>-1058.31842159903</v>
      </c>
      <c r="DE90">
        <v>-1061.1118827227399</v>
      </c>
      <c r="DF90">
        <v>-1061.2165680435101</v>
      </c>
      <c r="DG90" s="39">
        <v>-1061.22023271634</v>
      </c>
      <c r="DH90" s="34">
        <f>627.5095*(DD92-DD91)</f>
        <v>14.385362516742019</v>
      </c>
      <c r="DI90" s="34">
        <f>627.5095*(DE92-DE91)</f>
        <v>11.52263066864057</v>
      </c>
      <c r="DJ90" s="34">
        <f>627.5095*(DF92-DF91)</f>
        <v>11.055342215525981</v>
      </c>
      <c r="DK90" s="34">
        <f>627.5095*(DG92-DG91)</f>
        <v>10.935141923601055</v>
      </c>
      <c r="DL90" s="109">
        <f>DH90-'CCSD(T)'!BB91</f>
        <v>-0.56115930600511632</v>
      </c>
      <c r="DM90" s="109">
        <f>DI90-'CCSD(T)'!CH91</f>
        <v>2.5383585761881378E-2</v>
      </c>
      <c r="DN90" s="109">
        <f>DJ90-'CCSD(T)'!CI91</f>
        <v>0.18188774768707106</v>
      </c>
      <c r="DO90" s="109">
        <f>DK90-'CCSD(T)'!CI91</f>
        <v>6.1687455762145404E-2</v>
      </c>
      <c r="DP90" s="157">
        <f t="shared" si="25"/>
        <v>-0.58748874503951498</v>
      </c>
      <c r="DQ90" s="23"/>
    </row>
    <row r="91" spans="1:121" ht="18">
      <c r="A91" s="150">
        <v>17.22</v>
      </c>
      <c r="C91" s="1">
        <v>17.22</v>
      </c>
      <c r="D91" s="1">
        <v>17.22</v>
      </c>
      <c r="E91" s="39">
        <f t="shared" si="26"/>
        <v>0.58925718037951569</v>
      </c>
      <c r="F91" s="5" t="s">
        <v>88</v>
      </c>
      <c r="G91" s="4">
        <v>-1059.11834677207</v>
      </c>
      <c r="H91" s="19">
        <v>-1059.11870666811</v>
      </c>
      <c r="I91" s="138">
        <f t="shared" si="27"/>
        <v>3.5989603998132225E-4</v>
      </c>
      <c r="J91">
        <v>-1062.84247642337</v>
      </c>
      <c r="K91" s="34">
        <f>627.5095*(G92-G90)</f>
        <v>30.433562344421656</v>
      </c>
      <c r="L91" s="34">
        <f>627.5095*(J92-J90)</f>
        <v>19.139595660655178</v>
      </c>
      <c r="M91" s="23">
        <f t="shared" si="50"/>
        <v>0.14088719039400388</v>
      </c>
      <c r="N91" s="33">
        <f t="shared" si="28"/>
        <v>0.20167280583176961</v>
      </c>
      <c r="O91" s="23">
        <f t="shared" si="29"/>
        <v>6.0785615437765728E-2</v>
      </c>
      <c r="P91" s="23">
        <f>'LNO-CCSD(T)-def2nZVP'!LB92</f>
        <v>-0.59273816947123592</v>
      </c>
      <c r="Q91" s="23">
        <f t="shared" si="51"/>
        <v>6.8690643822863565E-2</v>
      </c>
      <c r="R91" s="23">
        <f t="shared" si="30"/>
        <v>-0.36006934926847095</v>
      </c>
      <c r="S91" s="172">
        <f>-'LNO-CCSD(T)-def2nZVP'!AS92+'CCSD(T)'!BY92</f>
        <v>-0.51538771773923031</v>
      </c>
      <c r="T91" s="356">
        <f>-'LNO-CCSD(T)-def2nZVP'!FA92+'CCSD(T)'!CI92</f>
        <v>2.6081199729006244E-2</v>
      </c>
      <c r="U91" s="96">
        <f>'LNO-CCSD(T)-def2nZVP'!KV92+Q91+T91+R91</f>
        <v>16.630742819620483</v>
      </c>
      <c r="V91" s="33">
        <f t="shared" si="52"/>
        <v>-0.58925718037951569</v>
      </c>
      <c r="W91" s="114" t="s">
        <v>88</v>
      </c>
      <c r="X91">
        <v>-1059.0807783534799</v>
      </c>
      <c r="Y91">
        <v>-1062.58664074434</v>
      </c>
      <c r="Z91">
        <v>-1062.7537139538199</v>
      </c>
      <c r="AA91">
        <v>-1062.7588168735001</v>
      </c>
      <c r="AB91" s="34">
        <f>627.5095*(X92-X90)</f>
        <v>30.292675154027652</v>
      </c>
      <c r="AC91" s="34">
        <f>627.5095*(Y92-Y90)</f>
        <v>18.937922854823409</v>
      </c>
      <c r="AD91" s="34">
        <f>627.5095*(Z92-Z90)</f>
        <v>16.611520433466197</v>
      </c>
      <c r="AE91" s="34">
        <f>627.5095*(AA92-AA90)</f>
        <v>16.567497328853747</v>
      </c>
      <c r="AF91" s="109">
        <f>AC91-'CCSD(T)'!BX92</f>
        <v>-7.8131154399168672</v>
      </c>
      <c r="AG91" s="109">
        <f>AD91-'CCSD(T)'!BY92</f>
        <v>-8.7428721151249071</v>
      </c>
      <c r="AH91" s="109">
        <f>AE91-'CCSD(T)'!BY92</f>
        <v>-8.7868952197373567</v>
      </c>
      <c r="AK91" s="5" t="s">
        <v>88</v>
      </c>
      <c r="AL91">
        <v>-1059.0807783534799</v>
      </c>
      <c r="AM91">
        <v>-1062.5885574185199</v>
      </c>
      <c r="AN91">
        <v>-1062.7575587854001</v>
      </c>
      <c r="AO91">
        <v>-1062.7627918467999</v>
      </c>
      <c r="AP91" s="34">
        <f>627.5095*(AL92-AL90)</f>
        <v>30.292675160305532</v>
      </c>
      <c r="AQ91" s="34">
        <f>627.5095*(AM92-AM90)</f>
        <v>19.321464053346006</v>
      </c>
      <c r="AR91" s="34">
        <f>627.5095*(AN92-AN90)</f>
        <v>17.024945943518169</v>
      </c>
      <c r="AS91" s="34">
        <f>627.5095*(AO92-AO90)</f>
        <v>16.982435237233744</v>
      </c>
      <c r="AT91" s="109">
        <f>AQ91-'CCSD(T)'!BX92</f>
        <v>-7.4295742413942705</v>
      </c>
      <c r="AU91" s="109">
        <f>AR91-'CCSD(T)'!BY92</f>
        <v>-8.3294466050729348</v>
      </c>
      <c r="AV91" s="109">
        <f>AS91-'CCSD(T)'!BY92</f>
        <v>-8.3719573113573595</v>
      </c>
      <c r="AW91" s="158">
        <f t="shared" si="31"/>
        <v>-2.3390288161122612</v>
      </c>
      <c r="AX91" s="158">
        <f t="shared" si="32"/>
        <v>-0.96392954805093822</v>
      </c>
      <c r="AY91" s="160">
        <f>'LNO-CCSD(T)-def2nZVP'!LB92</f>
        <v>-0.59273816947123592</v>
      </c>
      <c r="AZ91" s="23"/>
      <c r="BA91" s="114" t="s">
        <v>88</v>
      </c>
      <c r="BB91" s="144">
        <v>-1058.2048994476299</v>
      </c>
      <c r="BC91">
        <v>-1060.6253254747201</v>
      </c>
      <c r="BD91" s="4">
        <v>-1060.71715926515</v>
      </c>
      <c r="BE91" s="4">
        <v>-1060.7204863014199</v>
      </c>
      <c r="BF91" s="34">
        <f>627.5095*(BB92-BB90)</f>
        <v>35.819748715767993</v>
      </c>
      <c r="BG91" s="34">
        <f>627.5095*(BC92-BC90)</f>
        <v>26.628494748747944</v>
      </c>
      <c r="BH91" s="34">
        <f>627.5095*(BD92-BD90)</f>
        <v>25.303590749981158</v>
      </c>
      <c r="BI91" s="34">
        <f>627.5095*(BE92-BE90)</f>
        <v>25.244879260651068</v>
      </c>
      <c r="BJ91" s="109">
        <f>BF91-'CCSD(T)'!BV92</f>
        <v>0.43971308773968332</v>
      </c>
      <c r="BK91" s="109">
        <f>BG91-'CCSD(T)'!BX92</f>
        <v>-0.12254354599233253</v>
      </c>
      <c r="BL91" s="109">
        <f>BH91-'CCSD(T)'!CG92</f>
        <v>-0.55560511849934713</v>
      </c>
      <c r="BM91" s="109">
        <f>BI91-'CCSD(T)'!CG92</f>
        <v>-0.61431660782943709</v>
      </c>
      <c r="BO91" s="114" t="s">
        <v>88</v>
      </c>
      <c r="BP91">
        <v>-1058.2048994476299</v>
      </c>
      <c r="BQ91">
        <v>-1060.6299175931699</v>
      </c>
      <c r="BR91">
        <v>-1060.7229916538599</v>
      </c>
      <c r="BS91">
        <v>-1060.72643552817</v>
      </c>
      <c r="BT91" s="34">
        <f>627.5095*(BP92-BP90)</f>
        <v>35.819748715767993</v>
      </c>
      <c r="BU91" s="34">
        <f>627.5095*(BQ92-BQ90)</f>
        <v>27.215500625339967</v>
      </c>
      <c r="BV91" s="34">
        <f>627.5095*(BR92-BR90)</f>
        <v>25.900449165749801</v>
      </c>
      <c r="BW91" s="34">
        <f>627.5095*(BS92-BS90)</f>
        <v>25.840401357278644</v>
      </c>
      <c r="BX91" s="109">
        <f>BT91-'CCSD(T)'!BV92</f>
        <v>0.43971308773968332</v>
      </c>
      <c r="BY91" s="109">
        <f>BU91-'CCSD(T)'!CF92</f>
        <v>-4.350236027472576E-2</v>
      </c>
      <c r="BZ91" s="109">
        <f>BV91-'CCSD(T)'!CG92</f>
        <v>4.1253297269296496E-2</v>
      </c>
      <c r="CA91" s="109">
        <f>BW91-'CCSD(T)'!CG92</f>
        <v>-1.8794511201861042E-2</v>
      </c>
      <c r="CB91" s="157">
        <f t="shared" si="33"/>
        <v>-1.375099268061323</v>
      </c>
      <c r="CD91" s="114" t="s">
        <v>88</v>
      </c>
      <c r="CE91">
        <v>-1058.2916411326601</v>
      </c>
      <c r="CF91">
        <v>-1061.10128406733</v>
      </c>
      <c r="CG91" s="4">
        <v>-1061.20953736566</v>
      </c>
      <c r="CH91" s="4">
        <v>-1061.2132270443301</v>
      </c>
      <c r="CI91" s="34">
        <f>627.5095*(CE92-CE90)</f>
        <v>31.190359584580257</v>
      </c>
      <c r="CJ91" s="34">
        <f>627.5095*(CF92-CF90)</f>
        <v>21.642888002526725</v>
      </c>
      <c r="CK91" s="34">
        <f>627.5095*(CG92-CG90)</f>
        <v>19.909554140743424</v>
      </c>
      <c r="CL91" s="34">
        <f>627.5095*(CH92-CH90)</f>
        <v>19.852883939773939</v>
      </c>
      <c r="CM91" s="109">
        <f>CI91-'CCSD(T)'!BB92</f>
        <v>0.50940136881138542</v>
      </c>
      <c r="CN91" s="109">
        <f>CJ91-'CCSD(T)'!CH92</f>
        <v>-5.1870574671184499E-2</v>
      </c>
      <c r="CO91" s="109">
        <f>CK91-'CCSD(T)'!CI92</f>
        <v>3.0790350187487547E-2</v>
      </c>
      <c r="CP91" s="109">
        <f>CL91-'CCSD(T)'!CI92</f>
        <v>-2.5879850781997504E-2</v>
      </c>
      <c r="CQ91" s="157">
        <f t="shared" si="34"/>
        <v>-1.7900040627527858</v>
      </c>
      <c r="CS91" s="33">
        <f t="shared" si="35"/>
        <v>-0.4149047946914628</v>
      </c>
      <c r="CU91" s="23">
        <f t="shared" si="36"/>
        <v>-4.629389131187736</v>
      </c>
      <c r="CW91" s="23">
        <f t="shared" si="37"/>
        <v>0.8976844242747255</v>
      </c>
      <c r="CY91">
        <f>CE91-'CCSD(T)'!AP92</f>
        <v>5.1624797999920702E-3</v>
      </c>
      <c r="CZ91">
        <f>BP91-'CCSD(T)'!BN92</f>
        <v>5.1963182500003313E-3</v>
      </c>
      <c r="DC91" s="114" t="s">
        <v>88</v>
      </c>
      <c r="DD91">
        <v>-1058.2916411326501</v>
      </c>
      <c r="DE91">
        <v>-1061.0967172855001</v>
      </c>
      <c r="DF91">
        <v>-1061.2034492036901</v>
      </c>
      <c r="DG91" s="39">
        <v>-1061.2070138095</v>
      </c>
      <c r="DH91" s="34">
        <f>627.5095*(DD92-DD90)</f>
        <v>31.190359584580257</v>
      </c>
      <c r="DI91" s="34">
        <f>627.5095*(DE92-DE90)</f>
        <v>21.03908660828753</v>
      </c>
      <c r="DJ91" s="34">
        <f>627.5095*(DF92-DF90)</f>
        <v>19.287538831542395</v>
      </c>
      <c r="DK91" s="34">
        <f>627.5095*(DG92-DG90)</f>
        <v>19.230131545277398</v>
      </c>
      <c r="DL91" s="109">
        <f>DH91-'CCSD(T)'!BB92</f>
        <v>0.50940136881138542</v>
      </c>
      <c r="DM91" s="109">
        <f>DI91-'CCSD(T)'!CH92</f>
        <v>-0.65567196891037938</v>
      </c>
      <c r="DN91" s="109">
        <f>DJ91-'CCSD(T)'!CI92</f>
        <v>-0.591224959013541</v>
      </c>
      <c r="DO91" s="109">
        <f>DK91-'CCSD(T)'!CI92</f>
        <v>-0.64863224527853802</v>
      </c>
      <c r="DP91" s="157">
        <f t="shared" si="25"/>
        <v>-1.8089550630101314</v>
      </c>
      <c r="DQ91" s="23"/>
    </row>
    <row r="92" spans="1:121" ht="18">
      <c r="A92" s="150">
        <v>-7.34</v>
      </c>
      <c r="C92" s="1">
        <v>-7.34</v>
      </c>
      <c r="D92" s="1">
        <v>-7.34</v>
      </c>
      <c r="E92" s="39">
        <f t="shared" si="26"/>
        <v>0.50815066446955548</v>
      </c>
      <c r="F92" s="5" t="s">
        <v>89</v>
      </c>
      <c r="G92" s="4">
        <v>-1059.09633958838</v>
      </c>
      <c r="H92" s="19">
        <v>-1059.09669193842</v>
      </c>
      <c r="I92" s="138">
        <f t="shared" si="27"/>
        <v>3.5235003997513559E-4</v>
      </c>
      <c r="J92">
        <v>-1062.82586534744</v>
      </c>
      <c r="K92" s="34">
        <f>627.5095*(G90-G91)</f>
        <v>-16.623845510705788</v>
      </c>
      <c r="L92" s="34">
        <f>627.5095*(J90-J91)</f>
        <v>-8.7159877093046454</v>
      </c>
      <c r="M92" s="23">
        <f t="shared" si="50"/>
        <v>-0.15850189662181435</v>
      </c>
      <c r="N92" s="33">
        <f t="shared" si="28"/>
        <v>-0.50853546836397179</v>
      </c>
      <c r="O92" s="23">
        <f t="shared" si="29"/>
        <v>-0.35003357174215743</v>
      </c>
      <c r="P92" s="23">
        <f>'LNO-CCSD(T)-def2nZVP'!LB93</f>
        <v>0.55470814438976568</v>
      </c>
      <c r="Q92" s="23">
        <f t="shared" si="51"/>
        <v>-0.28590690642247146</v>
      </c>
      <c r="R92" s="23">
        <f t="shared" si="30"/>
        <v>0.33696733375972765</v>
      </c>
      <c r="S92" s="172">
        <f>-'LNO-CCSD(T)-def2nZVP'!AS93+'CCSD(T)'!BY93</f>
        <v>1.0693080852174113</v>
      </c>
      <c r="T92" s="356">
        <f>-'LNO-CCSD(T)-def2nZVP'!FA93+'CCSD(T)'!CI93</f>
        <v>-0.12839626862762721</v>
      </c>
      <c r="U92" s="96">
        <f>'LNO-CCSD(T)-def2nZVP'!KV93+Q92+T92+R92</f>
        <v>-6.8318493355304444</v>
      </c>
      <c r="V92" s="33">
        <f t="shared" si="52"/>
        <v>0.50815066446955548</v>
      </c>
      <c r="W92" s="114" t="s">
        <v>89</v>
      </c>
      <c r="X92">
        <v>-1059.0587430989699</v>
      </c>
      <c r="Y92">
        <v>-1062.56954065165</v>
      </c>
      <c r="Z92">
        <v>-1062.73731446489</v>
      </c>
      <c r="AA92">
        <v>-1062.7426835307399</v>
      </c>
      <c r="AB92" s="34">
        <f>627.5095*(X90-X91)</f>
        <v>-16.465343614083974</v>
      </c>
      <c r="AC92" s="34">
        <f>627.5095*(Y90-Y91)</f>
        <v>-8.2074522409406736</v>
      </c>
      <c r="AD92" s="34">
        <f>627.5095*(Z90-Z91)</f>
        <v>-6.3206853348141596</v>
      </c>
      <c r="AE92" s="34">
        <f>627.5095*(AA90-AA91)</f>
        <v>-6.4436714800638351</v>
      </c>
      <c r="AF92" s="109">
        <f>AC92-'CCSD(T)'!BX93</f>
        <v>2.0533867416653635</v>
      </c>
      <c r="AG92" s="109">
        <f>AD92-'CCSD(T)'!BY93</f>
        <v>2.9384840972660609</v>
      </c>
      <c r="AH92" s="109">
        <f>AE92-'CCSD(T)'!BY93</f>
        <v>2.8154979520163854</v>
      </c>
      <c r="AK92" s="5" t="s">
        <v>89</v>
      </c>
      <c r="AL92">
        <v>-1059.0587430989599</v>
      </c>
      <c r="AM92">
        <v>-1062.5714254004899</v>
      </c>
      <c r="AN92">
        <v>-1062.7411143683901</v>
      </c>
      <c r="AO92">
        <v>-1062.7466160123399</v>
      </c>
      <c r="AP92" s="34">
        <f>627.5095*(AL90-AL91)</f>
        <v>-16.465343614083974</v>
      </c>
      <c r="AQ92" s="34">
        <f>627.5095*(AM90-AM91)</f>
        <v>-8.5709599853514771</v>
      </c>
      <c r="AR92" s="34">
        <f>627.5095*(AN90-AN91)</f>
        <v>-6.7059180477772609</v>
      </c>
      <c r="AS92" s="34">
        <f>627.5095*(AO90-AO91)</f>
        <v>-6.8319454431562097</v>
      </c>
      <c r="AT92" s="109">
        <f>AQ92-'CCSD(T)'!BX93</f>
        <v>1.68987899725456</v>
      </c>
      <c r="AU92" s="109">
        <f>AR92-'CCSD(T)'!BY93</f>
        <v>2.5532513843029596</v>
      </c>
      <c r="AV92" s="109">
        <f>AS92-'CCSD(T)'!BY93</f>
        <v>2.4272239889240108</v>
      </c>
      <c r="AW92" s="158">
        <f t="shared" si="31"/>
        <v>1.7390145421952674</v>
      </c>
      <c r="AX92" s="158">
        <f t="shared" si="32"/>
        <v>0.71126869625057232</v>
      </c>
      <c r="AY92" s="160">
        <f>'LNO-CCSD(T)-def2nZVP'!LB93</f>
        <v>0.55470814438976568</v>
      </c>
      <c r="AZ92" s="23"/>
      <c r="BA92" s="114" t="s">
        <v>89</v>
      </c>
      <c r="BB92" s="144">
        <v>-1058.17919662038</v>
      </c>
      <c r="BC92">
        <v>-1060.6001572928401</v>
      </c>
      <c r="BD92" s="4">
        <v>-1060.6924175392401</v>
      </c>
      <c r="BE92" s="4">
        <v>-1060.6958729867299</v>
      </c>
      <c r="BF92" s="34">
        <f>627.5095*(BB90-BB91)</f>
        <v>-19.690980439587097</v>
      </c>
      <c r="BG92" s="34">
        <f>627.5095*(BC90-BC91)</f>
        <v>-10.835221521343614</v>
      </c>
      <c r="BH92" s="34">
        <f>627.5095*(BD90-BD91)</f>
        <v>-9.7779226950838325</v>
      </c>
      <c r="BI92" s="34">
        <f>627.5095*(BE90-BE91)</f>
        <v>-9.7997904661949775</v>
      </c>
      <c r="BJ92" s="109">
        <f>BF92-'CCSD(T)'!BV93</f>
        <v>-1.161013734482502</v>
      </c>
      <c r="BK92" s="109">
        <f>BG92-'CCSD(T)'!BX93</f>
        <v>-0.57438253873757716</v>
      </c>
      <c r="BL92" s="109">
        <f>BH92-'CCSD(T)'!CG93</f>
        <v>0.62107503083059967</v>
      </c>
      <c r="BM92" s="109">
        <f>BI92-'CCSD(T)'!CG93</f>
        <v>0.59920725971945465</v>
      </c>
      <c r="BO92" s="114" t="s">
        <v>89</v>
      </c>
      <c r="BP92">
        <v>-1058.17919662038</v>
      </c>
      <c r="BQ92">
        <v>-1060.6046481902299</v>
      </c>
      <c r="BR92">
        <v>-1060.69814555624</v>
      </c>
      <c r="BS92">
        <v>-1060.7017196681199</v>
      </c>
      <c r="BT92" s="34">
        <f>627.5095*(BP90-BP91)</f>
        <v>-19.690980439587097</v>
      </c>
      <c r="BU92" s="34">
        <f>627.5095*(BQ90-BQ91)</f>
        <v>-11.358710221154642</v>
      </c>
      <c r="BV92" s="34">
        <f>627.5095*(BR90-BR91)</f>
        <v>-10.309286871299578</v>
      </c>
      <c r="BW92" s="34">
        <f>627.5095*(BS90-BS91)</f>
        <v>-10.330964375209946</v>
      </c>
      <c r="BX92" s="109">
        <f>BT92-'CCSD(T)'!BV93</f>
        <v>-1.161013734482502</v>
      </c>
      <c r="BY92" s="109">
        <f>BU92-'CCSD(T)'!CF93</f>
        <v>7.084726830295196E-2</v>
      </c>
      <c r="BZ92" s="109">
        <f>BV92-'CCSD(T)'!CG93</f>
        <v>8.971085461485373E-2</v>
      </c>
      <c r="CA92" s="109">
        <f>BW92-'CCSD(T)'!CG93</f>
        <v>6.8033350704485684E-2</v>
      </c>
      <c r="CB92" s="157">
        <f t="shared" si="33"/>
        <v>1.0277458459446951</v>
      </c>
      <c r="CD92" s="114" t="s">
        <v>89</v>
      </c>
      <c r="CE92">
        <v>-1058.2687165992099</v>
      </c>
      <c r="CF92">
        <v>-1061.08293756223</v>
      </c>
      <c r="CG92" s="4">
        <v>-1061.1919479390599</v>
      </c>
      <c r="CH92" s="4">
        <v>-1061.19583168235</v>
      </c>
      <c r="CI92" s="34">
        <f>627.5095*(CE90-CE91)</f>
        <v>-16.804997061560357</v>
      </c>
      <c r="CJ92" s="34">
        <f>627.5095*(CF90-CF91)</f>
        <v>-10.130281760479239</v>
      </c>
      <c r="CK92" s="34">
        <f>627.5095*(CG90-CG91)</f>
        <v>-8.8720218496122332</v>
      </c>
      <c r="CL92" s="34">
        <f>627.5095*(CH90-CH91)</f>
        <v>-8.9371290413180944</v>
      </c>
      <c r="CM92" s="109">
        <f>CI92-'CCSD(T)'!BB93</f>
        <v>-1.0705606685386204</v>
      </c>
      <c r="CN92" s="109">
        <f>CJ92-'CCSD(T)'!CH93</f>
        <v>6.7229733839981876E-2</v>
      </c>
      <c r="CO92" s="109">
        <f>CK92-'CCSD(T)'!CI93</f>
        <v>0.13328747310479194</v>
      </c>
      <c r="CP92" s="109">
        <f>CL92-'CCSD(T)'!CI93</f>
        <v>6.8180281398930731E-2</v>
      </c>
      <c r="CQ92" s="157">
        <f t="shared" si="34"/>
        <v>1.1931527191611444</v>
      </c>
      <c r="CS92" s="33">
        <f t="shared" si="35"/>
        <v>0.16540687321644931</v>
      </c>
      <c r="CU92" s="23">
        <f t="shared" si="36"/>
        <v>2.8859833780267401</v>
      </c>
      <c r="CW92" s="23">
        <f t="shared" si="37"/>
        <v>-0.33965344747638326</v>
      </c>
      <c r="CY92">
        <f>CE92-'CCSD(T)'!AP93</f>
        <v>4.2682155701641022E-3</v>
      </c>
      <c r="CZ92">
        <f>BP92-'CCSD(T)'!BN93</f>
        <v>4.0468525498909003E-3</v>
      </c>
      <c r="DC92" s="114" t="s">
        <v>89</v>
      </c>
      <c r="DD92">
        <v>-1058.2687165992099</v>
      </c>
      <c r="DE92">
        <v>-1061.0783548054601</v>
      </c>
      <c r="DF92">
        <v>-1061.18583139517</v>
      </c>
      <c r="DG92" s="39">
        <v>-1061.1895875523301</v>
      </c>
      <c r="DH92" s="34">
        <f>627.5095*(DD90-DD91)</f>
        <v>-16.80499706783824</v>
      </c>
      <c r="DI92" s="34">
        <f>627.5095*(DE90-DE91)</f>
        <v>-9.5164559396469599</v>
      </c>
      <c r="DJ92" s="34">
        <f>627.5095*(DF90-DF91)</f>
        <v>-8.2321966160164148</v>
      </c>
      <c r="DK92" s="34">
        <f>627.5095*(DG90-DG91)</f>
        <v>-8.2949896216763417</v>
      </c>
      <c r="DL92" s="109">
        <f>DH92-'CCSD(T)'!BB93</f>
        <v>-1.0705606748165035</v>
      </c>
      <c r="DM92" s="109">
        <f>DI92-'CCSD(T)'!CH93</f>
        <v>0.68105555467226075</v>
      </c>
      <c r="DN92" s="109">
        <f>DJ92-'CCSD(T)'!CI93</f>
        <v>0.77311270670061027</v>
      </c>
      <c r="DO92" s="109">
        <f>DK92-'CCSD(T)'!CI93</f>
        <v>0.71031970104068343</v>
      </c>
      <c r="DP92" s="157">
        <f t="shared" si="25"/>
        <v>1.2214663179706182</v>
      </c>
      <c r="DQ92" s="23"/>
    </row>
    <row r="93" spans="1:121" ht="18">
      <c r="A93" s="150">
        <v>3.25</v>
      </c>
      <c r="C93" s="1">
        <v>3.25</v>
      </c>
      <c r="D93" s="1">
        <v>3.25</v>
      </c>
      <c r="E93" s="39">
        <f t="shared" si="26"/>
        <v>0.63061558499095671</v>
      </c>
      <c r="F93" s="5" t="s">
        <v>90</v>
      </c>
      <c r="G93" s="4">
        <v>-1059.1042205175199</v>
      </c>
      <c r="H93" s="19">
        <v>-1059.1045937228</v>
      </c>
      <c r="I93" s="138">
        <f t="shared" si="27"/>
        <v>3.7320528008422116E-4</v>
      </c>
      <c r="J93">
        <v>-1062.8537855786999</v>
      </c>
      <c r="K93" s="34">
        <f>627.5095*(G95-G94)</f>
        <v>19.971253140104182</v>
      </c>
      <c r="L93" s="34">
        <f>627.5095*(J95-J94)</f>
        <v>6.4162072279251134</v>
      </c>
      <c r="M93" s="23">
        <f t="shared" si="50"/>
        <v>0.12790218674105702</v>
      </c>
      <c r="N93" s="33">
        <f t="shared" si="28"/>
        <v>-0.57510704758017361</v>
      </c>
      <c r="O93" s="23">
        <f t="shared" si="29"/>
        <v>-0.70300923432123064</v>
      </c>
      <c r="P93" s="23">
        <f>'LNO-CCSD(T)-def2nZVP'!LB94</f>
        <v>-0.20588022580295018</v>
      </c>
      <c r="Q93" s="23">
        <f t="shared" si="51"/>
        <v>-0.49926394099381016</v>
      </c>
      <c r="R93" s="23">
        <f t="shared" si="30"/>
        <v>-0.12506560695803398</v>
      </c>
      <c r="S93" s="172">
        <f>-'LNO-CCSD(T)-def2nZVP'!AS94+'CCSD(T)'!BY94</f>
        <v>0.50188561034953061</v>
      </c>
      <c r="T93" s="356">
        <f>-'LNO-CCSD(T)-def2nZVP'!FA94+'CCSD(T)'!CI94</f>
        <v>-6.9190012551086699E-2</v>
      </c>
      <c r="U93" s="96">
        <f>'LNO-CCSD(T)-def2nZVP'!KV94+Q93+T93+R93</f>
        <v>2.6193844150090433</v>
      </c>
      <c r="V93" s="33">
        <f t="shared" si="52"/>
        <v>-0.63061558499095671</v>
      </c>
      <c r="W93" s="114" t="s">
        <v>90</v>
      </c>
      <c r="X93">
        <v>-1059.0669086614701</v>
      </c>
      <c r="Y93">
        <v>-1062.59801545198</v>
      </c>
      <c r="Z93">
        <v>-1062.7690122977799</v>
      </c>
      <c r="AA93">
        <v>-1062.7744943335599</v>
      </c>
      <c r="AB93" s="34">
        <f>627.5095*(X95-X94)</f>
        <v>19.843350953363124</v>
      </c>
      <c r="AC93" s="34">
        <f>627.5095*(Y95-Y94)</f>
        <v>6.9913142755052871</v>
      </c>
      <c r="AD93" s="34">
        <f>627.5095*(Z95-Z94)</f>
        <v>5.0797046634057637</v>
      </c>
      <c r="AE93" s="34">
        <f>627.5095*(AA95-AA94)</f>
        <v>4.7325074223003547</v>
      </c>
      <c r="AF93" s="109">
        <f>AC93-'CCSD(T)'!BX94</f>
        <v>-6.8795889673465282E-2</v>
      </c>
      <c r="AG93" s="109">
        <f>AD93-'CCSD(T)'!BY94</f>
        <v>-0.33709502684319403</v>
      </c>
      <c r="AH93" s="109">
        <f>AE93-'CCSD(T)'!BY94</f>
        <v>-0.68429226794860298</v>
      </c>
      <c r="AK93" s="5" t="s">
        <v>90</v>
      </c>
      <c r="AL93">
        <v>-1059.0669086614701</v>
      </c>
      <c r="AM93">
        <v>-1062.6003787582399</v>
      </c>
      <c r="AN93">
        <v>-1062.7733938475999</v>
      </c>
      <c r="AO93">
        <v>-1062.7790102501399</v>
      </c>
      <c r="AP93" s="34">
        <f>627.5095*(AL95-AL94)</f>
        <v>19.843350959641008</v>
      </c>
      <c r="AQ93" s="34">
        <f>627.5095*(AM95-AM94)</f>
        <v>6.0234958817554256</v>
      </c>
      <c r="AR93" s="34">
        <f>627.5095*(AN95-AN94)</f>
        <v>3.9349759112106359</v>
      </c>
      <c r="AS93" s="34">
        <f>627.5095*(AO95-AO94)</f>
        <v>3.5767003787052944</v>
      </c>
      <c r="AT93" s="109">
        <f>AQ93-'CCSD(T)'!BX94</f>
        <v>-1.0366142834233267</v>
      </c>
      <c r="AU93" s="109">
        <f>AR93-'CCSD(T)'!BY94</f>
        <v>-1.4818237790383217</v>
      </c>
      <c r="AV93" s="109">
        <f>AS93-'CCSD(T)'!BY94</f>
        <v>-1.8400993115436632</v>
      </c>
      <c r="AW93" s="158">
        <f t="shared" si="31"/>
        <v>-2.4467955030501312</v>
      </c>
      <c r="AX93" s="158">
        <f t="shared" si="32"/>
        <v>-0.93302132919795699</v>
      </c>
      <c r="AY93" s="160">
        <f>'LNO-CCSD(T)-def2nZVP'!LB94</f>
        <v>-0.20588022580295018</v>
      </c>
      <c r="AZ93" s="23"/>
      <c r="BA93" s="114" t="s">
        <v>90</v>
      </c>
      <c r="BB93" s="144">
        <v>-1058.1879064161001</v>
      </c>
      <c r="BC93">
        <v>-1060.63947343106</v>
      </c>
      <c r="BD93" s="4">
        <v>-1060.73394192397</v>
      </c>
      <c r="BE93" s="4">
        <v>-1060.7375221997299</v>
      </c>
      <c r="BF93" s="34">
        <f>627.5095*(BB95-BB94)</f>
        <v>21.607066051729625</v>
      </c>
      <c r="BG93" s="34">
        <f>627.5095*(BC95-BC94)</f>
        <v>8.1464607335093557</v>
      </c>
      <c r="BH93" s="34">
        <f>627.5095*(BD95-BD94)</f>
        <v>6.8918828099818983</v>
      </c>
      <c r="BI93" s="34">
        <f>627.5095*(BE95-BE94)</f>
        <v>6.7486882544609941</v>
      </c>
      <c r="BJ93" s="109">
        <f>BF93-'CCSD(T)'!BV94</f>
        <v>-0.69568808079140609</v>
      </c>
      <c r="BK93" s="109">
        <f>BG93-'CCSD(T)'!BX94</f>
        <v>1.0863505683306034</v>
      </c>
      <c r="BL93" s="109">
        <f>BH93-'CCSD(T)'!CG94</f>
        <v>2.0151119978863123</v>
      </c>
      <c r="BM93" s="109">
        <f>BI93-'CCSD(T)'!CG94</f>
        <v>1.8719174423654081</v>
      </c>
      <c r="BO93" s="114" t="s">
        <v>90</v>
      </c>
      <c r="BP93">
        <v>-1058.1879064161001</v>
      </c>
      <c r="BQ93">
        <v>-1060.64393937811</v>
      </c>
      <c r="BR93">
        <v>-1060.7397581376199</v>
      </c>
      <c r="BS93">
        <v>-1060.7434576142</v>
      </c>
      <c r="BT93" s="34">
        <f>627.5095*(BP95-BP94)</f>
        <v>21.607066051729625</v>
      </c>
      <c r="BU93" s="34">
        <f>627.5095*(BQ95-BQ94)</f>
        <v>6.6586151643298281</v>
      </c>
      <c r="BV93" s="34">
        <f>627.5095*(BR95-BR94)</f>
        <v>5.2933401975308954</v>
      </c>
      <c r="BW93" s="34">
        <f>627.5095*(BS95-BS94)</f>
        <v>5.144840990477654</v>
      </c>
      <c r="BX93" s="109">
        <f>BT93-'CCSD(T)'!BV94</f>
        <v>-0.69568808079140609</v>
      </c>
      <c r="BY93" s="109">
        <f>BU93-'CCSD(T)'!CF94</f>
        <v>0.16331289915609215</v>
      </c>
      <c r="BZ93" s="109">
        <f>BV93-'CCSD(T)'!CG94</f>
        <v>0.41656938543530941</v>
      </c>
      <c r="CA93" s="109">
        <f>BW93-'CCSD(T)'!CG94</f>
        <v>0.26807017838206804</v>
      </c>
      <c r="CB93" s="157">
        <f t="shared" si="33"/>
        <v>-1.5137741738521742</v>
      </c>
      <c r="CD93" s="114" t="s">
        <v>90</v>
      </c>
      <c r="CE93">
        <v>-1058.2744170599899</v>
      </c>
      <c r="CF93">
        <v>-1061.1130601939301</v>
      </c>
      <c r="CG93" s="4">
        <v>-1061.22541315185</v>
      </c>
      <c r="CH93" s="4">
        <v>-1061.2294140147601</v>
      </c>
      <c r="CI93" s="34">
        <f>627.5095*(CE95-CE94)</f>
        <v>20.211064366929364</v>
      </c>
      <c r="CJ93" s="34">
        <f>627.5095*(CF95-CF94)</f>
        <v>4.6921794009751254</v>
      </c>
      <c r="CK93" s="34">
        <f>627.5095*(CG95-CG94)</f>
        <v>2.6295955652800274</v>
      </c>
      <c r="CL93" s="34">
        <f>627.5095*(CH95-CH94)</f>
        <v>2.4177673591105413</v>
      </c>
      <c r="CM93" s="109">
        <f>CI93-'CCSD(T)'!BB94</f>
        <v>-0.5206432890737176</v>
      </c>
      <c r="CN93" s="109">
        <f>CJ93-'CCSD(T)'!CH94</f>
        <v>0.16082699705134562</v>
      </c>
      <c r="CO93" s="109">
        <f>CK93-'CCSD(T)'!CI94</f>
        <v>0.48711114516570042</v>
      </c>
      <c r="CP93" s="109">
        <f>CL93-'CCSD(T)'!CI94</f>
        <v>0.27528293899621437</v>
      </c>
      <c r="CQ93" s="157">
        <f t="shared" si="34"/>
        <v>-2.2744120418645841</v>
      </c>
      <c r="CS93" s="33">
        <f t="shared" si="35"/>
        <v>-0.76063786801240996</v>
      </c>
      <c r="CU93" s="23">
        <f t="shared" si="36"/>
        <v>-1.396001684800261</v>
      </c>
      <c r="CW93" s="23">
        <f t="shared" si="37"/>
        <v>0.36771340728835611</v>
      </c>
      <c r="CY93">
        <f>CE93-'CCSD(T)'!AP94</f>
        <v>4.0847954201126413E-3</v>
      </c>
      <c r="CZ93">
        <f>BP93-'CCSD(T)'!BN94</f>
        <v>3.90240804995301E-3</v>
      </c>
      <c r="DC93" s="114" t="s">
        <v>90</v>
      </c>
      <c r="DD93">
        <v>-1058.2744170599899</v>
      </c>
      <c r="DE93">
        <v>-1061.1084481113801</v>
      </c>
      <c r="DF93">
        <v>-1061.2191692723</v>
      </c>
      <c r="DG93" s="39">
        <v>-1061.22304068382</v>
      </c>
      <c r="DH93" s="34">
        <f>627.5095*(DD95-DD94)</f>
        <v>20.211064354373597</v>
      </c>
      <c r="DI93" s="34">
        <f>627.5095*(DE95-DE94)</f>
        <v>6.6137671357206171</v>
      </c>
      <c r="DJ93" s="34">
        <f>627.5095*(DF95-DF94)</f>
        <v>4.7020565448843206</v>
      </c>
      <c r="DK93" s="34">
        <f>627.5095*(DG95-DG94)</f>
        <v>4.4992630887078375</v>
      </c>
      <c r="DL93" s="109">
        <f>DH93-'CCSD(T)'!BB94</f>
        <v>-0.5206433016294838</v>
      </c>
      <c r="DM93" s="109">
        <f>DI93-'CCSD(T)'!CH94</f>
        <v>2.0824147317968373</v>
      </c>
      <c r="DN93" s="109">
        <f>DJ93-'CCSD(T)'!CI94</f>
        <v>2.5595721247699936</v>
      </c>
      <c r="DO93" s="109">
        <f>DK93-'CCSD(T)'!CI94</f>
        <v>2.3567786685935106</v>
      </c>
      <c r="DP93" s="157">
        <f t="shared" si="25"/>
        <v>-2.1145040470127796</v>
      </c>
      <c r="DQ93" s="23"/>
    </row>
    <row r="94" spans="1:121" ht="18">
      <c r="A94" s="150">
        <v>13.34</v>
      </c>
      <c r="C94" s="1">
        <v>13.34</v>
      </c>
      <c r="D94" s="1">
        <v>13.34</v>
      </c>
      <c r="E94" s="39">
        <f t="shared" si="26"/>
        <v>0.60121087726653144</v>
      </c>
      <c r="F94" s="5" t="s">
        <v>91</v>
      </c>
      <c r="G94" s="4">
        <v>-1059.11834677208</v>
      </c>
      <c r="H94" s="19">
        <v>-1059.11870666749</v>
      </c>
      <c r="I94" s="138">
        <f t="shared" si="27"/>
        <v>3.5989540992886759E-4</v>
      </c>
      <c r="J94">
        <v>-1062.84247642337</v>
      </c>
      <c r="K94" s="34">
        <f>627.5095*(G95-G93)</f>
        <v>11.106894204225219</v>
      </c>
      <c r="L94" s="34">
        <f>627.5095*(J95-J93)</f>
        <v>13.512809634384476</v>
      </c>
      <c r="M94" s="23">
        <f t="shared" si="50"/>
        <v>-3.3093250884054015E-2</v>
      </c>
      <c r="N94" s="33">
        <f t="shared" si="28"/>
        <v>-0.61624174495337591</v>
      </c>
      <c r="O94" s="23">
        <f t="shared" si="29"/>
        <v>-0.5831484940693219</v>
      </c>
      <c r="P94" s="23">
        <f>'LNO-CCSD(T)-def2nZVP'!LB95</f>
        <v>-0.23889788056948547</v>
      </c>
      <c r="Q94" s="23">
        <f t="shared" si="51"/>
        <v>-0.43752007618921507</v>
      </c>
      <c r="R94" s="23">
        <f t="shared" si="30"/>
        <v>-0.1451227689200566</v>
      </c>
      <c r="S94" s="172">
        <f>-'LNO-CCSD(T)-def2nZVP'!AS95+'CCSD(T)'!BY95</f>
        <v>-0.1470776977638284</v>
      </c>
      <c r="T94" s="356">
        <f>-'LNO-CCSD(T)-def2nZVP'!FA95+'CCSD(T)'!CI95</f>
        <v>-4.6778977054579229E-2</v>
      </c>
      <c r="U94" s="96">
        <f>'LNO-CCSD(T)-def2nZVP'!KV95+Q94+T94+R94</f>
        <v>12.738789122733468</v>
      </c>
      <c r="V94" s="33">
        <f t="shared" si="52"/>
        <v>-0.60121087726653144</v>
      </c>
      <c r="W94" s="114" t="s">
        <v>91</v>
      </c>
      <c r="X94">
        <v>-1059.0807783534799</v>
      </c>
      <c r="Y94">
        <v>-1062.58664074434</v>
      </c>
      <c r="Z94">
        <v>-1062.7537139538299</v>
      </c>
      <c r="AA94">
        <v>-1062.7588168735001</v>
      </c>
      <c r="AB94" s="34">
        <f>627.5095*(X95-X93)</f>
        <v>11.139987455109273</v>
      </c>
      <c r="AC94" s="34">
        <f>627.5095*(Y95-Y93)</f>
        <v>14.129051379337852</v>
      </c>
      <c r="AD94" s="34">
        <f>627.5095*(Z95-Z93)</f>
        <v>14.679560826303071</v>
      </c>
      <c r="AE94" s="34">
        <f>627.5095*(AA95-AA93)</f>
        <v>14.57026254569889</v>
      </c>
      <c r="AF94" s="109">
        <f>AC94-'CCSD(T)'!BX95</f>
        <v>-1.0155005102223988</v>
      </c>
      <c r="AG94" s="109">
        <f>AD94-'CCSD(T)'!BY95</f>
        <v>-0.88220423509869583</v>
      </c>
      <c r="AH94" s="109">
        <f>AE94-'CCSD(T)'!BY95</f>
        <v>-0.99150251570287651</v>
      </c>
      <c r="AK94" s="5" t="s">
        <v>91</v>
      </c>
      <c r="AL94">
        <v>-1059.0807783534799</v>
      </c>
      <c r="AM94">
        <v>-1062.5885574185199</v>
      </c>
      <c r="AN94">
        <v>-1062.7575587854101</v>
      </c>
      <c r="AO94">
        <v>-1062.7627918468099</v>
      </c>
      <c r="AP94" s="34">
        <f>627.5095*(AL95-AL93)</f>
        <v>11.139987461387154</v>
      </c>
      <c r="AQ94" s="34">
        <f>627.5095*(AM95-AM93)</f>
        <v>13.441498858765481</v>
      </c>
      <c r="AR94" s="34">
        <f>627.5095*(AN95-AN93)</f>
        <v>13.871627868405968</v>
      </c>
      <c r="AS94" s="34">
        <f>627.5095*(AO95-AO93)</f>
        <v>13.753902543085678</v>
      </c>
      <c r="AT94" s="109">
        <f>AQ94-'CCSD(T)'!BX95</f>
        <v>-1.70305303079477</v>
      </c>
      <c r="AU94" s="109">
        <f>AR94-'CCSD(T)'!BY95</f>
        <v>-1.6901371929957989</v>
      </c>
      <c r="AV94" s="109">
        <f>AS94-'CCSD(T)'!BY95</f>
        <v>-1.8078625183160888</v>
      </c>
      <c r="AW94" s="158">
        <f t="shared" si="31"/>
        <v>0.31240368432019672</v>
      </c>
      <c r="AX94" s="158">
        <f t="shared" si="32"/>
        <v>-5.6539578643576505E-2</v>
      </c>
      <c r="AY94" s="160">
        <f>'LNO-CCSD(T)-def2nZVP'!LB95</f>
        <v>-0.23889788056948547</v>
      </c>
      <c r="AZ94" s="23"/>
      <c r="BA94" s="114" t="s">
        <v>91</v>
      </c>
      <c r="BB94" s="144">
        <v>-1058.2048994476299</v>
      </c>
      <c r="BC94">
        <v>-1060.6253254747101</v>
      </c>
      <c r="BD94" s="4">
        <v>-1060.71715926514</v>
      </c>
      <c r="BE94" s="4">
        <v>-1060.7204863014199</v>
      </c>
      <c r="BF94" s="34">
        <f>627.5095*(BB95-BB93)</f>
        <v>10.943777332940236</v>
      </c>
      <c r="BG94" s="34">
        <f>627.5095*(BC95-BC93)</f>
        <v>17.024437748667005</v>
      </c>
      <c r="BH94" s="34">
        <f>627.5095*(BD95-BD93)</f>
        <v>17.423160661018667</v>
      </c>
      <c r="BI94" s="34">
        <f>627.5095*(BE95-BE93)</f>
        <v>17.438876285045904</v>
      </c>
      <c r="BJ94" s="109">
        <f>BF94-'CCSD(T)'!BV95</f>
        <v>0.11625284305154082</v>
      </c>
      <c r="BK94" s="109">
        <f>BG94-'CCSD(T)'!BX95</f>
        <v>1.8798858591067535</v>
      </c>
      <c r="BL94" s="109">
        <f>BH94-'CCSD(T)'!CG95</f>
        <v>1.7388226341843662</v>
      </c>
      <c r="BM94" s="109">
        <f>BI94-'CCSD(T)'!CG95</f>
        <v>1.7545382582116034</v>
      </c>
      <c r="BO94" s="114" t="s">
        <v>91</v>
      </c>
      <c r="BP94">
        <v>-1058.2048994476299</v>
      </c>
      <c r="BQ94">
        <v>-1060.6299175931599</v>
      </c>
      <c r="BR94">
        <v>-1060.7229916538499</v>
      </c>
      <c r="BS94">
        <v>-1060.72643552816</v>
      </c>
      <c r="BT94" s="34">
        <f>627.5095*(BP95-BP93)</f>
        <v>10.943777332940236</v>
      </c>
      <c r="BU94" s="34">
        <f>627.5095*(BQ95-BQ93)</f>
        <v>15.457418427440663</v>
      </c>
      <c r="BV94" s="34">
        <f>627.5095*(BR95-BR93)</f>
        <v>15.814468044783114</v>
      </c>
      <c r="BW94" s="34">
        <f>627.5095*(BS95-BS93)</f>
        <v>15.826361690404436</v>
      </c>
      <c r="BX94" s="109">
        <f>BT94-'CCSD(T)'!BV95</f>
        <v>0.11625284305154082</v>
      </c>
      <c r="BY94" s="109">
        <f>BU94-'CCSD(T)'!CF95</f>
        <v>0.19521860657750167</v>
      </c>
      <c r="BZ94" s="109">
        <f>BV94-'CCSD(T)'!CG95</f>
        <v>0.1301300179488134</v>
      </c>
      <c r="CA94" s="109">
        <f>BW94-'CCSD(T)'!CG95</f>
        <v>0.14202366357013574</v>
      </c>
      <c r="CB94" s="157">
        <f t="shared" si="33"/>
        <v>0.36894326296377322</v>
      </c>
      <c r="CD94" s="114" t="s">
        <v>91</v>
      </c>
      <c r="CE94">
        <v>-1058.2916411326601</v>
      </c>
      <c r="CF94">
        <v>-1061.10128406733</v>
      </c>
      <c r="CG94" s="4">
        <v>-1061.20953736566</v>
      </c>
      <c r="CH94" s="4">
        <v>-1061.2132270443301</v>
      </c>
      <c r="CI94" s="34">
        <f>627.5095*(CE95-CE93)</f>
        <v>9.4027951377134453</v>
      </c>
      <c r="CJ94" s="34">
        <f>627.5095*(CF95-CF93)</f>
        <v>12.08181071575644</v>
      </c>
      <c r="CK94" s="34">
        <f>627.5095*(CG95-CG93)</f>
        <v>12.591802219479174</v>
      </c>
      <c r="CL94" s="34">
        <f>627.5095*(CH95-CH93)</f>
        <v>12.575245080153897</v>
      </c>
      <c r="CM94" s="109">
        <f>CI94-'CCSD(T)'!BB95</f>
        <v>0.15561913063045907</v>
      </c>
      <c r="CN94" s="109">
        <f>CJ94-'CCSD(T)'!CH95</f>
        <v>0.21759111556689525</v>
      </c>
      <c r="CO94" s="109">
        <f>CK94-'CCSD(T)'!CI95</f>
        <v>0.22049637906258468</v>
      </c>
      <c r="CP94" s="109">
        <f>CL94-'CCSD(T)'!CI95</f>
        <v>0.20393923973730743</v>
      </c>
      <c r="CQ94" s="157">
        <f t="shared" si="34"/>
        <v>0.4934343643974568</v>
      </c>
      <c r="CS94" s="33">
        <f t="shared" si="35"/>
        <v>0.12449110143368358</v>
      </c>
      <c r="CU94" s="23">
        <f t="shared" si="36"/>
        <v>-1.5409821952267908</v>
      </c>
      <c r="CW94" s="23">
        <f t="shared" si="37"/>
        <v>-1.7371923236737086</v>
      </c>
      <c r="CY94">
        <f>CE94-'CCSD(T)'!AP95</f>
        <v>5.1624881398311118E-3</v>
      </c>
      <c r="CZ94">
        <f>BP94-'CCSD(T)'!BN95</f>
        <v>5.1963182199870062E-3</v>
      </c>
      <c r="DC94" s="114" t="s">
        <v>91</v>
      </c>
      <c r="DD94">
        <v>-1058.2916411326501</v>
      </c>
      <c r="DE94">
        <v>-1061.0967172855101</v>
      </c>
      <c r="DF94">
        <v>-1061.2034492036901</v>
      </c>
      <c r="DG94" s="39">
        <v>-1061.2070138095</v>
      </c>
      <c r="DH94" s="34">
        <f>627.5095*(DD95-DD93)</f>
        <v>9.4027951314355622</v>
      </c>
      <c r="DI94" s="34">
        <f>627.5095*(DE95-DE93)</f>
        <v>13.974971812002504</v>
      </c>
      <c r="DJ94" s="34">
        <f>627.5095*(DF95-DF93)</f>
        <v>14.566548938236066</v>
      </c>
      <c r="DK94" s="34">
        <f>627.5095*(DG95-DG93)</f>
        <v>14.556278979816975</v>
      </c>
      <c r="DL94" s="109">
        <f>DH94-'CCSD(T)'!BB95</f>
        <v>0.15561912435257597</v>
      </c>
      <c r="DM94" s="109">
        <f>DI94-'CCSD(T)'!CH95</f>
        <v>2.1107522118129598</v>
      </c>
      <c r="DN94" s="109">
        <f>DJ94-'CCSD(T)'!CI95</f>
        <v>2.1952430978194766</v>
      </c>
      <c r="DO94" s="109">
        <f>DK94-'CCSD(T)'!CI95</f>
        <v>2.1849731394003857</v>
      </c>
      <c r="DP94" s="157">
        <f t="shared" si="25"/>
        <v>0.58130716781447056</v>
      </c>
      <c r="DQ94" s="23"/>
    </row>
    <row r="95" spans="1:121" ht="18">
      <c r="A95" s="150">
        <v>-10.08</v>
      </c>
      <c r="C95" s="1">
        <v>-10.08</v>
      </c>
      <c r="D95" s="1">
        <v>-10.08</v>
      </c>
      <c r="E95" s="39">
        <f t="shared" si="26"/>
        <v>3.9404707724425947E-2</v>
      </c>
      <c r="F95" s="5" t="s">
        <v>92</v>
      </c>
      <c r="G95" s="4">
        <v>-1059.08652055568</v>
      </c>
      <c r="H95" s="19">
        <v>-1059.08687900872</v>
      </c>
      <c r="I95" s="138">
        <f t="shared" si="27"/>
        <v>3.5845304000758915E-4</v>
      </c>
      <c r="J95">
        <v>-1062.83225154673</v>
      </c>
      <c r="K95" s="34">
        <f>627.5095*(G93-G94)</f>
        <v>8.864358935878963</v>
      </c>
      <c r="L95" s="34">
        <f>627.5095*(J93-J94)</f>
        <v>-7.096602406459362</v>
      </c>
      <c r="M95" s="23">
        <f t="shared" si="50"/>
        <v>0.16099543762510926</v>
      </c>
      <c r="N95" s="33">
        <f t="shared" si="28"/>
        <v>4.1134697373203188E-2</v>
      </c>
      <c r="O95" s="23">
        <f t="shared" si="29"/>
        <v>-0.11986074025190607</v>
      </c>
      <c r="P95" s="23">
        <f>'LNO-CCSD(T)-def2nZVP'!LB96</f>
        <v>3.3017654766534399E-2</v>
      </c>
      <c r="Q95" s="23">
        <f t="shared" si="51"/>
        <v>-6.1743864804593443E-2</v>
      </c>
      <c r="R95" s="23">
        <f t="shared" si="30"/>
        <v>2.0057161962022077E-2</v>
      </c>
      <c r="S95" s="172">
        <f>-'LNO-CCSD(T)-def2nZVP'!AS96+'CCSD(T)'!BY96</f>
        <v>0.64896330811335901</v>
      </c>
      <c r="T95" s="356">
        <f>-'LNO-CCSD(T)-def2nZVP'!FA96+'CCSD(T)'!CI96</f>
        <v>-2.2411035496508802E-2</v>
      </c>
      <c r="U95" s="96">
        <f>'LNO-CCSD(T)-def2nZVP'!KV96+Q95+T95+R95</f>
        <v>-10.119404707724426</v>
      </c>
      <c r="V95" s="33">
        <f t="shared" si="52"/>
        <v>-3.9404707724425947E-2</v>
      </c>
      <c r="W95" s="114" t="s">
        <v>92</v>
      </c>
      <c r="X95">
        <v>-1059.0491559621801</v>
      </c>
      <c r="Y95">
        <v>-1062.5754993763201</v>
      </c>
      <c r="Z95">
        <v>-1062.7456189295101</v>
      </c>
      <c r="AA95">
        <v>-1062.75127514318</v>
      </c>
      <c r="AB95" s="34">
        <f>627.5095*(X93-X94)</f>
        <v>8.7033634982538537</v>
      </c>
      <c r="AC95" s="34">
        <f>627.5095*(Y93-Y94)</f>
        <v>-7.1377371038325652</v>
      </c>
      <c r="AD95" s="34">
        <f>627.5095*(Z93-Z94)</f>
        <v>-9.5998561628973071</v>
      </c>
      <c r="AE95" s="34">
        <f>627.5095*(AA93-AA94)</f>
        <v>-9.8377551233985354</v>
      </c>
      <c r="AF95" s="109">
        <f>AC95-'CCSD(T)'!BX96</f>
        <v>0.94670462054893356</v>
      </c>
      <c r="AG95" s="109">
        <f>AD95-'CCSD(T)'!BY96</f>
        <v>0.5451092082555018</v>
      </c>
      <c r="AH95" s="109">
        <f>AE95-'CCSD(T)'!BY96</f>
        <v>0.30721024775427352</v>
      </c>
      <c r="AK95" s="5" t="s">
        <v>92</v>
      </c>
      <c r="AL95">
        <v>-1059.0491559621701</v>
      </c>
      <c r="AM95">
        <v>-1062.5789583672199</v>
      </c>
      <c r="AN95">
        <v>-1062.7512880024001</v>
      </c>
      <c r="AO95">
        <v>-1062.75709201218</v>
      </c>
      <c r="AP95" s="34">
        <f>627.5095*(AL93-AL94)</f>
        <v>8.7033634982538537</v>
      </c>
      <c r="AQ95" s="34">
        <f>627.5095*(AM93-AM94)</f>
        <v>-7.4180029770100564</v>
      </c>
      <c r="AR95" s="34">
        <f>627.5095*(AN93-AN94)</f>
        <v>-9.9366519571953322</v>
      </c>
      <c r="AS95" s="34">
        <f>627.5095*(AO93-AO94)</f>
        <v>-10.177202164380382</v>
      </c>
      <c r="AT95" s="109">
        <f>AQ95-'CCSD(T)'!BX96</f>
        <v>0.66643874737144237</v>
      </c>
      <c r="AU95" s="109">
        <f>AR95-'CCSD(T)'!BY96</f>
        <v>0.20831341395747671</v>
      </c>
      <c r="AV95" s="109">
        <f>AS95-'CCSD(T)'!BY96</f>
        <v>-3.2236793227573557E-2</v>
      </c>
      <c r="AW95" s="158">
        <f t="shared" si="31"/>
        <v>-2.7591991873703261</v>
      </c>
      <c r="AX95" s="158">
        <f t="shared" si="32"/>
        <v>-0.8764817505543796</v>
      </c>
      <c r="AY95" s="160">
        <f>'LNO-CCSD(T)-def2nZVP'!LB96</f>
        <v>3.3017654766534399E-2</v>
      </c>
      <c r="AZ95" s="23"/>
      <c r="BA95" s="114" t="s">
        <v>92</v>
      </c>
      <c r="BB95" s="144">
        <v>-1058.1704663975299</v>
      </c>
      <c r="BC95">
        <v>-1060.61234326371</v>
      </c>
      <c r="BD95" s="4">
        <v>-1060.7061763512399</v>
      </c>
      <c r="BE95" s="4">
        <v>-1060.7097315825599</v>
      </c>
      <c r="BF95" s="34">
        <f>627.5095*(BB93-BB94)</f>
        <v>10.663288718789389</v>
      </c>
      <c r="BG95" s="34">
        <f>627.5095*(BC93-BC94)</f>
        <v>-8.8779770151576507</v>
      </c>
      <c r="BH95" s="34">
        <f>627.5095*(BD93-BD94)</f>
        <v>-10.531277851036768</v>
      </c>
      <c r="BI95" s="34">
        <f>627.5095*(BE93-BE94)</f>
        <v>-10.690188030584908</v>
      </c>
      <c r="BJ95" s="109">
        <f>BF95-'CCSD(T)'!BV96</f>
        <v>-0.81194092384294869</v>
      </c>
      <c r="BK95" s="109">
        <f>BG95-'CCSD(T)'!BX96</f>
        <v>-0.79353529077615192</v>
      </c>
      <c r="BL95" s="109">
        <f>BH95-'CCSD(T)'!CG96</f>
        <v>0.27628936370194701</v>
      </c>
      <c r="BM95" s="109">
        <f>BI95-'CCSD(T)'!CG96</f>
        <v>0.11737918415380655</v>
      </c>
      <c r="BO95" s="114" t="s">
        <v>92</v>
      </c>
      <c r="BP95">
        <v>-1058.1704663975299</v>
      </c>
      <c r="BQ95">
        <v>-1060.6193064148999</v>
      </c>
      <c r="BR95">
        <v>-1060.7145561796499</v>
      </c>
      <c r="BS95">
        <v>-1060.7182367025</v>
      </c>
      <c r="BT95" s="34">
        <f>627.5095*(BP93-BP94)</f>
        <v>10.663288718789389</v>
      </c>
      <c r="BU95" s="34">
        <f>627.5095*(BQ93-BQ94)</f>
        <v>-8.7988032631108357</v>
      </c>
      <c r="BV95" s="34">
        <f>627.5095*(BR93-BR94)</f>
        <v>-10.521127847252219</v>
      </c>
      <c r="BW95" s="34">
        <f>627.5095*(BS93-BS94)</f>
        <v>-10.681520699926782</v>
      </c>
      <c r="BX95" s="109">
        <f>BT95-'CCSD(T)'!BV96</f>
        <v>-0.81194092384294869</v>
      </c>
      <c r="BY95" s="109">
        <f>BU95-'CCSD(T)'!CF96</f>
        <v>-3.1905707421410412E-2</v>
      </c>
      <c r="BZ95" s="109">
        <f>BV95-'CCSD(T)'!CG96</f>
        <v>0.28643936748649601</v>
      </c>
      <c r="CA95" s="109">
        <f>BW95-'CCSD(T)'!CG96</f>
        <v>0.1260465148119323</v>
      </c>
      <c r="CB95" s="157">
        <f t="shared" si="33"/>
        <v>-1.8827174368159465</v>
      </c>
      <c r="CD95" s="114" t="s">
        <v>92</v>
      </c>
      <c r="CE95">
        <v>-1058.2594327527599</v>
      </c>
      <c r="CF95">
        <v>-1061.0938066038</v>
      </c>
      <c r="CG95" s="4">
        <v>-1061.20534683856</v>
      </c>
      <c r="CH95" s="4">
        <v>-1061.20937408695</v>
      </c>
      <c r="CI95" s="34">
        <f>627.5095*(CE93-CE94)</f>
        <v>10.808269229215917</v>
      </c>
      <c r="CJ95" s="34">
        <f>627.5095*(CF93-CF94)</f>
        <v>-7.3896313147813144</v>
      </c>
      <c r="CK95" s="34">
        <f>627.5095*(CG93-CG94)</f>
        <v>-9.9622066541991465</v>
      </c>
      <c r="CL95" s="34">
        <f>627.5095*(CH93-CH94)</f>
        <v>-10.157477721043355</v>
      </c>
      <c r="CM95" s="109">
        <f>CI95-'CCSD(T)'!BB96</f>
        <v>-0.67626241970417844</v>
      </c>
      <c r="CN95" s="109">
        <f>CJ95-'CCSD(T)'!CH96</f>
        <v>-5.6764118515548745E-2</v>
      </c>
      <c r="CO95" s="109">
        <f>CK95-'CCSD(T)'!CI96</f>
        <v>0.26661476610311574</v>
      </c>
      <c r="CP95" s="109">
        <f>CL95-'CCSD(T)'!CI96</f>
        <v>7.1343699258907378E-2</v>
      </c>
      <c r="CQ95" s="157">
        <f t="shared" si="34"/>
        <v>-2.7678464062620405</v>
      </c>
      <c r="CS95" s="33">
        <f t="shared" si="35"/>
        <v>-0.88512896944609398</v>
      </c>
      <c r="CU95" s="23">
        <f t="shared" si="36"/>
        <v>0.14498051042652804</v>
      </c>
      <c r="CW95" s="23">
        <f t="shared" si="37"/>
        <v>2.1049057309620629</v>
      </c>
      <c r="CY95">
        <f>CE95-'CCSD(T)'!AP96</f>
        <v>4.3327902801593154E-3</v>
      </c>
      <c r="CZ95">
        <f>BP95-'CCSD(T)'!BN96</f>
        <v>4.087668740112349E-3</v>
      </c>
      <c r="DC95" s="114" t="s">
        <v>92</v>
      </c>
      <c r="DD95">
        <v>-1058.25943275277</v>
      </c>
      <c r="DE95">
        <v>-1061.08617757713</v>
      </c>
      <c r="DF95">
        <v>-1061.19595599993</v>
      </c>
      <c r="DG95" s="39">
        <v>-1061.1998437776699</v>
      </c>
      <c r="DH95" s="34">
        <f>627.5095*(DD93-DD94)</f>
        <v>10.808269222938035</v>
      </c>
      <c r="DI95" s="34">
        <f>627.5095*(DE93-DE94)</f>
        <v>-7.3612046762818872</v>
      </c>
      <c r="DJ95" s="34">
        <f>627.5095*(DF93-DF94)</f>
        <v>-9.8644923933517443</v>
      </c>
      <c r="DK95" s="34">
        <f>627.5095*(DG93-DG94)</f>
        <v>-10.057015891109137</v>
      </c>
      <c r="DL95" s="109">
        <f>DH95-'CCSD(T)'!BB96</f>
        <v>-0.67626242598205977</v>
      </c>
      <c r="DM95" s="109">
        <f>DI95-'CCSD(T)'!CH96</f>
        <v>-2.8337480016121575E-2</v>
      </c>
      <c r="DN95" s="109">
        <f>DJ95-'CCSD(T)'!CI96</f>
        <v>0.36432902695051794</v>
      </c>
      <c r="DO95" s="109">
        <f>DK95-'CCSD(T)'!CI96</f>
        <v>0.17180552919312575</v>
      </c>
      <c r="DP95" s="157">
        <f t="shared" si="25"/>
        <v>-2.6958112148272493</v>
      </c>
      <c r="DQ95" s="23"/>
    </row>
    <row r="96" spans="1:121" ht="18">
      <c r="A96" s="150">
        <v>19.16</v>
      </c>
      <c r="C96" s="1">
        <v>19.16</v>
      </c>
      <c r="D96" s="1">
        <v>19.16</v>
      </c>
      <c r="E96" s="39">
        <f t="shared" si="26"/>
        <v>0.96590751902298067</v>
      </c>
      <c r="F96" s="5" t="s">
        <v>93</v>
      </c>
      <c r="G96" s="4">
        <v>-995.57564131284096</v>
      </c>
      <c r="H96" s="19">
        <v>-995.57580060100599</v>
      </c>
      <c r="I96" s="138">
        <f t="shared" si="27"/>
        <v>1.592881650367417E-4</v>
      </c>
      <c r="J96">
        <v>-997.52082232742896</v>
      </c>
      <c r="K96" s="34">
        <f>627.5095*(G98-G97)</f>
        <v>26.583273725402389</v>
      </c>
      <c r="L96" s="34">
        <f>627.5095*(J98-J97)</f>
        <v>19.767914530613183</v>
      </c>
      <c r="M96" s="23">
        <f t="shared" si="50"/>
        <v>-0.22171863942792669</v>
      </c>
      <c r="N96" s="33">
        <f t="shared" si="28"/>
        <v>-0.4730978607881049</v>
      </c>
      <c r="O96" s="23">
        <f t="shared" si="29"/>
        <v>-0.25137922136017821</v>
      </c>
      <c r="P96" s="23">
        <f>'LNO-CCSD(T)-def2nZVP'!LB97</f>
        <v>-0.38150196645377221</v>
      </c>
      <c r="Q96" s="23">
        <f t="shared" si="51"/>
        <v>-0.22344794448733771</v>
      </c>
      <c r="R96" s="23">
        <f t="shared" si="30"/>
        <v>-0.23175015863782308</v>
      </c>
      <c r="S96" s="172">
        <f>-'LNO-CCSD(T)-def2nZVP'!AS97+'CCSD(T)'!BY97</f>
        <v>0.84076501827608041</v>
      </c>
      <c r="T96" s="356">
        <f>-'LNO-CCSD(T)-def2nZVP'!FA97+'CCSD(T)'!CI97</f>
        <v>8.4268299697349391E-2</v>
      </c>
      <c r="U96" s="96">
        <f>'LNO-CCSD(T)-def2nZVP'!KV97+Q96+T96+R96</f>
        <v>20.125907519022981</v>
      </c>
      <c r="V96" s="33">
        <f t="shared" si="52"/>
        <v>0.96590751902298067</v>
      </c>
      <c r="W96" s="114" t="s">
        <v>93</v>
      </c>
      <c r="X96">
        <v>-995.54526600266797</v>
      </c>
      <c r="Y96">
        <v>-997.35256410586499</v>
      </c>
      <c r="Z96">
        <v>-997.44383234107397</v>
      </c>
      <c r="AA96">
        <v>-997.44657930155995</v>
      </c>
      <c r="AB96" s="34">
        <f>627.5095*(X98-X97)</f>
        <v>26.804992364830316</v>
      </c>
      <c r="AC96" s="34">
        <f>627.5095*(Y98-Y97)</f>
        <v>20.241012391401288</v>
      </c>
      <c r="AD96" s="34">
        <f>627.5095*(Z98-Z97)</f>
        <v>21.297220228455025</v>
      </c>
      <c r="AE96" s="34">
        <f>627.5095*(AA98-AA97)</f>
        <v>20.395843358745047</v>
      </c>
      <c r="AF96" s="109">
        <f>AC96-'CCSD(T)'!BX97</f>
        <v>-3.2003612245232311</v>
      </c>
      <c r="AG96" s="109">
        <f>AD96-'CCSD(T)'!BY97</f>
        <v>-2.8022467422585038</v>
      </c>
      <c r="AH96" s="109">
        <f>AE96-'CCSD(T)'!BY97</f>
        <v>-3.7036236119684816</v>
      </c>
      <c r="AK96" s="5" t="s">
        <v>93</v>
      </c>
      <c r="AL96">
        <v>-995.545266002669</v>
      </c>
      <c r="AM96">
        <v>-997.35231040781503</v>
      </c>
      <c r="AN96">
        <v>-997.44456362657399</v>
      </c>
      <c r="AO96">
        <v>-997.447390990906</v>
      </c>
      <c r="AP96" s="34">
        <f>627.5095*(AL98-AL97)</f>
        <v>26.804992364188259</v>
      </c>
      <c r="AQ96" s="34">
        <f>627.5095*(AM98-AM97)</f>
        <v>20.359899162813807</v>
      </c>
      <c r="AR96" s="34">
        <f>627.5095*(AN98-AN97)</f>
        <v>21.436543146950928</v>
      </c>
      <c r="AS96" s="34">
        <f>627.5095*(AO98-AO97)</f>
        <v>20.512276267438757</v>
      </c>
      <c r="AT96" s="109">
        <f>AQ96-'CCSD(T)'!BX97</f>
        <v>-3.0814744531107117</v>
      </c>
      <c r="AU96" s="109">
        <f>AR96-'CCSD(T)'!BY97</f>
        <v>-2.6629238237626005</v>
      </c>
      <c r="AV96" s="109">
        <f>AS96-'CCSD(T)'!BY97</f>
        <v>-3.5871907032747714</v>
      </c>
      <c r="AW96" s="158">
        <f t="shared" si="31"/>
        <v>0.15237710462495002</v>
      </c>
      <c r="AX96" s="158">
        <f t="shared" si="32"/>
        <v>-0.54937218776969488</v>
      </c>
      <c r="AY96" s="160">
        <f>'LNO-CCSD(T)-def2nZVP'!LB97</f>
        <v>-0.38150196645377221</v>
      </c>
      <c r="AZ96" s="23"/>
      <c r="BA96" s="114" t="s">
        <v>93</v>
      </c>
      <c r="BB96" s="144">
        <v>-995.02342255153997</v>
      </c>
      <c r="BC96">
        <v>-996.127177273857</v>
      </c>
      <c r="BD96" s="4">
        <v>-996.17422950880803</v>
      </c>
      <c r="BE96" s="4">
        <v>-996.17616890435295</v>
      </c>
      <c r="BF96" s="34">
        <f>627.5095*(BB98-BB97)</f>
        <v>29.644020508979988</v>
      </c>
      <c r="BG96" s="34">
        <f>627.5095*(BC98-BC97)</f>
        <v>22.532170968878447</v>
      </c>
      <c r="BH96" s="34">
        <f>627.5095*(BD98-BD97)</f>
        <v>23.377713570595574</v>
      </c>
      <c r="BI96" s="34">
        <f>627.5095*(BE98-BE97)</f>
        <v>23.203857623930997</v>
      </c>
      <c r="BJ96" s="109">
        <f>BF96-'CCSD(T)'!BV97</f>
        <v>-0.82869702573525572</v>
      </c>
      <c r="BK96" s="109">
        <f>BG96-'CCSD(T)'!BX97</f>
        <v>-0.90920264704607234</v>
      </c>
      <c r="BL96" s="109">
        <f>BH96-'CCSD(T)'!CG97</f>
        <v>9.8495702733771395E-2</v>
      </c>
      <c r="BM96" s="109">
        <f>BI96-'CCSD(T)'!CG97</f>
        <v>-7.5360243930806092E-2</v>
      </c>
      <c r="BO96" s="114" t="s">
        <v>93</v>
      </c>
      <c r="BP96">
        <v>-995.02342255154099</v>
      </c>
      <c r="BQ96">
        <v>-996.12775911984795</v>
      </c>
      <c r="BR96">
        <v>-996.17531215910401</v>
      </c>
      <c r="BS96">
        <v>-996.17731783699503</v>
      </c>
      <c r="BT96" s="34">
        <f>627.5095*(BP98-BP97)</f>
        <v>29.644020507767216</v>
      </c>
      <c r="BU96" s="34">
        <f>627.5095*(BQ98-BQ97)</f>
        <v>22.632446629927543</v>
      </c>
      <c r="BV96" s="34">
        <f>627.5095*(BR98-BR97)</f>
        <v>23.517491159860256</v>
      </c>
      <c r="BW96" s="34">
        <f>627.5095*(BS98-BS97)</f>
        <v>23.334195922322188</v>
      </c>
      <c r="BX96" s="109">
        <f>BT96-'CCSD(T)'!BV97</f>
        <v>-0.82869702694802783</v>
      </c>
      <c r="BY96" s="109">
        <f>BU96-'CCSD(T)'!CF97</f>
        <v>2.0653207001366525E-2</v>
      </c>
      <c r="BZ96" s="109">
        <f>BV96-'CCSD(T)'!CG97</f>
        <v>0.23827329199845337</v>
      </c>
      <c r="CA96" s="109">
        <f>BW96-'CCSD(T)'!CG97</f>
        <v>5.497805446038484E-2</v>
      </c>
      <c r="CB96" s="157">
        <f t="shared" si="33"/>
        <v>0.7017492923946449</v>
      </c>
      <c r="CD96" s="114" t="s">
        <v>93</v>
      </c>
      <c r="CE96">
        <v>-995.06738547085195</v>
      </c>
      <c r="CF96">
        <v>-996.44280198579304</v>
      </c>
      <c r="CG96" s="4">
        <v>-996.50025694874398</v>
      </c>
      <c r="CH96" s="4">
        <v>-996.50234206359198</v>
      </c>
      <c r="CI96" s="34">
        <f>627.5095*(CE98-CE97)</f>
        <v>29.670124555919905</v>
      </c>
      <c r="CJ96" s="34">
        <f>627.5095*(CF98-CF97)</f>
        <v>23.164118961556603</v>
      </c>
      <c r="CK96" s="34">
        <f>627.5095*(CG98-CG97)</f>
        <v>24.22564765492616</v>
      </c>
      <c r="CL96" s="34">
        <f>627.5095*(CH98-CH97)</f>
        <v>23.745834226315143</v>
      </c>
      <c r="CM96" s="109">
        <f>CI96-'CCSD(T)'!BB97</f>
        <v>-0.78963168413531548</v>
      </c>
      <c r="CN96" s="109">
        <f>CJ96-'CCSD(T)'!CH97</f>
        <v>3.7111573195375058E-2</v>
      </c>
      <c r="CO96" s="109">
        <f>CK96-'CCSD(T)'!CI97</f>
        <v>0.56907050912415613</v>
      </c>
      <c r="CP96" s="109">
        <f>CL96-'CCSD(T)'!CI97</f>
        <v>8.9257080513139186E-2</v>
      </c>
      <c r="CQ96" s="157">
        <f t="shared" si="34"/>
        <v>0.58171526475853952</v>
      </c>
      <c r="CS96" s="33">
        <f t="shared" si="35"/>
        <v>-0.12003402763610538</v>
      </c>
      <c r="CU96" s="23">
        <f t="shared" si="36"/>
        <v>2.6104048152689074E-2</v>
      </c>
      <c r="CW96" s="23">
        <f t="shared" si="37"/>
        <v>2.8651321917316466</v>
      </c>
      <c r="CY96">
        <f>CE96-'CCSD(T)'!AP97</f>
        <v>2.3458338690716118E-3</v>
      </c>
      <c r="CZ96">
        <f>BP96-'CCSD(T)'!BN97</f>
        <v>2.7274304339925948E-3</v>
      </c>
      <c r="DC96" s="114" t="s">
        <v>93</v>
      </c>
      <c r="DD96">
        <v>-995.06738547085001</v>
      </c>
      <c r="DE96">
        <v>-996.44221290214</v>
      </c>
      <c r="DF96">
        <v>-996.49902524543995</v>
      </c>
      <c r="DG96" s="39">
        <v>-996.50103997779797</v>
      </c>
      <c r="DH96" s="34">
        <f>627.5095*(DD98-DD97)</f>
        <v>29.670124556561962</v>
      </c>
      <c r="DI96" s="34">
        <f>627.5095*(DE98-DE97)</f>
        <v>23.076733217216145</v>
      </c>
      <c r="DJ96" s="34">
        <f>627.5095*(DF98-DF97)</f>
        <v>24.098948770558916</v>
      </c>
      <c r="DK96" s="34">
        <f>627.5095*(DG98-DG97)</f>
        <v>23.63562028569897</v>
      </c>
      <c r="DL96" s="109">
        <f>DH96-'CCSD(T)'!BB97</f>
        <v>-0.78963168349325841</v>
      </c>
      <c r="DM96" s="109">
        <f>DI96-'CCSD(T)'!CH97</f>
        <v>-5.0274171145083812E-2</v>
      </c>
      <c r="DN96" s="109">
        <f>DJ96-'CCSD(T)'!CI97</f>
        <v>0.4423716247569125</v>
      </c>
      <c r="DO96" s="109">
        <f>DK96-'CCSD(T)'!CI97</f>
        <v>-2.0956860103034103E-2</v>
      </c>
      <c r="DP96" s="157">
        <f t="shared" si="25"/>
        <v>0.5588870684828251</v>
      </c>
      <c r="DQ96" s="23"/>
    </row>
    <row r="97" spans="1:121" ht="18">
      <c r="A97" s="150">
        <v>64.569999999999993</v>
      </c>
      <c r="C97" s="1">
        <v>64.569999999999993</v>
      </c>
      <c r="D97" s="1">
        <v>64.569999999999993</v>
      </c>
      <c r="E97" s="39">
        <f t="shared" si="26"/>
        <v>1.7931137365517245</v>
      </c>
      <c r="F97" s="5" t="s">
        <v>94</v>
      </c>
      <c r="G97" s="4">
        <v>-995.52494532737103</v>
      </c>
      <c r="H97" s="19">
        <v>-995.52511029683706</v>
      </c>
      <c r="I97" s="138">
        <f t="shared" si="27"/>
        <v>1.6496946602728713E-4</v>
      </c>
      <c r="J97">
        <v>-997.45090469364902</v>
      </c>
      <c r="K97" s="34">
        <f>627.5095*(G98-G96)</f>
        <v>58.395486219644752</v>
      </c>
      <c r="L97" s="34">
        <f>627.5095*(J98-J96)</f>
        <v>63.641893945044686</v>
      </c>
      <c r="M97" s="23">
        <f t="shared" si="50"/>
        <v>0.18574757351872506</v>
      </c>
      <c r="N97" s="33">
        <f t="shared" si="28"/>
        <v>1.3774543884675623</v>
      </c>
      <c r="O97" s="23">
        <f t="shared" si="29"/>
        <v>1.1917068149488372</v>
      </c>
      <c r="P97" s="23">
        <f>'LNO-CCSD(T)-def2nZVP'!LB98</f>
        <v>6.2537597369733078E-2</v>
      </c>
      <c r="Q97" s="23">
        <f t="shared" si="51"/>
        <v>0.91394445926226775</v>
      </c>
      <c r="R97" s="23">
        <f t="shared" si="30"/>
        <v>3.7989576425997588E-2</v>
      </c>
      <c r="S97" s="172">
        <f>-'LNO-CCSD(T)-def2nZVP'!AS98+'CCSD(T)'!BY98</f>
        <v>0.27751640182102477</v>
      </c>
      <c r="T97" s="356">
        <f>-'LNO-CCSD(T)-def2nZVP'!FA98+'CCSD(T)'!CI98</f>
        <v>-0.17927102735795586</v>
      </c>
      <c r="U97" s="96">
        <f>'LNO-CCSD(T)-def2nZVP'!KV98+Q97+T97+R97</f>
        <v>62.776886263448269</v>
      </c>
      <c r="V97" s="33">
        <f t="shared" si="52"/>
        <v>-1.7931137365517245</v>
      </c>
      <c r="W97" s="114" t="s">
        <v>94</v>
      </c>
      <c r="X97">
        <v>-995.49521935591395</v>
      </c>
      <c r="Y97">
        <v>-997.285595514688</v>
      </c>
      <c r="Z97">
        <v>-997.37655773638198</v>
      </c>
      <c r="AA97">
        <v>-997.37948450124998</v>
      </c>
      <c r="AB97" s="34">
        <f>627.5095*(X98-X96)</f>
        <v>58.209738646126027</v>
      </c>
      <c r="AC97" s="34">
        <f>627.5095*(Y98-Y96)</f>
        <v>62.264439556577123</v>
      </c>
      <c r="AD97" s="34">
        <f>627.5095*(Z98-Z96)</f>
        <v>63.512673781422265</v>
      </c>
      <c r="AE97" s="34">
        <f>627.5095*(AA98-AA96)</f>
        <v>62.498467953856576</v>
      </c>
      <c r="AF97" s="109">
        <f>AC97-'CCSD(T)'!BX98</f>
        <v>2.9500362371521831</v>
      </c>
      <c r="AG97" s="109">
        <f>AD97-'CCSD(T)'!BY98</f>
        <v>4.1241083132223793</v>
      </c>
      <c r="AH97" s="109">
        <f>AE97-'CCSD(T)'!BY98</f>
        <v>3.1099024856566899</v>
      </c>
      <c r="AK97" s="5" t="s">
        <v>94</v>
      </c>
      <c r="AL97">
        <v>-995.49521935591395</v>
      </c>
      <c r="AM97">
        <v>-997.28604458838004</v>
      </c>
      <c r="AN97">
        <v>-997.37794300140501</v>
      </c>
      <c r="AO97">
        <v>-997.38094453318899</v>
      </c>
      <c r="AP97" s="34">
        <f>627.5095*(AL98-AL96)</f>
        <v>58.209738646126027</v>
      </c>
      <c r="AQ97" s="34">
        <f>627.5095*(AM98-AM96)</f>
        <v>61.942330383553895</v>
      </c>
      <c r="AR97" s="34">
        <f>627.5095*(AN98-AN96)</f>
        <v>63.241618336425013</v>
      </c>
      <c r="AS97" s="34">
        <f>627.5095*(AO98-AO96)</f>
        <v>62.20805972620866</v>
      </c>
      <c r="AT97" s="109">
        <f>AQ97-'CCSD(T)'!BX98</f>
        <v>2.6279270641289543</v>
      </c>
      <c r="AU97" s="109">
        <f>AR97-'CCSD(T)'!BY98</f>
        <v>3.8530528682251273</v>
      </c>
      <c r="AV97" s="109">
        <f>AS97-'CCSD(T)'!BY98</f>
        <v>2.8194942580087741</v>
      </c>
      <c r="AW97" s="158">
        <f t="shared" si="31"/>
        <v>0.26572934265476533</v>
      </c>
      <c r="AX97" s="158">
        <f t="shared" si="32"/>
        <v>0.23004853056370678</v>
      </c>
      <c r="AY97" s="160">
        <f>'LNO-CCSD(T)-def2nZVP'!LB98</f>
        <v>6.2537597369733078E-2</v>
      </c>
      <c r="AZ97" s="23"/>
      <c r="BA97" s="114" t="s">
        <v>94</v>
      </c>
      <c r="BB97" s="144">
        <v>-994.98143218342</v>
      </c>
      <c r="BC97">
        <v>-996.06904716495399</v>
      </c>
      <c r="BD97" s="4">
        <v>-996.11682216164104</v>
      </c>
      <c r="BE97" s="4">
        <v>-996.11905034845995</v>
      </c>
      <c r="BF97" s="34">
        <f>627.5095*(BB98-BB96)</f>
        <v>55.993375412757352</v>
      </c>
      <c r="BG97" s="34">
        <f>627.5095*(BC98-BC96)</f>
        <v>59.00936654155484</v>
      </c>
      <c r="BH97" s="34">
        <f>627.5095*(BD98-BD96)</f>
        <v>59.401369287677532</v>
      </c>
      <c r="BI97" s="34">
        <f>627.5095*(BE98-BE96)</f>
        <v>59.046294073068417</v>
      </c>
      <c r="BJ97" s="109">
        <f>BF97-'CCSD(T)'!BV98</f>
        <v>-0.21498406510256984</v>
      </c>
      <c r="BK97" s="109">
        <f>BG97-'CCSD(T)'!BX98</f>
        <v>-0.3050367778701002</v>
      </c>
      <c r="BL97" s="109">
        <f>BH97-'CCSD(T)'!CG98</f>
        <v>0.46007300257058859</v>
      </c>
      <c r="BM97" s="109">
        <f>BI97-'CCSD(T)'!CG98</f>
        <v>0.10499778796147297</v>
      </c>
      <c r="BO97" s="114" t="s">
        <v>94</v>
      </c>
      <c r="BP97">
        <v>-994.98143218342</v>
      </c>
      <c r="BQ97">
        <v>-996.06991584106402</v>
      </c>
      <c r="BR97">
        <v>-996.11823277981796</v>
      </c>
      <c r="BS97">
        <v>-996.120536005855</v>
      </c>
      <c r="BT97" s="34">
        <f>627.5095*(BP98-BP96)</f>
        <v>55.993375412186637</v>
      </c>
      <c r="BU97" s="34">
        <f>627.5095*(BQ98-BQ96)</f>
        <v>58.929653577995012</v>
      </c>
      <c r="BV97" s="34">
        <f>627.5095*(BR98-BR96)</f>
        <v>59.335343915960685</v>
      </c>
      <c r="BW97" s="34">
        <f>627.5095*(BS98-BS96)</f>
        <v>58.96533439008607</v>
      </c>
      <c r="BX97" s="109">
        <f>BT97-'CCSD(T)'!BV98</f>
        <v>-0.21498406567328487</v>
      </c>
      <c r="BY97" s="109">
        <f>BU97-'CCSD(T)'!CF98</f>
        <v>-2.4684688895256102E-2</v>
      </c>
      <c r="BZ97" s="109">
        <f>BV97-'CCSD(T)'!CG98</f>
        <v>0.39404763085374128</v>
      </c>
      <c r="CA97" s="109">
        <f>BW97-'CCSD(T)'!CG98</f>
        <v>2.4038104979126729E-2</v>
      </c>
      <c r="CB97" s="157">
        <f t="shared" si="33"/>
        <v>3.5680812091058556E-2</v>
      </c>
      <c r="CD97" s="114" t="s">
        <v>94</v>
      </c>
      <c r="CE97">
        <v>-995.02557030160801</v>
      </c>
      <c r="CF97">
        <v>-996.38676860874102</v>
      </c>
      <c r="CG97" s="4">
        <v>-996.44487383341095</v>
      </c>
      <c r="CH97" s="4">
        <v>-996.44704010475596</v>
      </c>
      <c r="CI97" s="34">
        <f>627.5095*(CE98-CE96)</f>
        <v>55.909540500595277</v>
      </c>
      <c r="CJ97" s="34">
        <f>627.5095*(CF98-CF96)</f>
        <v>58.325595378779511</v>
      </c>
      <c r="CK97" s="34">
        <f>627.5095*(CG98-CG96)</f>
        <v>58.979078665997719</v>
      </c>
      <c r="CL97" s="34">
        <f>627.5095*(CH98-CH96)</f>
        <v>58.448338764530234</v>
      </c>
      <c r="CM97" s="109">
        <f>CI97-'CCSD(T)'!BB98</f>
        <v>-0.22626610046157936</v>
      </c>
      <c r="CN97" s="109">
        <f>CJ97-'CCSD(T)'!CH98</f>
        <v>-3.8060486150740758E-2</v>
      </c>
      <c r="CO97" s="109">
        <f>CK97-'CCSD(T)'!CI98</f>
        <v>0.53946427025257293</v>
      </c>
      <c r="CP97" s="109">
        <f>CL97-'CCSD(T)'!CI98</f>
        <v>8.7243687850886431E-3</v>
      </c>
      <c r="CQ97" s="157">
        <f t="shared" si="34"/>
        <v>0.12274338575072363</v>
      </c>
      <c r="CS97" s="33">
        <f t="shared" si="35"/>
        <v>8.7062573659665077E-2</v>
      </c>
      <c r="CU97" s="23">
        <f t="shared" si="36"/>
        <v>-8.3834911591360139E-2</v>
      </c>
      <c r="CW97" s="23">
        <f t="shared" si="37"/>
        <v>-2.3001981455307501</v>
      </c>
      <c r="CY97">
        <f>CE97-'CCSD(T)'!AP98</f>
        <v>3.2436140360232457E-3</v>
      </c>
      <c r="CZ97">
        <f>BP97-'CCSD(T)'!BN98</f>
        <v>3.7054442509543151E-3</v>
      </c>
      <c r="DC97" s="114" t="s">
        <v>94</v>
      </c>
      <c r="DD97">
        <v>-995.02557030160801</v>
      </c>
      <c r="DE97">
        <v>-996.38588846342395</v>
      </c>
      <c r="DF97">
        <v>-996.44332559848499</v>
      </c>
      <c r="DG97" s="39">
        <v>-996.44542598329997</v>
      </c>
      <c r="DH97" s="34">
        <f>627.5095*(DD98-DD96)</f>
        <v>55.909540500024562</v>
      </c>
      <c r="DI97" s="34">
        <f>627.5095*(DE98-DE96)</f>
        <v>58.420853593703214</v>
      </c>
      <c r="DJ97" s="34">
        <f>627.5095*(DF98-DF96)</f>
        <v>59.051006381444331</v>
      </c>
      <c r="DK97" s="34">
        <f>627.5095*(DG98-DG96)</f>
        <v>58.533930166143705</v>
      </c>
      <c r="DL97" s="109">
        <f>DH97-'CCSD(T)'!BB98</f>
        <v>-0.22626610103229439</v>
      </c>
      <c r="DM97" s="109">
        <f>DI97-'CCSD(T)'!CH98</f>
        <v>5.7197728772962364E-2</v>
      </c>
      <c r="DN97" s="109">
        <f>DJ97-'CCSD(T)'!CI98</f>
        <v>0.61139198569918562</v>
      </c>
      <c r="DO97" s="109">
        <f>DK97-'CCSD(T)'!CI98</f>
        <v>9.4315770398559096E-2</v>
      </c>
      <c r="DP97" s="157">
        <f t="shared" si="25"/>
        <v>0.11307657244049096</v>
      </c>
      <c r="DQ97" s="23"/>
    </row>
    <row r="98" spans="1:121" ht="18">
      <c r="A98" s="150">
        <v>-45.4</v>
      </c>
      <c r="C98" s="1">
        <v>-45.4</v>
      </c>
      <c r="D98" s="1">
        <v>-45.4</v>
      </c>
      <c r="E98" s="39">
        <f t="shared" si="26"/>
        <v>2.7490212555747036</v>
      </c>
      <c r="F98" s="5" t="s">
        <v>95</v>
      </c>
      <c r="G98" s="4">
        <v>-995.48258218589604</v>
      </c>
      <c r="H98" s="19">
        <v>-995.48272266607398</v>
      </c>
      <c r="I98" s="138">
        <f t="shared" si="27"/>
        <v>1.404801779472109E-4</v>
      </c>
      <c r="J98">
        <v>-997.41940251793596</v>
      </c>
      <c r="K98" s="34">
        <f>627.5095*(G96-G97)</f>
        <v>-31.812212494242367</v>
      </c>
      <c r="L98" s="34">
        <f>627.5095*(J96-J97)</f>
        <v>-43.873979414431503</v>
      </c>
      <c r="M98" s="23">
        <f t="shared" si="50"/>
        <v>-0.4074662129466553</v>
      </c>
      <c r="N98" s="33">
        <f t="shared" si="28"/>
        <v>-1.8505522492556636</v>
      </c>
      <c r="O98" s="23">
        <f t="shared" si="29"/>
        <v>-1.4430860363090083</v>
      </c>
      <c r="P98" s="23">
        <f>'LNO-CCSD(T)-def2nZVP'!LB99</f>
        <v>-0.44403956382350884</v>
      </c>
      <c r="Q98" s="23">
        <f t="shared" si="51"/>
        <v>-1.1373924037496008</v>
      </c>
      <c r="R98" s="23">
        <f t="shared" si="30"/>
        <v>-0.26973973506382282</v>
      </c>
      <c r="S98" s="172">
        <f>-'LNO-CCSD(T)-def2nZVP'!AS99+'CCSD(T)'!BY99</f>
        <v>0.56324861645505564</v>
      </c>
      <c r="T98" s="356">
        <f>-'LNO-CCSD(T)-def2nZVP'!FA99+'CCSD(T)'!CI99</f>
        <v>0.26353932705529814</v>
      </c>
      <c r="U98" s="96">
        <f>'LNO-CCSD(T)-def2nZVP'!KV99+Q98+T98+R98</f>
        <v>-42.650978744425295</v>
      </c>
      <c r="V98" s="33">
        <f t="shared" si="52"/>
        <v>2.7490212555747036</v>
      </c>
      <c r="W98" s="114" t="s">
        <v>95</v>
      </c>
      <c r="X98">
        <v>-995.45250288331101</v>
      </c>
      <c r="Y98">
        <v>-997.25333940957501</v>
      </c>
      <c r="Z98">
        <v>-997.34261845701099</v>
      </c>
      <c r="AA98">
        <v>-997.34698165729503</v>
      </c>
      <c r="AB98" s="34">
        <f>627.5095*(X96-X97)</f>
        <v>-31.404746281295711</v>
      </c>
      <c r="AC98" s="34">
        <f>627.5095*(Y96-Y97)</f>
        <v>-42.023427165175839</v>
      </c>
      <c r="AD98" s="34">
        <f>627.5095*(Z96-Z97)</f>
        <v>-42.21545355296724</v>
      </c>
      <c r="AE98" s="34">
        <f>627.5095*(AA96-AA97)</f>
        <v>-42.102624595111529</v>
      </c>
      <c r="AF98" s="109">
        <f>AC98-'CCSD(T)'!BX99</f>
        <v>-6.1503974616754178</v>
      </c>
      <c r="AG98" s="109">
        <f>AD98-'CCSD(T)'!BY99</f>
        <v>-6.926355055480883</v>
      </c>
      <c r="AH98" s="109">
        <f>AE98-'CCSD(T)'!BY99</f>
        <v>-6.8135260976251715</v>
      </c>
      <c r="AK98" s="5" t="s">
        <v>95</v>
      </c>
      <c r="AL98">
        <v>-995.45250288331204</v>
      </c>
      <c r="AM98">
        <v>-997.25359902514504</v>
      </c>
      <c r="AN98">
        <v>-997.34378169683998</v>
      </c>
      <c r="AO98">
        <v>-997.34825614159104</v>
      </c>
      <c r="AP98" s="34">
        <f>627.5095*(AL96-AL97)</f>
        <v>-31.404746281937765</v>
      </c>
      <c r="AQ98" s="34">
        <f>627.5095*(AM96-AM97)</f>
        <v>-41.582431220740084</v>
      </c>
      <c r="AR98" s="34">
        <f>627.5095*(AN96-AN97)</f>
        <v>-41.805075189474081</v>
      </c>
      <c r="AS98" s="34">
        <f>627.5095*(AO96-AO97)</f>
        <v>-41.695783458769903</v>
      </c>
      <c r="AT98" s="109">
        <f>AQ98-'CCSD(T)'!BX99</f>
        <v>-5.7094015172396624</v>
      </c>
      <c r="AU98" s="109">
        <f>AR98-'CCSD(T)'!BY99</f>
        <v>-6.5159766919877242</v>
      </c>
      <c r="AV98" s="109">
        <f>AS98-'CCSD(T)'!BY99</f>
        <v>-6.4066849612835455</v>
      </c>
      <c r="AW98" s="158">
        <f t="shared" si="31"/>
        <v>-0.11335223802981886</v>
      </c>
      <c r="AX98" s="158">
        <f t="shared" si="32"/>
        <v>-0.7794207183334052</v>
      </c>
      <c r="AY98" s="160">
        <f>'LNO-CCSD(T)-def2nZVP'!LB99</f>
        <v>-0.44403956382350884</v>
      </c>
      <c r="AZ98" s="23"/>
      <c r="BA98" s="114" t="s">
        <v>95</v>
      </c>
      <c r="BB98" s="144">
        <v>-994.93419143167205</v>
      </c>
      <c r="BC98">
        <v>-996.03313986638898</v>
      </c>
      <c r="BD98" s="4">
        <v>-996.07956740522604</v>
      </c>
      <c r="BE98" s="4">
        <v>-996.08207264912005</v>
      </c>
      <c r="BF98" s="34">
        <f>627.5095*(BB96-BB97)</f>
        <v>-26.34935490377736</v>
      </c>
      <c r="BG98" s="34">
        <f>627.5095*(BC96-BC97)</f>
        <v>-36.477195572676393</v>
      </c>
      <c r="BH98" s="34">
        <f>627.5095*(BD96-BD97)</f>
        <v>-36.023655717081965</v>
      </c>
      <c r="BI98" s="34">
        <f>627.5095*(BE96-BE97)</f>
        <v>-35.842436449137416</v>
      </c>
      <c r="BJ98" s="109">
        <f>BF98-'CCSD(T)'!BV99</f>
        <v>-0.61371296063268233</v>
      </c>
      <c r="BK98" s="109">
        <f>BG98-'CCSD(T)'!BX99</f>
        <v>-0.60416586917597215</v>
      </c>
      <c r="BL98" s="109">
        <f>BH98-'CCSD(T)'!CG99</f>
        <v>-0.3615772998368243</v>
      </c>
      <c r="BM98" s="109">
        <f>BI98-'CCSD(T)'!CG99</f>
        <v>-0.18035803189227551</v>
      </c>
      <c r="BO98" s="114" t="s">
        <v>95</v>
      </c>
      <c r="BP98">
        <v>-994.93419143167398</v>
      </c>
      <c r="BQ98">
        <v>-996.03384874306801</v>
      </c>
      <c r="BR98">
        <v>-996.08075527364497</v>
      </c>
      <c r="BS98">
        <v>-996.08335059922399</v>
      </c>
      <c r="BT98" s="34">
        <f>627.5095*(BP96-BP97)</f>
        <v>-26.349354904419418</v>
      </c>
      <c r="BU98" s="34">
        <f>627.5095*(BQ96-BQ97)</f>
        <v>-36.297206948067469</v>
      </c>
      <c r="BV98" s="34">
        <f>627.5095*(BR96-BR97)</f>
        <v>-35.817852756100429</v>
      </c>
      <c r="BW98" s="34">
        <f>627.5095*(BS96-BS97)</f>
        <v>-35.631138467763883</v>
      </c>
      <c r="BX98" s="109">
        <f>BT98-'CCSD(T)'!BV99</f>
        <v>-0.6137129612747394</v>
      </c>
      <c r="BY98" s="109">
        <f>BU98-'CCSD(T)'!CF99</f>
        <v>4.5337895896622626E-2</v>
      </c>
      <c r="BZ98" s="109">
        <f>BV98-'CCSD(T)'!CG99</f>
        <v>-0.15577433885528791</v>
      </c>
      <c r="CA98" s="109">
        <f>BW98-'CCSD(T)'!CG99</f>
        <v>3.0939949481258111E-2</v>
      </c>
      <c r="CB98" s="157">
        <f t="shared" si="33"/>
        <v>0.66606848030358634</v>
      </c>
      <c r="CD98" s="114" t="s">
        <v>95</v>
      </c>
      <c r="CE98">
        <v>-994.97828795041505</v>
      </c>
      <c r="CF98">
        <v>-996.34985423698799</v>
      </c>
      <c r="CG98" s="4">
        <v>-996.406267808076</v>
      </c>
      <c r="CH98" s="4">
        <v>-996.40919871075903</v>
      </c>
      <c r="CI98" s="34">
        <f>627.5095*(CE96-CE97)</f>
        <v>-26.239415944675372</v>
      </c>
      <c r="CJ98" s="34">
        <f>627.5095*(CF96-CF97)</f>
        <v>-35.161476417222907</v>
      </c>
      <c r="CK98" s="34">
        <f>627.5095*(CG96-CG97)</f>
        <v>-34.753431011071555</v>
      </c>
      <c r="CL98" s="34">
        <f>627.5095*(CH96-CH97)</f>
        <v>-34.702504538215088</v>
      </c>
      <c r="CM98" s="109">
        <f>CI98-'CCSD(T)'!BB99</f>
        <v>-0.56336558367373613</v>
      </c>
      <c r="CN98" s="109">
        <f>CJ98-'CCSD(T)'!CH99</f>
        <v>7.5172059346115816E-2</v>
      </c>
      <c r="CO98" s="109">
        <f>CK98-'CCSD(T)'!CI99</f>
        <v>2.960623887159386E-2</v>
      </c>
      <c r="CP98" s="109">
        <f>CL98-'CCSD(T)'!CI99</f>
        <v>8.0532711728061201E-2</v>
      </c>
      <c r="CQ98" s="157">
        <f t="shared" si="34"/>
        <v>0.45897187900781944</v>
      </c>
      <c r="CS98" s="33">
        <f t="shared" si="35"/>
        <v>-0.2070966012957669</v>
      </c>
      <c r="CU98" s="23">
        <f t="shared" si="36"/>
        <v>0.10993895974404566</v>
      </c>
      <c r="CW98" s="23">
        <f t="shared" si="37"/>
        <v>5.1653303372623931</v>
      </c>
      <c r="CY98">
        <f>CE98-'CCSD(T)'!AP99</f>
        <v>1.9852559009905235E-3</v>
      </c>
      <c r="CZ98">
        <f>BP98-'CCSD(T)'!BN99</f>
        <v>2.3848315320265101E-3</v>
      </c>
      <c r="DC98" s="114" t="s">
        <v>95</v>
      </c>
      <c r="DD98">
        <v>-994.97828795041403</v>
      </c>
      <c r="DE98">
        <v>-996.34911334971298</v>
      </c>
      <c r="DF98">
        <v>-996.40492148066596</v>
      </c>
      <c r="DG98" s="39">
        <v>-996.40776022639</v>
      </c>
      <c r="DH98" s="34">
        <f>627.5095*(DD96-DD97)</f>
        <v>-26.2394159434626</v>
      </c>
      <c r="DI98" s="34">
        <f>627.5095*(DE96-DE97)</f>
        <v>-35.344120376487069</v>
      </c>
      <c r="DJ98" s="34">
        <f>627.5095*(DF96-DF97)</f>
        <v>-34.952057610885419</v>
      </c>
      <c r="DK98" s="34">
        <f>627.5095*(DG96-DG97)</f>
        <v>-34.898309880444735</v>
      </c>
      <c r="DL98" s="109">
        <f>DH98-'CCSD(T)'!BB99</f>
        <v>-0.56336558246096402</v>
      </c>
      <c r="DM98" s="109">
        <f>DI98-'CCSD(T)'!CH99</f>
        <v>-0.10747189991804618</v>
      </c>
      <c r="DN98" s="109">
        <f>DJ98-'CCSD(T)'!CI99</f>
        <v>-0.16902036094226958</v>
      </c>
      <c r="DO98" s="109">
        <f>DK98-'CCSD(T)'!CI99</f>
        <v>-0.11527263050158609</v>
      </c>
      <c r="DP98" s="157">
        <f t="shared" si="25"/>
        <v>0.44581049604233414</v>
      </c>
      <c r="DQ98" s="23"/>
    </row>
    <row r="99" spans="1:121" ht="18">
      <c r="A99" s="150">
        <v>1.26</v>
      </c>
      <c r="C99" s="1">
        <v>1.26</v>
      </c>
      <c r="D99" s="1">
        <v>1.26</v>
      </c>
      <c r="E99" s="39">
        <f t="shared" si="26"/>
        <v>0.21119291007989371</v>
      </c>
      <c r="F99" s="5" t="s">
        <v>96</v>
      </c>
      <c r="G99" s="4">
        <v>-271.49490492571101</v>
      </c>
      <c r="H99" s="19">
        <v>-271.49492719722002</v>
      </c>
      <c r="I99" s="138">
        <f t="shared" si="27"/>
        <v>2.227150901035202E-5</v>
      </c>
      <c r="J99">
        <v>-272.91574676088402</v>
      </c>
      <c r="K99" s="34">
        <f>627.5095*(G101-G100)</f>
        <v>2.8409151204531349</v>
      </c>
      <c r="L99" s="34">
        <f>627.5095*(J101-J100)</f>
        <v>1.6461254630498594</v>
      </c>
      <c r="M99" s="23">
        <f t="shared" si="50"/>
        <v>0.11209357825366739</v>
      </c>
      <c r="N99" s="33">
        <f t="shared" si="28"/>
        <v>1.1384940014503409E-2</v>
      </c>
      <c r="O99" s="23">
        <f t="shared" si="29"/>
        <v>-0.10070863823916398</v>
      </c>
      <c r="P99" s="23">
        <f>'LNO-CCSD(T)-def2nZVP'!LB100</f>
        <v>-0.21902911678156189</v>
      </c>
      <c r="Q99" s="23">
        <f t="shared" si="51"/>
        <v>-5.5770995903313358E-2</v>
      </c>
      <c r="R99" s="23">
        <f t="shared" si="30"/>
        <v>-0.13305313477743241</v>
      </c>
      <c r="S99" s="172">
        <f>-'LNO-CCSD(T)-def2nZVP'!AS100+'CCSD(T)'!BY100</f>
        <v>0.18597230782669971</v>
      </c>
      <c r="T99" s="356">
        <f>-'LNO-CCSD(T)-def2nZVP'!FA100+'CCSD(T)'!CI100</f>
        <v>3.4116680553564649E-2</v>
      </c>
      <c r="U99" s="96">
        <f>'LNO-CCSD(T)-def2nZVP'!KV100+Q99+T99+R99</f>
        <v>1.0488070899201063</v>
      </c>
      <c r="V99" s="33">
        <f t="shared" si="52"/>
        <v>-0.21119291007989371</v>
      </c>
      <c r="W99" s="114" t="s">
        <v>96</v>
      </c>
      <c r="X99">
        <v>-271.48608756380702</v>
      </c>
      <c r="Y99">
        <v>-272.79306534676601</v>
      </c>
      <c r="Z99">
        <v>-272.84232450892898</v>
      </c>
      <c r="AA99">
        <v>-272.84402693458799</v>
      </c>
      <c r="AB99" s="34">
        <f>627.5095*(X101-X100)</f>
        <v>2.7288215421994675</v>
      </c>
      <c r="AC99" s="34">
        <f>627.5095*(Y101-Y100)</f>
        <v>1.634740523035356</v>
      </c>
      <c r="AD99" s="34">
        <f>627.5095*(Z101-Z100)</f>
        <v>1.5920148871038662</v>
      </c>
      <c r="AE99" s="34">
        <f>627.5095*(AA101-AA100)</f>
        <v>1.2224928846550709</v>
      </c>
      <c r="AF99" s="109">
        <f>AC99-'CCSD(T)'!BX100</f>
        <v>-3.4217379719121865</v>
      </c>
      <c r="AG99" s="109">
        <f>AD99-'CCSD(T)'!BY100</f>
        <v>-2.8897212166524775</v>
      </c>
      <c r="AH99" s="109">
        <f>AE99-'CCSD(T)'!BY100</f>
        <v>-3.2592432191012728</v>
      </c>
      <c r="AK99" s="5" t="s">
        <v>96</v>
      </c>
      <c r="AL99">
        <v>-271.48608756380702</v>
      </c>
      <c r="AM99">
        <v>-272.79302697598598</v>
      </c>
      <c r="AN99">
        <v>-272.84256134294998</v>
      </c>
      <c r="AO99">
        <v>-272.84428959093401</v>
      </c>
      <c r="AP99" s="34">
        <f>627.5095*(AL101-AL100)</f>
        <v>2.7288215422351372</v>
      </c>
      <c r="AQ99" s="34">
        <f>627.5095*(AM101-AM100)</f>
        <v>1.7117354762034092</v>
      </c>
      <c r="AR99" s="34">
        <f>627.5095*(AN101-AN100)</f>
        <v>1.6578414732828304</v>
      </c>
      <c r="AS99" s="34">
        <f>627.5095*(AO101-AO100)</f>
        <v>1.2793215186120017</v>
      </c>
      <c r="AT99" s="109">
        <f>AQ99-'CCSD(T)'!BX100</f>
        <v>-3.3447430187441336</v>
      </c>
      <c r="AU99" s="109">
        <f>AR99-'CCSD(T)'!BY100</f>
        <v>-2.8238946304735135</v>
      </c>
      <c r="AV99" s="109">
        <f>AS99-'CCSD(T)'!BY100</f>
        <v>-3.202414585144342</v>
      </c>
      <c r="AW99" s="158">
        <f t="shared" si="31"/>
        <v>-0.43241395759140744</v>
      </c>
      <c r="AX99" s="158">
        <f t="shared" si="32"/>
        <v>9.7066559896273219E-2</v>
      </c>
      <c r="AY99" s="160">
        <f>'LNO-CCSD(T)-def2nZVP'!LB100</f>
        <v>-0.21902911678156189</v>
      </c>
      <c r="AZ99" s="23"/>
      <c r="BA99" s="114" t="s">
        <v>96</v>
      </c>
      <c r="BB99" s="144">
        <v>-271.22949685681903</v>
      </c>
      <c r="BC99">
        <v>-271.91755866907499</v>
      </c>
      <c r="BD99" s="4">
        <v>-271.93379240368</v>
      </c>
      <c r="BE99" s="4">
        <v>-271.93449966975902</v>
      </c>
      <c r="BF99" s="34">
        <f>627.5095*(BB101-BB100)</f>
        <v>3.4031629490629678</v>
      </c>
      <c r="BG99" s="34">
        <f>627.5095*(BC101-BC100)</f>
        <v>4.8875678447411675</v>
      </c>
      <c r="BH99" s="34">
        <f>627.5095*(BD101-BD100)</f>
        <v>4.5829474549713787</v>
      </c>
      <c r="BI99" s="34">
        <f>627.5095*(BE101-BE100)</f>
        <v>4.3704257810906189</v>
      </c>
      <c r="BJ99" s="109">
        <f>BF99-'CCSD(T)'!BV100</f>
        <v>-0.2700878260217201</v>
      </c>
      <c r="BK99" s="109">
        <f>BG99-'CCSD(T)'!BX100</f>
        <v>-0.1689106502063753</v>
      </c>
      <c r="BL99" s="109">
        <f>BH99-'CCSD(T)'!CG100</f>
        <v>0.29865904578951152</v>
      </c>
      <c r="BM99" s="109">
        <f>BI99-'CCSD(T)'!CG100</f>
        <v>8.6137371908751703E-2</v>
      </c>
      <c r="BO99" s="114" t="s">
        <v>96</v>
      </c>
      <c r="BP99">
        <v>-271.22949685681903</v>
      </c>
      <c r="BQ99">
        <v>-271.91786316201097</v>
      </c>
      <c r="BR99">
        <v>-271.93422999701698</v>
      </c>
      <c r="BS99">
        <v>-271.93495413619098</v>
      </c>
      <c r="BT99" s="34">
        <f>627.5095*(BP101-BP100)</f>
        <v>3.4031629490629678</v>
      </c>
      <c r="BU99" s="34">
        <f>627.5095*(BQ101-BQ100)</f>
        <v>4.8859789674684366</v>
      </c>
      <c r="BV99" s="34">
        <f>627.5095*(BR101-BR100)</f>
        <v>4.5754554904322067</v>
      </c>
      <c r="BW99" s="34">
        <f>627.5095*(BS101-BS100)</f>
        <v>4.356498449980756</v>
      </c>
      <c r="BX99" s="109">
        <f>BT99-'CCSD(T)'!BV100</f>
        <v>-0.2700878260217201</v>
      </c>
      <c r="BY99" s="109">
        <f>BU99-'CCSD(T)'!CF100</f>
        <v>3.298217107045609E-2</v>
      </c>
      <c r="BZ99" s="109">
        <f>BV99-'CCSD(T)'!CG100</f>
        <v>0.29116708125033952</v>
      </c>
      <c r="CA99" s="109">
        <f>BW99-'CCSD(T)'!CG100</f>
        <v>7.2210040798888819E-2</v>
      </c>
      <c r="CB99" s="157">
        <f t="shared" si="33"/>
        <v>-0.52948051748768066</v>
      </c>
      <c r="CD99" s="114" t="s">
        <v>96</v>
      </c>
      <c r="CE99">
        <v>-271.29221196182499</v>
      </c>
      <c r="CF99">
        <v>-272.24520356281897</v>
      </c>
      <c r="CG99" s="4">
        <v>-272.27124866382297</v>
      </c>
      <c r="CH99" s="4">
        <v>-272.27219054376201</v>
      </c>
      <c r="CI99" s="34">
        <f>627.5095*(CE101-CE100)</f>
        <v>3.0766033832999611</v>
      </c>
      <c r="CJ99" s="34">
        <f>627.5095*(CF101-CF100)</f>
        <v>3.0840399940037702</v>
      </c>
      <c r="CK99" s="34">
        <f>627.5095*(CG101-CG100)</f>
        <v>3.0943729412687682</v>
      </c>
      <c r="CL99" s="34">
        <f>627.5095*(CH101-CH100)</f>
        <v>2.8294702614057901</v>
      </c>
      <c r="CM99" s="109">
        <f>CI99-'CCSD(T)'!BB100</f>
        <v>-0.27427060662496228</v>
      </c>
      <c r="CN99" s="109">
        <f>CJ99-'CCSD(T)'!CH100</f>
        <v>1.7585173785727548E-2</v>
      </c>
      <c r="CO99" s="109">
        <f>CK99-'CCSD(T)'!CI100</f>
        <v>0.32842832172609349</v>
      </c>
      <c r="CP99" s="109">
        <f>CL99-'CCSD(T)'!CI100</f>
        <v>6.3525641863115379E-2</v>
      </c>
      <c r="CQ99" s="157">
        <f t="shared" si="34"/>
        <v>-0.2545697325979801</v>
      </c>
      <c r="CS99" s="33">
        <f t="shared" si="35"/>
        <v>0.27491078488970055</v>
      </c>
      <c r="CU99" s="23">
        <f t="shared" si="36"/>
        <v>-0.32655956576300671</v>
      </c>
      <c r="CW99" s="23">
        <f t="shared" si="37"/>
        <v>0.3477818410648239</v>
      </c>
      <c r="CY99">
        <f>CE99-'CCSD(T)'!AP100</f>
        <v>7.0156067602056282E-4</v>
      </c>
      <c r="CZ99">
        <f>BP99-'CCSD(T)'!BN100</f>
        <v>6.6826006496967238E-4</v>
      </c>
      <c r="DC99" s="114" t="s">
        <v>96</v>
      </c>
      <c r="DD99">
        <v>-271.29221196182601</v>
      </c>
      <c r="DE99">
        <v>-272.24486086727501</v>
      </c>
      <c r="DF99">
        <v>-272.27071419355599</v>
      </c>
      <c r="DG99" s="39">
        <v>-272.27163591058297</v>
      </c>
      <c r="DH99" s="34">
        <f>627.5095*(DD101-DD100)</f>
        <v>3.0766033845484038</v>
      </c>
      <c r="DI99" s="34">
        <f>627.5095*(DE101-DE100)</f>
        <v>3.0424792974492698</v>
      </c>
      <c r="DJ99" s="34">
        <f>627.5095*(DF101-DF100)</f>
        <v>3.0601054933429759</v>
      </c>
      <c r="DK99" s="34">
        <f>627.5095*(DG101-DG100)</f>
        <v>2.8057364596815066</v>
      </c>
      <c r="DL99" s="109">
        <f>DH99-'CCSD(T)'!BB100</f>
        <v>-0.27427060537651959</v>
      </c>
      <c r="DM99" s="109">
        <f>DI99-'CCSD(T)'!CH100</f>
        <v>-2.3975522768772795E-2</v>
      </c>
      <c r="DN99" s="109">
        <f>DJ99-'CCSD(T)'!CI100</f>
        <v>0.2941608738003012</v>
      </c>
      <c r="DO99" s="109">
        <f>DK99-'CCSD(T)'!CI100</f>
        <v>3.9791840138831969E-2</v>
      </c>
      <c r="DP99" s="157">
        <f t="shared" si="25"/>
        <v>-0.23674283776776317</v>
      </c>
      <c r="DQ99" s="23"/>
    </row>
    <row r="100" spans="1:121" ht="18">
      <c r="A100" s="150">
        <v>7.83</v>
      </c>
      <c r="C100" s="1">
        <v>7.83</v>
      </c>
      <c r="D100" s="1">
        <v>7.83</v>
      </c>
      <c r="E100" s="39">
        <f t="shared" si="26"/>
        <v>1.3205214858507119E-2</v>
      </c>
      <c r="F100" s="5" t="s">
        <v>97</v>
      </c>
      <c r="G100" s="4">
        <v>-271.46091519230202</v>
      </c>
      <c r="H100" s="19">
        <v>-271.46095900305301</v>
      </c>
      <c r="I100" s="138">
        <f t="shared" si="27"/>
        <v>4.3810750980810553E-5</v>
      </c>
      <c r="J100">
        <v>-272.901538478747</v>
      </c>
      <c r="K100" s="34">
        <f>627.5095*(G101-G99)</f>
        <v>24.169795737059815</v>
      </c>
      <c r="L100" s="34">
        <f>627.5095*(J101-J99)</f>
        <v>10.561957482709913</v>
      </c>
      <c r="M100" s="23">
        <f t="shared" si="50"/>
        <v>-3.7670479602017082E-2</v>
      </c>
      <c r="N100" s="33">
        <f t="shared" si="28"/>
        <v>-7.6380703555642526E-2</v>
      </c>
      <c r="O100" s="23">
        <f t="shared" si="29"/>
        <v>-3.8710223953625444E-2</v>
      </c>
      <c r="P100" s="23">
        <f>'LNO-CCSD(T)-def2nZVP'!LB101</f>
        <v>-0.50628570562436437</v>
      </c>
      <c r="Q100" s="23">
        <f t="shared" si="51"/>
        <v>-3.5001588498725422E-2</v>
      </c>
      <c r="R100" s="23">
        <f t="shared" si="30"/>
        <v>-0.30755226161783389</v>
      </c>
      <c r="S100" s="172">
        <f>-'LNO-CCSD(T)-def2nZVP'!AS101+'CCSD(T)'!BY101</f>
        <v>-0.74468028844751366</v>
      </c>
      <c r="T100" s="356">
        <f>-'LNO-CCSD(T)-def2nZVP'!FA101+'CCSD(T)'!CI101</f>
        <v>7.1663944303908877E-2</v>
      </c>
      <c r="U100" s="96">
        <f>'LNO-CCSD(T)-def2nZVP'!KV101+Q100+T100+R100</f>
        <v>7.8432052148585072</v>
      </c>
      <c r="V100" s="33">
        <f t="shared" si="52"/>
        <v>1.3205214858507119E-2</v>
      </c>
      <c r="W100" s="114" t="s">
        <v>97</v>
      </c>
      <c r="X100">
        <v>-271.45185916618999</v>
      </c>
      <c r="Y100">
        <v>-272.77871720117901</v>
      </c>
      <c r="Z100">
        <v>-272.83103384824199</v>
      </c>
      <c r="AA100">
        <v>-272.832936154442</v>
      </c>
      <c r="AB100" s="34">
        <f>627.5095*(X101-X99)</f>
        <v>24.207466216661832</v>
      </c>
      <c r="AC100" s="34">
        <f>627.5095*(Y101-Y99)</f>
        <v>10.638338186265555</v>
      </c>
      <c r="AD100" s="34">
        <f>627.5095*(Z101-Z99)</f>
        <v>8.6770117294701183</v>
      </c>
      <c r="AE100" s="34">
        <f>627.5095*(AA101-AA99)</f>
        <v>8.1820627886762054</v>
      </c>
      <c r="AF100" s="109">
        <f>AC100-'CCSD(T)'!BX101</f>
        <v>-0.78045228420961088</v>
      </c>
      <c r="AG100" s="109">
        <f>AD100-'CCSD(T)'!BY101</f>
        <v>-1.508205677626032</v>
      </c>
      <c r="AH100" s="109">
        <f>AE100-'CCSD(T)'!BY101</f>
        <v>-2.0031546184199449</v>
      </c>
      <c r="AK100" s="5" t="s">
        <v>97</v>
      </c>
      <c r="AL100">
        <v>-271.45185916619101</v>
      </c>
      <c r="AM100">
        <v>-272.77874221975497</v>
      </c>
      <c r="AN100">
        <v>-272.83133174318601</v>
      </c>
      <c r="AO100">
        <v>-272.83325746649899</v>
      </c>
      <c r="AP100" s="34">
        <f>627.5095*(AL101-AL99)</f>
        <v>24.207466216055447</v>
      </c>
      <c r="AQ100" s="34">
        <f>627.5095*(AM101-AM99)</f>
        <v>10.675555716344288</v>
      </c>
      <c r="AR100" s="34">
        <f>627.5095*(AN101-AN99)</f>
        <v>8.7045220063685438</v>
      </c>
      <c r="AS100" s="34">
        <f>627.5095*(AO101-AO99)</f>
        <v>8.2020844067684848</v>
      </c>
      <c r="AT100" s="109">
        <f>AQ100-'CCSD(T)'!BX101</f>
        <v>-0.74323475413087792</v>
      </c>
      <c r="AU100" s="109">
        <f>AR100-'CCSD(T)'!BY101</f>
        <v>-1.4806954007276065</v>
      </c>
      <c r="AV100" s="109">
        <f>AS100-'CCSD(T)'!BY101</f>
        <v>-1.9831330003276655</v>
      </c>
      <c r="AW100" s="158">
        <f t="shared" si="31"/>
        <v>-2.4734713095758032</v>
      </c>
      <c r="AX100" s="158">
        <f t="shared" si="32"/>
        <v>-1.2530575408390128</v>
      </c>
      <c r="AY100" s="160">
        <f>'LNO-CCSD(T)-def2nZVP'!LB101</f>
        <v>-0.50628570562436437</v>
      </c>
      <c r="AZ100" s="23"/>
      <c r="BA100" s="114" t="s">
        <v>97</v>
      </c>
      <c r="BB100" s="144">
        <v>-271.19295459623999</v>
      </c>
      <c r="BC100">
        <v>-271.90597186114201</v>
      </c>
      <c r="BD100" s="4">
        <v>-271.92320467169702</v>
      </c>
      <c r="BE100" s="4">
        <v>-271.92402051460698</v>
      </c>
      <c r="BF100" s="34">
        <f>627.5095*(BB101-BB99)</f>
        <v>26.333778613886054</v>
      </c>
      <c r="BG100" s="34">
        <f>627.5095*(BC101-BC99)</f>
        <v>12.15839989736507</v>
      </c>
      <c r="BH100" s="34">
        <f>627.5095*(BD101-BD99)</f>
        <v>11.226849857745249</v>
      </c>
      <c r="BI100" s="34">
        <f>627.5095*(BE101-BE99)</f>
        <v>10.946195190970087</v>
      </c>
      <c r="BJ100" s="109">
        <f>BF100-'CCSD(T)'!BV101</f>
        <v>0.82360423771090296</v>
      </c>
      <c r="BK100" s="109">
        <f>BG100-'CCSD(T)'!BX101</f>
        <v>0.7396094268899045</v>
      </c>
      <c r="BL100" s="109">
        <f>BH100-'CCSD(T)'!CG101</f>
        <v>0.32679686667903418</v>
      </c>
      <c r="BM100" s="109">
        <f>BI100-'CCSD(T)'!CG101</f>
        <v>4.6142199903872694E-2</v>
      </c>
      <c r="BO100" s="114" t="s">
        <v>97</v>
      </c>
      <c r="BP100">
        <v>-271.19295459623999</v>
      </c>
      <c r="BQ100">
        <v>-271.906236565271</v>
      </c>
      <c r="BR100">
        <v>-271.92359787181903</v>
      </c>
      <c r="BS100">
        <v>-271.924428611628</v>
      </c>
      <c r="BT100" s="34">
        <f>627.5095*(BP101-BP99)</f>
        <v>26.333778613886054</v>
      </c>
      <c r="BU100" s="34">
        <f>627.5095*(BQ101-BQ99)</f>
        <v>12.181778874470325</v>
      </c>
      <c r="BV100" s="34">
        <f>627.5095*(BR101-BR99)</f>
        <v>11.247215057340217</v>
      </c>
      <c r="BW100" s="34">
        <f>627.5095*(BS101-BS99)</f>
        <v>10.961365105733535</v>
      </c>
      <c r="BX100" s="109">
        <f>BT100-'CCSD(T)'!BV101</f>
        <v>0.82360423771090296</v>
      </c>
      <c r="BY100" s="109">
        <f>BU100-'CCSD(T)'!CF101</f>
        <v>1.2681988327042149E-2</v>
      </c>
      <c r="BZ100" s="109">
        <f>BV100-'CCSD(T)'!CG101</f>
        <v>0.34716206627400226</v>
      </c>
      <c r="CA100" s="109">
        <f>BW100-'CCSD(T)'!CG101</f>
        <v>6.1312114667320117E-2</v>
      </c>
      <c r="CB100" s="157">
        <f t="shared" si="33"/>
        <v>-1.2204137687367904</v>
      </c>
      <c r="CD100" s="114" t="s">
        <v>97</v>
      </c>
      <c r="CE100">
        <v>-271.25584213675802</v>
      </c>
      <c r="CF100">
        <v>-272.23100130367402</v>
      </c>
      <c r="CG100" s="4">
        <v>-272.25957359487501</v>
      </c>
      <c r="CH100" s="4">
        <v>-272.26070959223898</v>
      </c>
      <c r="CI100" s="34">
        <f>627.5095*(CE101-CE99)</f>
        <v>25.899014126161742</v>
      </c>
      <c r="CJ100" s="34">
        <f>627.5095*(CF101-CF99)</f>
        <v>11.996092528922881</v>
      </c>
      <c r="CK100" s="34">
        <f>627.5095*(CG101-CG99)</f>
        <v>10.420589619272366</v>
      </c>
      <c r="CL100" s="34">
        <f>627.5095*(CH101-CH99)</f>
        <v>10.033876411144266</v>
      </c>
      <c r="CM100" s="109">
        <f>CI100-'CCSD(T)'!BB101</f>
        <v>0.83138022937213663</v>
      </c>
      <c r="CN100" s="109">
        <f>CJ100-'CCSD(T)'!CH101</f>
        <v>1.5285488862989638E-2</v>
      </c>
      <c r="CO100" s="109">
        <f>CK100-'CCSD(T)'!CI101</f>
        <v>0.45959557451443267</v>
      </c>
      <c r="CP100" s="109">
        <f>CL100-'CCSD(T)'!CI101</f>
        <v>7.288236638633272E-2</v>
      </c>
      <c r="CQ100" s="157">
        <f t="shared" si="34"/>
        <v>-1.962216117778615</v>
      </c>
      <c r="CS100" s="33">
        <f t="shared" si="35"/>
        <v>-0.74180234904182463</v>
      </c>
      <c r="CU100" s="23">
        <f t="shared" si="36"/>
        <v>-0.43476448772431198</v>
      </c>
      <c r="CW100" s="23">
        <f t="shared" si="37"/>
        <v>1.6915479101062942</v>
      </c>
      <c r="CY100">
        <f>CE100-'CCSD(T)'!AP101</f>
        <v>2.4635273649664668E-3</v>
      </c>
      <c r="CZ100">
        <f>BP100-'CCSD(T)'!BN101</f>
        <v>2.4111692380301974E-3</v>
      </c>
      <c r="DC100" s="114" t="s">
        <v>97</v>
      </c>
      <c r="DD100">
        <v>-271.25584213675802</v>
      </c>
      <c r="DE100">
        <v>-272.23066029102898</v>
      </c>
      <c r="DF100">
        <v>-272.25904299796298</v>
      </c>
      <c r="DG100" s="39">
        <v>-272.260160397052</v>
      </c>
      <c r="DH100" s="34">
        <f>627.5095*(DD101-DD99)</f>
        <v>25.89901412805224</v>
      </c>
      <c r="DI100" s="34">
        <f>627.5095*(DE101-DE99)</f>
        <v>11.953475797304781</v>
      </c>
      <c r="DJ100" s="34">
        <f>627.5095*(DF101-DF99)</f>
        <v>10.383891604314883</v>
      </c>
      <c r="DK100" s="34">
        <f>627.5095*(DG101-DG99)</f>
        <v>10.006730217742392</v>
      </c>
      <c r="DL100" s="109">
        <f>DH100-'CCSD(T)'!BB101</f>
        <v>0.83138023126263505</v>
      </c>
      <c r="DM100" s="109">
        <f>DI100-'CCSD(T)'!CH101</f>
        <v>-2.7331242755110452E-2</v>
      </c>
      <c r="DN100" s="109">
        <f>DJ100-'CCSD(T)'!CI101</f>
        <v>0.42289755955694908</v>
      </c>
      <c r="DO100" s="109">
        <f>DK100-'CCSD(T)'!CI101</f>
        <v>4.5736172984458534E-2</v>
      </c>
      <c r="DP100" s="157">
        <f t="shared" si="25"/>
        <v>-1.9467455795623891</v>
      </c>
      <c r="DQ100" s="23"/>
    </row>
    <row r="101" spans="1:121" ht="18">
      <c r="A101" s="150">
        <v>-6.57</v>
      </c>
      <c r="C101" s="1">
        <v>-6.57</v>
      </c>
      <c r="D101" s="1">
        <v>-6.57</v>
      </c>
      <c r="E101" s="39">
        <f t="shared" si="26"/>
        <v>0.22439812493840172</v>
      </c>
      <c r="F101" s="5" t="s">
        <v>98</v>
      </c>
      <c r="G101" s="4">
        <v>-271.45638790606898</v>
      </c>
      <c r="H101" s="19">
        <v>-271.456421013561</v>
      </c>
      <c r="I101" s="138">
        <f t="shared" si="27"/>
        <v>3.3107492015460593E-5</v>
      </c>
      <c r="J101">
        <v>-272.89891521095097</v>
      </c>
      <c r="K101" s="34">
        <f>627.5095*(G99-G100)</f>
        <v>-21.328880616606678</v>
      </c>
      <c r="L101" s="34">
        <f>627.5095*(J99-J100)</f>
        <v>-8.9158320196600531</v>
      </c>
      <c r="M101" s="23">
        <f t="shared" si="50"/>
        <v>0.14976405785568758</v>
      </c>
      <c r="N101" s="33">
        <f t="shared" si="28"/>
        <v>8.7765643570145713E-2</v>
      </c>
      <c r="O101" s="23">
        <f t="shared" si="29"/>
        <v>-6.199841428554187E-2</v>
      </c>
      <c r="P101" s="23">
        <f>'LNO-CCSD(T)-def2nZVP'!LB102</f>
        <v>0.28725658884280225</v>
      </c>
      <c r="Q101" s="23">
        <f t="shared" si="51"/>
        <v>-2.0769407404589886E-2</v>
      </c>
      <c r="R101" s="23">
        <f t="shared" si="30"/>
        <v>0.17449912684040136</v>
      </c>
      <c r="S101" s="172">
        <f>-'LNO-CCSD(T)-def2nZVP'!AS102+'CCSD(T)'!BY102</f>
        <v>0.93065259627421337</v>
      </c>
      <c r="T101" s="356">
        <f>-'LNO-CCSD(T)-def2nZVP'!FA102+'CCSD(T)'!CI102</f>
        <v>-3.754726375034334E-2</v>
      </c>
      <c r="U101" s="96">
        <f>'LNO-CCSD(T)-def2nZVP'!KV102+Q101+T101+R101</f>
        <v>-6.794398124938402</v>
      </c>
      <c r="V101" s="33">
        <f t="shared" si="52"/>
        <v>-0.22439812493840172</v>
      </c>
      <c r="W101" s="114" t="s">
        <v>98</v>
      </c>
      <c r="X101">
        <v>-271.44751051243702</v>
      </c>
      <c r="Y101">
        <v>-272.77611207643901</v>
      </c>
      <c r="Z101">
        <v>-272.82849681113402</v>
      </c>
      <c r="AA101">
        <v>-272.83098798810403</v>
      </c>
      <c r="AB101" s="34">
        <f>627.5095*(X99-X100)</f>
        <v>-21.478644674462366</v>
      </c>
      <c r="AC101" s="34">
        <f>627.5095*(Y99-Y100)</f>
        <v>-9.0035976632301988</v>
      </c>
      <c r="AD101" s="34">
        <f>627.5095*(Z99-Z100)</f>
        <v>-7.0849968423662526</v>
      </c>
      <c r="AE101" s="34">
        <f>627.5095*(AA99-AA100)</f>
        <v>-6.9595699040211345</v>
      </c>
      <c r="AF101" s="109">
        <f>AC101-'CCSD(T)'!BX102</f>
        <v>-2.6412856877025748</v>
      </c>
      <c r="AG101" s="109">
        <f>AD101-'CCSD(T)'!BY102</f>
        <v>-1.3815155390264451</v>
      </c>
      <c r="AH101" s="109">
        <f>AE101-'CCSD(T)'!BY102</f>
        <v>-1.256088600681327</v>
      </c>
      <c r="AK101" s="5" t="s">
        <v>98</v>
      </c>
      <c r="AL101">
        <v>-271.44751051243799</v>
      </c>
      <c r="AM101">
        <v>-272.77601439575199</v>
      </c>
      <c r="AN101">
        <v>-272.82868980474001</v>
      </c>
      <c r="AO101">
        <v>-272.83121873797199</v>
      </c>
      <c r="AP101" s="34">
        <f>627.5095*(AL99-AL100)</f>
        <v>-21.478644673820309</v>
      </c>
      <c r="AQ101" s="34">
        <f>627.5095*(AM99-AM100)</f>
        <v>-8.963820240140878</v>
      </c>
      <c r="AR101" s="34">
        <f>627.5095*(AN99-AN100)</f>
        <v>-7.0466805330857136</v>
      </c>
      <c r="AS101" s="34">
        <f>627.5095*(AO99-AO100)</f>
        <v>-6.922762888156484</v>
      </c>
      <c r="AT101" s="109">
        <f>AQ101-'CCSD(T)'!BX102</f>
        <v>-2.6015082646132539</v>
      </c>
      <c r="AU101" s="109">
        <f>AR101-'CCSD(T)'!BY102</f>
        <v>-1.3431992297459061</v>
      </c>
      <c r="AV101" s="109">
        <f>AS101-'CCSD(T)'!BY102</f>
        <v>-1.2192815848166765</v>
      </c>
      <c r="AW101" s="158">
        <f t="shared" si="31"/>
        <v>2.041057351984394</v>
      </c>
      <c r="AX101" s="158">
        <f t="shared" si="32"/>
        <v>1.3501241007352842</v>
      </c>
      <c r="AY101" s="160">
        <f>'LNO-CCSD(T)-def2nZVP'!LB102</f>
        <v>0.28725658884280225</v>
      </c>
      <c r="AZ101" s="23"/>
      <c r="BA101" s="114" t="s">
        <v>98</v>
      </c>
      <c r="BB101" s="144">
        <v>-271.187531311096</v>
      </c>
      <c r="BC101">
        <v>-271.89818302632</v>
      </c>
      <c r="BD101" s="4">
        <v>-271.91590128034602</v>
      </c>
      <c r="BE101" s="4">
        <v>-271.91705579808701</v>
      </c>
      <c r="BF101" s="34">
        <f>627.5095*(BB99-BB100)</f>
        <v>-22.930615664823087</v>
      </c>
      <c r="BG101" s="34">
        <f>627.5095*(BC99-BC100)</f>
        <v>-7.270832052623903</v>
      </c>
      <c r="BH101" s="34">
        <f>627.5095*(BD99-BD100)</f>
        <v>-6.64390240277387</v>
      </c>
      <c r="BI101" s="34">
        <f>627.5095*(BE99-BE100)</f>
        <v>-6.5757694098794683</v>
      </c>
      <c r="BJ101" s="109">
        <f>BF101-'CCSD(T)'!BV102</f>
        <v>-1.0936920637326253</v>
      </c>
      <c r="BK101" s="109">
        <f>BG101-'CCSD(T)'!BX102</f>
        <v>-0.90852007709627891</v>
      </c>
      <c r="BL101" s="109">
        <f>BH101-'CCSD(T)'!CG102</f>
        <v>-2.8137820889523546E-2</v>
      </c>
      <c r="BM101" s="109">
        <f>BI101-'CCSD(T)'!CG102</f>
        <v>3.9995172004878121E-2</v>
      </c>
      <c r="BO101" s="114" t="s">
        <v>98</v>
      </c>
      <c r="BP101">
        <v>-271.187531311096</v>
      </c>
      <c r="BQ101">
        <v>-271.89845026248599</v>
      </c>
      <c r="BR101">
        <v>-271.91630641967299</v>
      </c>
      <c r="BS101">
        <v>-271.91748608972199</v>
      </c>
      <c r="BT101" s="34">
        <f>627.5095*(BP99-BP100)</f>
        <v>-22.930615664823087</v>
      </c>
      <c r="BU101" s="34">
        <f>627.5095*(BQ99-BQ100)</f>
        <v>-7.2957999070018884</v>
      </c>
      <c r="BV101" s="34">
        <f>627.5095*(BR99-BR100)</f>
        <v>-6.6717595669080101</v>
      </c>
      <c r="BW101" s="34">
        <f>627.5095*(BS99-BS100)</f>
        <v>-6.6048666557527786</v>
      </c>
      <c r="BX101" s="109">
        <f>BT101-'CCSD(T)'!BV102</f>
        <v>-1.0936920637326253</v>
      </c>
      <c r="BY101" s="109">
        <f>BU101-'CCSD(T)'!CF102</f>
        <v>2.0300182743413053E-2</v>
      </c>
      <c r="BZ101" s="109">
        <f>BV101-'CCSD(T)'!CG102</f>
        <v>-5.5994985023663624E-2</v>
      </c>
      <c r="CA101" s="109">
        <f>BW101-'CCSD(T)'!CG102</f>
        <v>1.0897926131567814E-2</v>
      </c>
      <c r="CB101" s="157">
        <f t="shared" si="33"/>
        <v>0.69093325124910976</v>
      </c>
      <c r="CD101" s="114" t="s">
        <v>98</v>
      </c>
      <c r="CE101">
        <v>-271.25093925738599</v>
      </c>
      <c r="CF101">
        <v>-272.22608657330898</v>
      </c>
      <c r="CG101" s="4">
        <v>-272.25464239791103</v>
      </c>
      <c r="CH101" s="4">
        <v>-272.25620054454902</v>
      </c>
      <c r="CI101" s="34">
        <f>627.5095*(CE99-CE100)</f>
        <v>-22.822410742861781</v>
      </c>
      <c r="CJ101" s="34">
        <f>627.5095*(CF99-CF100)</f>
        <v>-8.9120525349191109</v>
      </c>
      <c r="CK101" s="34">
        <f>627.5095*(CG99-CG100)</f>
        <v>-7.3262166780035978</v>
      </c>
      <c r="CL101" s="34">
        <f>627.5095*(CH99-CH100)</f>
        <v>-7.2044061497384755</v>
      </c>
      <c r="CM101" s="109">
        <f>CI101-'CCSD(T)'!BB102</f>
        <v>-1.1056508359970998</v>
      </c>
      <c r="CN101" s="109">
        <f>CJ101-'CCSD(T)'!CH102</f>
        <v>2.2996849227379101E-3</v>
      </c>
      <c r="CO101" s="109">
        <f>CK101-'CCSD(T)'!CI102</f>
        <v>-0.1311672527883383</v>
      </c>
      <c r="CP101" s="109">
        <f>CL101-'CCSD(T)'!CI102</f>
        <v>-9.356724523216009E-3</v>
      </c>
      <c r="CQ101" s="157">
        <f t="shared" si="34"/>
        <v>1.7076463851806354</v>
      </c>
      <c r="CS101" s="33">
        <f t="shared" si="35"/>
        <v>1.0167131339315256</v>
      </c>
      <c r="CU101" s="23">
        <f t="shared" si="36"/>
        <v>0.10820492196130616</v>
      </c>
      <c r="CW101" s="23">
        <f t="shared" si="37"/>
        <v>-1.3437660690414717</v>
      </c>
      <c r="CY101">
        <f>CE101-'CCSD(T)'!AP102</f>
        <v>2.0264493500121716E-3</v>
      </c>
      <c r="CZ101">
        <f>BP101-'CCSD(T)'!BN102</f>
        <v>1.98075690798305E-3</v>
      </c>
      <c r="DC101" s="114" t="s">
        <v>98</v>
      </c>
      <c r="DD101">
        <v>-271.250939257384</v>
      </c>
      <c r="DE101">
        <v>-272.22581179184698</v>
      </c>
      <c r="DF101">
        <v>-272.25416640965102</v>
      </c>
      <c r="DG101" s="39">
        <v>-272.25568917158103</v>
      </c>
      <c r="DH101" s="34">
        <f>627.5095*(DD99-DD100)</f>
        <v>-22.822410743503838</v>
      </c>
      <c r="DI101" s="34">
        <f>627.5095*(DE99-DE100)</f>
        <v>-8.9109964998555107</v>
      </c>
      <c r="DJ101" s="34">
        <f>627.5095*(DF99-DF100)</f>
        <v>-7.3237861109719073</v>
      </c>
      <c r="DK101" s="34">
        <f>627.5095*(DG99-DG100)</f>
        <v>-7.2009937580608847</v>
      </c>
      <c r="DL101" s="109">
        <f>DH101-'CCSD(T)'!BB102</f>
        <v>-1.1056508366391569</v>
      </c>
      <c r="DM101" s="109">
        <f>DI101-'CCSD(T)'!CH102</f>
        <v>3.3557199863381015E-3</v>
      </c>
      <c r="DN101" s="109">
        <f>DJ101-'CCSD(T)'!CI102</f>
        <v>-0.12873668575664787</v>
      </c>
      <c r="DO101" s="109">
        <f>DK101-'CCSD(T)'!CI102</f>
        <v>-5.9443328456252331E-3</v>
      </c>
      <c r="DP101" s="157">
        <f t="shared" si="25"/>
        <v>1.710002741794626</v>
      </c>
      <c r="DQ101" s="23"/>
    </row>
    <row r="102" spans="1:121" ht="18">
      <c r="A102" s="150">
        <v>29.15</v>
      </c>
      <c r="C102" s="1">
        <v>29.15</v>
      </c>
      <c r="D102" s="1">
        <v>29.15</v>
      </c>
      <c r="E102" s="39">
        <f t="shared" si="26"/>
        <v>4.0499796802137666E-2</v>
      </c>
      <c r="F102" s="5" t="s">
        <v>99</v>
      </c>
      <c r="G102" s="4">
        <v>-857.52571865344498</v>
      </c>
      <c r="H102" s="19">
        <v>-857.52624549777101</v>
      </c>
      <c r="I102" s="138">
        <f t="shared" si="27"/>
        <v>5.2684432603200548E-4</v>
      </c>
      <c r="J102">
        <v>-861.36547718074905</v>
      </c>
      <c r="K102" s="34">
        <f>627.5095*(G104-G103)</f>
        <v>22.679965345253592</v>
      </c>
      <c r="L102" s="34">
        <f>627.5095*(J104-J103)</f>
        <v>28.90314803243345</v>
      </c>
      <c r="M102" s="23">
        <f t="shared" si="50"/>
        <v>-9.6563624840317885E-2</v>
      </c>
      <c r="N102" s="33">
        <f t="shared" si="28"/>
        <v>-0.88416415732596576</v>
      </c>
      <c r="O102" s="23">
        <f t="shared" si="29"/>
        <v>-0.78760053248564788</v>
      </c>
      <c r="P102" s="23">
        <f>'LNO-CCSD(T)-def2nZVP'!LB103</f>
        <v>-7.8890544580751509E-2</v>
      </c>
      <c r="Q102" s="23">
        <f t="shared" si="51"/>
        <v>-0.59962679979609657</v>
      </c>
      <c r="R102" s="23">
        <f t="shared" si="30"/>
        <v>-4.792346522237078E-2</v>
      </c>
      <c r="S102" s="172">
        <f>-'LNO-CCSD(T)-def2nZVP'!AS103+'CCSD(T)'!BY103</f>
        <v>0.54532017013831791</v>
      </c>
      <c r="T102" s="356">
        <f>-'LNO-CCSD(T)-def2nZVP'!FA103+'CCSD(T)'!CI103</f>
        <v>2.7388857626828411E-2</v>
      </c>
      <c r="U102" s="96">
        <f>'LNO-CCSD(T)-def2nZVP'!KV103+Q102+T102+R102</f>
        <v>29.109500203197861</v>
      </c>
      <c r="V102" s="33">
        <f t="shared" si="52"/>
        <v>-4.0499796802137666E-2</v>
      </c>
      <c r="W102" s="114" t="s">
        <v>99</v>
      </c>
      <c r="X102">
        <v>-857.49304371360802</v>
      </c>
      <c r="Y102">
        <v>-861.09742299395896</v>
      </c>
      <c r="Z102">
        <v>-861.28138095968302</v>
      </c>
      <c r="AA102">
        <v>-861.28734647563203</v>
      </c>
      <c r="AB102" s="34">
        <f>627.5095*(X104-X103)</f>
        <v>22.77652897009391</v>
      </c>
      <c r="AC102" s="34">
        <f>627.5095*(Y104-Y103)</f>
        <v>29.787312189759415</v>
      </c>
      <c r="AD102" s="34">
        <f>627.5095*(Z104-Z103)</f>
        <v>30.805171175488066</v>
      </c>
      <c r="AE102" s="34">
        <f>627.5095*(AA104-AA103)</f>
        <v>30.717147938032969</v>
      </c>
      <c r="AF102" s="109">
        <f>AC102-'CCSD(T)'!BX103</f>
        <v>-2.7243881331286097</v>
      </c>
      <c r="AG102" s="109">
        <f>AD102-'CCSD(T)'!BY103</f>
        <v>-2.0588214878247975</v>
      </c>
      <c r="AH102" s="109">
        <f>AE102-'CCSD(T)'!BY103</f>
        <v>-2.1468447252798946</v>
      </c>
      <c r="AK102" s="5" t="s">
        <v>99</v>
      </c>
      <c r="AL102">
        <v>-857.49304371360802</v>
      </c>
      <c r="AM102">
        <v>-861.09902493073605</v>
      </c>
      <c r="AN102">
        <v>-861.28495333660703</v>
      </c>
      <c r="AO102">
        <v>-861.29106168127305</v>
      </c>
      <c r="AP102" s="34">
        <f>627.5095*(AL104-AL103)</f>
        <v>22.776528964458084</v>
      </c>
      <c r="AQ102" s="34">
        <f>627.5095*(AM104-AM103)</f>
        <v>29.362389371558038</v>
      </c>
      <c r="AR102" s="34">
        <f>627.5095*(AN104-AN103)</f>
        <v>30.310609883149038</v>
      </c>
      <c r="AS102" s="34">
        <f>627.5095*(AO104-AO103)</f>
        <v>30.212327609505802</v>
      </c>
      <c r="AT102" s="109">
        <f>AQ102-'CCSD(T)'!BX103</f>
        <v>-3.1493109513299871</v>
      </c>
      <c r="AU102" s="109">
        <f>AR102-'CCSD(T)'!BY103</f>
        <v>-2.553382780163826</v>
      </c>
      <c r="AV102" s="109">
        <f>AS102-'CCSD(T)'!BY103</f>
        <v>-2.6516650538070614</v>
      </c>
      <c r="AW102" s="158">
        <f t="shared" si="31"/>
        <v>0.84993823794776446</v>
      </c>
      <c r="AX102" s="158">
        <f t="shared" si="32"/>
        <v>0.46468196687493091</v>
      </c>
      <c r="AY102" s="160">
        <f>'LNO-CCSD(T)-def2nZVP'!LB103</f>
        <v>-7.8890544580751509E-2</v>
      </c>
      <c r="AZ102" s="23"/>
      <c r="BA102" s="114" t="s">
        <v>99</v>
      </c>
      <c r="BB102" s="144">
        <v>-856.602745220408</v>
      </c>
      <c r="BC102">
        <v>-859.188979482479</v>
      </c>
      <c r="BD102" s="4">
        <v>-859.29849854792303</v>
      </c>
      <c r="BE102" s="4">
        <v>-859.30264533122204</v>
      </c>
      <c r="BF102" s="34">
        <f>627.5095*(BB104-BB103)</f>
        <v>22.107056063675181</v>
      </c>
      <c r="BG102" s="34">
        <f>627.5095*(BC104-BC103)</f>
        <v>32.811032840549203</v>
      </c>
      <c r="BH102" s="34">
        <f>627.5095*(BD104-BD103)</f>
        <v>33.241649940408394</v>
      </c>
      <c r="BI102" s="34">
        <f>627.5095*(BE104-BE103)</f>
        <v>33.221043610282237</v>
      </c>
      <c r="BJ102" s="109">
        <f>BF102-'CCSD(T)'!BV103</f>
        <v>-0.73439863622434487</v>
      </c>
      <c r="BK102" s="109">
        <f>BG102-'CCSD(T)'!BX103</f>
        <v>0.29933251766117763</v>
      </c>
      <c r="BL102" s="109">
        <f>BH102-'CCSD(T)'!CG103</f>
        <v>0.92171402151066673</v>
      </c>
      <c r="BM102" s="109">
        <f>BI102-'CCSD(T)'!CG103</f>
        <v>0.90110769138451019</v>
      </c>
      <c r="BO102" s="114" t="s">
        <v>99</v>
      </c>
      <c r="BP102">
        <v>-856.60274522041004</v>
      </c>
      <c r="BQ102">
        <v>-859.19269482264895</v>
      </c>
      <c r="BR102">
        <v>-859.30341374261604</v>
      </c>
      <c r="BS102">
        <v>-859.30768247214496</v>
      </c>
      <c r="BT102" s="34">
        <f>627.5095*(BP104-BP103)</f>
        <v>22.107056061249637</v>
      </c>
      <c r="BU102" s="34">
        <f>627.5095*(BQ104-BQ103)</f>
        <v>32.112136456110029</v>
      </c>
      <c r="BV102" s="34">
        <f>627.5095*(BR104-BR103)</f>
        <v>32.52131068783553</v>
      </c>
      <c r="BW102" s="34">
        <f>627.5095*(BS104-BS103)</f>
        <v>32.497392727182863</v>
      </c>
      <c r="BX102" s="109">
        <f>BT102-'CCSD(T)'!BV103</f>
        <v>-0.73439863864988908</v>
      </c>
      <c r="BY102" s="109">
        <f>BU102-'CCSD(T)'!CF103</f>
        <v>0.18458300689099261</v>
      </c>
      <c r="BZ102" s="109">
        <f>BV102-'CCSD(T)'!CG103</f>
        <v>0.20137476893780359</v>
      </c>
      <c r="CA102" s="109">
        <f>BW102-'CCSD(T)'!CG103</f>
        <v>0.17745680828513599</v>
      </c>
      <c r="CB102" s="157">
        <f t="shared" si="33"/>
        <v>0.38525627107283356</v>
      </c>
      <c r="CD102" s="114" t="s">
        <v>99</v>
      </c>
      <c r="CE102">
        <v>-856.66094561233501</v>
      </c>
      <c r="CF102">
        <v>-859.54799393322196</v>
      </c>
      <c r="CG102" s="4">
        <v>-859.66923273490704</v>
      </c>
      <c r="CH102" s="4">
        <v>-859.67372329798104</v>
      </c>
      <c r="CI102" s="34">
        <f>627.5095*(CE104-CE103)</f>
        <v>21.251526616908134</v>
      </c>
      <c r="CJ102" s="34">
        <f>627.5095*(CF104-CF103)</f>
        <v>28.199895659015414</v>
      </c>
      <c r="CK102" s="34">
        <f>627.5095*(CG104-CG103)</f>
        <v>29.075096462491352</v>
      </c>
      <c r="CL102" s="34">
        <f>627.5095*(CH104-CH103)</f>
        <v>29.042140382691777</v>
      </c>
      <c r="CM102" s="109">
        <f>CI102-'CCSD(T)'!BB103</f>
        <v>-0.7930905942781088</v>
      </c>
      <c r="CN102" s="109">
        <f>CJ102-'CCSD(T)'!CH103</f>
        <v>0.20127309171529717</v>
      </c>
      <c r="CO102" s="109">
        <f>CK102-'CCSD(T)'!CI103</f>
        <v>0.23008597099719807</v>
      </c>
      <c r="CP102" s="109">
        <f>CL102-'CCSD(T)'!CI103</f>
        <v>0.1971298911976227</v>
      </c>
      <c r="CQ102" s="157">
        <f t="shared" si="34"/>
        <v>0.84224472367636238</v>
      </c>
      <c r="CS102" s="33">
        <f t="shared" si="35"/>
        <v>0.45698845260352883</v>
      </c>
      <c r="CU102" s="23">
        <f t="shared" si="36"/>
        <v>-0.85552944434150291</v>
      </c>
      <c r="CW102" s="23">
        <f t="shared" si="37"/>
        <v>-1.5250023475499503</v>
      </c>
      <c r="CY102">
        <f>CE102-'CCSD(T)'!AP103</f>
        <v>4.3601072840147026E-3</v>
      </c>
      <c r="CZ102">
        <f>BP102-'CCSD(T)'!BN103</f>
        <v>4.6102210440039926E-3</v>
      </c>
      <c r="DC102" s="114" t="s">
        <v>99</v>
      </c>
      <c r="DD102">
        <v>-856.66094561233501</v>
      </c>
      <c r="DE102">
        <v>-859.54420649498002</v>
      </c>
      <c r="DF102">
        <v>-859.66402817497794</v>
      </c>
      <c r="DG102" s="39">
        <v>-859.66838921690396</v>
      </c>
      <c r="DH102" s="34">
        <f>627.5095*(DD104-DD103)</f>
        <v>21.251526615695361</v>
      </c>
      <c r="DI102" s="34">
        <f>627.5095*(DE104-DE103)</f>
        <v>29.008045767217737</v>
      </c>
      <c r="DJ102" s="34">
        <f>627.5095*(DF104-DF103)</f>
        <v>29.951941860443487</v>
      </c>
      <c r="DK102" s="34">
        <f>627.5095*(DG104-DG103)</f>
        <v>29.924812137886025</v>
      </c>
      <c r="DL102" s="109">
        <f>DH102-'CCSD(T)'!BB103</f>
        <v>-0.7930905954908809</v>
      </c>
      <c r="DM102" s="109">
        <f>DI102-'CCSD(T)'!CH103</f>
        <v>1.0094231999176202</v>
      </c>
      <c r="DN102" s="109">
        <f>DJ102-'CCSD(T)'!CI103</f>
        <v>1.1069313689493328</v>
      </c>
      <c r="DO102" s="109">
        <f>DK102-'CCSD(T)'!CI103</f>
        <v>1.0798016463918714</v>
      </c>
      <c r="DP102" s="157">
        <f t="shared" si="25"/>
        <v>0.91676637066828803</v>
      </c>
      <c r="DQ102" s="23"/>
    </row>
    <row r="103" spans="1:121" ht="18">
      <c r="A103" s="150">
        <v>2.91</v>
      </c>
      <c r="C103" s="1">
        <v>2.91</v>
      </c>
      <c r="D103" s="1">
        <v>2.91</v>
      </c>
      <c r="E103" s="39">
        <f t="shared" si="26"/>
        <v>5.7422550510728421E-3</v>
      </c>
      <c r="F103" s="5" t="s">
        <v>100</v>
      </c>
      <c r="G103" s="4">
        <v>-857.53876732033496</v>
      </c>
      <c r="H103" s="19">
        <v>-857.53933491122302</v>
      </c>
      <c r="I103" s="138">
        <f t="shared" si="27"/>
        <v>5.6759088806757063E-4</v>
      </c>
      <c r="J103">
        <v>-861.40334278525097</v>
      </c>
      <c r="K103" s="34">
        <f>627.5095*(G104-G102)</f>
        <v>14.491802909460654</v>
      </c>
      <c r="L103" s="34">
        <f>627.5095*(J104-J102)</f>
        <v>5.1421214842377623</v>
      </c>
      <c r="M103" s="23">
        <f t="shared" si="50"/>
        <v>2.7812917798593517E-2</v>
      </c>
      <c r="N103" s="33">
        <f t="shared" si="28"/>
        <v>-0.4382238495892663</v>
      </c>
      <c r="O103" s="23">
        <f t="shared" si="29"/>
        <v>-0.46603676738785982</v>
      </c>
      <c r="P103" s="23">
        <f>'LNO-CCSD(T)-def2nZVP'!LB104</f>
        <v>-0.29651921643660106</v>
      </c>
      <c r="Q103" s="23">
        <f t="shared" si="51"/>
        <v>-0.34054053169029641</v>
      </c>
      <c r="R103" s="23">
        <f t="shared" si="30"/>
        <v>-0.18012587480770462</v>
      </c>
      <c r="S103" s="172">
        <f>-'LNO-CCSD(T)-def2nZVP'!AS104+'CCSD(T)'!BY104</f>
        <v>0.49439769265451439</v>
      </c>
      <c r="T103" s="356">
        <f>-'LNO-CCSD(T)-def2nZVP'!FA104+'CCSD(T)'!CI104</f>
        <v>-1.4978959849209161E-2</v>
      </c>
      <c r="U103" s="96">
        <f>'LNO-CCSD(T)-def2nZVP'!KV104+Q103+T103+R103</f>
        <v>2.9042577449489273</v>
      </c>
      <c r="V103" s="33">
        <f t="shared" si="52"/>
        <v>-5.7422550510728421E-3</v>
      </c>
      <c r="W103" s="114" t="s">
        <v>100</v>
      </c>
      <c r="X103">
        <v>-857.50629058712695</v>
      </c>
      <c r="Y103">
        <v>-861.13599924954701</v>
      </c>
      <c r="Z103">
        <v>-861.32395295475897</v>
      </c>
      <c r="AA103">
        <v>-861.330053094856</v>
      </c>
      <c r="AB103" s="34">
        <f>627.5095*(X104-X102)</f>
        <v>14.463989991662061</v>
      </c>
      <c r="AC103" s="34">
        <f>627.5095*(Y104-Y102)</f>
        <v>5.5803453338270286</v>
      </c>
      <c r="AD103" s="34">
        <f>627.5095*(Z104-Z102)</f>
        <v>4.0908398313788688</v>
      </c>
      <c r="AE103" s="34">
        <f>627.5095*(AA104-AA102)</f>
        <v>3.918338662113201</v>
      </c>
      <c r="AF103" s="109">
        <f>AC103-'CCSD(T)'!BX104</f>
        <v>-1.8418129309068449</v>
      </c>
      <c r="AG103" s="109">
        <f>AD103-'CCSD(T)'!BY104</f>
        <v>-2.2600225212945677</v>
      </c>
      <c r="AH103" s="109">
        <f>AE103-'CCSD(T)'!BY104</f>
        <v>-2.4325236905602354</v>
      </c>
      <c r="AK103" s="5" t="s">
        <v>100</v>
      </c>
      <c r="AL103">
        <v>-857.50629058712298</v>
      </c>
      <c r="AM103">
        <v>-861.13723363322504</v>
      </c>
      <c r="AN103">
        <v>-861.32714533941305</v>
      </c>
      <c r="AO103">
        <v>-861.33338055479396</v>
      </c>
      <c r="AP103" s="34">
        <f>627.5095*(AL104-AL102)</f>
        <v>14.463989988523119</v>
      </c>
      <c r="AQ103" s="34">
        <f>627.5095*(AM104-AM102)</f>
        <v>5.3860655770450494</v>
      </c>
      <c r="AR103" s="34">
        <f>627.5095*(AN104-AN102)</f>
        <v>3.8347272983457477</v>
      </c>
      <c r="AS103" s="34">
        <f>627.5095*(AO104-AO102)</f>
        <v>3.6568324458348549</v>
      </c>
      <c r="AT103" s="109">
        <f>AQ103-'CCSD(T)'!BX104</f>
        <v>-2.0360926876888241</v>
      </c>
      <c r="AU103" s="109">
        <f>AR103-'CCSD(T)'!BY104</f>
        <v>-2.5161350543276888</v>
      </c>
      <c r="AV103" s="109">
        <f>AS103-'CCSD(T)'!BY104</f>
        <v>-2.6940299068385816</v>
      </c>
      <c r="AW103" s="158">
        <f t="shared" si="31"/>
        <v>-1.7292331312101945</v>
      </c>
      <c r="AX103" s="158">
        <f t="shared" si="32"/>
        <v>-0.72919131383902336</v>
      </c>
      <c r="AY103" s="160">
        <f>'LNO-CCSD(T)-def2nZVP'!LB104</f>
        <v>-0.29651921643660106</v>
      </c>
      <c r="AZ103" s="23"/>
      <c r="BA103" s="114" t="s">
        <v>100</v>
      </c>
      <c r="BB103" s="144">
        <v>-856.61165942896696</v>
      </c>
      <c r="BC103">
        <v>-859.22981240486195</v>
      </c>
      <c r="BD103" s="4">
        <v>-859.34141436530899</v>
      </c>
      <c r="BE103" s="4">
        <v>-859.34568497787404</v>
      </c>
      <c r="BF103" s="34">
        <f>627.5095*(BB104-BB102)</f>
        <v>16.513305507944679</v>
      </c>
      <c r="BG103" s="34">
        <f>627.5095*(BC104-BC102)</f>
        <v>7.1879861324873904</v>
      </c>
      <c r="BH103" s="34">
        <f>627.5095*(BD104-BD102)</f>
        <v>6.3115668304530104</v>
      </c>
      <c r="BI103" s="34">
        <f>627.5095*(BE104-BE102)</f>
        <v>6.213256459505839</v>
      </c>
      <c r="BJ103" s="109">
        <f>BF103-'CCSD(T)'!BV104</f>
        <v>-0.51090665929262258</v>
      </c>
      <c r="BK103" s="109">
        <f>BG103-'CCSD(T)'!BX104</f>
        <v>-0.23417213224648314</v>
      </c>
      <c r="BL103" s="109">
        <f>BH103-'CCSD(T)'!CG104</f>
        <v>0.48287966406947636</v>
      </c>
      <c r="BM103" s="109">
        <f>BI103-'CCSD(T)'!CG104</f>
        <v>0.38456929312230503</v>
      </c>
      <c r="BO103" s="114" t="s">
        <v>100</v>
      </c>
      <c r="BP103">
        <v>-856.61165942896605</v>
      </c>
      <c r="BQ103">
        <v>-859.23259750068996</v>
      </c>
      <c r="BR103">
        <v>-859.34540316368896</v>
      </c>
      <c r="BS103">
        <v>-859.34979276312004</v>
      </c>
      <c r="BT103" s="34">
        <f>627.5095*(BP104-BP102)</f>
        <v>16.513305507373961</v>
      </c>
      <c r="BU103" s="34">
        <f>627.5095*(BQ104-BQ102)</f>
        <v>7.0728269099306189</v>
      </c>
      <c r="BV103" s="34">
        <f>627.5095*(BR104-BR102)</f>
        <v>6.1725500650826897</v>
      </c>
      <c r="BW103" s="34">
        <f>627.5095*(BS104-BS102)</f>
        <v>6.0727850925594478</v>
      </c>
      <c r="BX103" s="109">
        <f>BT103-'CCSD(T)'!BV104</f>
        <v>-0.51090665986334116</v>
      </c>
      <c r="BY103" s="109">
        <f>BU103-'CCSD(T)'!CF104</f>
        <v>0.15954163219864892</v>
      </c>
      <c r="BZ103" s="109">
        <f>BV103-'CCSD(T)'!CG104</f>
        <v>0.34386289869915565</v>
      </c>
      <c r="CA103" s="109">
        <f>BW103-'CCSD(T)'!CG104</f>
        <v>0.24409792617591375</v>
      </c>
      <c r="CB103" s="157">
        <f t="shared" si="33"/>
        <v>-1.0000418173711711</v>
      </c>
      <c r="CD103" s="114" t="s">
        <v>100</v>
      </c>
      <c r="CE103">
        <v>-856.67063483405798</v>
      </c>
      <c r="CF103">
        <v>-859.58345393972502</v>
      </c>
      <c r="CG103" s="4">
        <v>-859.70816729011801</v>
      </c>
      <c r="CH103" s="4">
        <v>-859.71282142955101</v>
      </c>
      <c r="CI103" s="34">
        <f>627.5095*(CE104-CE102)</f>
        <v>15.171447938141128</v>
      </c>
      <c r="CJ103" s="34">
        <f>627.5095*(CF104-CF102)</f>
        <v>5.9484047082846541</v>
      </c>
      <c r="CK103" s="34">
        <f>627.5095*(CG104-CG102)</f>
        <v>4.6432931893321285</v>
      </c>
      <c r="CL103" s="34">
        <f>627.5095*(CH104-CH102)</f>
        <v>4.5076913902845046</v>
      </c>
      <c r="CM103" s="109">
        <f>CI103-'CCSD(T)'!BB104</f>
        <v>-0.55354674488227573</v>
      </c>
      <c r="CN103" s="109">
        <f>CJ103-'CCSD(T)'!CH104</f>
        <v>0.11801546128546025</v>
      </c>
      <c r="CO103" s="109">
        <f>CK103-'CCSD(T)'!CI104</f>
        <v>0.32735036272830698</v>
      </c>
      <c r="CP103" s="109">
        <f>CL103-'CCSD(T)'!CI104</f>
        <v>0.19174856368068305</v>
      </c>
      <c r="CQ103" s="157">
        <f t="shared" si="34"/>
        <v>-1.4407133180001495</v>
      </c>
      <c r="CS103" s="33">
        <f t="shared" si="35"/>
        <v>-0.44067150062897831</v>
      </c>
      <c r="CU103" s="23">
        <f t="shared" si="36"/>
        <v>-1.3418575692328325</v>
      </c>
      <c r="CW103" s="23">
        <f t="shared" si="37"/>
        <v>0.7074579496180089</v>
      </c>
      <c r="CY103">
        <f>CE103-'CCSD(T)'!AP104</f>
        <v>4.7418446910114653E-3</v>
      </c>
      <c r="CZ103">
        <f>BP103-'CCSD(T)'!BN104</f>
        <v>4.9663781679782915E-3</v>
      </c>
      <c r="DC103" s="114" t="s">
        <v>100</v>
      </c>
      <c r="DD103">
        <v>-856.67063483405605</v>
      </c>
      <c r="DE103">
        <v>-859.58050932710603</v>
      </c>
      <c r="DF103">
        <v>-859.703841181342</v>
      </c>
      <c r="DG103" s="39">
        <v>-859.708370133024</v>
      </c>
      <c r="DH103" s="34">
        <f>627.5095*(DD104-DD102)</f>
        <v>15.171447938141128</v>
      </c>
      <c r="DI103" s="34">
        <f>627.5095*(DE104-DE102)</f>
        <v>6.2276737312401949</v>
      </c>
      <c r="DJ103" s="34">
        <f>627.5095*(DF104-DF102)</f>
        <v>4.9689021434375817</v>
      </c>
      <c r="DK103" s="34">
        <f>627.5095*(DG104-DG102)</f>
        <v>4.8364074538554451</v>
      </c>
      <c r="DL103" s="109">
        <f>DH103-'CCSD(T)'!BB104</f>
        <v>-0.55354674488227573</v>
      </c>
      <c r="DM103" s="109">
        <f>DI103-'CCSD(T)'!CH104</f>
        <v>0.39728448424100105</v>
      </c>
      <c r="DN103" s="109">
        <f>DJ103-'CCSD(T)'!CI104</f>
        <v>0.65295931683376018</v>
      </c>
      <c r="DO103" s="109">
        <f>DK103-'CCSD(T)'!CI104</f>
        <v>0.52046462725162357</v>
      </c>
      <c r="DP103" s="157">
        <f t="shared" si="25"/>
        <v>-1.3912662773847497</v>
      </c>
      <c r="DQ103" s="23"/>
    </row>
    <row r="104" spans="1:121" ht="18">
      <c r="A104" s="150">
        <v>26.24</v>
      </c>
      <c r="C104" s="1">
        <v>26.24</v>
      </c>
      <c r="D104" s="1">
        <v>26.24</v>
      </c>
      <c r="E104" s="39">
        <f t="shared" si="26"/>
        <v>3.4757541751069709E-2</v>
      </c>
      <c r="F104" s="5" t="s">
        <v>101</v>
      </c>
      <c r="G104" s="4">
        <v>-857.50262449644902</v>
      </c>
      <c r="H104" s="19">
        <v>-857.50316576337605</v>
      </c>
      <c r="I104" s="138">
        <f t="shared" si="27"/>
        <v>5.4126692702993751E-4</v>
      </c>
      <c r="J104">
        <v>-861.35728268889795</v>
      </c>
      <c r="K104" s="34">
        <f>627.5095*(G102-G103)</f>
        <v>8.1881624357929361</v>
      </c>
      <c r="L104" s="34">
        <f>627.5095*(J102-J103)</f>
        <v>23.761026548195687</v>
      </c>
      <c r="M104" s="23">
        <f t="shared" si="50"/>
        <v>-0.1243765426389114</v>
      </c>
      <c r="N104" s="33">
        <f t="shared" si="28"/>
        <v>-0.44594030773670212</v>
      </c>
      <c r="O104" s="23">
        <f t="shared" si="29"/>
        <v>-0.32156376509779072</v>
      </c>
      <c r="P104" s="23">
        <f>'LNO-CCSD(T)-def2nZVP'!LB105</f>
        <v>0.21762867185584867</v>
      </c>
      <c r="Q104" s="23">
        <f t="shared" si="51"/>
        <v>-0.2590862681058021</v>
      </c>
      <c r="R104" s="23">
        <f t="shared" si="30"/>
        <v>0.13220240958533327</v>
      </c>
      <c r="S104" s="172">
        <f>-'LNO-CCSD(T)-def2nZVP'!AS105+'CCSD(T)'!BY105</f>
        <v>5.0922477483808848E-2</v>
      </c>
      <c r="T104" s="356">
        <f>-'LNO-CCSD(T)-def2nZVP'!FA105+'CCSD(T)'!CI105</f>
        <v>4.2367817476037573E-2</v>
      </c>
      <c r="U104" s="96">
        <f>'LNO-CCSD(T)-def2nZVP'!KV105+Q104+T104+R104</f>
        <v>26.205242458248929</v>
      </c>
      <c r="V104" s="33">
        <f t="shared" si="52"/>
        <v>-3.4757541751069709E-2</v>
      </c>
      <c r="W104" s="114" t="s">
        <v>101</v>
      </c>
      <c r="X104">
        <v>-857.46999387931601</v>
      </c>
      <c r="Y104">
        <v>-861.08853014798001</v>
      </c>
      <c r="Z104">
        <v>-861.27486179171603</v>
      </c>
      <c r="AA104">
        <v>-861.28110220576502</v>
      </c>
      <c r="AB104" s="34">
        <f>627.5095*(X102-X103)</f>
        <v>8.3125389784318475</v>
      </c>
      <c r="AC104" s="34">
        <f>627.5095*(Y102-Y103)</f>
        <v>24.206966855932389</v>
      </c>
      <c r="AD104" s="34">
        <f>627.5095*(Z102-Z103)</f>
        <v>26.714331344109198</v>
      </c>
      <c r="AE104" s="34">
        <f>627.5095*(AA102-AA103)</f>
        <v>26.798809275919769</v>
      </c>
      <c r="AF104" s="109">
        <f>AC104-'CCSD(T)'!BX105</f>
        <v>-0.88257520222176211</v>
      </c>
      <c r="AG104" s="109">
        <f>AD104-'CCSD(T)'!BY105</f>
        <v>0.20120103346976848</v>
      </c>
      <c r="AH104" s="109">
        <f>AE104-'CCSD(T)'!BY105</f>
        <v>0.28567896528033998</v>
      </c>
      <c r="AK104" s="5" t="s">
        <v>101</v>
      </c>
      <c r="AL104">
        <v>-857.46999387932101</v>
      </c>
      <c r="AM104">
        <v>-861.09044168924402</v>
      </c>
      <c r="AN104">
        <v>-861.27884230992402</v>
      </c>
      <c r="AO104">
        <v>-861.28523414807103</v>
      </c>
      <c r="AP104" s="34">
        <f>627.5095*(AL102-AL103)</f>
        <v>8.312538975934963</v>
      </c>
      <c r="AQ104" s="34">
        <f>627.5095*(AM102-AM103)</f>
        <v>23.976323794512989</v>
      </c>
      <c r="AR104" s="34">
        <f>627.5095*(AN102-AN103)</f>
        <v>26.475882584803287</v>
      </c>
      <c r="AS104" s="34">
        <f>627.5095*(AO102-AO103)</f>
        <v>26.555495163670948</v>
      </c>
      <c r="AT104" s="109">
        <f>AQ104-'CCSD(T)'!BX105</f>
        <v>-1.1132182636411621</v>
      </c>
      <c r="AU104" s="109">
        <f>AR104-'CCSD(T)'!BY105</f>
        <v>-3.7247725836142109E-2</v>
      </c>
      <c r="AV104" s="109">
        <f>AS104-'CCSD(T)'!BY105</f>
        <v>4.2364853031518379E-2</v>
      </c>
      <c r="AW104" s="158">
        <f t="shared" si="31"/>
        <v>2.5791713691579581</v>
      </c>
      <c r="AX104" s="158">
        <f t="shared" si="32"/>
        <v>1.1938732807139552</v>
      </c>
      <c r="AY104" s="160">
        <f>'LNO-CCSD(T)-def2nZVP'!LB105</f>
        <v>0.21762867185584867</v>
      </c>
      <c r="AZ104" s="23"/>
      <c r="BA104" s="114" t="s">
        <v>101</v>
      </c>
      <c r="BB104" s="144">
        <v>-856.57642959409804</v>
      </c>
      <c r="BC104">
        <v>-859.17752469791799</v>
      </c>
      <c r="BD104" s="4">
        <v>-859.28844042636399</v>
      </c>
      <c r="BE104" s="9">
        <v>-859.292743877205</v>
      </c>
      <c r="BF104" s="34">
        <f>627.5095*(BB102-BB103)</f>
        <v>5.5937505557305016</v>
      </c>
      <c r="BG104" s="34">
        <f>627.5095*(BC102-BC103)</f>
        <v>25.623046708061811</v>
      </c>
      <c r="BH104" s="34">
        <f>627.5095*(BD102-BD103)</f>
        <v>26.930083109955387</v>
      </c>
      <c r="BI104" s="34">
        <f>627.5095*(BE102-BE103)</f>
        <v>27.007787150776398</v>
      </c>
      <c r="BJ104" s="109">
        <f>BF104-'CCSD(T)'!BV105</f>
        <v>-0.2234919769317214</v>
      </c>
      <c r="BK104" s="109">
        <f>BG104-'CCSD(T)'!BX105</f>
        <v>0.533504649907659</v>
      </c>
      <c r="BL104" s="109">
        <f>BH104-'CCSD(T)'!CG105</f>
        <v>0.43883435744119481</v>
      </c>
      <c r="BM104" s="109">
        <f>BI104-'CCSD(T)'!CG105</f>
        <v>0.51653839826220604</v>
      </c>
      <c r="BO104" s="114" t="s">
        <v>101</v>
      </c>
      <c r="BP104">
        <v>-856.576429594101</v>
      </c>
      <c r="BQ104">
        <v>-859.18142355598297</v>
      </c>
      <c r="BR104">
        <v>-859.293577158365</v>
      </c>
      <c r="BS104">
        <v>-859.29800487349098</v>
      </c>
      <c r="BT104" s="34">
        <f>627.5095*(BP102-BP103)</f>
        <v>5.5937505538756724</v>
      </c>
      <c r="BU104" s="34">
        <f>627.5095*(BQ102-BQ103)</f>
        <v>25.039309546179414</v>
      </c>
      <c r="BV104" s="34">
        <f>627.5095*(BR102-BR103)</f>
        <v>26.348760622752845</v>
      </c>
      <c r="BW104" s="34">
        <f>627.5095*(BS102-BS103)</f>
        <v>26.424607634623417</v>
      </c>
      <c r="BX104" s="109">
        <f>BT104-'CCSD(T)'!BV105</f>
        <v>-0.22349197878655058</v>
      </c>
      <c r="BY104" s="109">
        <f>BU104-'CCSD(T)'!CF105</f>
        <v>2.5041374692346352E-2</v>
      </c>
      <c r="BZ104" s="109">
        <f>BV104-'CCSD(T)'!CG105</f>
        <v>-0.14248812976134673</v>
      </c>
      <c r="CA104" s="109">
        <f>BW104-'CCSD(T)'!CG105</f>
        <v>-6.6641117890775092E-2</v>
      </c>
      <c r="CB104" s="157">
        <f t="shared" si="33"/>
        <v>1.3852980884440029</v>
      </c>
      <c r="CD104" s="114" t="s">
        <v>101</v>
      </c>
      <c r="CE104">
        <v>-856.63676837208902</v>
      </c>
      <c r="CF104">
        <v>-859.53851454731898</v>
      </c>
      <c r="CG104" s="4">
        <v>-859.66183317651098</v>
      </c>
      <c r="CH104" s="4">
        <v>-859.66653983479796</v>
      </c>
      <c r="CI104" s="34">
        <f>627.5095*(CE102-CE103)</f>
        <v>6.0800786787670047</v>
      </c>
      <c r="CJ104" s="34">
        <f>627.5095*(CF102-CF103)</f>
        <v>22.251490950730762</v>
      </c>
      <c r="CK104" s="34">
        <f>627.5095*(CG102-CG103)</f>
        <v>24.431803273159225</v>
      </c>
      <c r="CL104" s="34">
        <f>627.5095*(CH102-CH103)</f>
        <v>24.53444899240727</v>
      </c>
      <c r="CM104" s="109">
        <f>CI104-'CCSD(T)'!BB105</f>
        <v>-0.23954384939583484</v>
      </c>
      <c r="CN104" s="109">
        <f>CJ104-'CCSD(T)'!CH105</f>
        <v>8.3257630429837803E-2</v>
      </c>
      <c r="CO104" s="109">
        <f>CK104-'CCSD(T)'!CI105</f>
        <v>-9.7264391731108901E-2</v>
      </c>
      <c r="CP104" s="109">
        <f>CL104-'CCSD(T)'!CI105</f>
        <v>5.3813275169360963E-3</v>
      </c>
      <c r="CQ104" s="157">
        <f t="shared" si="34"/>
        <v>2.2829580416765083</v>
      </c>
      <c r="CS104" s="33">
        <f t="shared" si="35"/>
        <v>0.89765995323250536</v>
      </c>
      <c r="CU104" s="23">
        <f t="shared" si="36"/>
        <v>0.48632812489133226</v>
      </c>
      <c r="CW104" s="23">
        <f t="shared" si="37"/>
        <v>-2.2324602971679584</v>
      </c>
      <c r="CY104">
        <f>CE104-'CCSD(T)'!AP105</f>
        <v>3.4779744320303507E-3</v>
      </c>
      <c r="CZ104">
        <f>BP104-'CCSD(T)'!BN105</f>
        <v>3.796039489998293E-3</v>
      </c>
      <c r="DC104" s="114" t="s">
        <v>101</v>
      </c>
      <c r="DD104">
        <v>-856.63676837208902</v>
      </c>
      <c r="DE104">
        <v>-859.53428206557896</v>
      </c>
      <c r="DF104">
        <v>-859.65610972570596</v>
      </c>
      <c r="DG104" s="39">
        <v>-859.66068191135105</v>
      </c>
      <c r="DH104" s="34">
        <f>627.5095*(DD102-DD103)</f>
        <v>6.0800786775542317</v>
      </c>
      <c r="DI104" s="34">
        <f>627.5095*(DE102-DE103)</f>
        <v>22.780372035977543</v>
      </c>
      <c r="DJ104" s="34">
        <f>627.5095*(DF102-DF103)</f>
        <v>24.983039717005909</v>
      </c>
      <c r="DK104" s="34">
        <f>627.5095*(DG102-DG103)</f>
        <v>25.088404684030582</v>
      </c>
      <c r="DL104" s="109">
        <f>DH104-'CCSD(T)'!BB105</f>
        <v>-0.23954385060860783</v>
      </c>
      <c r="DM104" s="109">
        <f>DI104-'CCSD(T)'!CH105</f>
        <v>0.61213871567661826</v>
      </c>
      <c r="DN104" s="109">
        <f>DJ104-'CCSD(T)'!CI105</f>
        <v>0.45397205211557434</v>
      </c>
      <c r="DO104" s="109">
        <f>DK104-'CCSD(T)'!CI105</f>
        <v>0.5593370191402478</v>
      </c>
      <c r="DP104" s="157">
        <f t="shared" si="25"/>
        <v>2.3080326480530395</v>
      </c>
      <c r="DQ104" s="23"/>
    </row>
    <row r="105" spans="1:121" ht="18">
      <c r="A105" s="150">
        <v>18.309999999999999</v>
      </c>
      <c r="C105" s="1">
        <v>18.309999999999999</v>
      </c>
      <c r="D105" s="1">
        <v>18.309999999999999</v>
      </c>
      <c r="E105" s="39">
        <f t="shared" si="26"/>
        <v>1.1619067202409852</v>
      </c>
      <c r="F105" s="5" t="s">
        <v>102</v>
      </c>
      <c r="G105" s="4">
        <v>-817.28760596900804</v>
      </c>
      <c r="H105" s="19">
        <v>-817.28813673148397</v>
      </c>
      <c r="I105" s="138">
        <f t="shared" si="27"/>
        <v>5.3076247593253356E-4</v>
      </c>
      <c r="J105">
        <v>-820.89080479120798</v>
      </c>
      <c r="K105" s="34">
        <f>627.5095*(G107-G106)</f>
        <v>16.894683353033606</v>
      </c>
      <c r="L105" s="34">
        <f>627.5095*(J107-J106)</f>
        <v>18.446968770687167</v>
      </c>
      <c r="M105" s="23">
        <f t="shared" si="50"/>
        <v>0.23215631995996588</v>
      </c>
      <c r="N105" s="33">
        <f t="shared" si="28"/>
        <v>0.50003623813253384</v>
      </c>
      <c r="O105" s="23">
        <f t="shared" si="29"/>
        <v>0.26787991817256795</v>
      </c>
      <c r="P105" s="23">
        <f>'LNO-CCSD(T)-def2nZVP'!LB106</f>
        <v>0.28338081522846359</v>
      </c>
      <c r="Q105" s="23">
        <f t="shared" si="51"/>
        <v>0.23742385201992192</v>
      </c>
      <c r="R105" s="23">
        <f t="shared" si="30"/>
        <v>0.17214471918605415</v>
      </c>
      <c r="S105" s="172">
        <f>-'LNO-CCSD(T)-def2nZVP'!AS106+'CCSD(T)'!BY106</f>
        <v>0.97877028170342051</v>
      </c>
      <c r="T105" s="356">
        <f>-'LNO-CCSD(T)-def2nZVP'!FA106+'CCSD(T)'!CI106</f>
        <v>-2.458313665966827E-3</v>
      </c>
      <c r="U105" s="96">
        <f>'LNO-CCSD(T)-def2nZVP'!KV106+Q105+T105+R105</f>
        <v>17.148093279759014</v>
      </c>
      <c r="V105" s="33">
        <f t="shared" si="52"/>
        <v>-1.1619067202409852</v>
      </c>
      <c r="W105" s="114" t="s">
        <v>102</v>
      </c>
      <c r="X105">
        <v>-817.25748396114</v>
      </c>
      <c r="Y105">
        <v>-820.63512486828597</v>
      </c>
      <c r="Z105">
        <v>-820.81230482275998</v>
      </c>
      <c r="AA105">
        <v>-820.81871456045496</v>
      </c>
      <c r="AB105" s="34">
        <f>627.5095*(X107-X106)</f>
        <v>16.662527033073641</v>
      </c>
      <c r="AC105" s="34">
        <f>627.5095*(Y107-Y106)</f>
        <v>17.946932532554634</v>
      </c>
      <c r="AD105" s="34">
        <f>627.5095*(Z107-Z106)</f>
        <v>17.505091422517687</v>
      </c>
      <c r="AE105" s="34">
        <f>627.5095*(AA107-AA106)</f>
        <v>17.269193656254224</v>
      </c>
      <c r="AF105" s="109">
        <f>AC105-'CCSD(T)'!BX106</f>
        <v>6.1644502811589827</v>
      </c>
      <c r="AG105" s="109">
        <f>AD105-'CCSD(T)'!BY106</f>
        <v>6.9771580699311357</v>
      </c>
      <c r="AH105" s="109">
        <f>AE105-'CCSD(T)'!BY106</f>
        <v>6.7412603036676728</v>
      </c>
      <c r="AK105" s="5" t="s">
        <v>102</v>
      </c>
      <c r="AL105">
        <v>-817.25748396113897</v>
      </c>
      <c r="AM105">
        <v>-820.636404405127</v>
      </c>
      <c r="AN105">
        <v>-820.81556113907698</v>
      </c>
      <c r="AO105">
        <v>-820.82213427863599</v>
      </c>
      <c r="AP105" s="34">
        <f>627.5095*(AL107-AL106)</f>
        <v>16.662527031718188</v>
      </c>
      <c r="AQ105" s="34">
        <f>627.5095*(AM107-AM106)</f>
        <v>17.688607180727654</v>
      </c>
      <c r="AR105" s="34">
        <f>627.5095*(AN107-AN106)</f>
        <v>17.156143347548024</v>
      </c>
      <c r="AS105" s="34">
        <f>627.5095*(AO107-AO106)</f>
        <v>16.908828842191465</v>
      </c>
      <c r="AT105" s="109">
        <f>AQ105-'CCSD(T)'!BX106</f>
        <v>5.9061249293320035</v>
      </c>
      <c r="AU105" s="109">
        <f>AR105-'CCSD(T)'!BY106</f>
        <v>6.6282099949614732</v>
      </c>
      <c r="AV105" s="109">
        <f>AS105-'CCSD(T)'!BY106</f>
        <v>6.3808954896049137</v>
      </c>
      <c r="AW105" s="158">
        <f t="shared" si="31"/>
        <v>-0.77977833853618961</v>
      </c>
      <c r="AX105" s="158">
        <f t="shared" si="32"/>
        <v>0.30946462570039657</v>
      </c>
      <c r="AY105" s="160">
        <f>'LNO-CCSD(T)-def2nZVP'!LB106</f>
        <v>0.28338081522846359</v>
      </c>
      <c r="AZ105" s="23"/>
      <c r="BA105" s="114" t="s">
        <v>102</v>
      </c>
      <c r="BB105" s="144">
        <v>-816.43028684241006</v>
      </c>
      <c r="BC105">
        <v>-818.85695421061496</v>
      </c>
      <c r="BD105" s="4">
        <v>-818.96447536235098</v>
      </c>
      <c r="BE105" s="4">
        <v>-818.96891258842197</v>
      </c>
      <c r="BF105" s="34">
        <f>627.5095*(BB107-BB106)</f>
        <v>11.281429143730836</v>
      </c>
      <c r="BG105" s="34">
        <f>627.5095*(BC107-BC106)</f>
        <v>11.311472473802855</v>
      </c>
      <c r="BH105" s="34">
        <f>627.5095*(BD107-BD106)</f>
        <v>10.460179582087658</v>
      </c>
      <c r="BI105" s="34">
        <f>627.5095*(BE107-BE106)</f>
        <v>10.307049956138925</v>
      </c>
      <c r="BJ105" s="109">
        <f>BF105-'CCSD(T)'!BV106</f>
        <v>-0.8969298485139845</v>
      </c>
      <c r="BK105" s="109">
        <f>BG105-'CCSD(T)'!BX106</f>
        <v>-0.47100977759279594</v>
      </c>
      <c r="BL105" s="109">
        <f>BH105-'CCSD(T)'!CG106</f>
        <v>0.84798128187716593</v>
      </c>
      <c r="BM105" s="109">
        <f>BI105-'CCSD(T)'!CG106</f>
        <v>0.69485165592843323</v>
      </c>
      <c r="BO105" s="114" t="s">
        <v>102</v>
      </c>
      <c r="BP105">
        <v>-816.43028684241006</v>
      </c>
      <c r="BQ105">
        <v>-818.85955753245003</v>
      </c>
      <c r="BR105">
        <v>-818.96826991078001</v>
      </c>
      <c r="BS105">
        <v>-818.972848341293</v>
      </c>
      <c r="BT105" s="34">
        <f>627.5095*(BP107-BP106)</f>
        <v>11.281429143730836</v>
      </c>
      <c r="BU105" s="34">
        <f>627.5095*(BQ107-BQ106)</f>
        <v>10.988774015379883</v>
      </c>
      <c r="BV105" s="34">
        <f>627.5095*(BR107-BR106)</f>
        <v>10.063546943412824</v>
      </c>
      <c r="BW105" s="34">
        <f>627.5095*(BS107-BS106)</f>
        <v>9.8995310511432972</v>
      </c>
      <c r="BX105" s="109">
        <f>BT105-'CCSD(T)'!BV106</f>
        <v>-0.8969298485139845</v>
      </c>
      <c r="BY105" s="109">
        <f>BU105-'CCSD(T)'!CF106</f>
        <v>0.11748157940909465</v>
      </c>
      <c r="BZ105" s="109">
        <f>BV105-'CCSD(T)'!CG106</f>
        <v>0.4513486432023317</v>
      </c>
      <c r="CA105" s="109">
        <f>BW105-'CCSD(T)'!CG106</f>
        <v>0.28733275093280497</v>
      </c>
      <c r="CB105" s="157">
        <f t="shared" si="33"/>
        <v>-1.0892429642365862</v>
      </c>
      <c r="CD105" s="114" t="s">
        <v>102</v>
      </c>
      <c r="CE105">
        <v>-816.47212105914195</v>
      </c>
      <c r="CF105">
        <v>-819.16397219228395</v>
      </c>
      <c r="CG105" s="4">
        <v>-819.28166300201701</v>
      </c>
      <c r="CH105" s="4">
        <v>-819.28651814057196</v>
      </c>
      <c r="CI105" s="34">
        <f>627.5095*(CE107-CE106)</f>
        <v>14.498907307264423</v>
      </c>
      <c r="CJ105" s="34">
        <f>627.5095*(CF107-CF106)</f>
        <v>16.196277044621432</v>
      </c>
      <c r="CK105" s="34">
        <f>627.5095*(CG107-CG106)</f>
        <v>15.348669532585049</v>
      </c>
      <c r="CL105" s="34">
        <f>627.5095*(CH107-CH106)</f>
        <v>15.13369718943002</v>
      </c>
      <c r="CM105" s="109">
        <f>CI105-'CCSD(T)'!BB106</f>
        <v>-0.94077698629929962</v>
      </c>
      <c r="CN105" s="109">
        <f>CJ105-'CCSD(T)'!CH106</f>
        <v>7.3046328547192729E-3</v>
      </c>
      <c r="CO105" s="109">
        <f>CK105-'CCSD(T)'!CI106</f>
        <v>0.37933250478338287</v>
      </c>
      <c r="CP105" s="109">
        <f>CL105-'CCSD(T)'!CI106</f>
        <v>0.16436016162835365</v>
      </c>
      <c r="CQ105" s="157">
        <f t="shared" si="34"/>
        <v>-1.0625798551914123</v>
      </c>
      <c r="CS105" s="33">
        <f t="shared" si="35"/>
        <v>2.6663109045173883E-2</v>
      </c>
      <c r="CU105" s="23">
        <f t="shared" si="36"/>
        <v>3.2174781635335865</v>
      </c>
      <c r="CW105" s="23">
        <f t="shared" si="37"/>
        <v>-2.1636197244537652</v>
      </c>
      <c r="CY105">
        <f>CE105-'CCSD(T)'!AP106</f>
        <v>2.9841412250561916E-3</v>
      </c>
      <c r="CZ105">
        <f>BP105-'CCSD(T)'!BN106</f>
        <v>3.3584278199896289E-3</v>
      </c>
      <c r="DC105" s="114" t="s">
        <v>102</v>
      </c>
      <c r="DD105">
        <v>-816.472121059139</v>
      </c>
      <c r="DE105">
        <v>-819.161223756244</v>
      </c>
      <c r="DF105">
        <v>-819.27751894029598</v>
      </c>
      <c r="DG105" s="39">
        <v>-819.28222070987704</v>
      </c>
      <c r="DH105" s="34">
        <f>627.5095*(DD107-DD106)</f>
        <v>14.498907303483426</v>
      </c>
      <c r="DI105" s="34">
        <f>627.5095*(DE107-DE106)</f>
        <v>16.346383095176229</v>
      </c>
      <c r="DJ105" s="34">
        <f>627.5095*(DF107-DF106)</f>
        <v>15.575131410301827</v>
      </c>
      <c r="DK105" s="34">
        <f>627.5095*(DG107-DG106)</f>
        <v>15.373626994178705</v>
      </c>
      <c r="DL105" s="109">
        <f>DH105-'CCSD(T)'!BB106</f>
        <v>-0.94077699008029647</v>
      </c>
      <c r="DM105" s="109">
        <f>DI105-'CCSD(T)'!CH106</f>
        <v>0.15741068340951614</v>
      </c>
      <c r="DN105" s="109">
        <f>DJ105-'CCSD(T)'!CI106</f>
        <v>0.60579438250016082</v>
      </c>
      <c r="DO105" s="109">
        <f>DK105-'CCSD(T)'!CI106</f>
        <v>0.40428996637703918</v>
      </c>
      <c r="DP105" s="157">
        <f t="shared" si="25"/>
        <v>-0.97275610099752363</v>
      </c>
      <c r="DQ105" s="23"/>
    </row>
    <row r="106" spans="1:121" ht="18">
      <c r="A106" s="150">
        <v>-1.41</v>
      </c>
      <c r="C106" s="26">
        <v>-1.41</v>
      </c>
      <c r="D106" s="26">
        <v>-1.41</v>
      </c>
      <c r="E106" s="39">
        <f t="shared" si="26"/>
        <v>1.2300918498003652</v>
      </c>
      <c r="F106" s="5" t="s">
        <v>103</v>
      </c>
      <c r="G106" s="4">
        <v>-857.52571865461402</v>
      </c>
      <c r="H106" s="19">
        <v>-857.52624552899499</v>
      </c>
      <c r="I106" s="138">
        <f t="shared" si="27"/>
        <v>5.268743809665466E-4</v>
      </c>
      <c r="J106">
        <v>-861.36547718137501</v>
      </c>
      <c r="K106" s="34">
        <f>627.5095*(G107-G105-G108)</f>
        <v>2.8486771914723428</v>
      </c>
      <c r="L106" s="34">
        <f>627.5095*(J107-J105-J108)</f>
        <v>-0.91804124603586801</v>
      </c>
      <c r="M106" s="23">
        <f t="shared" si="50"/>
        <v>5.6810519636075973E-2</v>
      </c>
      <c r="N106" s="33">
        <f t="shared" si="28"/>
        <v>0.10039255665176583</v>
      </c>
      <c r="O106" s="23">
        <f t="shared" si="29"/>
        <v>4.3582037015689856E-2</v>
      </c>
      <c r="P106" s="23">
        <f>'LNO-CCSD(T)-def2nZVP'!LB107</f>
        <v>-0.16257171882208188</v>
      </c>
      <c r="Q106" s="23">
        <f t="shared" si="51"/>
        <v>4.1825217313872426E-2</v>
      </c>
      <c r="R106" s="23">
        <f t="shared" si="30"/>
        <v>-9.8757083684931329E-2</v>
      </c>
      <c r="S106" s="172">
        <f>-'LNO-CCSD(T)-def2nZVP'!AS107+'CCSD(T)'!BY107</f>
        <v>-8.0192111086905271E-3</v>
      </c>
      <c r="T106" s="356">
        <f>-'LNO-CCSD(T)-def2nZVP'!FA107+'CCSD(T)'!CI107</f>
        <v>-8.0204862624966733E-2</v>
      </c>
      <c r="U106" s="96">
        <f>'LNO-CCSD(T)-def2nZVP'!KV107+Q106+T106+R106</f>
        <v>-2.6400918498003652</v>
      </c>
      <c r="V106" s="33">
        <f t="shared" si="52"/>
        <v>-1.2300918498003652</v>
      </c>
      <c r="W106" s="114" t="s">
        <v>103</v>
      </c>
      <c r="X106">
        <v>-857.49304371476205</v>
      </c>
      <c r="Y106">
        <v>-861.09742299435698</v>
      </c>
      <c r="Z106">
        <v>-861.28138095989596</v>
      </c>
      <c r="AA106">
        <v>-861.28734647583406</v>
      </c>
      <c r="AB106" s="34">
        <f>627.5095*(X107-X105-X108)</f>
        <v>2.7918666718362668</v>
      </c>
      <c r="AC106" s="34">
        <f>627.5095*(Y107-Y105-Y108)</f>
        <v>-1.0184338026876338</v>
      </c>
      <c r="AD106" s="34">
        <f>627.5095*(Z107-Z105-Z108)</f>
        <v>-1.8383988618130112</v>
      </c>
      <c r="AE106" s="34">
        <f>627.5095*(AA107-AA105-AA108)</f>
        <v>-1.7172853503805128</v>
      </c>
      <c r="AF106" s="109">
        <f>AC106-'CCSD(T)'!BX107</f>
        <v>1.8494405162592014</v>
      </c>
      <c r="AG106" s="109">
        <f>AD106-'CCSD(T)'!BY107</f>
        <v>1.5613945274091974</v>
      </c>
      <c r="AH106" s="109">
        <f>AE106-'CCSD(T)'!BY107</f>
        <v>1.6825080388416958</v>
      </c>
      <c r="AK106" s="5" t="s">
        <v>103</v>
      </c>
      <c r="AL106">
        <v>-857.49304371475898</v>
      </c>
      <c r="AM106">
        <v>-861.09902493132699</v>
      </c>
      <c r="AN106">
        <v>-861.28495333697799</v>
      </c>
      <c r="AO106">
        <v>-861.29106168163696</v>
      </c>
      <c r="AP106" s="34">
        <f>627.5095*(AL107-AL105-AL108)</f>
        <v>2.7918666717649274</v>
      </c>
      <c r="AQ106" s="34">
        <f>627.5095*(AM107-AM105-AM108)</f>
        <v>-1.5024533408823029</v>
      </c>
      <c r="AR106" s="34">
        <f>627.5095*(AN107-AN105-AN108)</f>
        <v>-2.40495759663199</v>
      </c>
      <c r="AS106" s="34">
        <f>627.5095*(AO107-AO105-AO108)</f>
        <v>-2.2818195932860146</v>
      </c>
      <c r="AT106" s="109">
        <f>AQ106-'CCSD(T)'!BX107</f>
        <v>1.3654209780645323</v>
      </c>
      <c r="AU106" s="109">
        <f>AR106-'CCSD(T)'!BY107</f>
        <v>0.99483579259021848</v>
      </c>
      <c r="AV106" s="109">
        <f>AS106-'CCSD(T)'!BY107</f>
        <v>1.1179737959361939</v>
      </c>
      <c r="AW106" s="158">
        <f t="shared" si="31"/>
        <v>-0.77936625240371171</v>
      </c>
      <c r="AX106" s="158">
        <f t="shared" si="32"/>
        <v>-0.31961084803736872</v>
      </c>
      <c r="AY106" s="160">
        <f>'LNO-CCSD(T)-def2nZVP'!LB107</f>
        <v>-0.16257171882208188</v>
      </c>
      <c r="AZ106" s="23"/>
      <c r="BA106" s="114" t="s">
        <v>103</v>
      </c>
      <c r="BB106" s="144">
        <v>-856.60274522134898</v>
      </c>
      <c r="BC106">
        <v>-859.18897948198105</v>
      </c>
      <c r="BD106" s="4">
        <v>-859.29849854723705</v>
      </c>
      <c r="BE106" s="4">
        <v>-859.30264533281104</v>
      </c>
      <c r="BF106" s="34">
        <f>627.5095*(BB107-BB105-BB108)</f>
        <v>1.3897458080187259</v>
      </c>
      <c r="BG106" s="34">
        <f>627.5095*(BC107-BC105-BC108)</f>
        <v>-1.7962052077666411</v>
      </c>
      <c r="BH106" s="34">
        <f>627.5095*(BD107-BD105-BD108)</f>
        <v>-2.2457609245687742</v>
      </c>
      <c r="BI106" s="34">
        <f>627.5095*(BE107-BE105-BE108)</f>
        <v>-2.1805466251429788</v>
      </c>
      <c r="BJ106" s="109">
        <f>BF106-'CCSD(T)'!BV107</f>
        <v>-8.8567327645036498E-2</v>
      </c>
      <c r="BK106" s="109">
        <f>BG106-'CCSD(T)'!BX107</f>
        <v>1.0716691111801941</v>
      </c>
      <c r="BL106" s="109">
        <f>BH106-'CCSD(T)'!CG107</f>
        <v>1.2053670221434341</v>
      </c>
      <c r="BM106" s="109">
        <f>BI106-'CCSD(T)'!CG107</f>
        <v>1.2705813215692294</v>
      </c>
      <c r="BO106" s="114" t="s">
        <v>103</v>
      </c>
      <c r="BP106">
        <v>-856.60274522134603</v>
      </c>
      <c r="BQ106">
        <v>-859.19269482280595</v>
      </c>
      <c r="BR106">
        <v>-859.30341374168995</v>
      </c>
      <c r="BS106">
        <v>-859.30768247121</v>
      </c>
      <c r="BT106" s="34">
        <f>627.5095*(BP107-BP105-BP108)</f>
        <v>1.3897458098735547</v>
      </c>
      <c r="BU106" s="34">
        <f>627.5095*(BQ107-BQ105-BQ108)</f>
        <v>-2.7561598544786392</v>
      </c>
      <c r="BV106" s="34">
        <f>627.5095*(BR107-BR105-BR108)</f>
        <v>-3.2823975246773771</v>
      </c>
      <c r="BW106" s="34">
        <f>627.5095*(BS107-BS105-BS108)</f>
        <v>-3.2159152588449822</v>
      </c>
      <c r="BX106" s="109">
        <f>BT106-'CCSD(T)'!BV107</f>
        <v>-8.8567325790207763E-2</v>
      </c>
      <c r="BY106" s="109">
        <f>BU106-'CCSD(T)'!CF107</f>
        <v>0.17858734699882683</v>
      </c>
      <c r="BZ106" s="109">
        <f>BV106-'CCSD(T)'!CG107</f>
        <v>0.16873042203483113</v>
      </c>
      <c r="CA106" s="109">
        <f>BW106-'CCSD(T)'!CG107</f>
        <v>0.23521268786722604</v>
      </c>
      <c r="CB106" s="157">
        <f t="shared" si="33"/>
        <v>-0.45975540436634299</v>
      </c>
      <c r="CD106" s="114" t="s">
        <v>103</v>
      </c>
      <c r="CE106">
        <v>-856.66094561337604</v>
      </c>
      <c r="CF106">
        <v>-859.54799393361395</v>
      </c>
      <c r="CG106" s="4">
        <v>-859.66923273509303</v>
      </c>
      <c r="CH106" s="4">
        <v>-859.67372329815601</v>
      </c>
      <c r="CI106" s="34">
        <f>627.5095*(CE107-CE105-CE108)</f>
        <v>1.9226911580507995</v>
      </c>
      <c r="CJ106" s="34">
        <f>627.5095*(CF107-CF105-CF108)</f>
        <v>-2.9997365870603425</v>
      </c>
      <c r="CK106" s="34">
        <f>627.5095*(CG107-CG105-CG108)</f>
        <v>-3.727233596952344</v>
      </c>
      <c r="CL106" s="34">
        <f>627.5095*(CH107-CH105-CH108)</f>
        <v>-3.6676375588772969</v>
      </c>
      <c r="CM106" s="109">
        <f>CI106-'CCSD(T)'!BB107</f>
        <v>-8.2212373691899376E-2</v>
      </c>
      <c r="CN106" s="109">
        <f>CJ106-'CCSD(T)'!CH107</f>
        <v>0.12640793775269943</v>
      </c>
      <c r="CO106" s="109">
        <f>CK106-'CCSD(T)'!CI107</f>
        <v>0.12132202536929082</v>
      </c>
      <c r="CP106" s="109">
        <f>CL106-'CCSD(T)'!CI107</f>
        <v>0.18091806344433792</v>
      </c>
      <c r="CQ106" s="157">
        <f t="shared" si="34"/>
        <v>-0.6679009718169544</v>
      </c>
      <c r="CS106" s="33">
        <f t="shared" si="35"/>
        <v>-0.20814556745061141</v>
      </c>
      <c r="CU106" s="23">
        <f t="shared" si="36"/>
        <v>0.53294534817724482</v>
      </c>
      <c r="CW106" s="23">
        <f t="shared" si="37"/>
        <v>-0.86917551371412793</v>
      </c>
      <c r="CY106">
        <f>CE106-'CCSD(T)'!AP107</f>
        <v>4.3601015289596035E-3</v>
      </c>
      <c r="CZ106">
        <f>BP106-'CCSD(T)'!BN107</f>
        <v>4.6102210629896945E-3</v>
      </c>
      <c r="DC106" s="114" t="s">
        <v>103</v>
      </c>
      <c r="DD106">
        <v>-856.66094561337104</v>
      </c>
      <c r="DE106">
        <v>-859.54420649540702</v>
      </c>
      <c r="DF106">
        <v>-859.66402817523999</v>
      </c>
      <c r="DG106" s="39">
        <v>-859.66838921715703</v>
      </c>
      <c r="DH106" s="34">
        <f>627.5095*(DD107-DD105-DD108)</f>
        <v>1.9226911555539146</v>
      </c>
      <c r="DI106" s="34">
        <f>627.5095*(DE107-DE105-DE108)</f>
        <v>-2.1754244765647832</v>
      </c>
      <c r="DJ106" s="34">
        <f>627.5095*(DF107-DF105-DF108)</f>
        <v>-2.8157143050394815</v>
      </c>
      <c r="DK106" s="34">
        <f>627.5095*(DG107-DG105-DG108)</f>
        <v>-2.7589446996192013</v>
      </c>
      <c r="DL106" s="109">
        <f>DH106-'CCSD(T)'!BB107</f>
        <v>-8.2212376188784297E-2</v>
      </c>
      <c r="DM106" s="109">
        <f>DI106-'CCSD(T)'!CH107</f>
        <v>0.95072004824825873</v>
      </c>
      <c r="DN106" s="109">
        <f>DJ106-'CCSD(T)'!CI107</f>
        <v>1.0328413172821533</v>
      </c>
      <c r="DO106" s="109">
        <f>DK106-'CCSD(T)'!CI107</f>
        <v>1.0896109227024335</v>
      </c>
      <c r="DP106" s="157">
        <f t="shared" si="25"/>
        <v>-0.58352022305441809</v>
      </c>
      <c r="DQ106" s="23"/>
    </row>
    <row r="107" spans="1:121" ht="18">
      <c r="A107" s="150">
        <v>19.72</v>
      </c>
      <c r="C107" s="1">
        <v>19.72</v>
      </c>
      <c r="D107" s="1">
        <v>19.72</v>
      </c>
      <c r="E107" s="39">
        <f t="shared" si="26"/>
        <v>6.8185129559381608E-2</v>
      </c>
      <c r="F107" s="5" t="s">
        <v>104</v>
      </c>
      <c r="G107" s="4">
        <v>-857.49879526404698</v>
      </c>
      <c r="H107" s="19">
        <v>-857.49932821221</v>
      </c>
      <c r="I107" s="138">
        <f t="shared" si="27"/>
        <v>5.3294816302695835E-4</v>
      </c>
      <c r="J107">
        <v>-861.33608006663701</v>
      </c>
      <c r="K107" s="34">
        <f>627.5095*(G105-G106+G108)</f>
        <v>14.046006161561264</v>
      </c>
      <c r="L107" s="34">
        <f>627.5095*(J105-J106+J108)</f>
        <v>19.365010016723037</v>
      </c>
      <c r="M107" s="23">
        <f t="shared" si="50"/>
        <v>0.1753458003238908</v>
      </c>
      <c r="N107" s="33">
        <f t="shared" si="28"/>
        <v>0.39964368148077156</v>
      </c>
      <c r="O107" s="23">
        <f t="shared" si="29"/>
        <v>0.22429788115688076</v>
      </c>
      <c r="P107" s="23">
        <f>'LNO-CCSD(T)-def2nZVP'!LB108</f>
        <v>0.44595253405054791</v>
      </c>
      <c r="Q107" s="23">
        <f t="shared" si="51"/>
        <v>0.19559863470605163</v>
      </c>
      <c r="R107" s="23">
        <f t="shared" si="30"/>
        <v>0.27090180287098697</v>
      </c>
      <c r="S107" s="172">
        <f>-'LNO-CCSD(T)-def2nZVP'!AS108+'CCSD(T)'!BY108</f>
        <v>0.98678949281210926</v>
      </c>
      <c r="T107" s="356">
        <f>-'LNO-CCSD(T)-def2nZVP'!FA108+'CCSD(T)'!CI108</f>
        <v>7.7746548958998574E-2</v>
      </c>
      <c r="U107" s="96">
        <f>'LNO-CCSD(T)-def2nZVP'!KV108+Q107+T107+R107</f>
        <v>19.78818512955938</v>
      </c>
      <c r="V107" s="33">
        <f t="shared" si="52"/>
        <v>6.8185129559381608E-2</v>
      </c>
      <c r="W107" s="114" t="s">
        <v>104</v>
      </c>
      <c r="X107">
        <v>-857.46649028882496</v>
      </c>
      <c r="Y107">
        <v>-861.068822738054</v>
      </c>
      <c r="Z107">
        <v>-861.25348482219204</v>
      </c>
      <c r="AA107">
        <v>-861.25982626513405</v>
      </c>
      <c r="AB107" s="34">
        <f>627.5095*(X105-X106+X108)</f>
        <v>13.870660361237373</v>
      </c>
      <c r="AC107" s="34">
        <f>627.5095*(Y105-Y106+Y108)</f>
        <v>18.965366335242265</v>
      </c>
      <c r="AD107" s="34">
        <f>627.5095*(Z105-Z106+Z108)</f>
        <v>19.343490284330699</v>
      </c>
      <c r="AE107" s="34">
        <f>627.5095*(AA105-AA106+AA108)</f>
        <v>18.986479006634735</v>
      </c>
      <c r="AF107" s="109">
        <f>AC107-'CCSD(T)'!BX108</f>
        <v>4.3150097648997789</v>
      </c>
      <c r="AG107" s="109">
        <f>AD107-'CCSD(T)'!BY108</f>
        <v>5.4157635425219404</v>
      </c>
      <c r="AH107" s="109">
        <f>AE107-'CCSD(T)'!BY108</f>
        <v>5.0587522648259764</v>
      </c>
      <c r="AK107" s="5" t="s">
        <v>104</v>
      </c>
      <c r="AL107">
        <v>-857.46649028882405</v>
      </c>
      <c r="AM107">
        <v>-861.07083634265905</v>
      </c>
      <c r="AN107">
        <v>-861.25761328340502</v>
      </c>
      <c r="AO107">
        <v>-861.26411574879899</v>
      </c>
      <c r="AP107" s="34">
        <f>627.5095*(AL105-AL106+AL108)</f>
        <v>13.870660359953261</v>
      </c>
      <c r="AQ107" s="34">
        <f>627.5095*(AM105-AM106+AM108)</f>
        <v>19.191060521609955</v>
      </c>
      <c r="AR107" s="34">
        <f>627.5095*(AN105-AN106+AN108)</f>
        <v>19.561100944180012</v>
      </c>
      <c r="AS107" s="34">
        <f>627.5095*(AO105-AO106+AO108)</f>
        <v>19.190648435477481</v>
      </c>
      <c r="AT107" s="109">
        <f>AQ107-'CCSD(T)'!BX108</f>
        <v>4.540703951267469</v>
      </c>
      <c r="AU107" s="109">
        <f>AR107-'CCSD(T)'!BY108</f>
        <v>5.6333742023712539</v>
      </c>
      <c r="AV107" s="109">
        <f>AS107-'CCSD(T)'!BY108</f>
        <v>5.2629216936687229</v>
      </c>
      <c r="AW107" s="158">
        <f t="shared" si="31"/>
        <v>-4.12086132474343E-4</v>
      </c>
      <c r="AX107" s="158">
        <f t="shared" si="32"/>
        <v>0.62907547373776751</v>
      </c>
      <c r="AY107" s="160">
        <f>'LNO-CCSD(T)-def2nZVP'!LB108</f>
        <v>0.44595253405054791</v>
      </c>
      <c r="AZ107" s="23"/>
      <c r="BA107" s="114" t="s">
        <v>104</v>
      </c>
      <c r="BB107" s="144">
        <v>-856.58476712038998</v>
      </c>
      <c r="BC107">
        <v>-859.17095350393004</v>
      </c>
      <c r="BD107" s="4">
        <v>-859.28182919070605</v>
      </c>
      <c r="BE107" s="4">
        <v>-859.28622000386201</v>
      </c>
      <c r="BF107" s="34">
        <f>627.5095*(BB105-BB106+BB108)</f>
        <v>9.891683335712111</v>
      </c>
      <c r="BG107" s="34">
        <f>627.5095*(BC105-BC106+BC108)</f>
        <v>13.107677681569495</v>
      </c>
      <c r="BH107" s="34">
        <f>627.5095*(BD105-BD106+BD108)</f>
        <v>12.705940506656432</v>
      </c>
      <c r="BI107" s="34">
        <f>627.5095*(BE105-BE106+BE108)</f>
        <v>12.487596581281904</v>
      </c>
      <c r="BJ107" s="109">
        <f>BF107-'CCSD(T)'!BV108</f>
        <v>-0.80836252086894689</v>
      </c>
      <c r="BK107" s="109">
        <f>BG107-'CCSD(T)'!BX108</f>
        <v>-1.5426788887729916</v>
      </c>
      <c r="BL107" s="109">
        <f>BH107-'CCSD(T)'!CG108</f>
        <v>-0.35738574026626857</v>
      </c>
      <c r="BM107" s="109">
        <f>BI107-'CCSD(T)'!CG108</f>
        <v>-0.57572966564079664</v>
      </c>
      <c r="BO107" s="114" t="s">
        <v>104</v>
      </c>
      <c r="BP107">
        <v>-856.58476712038703</v>
      </c>
      <c r="BQ107">
        <v>-859.17518309746094</v>
      </c>
      <c r="BR107">
        <v>-859.28737645947604</v>
      </c>
      <c r="BS107">
        <v>-859.291906564947</v>
      </c>
      <c r="BT107" s="34">
        <f>627.5095*(BP105-BP106+BP108)</f>
        <v>9.8916833338572818</v>
      </c>
      <c r="BU107" s="34">
        <f>627.5095*(BQ105-BQ106+BQ108)</f>
        <v>13.744933869858523</v>
      </c>
      <c r="BV107" s="34">
        <f>627.5095*(BR105-BR106+BR108)</f>
        <v>13.345944468090201</v>
      </c>
      <c r="BW107" s="34">
        <f>627.5095*(BS105-BS106+BS108)</f>
        <v>13.115446309988281</v>
      </c>
      <c r="BX107" s="109">
        <f>BT107-'CCSD(T)'!BV108</f>
        <v>-0.80836252272377607</v>
      </c>
      <c r="BY107" s="109">
        <f>BU107-'CCSD(T)'!CF108</f>
        <v>-6.1105767589731741E-2</v>
      </c>
      <c r="BZ107" s="109">
        <f>BV107-'CCSD(T)'!CG108</f>
        <v>0.28261822116749968</v>
      </c>
      <c r="CA107" s="109">
        <f>BW107-'CCSD(T)'!CG108</f>
        <v>5.2120063065579814E-2</v>
      </c>
      <c r="CB107" s="157">
        <f t="shared" si="33"/>
        <v>-0.62948755987024185</v>
      </c>
      <c r="CD107" s="114" t="s">
        <v>104</v>
      </c>
      <c r="CE107">
        <v>-856.63784013480199</v>
      </c>
      <c r="CF107">
        <v>-859.52218352429804</v>
      </c>
      <c r="CG107" s="4">
        <v>-859.64477307427103</v>
      </c>
      <c r="CH107" s="4">
        <v>-859.64960621755495</v>
      </c>
      <c r="CI107" s="34">
        <f>627.5095*(CE105-CE106+CE108)</f>
        <v>12.576216149213623</v>
      </c>
      <c r="CJ107" s="34">
        <f>627.5095*(CF105-CF106+CF108)</f>
        <v>19.196013631681776</v>
      </c>
      <c r="CK107" s="34">
        <f>627.5095*(CG105-CG106+CG108)</f>
        <v>19.075903129537394</v>
      </c>
      <c r="CL107" s="34">
        <f>627.5095*(CH105-CH106+CH108)</f>
        <v>18.801334748307315</v>
      </c>
      <c r="CM107" s="109">
        <f>CI107-'CCSD(T)'!BB108</f>
        <v>-0.85856461260740069</v>
      </c>
      <c r="CN107" s="109">
        <f>CJ107-'CCSD(T)'!CH108</f>
        <v>-0.11910330489797971</v>
      </c>
      <c r="CO107" s="109">
        <f>CK107-'CCSD(T)'!CI108</f>
        <v>0.25801047941409294</v>
      </c>
      <c r="CP107" s="109">
        <f>CL107-'CCSD(T)'!CI108</f>
        <v>-1.6557901815986042E-2</v>
      </c>
      <c r="CQ107" s="157">
        <f t="shared" si="34"/>
        <v>-0.39467888337446055</v>
      </c>
      <c r="CS107" s="33">
        <f t="shared" si="35"/>
        <v>0.2348086764957813</v>
      </c>
      <c r="CU107" s="23">
        <f t="shared" si="36"/>
        <v>2.6845328153563415</v>
      </c>
      <c r="CW107" s="23">
        <f t="shared" si="37"/>
        <v>-1.2944442107396377</v>
      </c>
      <c r="CY107">
        <f>CE107-'CCSD(T)'!AP108</f>
        <v>2.8608780330614536E-3</v>
      </c>
      <c r="CZ107">
        <f>BP107-'CCSD(T)'!BN108</f>
        <v>3.1808724260145027E-3</v>
      </c>
      <c r="DC107" s="114" t="s">
        <v>104</v>
      </c>
      <c r="DD107">
        <v>-856.63784013480301</v>
      </c>
      <c r="DE107">
        <v>-859.51815687688304</v>
      </c>
      <c r="DF107">
        <v>-859.639207624459</v>
      </c>
      <c r="DG107" s="39">
        <v>-859.64388978408999</v>
      </c>
      <c r="DH107" s="34">
        <f>627.5095*(DD105-DD106+DD108)</f>
        <v>12.576216147929511</v>
      </c>
      <c r="DI107" s="34">
        <f>627.5095*(DE105-DE106+DE108)</f>
        <v>18.521807571741011</v>
      </c>
      <c r="DJ107" s="34">
        <f>627.5095*(DF105-DF106+DF108)</f>
        <v>18.39084571534131</v>
      </c>
      <c r="DK107" s="34">
        <f>627.5095*(DG105-DG106+DG108)</f>
        <v>18.132571693797907</v>
      </c>
      <c r="DL107" s="109">
        <f>DH107-'CCSD(T)'!BB108</f>
        <v>-0.85856461389151306</v>
      </c>
      <c r="DM107" s="109">
        <f>DI107-'CCSD(T)'!CH108</f>
        <v>-0.79330936483874481</v>
      </c>
      <c r="DN107" s="109">
        <f>DJ107-'CCSD(T)'!CI108</f>
        <v>-0.42704693478199118</v>
      </c>
      <c r="DO107" s="109">
        <f>DK107-'CCSD(T)'!CI108</f>
        <v>-0.6853209563253948</v>
      </c>
      <c r="DP107" s="157">
        <f t="shared" si="25"/>
        <v>-0.38923587794310421</v>
      </c>
      <c r="DQ107" s="23"/>
    </row>
    <row r="108" spans="1:121" ht="18">
      <c r="C108" s="3"/>
      <c r="D108" t="s">
        <v>381</v>
      </c>
      <c r="E108" s="39">
        <f>SUM(E3:E107)</f>
        <v>112.29398992642032</v>
      </c>
      <c r="F108" s="5" t="s">
        <v>105</v>
      </c>
      <c r="G108" s="4">
        <v>-40.215728950919001</v>
      </c>
      <c r="H108" s="19">
        <v>-40.215720396856</v>
      </c>
      <c r="I108" s="138">
        <f t="shared" si="27"/>
        <v>-8.5540630010427776E-6</v>
      </c>
      <c r="J108">
        <v>-40.44381228364</v>
      </c>
      <c r="K108" s="29"/>
      <c r="L108"/>
      <c r="W108" s="114" t="s">
        <v>105</v>
      </c>
      <c r="X108">
        <v>-40.213455450243003</v>
      </c>
      <c r="Y108">
        <v>-40.432074892263003</v>
      </c>
      <c r="Z108">
        <v>-40.438250324484002</v>
      </c>
      <c r="AA108">
        <v>-40.438375036388997</v>
      </c>
      <c r="AB108"/>
      <c r="AK108" s="5" t="s">
        <v>105</v>
      </c>
      <c r="AL108">
        <v>-40.213455450243003</v>
      </c>
      <c r="AM108">
        <v>-40.432037625827</v>
      </c>
      <c r="AN108">
        <v>-40.438219600602999</v>
      </c>
      <c r="AO108">
        <v>-40.438345159329003</v>
      </c>
      <c r="AT108" s="109"/>
      <c r="AU108" s="109"/>
      <c r="AV108" s="109"/>
      <c r="AW108" s="158"/>
      <c r="AX108" s="158"/>
      <c r="AY108" s="160"/>
      <c r="AZ108" s="23"/>
      <c r="BA108" s="114" t="s">
        <v>105</v>
      </c>
      <c r="BB108" s="144">
        <v>-40.156694978806001</v>
      </c>
      <c r="BC108">
        <v>-40.311136858231997</v>
      </c>
      <c r="BD108" s="4">
        <v>-40.313774980665002</v>
      </c>
      <c r="BE108" s="4">
        <v>-40.313832493347</v>
      </c>
      <c r="BF108" s="4"/>
      <c r="BJ108" s="109"/>
      <c r="BK108" s="109"/>
      <c r="BL108" s="109"/>
      <c r="BM108" s="109"/>
      <c r="BO108" s="5" t="s">
        <v>105</v>
      </c>
      <c r="BP108">
        <v>-40.156694978806001</v>
      </c>
      <c r="BQ108">
        <v>-40.311233344885999</v>
      </c>
      <c r="BR108">
        <v>-40.313875715498</v>
      </c>
      <c r="BS108">
        <v>-40.313933336685999</v>
      </c>
      <c r="BX108" s="109"/>
      <c r="BY108" s="109"/>
      <c r="BZ108" s="109"/>
      <c r="CA108" s="109"/>
      <c r="CD108" s="5" t="s">
        <v>105</v>
      </c>
      <c r="CE108">
        <v>-40.168783078927</v>
      </c>
      <c r="CF108">
        <v>-40.353430947673999</v>
      </c>
      <c r="CG108" s="4">
        <v>-40.357170347680999</v>
      </c>
      <c r="CH108" s="4">
        <v>-40.357243324738</v>
      </c>
      <c r="CM108" s="109"/>
      <c r="CN108" s="109">
        <f>CJ108-'CCSD(T)'!CH109</f>
        <v>0</v>
      </c>
      <c r="CO108" s="109">
        <f>CK108-'CCSD(T)'!CI109</f>
        <v>0</v>
      </c>
      <c r="CP108" s="109">
        <f>CL108-'CCSD(T)'!CI109</f>
        <v>0</v>
      </c>
      <c r="DC108" s="5" t="s">
        <v>105</v>
      </c>
      <c r="DD108">
        <v>-40.168783078927</v>
      </c>
      <c r="DE108">
        <v>-40.353466361209001</v>
      </c>
      <c r="DF108">
        <v>-40.357201557983998</v>
      </c>
      <c r="DG108" s="39">
        <v>-40.357272416154998</v>
      </c>
      <c r="DL108" s="109"/>
      <c r="DM108" s="109"/>
      <c r="DN108" s="109"/>
      <c r="DO108" s="109"/>
      <c r="DP108" s="156"/>
      <c r="DQ108" s="23"/>
    </row>
    <row r="109" spans="1:121" ht="18">
      <c r="C109" s="3"/>
      <c r="D109" t="s">
        <v>382</v>
      </c>
      <c r="E109" s="39">
        <v>87</v>
      </c>
      <c r="F109" s="5" t="s">
        <v>106</v>
      </c>
      <c r="G109" s="4">
        <v>-112.788372182987</v>
      </c>
      <c r="H109" s="19">
        <v>-112.788485476281</v>
      </c>
      <c r="I109" s="138">
        <f t="shared" si="27"/>
        <v>1.132932939924558E-4</v>
      </c>
      <c r="J109">
        <v>-113.16920427568201</v>
      </c>
      <c r="K109" s="29"/>
      <c r="L109"/>
      <c r="W109" s="114" t="s">
        <v>106</v>
      </c>
      <c r="X109">
        <v>-112.783684367421</v>
      </c>
      <c r="Y109">
        <v>-113.142144761688</v>
      </c>
      <c r="Z109">
        <v>-113.158998595334</v>
      </c>
      <c r="AA109">
        <v>-113.15922417141201</v>
      </c>
      <c r="AB109"/>
      <c r="AK109" s="5" t="s">
        <v>106</v>
      </c>
      <c r="AL109">
        <v>-112.783684367421</v>
      </c>
      <c r="AM109">
        <v>-113.14208918811801</v>
      </c>
      <c r="AN109">
        <v>-113.158948479595</v>
      </c>
      <c r="AO109">
        <v>-113.159176262128</v>
      </c>
      <c r="AT109" s="109"/>
      <c r="AU109" s="109"/>
      <c r="AV109" s="109"/>
      <c r="AW109" s="158"/>
      <c r="AX109" s="158"/>
      <c r="AY109" s="160"/>
      <c r="AZ109" s="23"/>
      <c r="BA109" s="114" t="s">
        <v>106</v>
      </c>
      <c r="BB109" s="144">
        <v>-112.64380364374399</v>
      </c>
      <c r="BC109">
        <v>-112.938750014142</v>
      </c>
      <c r="BD109" s="4">
        <v>-112.949704973999</v>
      </c>
      <c r="BE109" s="4">
        <v>-112.94986917494001</v>
      </c>
      <c r="BF109" s="4"/>
      <c r="BJ109" s="109"/>
      <c r="BK109" s="109"/>
      <c r="BL109" s="109"/>
      <c r="BM109" s="109"/>
      <c r="BO109" s="114" t="s">
        <v>106</v>
      </c>
      <c r="BP109">
        <v>-112.64380364374399</v>
      </c>
      <c r="BQ109">
        <v>-112.938788242871</v>
      </c>
      <c r="BR109">
        <v>-112.94973737186599</v>
      </c>
      <c r="BS109">
        <v>-112.949901405375</v>
      </c>
      <c r="BX109" s="109">
        <f>BT109-'CCSD(T)'!BV110</f>
        <v>0</v>
      </c>
      <c r="BY109" s="109"/>
      <c r="BZ109" s="109"/>
      <c r="CA109" s="109"/>
      <c r="CD109" s="114" t="s">
        <v>106</v>
      </c>
      <c r="CE109">
        <v>-112.64380364374399</v>
      </c>
      <c r="CF109">
        <v>-112.938788242871</v>
      </c>
      <c r="CG109" s="4">
        <v>-112.94973737186599</v>
      </c>
      <c r="CH109" s="4">
        <v>-112.949901285623</v>
      </c>
      <c r="CM109" s="109"/>
      <c r="CN109" s="109">
        <f>CJ109-'CCSD(T)'!CH110</f>
        <v>0</v>
      </c>
      <c r="CO109" s="109">
        <f>CK109-'CCSD(T)'!CI110</f>
        <v>0</v>
      </c>
      <c r="CP109" s="109">
        <f>CL109-'CCSD(T)'!CI110</f>
        <v>0</v>
      </c>
      <c r="DC109" s="114" t="s">
        <v>106</v>
      </c>
      <c r="DD109">
        <v>-112.64380364374399</v>
      </c>
      <c r="DE109">
        <v>-112.938750014142</v>
      </c>
      <c r="DF109">
        <v>-112.949704973999</v>
      </c>
      <c r="DG109" s="39">
        <v>-112.94986905555599</v>
      </c>
      <c r="DL109" s="109"/>
      <c r="DM109" s="109"/>
      <c r="DN109" s="109"/>
      <c r="DO109" s="109"/>
      <c r="DP109" s="156"/>
      <c r="DQ109" s="23"/>
    </row>
    <row r="110" spans="1:121" ht="18">
      <c r="C110" s="3"/>
      <c r="D110" t="s">
        <v>378</v>
      </c>
      <c r="E110" s="39">
        <f>E108/COUNT(E3:E107)</f>
        <v>1.290735516395636</v>
      </c>
      <c r="F110" s="5" t="s">
        <v>107</v>
      </c>
      <c r="G110" s="4">
        <v>-576.79832037595895</v>
      </c>
      <c r="H110" s="19">
        <v>-576.79844763923802</v>
      </c>
      <c r="I110" s="138">
        <f t="shared" si="27"/>
        <v>1.2726327906875667E-4</v>
      </c>
      <c r="J110">
        <v>-578.17084814196903</v>
      </c>
      <c r="K110" s="29"/>
      <c r="L110"/>
      <c r="W110" s="114" t="s">
        <v>107</v>
      </c>
      <c r="X110">
        <v>-576.77730441294102</v>
      </c>
      <c r="Y110">
        <v>-578.08674585342897</v>
      </c>
      <c r="Z110">
        <v>-578.13882049023903</v>
      </c>
      <c r="AA110">
        <v>-578.14041504293402</v>
      </c>
      <c r="AB110"/>
      <c r="AK110" s="5" t="s">
        <v>107</v>
      </c>
      <c r="AL110">
        <v>-576.77730441294</v>
      </c>
      <c r="AM110">
        <v>-578.08667066419002</v>
      </c>
      <c r="AN110">
        <v>-578.13913009313103</v>
      </c>
      <c r="AO110">
        <v>-578.140762014909</v>
      </c>
      <c r="AT110" s="109"/>
      <c r="AU110" s="109"/>
      <c r="AV110" s="109"/>
      <c r="AW110" s="158"/>
      <c r="AX110" s="158"/>
      <c r="AY110" s="160"/>
      <c r="AZ110" s="23"/>
      <c r="BA110" s="114" t="s">
        <v>107</v>
      </c>
      <c r="BB110" s="144">
        <v>-576.36085786764102</v>
      </c>
      <c r="BC110">
        <v>-577.34312798522399</v>
      </c>
      <c r="BD110" s="4">
        <v>-577.37135213289798</v>
      </c>
      <c r="BE110" s="4">
        <v>-577.37231664950696</v>
      </c>
      <c r="BF110" s="4"/>
      <c r="BJ110" s="109"/>
      <c r="BK110" s="109"/>
      <c r="BL110" s="109"/>
      <c r="BM110" s="109"/>
      <c r="BO110" s="114" t="s">
        <v>107</v>
      </c>
      <c r="BP110">
        <v>-576.36085786764204</v>
      </c>
      <c r="BQ110">
        <v>-577.34366612983297</v>
      </c>
      <c r="BR110">
        <v>-577.37209353596904</v>
      </c>
      <c r="BS110">
        <v>-577.37308353445303</v>
      </c>
      <c r="BX110" s="109">
        <f>BT110-'CCSD(T)'!BV111</f>
        <v>0</v>
      </c>
      <c r="BY110" s="109"/>
      <c r="BZ110" s="109"/>
      <c r="CA110" s="109"/>
      <c r="CD110" s="114" t="s">
        <v>107</v>
      </c>
      <c r="CE110">
        <v>-576.40251849773699</v>
      </c>
      <c r="CF110">
        <v>-577.49986018870698</v>
      </c>
      <c r="CG110" s="4">
        <v>-577.53319451640095</v>
      </c>
      <c r="CH110" s="4">
        <v>-577.53428307111096</v>
      </c>
      <c r="CM110" s="109"/>
      <c r="CN110" s="109">
        <f>CJ110-'CCSD(T)'!CH111</f>
        <v>0</v>
      </c>
      <c r="CO110" s="109">
        <f>CK110-'CCSD(T)'!CI111</f>
        <v>0</v>
      </c>
      <c r="CP110" s="109">
        <f>CL110-'CCSD(T)'!CI111</f>
        <v>0</v>
      </c>
      <c r="DC110" s="114" t="s">
        <v>107</v>
      </c>
      <c r="DD110">
        <v>-576.40251849773699</v>
      </c>
      <c r="DE110">
        <v>-577.49932136380301</v>
      </c>
      <c r="DF110">
        <v>-577.53239392366595</v>
      </c>
      <c r="DG110" s="39">
        <v>-577.53345323864801</v>
      </c>
      <c r="DL110" s="109"/>
      <c r="DM110" s="109"/>
      <c r="DN110" s="109"/>
      <c r="DO110" s="109"/>
      <c r="DP110" s="156"/>
      <c r="DQ110" s="23"/>
    </row>
    <row r="111" spans="1:121" ht="17">
      <c r="E111" s="39"/>
      <c r="I111" s="136"/>
      <c r="X111">
        <v>-576.77730441294102</v>
      </c>
      <c r="Y111">
        <v>-578.08674585342897</v>
      </c>
      <c r="Z111">
        <v>-578.13882049023903</v>
      </c>
      <c r="AA111">
        <v>-578.14041504293402</v>
      </c>
      <c r="AB111"/>
    </row>
    <row r="112" spans="1:121" ht="17">
      <c r="E112" s="39"/>
      <c r="H112" s="130"/>
      <c r="I112" s="130"/>
      <c r="Y112"/>
      <c r="Z112"/>
      <c r="AA112"/>
      <c r="AB112"/>
    </row>
    <row r="113" spans="8:28" ht="17">
      <c r="H113" s="130"/>
      <c r="I113" s="130"/>
      <c r="Y113"/>
      <c r="Z113"/>
      <c r="AA113"/>
      <c r="AB113"/>
    </row>
    <row r="114" spans="8:28" ht="17">
      <c r="H114" s="130"/>
      <c r="I114" s="130"/>
      <c r="Y114"/>
      <c r="Z114"/>
      <c r="AA114"/>
      <c r="AB114"/>
    </row>
    <row r="115" spans="8:28" ht="17">
      <c r="H115" s="130"/>
      <c r="I115" s="130"/>
      <c r="Y115"/>
      <c r="Z115"/>
      <c r="AA115"/>
      <c r="AB115"/>
    </row>
    <row r="116" spans="8:28" ht="17">
      <c r="H116" s="130"/>
      <c r="I116" s="130"/>
      <c r="Y116"/>
      <c r="Z116"/>
      <c r="AA116"/>
    </row>
    <row r="117" spans="8:28" ht="17">
      <c r="H117" s="130"/>
      <c r="I117" s="130"/>
      <c r="Y117"/>
      <c r="Z117"/>
      <c r="AA117"/>
    </row>
    <row r="118" spans="8:28" ht="17">
      <c r="H118" s="130"/>
      <c r="I118" s="130"/>
      <c r="Y118"/>
      <c r="Z118"/>
      <c r="AA118"/>
    </row>
    <row r="119" spans="8:28" ht="17">
      <c r="H119" s="130"/>
      <c r="I119" s="130"/>
      <c r="Y119"/>
      <c r="Z119"/>
      <c r="AA119"/>
    </row>
    <row r="120" spans="8:28" ht="17">
      <c r="H120" s="130"/>
      <c r="I120" s="130"/>
      <c r="Y120"/>
      <c r="Z120"/>
      <c r="AA120"/>
    </row>
    <row r="121" spans="8:28" ht="17">
      <c r="H121" s="130"/>
      <c r="I121" s="130"/>
      <c r="Y121"/>
      <c r="Z121"/>
      <c r="AA121"/>
    </row>
    <row r="122" spans="8:28" ht="17">
      <c r="H122" s="130"/>
      <c r="I122" s="130"/>
      <c r="Y122"/>
      <c r="Z122"/>
      <c r="AA122"/>
    </row>
    <row r="123" spans="8:28" ht="17">
      <c r="H123" s="130"/>
      <c r="I123" s="130"/>
      <c r="Y123"/>
      <c r="Z123"/>
      <c r="AA123"/>
    </row>
    <row r="124" spans="8:28">
      <c r="Y124"/>
      <c r="Z124"/>
      <c r="AA124"/>
    </row>
    <row r="125" spans="8:28">
      <c r="Y125"/>
      <c r="Z125"/>
      <c r="AA125"/>
    </row>
    <row r="126" spans="8:28">
      <c r="Y126"/>
      <c r="Z126"/>
      <c r="AA126"/>
    </row>
  </sheetData>
  <mergeCells count="13">
    <mergeCell ref="BJ1:BM1"/>
    <mergeCell ref="BO1:BW1"/>
    <mergeCell ref="C1:C2"/>
    <mergeCell ref="W1:AD1"/>
    <mergeCell ref="A1:B2"/>
    <mergeCell ref="AK1:AR1"/>
    <mergeCell ref="F1:L1"/>
    <mergeCell ref="BA1:BI1"/>
    <mergeCell ref="DC1:DK1"/>
    <mergeCell ref="DL1:DO1"/>
    <mergeCell ref="CD1:CL1"/>
    <mergeCell ref="CM1:CP1"/>
    <mergeCell ref="BX1:CA1"/>
  </mergeCells>
  <conditionalFormatting sqref="V3:V107">
    <cfRule type="colorScale" priority="1">
      <colorScale>
        <cfvo type="num" val="-5"/>
        <cfvo type="num" val="0"/>
        <cfvo type="num" val="5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5342-559F-8B4E-A7C2-E74EB5BEEFFF}">
  <dimension ref="A1:EU115"/>
  <sheetViews>
    <sheetView workbookViewId="0">
      <selection activeCell="FF3" sqref="FF3"/>
    </sheetView>
  </sheetViews>
  <sheetFormatPr baseColWidth="10" defaultColWidth="11" defaultRowHeight="16"/>
  <cols>
    <col min="1" max="1" width="19.83203125" style="3" customWidth="1"/>
    <col min="2" max="2" width="21.33203125" style="8" bestFit="1" customWidth="1"/>
    <col min="3" max="3" width="20" style="3" bestFit="1" customWidth="1"/>
    <col min="4" max="4" width="13.83203125" style="20" customWidth="1"/>
    <col min="5" max="5" width="10.33203125" style="20" bestFit="1" customWidth="1"/>
    <col min="6" max="6" width="16.83203125" style="9" bestFit="1" customWidth="1"/>
    <col min="7" max="7" width="14" style="9" bestFit="1" customWidth="1"/>
    <col min="8" max="8" width="13.5" style="9" bestFit="1" customWidth="1"/>
    <col min="9" max="9" width="17.1640625" style="9" bestFit="1" customWidth="1"/>
    <col min="10" max="10" width="13.33203125" style="9" customWidth="1"/>
    <col min="11" max="11" width="8.33203125" style="9" customWidth="1"/>
    <col min="12" max="12" width="11.33203125" style="9" customWidth="1"/>
    <col min="13" max="13" width="11.33203125" style="4" bestFit="1" customWidth="1"/>
    <col min="14" max="14" width="11.33203125" style="4" customWidth="1"/>
    <col min="15" max="15" width="12.83203125" style="4" bestFit="1" customWidth="1"/>
    <col min="16" max="16" width="15.6640625" customWidth="1"/>
    <col min="17" max="17" width="8.33203125" bestFit="1" customWidth="1"/>
    <col min="18" max="18" width="19.83203125" style="4" bestFit="1" customWidth="1"/>
    <col min="19" max="19" width="17" style="4" customWidth="1"/>
    <col min="20" max="20" width="19.83203125" customWidth="1"/>
    <col min="21" max="21" width="12.83203125" bestFit="1" customWidth="1"/>
    <col min="22" max="22" width="9.33203125" bestFit="1" customWidth="1"/>
    <col min="23" max="23" width="16.83203125" bestFit="1" customWidth="1"/>
    <col min="24" max="24" width="14" bestFit="1" customWidth="1"/>
    <col min="25" max="25" width="13.5" style="4" bestFit="1" customWidth="1"/>
    <col min="26" max="26" width="17" style="4" customWidth="1"/>
    <col min="27" max="27" width="7.6640625" bestFit="1" customWidth="1"/>
    <col min="28" max="28" width="12.6640625" bestFit="1" customWidth="1"/>
    <col min="29" max="29" width="19.83203125" customWidth="1"/>
    <col min="30" max="30" width="17.83203125" bestFit="1" customWidth="1"/>
    <col min="31" max="32" width="11.33203125" bestFit="1" customWidth="1"/>
    <col min="33" max="33" width="15.5" bestFit="1" customWidth="1"/>
    <col min="34" max="34" width="8.33203125" style="4" bestFit="1" customWidth="1"/>
    <col min="35" max="35" width="19.83203125" style="4" customWidth="1"/>
    <col min="36" max="36" width="11.1640625" style="4" customWidth="1"/>
    <col min="37" max="37" width="19.83203125" style="4" customWidth="1"/>
    <col min="38" max="38" width="13.6640625" style="4" bestFit="1" customWidth="1"/>
    <col min="39" max="39" width="9.33203125" style="4" bestFit="1" customWidth="1"/>
    <col min="40" max="40" width="16.83203125" style="4" bestFit="1" customWidth="1"/>
    <col min="41" max="41" width="14" style="4" bestFit="1" customWidth="1"/>
    <col min="42" max="42" width="13.5" style="4" bestFit="1" customWidth="1"/>
    <col min="43" max="43" width="17.5" style="4" customWidth="1"/>
    <col min="44" max="44" width="7.6640625" style="4" bestFit="1" customWidth="1"/>
    <col min="45" max="45" width="12.6640625" style="4" bestFit="1" customWidth="1"/>
    <col min="46" max="46" width="17.6640625" style="4" bestFit="1" customWidth="1"/>
    <col min="47" max="47" width="18.1640625" style="4" bestFit="1" customWidth="1"/>
    <col min="48" max="48" width="11.33203125" style="4" bestFit="1" customWidth="1"/>
    <col min="49" max="49" width="11.83203125" style="4" bestFit="1" customWidth="1"/>
    <col min="50" max="50" width="15.6640625" style="4" bestFit="1" customWidth="1"/>
    <col min="51" max="51" width="7.83203125" style="4" bestFit="1" customWidth="1"/>
    <col min="52" max="53" width="19.83203125" style="4" customWidth="1"/>
    <col min="54" max="54" width="20.33203125" customWidth="1"/>
    <col min="55" max="55" width="13.1640625" customWidth="1"/>
    <col min="56" max="58" width="12.33203125" customWidth="1"/>
    <col min="59" max="59" width="16.83203125" bestFit="1" customWidth="1"/>
    <col min="60" max="60" width="14" bestFit="1" customWidth="1"/>
    <col min="61" max="61" width="13.5" bestFit="1" customWidth="1"/>
    <col min="62" max="62" width="17.5" style="4" customWidth="1"/>
    <col min="69" max="70" width="11.83203125" customWidth="1"/>
    <col min="71" max="71" width="15.33203125" customWidth="1"/>
    <col min="72" max="72" width="11" style="4"/>
    <col min="73" max="73" width="11" style="69"/>
    <col min="77" max="77" width="11" style="29"/>
    <col min="78" max="79" width="0" hidden="1" customWidth="1"/>
    <col min="87" max="87" width="21" bestFit="1" customWidth="1"/>
    <col min="88" max="88" width="13.1640625" style="75" customWidth="1"/>
    <col min="89" max="89" width="13.6640625" style="75" customWidth="1"/>
    <col min="90" max="90" width="16.1640625" style="75" customWidth="1"/>
    <col min="91" max="91" width="14" style="75" bestFit="1" customWidth="1"/>
    <col min="92" max="92" width="13.5" style="75" bestFit="1" customWidth="1"/>
    <col min="93" max="93" width="13.5" style="75" customWidth="1"/>
    <col min="95" max="95" width="16.83203125" customWidth="1"/>
    <col min="96" max="96" width="16.6640625" customWidth="1"/>
    <col min="97" max="97" width="20.1640625" customWidth="1"/>
    <col min="98" max="98" width="20.6640625" customWidth="1"/>
    <col min="99" max="99" width="21.5" bestFit="1" customWidth="1"/>
    <col min="102" max="104" width="11" style="4"/>
    <col min="114" max="114" width="16.33203125" bestFit="1" customWidth="1"/>
    <col min="115" max="115" width="15" bestFit="1" customWidth="1"/>
    <col min="118" max="118" width="12.83203125" style="71" bestFit="1" customWidth="1"/>
    <col min="119" max="119" width="16" bestFit="1" customWidth="1"/>
    <col min="120" max="120" width="11" style="71"/>
    <col min="129" max="129" width="20" bestFit="1" customWidth="1"/>
    <col min="130" max="130" width="12.83203125" bestFit="1" customWidth="1"/>
    <col min="131" max="131" width="15.83203125" bestFit="1" customWidth="1"/>
    <col min="133" max="133" width="20" bestFit="1" customWidth="1"/>
    <col min="139" max="139" width="12.33203125" bestFit="1" customWidth="1"/>
    <col min="149" max="149" width="22.5" bestFit="1" customWidth="1"/>
    <col min="150" max="150" width="29.33203125" style="4" customWidth="1"/>
  </cols>
  <sheetData>
    <row r="1" spans="1:151" ht="16" customHeight="1">
      <c r="A1" s="469" t="s">
        <v>146</v>
      </c>
      <c r="B1" s="469"/>
      <c r="D1" s="459" t="s">
        <v>659</v>
      </c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30"/>
      <c r="Q1" s="30"/>
      <c r="R1" s="369"/>
      <c r="S1" s="186"/>
      <c r="T1" s="3"/>
      <c r="U1" s="459" t="s">
        <v>660</v>
      </c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30"/>
      <c r="AH1" s="271"/>
      <c r="AI1" s="271"/>
      <c r="AJ1" s="186"/>
      <c r="AK1" s="3"/>
      <c r="AL1" s="459" t="s">
        <v>645</v>
      </c>
      <c r="AM1" s="459"/>
      <c r="AN1" s="459"/>
      <c r="AO1" s="459"/>
      <c r="AP1" s="459"/>
      <c r="AQ1" s="459"/>
      <c r="AR1" s="459"/>
      <c r="AS1" s="459"/>
      <c r="AT1" s="459"/>
      <c r="AU1" s="459"/>
      <c r="AV1" s="459"/>
      <c r="AW1" s="459"/>
      <c r="AX1" s="30"/>
      <c r="AY1" s="316"/>
      <c r="AZ1" s="316"/>
      <c r="BA1" s="186"/>
      <c r="BB1" s="459" t="s">
        <v>644</v>
      </c>
      <c r="BC1" s="459"/>
      <c r="BD1" s="459"/>
      <c r="BE1" s="459"/>
      <c r="BF1" s="459"/>
      <c r="BG1" s="459"/>
      <c r="BH1" s="459"/>
      <c r="BI1" s="459"/>
      <c r="BJ1" s="459"/>
      <c r="BK1" s="459"/>
      <c r="BL1" s="459"/>
      <c r="BM1" s="459"/>
      <c r="BN1" s="459"/>
      <c r="BO1" s="459"/>
      <c r="BP1" s="459"/>
      <c r="BQ1" s="459"/>
      <c r="BR1" s="459"/>
      <c r="BS1" s="459"/>
      <c r="BT1" s="459"/>
      <c r="BU1" s="337"/>
      <c r="BV1" s="30"/>
      <c r="BW1" s="30"/>
      <c r="BX1" s="30"/>
      <c r="BY1" s="338"/>
      <c r="CE1" s="58" t="s">
        <v>158</v>
      </c>
      <c r="CI1" s="470" t="s">
        <v>662</v>
      </c>
      <c r="CJ1" s="470"/>
      <c r="CK1" s="470"/>
      <c r="CL1" s="470"/>
      <c r="CM1" s="470"/>
      <c r="CN1" s="470"/>
      <c r="CO1" s="470"/>
      <c r="CP1" s="470"/>
      <c r="CQ1" s="470"/>
      <c r="CR1" s="470"/>
      <c r="CS1" s="470"/>
      <c r="CT1" s="470"/>
      <c r="CU1" s="470"/>
      <c r="CV1" s="470"/>
      <c r="DD1" s="58" t="s">
        <v>158</v>
      </c>
      <c r="DJ1" t="s">
        <v>183</v>
      </c>
      <c r="DN1" s="71" t="s">
        <v>188</v>
      </c>
      <c r="DP1" s="71" t="s">
        <v>188</v>
      </c>
      <c r="DR1" t="s">
        <v>191</v>
      </c>
      <c r="DY1" s="448" t="s">
        <v>688</v>
      </c>
      <c r="DZ1" s="448"/>
      <c r="EA1" s="448"/>
      <c r="EC1" s="470" t="s">
        <v>682</v>
      </c>
      <c r="ED1" s="470"/>
      <c r="EE1" s="470"/>
      <c r="EF1" s="470"/>
      <c r="EG1" s="470"/>
      <c r="EH1" s="470"/>
      <c r="EI1" s="470"/>
      <c r="EJ1" s="470"/>
      <c r="EK1" s="470"/>
      <c r="EL1" s="470"/>
      <c r="EM1" s="470"/>
      <c r="EN1" s="470"/>
      <c r="EO1" s="470"/>
      <c r="EP1" s="470"/>
    </row>
    <row r="2" spans="1:151" ht="35" customHeight="1">
      <c r="A2" s="469"/>
      <c r="B2" s="469"/>
      <c r="C2" s="5" t="s">
        <v>108</v>
      </c>
      <c r="D2" s="59" t="s">
        <v>122</v>
      </c>
      <c r="E2" s="59" t="s">
        <v>169</v>
      </c>
      <c r="F2" s="60" t="s">
        <v>658</v>
      </c>
      <c r="G2" s="60" t="s">
        <v>657</v>
      </c>
      <c r="H2" s="60" t="s">
        <v>656</v>
      </c>
      <c r="I2" s="60" t="s">
        <v>168</v>
      </c>
      <c r="K2" s="11" t="s">
        <v>160</v>
      </c>
      <c r="L2" s="11" t="s">
        <v>136</v>
      </c>
      <c r="M2" s="11" t="s">
        <v>135</v>
      </c>
      <c r="N2" s="11" t="s">
        <v>171</v>
      </c>
      <c r="O2" s="11" t="s">
        <v>138</v>
      </c>
      <c r="P2" s="37" t="s">
        <v>137</v>
      </c>
      <c r="Q2" s="32" t="s">
        <v>127</v>
      </c>
      <c r="R2" s="11" t="s">
        <v>383</v>
      </c>
      <c r="S2" s="11"/>
      <c r="T2" s="5" t="s">
        <v>108</v>
      </c>
      <c r="U2" s="59" t="s">
        <v>661</v>
      </c>
      <c r="V2" s="59" t="s">
        <v>169</v>
      </c>
      <c r="W2" s="60" t="s">
        <v>658</v>
      </c>
      <c r="X2" s="60" t="s">
        <v>657</v>
      </c>
      <c r="Y2" s="60" t="s">
        <v>656</v>
      </c>
      <c r="Z2" s="60" t="s">
        <v>168</v>
      </c>
      <c r="AA2" s="9"/>
      <c r="AB2" s="11" t="s">
        <v>159</v>
      </c>
      <c r="AC2" s="11" t="s">
        <v>136</v>
      </c>
      <c r="AD2" s="11" t="s">
        <v>135</v>
      </c>
      <c r="AE2" s="11" t="s">
        <v>171</v>
      </c>
      <c r="AF2" s="11" t="s">
        <v>138</v>
      </c>
      <c r="AG2" s="37" t="s">
        <v>137</v>
      </c>
      <c r="AH2" s="32" t="s">
        <v>127</v>
      </c>
      <c r="AI2" s="11" t="s">
        <v>383</v>
      </c>
      <c r="AJ2" s="11"/>
      <c r="AK2" s="5" t="s">
        <v>108</v>
      </c>
      <c r="AL2" s="59" t="s">
        <v>661</v>
      </c>
      <c r="AM2" s="59" t="s">
        <v>169</v>
      </c>
      <c r="AN2" s="60" t="s">
        <v>658</v>
      </c>
      <c r="AO2" s="60" t="s">
        <v>657</v>
      </c>
      <c r="AP2" s="60" t="s">
        <v>656</v>
      </c>
      <c r="AQ2" s="60" t="s">
        <v>168</v>
      </c>
      <c r="AR2" s="9"/>
      <c r="AS2" s="11" t="s">
        <v>159</v>
      </c>
      <c r="AT2" s="11" t="s">
        <v>136</v>
      </c>
      <c r="AU2" s="11" t="s">
        <v>135</v>
      </c>
      <c r="AV2" s="11" t="s">
        <v>171</v>
      </c>
      <c r="AW2" s="11" t="s">
        <v>138</v>
      </c>
      <c r="AX2" s="37" t="s">
        <v>137</v>
      </c>
      <c r="AY2" s="32" t="s">
        <v>127</v>
      </c>
      <c r="AZ2" s="11" t="s">
        <v>383</v>
      </c>
      <c r="BA2" s="11"/>
      <c r="BB2" s="5" t="s">
        <v>108</v>
      </c>
      <c r="BC2" s="59" t="s">
        <v>162</v>
      </c>
      <c r="BD2" s="59" t="s">
        <v>161</v>
      </c>
      <c r="BE2" s="59" t="s">
        <v>165</v>
      </c>
      <c r="BF2" s="59" t="s">
        <v>169</v>
      </c>
      <c r="BG2" s="60" t="s">
        <v>658</v>
      </c>
      <c r="BH2" s="60" t="s">
        <v>657</v>
      </c>
      <c r="BI2" s="60" t="s">
        <v>656</v>
      </c>
      <c r="BJ2" s="60" t="s">
        <v>168</v>
      </c>
      <c r="BK2" s="9"/>
      <c r="BL2" s="11" t="s">
        <v>160</v>
      </c>
      <c r="BM2" s="11" t="s">
        <v>159</v>
      </c>
      <c r="BN2" s="11" t="s">
        <v>166</v>
      </c>
      <c r="BO2" s="11" t="s">
        <v>136</v>
      </c>
      <c r="BP2" s="11" t="s">
        <v>135</v>
      </c>
      <c r="BQ2" s="11" t="s">
        <v>171</v>
      </c>
      <c r="BR2" s="11" t="s">
        <v>138</v>
      </c>
      <c r="BS2" s="37" t="s">
        <v>179</v>
      </c>
      <c r="BT2" s="32" t="s">
        <v>127</v>
      </c>
      <c r="BU2" s="32" t="s">
        <v>170</v>
      </c>
      <c r="BV2" s="37" t="s">
        <v>152</v>
      </c>
      <c r="BW2" s="62" t="s">
        <v>164</v>
      </c>
      <c r="BX2" s="64" t="s">
        <v>163</v>
      </c>
      <c r="BY2" s="64" t="s">
        <v>167</v>
      </c>
      <c r="BZ2" t="s">
        <v>155</v>
      </c>
      <c r="CA2" t="s">
        <v>156</v>
      </c>
      <c r="CC2" t="s">
        <v>221</v>
      </c>
      <c r="CD2" t="s">
        <v>220</v>
      </c>
      <c r="CE2" t="s">
        <v>153</v>
      </c>
      <c r="CF2" t="s">
        <v>154</v>
      </c>
      <c r="CI2" s="5" t="s">
        <v>108</v>
      </c>
      <c r="CJ2" s="72" t="s">
        <v>661</v>
      </c>
      <c r="CK2" s="72" t="s">
        <v>169</v>
      </c>
      <c r="CL2" s="73" t="s">
        <v>658</v>
      </c>
      <c r="CM2" s="73" t="s">
        <v>657</v>
      </c>
      <c r="CN2" s="73" t="s">
        <v>656</v>
      </c>
      <c r="CO2" s="73" t="s">
        <v>173</v>
      </c>
      <c r="CP2" s="11" t="s">
        <v>159</v>
      </c>
      <c r="CQ2" s="11" t="s">
        <v>174</v>
      </c>
      <c r="CR2" s="11" t="s">
        <v>175</v>
      </c>
      <c r="CS2" s="11" t="s">
        <v>176</v>
      </c>
      <c r="CT2" s="11" t="s">
        <v>177</v>
      </c>
      <c r="CU2" s="37" t="s">
        <v>180</v>
      </c>
      <c r="CV2" s="32" t="s">
        <v>178</v>
      </c>
      <c r="CX2" s="60" t="s">
        <v>181</v>
      </c>
      <c r="CY2" s="60" t="s">
        <v>182</v>
      </c>
      <c r="CZ2" s="273" t="s">
        <v>223</v>
      </c>
      <c r="DA2" s="273" t="s">
        <v>222</v>
      </c>
      <c r="DB2" s="274" t="s">
        <v>163</v>
      </c>
      <c r="DC2" s="88"/>
      <c r="DD2" t="s">
        <v>153</v>
      </c>
      <c r="DE2" s="4" t="s">
        <v>154</v>
      </c>
      <c r="DJ2" t="s">
        <v>187</v>
      </c>
      <c r="DK2" t="s">
        <v>186</v>
      </c>
      <c r="DL2" t="s">
        <v>185</v>
      </c>
      <c r="DN2" s="71" t="s">
        <v>184</v>
      </c>
      <c r="DO2" t="s">
        <v>190</v>
      </c>
      <c r="DP2" s="71" t="s">
        <v>189</v>
      </c>
      <c r="DQ2" t="s">
        <v>190</v>
      </c>
      <c r="DU2" t="s">
        <v>192</v>
      </c>
      <c r="DV2" t="s">
        <v>193</v>
      </c>
      <c r="DW2" t="s">
        <v>194</v>
      </c>
      <c r="DZ2" s="70" t="s">
        <v>687</v>
      </c>
      <c r="EA2" s="11" t="s">
        <v>677</v>
      </c>
      <c r="EC2" s="5" t="s">
        <v>108</v>
      </c>
      <c r="ED2" s="72" t="s">
        <v>661</v>
      </c>
      <c r="EE2" s="72" t="s">
        <v>169</v>
      </c>
      <c r="EF2" s="73" t="s">
        <v>658</v>
      </c>
      <c r="EG2" s="73" t="s">
        <v>657</v>
      </c>
      <c r="EH2" s="73" t="s">
        <v>656</v>
      </c>
      <c r="EI2" s="73" t="s">
        <v>173</v>
      </c>
      <c r="EJ2" s="11" t="s">
        <v>159</v>
      </c>
      <c r="EK2" s="11" t="s">
        <v>174</v>
      </c>
      <c r="EL2" s="11" t="s">
        <v>175</v>
      </c>
      <c r="EM2" s="11" t="s">
        <v>176</v>
      </c>
      <c r="EN2" s="11" t="s">
        <v>177</v>
      </c>
      <c r="EO2" s="37" t="s">
        <v>180</v>
      </c>
      <c r="EP2" s="32" t="s">
        <v>178</v>
      </c>
      <c r="ES2" s="366" t="s">
        <v>686</v>
      </c>
      <c r="ET2" s="366" t="s">
        <v>685</v>
      </c>
    </row>
    <row r="3" spans="1:151" ht="17">
      <c r="A3" s="1">
        <v>26.03</v>
      </c>
      <c r="B3" s="6"/>
      <c r="C3" s="5" t="s">
        <v>0</v>
      </c>
      <c r="D3" s="33">
        <v>-1852.4400755879999</v>
      </c>
      <c r="E3" s="33">
        <f>G3+I3</f>
        <v>-1856.9086901395972</v>
      </c>
      <c r="F3" s="33">
        <v>-1856.917792901</v>
      </c>
      <c r="G3" s="33">
        <v>-1856.7443781500001</v>
      </c>
      <c r="H3" s="33">
        <v>-1856.523966301</v>
      </c>
      <c r="I3" s="335">
        <v>-0.164311989597</v>
      </c>
      <c r="J3" s="18" t="s">
        <v>118</v>
      </c>
      <c r="K3" s="34">
        <f>627.5095*(D5-D4)</f>
        <v>41.222276890228329</v>
      </c>
      <c r="L3" s="34">
        <f>627.5095*(H5-H4)</f>
        <v>25.03433525264694</v>
      </c>
      <c r="M3" s="34">
        <f>627.5095*(G5-G4)</f>
        <v>29.869494870686928</v>
      </c>
      <c r="N3" s="34">
        <f>627.5095*(E5-E4)</f>
        <v>27.642328546159629</v>
      </c>
      <c r="O3" s="34">
        <f>627.5095*(F5-F4)</f>
        <v>27.378033034350906</v>
      </c>
      <c r="P3" s="33">
        <f t="shared" ref="P3:P34" si="0">O3-L3</f>
        <v>2.3436977817039661</v>
      </c>
      <c r="Q3" s="23">
        <f t="shared" ref="Q3:Q34" si="1">O3-M3</f>
        <v>-2.4914618363360219</v>
      </c>
      <c r="R3" s="33">
        <f>O3-'CCSD(T)'!CI4</f>
        <v>0.31460107721600394</v>
      </c>
      <c r="S3" s="33"/>
      <c r="T3" s="5" t="s">
        <v>0</v>
      </c>
      <c r="U3" s="9">
        <v>-1852.440981924</v>
      </c>
      <c r="V3" s="52">
        <f>X3+Z3</f>
        <v>-1856.909508841293</v>
      </c>
      <c r="W3" s="336">
        <v>-1856.9186129340001</v>
      </c>
      <c r="X3" s="10">
        <v>-1856.745167474</v>
      </c>
      <c r="Y3" s="10">
        <v>-1856.5251788420001</v>
      </c>
      <c r="Z3" s="9">
        <v>-0.164341367293</v>
      </c>
      <c r="AA3" s="18" t="s">
        <v>118</v>
      </c>
      <c r="AB3" s="34">
        <f>627.5095*(U5-U4)</f>
        <v>40.971238577348466</v>
      </c>
      <c r="AC3" s="34">
        <f>627.5095*(Y5-Y4)</f>
        <v>24.455856834926436</v>
      </c>
      <c r="AD3" s="34">
        <f>627.5095*(X5-X4)</f>
        <v>29.680649024249977</v>
      </c>
      <c r="AE3" s="34">
        <f>627.5095*(V5-V4)</f>
        <v>27.451001959463905</v>
      </c>
      <c r="AF3" s="34">
        <f>627.5095*(W5-W4)</f>
        <v>27.186123058899</v>
      </c>
      <c r="AG3" s="33">
        <f t="shared" ref="AG3:AG28" si="2">AF3-AC3</f>
        <v>2.7302662239725635</v>
      </c>
      <c r="AH3" s="23">
        <f t="shared" ref="AH3:AH28" si="3">AF3-AD3</f>
        <v>-2.4945259653509773</v>
      </c>
      <c r="AI3" s="39">
        <f>AF3-'CCSD(T)'!CI4</f>
        <v>0.12269110176409725</v>
      </c>
      <c r="AJ3" s="361"/>
      <c r="AK3" s="5" t="s">
        <v>0</v>
      </c>
      <c r="AL3" s="9">
        <v>-1852.440981938</v>
      </c>
      <c r="AM3" s="52">
        <f>AO3+AQ3</f>
        <v>-1856.9043929931008</v>
      </c>
      <c r="AN3" s="277">
        <v>-1856.912477356</v>
      </c>
      <c r="AO3" s="9">
        <v>-1856.7468320999999</v>
      </c>
      <c r="AP3" s="9">
        <v>-1856.522005477</v>
      </c>
      <c r="AQ3" s="9">
        <v>-0.15756089310099999</v>
      </c>
      <c r="AR3" s="18" t="s">
        <v>118</v>
      </c>
      <c r="AS3" s="34">
        <f>627.5095*(AL5-AL4)</f>
        <v>40.971257402719736</v>
      </c>
      <c r="AT3" s="34">
        <f>627.5095*(AP5-AP4)</f>
        <v>24.528556948114005</v>
      </c>
      <c r="AU3" s="34">
        <f>627.5095*(AO5-AO4)</f>
        <v>29.474874226490144</v>
      </c>
      <c r="AV3" s="34">
        <f>627.5095*(AM5-AM4)</f>
        <v>27.327180244356015</v>
      </c>
      <c r="AW3" s="34">
        <f>627.5095*(AN5-AN4)</f>
        <v>27.096335862240075</v>
      </c>
      <c r="AX3" s="33">
        <f t="shared" ref="AX3:AX28" si="4">AW3-AT3</f>
        <v>2.5677789141260696</v>
      </c>
      <c r="AY3" s="23">
        <f t="shared" ref="AY3:AY28" si="5">AW3-AU3</f>
        <v>-2.378538364250069</v>
      </c>
      <c r="AZ3" s="33">
        <f>AW3-'CCSD(T)'!CI4</f>
        <v>3.2903905105172271E-2</v>
      </c>
      <c r="BA3" s="33"/>
      <c r="BB3" s="5" t="s">
        <v>0</v>
      </c>
      <c r="BC3" s="33">
        <v>-1852.3269780180001</v>
      </c>
      <c r="BD3" s="33">
        <v>-1852.3276761699999</v>
      </c>
      <c r="BE3" s="33">
        <v>-1852.32600078</v>
      </c>
      <c r="BF3" s="33">
        <f>BH3+BJ3</f>
        <v>-1856.4807922841221</v>
      </c>
      <c r="BG3" s="33">
        <v>-1856.4894495210001</v>
      </c>
      <c r="BH3" s="33">
        <v>-1856.331227591</v>
      </c>
      <c r="BI3" s="33">
        <v>-1856.11902994</v>
      </c>
      <c r="BJ3" s="4">
        <v>-0.14956469312199999</v>
      </c>
      <c r="BK3" s="18" t="s">
        <v>118</v>
      </c>
      <c r="BL3" s="34">
        <f>627.5095*(BC5-BC4)</f>
        <v>43.891874240976797</v>
      </c>
      <c r="BM3" s="34">
        <f>627.5095*(BD5-BD4)</f>
        <v>43.892469747329777</v>
      </c>
      <c r="BN3" s="34">
        <f>627.5095*(BE5-BE4)</f>
        <v>43.891697910674552</v>
      </c>
      <c r="BO3" s="34">
        <f>627.5095*(BI5-BI4)</f>
        <v>28.671444320601257</v>
      </c>
      <c r="BP3" s="34">
        <f>627.5095*(BH5-BH4)</f>
        <v>33.418432578835514</v>
      </c>
      <c r="BQ3" s="34">
        <f>627.5095*(BF5-BF4)</f>
        <v>31.350583526125249</v>
      </c>
      <c r="BR3" s="34">
        <f>627.5095*(BG5-BG4)</f>
        <v>31.069022578066093</v>
      </c>
      <c r="BS3" s="33">
        <f t="shared" ref="BS3:BS34" si="6">BR3-BO3</f>
        <v>2.3975782574648363</v>
      </c>
      <c r="BT3" s="33">
        <f>BR3-BP3</f>
        <v>-2.3494100007694207</v>
      </c>
      <c r="BU3" s="68">
        <f>BR3-BQ3</f>
        <v>-0.28156094805915544</v>
      </c>
      <c r="BV3" s="18" t="str">
        <f t="shared" ref="BV3:BV50" si="7">BB3</f>
        <v>01_end</v>
      </c>
      <c r="BW3" s="57">
        <f>BL3-'CCSD(T)'!BV4</f>
        <v>2.4042148720013756E-3</v>
      </c>
      <c r="BX3" s="65">
        <f>BM3-'CCSD(T)'!BV4</f>
        <v>2.9997212249810445E-3</v>
      </c>
      <c r="BY3" s="65">
        <f>BN3-'CCSD(T)'!BV4</f>
        <v>2.2278845697556449E-3</v>
      </c>
      <c r="BZ3" s="57">
        <f>BO3-'CCSD(T)'!BW4</f>
        <v>0.35525033320875821</v>
      </c>
      <c r="CA3" s="57">
        <f>BP3-'CCSD(T)'!BX4</f>
        <v>-8.005302723688601E-3</v>
      </c>
      <c r="CB3" s="57"/>
      <c r="CC3" s="57">
        <f>BR3-'CCSD(T)'!CG4</f>
        <v>3.4386326117552102E-2</v>
      </c>
      <c r="CD3" s="23">
        <f>BQ3-'CCSD(T)'!CG4</f>
        <v>0.31594727417670754</v>
      </c>
      <c r="CE3" s="23">
        <f>CA3-BW3</f>
        <v>-1.0409517595689977E-2</v>
      </c>
      <c r="CF3" s="23">
        <f>CC3-CA3</f>
        <v>4.2391628841240703E-2</v>
      </c>
      <c r="CH3" s="23"/>
      <c r="CI3" s="5" t="s">
        <v>0</v>
      </c>
      <c r="CJ3" s="33">
        <v>-1852.3276761320001</v>
      </c>
      <c r="CK3" s="21">
        <f>CM3+CO3</f>
        <v>-1856.481415046838</v>
      </c>
      <c r="CL3" s="33">
        <v>-1856.49007405</v>
      </c>
      <c r="CM3" s="33">
        <v>-1856.3318275680001</v>
      </c>
      <c r="CN3" s="74">
        <v>-1856.120034024</v>
      </c>
      <c r="CO3" s="74">
        <v>-0.149587478838</v>
      </c>
      <c r="CP3" s="34">
        <f>627.5095*(CJ5-CJ4)</f>
        <v>43.892345500621303</v>
      </c>
      <c r="CQ3" s="34">
        <f>627.5095*(CN5-CN4)</f>
        <v>28.325187088630734</v>
      </c>
      <c r="CR3" s="34">
        <f>627.5095*(CM5-CM4)</f>
        <v>33.47658702168858</v>
      </c>
      <c r="CS3" s="34">
        <f>627.5095*(CK5-CK4)</f>
        <v>31.405818340403989</v>
      </c>
      <c r="CT3" s="34">
        <f>627.5095*(CL5-CL4)</f>
        <v>31.122889248621281</v>
      </c>
      <c r="CU3" s="33">
        <f>CT3-CQ3</f>
        <v>2.7977021599905463</v>
      </c>
      <c r="CV3" s="33">
        <f>CT3-CR3</f>
        <v>-2.3536977730672994</v>
      </c>
      <c r="CW3" s="23"/>
      <c r="CX3" s="33">
        <f>CQ3-'CCSD(T)'!BW4</f>
        <v>8.9931012382358233E-3</v>
      </c>
      <c r="CY3" s="33">
        <f>CR3-'CCSD(T)'!CF4</f>
        <v>5.0149140129377656E-2</v>
      </c>
      <c r="CZ3" s="33">
        <f>CS3-'CCSD(T)'!CG4</f>
        <v>0.37118208845544842</v>
      </c>
      <c r="DA3" s="33">
        <f>CT3-'CCSD(T)'!CG4</f>
        <v>8.825299667273967E-2</v>
      </c>
      <c r="DB3" s="33">
        <f>CP3-'CCSD(T)'!BV4</f>
        <v>2.8754745165073814E-3</v>
      </c>
      <c r="DC3" s="33"/>
      <c r="DD3" s="33">
        <f>CY3-DB3</f>
        <v>4.7273665612870275E-2</v>
      </c>
      <c r="DE3" s="33">
        <f>DA3-CY3</f>
        <v>3.8103856543362014E-2</v>
      </c>
      <c r="DH3" s="71" t="str">
        <f>CI3</f>
        <v>01_end</v>
      </c>
      <c r="DI3" s="71" t="str">
        <f>BK3</f>
        <v>∆E#fwd</v>
      </c>
      <c r="DJ3" s="23">
        <f>CR3-BP3</f>
        <v>5.8154442853066257E-2</v>
      </c>
      <c r="DK3" s="23">
        <f>CS3-BQ3</f>
        <v>5.5234814278740885E-2</v>
      </c>
      <c r="DL3" s="23">
        <f>CT3-BR3</f>
        <v>5.3866670555187568E-2</v>
      </c>
      <c r="DN3" s="71">
        <f>'CCSD(T)'!BX4</f>
        <v>33.426437881559202</v>
      </c>
      <c r="DO3" s="23">
        <f t="shared" ref="DO3:DO32" si="8">CR3-DN3</f>
        <v>5.0149140129377656E-2</v>
      </c>
      <c r="DP3" s="39">
        <f>'CCSD(T)'!CG4</f>
        <v>31.034636251948541</v>
      </c>
      <c r="DQ3" s="23">
        <f t="shared" ref="DQ3:DQ5" si="9">CT3-DP3</f>
        <v>8.825299667273967E-2</v>
      </c>
      <c r="DR3" s="23">
        <f t="shared" ref="DR3:DR5" si="10">CS3-DP3</f>
        <v>0.37118208845544842</v>
      </c>
      <c r="DU3" s="75">
        <f t="shared" ref="DU3:DU34" si="11">CO3</f>
        <v>-0.149587478838</v>
      </c>
      <c r="DV3" s="23">
        <f t="shared" ref="DV3:DV34" si="12">CL3-CM3</f>
        <v>-0.15824648199986768</v>
      </c>
      <c r="DW3">
        <f>DV3/DU3</f>
        <v>1.057885882088067</v>
      </c>
      <c r="DY3" s="5" t="s">
        <v>0</v>
      </c>
      <c r="DZ3">
        <v>-1858.834101276</v>
      </c>
      <c r="EA3" s="34">
        <f>627.5095*(DZ5-DZ4)</f>
        <v>29.227562064709822</v>
      </c>
      <c r="EB3" s="28"/>
      <c r="EC3" s="5" t="s">
        <v>0</v>
      </c>
      <c r="ED3" s="33">
        <v>-1853.7044858940001</v>
      </c>
      <c r="EE3" s="21">
        <f>EG3+EI3</f>
        <v>-1859.0771134670781</v>
      </c>
      <c r="EF3" s="33">
        <v>-1859.088934938</v>
      </c>
      <c r="EG3" s="33">
        <v>-1858.835417405</v>
      </c>
      <c r="EH3" s="74">
        <v>-1858.687925168</v>
      </c>
      <c r="EI3" s="74">
        <v>-0.24169606207800001</v>
      </c>
      <c r="EJ3" s="34">
        <f>627.5095*(ED5-ED4)</f>
        <v>41.126189498042656</v>
      </c>
      <c r="EK3" s="34">
        <f>627.5095*(EH5-EH4)</f>
        <v>23.820396161972923</v>
      </c>
      <c r="EL3" s="34">
        <f>627.5095*(EG5-EG4)</f>
        <v>29.640319616083492</v>
      </c>
      <c r="EM3" s="34">
        <f>627.5095*(EE5-EE4)</f>
        <v>27.134800006444117</v>
      </c>
      <c r="EN3" s="34">
        <f>627.5095*(EF5-EF4)</f>
        <v>26.849423424207071</v>
      </c>
      <c r="EO3" s="33">
        <f>EN3-EK3</f>
        <v>3.0290272622341483</v>
      </c>
      <c r="EP3" s="33">
        <f>EN3-EL3</f>
        <v>-2.7908961918764206</v>
      </c>
      <c r="ER3" s="39"/>
      <c r="ES3" s="23">
        <f>EN3-'LNO-CCSD(T)-def2nZVP'!MF4</f>
        <v>9.7464292556171728E-2</v>
      </c>
      <c r="ET3" s="33">
        <f>EN3-'LNO-CCSD(T)-def2nZVP'!PV4</f>
        <v>0.645554767034902</v>
      </c>
      <c r="EU3" s="23"/>
    </row>
    <row r="4" spans="1:151" ht="17">
      <c r="A4" s="1">
        <v>15.4</v>
      </c>
      <c r="B4" s="272"/>
      <c r="C4" s="5" t="s">
        <v>1</v>
      </c>
      <c r="D4" s="33">
        <v>-1852.4508255109999</v>
      </c>
      <c r="E4" s="33">
        <f t="shared" ref="E4:E67" si="13">G4+I4</f>
        <v>-1856.9292152964881</v>
      </c>
      <c r="F4" s="33">
        <v>-1856.9384906329999</v>
      </c>
      <c r="G4" s="33">
        <v>-1856.763501094</v>
      </c>
      <c r="H4" s="33">
        <v>-1856.548502633</v>
      </c>
      <c r="I4" s="335">
        <v>-0.16571420248800001</v>
      </c>
      <c r="J4" s="18" t="s">
        <v>119</v>
      </c>
      <c r="K4" s="34">
        <f>627.5095*(D5-D3)</f>
        <v>34.476598083429387</v>
      </c>
      <c r="L4" s="34">
        <f>627.5095*(H5-H3)</f>
        <v>9.6375538274771628</v>
      </c>
      <c r="M4" s="34">
        <f>627.5095*(G5-G3)</f>
        <v>17.869665842752767</v>
      </c>
      <c r="N4" s="34">
        <f>627.5095*(E5-E3)</f>
        <v>14.762597608113003</v>
      </c>
      <c r="O4" s="34">
        <f>627.5095*(F5-F3)</f>
        <v>14.390009575949071</v>
      </c>
      <c r="P4" s="33">
        <f t="shared" si="0"/>
        <v>4.7524557484719079</v>
      </c>
      <c r="Q4" s="23">
        <f t="shared" si="1"/>
        <v>-3.4796562668036959</v>
      </c>
      <c r="R4" s="33">
        <f>O4-'CCSD(T)'!CI5</f>
        <v>0.36729041942167484</v>
      </c>
      <c r="S4" s="33"/>
      <c r="T4" s="5" t="s">
        <v>1</v>
      </c>
      <c r="U4" s="9">
        <v>-1852.4516041300001</v>
      </c>
      <c r="V4" s="52">
        <f t="shared" ref="V4:V67" si="14">X4+Z4</f>
        <v>-1856.9299290227241</v>
      </c>
      <c r="W4" s="336">
        <v>-1856.9392040529999</v>
      </c>
      <c r="X4" s="10">
        <v>-1856.764210691</v>
      </c>
      <c r="Y4" s="10">
        <v>-1856.5489545790001</v>
      </c>
      <c r="Z4" s="9">
        <v>-0.165718331724</v>
      </c>
      <c r="AA4" s="18" t="s">
        <v>119</v>
      </c>
      <c r="AB4" s="34">
        <f>627.5095*(U5-U3)</f>
        <v>34.305703401324116</v>
      </c>
      <c r="AC4" s="34">
        <f>627.5095*(Y5-Y3)</f>
        <v>9.5363559978930184</v>
      </c>
      <c r="AD4" s="34">
        <f>627.5095*(X5-X3)</f>
        <v>17.730849446195094</v>
      </c>
      <c r="AE4" s="34">
        <f>627.5095*(V5-V3)</f>
        <v>14.637144119747896</v>
      </c>
      <c r="AF4" s="34">
        <f>627.5095*(W5-W3)</f>
        <v>14.265000270865135</v>
      </c>
      <c r="AG4" s="33">
        <f t="shared" si="2"/>
        <v>4.728644272972117</v>
      </c>
      <c r="AH4" s="23">
        <f t="shared" si="3"/>
        <v>-3.465849175329959</v>
      </c>
      <c r="AI4" s="39">
        <f>AF4-'CCSD(T)'!CI5</f>
        <v>0.24228111433773947</v>
      </c>
      <c r="AJ4" s="361"/>
      <c r="AK4" s="5" t="s">
        <v>1</v>
      </c>
      <c r="AL4" s="9">
        <v>-1852.4516040640001</v>
      </c>
      <c r="AM4" s="52">
        <f t="shared" ref="AM4:AM67" si="15">AO4+AQ4</f>
        <v>-1856.9241746803491</v>
      </c>
      <c r="AN4" s="277">
        <v>-1856.93233166</v>
      </c>
      <c r="AO4" s="9">
        <v>-1856.7656698420001</v>
      </c>
      <c r="AP4" s="9">
        <v>-1856.545579649</v>
      </c>
      <c r="AQ4" s="9">
        <v>-0.158504838349</v>
      </c>
      <c r="AR4" s="18" t="s">
        <v>119</v>
      </c>
      <c r="AS4" s="34">
        <f>627.5095*(AL5-AL3)</f>
        <v>34.305772427495214</v>
      </c>
      <c r="AT4" s="34">
        <f>627.5095*(AP5-AP3)</f>
        <v>9.7355400634465621</v>
      </c>
      <c r="AU4" s="34">
        <f>627.5095*(AO5-AO3)</f>
        <v>17.654012162823761</v>
      </c>
      <c r="AV4" s="34">
        <f>627.5095*(AM5-AM3)</f>
        <v>14.913983570038353</v>
      </c>
      <c r="AW4" s="34">
        <f>627.5095*(AN5-AN3)</f>
        <v>14.637571486294744</v>
      </c>
      <c r="AX4" s="33">
        <f t="shared" si="4"/>
        <v>4.9020314228481823</v>
      </c>
      <c r="AY4" s="23">
        <f t="shared" si="5"/>
        <v>-3.016440676529017</v>
      </c>
      <c r="AZ4" s="33">
        <f>AW4-'CCSD(T)'!CI5</f>
        <v>0.61485232976734849</v>
      </c>
      <c r="BA4" s="33"/>
      <c r="BB4" s="5" t="s">
        <v>1</v>
      </c>
      <c r="BC4" s="33">
        <v>-1852.3374950560001</v>
      </c>
      <c r="BD4" s="33">
        <v>-1852.3383878699999</v>
      </c>
      <c r="BE4" s="33">
        <v>-1852.33674443</v>
      </c>
      <c r="BF4" s="33">
        <f t="shared" ref="BF4:BF67" si="16">BH4+BJ4</f>
        <v>-1856.5015210775009</v>
      </c>
      <c r="BG4" s="33">
        <v>-1856.510338503</v>
      </c>
      <c r="BH4" s="33">
        <v>-1856.350665444</v>
      </c>
      <c r="BI4" s="33">
        <v>-1856.143486937</v>
      </c>
      <c r="BJ4" s="4">
        <v>-0.15085563350100001</v>
      </c>
      <c r="BK4" s="18" t="s">
        <v>119</v>
      </c>
      <c r="BL4" s="34">
        <f>627.5095*(BC5-BC3)</f>
        <v>37.292332984122673</v>
      </c>
      <c r="BM4" s="34">
        <f>627.5095*(BD5-BD3)</f>
        <v>37.170776236178739</v>
      </c>
      <c r="BN4" s="34">
        <f>627.5095*(BE5-BE3)</f>
        <v>37.149955471002762</v>
      </c>
      <c r="BO4" s="34">
        <f>627.5095*(BI5-BI3)</f>
        <v>13.324446361619909</v>
      </c>
      <c r="BP4" s="34">
        <f>627.5095*(BH5-BH3)</f>
        <v>21.220995161732358</v>
      </c>
      <c r="BQ4" s="34">
        <f>627.5095*(BF5-BF3)</f>
        <v>18.34306875739501</v>
      </c>
      <c r="BR4" s="34">
        <f>627.5095*(BG5-BG3)</f>
        <v>17.960987927824736</v>
      </c>
      <c r="BS4" s="33">
        <f t="shared" si="6"/>
        <v>4.6365415662048264</v>
      </c>
      <c r="BT4" s="33">
        <f t="shared" ref="BT4:BT34" si="17">BR4-BP4</f>
        <v>-3.260007233907622</v>
      </c>
      <c r="BU4" s="68">
        <f t="shared" ref="BU4:BU67" si="18">BR4-BQ4</f>
        <v>-0.38208082957027401</v>
      </c>
      <c r="BV4" s="18" t="str">
        <f t="shared" si="7"/>
        <v>01_start</v>
      </c>
      <c r="BW4" s="57">
        <f>BL4-'CCSD(T)'!BV5</f>
        <v>0.14592012419751654</v>
      </c>
      <c r="BX4" s="65">
        <f>BM4-'CCSD(T)'!BV5</f>
        <v>2.4363376253582203E-2</v>
      </c>
      <c r="BY4" s="65">
        <f>BN4-'CCSD(T)'!BV5</f>
        <v>3.542611077605784E-3</v>
      </c>
      <c r="BZ4" s="57">
        <f>BO4-'CCSD(T)'!BW5</f>
        <v>9.4516181658248044E-2</v>
      </c>
      <c r="CA4" s="57">
        <f>BP4-'CCSD(T)'!BX5</f>
        <v>2.3298477355332636E-2</v>
      </c>
      <c r="CB4" s="57"/>
      <c r="CC4" s="57">
        <f>BR4-'CCSD(T)'!CG5</f>
        <v>0.19616666509882918</v>
      </c>
      <c r="CD4" s="23">
        <f>BQ4-'CCSD(T)'!CG5</f>
        <v>0.57824749466910319</v>
      </c>
      <c r="CE4" s="23">
        <f t="shared" ref="CE4:CE50" si="19">CA4-BW4</f>
        <v>-0.12262164684218391</v>
      </c>
      <c r="CF4" s="23">
        <f t="shared" ref="CF4:CF50" si="20">CC4-CA4</f>
        <v>0.17286818774349655</v>
      </c>
      <c r="CH4" s="23"/>
      <c r="CI4" s="5" t="s">
        <v>1</v>
      </c>
      <c r="CJ4" s="33">
        <v>-1852.338387579</v>
      </c>
      <c r="CK4" s="21">
        <f t="shared" ref="CK4:CK67" si="21">CM4+CO4</f>
        <v>-1856.5023687770079</v>
      </c>
      <c r="CL4" s="33">
        <v>-1856.511185004</v>
      </c>
      <c r="CM4" s="33">
        <v>-1856.3515093139999</v>
      </c>
      <c r="CN4" s="74">
        <v>-1856.1440548410001</v>
      </c>
      <c r="CO4" s="74">
        <v>-0.15085946300799999</v>
      </c>
      <c r="CP4" s="34">
        <f>627.5095*(CJ5-CJ3)</f>
        <v>37.170810749406968</v>
      </c>
      <c r="CQ4" s="34">
        <f>627.5095*(CN5-CN3)</f>
        <v>13.251896223328949</v>
      </c>
      <c r="CR4" s="34">
        <f>627.5095*(CM5-CM3)</f>
        <v>21.12610443020646</v>
      </c>
      <c r="CS4" s="34">
        <f>627.5095*(CK5-CK3)</f>
        <v>18.257153598404113</v>
      </c>
      <c r="CT4" s="34">
        <f>627.5095*(CL5-CL3)</f>
        <v>17.875565059526469</v>
      </c>
      <c r="CU4" s="33">
        <f t="shared" ref="CU4:CU67" si="22">CT4-CQ4</f>
        <v>4.6236688361975204</v>
      </c>
      <c r="CV4" s="33">
        <f t="shared" ref="CV4:CV67" si="23">CT4-CR4</f>
        <v>-3.2505393706799914</v>
      </c>
      <c r="CW4" s="23"/>
      <c r="CX4" s="33">
        <f>CQ4-'CCSD(T)'!BW5</f>
        <v>2.1966043367287469E-2</v>
      </c>
      <c r="CY4" s="33">
        <f>CR4-'CCSD(T)'!CF5</f>
        <v>-7.1592254170564473E-2</v>
      </c>
      <c r="CZ4" s="33">
        <f>CS4-'CCSD(T)'!CG5</f>
        <v>0.49233233567820633</v>
      </c>
      <c r="DA4" s="33">
        <f>CT4-'CCSD(T)'!CG5</f>
        <v>0.11074379680056268</v>
      </c>
      <c r="DB4" s="33">
        <f>CP4-'CCSD(T)'!BV5</f>
        <v>2.4397889481811319E-2</v>
      </c>
      <c r="DC4" s="33"/>
      <c r="DD4" s="33">
        <f t="shared" ref="DD4:DD67" si="24">CY4-DB4</f>
        <v>-9.5990143652375792E-2</v>
      </c>
      <c r="DE4" s="33">
        <f t="shared" ref="DE4:DE50" si="25">DA4-CY4</f>
        <v>0.18233605097112715</v>
      </c>
      <c r="DH4" s="71" t="str">
        <f t="shared" ref="DH4:DH31" si="26">CI4</f>
        <v>01_start</v>
      </c>
      <c r="DI4" s="71" t="str">
        <f t="shared" ref="DI4:DI31" si="27">BK4</f>
        <v>∆E#rev</v>
      </c>
      <c r="DJ4" s="23">
        <f t="shared" ref="DJ4:DJ31" si="28">CR4-BP4</f>
        <v>-9.489073152589711E-2</v>
      </c>
      <c r="DK4" s="23">
        <f t="shared" ref="DK4:DK31" si="29">CS4-BQ4</f>
        <v>-8.5915158990896856E-2</v>
      </c>
      <c r="DL4" s="23">
        <f t="shared" ref="DL4:DL31" si="30">CT4-BR4</f>
        <v>-8.5422868298266508E-2</v>
      </c>
      <c r="DN4" s="71">
        <f>'CCSD(T)'!BX5</f>
        <v>21.197696684377025</v>
      </c>
      <c r="DO4" s="23">
        <f t="shared" si="8"/>
        <v>-7.1592254170564473E-2</v>
      </c>
      <c r="DP4" s="39">
        <f>'CCSD(T)'!CG5</f>
        <v>17.764821262725906</v>
      </c>
      <c r="DQ4" s="23">
        <f t="shared" si="9"/>
        <v>0.11074379680056268</v>
      </c>
      <c r="DR4" s="23">
        <f t="shared" si="10"/>
        <v>0.49233233567820633</v>
      </c>
      <c r="DU4" s="75">
        <f t="shared" si="11"/>
        <v>-0.15085946300799999</v>
      </c>
      <c r="DV4" s="23">
        <f t="shared" si="12"/>
        <v>-0.15967569000008552</v>
      </c>
      <c r="DW4">
        <f t="shared" ref="DW4:DW67" si="31">DV4/DU4</f>
        <v>1.0584399998269782</v>
      </c>
      <c r="DY4" s="5" t="s">
        <v>1</v>
      </c>
      <c r="DZ4">
        <v>-1858.852174486</v>
      </c>
      <c r="EA4" s="34">
        <f>627.5095*(DZ5-DZ3)</f>
        <v>17.886451094207679</v>
      </c>
      <c r="EB4" s="28"/>
      <c r="EC4" s="5" t="s">
        <v>1</v>
      </c>
      <c r="ED4" s="33">
        <v>-1853.7153907639999</v>
      </c>
      <c r="EE4" s="21">
        <f t="shared" ref="EE4:EE67" si="32">EG4+EI4</f>
        <v>-1859.097192130469</v>
      </c>
      <c r="EF4" s="33">
        <v>-1859.1091790840001</v>
      </c>
      <c r="EG4" s="33">
        <v>-1858.8540336139999</v>
      </c>
      <c r="EH4" s="74">
        <v>-1858.711320467</v>
      </c>
      <c r="EI4" s="74">
        <v>-0.243158516469</v>
      </c>
      <c r="EJ4" s="34">
        <f>627.5095*(ED5-ED3)</f>
        <v>34.283279976855084</v>
      </c>
      <c r="EK4" s="34">
        <f>627.5095*(EH5-EH3)</f>
        <v>9.1396237841588039</v>
      </c>
      <c r="EL4" s="34">
        <f>627.5095*(EG5-EG3)</f>
        <v>17.958471614659754</v>
      </c>
      <c r="EM4" s="34">
        <f>627.5095*(EE5-EE3)</f>
        <v>14.535247981349208</v>
      </c>
      <c r="EN4" s="34">
        <f>627.5095*(EF5-EF3)</f>
        <v>14.146029489760144</v>
      </c>
      <c r="EO4" s="33">
        <f t="shared" ref="EO4:EO67" si="33">EN4-EK4</f>
        <v>5.00640570560134</v>
      </c>
      <c r="EP4" s="33">
        <f t="shared" ref="EP4:EP67" si="34">EN4-EL4</f>
        <v>-3.8124421248996097</v>
      </c>
      <c r="ER4" s="39"/>
      <c r="ES4" s="23">
        <f>EN4-'LNO-CCSD(T)-def2nZVP'!MF5</f>
        <v>0.2424181774854457</v>
      </c>
      <c r="ET4" s="33">
        <f>EN4-'LNO-CCSD(T)-def2nZVP'!PV5</f>
        <v>0.12765413016816929</v>
      </c>
      <c r="EU4" s="23"/>
    </row>
    <row r="5" spans="1:151" ht="17">
      <c r="A5" s="1">
        <v>10.63</v>
      </c>
      <c r="B5" s="6"/>
      <c r="C5" s="5" t="s">
        <v>2</v>
      </c>
      <c r="D5" s="33">
        <v>-1852.3851336340001</v>
      </c>
      <c r="E5" s="33">
        <f t="shared" si="13"/>
        <v>-1856.885164443798</v>
      </c>
      <c r="F5" s="33">
        <v>-1856.8948609619999</v>
      </c>
      <c r="G5" s="33">
        <v>-1856.715901026</v>
      </c>
      <c r="H5" s="33">
        <v>-1856.508607882</v>
      </c>
      <c r="I5" s="335">
        <v>-0.169263417798</v>
      </c>
      <c r="J5" s="18" t="s">
        <v>120</v>
      </c>
      <c r="K5" s="34">
        <f>627.5095*(D3-D4)</f>
        <v>6.7456788067989413</v>
      </c>
      <c r="L5" s="34">
        <f>627.5095*(H3-H4)</f>
        <v>15.396781425169776</v>
      </c>
      <c r="M5" s="34">
        <f>627.5095*(G3-G4)</f>
        <v>11.99982902793416</v>
      </c>
      <c r="N5" s="34">
        <f>627.5095*(E3-E4)</f>
        <v>12.879730938046626</v>
      </c>
      <c r="O5" s="34">
        <f>627.5095*(F3-F4)</f>
        <v>12.988023458401834</v>
      </c>
      <c r="P5" s="33">
        <f t="shared" si="0"/>
        <v>-2.4087579667679417</v>
      </c>
      <c r="Q5" s="23">
        <f t="shared" si="1"/>
        <v>0.98819443046767397</v>
      </c>
      <c r="R5" s="33">
        <f>O5-'CCSD(T)'!CI6</f>
        <v>-5.2689342205672673E-2</v>
      </c>
      <c r="S5" s="33"/>
      <c r="T5" s="5" t="s">
        <v>2</v>
      </c>
      <c r="U5" s="9">
        <v>-1852.386312308</v>
      </c>
      <c r="V5" s="52">
        <f t="shared" si="14"/>
        <v>-1856.886183068345</v>
      </c>
      <c r="W5" s="336">
        <v>-1856.8958802100001</v>
      </c>
      <c r="X5" s="10">
        <v>-1856.7169115679999</v>
      </c>
      <c r="Y5" s="10">
        <v>-1856.5099816920001</v>
      </c>
      <c r="Z5" s="9">
        <v>-0.16927150034499999</v>
      </c>
      <c r="AA5" s="18" t="s">
        <v>120</v>
      </c>
      <c r="AB5" s="34">
        <f>627.5095*(U3-U4)</f>
        <v>6.6655351760243482</v>
      </c>
      <c r="AC5" s="34">
        <f>627.5095*(Y3-Y4)</f>
        <v>14.91950083703342</v>
      </c>
      <c r="AD5" s="34">
        <f>627.5095*(X3-X4)</f>
        <v>11.949799578054883</v>
      </c>
      <c r="AE5" s="34">
        <f>627.5095*(V3-V4)</f>
        <v>12.813857839716011</v>
      </c>
      <c r="AF5" s="34">
        <f>627.5095*(W3-W4)</f>
        <v>12.921122788033866</v>
      </c>
      <c r="AG5" s="33">
        <f t="shared" si="2"/>
        <v>-1.9983780489995535</v>
      </c>
      <c r="AH5" s="23">
        <f t="shared" si="3"/>
        <v>0.97132320997898347</v>
      </c>
      <c r="AI5" s="39">
        <f>AF5-'CCSD(T)'!CI6</f>
        <v>-0.11959001257364044</v>
      </c>
      <c r="AJ5" s="361"/>
      <c r="AK5" s="5" t="s">
        <v>2</v>
      </c>
      <c r="AL5" s="9">
        <v>-1852.3863122119999</v>
      </c>
      <c r="AM5" s="52">
        <f t="shared" si="15"/>
        <v>-1856.880626048425</v>
      </c>
      <c r="AN5" s="277">
        <v>-1856.889150902</v>
      </c>
      <c r="AO5" s="9">
        <v>-1856.7186986419999</v>
      </c>
      <c r="AP5" s="9">
        <v>-1856.5064909069999</v>
      </c>
      <c r="AQ5" s="9">
        <v>-0.161927406425</v>
      </c>
      <c r="AR5" s="18" t="s">
        <v>120</v>
      </c>
      <c r="AS5" s="34">
        <f>627.5095*(AL3-AL4)</f>
        <v>6.6654849752245244</v>
      </c>
      <c r="AT5" s="34">
        <f>627.5095*(AP3-AP4)</f>
        <v>14.793016884667443</v>
      </c>
      <c r="AU5" s="34">
        <f>627.5095*(AO3-AO4)</f>
        <v>11.820862063666384</v>
      </c>
      <c r="AV5" s="34">
        <f>627.5095*(AM3-AM4)</f>
        <v>12.413196674317662</v>
      </c>
      <c r="AW5" s="34">
        <f>627.5095*(AN3-AN4)</f>
        <v>12.45876437594533</v>
      </c>
      <c r="AX5" s="33">
        <f t="shared" si="4"/>
        <v>-2.3342525087221127</v>
      </c>
      <c r="AY5" s="23">
        <f t="shared" si="5"/>
        <v>0.63790231227894623</v>
      </c>
      <c r="AZ5" s="33">
        <f>AW5-'CCSD(T)'!CI6</f>
        <v>-0.58194842466217622</v>
      </c>
      <c r="BA5" s="33"/>
      <c r="BB5" s="5" t="s">
        <v>2</v>
      </c>
      <c r="BC5" s="33">
        <v>-1852.267548905</v>
      </c>
      <c r="BD5" s="33">
        <v>-1852.2684407700001</v>
      </c>
      <c r="BE5" s="33">
        <v>-1852.2667985600001</v>
      </c>
      <c r="BF5" s="33">
        <f t="shared" si="16"/>
        <v>-1856.4515607445878</v>
      </c>
      <c r="BG5" s="33">
        <v>-1856.4608268659999</v>
      </c>
      <c r="BH5" s="33">
        <v>-1856.2974097839999</v>
      </c>
      <c r="BI5" s="33">
        <v>-1856.097796084</v>
      </c>
      <c r="BJ5" s="4">
        <v>-0.15415096058800001</v>
      </c>
      <c r="BK5" s="18" t="s">
        <v>120</v>
      </c>
      <c r="BL5" s="34">
        <f>627.5095*(BC3-BC4)</f>
        <v>6.5995412568541241</v>
      </c>
      <c r="BM5" s="34">
        <f>627.5095*(BD3-BD4)</f>
        <v>6.721693511151039</v>
      </c>
      <c r="BN5" s="34">
        <f>627.5095*(BE3-BE4)</f>
        <v>6.7417424396717909</v>
      </c>
      <c r="BO5" s="34">
        <f>627.5095*(BI3-BI4)</f>
        <v>15.346997958981346</v>
      </c>
      <c r="BP5" s="34">
        <f>627.5095*(BH3-BH4)</f>
        <v>12.197437417103155</v>
      </c>
      <c r="BQ5" s="34">
        <f>627.5095*(BF3-BF4)</f>
        <v>13.007514768730241</v>
      </c>
      <c r="BR5" s="34">
        <f>627.5095*(BG3-BG4)</f>
        <v>13.108034650241359</v>
      </c>
      <c r="BS5" s="33">
        <f t="shared" si="6"/>
        <v>-2.2389633087399865</v>
      </c>
      <c r="BT5" s="33">
        <f t="shared" si="17"/>
        <v>0.91059723313820484</v>
      </c>
      <c r="BU5" s="68">
        <f t="shared" si="18"/>
        <v>0.10051988151111857</v>
      </c>
      <c r="BV5" s="18" t="str">
        <f t="shared" si="7"/>
        <v>01_ts</v>
      </c>
      <c r="BW5" s="57">
        <f>BL5-'CCSD(T)'!BV6</f>
        <v>-0.1435159093255125</v>
      </c>
      <c r="BX5" s="65">
        <f>BM5-'CCSD(T)'!BV6</f>
        <v>-2.1363655028597606E-2</v>
      </c>
      <c r="BY5" s="65">
        <f>BN5-'CCSD(T)'!BV6</f>
        <v>-1.3147265078456982E-3</v>
      </c>
      <c r="BZ5" s="57">
        <f>BO5-'CCSD(T)'!BW6</f>
        <v>0.26073415155051016</v>
      </c>
      <c r="CA5" s="57">
        <f>BP5-'CCSD(T)'!BX6</f>
        <v>-3.1303780079028343E-2</v>
      </c>
      <c r="CB5" s="57"/>
      <c r="CC5" s="57">
        <f>BR5-'CCSD(T)'!CG6</f>
        <v>-0.16178033898127708</v>
      </c>
      <c r="CD5" s="23">
        <f>BQ5-'CCSD(T)'!CG6</f>
        <v>-0.26230022049239565</v>
      </c>
      <c r="CE5" s="23">
        <f t="shared" si="19"/>
        <v>0.11221212924648416</v>
      </c>
      <c r="CF5" s="23">
        <f t="shared" si="20"/>
        <v>-0.13047655890224874</v>
      </c>
      <c r="CH5" s="23"/>
      <c r="CI5" s="5" t="s">
        <v>2</v>
      </c>
      <c r="CJ5" s="33">
        <v>-1852.2684406769999</v>
      </c>
      <c r="CK5" s="21">
        <f t="shared" si="21"/>
        <v>-1856.452320421819</v>
      </c>
      <c r="CL5" s="33">
        <v>-1856.4615875249999</v>
      </c>
      <c r="CM5" s="33">
        <v>-1856.2981609789999</v>
      </c>
      <c r="CN5" s="74">
        <v>-1856.0989157839999</v>
      </c>
      <c r="CO5" s="74">
        <v>-0.15415944281899999</v>
      </c>
      <c r="CP5" s="34">
        <f>627.5095*(CJ3-CJ4)</f>
        <v>6.7215347512143389</v>
      </c>
      <c r="CQ5" s="34">
        <f>627.5095*(CN3-CN4)</f>
        <v>15.073290865301786</v>
      </c>
      <c r="CR5" s="34">
        <f>627.5095*(CM3-CM4)</f>
        <v>12.350482591482116</v>
      </c>
      <c r="CS5" s="34">
        <f>627.5095*(CK3-CK4)</f>
        <v>13.14866474199988</v>
      </c>
      <c r="CT5" s="34">
        <f>627.5095*(CL3-CL4)</f>
        <v>13.247324189094813</v>
      </c>
      <c r="CU5" s="33">
        <f t="shared" si="22"/>
        <v>-1.8259666762069724</v>
      </c>
      <c r="CV5" s="33">
        <f t="shared" si="23"/>
        <v>0.89684159761269733</v>
      </c>
      <c r="CW5" s="23"/>
      <c r="CX5" s="33">
        <f>CQ5-'CCSD(T)'!BW6</f>
        <v>-1.2972942129049869E-2</v>
      </c>
      <c r="CY5" s="33">
        <f>CR5-'CCSD(T)'!CF6</f>
        <v>0.12174139429993325</v>
      </c>
      <c r="CZ5" s="33">
        <f>CS5-'CCSD(T)'!CG6</f>
        <v>-0.12115024722275614</v>
      </c>
      <c r="DA5" s="33">
        <f>CT5-'CCSD(T)'!CG6</f>
        <v>-2.2490800127823007E-2</v>
      </c>
      <c r="DB5" s="33">
        <f>CP5-'CCSD(T)'!BV6</f>
        <v>-2.152241496529772E-2</v>
      </c>
      <c r="DC5" s="33"/>
      <c r="DD5" s="33">
        <f t="shared" si="24"/>
        <v>0.14326380926523097</v>
      </c>
      <c r="DE5" s="33">
        <f t="shared" si="25"/>
        <v>-0.14423219442775626</v>
      </c>
      <c r="DH5" s="71" t="str">
        <f t="shared" si="26"/>
        <v>01_ts</v>
      </c>
      <c r="DI5" s="71" t="str">
        <f t="shared" si="27"/>
        <v>∆Ereac</v>
      </c>
      <c r="DJ5" s="23">
        <f t="shared" si="28"/>
        <v>0.15304517437896159</v>
      </c>
      <c r="DK5" s="23">
        <f t="shared" si="29"/>
        <v>0.14114997326963952</v>
      </c>
      <c r="DL5" s="23">
        <f t="shared" si="30"/>
        <v>0.13928953885345408</v>
      </c>
      <c r="DN5" s="71">
        <f>'CCSD(T)'!BX6</f>
        <v>12.228741197182183</v>
      </c>
      <c r="DO5" s="23">
        <f t="shared" si="8"/>
        <v>0.12174139429993325</v>
      </c>
      <c r="DP5" s="39">
        <f>'CCSD(T)'!CG6</f>
        <v>13.269814989222636</v>
      </c>
      <c r="DQ5" s="23">
        <f t="shared" si="9"/>
        <v>-2.2490800127823007E-2</v>
      </c>
      <c r="DR5" s="23">
        <f t="shared" si="10"/>
        <v>-0.12115024722275614</v>
      </c>
      <c r="DU5" s="75">
        <f t="shared" si="11"/>
        <v>-0.15415944281899999</v>
      </c>
      <c r="DV5" s="23">
        <f t="shared" si="12"/>
        <v>-0.16342654599998241</v>
      </c>
      <c r="DW5">
        <f t="shared" si="31"/>
        <v>1.0601137563260592</v>
      </c>
      <c r="DY5" s="5" t="s">
        <v>2</v>
      </c>
      <c r="DZ5">
        <v>-1858.8055974030001</v>
      </c>
      <c r="EA5" s="34">
        <f>627.5095*(DZ3-DZ4)</f>
        <v>11.341110970502145</v>
      </c>
      <c r="EB5" s="28"/>
      <c r="EC5" s="5" t="s">
        <v>2</v>
      </c>
      <c r="ED5" s="33">
        <v>-1853.6498520120001</v>
      </c>
      <c r="EE5" s="21">
        <f t="shared" si="32"/>
        <v>-1859.053950075956</v>
      </c>
      <c r="EF5" s="33">
        <v>-1859.066391806</v>
      </c>
      <c r="EG5" s="33">
        <v>-1858.80679876</v>
      </c>
      <c r="EH5" s="74">
        <v>-1858.6733602510001</v>
      </c>
      <c r="EI5" s="74">
        <v>-0.24715131595600001</v>
      </c>
      <c r="EJ5" s="34">
        <f>627.5095*(ED3-ED4)</f>
        <v>6.842909521187571</v>
      </c>
      <c r="EK5" s="34">
        <f>627.5095*(EH3-EH4)</f>
        <v>14.680772377814119</v>
      </c>
      <c r="EL5" s="34">
        <f>627.5095*(EG3-EG4)</f>
        <v>11.681848001423736</v>
      </c>
      <c r="EM5" s="34">
        <f>627.5095*(EE3-EE4)</f>
        <v>12.599552025094908</v>
      </c>
      <c r="EN5" s="34">
        <f>627.5095*(EF3-EF4)</f>
        <v>12.703393934446925</v>
      </c>
      <c r="EO5" s="33">
        <f t="shared" si="33"/>
        <v>-1.9773784433671935</v>
      </c>
      <c r="EP5" s="33">
        <f t="shared" si="34"/>
        <v>1.0215459330231891</v>
      </c>
      <c r="ER5" s="39"/>
      <c r="ES5" s="23">
        <f>EN5-'LNO-CCSD(T)-def2nZVP'!MF6</f>
        <v>-0.14495388492927397</v>
      </c>
      <c r="ET5" s="33">
        <f>EN5-'LNO-CCSD(T)-def2nZVP'!PV6</f>
        <v>0.51790063686672561</v>
      </c>
      <c r="EU5" s="23"/>
    </row>
    <row r="6" spans="1:151" ht="17">
      <c r="A6" s="1">
        <v>5.58</v>
      </c>
      <c r="B6" s="6"/>
      <c r="C6" s="5" t="s">
        <v>3</v>
      </c>
      <c r="D6" s="33">
        <v>-1683.9490401789999</v>
      </c>
      <c r="E6" s="33">
        <f t="shared" si="13"/>
        <v>-1687.821627370002</v>
      </c>
      <c r="F6" s="33">
        <v>-1687.8282982369999</v>
      </c>
      <c r="G6" s="33">
        <v>-1687.687849636</v>
      </c>
      <c r="H6" s="33">
        <v>-1687.462584099</v>
      </c>
      <c r="I6" s="335">
        <v>-0.13377773400199999</v>
      </c>
      <c r="J6" s="18" t="s">
        <v>118</v>
      </c>
      <c r="K6" s="34">
        <f>627.5095*(D8-D7)</f>
        <v>10.104401442708413</v>
      </c>
      <c r="L6" s="34">
        <f>627.5095*(H8-H7)</f>
        <v>3.7449817159845766</v>
      </c>
      <c r="M6" s="34">
        <f>627.5095*(G8-G7)</f>
        <v>6.0357365213364602</v>
      </c>
      <c r="N6" s="34">
        <f>627.5095*(E8-E7)</f>
        <v>5.2338083612082196</v>
      </c>
      <c r="O6" s="34">
        <f>627.5095*(F8-F7)</f>
        <v>5.2849289346972936</v>
      </c>
      <c r="P6" s="33">
        <f t="shared" si="0"/>
        <v>1.539947218712717</v>
      </c>
      <c r="Q6" s="23">
        <f t="shared" si="1"/>
        <v>-0.75080758663916658</v>
      </c>
      <c r="R6" s="33">
        <f>O6-'CCSD(T)'!CI7</f>
        <v>-0.34344465655473844</v>
      </c>
      <c r="S6" s="33"/>
      <c r="T6" s="5" t="s">
        <v>3</v>
      </c>
      <c r="U6" s="9">
        <v>-1683.9468386860001</v>
      </c>
      <c r="V6" s="52">
        <f t="shared" si="14"/>
        <v>-1687.8195727276131</v>
      </c>
      <c r="W6" s="336">
        <v>-1687.82624566</v>
      </c>
      <c r="X6" s="10">
        <v>-1687.6857632250001</v>
      </c>
      <c r="Y6" s="10">
        <v>-1687.4614373049999</v>
      </c>
      <c r="Z6" s="9">
        <v>-0.13380950261300001</v>
      </c>
      <c r="AA6" s="18" t="s">
        <v>118</v>
      </c>
      <c r="AB6" s="34">
        <f>627.5095*(U8-U7)</f>
        <v>10.396229755850584</v>
      </c>
      <c r="AC6" s="34">
        <f>627.5095*(Y8-Y7)</f>
        <v>4.1971493739843497</v>
      </c>
      <c r="AD6" s="34">
        <f>627.5095*(X8-X7)</f>
        <v>6.3274870231247622</v>
      </c>
      <c r="AE6" s="34">
        <f>627.5095*(V8-V7)</f>
        <v>5.5314645676761423</v>
      </c>
      <c r="AF6" s="34">
        <f>627.5095*(W8-W7)</f>
        <v>5.5797460753693251</v>
      </c>
      <c r="AG6" s="33">
        <f t="shared" si="2"/>
        <v>1.3825967013849754</v>
      </c>
      <c r="AH6" s="23">
        <f t="shared" si="3"/>
        <v>-0.74774094775543709</v>
      </c>
      <c r="AI6" s="39">
        <f>AF6-'CCSD(T)'!CI7</f>
        <v>-4.8627515882706973E-2</v>
      </c>
      <c r="AJ6" s="361"/>
      <c r="AK6" s="5" t="s">
        <v>3</v>
      </c>
      <c r="AL6" s="9">
        <v>-1683.946838698</v>
      </c>
      <c r="AM6" s="52">
        <f t="shared" si="15"/>
        <v>-1687.814192346053</v>
      </c>
      <c r="AN6" s="277">
        <v>-1687.8201286139999</v>
      </c>
      <c r="AO6" s="9">
        <v>-1687.6850161079999</v>
      </c>
      <c r="AP6" s="9">
        <v>-1687.459387762</v>
      </c>
      <c r="AQ6" s="9">
        <v>-0.12917623805299999</v>
      </c>
      <c r="AR6" s="18" t="s">
        <v>118</v>
      </c>
      <c r="AS6" s="34">
        <f>627.5095*(AL8-AL7)</f>
        <v>10.396233520867767</v>
      </c>
      <c r="AT6" s="34">
        <f>627.5095*(AP8-AP7)</f>
        <v>4.1624223708833918</v>
      </c>
      <c r="AU6" s="34">
        <f>627.5095*(AO8-AO7)</f>
        <v>6.7634787412282895</v>
      </c>
      <c r="AV6" s="34">
        <f>627.5095*(AM8-AM7)</f>
        <v>5.7233854472387486</v>
      </c>
      <c r="AW6" s="34">
        <f>627.5095*(AN8-AN7)</f>
        <v>5.7511283324789222</v>
      </c>
      <c r="AX6" s="33">
        <f t="shared" si="4"/>
        <v>1.5887059615955303</v>
      </c>
      <c r="AY6" s="23">
        <f t="shared" si="5"/>
        <v>-1.0123504087493673</v>
      </c>
      <c r="AZ6" s="33">
        <f>AW6-'CCSD(T)'!CI7</f>
        <v>0.12275474122689012</v>
      </c>
      <c r="BA6" s="33"/>
      <c r="BB6" s="5" t="s">
        <v>3</v>
      </c>
      <c r="BC6" s="33">
        <v>-1683.8400616710001</v>
      </c>
      <c r="BD6" s="33">
        <v>-1683.8382145400001</v>
      </c>
      <c r="BE6" s="33">
        <v>-1683.8368495</v>
      </c>
      <c r="BF6" s="33">
        <f t="shared" si="16"/>
        <v>-1687.405208574962</v>
      </c>
      <c r="BG6" s="33">
        <v>-1687.411466736</v>
      </c>
      <c r="BH6" s="33">
        <v>-1687.285528744</v>
      </c>
      <c r="BI6" s="33">
        <v>-1687.0688262260001</v>
      </c>
      <c r="BJ6" s="4">
        <v>-0.11967983096199999</v>
      </c>
      <c r="BK6" s="18" t="s">
        <v>118</v>
      </c>
      <c r="BL6" s="34">
        <f>627.5095*(BC8-BC7)</f>
        <v>10.430707010243511</v>
      </c>
      <c r="BM6" s="34">
        <f>627.5095*(BD8-BD7)</f>
        <v>10.665327164696143</v>
      </c>
      <c r="BN6" s="34">
        <f>627.5095*(BE8-BE7)</f>
        <v>10.674244074702159</v>
      </c>
      <c r="BO6" s="34">
        <f>627.5095*(BI8-BI7)</f>
        <v>5.021357374426441</v>
      </c>
      <c r="BP6" s="34">
        <f>627.5095*(BH8-BH7)</f>
        <v>7.0579325540325026</v>
      </c>
      <c r="BQ6" s="34">
        <f>627.5095*(BF8-BF7)</f>
        <v>6.3491905618407403</v>
      </c>
      <c r="BR6" s="34">
        <f>627.5095*(BG8-BG7)</f>
        <v>6.3962018233910847</v>
      </c>
      <c r="BS6" s="33">
        <f t="shared" si="6"/>
        <v>1.3748444489646436</v>
      </c>
      <c r="BT6" s="33">
        <f t="shared" si="17"/>
        <v>-0.66173073064141796</v>
      </c>
      <c r="BU6" s="68">
        <f t="shared" si="18"/>
        <v>4.7011261550344408E-2</v>
      </c>
      <c r="BV6" s="18" t="str">
        <f t="shared" si="7"/>
        <v>02_end</v>
      </c>
      <c r="BW6" s="57">
        <f>BL6-'CCSD(T)'!BV7</f>
        <v>-0.23962501955937121</v>
      </c>
      <c r="BX6" s="65">
        <f>BM6-'CCSD(T)'!BV7</f>
        <v>-5.0048651067395866E-3</v>
      </c>
      <c r="BY6" s="65">
        <f>BN6-'CCSD(T)'!BV7</f>
        <v>3.9120448992768786E-3</v>
      </c>
      <c r="BZ6" s="57">
        <f>BO6-'CCSD(T)'!BW7</f>
        <v>-0.47214641806022239</v>
      </c>
      <c r="CA6" s="57">
        <f>BP6-'CCSD(T)'!BX7</f>
        <v>-0.28050210560510003</v>
      </c>
      <c r="CB6" s="57"/>
      <c r="CC6" s="57">
        <f>BR6-'CCSD(T)'!CG7</f>
        <v>-0.2961440606819794</v>
      </c>
      <c r="CD6" s="23">
        <f>BQ6-'CCSD(T)'!CG7</f>
        <v>-0.34315532223232381</v>
      </c>
      <c r="CE6" s="23">
        <f t="shared" si="19"/>
        <v>-4.0877086045728817E-2</v>
      </c>
      <c r="CF6" s="23">
        <f t="shared" si="20"/>
        <v>-1.5641955076879377E-2</v>
      </c>
      <c r="CH6" s="23"/>
      <c r="CI6" s="5" t="s">
        <v>3</v>
      </c>
      <c r="CJ6" s="33">
        <v>-1683.838214506</v>
      </c>
      <c r="CK6" s="21">
        <f t="shared" si="21"/>
        <v>-1687.403506586815</v>
      </c>
      <c r="CL6" s="33">
        <v>-1687.409767177</v>
      </c>
      <c r="CM6" s="33">
        <v>-1687.283792811</v>
      </c>
      <c r="CN6" s="74">
        <v>-1687.068041864</v>
      </c>
      <c r="CO6" s="74">
        <v>-0.11971377581500001</v>
      </c>
      <c r="CP6" s="34">
        <f>627.5095*(CJ8-CJ7)</f>
        <v>10.665451411547293</v>
      </c>
      <c r="CQ6" s="34">
        <f>627.5095*(CN8-CN7)</f>
        <v>5.4346426612730818</v>
      </c>
      <c r="CR6" s="34">
        <f>627.5095*(CM8-CM7)</f>
        <v>7.3213472370179256</v>
      </c>
      <c r="CS6" s="34">
        <f>627.5095*(CK8-CK7)</f>
        <v>6.6145045159339171</v>
      </c>
      <c r="CT6" s="34">
        <f>627.5095*(CL8-CL7)</f>
        <v>6.6596516468222404</v>
      </c>
      <c r="CU6" s="33">
        <f t="shared" si="22"/>
        <v>1.2250089855491586</v>
      </c>
      <c r="CV6" s="33">
        <f t="shared" si="23"/>
        <v>-0.66169559019568513</v>
      </c>
      <c r="CW6" s="23"/>
      <c r="CX6" s="33">
        <f>CQ6-'CCSD(T)'!BW7</f>
        <v>-5.8861131213581608E-2</v>
      </c>
      <c r="CY6" s="33">
        <f>CR6-'CCSD(T)'!CF7</f>
        <v>-1.7087422619677106E-2</v>
      </c>
      <c r="CZ6" s="33">
        <f>CS6-'CCSD(T)'!CG7</f>
        <v>-7.7841368139146994E-2</v>
      </c>
      <c r="DA6" s="33">
        <f>CT6-'CCSD(T)'!CG7</f>
        <v>-3.2694237250823655E-2</v>
      </c>
      <c r="DB6" s="33">
        <f>CP6-'CCSD(T)'!BV7</f>
        <v>-4.8806182555889421E-3</v>
      </c>
      <c r="DC6" s="33"/>
      <c r="DD6" s="33">
        <f t="shared" si="24"/>
        <v>-1.2206804364088164E-2</v>
      </c>
      <c r="DE6" s="33">
        <f t="shared" si="25"/>
        <v>-1.5606814631146548E-2</v>
      </c>
      <c r="DH6" s="71" t="str">
        <f t="shared" si="26"/>
        <v>02_end</v>
      </c>
      <c r="DI6" s="71" t="str">
        <f t="shared" si="27"/>
        <v>∆E#fwd</v>
      </c>
      <c r="DJ6" s="23">
        <f t="shared" si="28"/>
        <v>0.26341468298542292</v>
      </c>
      <c r="DK6" s="23">
        <f t="shared" si="29"/>
        <v>0.26531395409317682</v>
      </c>
      <c r="DL6" s="23">
        <f t="shared" si="30"/>
        <v>0.26344982343115575</v>
      </c>
      <c r="DN6" s="71">
        <f>'CCSD(T)'!BX7</f>
        <v>7.3384346596376027</v>
      </c>
      <c r="DO6" s="23">
        <f t="shared" si="8"/>
        <v>-1.7087422619677106E-2</v>
      </c>
      <c r="DP6" s="39">
        <f>'CCSD(T)'!CG7</f>
        <v>6.6923458840730641</v>
      </c>
      <c r="DQ6" s="23">
        <f t="shared" ref="DQ6:DQ32" si="35">CT6-DP6</f>
        <v>-3.2694237250823655E-2</v>
      </c>
      <c r="DR6" s="23">
        <f>CS6-DP6</f>
        <v>-7.7841368139146994E-2</v>
      </c>
      <c r="DU6" s="75">
        <f t="shared" si="11"/>
        <v>-0.11971377581500001</v>
      </c>
      <c r="DV6" s="23">
        <f t="shared" si="12"/>
        <v>-0.12597436600003675</v>
      </c>
      <c r="DW6">
        <f t="shared" si="31"/>
        <v>1.0522963221435064</v>
      </c>
      <c r="DY6" s="5" t="s">
        <v>3</v>
      </c>
      <c r="DZ6">
        <v>-1689.488463869</v>
      </c>
      <c r="EA6" s="34">
        <f>627.5095*(DZ8-DZ7)</f>
        <v>6.4483980636305294</v>
      </c>
      <c r="EB6" s="28"/>
      <c r="EC6" s="5" t="s">
        <v>3</v>
      </c>
      <c r="ED6" s="33">
        <v>-1685.029102967</v>
      </c>
      <c r="EE6" s="21">
        <f t="shared" si="32"/>
        <v>-1689.6885684809379</v>
      </c>
      <c r="EF6" s="33">
        <v>-1689.6974037699999</v>
      </c>
      <c r="EG6" s="33">
        <v>-1689.4894721999999</v>
      </c>
      <c r="EH6" s="74">
        <v>-1689.3233704930001</v>
      </c>
      <c r="EI6" s="74">
        <v>-0.199096280938</v>
      </c>
      <c r="EJ6" s="34">
        <f>627.5095*(ED8-ED7)</f>
        <v>11.394377114396081</v>
      </c>
      <c r="EK6" s="34">
        <f>627.5095*(EH8-EH7)</f>
        <v>4.4978989896525841</v>
      </c>
      <c r="EL6" s="34">
        <f>627.5095*(EG8-EG7)</f>
        <v>6.7486406515629778</v>
      </c>
      <c r="EM6" s="34">
        <f>627.5095*(EE8-EE7)</f>
        <v>5.8090906207715278</v>
      </c>
      <c r="EN6" s="34">
        <f>627.5095*(EF8-EF7)</f>
        <v>5.8635397569488559</v>
      </c>
      <c r="EO6" s="33">
        <f t="shared" si="33"/>
        <v>1.3656407672962718</v>
      </c>
      <c r="EP6" s="33">
        <f t="shared" si="34"/>
        <v>-0.88510089461412189</v>
      </c>
      <c r="ER6" s="39"/>
      <c r="ES6" s="23">
        <f>EN6-'LNO-CCSD(T)-def2nZVP'!MF7</f>
        <v>-5.8821548167422577E-2</v>
      </c>
      <c r="ET6" s="33">
        <f>EN6-'LNO-CCSD(T)-def2nZVP'!PV7</f>
        <v>0.1497990935025193</v>
      </c>
      <c r="EU6" s="23"/>
    </row>
    <row r="7" spans="1:151" ht="17">
      <c r="A7" s="1">
        <v>22.11</v>
      </c>
      <c r="B7" s="6"/>
      <c r="C7" s="5" t="s">
        <v>4</v>
      </c>
      <c r="D7" s="33">
        <v>-1683.909780381</v>
      </c>
      <c r="E7" s="33">
        <f t="shared" si="13"/>
        <v>-1687.78635094281</v>
      </c>
      <c r="F7" s="33">
        <v>-1687.793425589</v>
      </c>
      <c r="G7" s="33">
        <v>-1687.650390451</v>
      </c>
      <c r="H7" s="33">
        <v>-1687.4278939339999</v>
      </c>
      <c r="I7" s="335">
        <v>-0.13596049181</v>
      </c>
      <c r="J7" s="18" t="s">
        <v>119</v>
      </c>
      <c r="K7" s="34">
        <f>627.5095*(D8-D6)</f>
        <v>34.740297655711252</v>
      </c>
      <c r="L7" s="34">
        <f>627.5095*(H8-H6)</f>
        <v>25.513389810070326</v>
      </c>
      <c r="M7" s="34">
        <f>627.5095*(G8-G6)</f>
        <v>29.541730971086928</v>
      </c>
      <c r="N7" s="34">
        <f>627.5095*(E8-E6)</f>
        <v>27.370101550247988</v>
      </c>
      <c r="O7" s="34">
        <f>627.5095*(F8-F6)</f>
        <v>27.167846844802231</v>
      </c>
      <c r="P7" s="33">
        <f t="shared" si="0"/>
        <v>1.6544570347319052</v>
      </c>
      <c r="Q7" s="23">
        <f t="shared" si="1"/>
        <v>-2.3738841262846968</v>
      </c>
      <c r="R7" s="33">
        <f>O7-'CCSD(T)'!CI8</f>
        <v>2.0678382160867947</v>
      </c>
      <c r="S7" s="33"/>
      <c r="T7" s="5" t="s">
        <v>4</v>
      </c>
      <c r="U7" s="9">
        <v>-1683.9116500790001</v>
      </c>
      <c r="V7" s="52">
        <f t="shared" si="14"/>
        <v>-1687.7879946334099</v>
      </c>
      <c r="W7" s="336">
        <v>-1687.7950698929999</v>
      </c>
      <c r="X7" s="10">
        <v>-1687.6520276209999</v>
      </c>
      <c r="Y7" s="10">
        <v>-1687.430007941</v>
      </c>
      <c r="Z7" s="9">
        <v>-0.13596701241</v>
      </c>
      <c r="AA7" s="18" t="s">
        <v>119</v>
      </c>
      <c r="AB7" s="34">
        <f>627.5095*(U8-U6)</f>
        <v>32.47741494012282</v>
      </c>
      <c r="AC7" s="34">
        <f>627.5095*(Y8-Y6)</f>
        <v>23.919373862882757</v>
      </c>
      <c r="AD7" s="34">
        <f>627.5095*(X8-X6)</f>
        <v>27.496899021478882</v>
      </c>
      <c r="AE7" s="34">
        <f>627.5095*(V8-V6)</f>
        <v>25.347018672122275</v>
      </c>
      <c r="AF7" s="34">
        <f>627.5095*(W8-W6)</f>
        <v>25.14283603774982</v>
      </c>
      <c r="AG7" s="33">
        <f t="shared" si="2"/>
        <v>1.2234621748670627</v>
      </c>
      <c r="AH7" s="23">
        <f t="shared" si="3"/>
        <v>-2.3540629837290616</v>
      </c>
      <c r="AI7" s="39">
        <f>AF7-'CCSD(T)'!CI8</f>
        <v>4.282740903438409E-2</v>
      </c>
      <c r="AJ7" s="361"/>
      <c r="AK7" s="5" t="s">
        <v>4</v>
      </c>
      <c r="AL7" s="9">
        <v>-1683.9116500790001</v>
      </c>
      <c r="AM7" s="52">
        <f t="shared" si="15"/>
        <v>-1687.7828631912489</v>
      </c>
      <c r="AN7" s="277">
        <v>-1687.789118039</v>
      </c>
      <c r="AO7" s="9">
        <v>-1687.6520756929999</v>
      </c>
      <c r="AP7" s="9">
        <v>-1687.427773288</v>
      </c>
      <c r="AQ7" s="9">
        <v>-0.13078749824899999</v>
      </c>
      <c r="AR7" s="18" t="s">
        <v>119</v>
      </c>
      <c r="AS7" s="34">
        <f>627.5095*(AL8-AL6)</f>
        <v>32.47742623517437</v>
      </c>
      <c r="AT7" s="34">
        <f>627.5095*(AP8-AP6)</f>
        <v>24.000805143373821</v>
      </c>
      <c r="AU7" s="34">
        <f>627.5095*(AO8-AO6)</f>
        <v>27.433902087661107</v>
      </c>
      <c r="AV7" s="34">
        <f>627.5095*(AM8-AM6)</f>
        <v>25.382727713780834</v>
      </c>
      <c r="AW7" s="34">
        <f>627.5095*(AN8-AN6)</f>
        <v>25.210558745430163</v>
      </c>
      <c r="AX7" s="33">
        <f t="shared" si="4"/>
        <v>1.2097536020563417</v>
      </c>
      <c r="AY7" s="23">
        <f t="shared" si="5"/>
        <v>-2.2233433422309439</v>
      </c>
      <c r="AZ7" s="33">
        <f>AW7-'CCSD(T)'!CI8</f>
        <v>0.1105501167147267</v>
      </c>
      <c r="BA7" s="33"/>
      <c r="BB7" s="5" t="s">
        <v>4</v>
      </c>
      <c r="BC7" s="33">
        <v>-1683.7997232360001</v>
      </c>
      <c r="BD7" s="33">
        <v>-1683.8011395200001</v>
      </c>
      <c r="BE7" s="33">
        <v>-1683.79974401</v>
      </c>
      <c r="BF7" s="33">
        <f t="shared" si="16"/>
        <v>-1687.369452116767</v>
      </c>
      <c r="BG7" s="33">
        <v>-1687.376111929</v>
      </c>
      <c r="BH7" s="33">
        <v>-1687.2476239919999</v>
      </c>
      <c r="BI7" s="33">
        <v>-1687.0335566030001</v>
      </c>
      <c r="BJ7" s="4">
        <v>-0.121828124767</v>
      </c>
      <c r="BK7" s="18" t="s">
        <v>119</v>
      </c>
      <c r="BL7" s="34">
        <f>627.5095*(BC8-BC6)</f>
        <v>35.743458187855254</v>
      </c>
      <c r="BM7" s="34">
        <f>627.5095*(BD8-BD6)</f>
        <v>33.930254427370301</v>
      </c>
      <c r="BN7" s="34">
        <f>627.5095*(BE8-BE6)</f>
        <v>33.95829155181373</v>
      </c>
      <c r="BO7" s="34">
        <f>627.5095*(BI8-BI6)</f>
        <v>27.153380868330188</v>
      </c>
      <c r="BP7" s="34">
        <f>627.5095*(BH8-BH6)</f>
        <v>30.843524529196142</v>
      </c>
      <c r="BQ7" s="34">
        <f>627.5095*(BF8-BF6)</f>
        <v>28.786707765562401</v>
      </c>
      <c r="BR7" s="34">
        <f>627.5095*(BG8-BG6)</f>
        <v>28.581679086542565</v>
      </c>
      <c r="BS7" s="33">
        <f t="shared" si="6"/>
        <v>1.428298218212376</v>
      </c>
      <c r="BT7" s="33">
        <f t="shared" si="17"/>
        <v>-2.261845442653577</v>
      </c>
      <c r="BU7" s="68">
        <f t="shared" si="18"/>
        <v>-0.20502867901983635</v>
      </c>
      <c r="BV7" s="18" t="str">
        <f t="shared" si="7"/>
        <v>02_start</v>
      </c>
      <c r="BW7" s="57">
        <f>BL7-'CCSD(T)'!BV8</f>
        <v>1.7873749110754389</v>
      </c>
      <c r="BX7" s="65">
        <f>BM7-'CCSD(T)'!BV8</f>
        <v>-2.5828849409514021E-2</v>
      </c>
      <c r="BY7" s="65">
        <f>BN7-'CCSD(T)'!BV8</f>
        <v>2.2082750339151858E-3</v>
      </c>
      <c r="BZ7" s="57">
        <f>BO7-'CCSD(T)'!BW8</f>
        <v>0.99709551464600565</v>
      </c>
      <c r="CA7" s="57">
        <f>BP7-'CCSD(T)'!BX8</f>
        <v>1.5876144092349165</v>
      </c>
      <c r="CB7" s="57"/>
      <c r="CC7" s="57">
        <f>BR7-'CCSD(T)'!CG8</f>
        <v>1.6082516692026694</v>
      </c>
      <c r="CD7" s="23">
        <f>BQ7-'CCSD(T)'!CG8</f>
        <v>1.8132803482225057</v>
      </c>
      <c r="CE7" s="23">
        <f t="shared" si="19"/>
        <v>-0.19976050184052241</v>
      </c>
      <c r="CF7" s="23">
        <f t="shared" si="20"/>
        <v>2.0637259967752897E-2</v>
      </c>
      <c r="CH7" s="23"/>
      <c r="CI7" s="5" t="s">
        <v>4</v>
      </c>
      <c r="CJ7" s="33">
        <v>-1683.801139676</v>
      </c>
      <c r="CK7" s="21">
        <f t="shared" si="21"/>
        <v>-1687.3707098746461</v>
      </c>
      <c r="CL7" s="33">
        <v>-1687.3773701919999</v>
      </c>
      <c r="CM7" s="33">
        <v>-1687.2488787990001</v>
      </c>
      <c r="CN7" s="74">
        <v>-1687.0351759810001</v>
      </c>
      <c r="CO7" s="74">
        <v>-0.121831075646</v>
      </c>
      <c r="CP7" s="34">
        <f>627.5095*(CJ8-CJ6)</f>
        <v>33.930259447393212</v>
      </c>
      <c r="CQ7" s="34">
        <f>627.5095*(CN8-CN6)</f>
        <v>26.058296469589919</v>
      </c>
      <c r="CR7" s="34">
        <f>627.5095*(CM8-CM6)</f>
        <v>29.230221450097229</v>
      </c>
      <c r="CS7" s="34">
        <f>627.5095*(CK8-CK6)</f>
        <v>27.194752970668183</v>
      </c>
      <c r="CT7" s="34">
        <f>627.5095*(CL8-CL6)</f>
        <v>26.98906750574557</v>
      </c>
      <c r="CU7" s="33">
        <f t="shared" si="22"/>
        <v>0.93077103615565093</v>
      </c>
      <c r="CV7" s="33">
        <f t="shared" si="23"/>
        <v>-2.2411539443516588</v>
      </c>
      <c r="CW7" s="23"/>
      <c r="CX7" s="33">
        <f>CQ7-'CCSD(T)'!BW8</f>
        <v>-9.798888409426354E-2</v>
      </c>
      <c r="CY7" s="33">
        <f>CR7-'CCSD(T)'!CF8</f>
        <v>-2.5688669863995983E-2</v>
      </c>
      <c r="CZ7" s="33">
        <f>CS7-'CCSD(T)'!CG8</f>
        <v>0.22132555332828829</v>
      </c>
      <c r="DA7" s="33">
        <f>CT7-'CCSD(T)'!CG8</f>
        <v>1.5640088405675101E-2</v>
      </c>
      <c r="DB7" s="33">
        <f>CP7-'CCSD(T)'!BV8</f>
        <v>-2.5823829386602881E-2</v>
      </c>
      <c r="DC7" s="33"/>
      <c r="DD7" s="33">
        <f t="shared" si="24"/>
        <v>1.3515952260689801E-4</v>
      </c>
      <c r="DE7" s="33">
        <f t="shared" si="25"/>
        <v>4.1328758269671084E-2</v>
      </c>
      <c r="DH7" s="71" t="str">
        <f t="shared" si="26"/>
        <v>02_start</v>
      </c>
      <c r="DI7" s="71" t="str">
        <f t="shared" si="27"/>
        <v>∆E#rev</v>
      </c>
      <c r="DJ7" s="23">
        <f t="shared" si="28"/>
        <v>-1.6133030790989125</v>
      </c>
      <c r="DK7" s="23">
        <f t="shared" si="29"/>
        <v>-1.5919547948942174</v>
      </c>
      <c r="DL7" s="23">
        <f t="shared" si="30"/>
        <v>-1.5926115807969943</v>
      </c>
      <c r="DN7" s="71">
        <f>'CCSD(T)'!BX8</f>
        <v>29.255910119961225</v>
      </c>
      <c r="DO7" s="23">
        <f t="shared" si="8"/>
        <v>-2.5688669863995983E-2</v>
      </c>
      <c r="DP7" s="39">
        <f>'CCSD(T)'!CG8</f>
        <v>26.973427417339895</v>
      </c>
      <c r="DQ7" s="23">
        <f t="shared" si="35"/>
        <v>1.5640088405675101E-2</v>
      </c>
      <c r="DR7" s="23">
        <f t="shared" ref="DR7:DR70" si="36">CS7-DP7</f>
        <v>0.22132555332828829</v>
      </c>
      <c r="DU7" s="75">
        <f t="shared" si="11"/>
        <v>-0.121831075646</v>
      </c>
      <c r="DV7" s="23">
        <f t="shared" si="12"/>
        <v>-0.12849139299987655</v>
      </c>
      <c r="DW7">
        <f t="shared" si="31"/>
        <v>1.0546684605595142</v>
      </c>
      <c r="DY7" s="5" t="s">
        <v>4</v>
      </c>
      <c r="DZ7">
        <v>-1689.459093399</v>
      </c>
      <c r="EA7" s="34">
        <f>627.5095*(DZ8-DZ6)</f>
        <v>24.878647008097712</v>
      </c>
      <c r="EB7" s="28"/>
      <c r="EC7" s="5" t="s">
        <v>4</v>
      </c>
      <c r="ED7" s="33">
        <v>-1684.9985636619999</v>
      </c>
      <c r="EE7" s="21">
        <f t="shared" si="32"/>
        <v>-1689.661944707756</v>
      </c>
      <c r="EF7" s="33">
        <v>-1689.671225044</v>
      </c>
      <c r="EG7" s="33">
        <v>-1689.4603304919999</v>
      </c>
      <c r="EH7" s="74">
        <v>-1689.297705508</v>
      </c>
      <c r="EI7" s="74">
        <v>-0.201614215756</v>
      </c>
      <c r="EJ7" s="34">
        <f>627.5095*(ED8-ED6)</f>
        <v>30.558081125323408</v>
      </c>
      <c r="EK7" s="34">
        <f>627.5095*(EH8-EH6)</f>
        <v>20.602920894540546</v>
      </c>
      <c r="EL7" s="34">
        <f>627.5095*(EG8-EG6)</f>
        <v>25.035339267787332</v>
      </c>
      <c r="EM7" s="34">
        <f>627.5095*(EE8-EE6)</f>
        <v>22.515761218247658</v>
      </c>
      <c r="EN7" s="34">
        <f>627.5095*(EF8-EF6)</f>
        <v>22.290939019781998</v>
      </c>
      <c r="EO7" s="33">
        <f t="shared" si="33"/>
        <v>1.6880181252414523</v>
      </c>
      <c r="EP7" s="33">
        <f t="shared" si="34"/>
        <v>-2.7444002480053342</v>
      </c>
      <c r="ER7" s="39"/>
      <c r="ES7" s="23">
        <f>EN7-'LNO-CCSD(T)-def2nZVP'!MF8</f>
        <v>3.839241155233708E-3</v>
      </c>
      <c r="ET7" s="33">
        <f>EN7-'LNO-CCSD(T)-def2nZVP'!PV8</f>
        <v>4.5296290740477474E-2</v>
      </c>
      <c r="EU7" s="23"/>
    </row>
    <row r="8" spans="1:151" ht="17">
      <c r="A8" s="1">
        <v>-16.53</v>
      </c>
      <c r="B8" s="6"/>
      <c r="C8" s="5" t="s">
        <v>5</v>
      </c>
      <c r="D8" s="33">
        <v>-1683.893677993</v>
      </c>
      <c r="E8" s="33">
        <f t="shared" si="13"/>
        <v>-1687.778010338626</v>
      </c>
      <c r="F8" s="33">
        <v>-1687.7850035189999</v>
      </c>
      <c r="G8" s="33">
        <v>-1687.640771893</v>
      </c>
      <c r="H8" s="33">
        <v>-1687.4219259260001</v>
      </c>
      <c r="I8" s="335">
        <v>-0.13723844562599999</v>
      </c>
      <c r="J8" s="18" t="s">
        <v>120</v>
      </c>
      <c r="K8" s="34">
        <f>627.5095*(D6-D7)</f>
        <v>-24.635896213002841</v>
      </c>
      <c r="L8" s="34">
        <f>627.5095*(H6-H7)</f>
        <v>-21.76840809408575</v>
      </c>
      <c r="M8" s="34">
        <f>627.5095*(G6-G7)</f>
        <v>-23.505994449750467</v>
      </c>
      <c r="N8" s="34">
        <f>627.5095*(E6-E7)</f>
        <v>-22.136293189039769</v>
      </c>
      <c r="O8" s="34">
        <f>627.5095*(F6-F7)</f>
        <v>-21.882917910104936</v>
      </c>
      <c r="P8" s="33">
        <f t="shared" si="0"/>
        <v>-0.11450981601918642</v>
      </c>
      <c r="Q8" s="23">
        <f t="shared" si="1"/>
        <v>1.6230765396455311</v>
      </c>
      <c r="R8" s="33">
        <f>O8-'CCSD(T)'!CI9</f>
        <v>-2.4112828726415323</v>
      </c>
      <c r="S8" s="33"/>
      <c r="T8" s="90" t="s">
        <v>5</v>
      </c>
      <c r="U8" s="9">
        <v>-1683.8950826329999</v>
      </c>
      <c r="V8" s="52">
        <f t="shared" si="14"/>
        <v>-1687.7791796838869</v>
      </c>
      <c r="W8" s="336">
        <v>-1687.786178002</v>
      </c>
      <c r="X8" s="10">
        <v>-1687.641944129</v>
      </c>
      <c r="Y8" s="10">
        <v>-1687.4233193580001</v>
      </c>
      <c r="Z8" s="9">
        <v>-0.13723555488700001</v>
      </c>
      <c r="AA8" s="18" t="s">
        <v>120</v>
      </c>
      <c r="AB8" s="34">
        <f>627.5095*(U6-U7)</f>
        <v>-22.081185184272236</v>
      </c>
      <c r="AC8" s="34">
        <f>627.5095*(Y6-Y7)</f>
        <v>-19.722224488898409</v>
      </c>
      <c r="AD8" s="34">
        <f>627.5095*(X6-X7)</f>
        <v>-21.169411998354121</v>
      </c>
      <c r="AE8" s="34">
        <f>627.5095*(V6-V7)</f>
        <v>-19.815554104446132</v>
      </c>
      <c r="AF8" s="34">
        <f>627.5095*(W6-W7)</f>
        <v>-19.563089962380495</v>
      </c>
      <c r="AG8" s="33">
        <f t="shared" si="2"/>
        <v>0.1591345265179136</v>
      </c>
      <c r="AH8" s="23">
        <f t="shared" si="3"/>
        <v>1.6063220359736263</v>
      </c>
      <c r="AI8" s="39">
        <f>AF8-'CCSD(T)'!CI9</f>
        <v>-9.1454924917091063E-2</v>
      </c>
      <c r="AJ8" s="361"/>
      <c r="AK8" s="90" t="s">
        <v>5</v>
      </c>
      <c r="AL8" s="9">
        <v>-1683.895082627</v>
      </c>
      <c r="AM8" s="52">
        <f t="shared" si="15"/>
        <v>-1687.773742396349</v>
      </c>
      <c r="AN8" s="277">
        <v>-1687.7799530330001</v>
      </c>
      <c r="AO8" s="9">
        <v>-1687.6412974039999</v>
      </c>
      <c r="AP8" s="9">
        <v>-1687.4211400459999</v>
      </c>
      <c r="AQ8" s="9">
        <v>-0.13244499234900001</v>
      </c>
      <c r="AR8" s="18" t="s">
        <v>120</v>
      </c>
      <c r="AS8" s="34">
        <f>627.5095*(AL6-AL7)</f>
        <v>-22.081192714306603</v>
      </c>
      <c r="AT8" s="34">
        <f>627.5095*(AP6-AP7)</f>
        <v>-19.838382772490426</v>
      </c>
      <c r="AU8" s="34">
        <f>627.5095*(AO6-AO7)</f>
        <v>-20.670423346432816</v>
      </c>
      <c r="AV8" s="34">
        <f>627.5095*(AM6-AM7)</f>
        <v>-19.659342266542087</v>
      </c>
      <c r="AW8" s="34">
        <f>627.5095*(AN6-AN7)</f>
        <v>-19.459430412951239</v>
      </c>
      <c r="AX8" s="33">
        <f t="shared" si="4"/>
        <v>0.37895235953918771</v>
      </c>
      <c r="AY8" s="23">
        <f t="shared" si="5"/>
        <v>1.2109929334815774</v>
      </c>
      <c r="AZ8" s="33">
        <f>AW8-'CCSD(T)'!CI9</f>
        <v>1.2204624512165196E-2</v>
      </c>
      <c r="BA8" s="33"/>
      <c r="BB8" s="5" t="s">
        <v>5</v>
      </c>
      <c r="BC8" s="33">
        <v>-1683.783100847</v>
      </c>
      <c r="BD8" s="33">
        <v>-1683.78414324</v>
      </c>
      <c r="BE8" s="33">
        <v>-1683.78273352</v>
      </c>
      <c r="BF8" s="33">
        <f t="shared" si="16"/>
        <v>-1687.359334037978</v>
      </c>
      <c r="BG8" s="33">
        <v>-1687.3659189330001</v>
      </c>
      <c r="BH8" s="33">
        <v>-1687.236376461</v>
      </c>
      <c r="BI8" s="33">
        <v>-1687.025554561</v>
      </c>
      <c r="BJ8" s="4">
        <v>-0.122957576978</v>
      </c>
      <c r="BK8" s="18" t="s">
        <v>120</v>
      </c>
      <c r="BL8" s="34">
        <f>627.5095*(BC6-BC7)</f>
        <v>-25.312751177611744</v>
      </c>
      <c r="BM8" s="34">
        <f>627.5095*(BD6-BD7)</f>
        <v>-23.26492726267416</v>
      </c>
      <c r="BN8" s="34">
        <f>627.5095*(BE6-BE7)</f>
        <v>-23.284047477111574</v>
      </c>
      <c r="BO8" s="34">
        <f>627.5095*(BI6-BI7)</f>
        <v>-22.132023493903748</v>
      </c>
      <c r="BP8" s="34">
        <f>627.5095*(BH6-BH7)</f>
        <v>-23.785591975163637</v>
      </c>
      <c r="BQ8" s="34">
        <f>627.5095*(BF6-BF7)</f>
        <v>-22.437517203721661</v>
      </c>
      <c r="BR8" s="34">
        <f>627.5095*(BG6-BG7)</f>
        <v>-22.18547726315148</v>
      </c>
      <c r="BS8" s="33">
        <f t="shared" si="6"/>
        <v>-5.3453769247731486E-2</v>
      </c>
      <c r="BT8" s="33">
        <f t="shared" si="17"/>
        <v>1.6001147120121573</v>
      </c>
      <c r="BU8" s="68">
        <f t="shared" si="18"/>
        <v>0.25203994057018164</v>
      </c>
      <c r="BV8" s="18" t="str">
        <f t="shared" si="7"/>
        <v>02_ts</v>
      </c>
      <c r="BW8" s="57">
        <f>BL8-'CCSD(T)'!BV9</f>
        <v>-2.0269999306348154</v>
      </c>
      <c r="BX8" s="65">
        <f>BM8-'CCSD(T)'!BV9</f>
        <v>2.0823984302769105E-2</v>
      </c>
      <c r="BY8" s="65">
        <f>BN8-'CCSD(T)'!BV9</f>
        <v>1.7037698653545874E-3</v>
      </c>
      <c r="BZ8" s="57">
        <f>BO8-'CCSD(T)'!BW9</f>
        <v>-1.4692419327062289</v>
      </c>
      <c r="CA8" s="57">
        <f>BP8-'CCSD(T)'!BX9</f>
        <v>-1.8681165148400147</v>
      </c>
      <c r="CB8" s="57"/>
      <c r="CC8" s="57">
        <f>BR8-'CCSD(T)'!CG9</f>
        <v>-1.9043957298846479</v>
      </c>
      <c r="CD8" s="23">
        <f>BQ8-'CCSD(T)'!CG9</f>
        <v>-2.1564356704548295</v>
      </c>
      <c r="CE8" s="23">
        <f t="shared" si="19"/>
        <v>0.1588834157948007</v>
      </c>
      <c r="CF8" s="23">
        <f t="shared" si="20"/>
        <v>-3.6279215044633162E-2</v>
      </c>
      <c r="CH8" s="23"/>
      <c r="CI8" s="5" t="s">
        <v>5</v>
      </c>
      <c r="CJ8" s="33">
        <v>-1683.784143198</v>
      </c>
      <c r="CK8" s="21">
        <f t="shared" si="21"/>
        <v>-1687.3601689911759</v>
      </c>
      <c r="CL8" s="33">
        <v>-1687.366757362</v>
      </c>
      <c r="CM8" s="33">
        <v>-1687.2372114899999</v>
      </c>
      <c r="CN8" s="74">
        <v>-1687.026515327</v>
      </c>
      <c r="CO8" s="74">
        <v>-0.122957501176</v>
      </c>
      <c r="CP8" s="34">
        <f>627.5095*(CJ6-CJ7)</f>
        <v>-23.264808035845917</v>
      </c>
      <c r="CQ8" s="34">
        <f>627.5095*(CN6-CN7)</f>
        <v>-20.623653808316838</v>
      </c>
      <c r="CR8" s="34">
        <f>627.5095*(CM6-CM7)</f>
        <v>-21.908874213079301</v>
      </c>
      <c r="CS8" s="34">
        <f>627.5095*(CK6-CK7)</f>
        <v>-20.580248454734267</v>
      </c>
      <c r="CT8" s="34">
        <f>627.5095*(CL6-CL7)</f>
        <v>-20.32941585892333</v>
      </c>
      <c r="CU8" s="33">
        <f t="shared" si="22"/>
        <v>0.29423794939350856</v>
      </c>
      <c r="CV8" s="33">
        <f t="shared" si="23"/>
        <v>1.579458354155971</v>
      </c>
      <c r="CW8" s="23"/>
      <c r="CX8" s="33">
        <f>CQ8-'CCSD(T)'!BW9</f>
        <v>3.9127752880681044E-2</v>
      </c>
      <c r="CY8" s="33">
        <f>CR8-'CCSD(T)'!CF9</f>
        <v>8.6012472443215415E-3</v>
      </c>
      <c r="CZ8" s="33">
        <f>CS8-'CCSD(T)'!CG9</f>
        <v>-0.29916692146743529</v>
      </c>
      <c r="DA8" s="33">
        <f>CT8-'CCSD(T)'!CG9</f>
        <v>-4.8334325656497867E-2</v>
      </c>
      <c r="DB8" s="33">
        <f>CP8-'CCSD(T)'!BV9</f>
        <v>2.0943211131012163E-2</v>
      </c>
      <c r="DC8" s="33"/>
      <c r="DD8" s="33">
        <f t="shared" si="24"/>
        <v>-1.2341963886690621E-2</v>
      </c>
      <c r="DE8" s="33">
        <f t="shared" si="25"/>
        <v>-5.6935572900819409E-2</v>
      </c>
      <c r="DH8" s="71" t="str">
        <f t="shared" si="26"/>
        <v>02_ts</v>
      </c>
      <c r="DI8" s="71" t="str">
        <f t="shared" si="27"/>
        <v>∆Ereac</v>
      </c>
      <c r="DJ8" s="23">
        <f t="shared" si="28"/>
        <v>1.8767177620843363</v>
      </c>
      <c r="DK8" s="23">
        <f t="shared" si="29"/>
        <v>1.8572687489873942</v>
      </c>
      <c r="DL8" s="23">
        <f t="shared" si="30"/>
        <v>1.85606140422815</v>
      </c>
      <c r="DN8" s="71">
        <f>'CCSD(T)'!BX9</f>
        <v>-21.917475460323622</v>
      </c>
      <c r="DO8" s="23">
        <f t="shared" si="8"/>
        <v>8.6012472443215415E-3</v>
      </c>
      <c r="DP8" s="39">
        <f>'CCSD(T)'!CG9</f>
        <v>-20.281081533266832</v>
      </c>
      <c r="DQ8" s="23">
        <f t="shared" si="35"/>
        <v>-4.8334325656497867E-2</v>
      </c>
      <c r="DR8" s="23">
        <f t="shared" si="36"/>
        <v>-0.29916692146743529</v>
      </c>
      <c r="DU8" s="75">
        <f t="shared" si="11"/>
        <v>-0.122957501176</v>
      </c>
      <c r="DV8" s="23">
        <f t="shared" si="12"/>
        <v>-0.12954587200010792</v>
      </c>
      <c r="DW8">
        <f t="shared" si="31"/>
        <v>1.0535825042075098</v>
      </c>
      <c r="DY8" s="5" t="s">
        <v>5</v>
      </c>
      <c r="DZ8">
        <v>-1689.4488172230001</v>
      </c>
      <c r="EA8" s="34">
        <f>627.5095*(DZ6-DZ7)</f>
        <v>-18.430248944467184</v>
      </c>
      <c r="EB8" s="28"/>
      <c r="EC8" s="5" t="s">
        <v>5</v>
      </c>
      <c r="ED8" s="33">
        <v>-1684.9804055669999</v>
      </c>
      <c r="EE8" s="21">
        <f t="shared" si="32"/>
        <v>-1689.652687332974</v>
      </c>
      <c r="EF8" s="33">
        <v>-1689.6618808989999</v>
      </c>
      <c r="EG8" s="33">
        <v>-1689.449575849</v>
      </c>
      <c r="EH8" s="74">
        <v>-1689.29053765</v>
      </c>
      <c r="EI8" s="74">
        <v>-0.203111483974</v>
      </c>
      <c r="EJ8" s="34">
        <f>627.5095*(ED6-ED7)</f>
        <v>-19.163704010927329</v>
      </c>
      <c r="EK8" s="34">
        <f>627.5095*(EH6-EH7)</f>
        <v>-16.105021904887963</v>
      </c>
      <c r="EL8" s="34">
        <f>627.5095*(EG6-EG7)</f>
        <v>-18.286698616224356</v>
      </c>
      <c r="EM8" s="34">
        <f>627.5095*(EE6-EE7)</f>
        <v>-16.70667059747613</v>
      </c>
      <c r="EN8" s="34">
        <f>627.5095*(EF6-EF7)</f>
        <v>-16.427399262833141</v>
      </c>
      <c r="EO8" s="33">
        <f t="shared" si="33"/>
        <v>-0.32237735794517874</v>
      </c>
      <c r="EP8" s="33">
        <f t="shared" si="34"/>
        <v>1.859299353391215</v>
      </c>
      <c r="ER8" s="39"/>
      <c r="ES8" s="23">
        <f>EN8-'LNO-CCSD(T)-def2nZVP'!MF9</f>
        <v>-6.2660789322652732E-2</v>
      </c>
      <c r="ET8" s="33">
        <f>EN8-'LNO-CCSD(T)-def2nZVP'!PV9</f>
        <v>0.10450280276203827</v>
      </c>
      <c r="EU8" s="23"/>
    </row>
    <row r="9" spans="1:151" ht="17">
      <c r="A9" s="1">
        <v>0.91</v>
      </c>
      <c r="B9" s="6"/>
      <c r="C9" s="5" t="s">
        <v>6</v>
      </c>
      <c r="D9" s="33">
        <v>-1266.8041502220001</v>
      </c>
      <c r="E9" s="33">
        <f t="shared" si="13"/>
        <v>-1268.7021977196771</v>
      </c>
      <c r="F9" s="33">
        <v>-1268.7092758460001</v>
      </c>
      <c r="G9" s="33">
        <v>-1268.6173872310001</v>
      </c>
      <c r="H9" s="33">
        <v>-1268.5705588579999</v>
      </c>
      <c r="I9" s="335">
        <v>-8.4810488677000001E-2</v>
      </c>
      <c r="J9" s="18" t="s">
        <v>118</v>
      </c>
      <c r="K9" s="34">
        <f>627.5095*(D11-D10)</f>
        <v>2.9879843757494884</v>
      </c>
      <c r="L9" s="34">
        <f>627.5095*(H11-H10)</f>
        <v>0.80576298607744168</v>
      </c>
      <c r="M9" s="34">
        <f>627.5095*(G11-G10)</f>
        <v>1.4595883520302821</v>
      </c>
      <c r="N9" s="34">
        <f>627.5095*(E11-E10)</f>
        <v>1.0179089599539963</v>
      </c>
      <c r="O9" s="34">
        <f>627.5095*(F11-F10)</f>
        <v>0.94999102468984797</v>
      </c>
      <c r="P9" s="33">
        <f t="shared" si="0"/>
        <v>0.1442280386124063</v>
      </c>
      <c r="Q9" s="23">
        <f t="shared" si="1"/>
        <v>-0.50959732734043417</v>
      </c>
      <c r="R9" s="33">
        <f>O9-'CCSD(T)'!CI10</f>
        <v>-6.6883297327675617E-3</v>
      </c>
      <c r="S9" s="33"/>
      <c r="T9" s="5" t="s">
        <v>6</v>
      </c>
      <c r="U9" s="9">
        <v>-1266.8040723710001</v>
      </c>
      <c r="V9" s="52">
        <f t="shared" si="14"/>
        <v>-1268.701982070435</v>
      </c>
      <c r="W9" s="336">
        <v>-1268.7090534280001</v>
      </c>
      <c r="X9" s="10">
        <v>-1268.6171419509999</v>
      </c>
      <c r="Y9" s="10">
        <v>-1268.570735193</v>
      </c>
      <c r="Z9" s="9">
        <v>-8.4840119435E-2</v>
      </c>
      <c r="AA9" s="18" t="s">
        <v>118</v>
      </c>
      <c r="AB9" s="34">
        <f>627.5095*(U11-U10)</f>
        <v>2.9968297497156322</v>
      </c>
      <c r="AC9" s="34">
        <f>627.5095*(Y11-Y10)</f>
        <v>0.83006391909015254</v>
      </c>
      <c r="AD9" s="34">
        <f>627.5095*(X11-X10)</f>
        <v>1.4777823623958146</v>
      </c>
      <c r="AE9" s="34">
        <f>627.5095*(V11-V10)</f>
        <v>1.0311282765720635</v>
      </c>
      <c r="AF9" s="34">
        <f>627.5095*(W11-W10)</f>
        <v>0.96312040593668524</v>
      </c>
      <c r="AG9" s="33">
        <f t="shared" si="2"/>
        <v>0.13305648684653271</v>
      </c>
      <c r="AH9" s="23">
        <f t="shared" si="3"/>
        <v>-0.51466195645912938</v>
      </c>
      <c r="AI9" s="39">
        <f>AF9-'CCSD(T)'!CI10</f>
        <v>6.4410515140697067E-3</v>
      </c>
      <c r="AJ9" s="361"/>
      <c r="AK9" s="5" t="s">
        <v>6</v>
      </c>
      <c r="AL9" s="9">
        <v>-1266.8040723280001</v>
      </c>
      <c r="AM9" s="52">
        <f t="shared" si="15"/>
        <v>-1268.700098119255</v>
      </c>
      <c r="AN9" s="277">
        <v>-1268.7066067379999</v>
      </c>
      <c r="AO9" s="9">
        <v>-1268.6172973069999</v>
      </c>
      <c r="AP9" s="9">
        <v>-1268.5701329670001</v>
      </c>
      <c r="AQ9" s="9">
        <v>-8.2800812254999995E-2</v>
      </c>
      <c r="AR9" s="18" t="s">
        <v>118</v>
      </c>
      <c r="AS9" s="34">
        <f>627.5095*(AL11-AL10)</f>
        <v>2.9968171993729968</v>
      </c>
      <c r="AT9" s="34">
        <f>627.5095*(AP11-AP10)</f>
        <v>0.82344934134700298</v>
      </c>
      <c r="AU9" s="34">
        <f>627.5095*(AO11-AO10)</f>
        <v>1.4905471607691057</v>
      </c>
      <c r="AV9" s="34">
        <f>627.5095*(AM11-AM10)</f>
        <v>1.0668176900038226</v>
      </c>
      <c r="AW9" s="34">
        <f>627.5095*(AN11-AN10)</f>
        <v>1.0124181796293785</v>
      </c>
      <c r="AX9" s="33">
        <f t="shared" si="4"/>
        <v>0.18896883828237554</v>
      </c>
      <c r="AY9" s="23">
        <f t="shared" si="5"/>
        <v>-0.47812898113972713</v>
      </c>
      <c r="AZ9" s="33">
        <f>AW9-'CCSD(T)'!CI10</f>
        <v>5.5738825206762987E-2</v>
      </c>
      <c r="BA9" s="33"/>
      <c r="BB9" s="5" t="s">
        <v>6</v>
      </c>
      <c r="BC9" s="33">
        <v>-1266.744109108</v>
      </c>
      <c r="BD9" s="33">
        <v>-1266.74407935</v>
      </c>
      <c r="BE9" s="33">
        <v>-1266.7433612100001</v>
      </c>
      <c r="BF9" s="33">
        <f t="shared" si="16"/>
        <v>-1268.5081629206852</v>
      </c>
      <c r="BG9" s="33">
        <v>-1268.5151197509999</v>
      </c>
      <c r="BH9" s="33">
        <v>-1268.4309760430001</v>
      </c>
      <c r="BI9" s="33">
        <v>-1268.3843599310001</v>
      </c>
      <c r="BJ9" s="4">
        <v>-7.7186877685000002E-2</v>
      </c>
      <c r="BK9" s="18" t="s">
        <v>118</v>
      </c>
      <c r="BL9" s="34">
        <f>627.5095*(BC11-BC10)</f>
        <v>3.1366325911908319</v>
      </c>
      <c r="BM9" s="34">
        <f>627.5095*(BD11-BD10)</f>
        <v>3.1353637669883172</v>
      </c>
      <c r="BN9" s="34">
        <f>627.5095*(BE11-BE10)</f>
        <v>3.1417580886580359</v>
      </c>
      <c r="BO9" s="34">
        <f>627.5095*(BI11-BI10)</f>
        <v>1.284415937672958</v>
      </c>
      <c r="BP9" s="34">
        <f>627.5095*(BH11-BH10)</f>
        <v>1.7698384613604246</v>
      </c>
      <c r="BQ9" s="34">
        <f>627.5095*(BF11-BF10)</f>
        <v>1.3669099252252981</v>
      </c>
      <c r="BR9" s="34">
        <f>627.5095*(BG11-BG10)</f>
        <v>1.2973896964974143</v>
      </c>
      <c r="BS9" s="33">
        <f t="shared" si="6"/>
        <v>1.2973758824456283E-2</v>
      </c>
      <c r="BT9" s="33">
        <f t="shared" si="17"/>
        <v>-0.47244876486301024</v>
      </c>
      <c r="BU9" s="68">
        <f t="shared" si="18"/>
        <v>-6.9520228727883771E-2</v>
      </c>
      <c r="BV9" s="18" t="str">
        <f t="shared" si="7"/>
        <v>03_end</v>
      </c>
      <c r="BW9" s="57">
        <f>BL9-'CCSD(T)'!BV10</f>
        <v>-1.5841539510947911E-3</v>
      </c>
      <c r="BX9" s="65">
        <f>BM9-'CCSD(T)'!BV10</f>
        <v>-2.85297815360952E-3</v>
      </c>
      <c r="BY9" s="65">
        <f>BN9-'CCSD(T)'!BV10</f>
        <v>3.54134351610913E-3</v>
      </c>
      <c r="BZ9" s="57">
        <f>BO9-'CCSD(T)'!BW10</f>
        <v>2.2421463772273942E-2</v>
      </c>
      <c r="CA9" s="57">
        <f>BP9-'CCSD(T)'!BX10</f>
        <v>1.8993366830873493E-2</v>
      </c>
      <c r="CB9" s="57"/>
      <c r="CC9" s="57">
        <f>BR9-'CCSD(T)'!CG10</f>
        <v>4.2966877324376096E-2</v>
      </c>
      <c r="CD9" s="23">
        <f>BQ9-'CCSD(T)'!CG10</f>
        <v>0.11248710605225987</v>
      </c>
      <c r="CE9" s="23">
        <f t="shared" si="19"/>
        <v>2.0577520781968284E-2</v>
      </c>
      <c r="CF9" s="23">
        <f t="shared" si="20"/>
        <v>2.3973510493502603E-2</v>
      </c>
      <c r="CH9" s="23"/>
      <c r="CI9" s="5" t="s">
        <v>6</v>
      </c>
      <c r="CJ9" s="33">
        <v>-1266.7440791940001</v>
      </c>
      <c r="CK9" s="21">
        <f t="shared" si="21"/>
        <v>-1268.508022424131</v>
      </c>
      <c r="CL9" s="33">
        <v>-1268.5149762460001</v>
      </c>
      <c r="CM9" s="33">
        <v>-1268.4308057769999</v>
      </c>
      <c r="CN9" s="74">
        <v>-1268.3845592759999</v>
      </c>
      <c r="CO9" s="74">
        <v>-7.7216647131000002E-2</v>
      </c>
      <c r="CP9" s="34">
        <f>627.5095*(CJ11-CJ10)</f>
        <v>3.1353631394854533</v>
      </c>
      <c r="CQ9" s="34">
        <f>627.5095*(CN11-CN10)</f>
        <v>1.2968588233674438</v>
      </c>
      <c r="CR9" s="34">
        <f>627.5095*(CM11-CM10)</f>
        <v>1.7817749471073459</v>
      </c>
      <c r="CS9" s="34">
        <f>627.5095*(CK11-CK10)</f>
        <v>1.3752944962158453</v>
      </c>
      <c r="CT9" s="34">
        <f>627.5095*(CL11-CL10)</f>
        <v>1.3051112008493804</v>
      </c>
      <c r="CU9" s="33">
        <f t="shared" si="22"/>
        <v>8.2523774819365237E-3</v>
      </c>
      <c r="CV9" s="33">
        <f t="shared" si="23"/>
        <v>-0.47666374625796548</v>
      </c>
      <c r="CW9" s="23"/>
      <c r="CX9" s="33">
        <f>CQ9-'CCSD(T)'!BW10</f>
        <v>3.4864349466759759E-2</v>
      </c>
      <c r="CY9" s="33">
        <f>CR9-'CCSD(T)'!CF10</f>
        <v>3.0929852577794792E-2</v>
      </c>
      <c r="CZ9" s="33">
        <f>CS9-'CCSD(T)'!CG10</f>
        <v>0.1208716770428071</v>
      </c>
      <c r="DA9" s="33">
        <f>CT9-'CCSD(T)'!CG10</f>
        <v>5.0688381676342154E-2</v>
      </c>
      <c r="DB9" s="33">
        <f>CP9-'CCSD(T)'!BV10</f>
        <v>-2.8536056564734125E-3</v>
      </c>
      <c r="DC9" s="33"/>
      <c r="DD9" s="33">
        <f t="shared" si="24"/>
        <v>3.3783458234268204E-2</v>
      </c>
      <c r="DE9" s="33">
        <f t="shared" si="25"/>
        <v>1.9758529098547362E-2</v>
      </c>
      <c r="DH9" s="71" t="str">
        <f t="shared" si="26"/>
        <v>03_end</v>
      </c>
      <c r="DI9" s="71" t="str">
        <f t="shared" si="27"/>
        <v>∆E#fwd</v>
      </c>
      <c r="DJ9" s="23">
        <f t="shared" si="28"/>
        <v>1.1936485746921299E-2</v>
      </c>
      <c r="DK9" s="23">
        <f t="shared" si="29"/>
        <v>8.3845709905472354E-3</v>
      </c>
      <c r="DL9" s="23">
        <f t="shared" si="30"/>
        <v>7.7215043519660576E-3</v>
      </c>
      <c r="DN9" s="71">
        <f>'CCSD(T)'!BX10</f>
        <v>1.7508450945295511</v>
      </c>
      <c r="DO9" s="23">
        <f t="shared" si="8"/>
        <v>3.0929852577794792E-2</v>
      </c>
      <c r="DP9" s="39">
        <f>'CCSD(T)'!CG10</f>
        <v>1.2544228191730382</v>
      </c>
      <c r="DQ9" s="23">
        <f t="shared" si="35"/>
        <v>5.0688381676342154E-2</v>
      </c>
      <c r="DR9" s="23">
        <f t="shared" si="36"/>
        <v>0.1208716770428071</v>
      </c>
      <c r="DU9" s="75">
        <f t="shared" si="11"/>
        <v>-7.7216647131000002E-2</v>
      </c>
      <c r="DV9" s="23">
        <f t="shared" si="12"/>
        <v>-8.4170469000127923E-2</v>
      </c>
      <c r="DW9">
        <f t="shared" si="31"/>
        <v>1.0900559934612362</v>
      </c>
      <c r="DY9" s="5" t="s">
        <v>6</v>
      </c>
      <c r="DZ9" s="4">
        <v>-1269.6107200188901</v>
      </c>
      <c r="EA9" s="34">
        <f>627.5095*(DZ11-DZ10)</f>
        <v>1.5351995821253148</v>
      </c>
      <c r="EB9" s="28"/>
      <c r="EC9" s="5" t="s">
        <v>6</v>
      </c>
      <c r="ED9" s="33">
        <v>-1267.391082311</v>
      </c>
      <c r="EE9" s="21">
        <f t="shared" si="32"/>
        <v>-1269.7324056383609</v>
      </c>
      <c r="EF9" s="33">
        <v>-1269.7405736589999</v>
      </c>
      <c r="EG9" s="33">
        <v>-1269.61123002</v>
      </c>
      <c r="EH9" s="74">
        <v>-1269.5966188790001</v>
      </c>
      <c r="EI9" s="74">
        <v>-0.12117561836100001</v>
      </c>
      <c r="EJ9" s="34">
        <f>627.5095*(ED11-ED10)</f>
        <v>3.3630091533442994</v>
      </c>
      <c r="EK9" s="34">
        <f>627.5095*(EH11-EH10)</f>
        <v>0.5409533496724398</v>
      </c>
      <c r="EL9" s="34">
        <f>627.5095*(EG11-EG10)</f>
        <v>1.5749886041727552</v>
      </c>
      <c r="EM9" s="34">
        <f>627.5095*(EE11-EE10)</f>
        <v>1.0486634523050276</v>
      </c>
      <c r="EN9" s="34">
        <f>627.5095*(EF11-EF10)</f>
        <v>0.97705550942143582</v>
      </c>
      <c r="EO9" s="33">
        <f t="shared" si="33"/>
        <v>0.43610215974899602</v>
      </c>
      <c r="EP9" s="33">
        <f t="shared" si="34"/>
        <v>-0.59793309475131939</v>
      </c>
      <c r="ER9" s="39"/>
      <c r="ES9" s="23">
        <f>EN9-'LNO-CCSD(T)-def2nZVP'!MF10</f>
        <v>-2.0478458939459099E-3</v>
      </c>
      <c r="ET9" s="33">
        <f>EN9-'LNO-CCSD(T)-def2nZVP'!PV10</f>
        <v>5.4785521745870591E-2</v>
      </c>
      <c r="EU9" s="23"/>
    </row>
    <row r="10" spans="1:151" ht="17">
      <c r="A10" s="1">
        <v>27.21</v>
      </c>
      <c r="B10" s="6"/>
      <c r="C10" s="5" t="s">
        <v>7</v>
      </c>
      <c r="D10" s="33">
        <v>-1266.735428387</v>
      </c>
      <c r="E10" s="33">
        <f t="shared" si="13"/>
        <v>-1268.659777231358</v>
      </c>
      <c r="F10" s="33">
        <v>-1268.6682155650001</v>
      </c>
      <c r="G10" s="33">
        <v>-1268.5680187630001</v>
      </c>
      <c r="H10" s="33">
        <v>-1268.538864973</v>
      </c>
      <c r="I10" s="335">
        <v>-9.1758468358E-2</v>
      </c>
      <c r="J10" s="18" t="s">
        <v>119</v>
      </c>
      <c r="K10" s="34">
        <f>627.5095*(D11-D9)</f>
        <v>46.111588695765491</v>
      </c>
      <c r="L10" s="34">
        <f>627.5095*(H11-H9)</f>
        <v>20.69397691540199</v>
      </c>
      <c r="M10" s="34">
        <f>627.5095*(G11-G9)</f>
        <v>32.438771022483493</v>
      </c>
      <c r="N10" s="34">
        <f>627.5095*(E11-E9)</f>
        <v>27.637168374807484</v>
      </c>
      <c r="O10" s="34">
        <f>627.5095*(F11-F9)</f>
        <v>26.715707424859367</v>
      </c>
      <c r="P10" s="33">
        <f t="shared" si="0"/>
        <v>6.0217305094573774</v>
      </c>
      <c r="Q10" s="23">
        <f t="shared" si="1"/>
        <v>-5.723063597624126</v>
      </c>
      <c r="R10" s="33">
        <f>O10-'CCSD(T)'!CI11</f>
        <v>-0.35997260472644044</v>
      </c>
      <c r="S10" s="33"/>
      <c r="T10" s="5" t="s">
        <v>7</v>
      </c>
      <c r="U10" s="9">
        <v>-1266.735531346</v>
      </c>
      <c r="V10" s="52">
        <f t="shared" si="14"/>
        <v>-1268.659878228631</v>
      </c>
      <c r="W10" s="336">
        <v>-1268.668322001</v>
      </c>
      <c r="X10" s="10">
        <v>-1268.568078907</v>
      </c>
      <c r="Y10" s="10">
        <v>-1268.539129322</v>
      </c>
      <c r="Z10" s="9">
        <v>-9.1799321631000005E-2</v>
      </c>
      <c r="AA10" s="18" t="s">
        <v>119</v>
      </c>
      <c r="AB10" s="34">
        <f>627.5095*(U11-U9)</f>
        <v>46.006974076989934</v>
      </c>
      <c r="AC10" s="34">
        <f>627.5095*(Y11-Y9)</f>
        <v>20.663048227371345</v>
      </c>
      <c r="AD10" s="34">
        <f>627.5095*(X11-X9)</f>
        <v>32.26530857126501</v>
      </c>
      <c r="AE10" s="34">
        <f>627.5095*(V11-V9)</f>
        <v>27.451688995056809</v>
      </c>
      <c r="AF10" s="34">
        <f>627.5095*(W11-W9)</f>
        <v>26.522477797044939</v>
      </c>
      <c r="AG10" s="33">
        <f t="shared" si="2"/>
        <v>5.8594295696735941</v>
      </c>
      <c r="AH10" s="23">
        <f t="shared" si="3"/>
        <v>-5.7428307742200708</v>
      </c>
      <c r="AI10" s="39">
        <f>AF10-'CCSD(T)'!CI11</f>
        <v>-0.55320223254086898</v>
      </c>
      <c r="AJ10" s="361"/>
      <c r="AK10" s="5" t="s">
        <v>7</v>
      </c>
      <c r="AL10" s="9">
        <v>-1266.735531349</v>
      </c>
      <c r="AM10" s="52">
        <f t="shared" si="15"/>
        <v>-1268.6593636973751</v>
      </c>
      <c r="AN10" s="277">
        <v>-1268.6673784069999</v>
      </c>
      <c r="AO10" s="9">
        <v>-1268.569335595</v>
      </c>
      <c r="AP10" s="9">
        <v>-1268.53856572</v>
      </c>
      <c r="AQ10" s="9">
        <v>-9.0028102375000002E-2</v>
      </c>
      <c r="AR10" s="18" t="s">
        <v>119</v>
      </c>
      <c r="AS10" s="34">
        <f>627.5095*(AL11-AL9)</f>
        <v>46.006932661230209</v>
      </c>
      <c r="AT10" s="34">
        <f>627.5095*(AP11-AP9)</f>
        <v>20.63219672276367</v>
      </c>
      <c r="AU10" s="34">
        <f>627.5095*(AO11-AO9)</f>
        <v>31.586977077008157</v>
      </c>
      <c r="AV10" s="34">
        <f>627.5095*(AM11-AM9)</f>
        <v>26.62805439668708</v>
      </c>
      <c r="AW10" s="34">
        <f>627.5095*(AN11-AN9)</f>
        <v>25.62856855127632</v>
      </c>
      <c r="AX10" s="33">
        <f t="shared" si="4"/>
        <v>4.9963718285126504</v>
      </c>
      <c r="AY10" s="23">
        <f t="shared" si="5"/>
        <v>-5.9584085257318371</v>
      </c>
      <c r="AZ10" s="33">
        <f>AW10-'CCSD(T)'!CI11</f>
        <v>-1.4471114783094876</v>
      </c>
      <c r="BA10" s="33"/>
      <c r="BB10" s="5" t="s">
        <v>7</v>
      </c>
      <c r="BC10" s="33">
        <v>-1266.67532489</v>
      </c>
      <c r="BD10" s="33">
        <v>-1266.67527808</v>
      </c>
      <c r="BE10" s="33">
        <v>-1266.6746408399999</v>
      </c>
      <c r="BF10" s="33">
        <f t="shared" si="16"/>
        <v>-1268.466045405105</v>
      </c>
      <c r="BG10" s="33">
        <v>-1268.474412087</v>
      </c>
      <c r="BH10" s="33">
        <v>-1268.3818463269999</v>
      </c>
      <c r="BI10" s="33">
        <v>-1268.3535126480001</v>
      </c>
      <c r="BJ10" s="4">
        <v>-8.4199078105000005E-2</v>
      </c>
      <c r="BK10" s="18" t="s">
        <v>119</v>
      </c>
      <c r="BL10" s="34">
        <f>627.5095*(BC11-BC9)</f>
        <v>46.299382836273679</v>
      </c>
      <c r="BM10" s="34">
        <f>627.5095*(BD11-BD9)</f>
        <v>46.308814304049847</v>
      </c>
      <c r="BN10" s="34">
        <f>627.5095*(BE11-BE9)</f>
        <v>46.264443107276335</v>
      </c>
      <c r="BO10" s="34">
        <f>627.5095*(BI11-BI9)</f>
        <v>20.641379069334672</v>
      </c>
      <c r="BP10" s="34">
        <f>627.5095*(BH11-BH9)</f>
        <v>32.599201983757965</v>
      </c>
      <c r="BQ10" s="34">
        <f>627.5095*(BF11-BF9)</f>
        <v>27.796051068217789</v>
      </c>
      <c r="BR10" s="34">
        <f>627.5095*(BG11-BG9)</f>
        <v>26.841835579249214</v>
      </c>
      <c r="BS10" s="33">
        <f t="shared" si="6"/>
        <v>6.2004565099145417</v>
      </c>
      <c r="BT10" s="33">
        <f t="shared" si="17"/>
        <v>-5.7573664045087511</v>
      </c>
      <c r="BU10" s="68">
        <f t="shared" si="18"/>
        <v>-0.95421548896857544</v>
      </c>
      <c r="BV10" s="18" t="str">
        <f t="shared" si="7"/>
        <v>03_start</v>
      </c>
      <c r="BW10" s="57">
        <f>BL10-'CCSD(T)'!BV11</f>
        <v>3.6339633668482918E-2</v>
      </c>
      <c r="BX10" s="65">
        <f>BM10-'CCSD(T)'!BV11</f>
        <v>4.5771101444650242E-2</v>
      </c>
      <c r="BY10" s="65">
        <f>BN10-'CCSD(T)'!BV11</f>
        <v>1.3999046711390406E-3</v>
      </c>
      <c r="BZ10" s="57">
        <f>BO10-'CCSD(T)'!BW11</f>
        <v>-3.1502949316795537E-2</v>
      </c>
      <c r="CA10" s="57">
        <f>BP10-'CCSD(T)'!BX11</f>
        <v>-0.24003918058097184</v>
      </c>
      <c r="CB10" s="57"/>
      <c r="CC10" s="57">
        <f>BR10-'CCSD(T)'!CG11</f>
        <v>-0.41265846470498957</v>
      </c>
      <c r="CD10" s="23">
        <f>BQ10-'CCSD(T)'!CG11</f>
        <v>0.54155702426358587</v>
      </c>
      <c r="CE10" s="23">
        <f t="shared" si="19"/>
        <v>-0.27637881424945476</v>
      </c>
      <c r="CF10" s="23">
        <f t="shared" si="20"/>
        <v>-0.17261928412401772</v>
      </c>
      <c r="CH10" s="23"/>
      <c r="CI10" s="5" t="s">
        <v>7</v>
      </c>
      <c r="CJ10" s="33">
        <v>-1266.6752780750001</v>
      </c>
      <c r="CK10" s="21">
        <f t="shared" si="21"/>
        <v>-1268.465992692298</v>
      </c>
      <c r="CL10" s="33">
        <v>-1268.474366509</v>
      </c>
      <c r="CM10" s="33">
        <v>-1268.38175344</v>
      </c>
      <c r="CN10" s="74">
        <v>-1268.353610915</v>
      </c>
      <c r="CO10" s="74">
        <v>-8.4239252298E-2</v>
      </c>
      <c r="CP10" s="34">
        <f>627.5095*(CJ11-CJ9)</f>
        <v>46.308718922615796</v>
      </c>
      <c r="CQ10" s="34">
        <f>627.5095*(CN11-CN9)</f>
        <v>20.717249360234579</v>
      </c>
      <c r="CR10" s="34">
        <f>627.5095*(CM11-CM9)</f>
        <v>32.562582411759244</v>
      </c>
      <c r="CS10" s="34">
        <f>627.5095*(CK11-CK9)</f>
        <v>27.749350503909664</v>
      </c>
      <c r="CT10" s="34">
        <f>627.5095*(CL11-CL9)</f>
        <v>26.78810696089354</v>
      </c>
      <c r="CU10" s="33">
        <f t="shared" si="22"/>
        <v>6.070857600658961</v>
      </c>
      <c r="CV10" s="33">
        <f t="shared" si="23"/>
        <v>-5.7744754508657046</v>
      </c>
      <c r="CW10" s="23"/>
      <c r="CX10" s="33">
        <f>CQ10-'CCSD(T)'!BW11</f>
        <v>4.4367341583111397E-2</v>
      </c>
      <c r="CY10" s="33">
        <f>CR10-'CCSD(T)'!CF11</f>
        <v>-0.27665875257969219</v>
      </c>
      <c r="CZ10" s="33">
        <f>CS10-'CCSD(T)'!CG11</f>
        <v>0.49485645995546079</v>
      </c>
      <c r="DA10" s="33">
        <f>CT10-'CCSD(T)'!CG11</f>
        <v>-0.46638708306066334</v>
      </c>
      <c r="DB10" s="33">
        <f>CP10-'CCSD(T)'!BV11</f>
        <v>4.5675720010599719E-2</v>
      </c>
      <c r="DC10" s="33"/>
      <c r="DD10" s="33">
        <f t="shared" si="24"/>
        <v>-0.32233447259029191</v>
      </c>
      <c r="DE10" s="33">
        <f t="shared" si="25"/>
        <v>-0.18972833048097115</v>
      </c>
      <c r="DH10" s="71" t="str">
        <f t="shared" si="26"/>
        <v>03_start</v>
      </c>
      <c r="DI10" s="71" t="str">
        <f t="shared" si="27"/>
        <v>∆E#rev</v>
      </c>
      <c r="DJ10" s="23">
        <f t="shared" si="28"/>
        <v>-3.6619571998720346E-2</v>
      </c>
      <c r="DK10" s="23">
        <f t="shared" si="29"/>
        <v>-4.6700564308125081E-2</v>
      </c>
      <c r="DL10" s="23">
        <f t="shared" si="30"/>
        <v>-5.3728618355673774E-2</v>
      </c>
      <c r="DN10" s="71">
        <f>'CCSD(T)'!BX11</f>
        <v>32.839241164338937</v>
      </c>
      <c r="DO10" s="23">
        <f t="shared" si="8"/>
        <v>-0.27665875257969219</v>
      </c>
      <c r="DP10" s="39">
        <f>'CCSD(T)'!CG11</f>
        <v>27.254494043954203</v>
      </c>
      <c r="DQ10" s="23">
        <f t="shared" si="35"/>
        <v>-0.46638708306066334</v>
      </c>
      <c r="DR10" s="23">
        <f t="shared" si="36"/>
        <v>0.49485645995546079</v>
      </c>
      <c r="DU10" s="75">
        <f t="shared" si="11"/>
        <v>-8.4239252298E-2</v>
      </c>
      <c r="DV10" s="23">
        <f t="shared" si="12"/>
        <v>-9.2613068999980896E-2</v>
      </c>
      <c r="DW10">
        <f t="shared" si="31"/>
        <v>1.0994051641431735</v>
      </c>
      <c r="DY10" s="5" t="s">
        <v>7</v>
      </c>
      <c r="DZ10" s="4">
        <v>-1269.56331401388</v>
      </c>
      <c r="EA10" s="34">
        <f>627.5095*(DZ11-DZ9)</f>
        <v>31.282918083003661</v>
      </c>
      <c r="EB10" s="28"/>
      <c r="EC10" s="5" t="s">
        <v>7</v>
      </c>
      <c r="ED10" s="33">
        <v>-1267.3271430130001</v>
      </c>
      <c r="EE10" s="21">
        <f t="shared" si="32"/>
        <v>-1269.692208990906</v>
      </c>
      <c r="EF10" s="33">
        <v>-1269.701689513</v>
      </c>
      <c r="EG10" s="33">
        <v>-1269.5640929050001</v>
      </c>
      <c r="EH10" s="74">
        <v>-1269.5675397990001</v>
      </c>
      <c r="EI10" s="74">
        <v>-0.12811608590599999</v>
      </c>
      <c r="EJ10" s="34">
        <f>627.5095*(ED11-ED9)</f>
        <v>43.485526071626936</v>
      </c>
      <c r="EK10" s="34">
        <f>627.5095*(EH11-EH9)</f>
        <v>18.788352300916159</v>
      </c>
      <c r="EL10" s="34">
        <f>627.5095*(EG11-EG9)</f>
        <v>31.153976069228442</v>
      </c>
      <c r="EM10" s="34">
        <f>627.5095*(EE11-EE9)</f>
        <v>26.272441598391271</v>
      </c>
      <c r="EN10" s="34">
        <f>627.5095*(EF11-EF9)</f>
        <v>25.377226523728741</v>
      </c>
      <c r="EO10" s="33">
        <f t="shared" si="33"/>
        <v>6.5888742228125814</v>
      </c>
      <c r="EP10" s="33">
        <f t="shared" si="34"/>
        <v>-5.7767495454997011</v>
      </c>
      <c r="ER10" s="39"/>
      <c r="ES10" s="23">
        <f>EN10-'LNO-CCSD(T)-def2nZVP'!MF11</f>
        <v>-0.67542909361813841</v>
      </c>
      <c r="ET10" s="33">
        <f>EN10-'LNO-CCSD(T)-def2nZVP'!PV11</f>
        <v>-1.543282605935886</v>
      </c>
      <c r="EU10" s="23"/>
    </row>
    <row r="11" spans="1:151" ht="17">
      <c r="A11" s="1">
        <v>-26.3</v>
      </c>
      <c r="B11" s="6"/>
      <c r="C11" s="5" t="s">
        <v>8</v>
      </c>
      <c r="D11" s="33">
        <v>-1266.7306667309999</v>
      </c>
      <c r="E11" s="33">
        <f t="shared" si="13"/>
        <v>-1268.6581550902431</v>
      </c>
      <c r="F11" s="33">
        <v>-1268.666701658</v>
      </c>
      <c r="G11" s="33">
        <v>-1268.565692761</v>
      </c>
      <c r="H11" s="33">
        <v>-1268.5375809080001</v>
      </c>
      <c r="I11" s="335">
        <v>-9.2462329243000005E-2</v>
      </c>
      <c r="J11" s="18" t="s">
        <v>120</v>
      </c>
      <c r="K11" s="34">
        <f>627.5095*(D9-D10)</f>
        <v>-43.123604320016</v>
      </c>
      <c r="L11" s="34">
        <f>627.5095*(H9-H10)</f>
        <v>-19.888213929324547</v>
      </c>
      <c r="M11" s="34">
        <f>627.5095*(G9-G10)</f>
        <v>-30.979182670453209</v>
      </c>
      <c r="N11" s="34">
        <f>627.5095*(E9-E10)</f>
        <v>-26.619259414853488</v>
      </c>
      <c r="O11" s="34">
        <f>627.5095*(F9-F10)</f>
        <v>-25.76571640016952</v>
      </c>
      <c r="P11" s="33">
        <f t="shared" si="0"/>
        <v>-5.8775024708449735</v>
      </c>
      <c r="Q11" s="23">
        <f t="shared" si="1"/>
        <v>5.2134662702836891</v>
      </c>
      <c r="R11" s="33">
        <f>O11-'CCSD(T)'!CI12</f>
        <v>0.35328427499367265</v>
      </c>
      <c r="S11" s="33"/>
      <c r="T11" s="5" t="s">
        <v>8</v>
      </c>
      <c r="U11" s="9">
        <v>-1266.7307555939999</v>
      </c>
      <c r="V11" s="52">
        <f t="shared" si="14"/>
        <v>-1268.658235021195</v>
      </c>
      <c r="W11" s="336">
        <v>-1268.6667871709999</v>
      </c>
      <c r="X11" s="10">
        <v>-1268.5657239110001</v>
      </c>
      <c r="Y11" s="10">
        <v>-1268.5378065309999</v>
      </c>
      <c r="Z11" s="9">
        <v>-9.2511110194999996E-2</v>
      </c>
      <c r="AA11" s="18" t="s">
        <v>120</v>
      </c>
      <c r="AB11" s="34">
        <f>627.5095*(U9-U10)</f>
        <v>-43.010144327274304</v>
      </c>
      <c r="AC11" s="34">
        <f>627.5095*(Y9-Y10)</f>
        <v>-19.832984308281194</v>
      </c>
      <c r="AD11" s="34">
        <f>627.5095*(X9-X10)</f>
        <v>-30.787526208869199</v>
      </c>
      <c r="AE11" s="34">
        <f>627.5095*(V9-V10)</f>
        <v>-26.420560718484744</v>
      </c>
      <c r="AF11" s="34">
        <f>627.5095*(W9-W10)</f>
        <v>-25.559357391108254</v>
      </c>
      <c r="AG11" s="33">
        <f t="shared" si="2"/>
        <v>-5.7263730828270596</v>
      </c>
      <c r="AH11" s="23">
        <f t="shared" si="3"/>
        <v>5.2281688177609453</v>
      </c>
      <c r="AI11" s="39">
        <f>AF11-'CCSD(T)'!CI12</f>
        <v>0.55964328405493902</v>
      </c>
      <c r="AJ11" s="361"/>
      <c r="AK11" s="5" t="s">
        <v>8</v>
      </c>
      <c r="AL11" s="9">
        <v>-1266.7307556170001</v>
      </c>
      <c r="AM11" s="52">
        <f t="shared" si="15"/>
        <v>-1268.6576636152408</v>
      </c>
      <c r="AN11" s="277">
        <v>-1268.665765016</v>
      </c>
      <c r="AO11" s="9">
        <v>-1268.5669602569999</v>
      </c>
      <c r="AP11" s="9">
        <v>-1268.53725347</v>
      </c>
      <c r="AQ11" s="9">
        <v>-9.0703358240999996E-2</v>
      </c>
      <c r="AR11" s="18" t="s">
        <v>120</v>
      </c>
      <c r="AS11" s="34">
        <f>627.5095*(AL9-AL10)</f>
        <v>-43.010115461857211</v>
      </c>
      <c r="AT11" s="34">
        <f>627.5095*(AP9-AP10)</f>
        <v>-19.808747381416669</v>
      </c>
      <c r="AU11" s="34">
        <f>627.5095*(AO9-AO10)</f>
        <v>-30.096429916239053</v>
      </c>
      <c r="AV11" s="34">
        <f>627.5095*(AM9-AM10)</f>
        <v>-25.561236706683257</v>
      </c>
      <c r="AW11" s="34">
        <f>627.5095*(AN9-AN10)</f>
        <v>-24.616150371646942</v>
      </c>
      <c r="AX11" s="33">
        <f t="shared" si="4"/>
        <v>-4.8074029902302726</v>
      </c>
      <c r="AY11" s="23">
        <f t="shared" si="5"/>
        <v>5.4802795445921113</v>
      </c>
      <c r="AZ11" s="33">
        <f>AW11-'CCSD(T)'!CI12</f>
        <v>1.5028503035162508</v>
      </c>
      <c r="BA11" s="33"/>
      <c r="BB11" s="5" t="s">
        <v>8</v>
      </c>
      <c r="BC11" s="33">
        <v>-1266.6703263479999</v>
      </c>
      <c r="BD11" s="33">
        <v>-1266.6702815599999</v>
      </c>
      <c r="BE11" s="33">
        <v>-1266.6696341300001</v>
      </c>
      <c r="BF11" s="33">
        <f t="shared" si="16"/>
        <v>-1268.4638670955731</v>
      </c>
      <c r="BG11" s="33">
        <v>-1268.472344565</v>
      </c>
      <c r="BH11" s="33">
        <v>-1268.3790259100001</v>
      </c>
      <c r="BI11" s="33">
        <v>-1268.3514658009999</v>
      </c>
      <c r="BJ11" s="4">
        <v>-8.4841185572999994E-2</v>
      </c>
      <c r="BK11" s="18" t="s">
        <v>120</v>
      </c>
      <c r="BL11" s="34">
        <f>627.5095*(BC9-BC10)</f>
        <v>-43.162750245082847</v>
      </c>
      <c r="BM11" s="34">
        <f>627.5095*(BD9-BD10)</f>
        <v>-43.173450537061534</v>
      </c>
      <c r="BN11" s="34">
        <f>627.5095*(BE9-BE10)</f>
        <v>-43.122685018618299</v>
      </c>
      <c r="BO11" s="34">
        <f>627.5095*(BI9-BI10)</f>
        <v>-19.356963131661715</v>
      </c>
      <c r="BP11" s="34">
        <f>627.5095*(BH9-BH10)</f>
        <v>-30.829363522397543</v>
      </c>
      <c r="BQ11" s="34">
        <f>627.5095*(BF9-BF10)</f>
        <v>-26.429141142992492</v>
      </c>
      <c r="BR11" s="34">
        <f>627.5095*(BG9-BG10)</f>
        <v>-25.544445882751798</v>
      </c>
      <c r="BS11" s="33">
        <f t="shared" si="6"/>
        <v>-6.1874827510900836</v>
      </c>
      <c r="BT11" s="33">
        <f t="shared" si="17"/>
        <v>5.2849176396457445</v>
      </c>
      <c r="BU11" s="68">
        <f t="shared" si="18"/>
        <v>0.88469526024069367</v>
      </c>
      <c r="BV11" s="18" t="str">
        <f t="shared" si="7"/>
        <v>03_ts</v>
      </c>
      <c r="BW11" s="57">
        <f>BL11-'CCSD(T)'!BV12</f>
        <v>-3.7923787619583038E-2</v>
      </c>
      <c r="BX11" s="65">
        <f>BM11-'CCSD(T)'!BV12</f>
        <v>-4.8624079598269532E-2</v>
      </c>
      <c r="BY11" s="65">
        <f>BN11-'CCSD(T)'!BV12</f>
        <v>2.1414388449656485E-3</v>
      </c>
      <c r="BZ11" s="57">
        <f>BO11-'CCSD(T)'!BW12</f>
        <v>5.3924413089067258E-2</v>
      </c>
      <c r="CA11" s="57">
        <f>BP11-'CCSD(T)'!BX12</f>
        <v>0.25903254741184156</v>
      </c>
      <c r="CB11" s="57"/>
      <c r="CC11" s="57">
        <f>BR11-'CCSD(T)'!CG12</f>
        <v>0.45562534202936433</v>
      </c>
      <c r="CD11" s="23">
        <f>BQ11-'CCSD(T)'!CG12</f>
        <v>-0.42906991821132934</v>
      </c>
      <c r="CE11" s="23">
        <f t="shared" si="19"/>
        <v>0.2969563350314246</v>
      </c>
      <c r="CF11" s="23">
        <f t="shared" si="20"/>
        <v>0.19659279461752277</v>
      </c>
      <c r="CH11" s="23"/>
      <c r="CI11" s="5" t="s">
        <v>8</v>
      </c>
      <c r="CJ11" s="33">
        <v>-1266.670281556</v>
      </c>
      <c r="CK11" s="21">
        <f t="shared" si="21"/>
        <v>-1268.4638010211022</v>
      </c>
      <c r="CL11" s="33">
        <v>-1268.472286682</v>
      </c>
      <c r="CM11" s="33">
        <v>-1268.3789140010001</v>
      </c>
      <c r="CN11" s="74">
        <v>-1268.3515442390001</v>
      </c>
      <c r="CO11" s="74">
        <v>-8.4887020101999999E-2</v>
      </c>
      <c r="CP11" s="34">
        <f>627.5095*(CJ9-CJ10)</f>
        <v>-43.17335578313034</v>
      </c>
      <c r="CQ11" s="34">
        <f>627.5095*(CN9-CN10)</f>
        <v>-19.420390536867135</v>
      </c>
      <c r="CR11" s="34">
        <f>627.5095*(CM9-CM10)</f>
        <v>-30.780807464651897</v>
      </c>
      <c r="CS11" s="34">
        <f>627.5095*(CK9-CK10)</f>
        <v>-26.374056007693817</v>
      </c>
      <c r="CT11" s="34">
        <f>627.5095*(CL9-CL10)</f>
        <v>-25.482995760044158</v>
      </c>
      <c r="CU11" s="33">
        <f t="shared" si="22"/>
        <v>-6.0626052231770231</v>
      </c>
      <c r="CV11" s="33">
        <f t="shared" si="23"/>
        <v>5.2978117046077386</v>
      </c>
      <c r="CW11" s="23"/>
      <c r="CX11" s="33">
        <f>CQ11-'CCSD(T)'!BW12</f>
        <v>-9.5029921163529707E-3</v>
      </c>
      <c r="CY11" s="33">
        <f>CR11-'CCSD(T)'!CF12</f>
        <v>0.30758860515748765</v>
      </c>
      <c r="CZ11" s="33">
        <f>CS11-'CCSD(T)'!CG12</f>
        <v>-0.37398478291265391</v>
      </c>
      <c r="DA11" s="33">
        <f>CT11-'CCSD(T)'!CG12</f>
        <v>0.51707546473700461</v>
      </c>
      <c r="DB11" s="33">
        <f>CP11-'CCSD(T)'!BV12</f>
        <v>-4.8529325667075796E-2</v>
      </c>
      <c r="DC11" s="33"/>
      <c r="DD11" s="33">
        <f t="shared" si="24"/>
        <v>0.35611793082456344</v>
      </c>
      <c r="DE11" s="33">
        <f t="shared" si="25"/>
        <v>0.20948685957951696</v>
      </c>
      <c r="DH11" s="71" t="str">
        <f t="shared" si="26"/>
        <v>03_ts</v>
      </c>
      <c r="DI11" s="71" t="str">
        <f t="shared" si="27"/>
        <v>∆Ereac</v>
      </c>
      <c r="DJ11" s="23">
        <f t="shared" si="28"/>
        <v>4.8556057745646086E-2</v>
      </c>
      <c r="DK11" s="23">
        <f t="shared" si="29"/>
        <v>5.5085135298675425E-2</v>
      </c>
      <c r="DL11" s="23">
        <f t="shared" si="30"/>
        <v>6.1450122707640276E-2</v>
      </c>
      <c r="DN11" s="71">
        <f>'CCSD(T)'!BX12</f>
        <v>-31.088396069809384</v>
      </c>
      <c r="DO11" s="23">
        <f t="shared" si="8"/>
        <v>0.30758860515748765</v>
      </c>
      <c r="DP11" s="39">
        <f>'CCSD(T)'!CG12</f>
        <v>-26.000071224781163</v>
      </c>
      <c r="DQ11" s="23">
        <f t="shared" si="35"/>
        <v>0.51707546473700461</v>
      </c>
      <c r="DR11" s="23">
        <f t="shared" si="36"/>
        <v>-0.37398478291265391</v>
      </c>
      <c r="DU11" s="75">
        <f t="shared" si="11"/>
        <v>-8.4887020101999999E-2</v>
      </c>
      <c r="DV11" s="23">
        <f t="shared" si="12"/>
        <v>-9.33726809998916E-2</v>
      </c>
      <c r="DW11">
        <f t="shared" si="31"/>
        <v>1.0999641745898874</v>
      </c>
      <c r="DY11" s="5" t="s">
        <v>8</v>
      </c>
      <c r="DZ11" s="4">
        <v>-1269.56086751772</v>
      </c>
      <c r="EA11" s="34">
        <f>627.5095*(DZ9-DZ10)</f>
        <v>-29.747718500878349</v>
      </c>
      <c r="EB11" s="28"/>
      <c r="EC11" s="5" t="s">
        <v>8</v>
      </c>
      <c r="ED11" s="33">
        <v>-1267.321783717</v>
      </c>
      <c r="EE11" s="21">
        <f t="shared" si="32"/>
        <v>-1269.6905378393899</v>
      </c>
      <c r="EF11" s="33">
        <v>-1269.7001324759999</v>
      </c>
      <c r="EG11" s="33">
        <v>-1269.5615830009999</v>
      </c>
      <c r="EH11" s="74">
        <v>-1269.566677735</v>
      </c>
      <c r="EI11" s="74">
        <v>-0.12895483838999999</v>
      </c>
      <c r="EJ11" s="34">
        <f>627.5095*(ED9-ED10)</f>
        <v>-40.122516918282635</v>
      </c>
      <c r="EK11" s="34">
        <f>627.5095*(EH9-EH10)</f>
        <v>-18.247398951243721</v>
      </c>
      <c r="EL11" s="34">
        <f>627.5095*(EG9-EG10)</f>
        <v>-29.578987465055686</v>
      </c>
      <c r="EM11" s="34">
        <f>627.5095*(EE9-EE10)</f>
        <v>-25.223778146086243</v>
      </c>
      <c r="EN11" s="34">
        <f>627.5095*(EF9-EF10)</f>
        <v>-24.400171014307304</v>
      </c>
      <c r="EO11" s="33">
        <f t="shared" si="33"/>
        <v>-6.1527720630635834</v>
      </c>
      <c r="EP11" s="33">
        <f t="shared" si="34"/>
        <v>5.178816450748382</v>
      </c>
      <c r="ER11" s="39"/>
      <c r="ES11" s="23">
        <f>EN11-'LNO-CCSD(T)-def2nZVP'!MF12</f>
        <v>0.67338124772419405</v>
      </c>
      <c r="ET11" s="33">
        <f>EN11-'LNO-CCSD(T)-def2nZVP'!PV12</f>
        <v>1.5980681276817599</v>
      </c>
      <c r="EU11" s="23"/>
    </row>
    <row r="12" spans="1:151" ht="17">
      <c r="A12" s="1">
        <v>1.49</v>
      </c>
      <c r="B12" s="6"/>
      <c r="C12" s="5" t="s">
        <v>9</v>
      </c>
      <c r="D12" s="33">
        <v>-1228.974184999</v>
      </c>
      <c r="E12" s="33">
        <f t="shared" si="13"/>
        <v>-1230.742780515661</v>
      </c>
      <c r="F12" s="33">
        <v>-1230.7490317950001</v>
      </c>
      <c r="G12" s="33">
        <v>-1230.665159615</v>
      </c>
      <c r="H12" s="33">
        <v>-1230.6195531000001</v>
      </c>
      <c r="I12" s="335">
        <v>-7.7620900660999997E-2</v>
      </c>
      <c r="J12" s="18" t="s">
        <v>118</v>
      </c>
      <c r="K12" s="34">
        <f>627.5095*(D14-D13)</f>
        <v>1.861561525185438</v>
      </c>
      <c r="L12" s="34">
        <f>627.5095*(H14-H13)</f>
        <v>4.0434823377040869</v>
      </c>
      <c r="M12" s="34">
        <f>627.5095*(G14-G13)</f>
        <v>2.1525715657470612</v>
      </c>
      <c r="N12" s="34">
        <f>627.5095*(E14-E13)</f>
        <v>2.3914660036115416</v>
      </c>
      <c r="O12" s="34">
        <f>627.5095*(F14-F13)</f>
        <v>2.5275480251933193</v>
      </c>
      <c r="P12" s="33">
        <f t="shared" si="0"/>
        <v>-1.5159343125107676</v>
      </c>
      <c r="Q12" s="23">
        <f t="shared" si="1"/>
        <v>0.37497645944625813</v>
      </c>
      <c r="R12" s="33">
        <f>O12-'CCSD(T)'!CI13</f>
        <v>0.16729178167111503</v>
      </c>
      <c r="S12" s="33"/>
      <c r="T12" s="5" t="s">
        <v>9</v>
      </c>
      <c r="U12" s="9">
        <v>-1228.974972921</v>
      </c>
      <c r="V12" s="52">
        <f t="shared" si="14"/>
        <v>-1230.7433862162159</v>
      </c>
      <c r="W12" s="336">
        <v>-1230.7496341640001</v>
      </c>
      <c r="X12" s="10">
        <v>-1230.665766074</v>
      </c>
      <c r="Y12" s="10">
        <v>-1230.620327335</v>
      </c>
      <c r="Z12" s="9">
        <v>-7.7620142215999999E-2</v>
      </c>
      <c r="AA12" s="18" t="s">
        <v>118</v>
      </c>
      <c r="AB12" s="34">
        <f>627.5095*(U14-U13)</f>
        <v>1.7802249986255707</v>
      </c>
      <c r="AC12" s="34">
        <f>627.5095*(Y14-Y13)</f>
        <v>3.8912717508374555</v>
      </c>
      <c r="AD12" s="34">
        <f>627.5095*(X14-X13)</f>
        <v>1.9434414746471946</v>
      </c>
      <c r="AE12" s="34">
        <f>627.5095*(V14-V13)</f>
        <v>2.160518297113744</v>
      </c>
      <c r="AF12" s="34">
        <f>627.5095*(W14-W13)</f>
        <v>2.2948016139818228</v>
      </c>
      <c r="AG12" s="33">
        <f t="shared" si="2"/>
        <v>-1.5964701368556327</v>
      </c>
      <c r="AH12" s="23">
        <f t="shared" si="3"/>
        <v>0.35136013933462817</v>
      </c>
      <c r="AI12" s="39">
        <f>AF12-'CCSD(T)'!CI13</f>
        <v>-6.5454629540381504E-2</v>
      </c>
      <c r="AJ12" s="361"/>
      <c r="AK12" s="5" t="s">
        <v>9</v>
      </c>
      <c r="AL12" s="9">
        <v>-1228.974972902</v>
      </c>
      <c r="AM12" s="52">
        <f t="shared" si="15"/>
        <v>-1230.7421602147729</v>
      </c>
      <c r="AN12" s="277">
        <v>-1230.7479535790001</v>
      </c>
      <c r="AO12" s="9">
        <v>-1230.6662845579999</v>
      </c>
      <c r="AP12" s="9">
        <v>-1230.6197941820001</v>
      </c>
      <c r="AQ12" s="9">
        <v>-7.5875656772999997E-2</v>
      </c>
      <c r="AR12" s="18" t="s">
        <v>118</v>
      </c>
      <c r="AS12" s="34">
        <f>627.5095*(AL14-AL13)</f>
        <v>1.7802162134427977</v>
      </c>
      <c r="AT12" s="34">
        <f>627.5095*(AP14-AP13)</f>
        <v>3.8978386376495582</v>
      </c>
      <c r="AU12" s="34">
        <f>627.5095*(AO14-AO13)</f>
        <v>2.1312123974067436</v>
      </c>
      <c r="AV12" s="34">
        <f>627.5095*(AM14-AM13)</f>
        <v>2.432153289159964</v>
      </c>
      <c r="AW12" s="34">
        <f>627.5095*(AN14-AN13)</f>
        <v>2.59129797029505</v>
      </c>
      <c r="AX12" s="33">
        <f t="shared" si="4"/>
        <v>-1.3065406673545081</v>
      </c>
      <c r="AY12" s="23">
        <f t="shared" si="5"/>
        <v>0.46008557288830643</v>
      </c>
      <c r="AZ12" s="33">
        <f>AW12-'CCSD(T)'!CI13</f>
        <v>0.23104172677284573</v>
      </c>
      <c r="BA12" s="33"/>
      <c r="BB12" s="5" t="s">
        <v>9</v>
      </c>
      <c r="BC12" s="33">
        <v>-1228.915268468</v>
      </c>
      <c r="BD12" s="33">
        <v>-1228.9160002399999</v>
      </c>
      <c r="BE12" s="33">
        <v>-1228.91532547</v>
      </c>
      <c r="BF12" s="33">
        <f t="shared" si="16"/>
        <v>-1230.5483966438992</v>
      </c>
      <c r="BG12" s="33">
        <v>-1230.554522569</v>
      </c>
      <c r="BH12" s="33">
        <v>-1230.4783378080001</v>
      </c>
      <c r="BI12" s="33">
        <v>-1230.433478464</v>
      </c>
      <c r="BJ12" s="4">
        <v>-7.0058835898999999E-2</v>
      </c>
      <c r="BK12" s="18" t="s">
        <v>118</v>
      </c>
      <c r="BL12" s="34">
        <f>627.5095*(BC14-BC13)</f>
        <v>1.9798721662863961</v>
      </c>
      <c r="BM12" s="34">
        <f>627.5095*(BD14-BD13)</f>
        <v>1.90050664719567</v>
      </c>
      <c r="BN12" s="34">
        <f>627.5095*(BE14-BE13)</f>
        <v>1.9077104562631644</v>
      </c>
      <c r="BO12" s="34">
        <f>627.5095*(BI14-BI13)</f>
        <v>4.5985621810895765</v>
      </c>
      <c r="BP12" s="34">
        <f>627.5095*(BH14-BH13)</f>
        <v>2.5060608448419877</v>
      </c>
      <c r="BQ12" s="34">
        <f>627.5095*(BF14-BF13)</f>
        <v>2.7885527752974704</v>
      </c>
      <c r="BR12" s="34">
        <f>627.5095*(BG14-BG13)</f>
        <v>2.9253005692850662</v>
      </c>
      <c r="BS12" s="33">
        <f t="shared" si="6"/>
        <v>-1.6732616118045103</v>
      </c>
      <c r="BT12" s="33">
        <f t="shared" si="17"/>
        <v>0.41923972444307855</v>
      </c>
      <c r="BU12" s="68">
        <f t="shared" si="18"/>
        <v>0.13674779398759584</v>
      </c>
      <c r="BV12" s="18" t="str">
        <f t="shared" si="7"/>
        <v>04_end</v>
      </c>
      <c r="BW12" s="57">
        <f>BL12-'CCSD(T)'!BV13</f>
        <v>7.2354280208029698E-2</v>
      </c>
      <c r="BX12" s="65">
        <f>BM12-'CCSD(T)'!BV13</f>
        <v>-7.0112388826963912E-3</v>
      </c>
      <c r="BY12" s="65">
        <f>BN12-'CCSD(T)'!BV13</f>
        <v>1.9257018479801324E-4</v>
      </c>
      <c r="BZ12" s="57">
        <f>BO12-'CCSD(T)'!BW13</f>
        <v>0.12806151339930594</v>
      </c>
      <c r="CA12" s="57">
        <f>BP12-'CCSD(T)'!BX13</f>
        <v>0.17585335469730534</v>
      </c>
      <c r="CB12" s="57"/>
      <c r="CC12" s="57">
        <f>BR12-'CCSD(T)'!CG13</f>
        <v>0.21232529616039519</v>
      </c>
      <c r="CD12" s="23">
        <f>BQ12-'CCSD(T)'!CG13</f>
        <v>7.5577502172799349E-2</v>
      </c>
      <c r="CE12" s="23">
        <f t="shared" si="19"/>
        <v>0.10349907448927564</v>
      </c>
      <c r="CF12" s="23">
        <f t="shared" si="20"/>
        <v>3.6471941463089852E-2</v>
      </c>
      <c r="CH12" s="23"/>
      <c r="CI12" s="5" t="s">
        <v>9</v>
      </c>
      <c r="CJ12" s="33">
        <v>-1228.916000128</v>
      </c>
      <c r="CK12" s="21">
        <f t="shared" si="21"/>
        <v>-1230.5489489667389</v>
      </c>
      <c r="CL12" s="33">
        <v>-1230.5550732429999</v>
      </c>
      <c r="CM12" s="33">
        <v>-1230.4788920399999</v>
      </c>
      <c r="CN12" s="74">
        <v>-1230.434166039</v>
      </c>
      <c r="CO12" s="74">
        <v>-7.0056926739000006E-2</v>
      </c>
      <c r="CP12" s="34">
        <f>627.5095*(CJ14-CJ13)</f>
        <v>1.9005035096813507</v>
      </c>
      <c r="CQ12" s="34">
        <f>627.5095*(CN14-CN13)</f>
        <v>4.4935158357779716</v>
      </c>
      <c r="CR12" s="34">
        <f>627.5095*(CM14-CM13)</f>
        <v>2.4202984939274086</v>
      </c>
      <c r="CS12" s="34">
        <f>627.5095*(CK14-CK13)</f>
        <v>2.6992211170391816</v>
      </c>
      <c r="CT12" s="34">
        <f>627.5095*(CL14-CL13)</f>
        <v>2.8333516021462057</v>
      </c>
      <c r="CU12" s="33">
        <f t="shared" si="22"/>
        <v>-1.6601642336317659</v>
      </c>
      <c r="CV12" s="33">
        <f t="shared" si="23"/>
        <v>0.41305310821879715</v>
      </c>
      <c r="CW12" s="23"/>
      <c r="CX12" s="33">
        <f>CQ12-'CCSD(T)'!BW13</f>
        <v>2.3015168087701099E-2</v>
      </c>
      <c r="CY12" s="33">
        <f>CR12-'CCSD(T)'!CF13</f>
        <v>9.0091003782726276E-2</v>
      </c>
      <c r="CZ12" s="33">
        <f>CS12-'CCSD(T)'!CG13</f>
        <v>-1.3754156085489466E-2</v>
      </c>
      <c r="DA12" s="33">
        <f>CT12-'CCSD(T)'!CG13</f>
        <v>0.12037632902153472</v>
      </c>
      <c r="DB12" s="33">
        <f>CP12-'CCSD(T)'!BV13</f>
        <v>-7.0143763970156314E-3</v>
      </c>
      <c r="DC12" s="33"/>
      <c r="DD12" s="33">
        <f t="shared" si="24"/>
        <v>9.7105380179741907E-2</v>
      </c>
      <c r="DE12" s="33">
        <f t="shared" si="25"/>
        <v>3.0285325238808447E-2</v>
      </c>
      <c r="DH12" s="71" t="str">
        <f t="shared" si="26"/>
        <v>04_end</v>
      </c>
      <c r="DI12" s="71" t="str">
        <f t="shared" si="27"/>
        <v>∆E#fwd</v>
      </c>
      <c r="DJ12" s="23">
        <f t="shared" si="28"/>
        <v>-8.5762350914579066E-2</v>
      </c>
      <c r="DK12" s="23">
        <f t="shared" si="29"/>
        <v>-8.9331658258288815E-2</v>
      </c>
      <c r="DL12" s="23">
        <f t="shared" si="30"/>
        <v>-9.1948967138860471E-2</v>
      </c>
      <c r="DN12" s="71">
        <f>'CCSD(T)'!BX13</f>
        <v>2.3302074901446823</v>
      </c>
      <c r="DO12" s="23">
        <f t="shared" si="8"/>
        <v>9.0091003782726276E-2</v>
      </c>
      <c r="DP12" s="39">
        <f>'CCSD(T)'!CG13</f>
        <v>2.712975273124671</v>
      </c>
      <c r="DQ12" s="23">
        <f t="shared" si="35"/>
        <v>0.12037632902153472</v>
      </c>
      <c r="DR12" s="23">
        <f t="shared" si="36"/>
        <v>-1.3754156085489466E-2</v>
      </c>
      <c r="DU12" s="75">
        <f t="shared" si="11"/>
        <v>-7.0056926739000006E-2</v>
      </c>
      <c r="DV12" s="23">
        <f t="shared" si="12"/>
        <v>-7.6181203000032838E-2</v>
      </c>
      <c r="DW12">
        <f t="shared" si="31"/>
        <v>1.0874185686712905</v>
      </c>
      <c r="DY12" s="5" t="s">
        <v>9</v>
      </c>
      <c r="DZ12">
        <v>-1231.597124444</v>
      </c>
      <c r="EA12" s="34">
        <f>627.5095*(DZ14-DZ13)</f>
        <v>1.4951009971348312</v>
      </c>
      <c r="EB12" s="28"/>
      <c r="EC12" s="5" t="s">
        <v>9</v>
      </c>
      <c r="ED12" s="33">
        <v>-1229.5203565920001</v>
      </c>
      <c r="EE12" s="21">
        <f t="shared" si="32"/>
        <v>-1231.7094531457071</v>
      </c>
      <c r="EF12" s="33">
        <v>-1231.716756349</v>
      </c>
      <c r="EG12" s="33">
        <v>-1231.5977289140001</v>
      </c>
      <c r="EH12" s="74">
        <v>-1231.581606838</v>
      </c>
      <c r="EI12" s="74">
        <v>-0.11172423170699999</v>
      </c>
      <c r="EJ12" s="34">
        <f>627.5095*(ED14-ED13)</f>
        <v>2.2823731608532052</v>
      </c>
      <c r="EK12" s="34">
        <f>627.5095*(EH14-EH13)</f>
        <v>2.6368890453343026</v>
      </c>
      <c r="EL12" s="34">
        <f>627.5095*(EG14-EG13)</f>
        <v>1.479956682933026</v>
      </c>
      <c r="EM12" s="34">
        <f>627.5095*(EE14-EE13)</f>
        <v>1.5325353694745187</v>
      </c>
      <c r="EN12" s="34">
        <f>627.5095*(EF14-EF13)</f>
        <v>1.6552985249184144</v>
      </c>
      <c r="EO12" s="33">
        <f t="shared" si="33"/>
        <v>-0.98159052041588812</v>
      </c>
      <c r="EP12" s="33">
        <f t="shared" si="34"/>
        <v>0.17534184198538849</v>
      </c>
      <c r="ER12" s="39"/>
      <c r="ES12" s="23">
        <f>EN12-'LNO-CCSD(T)-def2nZVP'!MF13</f>
        <v>0.10813723750918358</v>
      </c>
      <c r="ET12" s="33">
        <f>EN12-'LNO-CCSD(T)-def2nZVP'!PV13</f>
        <v>0.29635288039263186</v>
      </c>
      <c r="EU12" s="23"/>
    </row>
    <row r="13" spans="1:151" ht="17">
      <c r="A13" s="1">
        <v>8.85</v>
      </c>
      <c r="B13" s="6"/>
      <c r="C13" s="5" t="s">
        <v>10</v>
      </c>
      <c r="D13" s="33">
        <v>-1228.9380283180001</v>
      </c>
      <c r="E13" s="33">
        <f t="shared" si="13"/>
        <v>-1230.7325868098269</v>
      </c>
      <c r="F13" s="33">
        <v>-1230.7405385960001</v>
      </c>
      <c r="G13" s="33">
        <v>-1230.646897442</v>
      </c>
      <c r="H13" s="33">
        <v>-1230.6221511030001</v>
      </c>
      <c r="I13" s="335">
        <v>-8.5689367826999999E-2</v>
      </c>
      <c r="J13" s="18" t="s">
        <v>119</v>
      </c>
      <c r="K13" s="34">
        <f>627.5095*(D14-D12)</f>
        <v>24.550222341133495</v>
      </c>
      <c r="L13" s="34">
        <f>627.5095*(H14-H12)</f>
        <v>2.413210774173836</v>
      </c>
      <c r="M13" s="34">
        <f>627.5095*(G14-G12)</f>
        <v>13.612258613915149</v>
      </c>
      <c r="N13" s="34">
        <f>627.5095*(E14-E12)</f>
        <v>8.7881132547312664</v>
      </c>
      <c r="O13" s="34">
        <f>627.5095*(F14-F12)</f>
        <v>7.857111083074976</v>
      </c>
      <c r="P13" s="33">
        <f t="shared" si="0"/>
        <v>5.4439003089011404</v>
      </c>
      <c r="Q13" s="23">
        <f t="shared" si="1"/>
        <v>-5.7551475308401727</v>
      </c>
      <c r="R13" s="33">
        <f>O13-'CCSD(T)'!CI14</f>
        <v>-0.74209413594734031</v>
      </c>
      <c r="S13" s="33"/>
      <c r="T13" s="5" t="s">
        <v>10</v>
      </c>
      <c r="U13" s="9">
        <v>-1228.937752675</v>
      </c>
      <c r="V13" s="52">
        <f t="shared" si="14"/>
        <v>-1230.7320129275301</v>
      </c>
      <c r="W13" s="336">
        <v>-1230.73996887</v>
      </c>
      <c r="X13" s="10">
        <v>-1230.6463557110001</v>
      </c>
      <c r="Y13" s="10">
        <v>-1230.621575249</v>
      </c>
      <c r="Z13" s="9">
        <v>-8.5657216529999997E-2</v>
      </c>
      <c r="AA13" s="18" t="s">
        <v>119</v>
      </c>
      <c r="AB13" s="34">
        <f>627.5095*(U14-U12)</f>
        <v>25.13628295600072</v>
      </c>
      <c r="AC13" s="34">
        <f>627.5095*(Y14-Y12)</f>
        <v>3.1081938606341719</v>
      </c>
      <c r="AD13" s="34">
        <f>627.5095*(X14-X12)</f>
        <v>14.123628655536887</v>
      </c>
      <c r="AE13" s="34">
        <f>627.5095*(V14-V12)</f>
        <v>9.2973649936442104</v>
      </c>
      <c r="AF13" s="34">
        <f>627.5095*(W14-W12)</f>
        <v>8.3598654193469581</v>
      </c>
      <c r="AG13" s="33">
        <f t="shared" si="2"/>
        <v>5.2516715587127862</v>
      </c>
      <c r="AH13" s="23">
        <f t="shared" si="3"/>
        <v>-5.7637632361899289</v>
      </c>
      <c r="AI13" s="39">
        <f>AF13-'CCSD(T)'!CI14</f>
        <v>-0.23933979967535812</v>
      </c>
      <c r="AJ13" s="361"/>
      <c r="AK13" s="5" t="s">
        <v>10</v>
      </c>
      <c r="AL13" s="9">
        <v>-1228.9377526809999</v>
      </c>
      <c r="AM13" s="52">
        <f t="shared" si="15"/>
        <v>-1230.731769550302</v>
      </c>
      <c r="AN13" s="277">
        <v>-1230.7393301990001</v>
      </c>
      <c r="AO13" s="9">
        <v>-1230.647643322</v>
      </c>
      <c r="AP13" s="9">
        <v>-1230.62107937</v>
      </c>
      <c r="AQ13" s="9">
        <v>-8.4126228302000006E-2</v>
      </c>
      <c r="AR13" s="18" t="s">
        <v>119</v>
      </c>
      <c r="AS13" s="34">
        <f>627.5095*(AL14-AL12)</f>
        <v>25.136258483103674</v>
      </c>
      <c r="AT13" s="34">
        <f>627.5095*(AP14-AP12)</f>
        <v>3.0913709584367135</v>
      </c>
      <c r="AU13" s="34">
        <f>627.5095*(AO14-AO12)</f>
        <v>13.828765079082215</v>
      </c>
      <c r="AV13" s="34">
        <f>627.5095*(AM14-AM12)</f>
        <v>8.9523939559202343</v>
      </c>
      <c r="AW13" s="34">
        <f>627.5095*(AN14-AN12)</f>
        <v>8.0025508424158929</v>
      </c>
      <c r="AX13" s="33">
        <f t="shared" si="4"/>
        <v>4.9111798839791794</v>
      </c>
      <c r="AY13" s="23">
        <f t="shared" si="5"/>
        <v>-5.8262142366663223</v>
      </c>
      <c r="AZ13" s="33">
        <f>AW13-'CCSD(T)'!CI14</f>
        <v>-0.5966543766064234</v>
      </c>
      <c r="BA13" s="33"/>
      <c r="BB13" s="5" t="s">
        <v>10</v>
      </c>
      <c r="BC13" s="33">
        <v>-1228.878286439</v>
      </c>
      <c r="BD13" s="33">
        <v>-1228.87800294</v>
      </c>
      <c r="BE13" s="33">
        <v>-1228.8773932500001</v>
      </c>
      <c r="BF13" s="33">
        <f t="shared" si="16"/>
        <v>-1230.537373424248</v>
      </c>
      <c r="BG13" s="33">
        <v>-1230.545271169</v>
      </c>
      <c r="BH13" s="33">
        <v>-1230.4593369470001</v>
      </c>
      <c r="BI13" s="33">
        <v>-1230.4353689479999</v>
      </c>
      <c r="BJ13" s="4">
        <v>-7.8036477248000002E-2</v>
      </c>
      <c r="BK13" s="18" t="s">
        <v>119</v>
      </c>
      <c r="BL13" s="34">
        <f>627.5095*(BC14-BC12)</f>
        <v>25.186446693062333</v>
      </c>
      <c r="BM13" s="34">
        <f>627.5095*(BD14-BD12)</f>
        <v>25.74417337149259</v>
      </c>
      <c r="BN13" s="34">
        <f>627.5095*(BE14-BE12)</f>
        <v>25.710538862291902</v>
      </c>
      <c r="BO13" s="34">
        <f>627.5095*(BI14-BI12)</f>
        <v>3.4122655115626213</v>
      </c>
      <c r="BP13" s="34">
        <f>627.5095*(BH14-BH12)</f>
        <v>14.429281630518341</v>
      </c>
      <c r="BQ13" s="34">
        <f>627.5095*(BF14-BF12)</f>
        <v>9.7057278269988583</v>
      </c>
      <c r="BR13" s="34">
        <f>627.5095*(BG14-BG12)</f>
        <v>8.7306419576096719</v>
      </c>
      <c r="BS13" s="33">
        <f t="shared" si="6"/>
        <v>5.3183764460470506</v>
      </c>
      <c r="BT13" s="33">
        <f t="shared" si="17"/>
        <v>-5.6986396729086692</v>
      </c>
      <c r="BU13" s="68">
        <f t="shared" si="18"/>
        <v>-0.9750858693891864</v>
      </c>
      <c r="BV13" s="18" t="str">
        <f t="shared" si="7"/>
        <v>04_start</v>
      </c>
      <c r="BW13" s="57">
        <f>BL13-'CCSD(T)'!BV14</f>
        <v>-0.52117084263078439</v>
      </c>
      <c r="BX13" s="65">
        <f>BM13-'CCSD(T)'!BV14</f>
        <v>3.6555835799472192E-2</v>
      </c>
      <c r="BY13" s="65">
        <f>BN13-'CCSD(T)'!BV14</f>
        <v>2.9213265987841908E-3</v>
      </c>
      <c r="BZ13" s="57">
        <f>BO13-'CCSD(T)'!BW14</f>
        <v>-0.57743478671774717</v>
      </c>
      <c r="CA13" s="57">
        <f>BP13-'CCSD(T)'!BX14</f>
        <v>-0.6019802035781705</v>
      </c>
      <c r="CB13" s="57"/>
      <c r="CC13" s="57">
        <f>BR13-'CCSD(T)'!CG14</f>
        <v>-0.63278959843477267</v>
      </c>
      <c r="CD13" s="23">
        <f>BQ13-'CCSD(T)'!CG14</f>
        <v>0.34229627095441373</v>
      </c>
      <c r="CE13" s="23">
        <f t="shared" si="19"/>
        <v>-8.0809360947386111E-2</v>
      </c>
      <c r="CF13" s="23">
        <f t="shared" si="20"/>
        <v>-3.0809394856602168E-2</v>
      </c>
      <c r="CH13" s="23"/>
      <c r="CI13" s="5" t="s">
        <v>10</v>
      </c>
      <c r="CJ13" s="33">
        <v>-1228.87800294</v>
      </c>
      <c r="CK13" s="21">
        <f t="shared" si="21"/>
        <v>-1230.5369509820798</v>
      </c>
      <c r="CL13" s="33">
        <v>-1230.5448454899999</v>
      </c>
      <c r="CM13" s="33">
        <v>-1230.4589177309999</v>
      </c>
      <c r="CN13" s="74">
        <v>-1230.434883202</v>
      </c>
      <c r="CO13" s="74">
        <v>-7.8033251080000005E-2</v>
      </c>
      <c r="CP13" s="34">
        <f>627.5095*(CJ14-CJ12)</f>
        <v>25.744099952944126</v>
      </c>
      <c r="CQ13" s="34">
        <f>627.5095*(CN14-CN12)</f>
        <v>4.0434892402355898</v>
      </c>
      <c r="CR13" s="34">
        <f>627.5095*(CM14-CM12)</f>
        <v>14.954367147339619</v>
      </c>
      <c r="CS13" s="34">
        <f>627.5095*(CK14-CK12)</f>
        <v>10.228070471445296</v>
      </c>
      <c r="CT13" s="34">
        <f>627.5095*(CL14-CL12)</f>
        <v>9.251363773287796</v>
      </c>
      <c r="CU13" s="33">
        <f t="shared" si="22"/>
        <v>5.2078745330522063</v>
      </c>
      <c r="CV13" s="33">
        <f t="shared" si="23"/>
        <v>-5.7030033740518231</v>
      </c>
      <c r="CW13" s="23"/>
      <c r="CX13" s="33">
        <f>CQ13-'CCSD(T)'!BW14</f>
        <v>5.3788941955221325E-2</v>
      </c>
      <c r="CY13" s="33">
        <f>CR13-'CCSD(T)'!CF14</f>
        <v>-7.6894686756892483E-2</v>
      </c>
      <c r="CZ13" s="33">
        <f>CS13-'CCSD(T)'!CG14</f>
        <v>0.86463891540085136</v>
      </c>
      <c r="DA13" s="33">
        <f>CT13-'CCSD(T)'!CG14</f>
        <v>-0.11206778275664853</v>
      </c>
      <c r="DB13" s="33">
        <f>CP13-'CCSD(T)'!BV14</f>
        <v>3.6482417251008314E-2</v>
      </c>
      <c r="DC13" s="33"/>
      <c r="DD13" s="33">
        <f t="shared" si="24"/>
        <v>-0.1133771040079008</v>
      </c>
      <c r="DE13" s="33">
        <f t="shared" si="25"/>
        <v>-3.5173095999756043E-2</v>
      </c>
      <c r="DH13" s="71" t="str">
        <f t="shared" si="26"/>
        <v>04_start</v>
      </c>
      <c r="DI13" s="71" t="str">
        <f t="shared" si="27"/>
        <v>∆E#rev</v>
      </c>
      <c r="DJ13" s="23">
        <f t="shared" si="28"/>
        <v>0.52508551682127802</v>
      </c>
      <c r="DK13" s="23">
        <f t="shared" si="29"/>
        <v>0.52234264444643763</v>
      </c>
      <c r="DL13" s="23">
        <f t="shared" si="30"/>
        <v>0.52072181567812414</v>
      </c>
      <c r="DN13" s="71">
        <f>'CCSD(T)'!BX14</f>
        <v>15.031261834096512</v>
      </c>
      <c r="DO13" s="23">
        <f t="shared" si="8"/>
        <v>-7.6894686756892483E-2</v>
      </c>
      <c r="DP13" s="39">
        <f>'CCSD(T)'!CG14</f>
        <v>9.3634315560444445</v>
      </c>
      <c r="DQ13" s="23">
        <f t="shared" si="35"/>
        <v>-0.11206778275664853</v>
      </c>
      <c r="DR13" s="23">
        <f t="shared" si="36"/>
        <v>0.86463891540085136</v>
      </c>
      <c r="DU13" s="75">
        <f t="shared" si="11"/>
        <v>-7.8033251080000005E-2</v>
      </c>
      <c r="DV13" s="23">
        <f t="shared" si="12"/>
        <v>-8.5927759000014703E-2</v>
      </c>
      <c r="DW13">
        <f t="shared" si="31"/>
        <v>1.1011685122784545</v>
      </c>
      <c r="DY13" s="5" t="s">
        <v>10</v>
      </c>
      <c r="DZ13">
        <v>-1231.578391583</v>
      </c>
      <c r="EA13" s="34">
        <f>627.5095*(DZ14-DZ12)</f>
        <v>13.250149236807742</v>
      </c>
      <c r="EB13" s="28"/>
      <c r="EC13" s="5" t="s">
        <v>10</v>
      </c>
      <c r="ED13" s="33">
        <v>-1229.4869540560001</v>
      </c>
      <c r="EE13" s="21">
        <f t="shared" si="32"/>
        <v>-1231.6984681152189</v>
      </c>
      <c r="EF13" s="33">
        <v>-1231.70733797</v>
      </c>
      <c r="EG13" s="33">
        <v>-1231.578885053</v>
      </c>
      <c r="EH13" s="74">
        <v>-1231.5844659029999</v>
      </c>
      <c r="EI13" s="74">
        <v>-0.119583062219</v>
      </c>
      <c r="EJ13" s="34">
        <f>627.5095*(ED14-ED12)</f>
        <v>23.242781824970066</v>
      </c>
      <c r="EK13" s="34">
        <f>627.5095*(EH14-EH12)</f>
        <v>0.84279859675526292</v>
      </c>
      <c r="EL13" s="34">
        <f>627.5095*(EG14-EG12)</f>
        <v>13.304658477144097</v>
      </c>
      <c r="EM13" s="34">
        <f>627.5095*(EE14-EE12)</f>
        <v>8.4257463586097874</v>
      </c>
      <c r="EN13" s="34">
        <f>627.5095*(EF14-EF12)</f>
        <v>7.5654208219896395</v>
      </c>
      <c r="EO13" s="33">
        <f t="shared" si="33"/>
        <v>6.7226222252343764</v>
      </c>
      <c r="EP13" s="33">
        <f t="shared" si="34"/>
        <v>-5.7392376551544571</v>
      </c>
      <c r="ER13" s="39"/>
      <c r="ES13" s="23">
        <f>EN13-'LNO-CCSD(T)-def2nZVP'!MF14</f>
        <v>-0.1923707618767212</v>
      </c>
      <c r="ET13" s="33">
        <f>EN13-'LNO-CCSD(T)-def2nZVP'!PV14</f>
        <v>-0.68448938493412914</v>
      </c>
      <c r="EU13" s="23"/>
    </row>
    <row r="14" spans="1:151" ht="17">
      <c r="A14" s="1">
        <v>-7.37</v>
      </c>
      <c r="B14" s="6"/>
      <c r="C14" s="5" t="s">
        <v>11</v>
      </c>
      <c r="D14" s="33">
        <v>-1228.9350617309999</v>
      </c>
      <c r="E14" s="33">
        <f t="shared" si="13"/>
        <v>-1230.728775766323</v>
      </c>
      <c r="F14" s="33">
        <v>-1230.7365106919999</v>
      </c>
      <c r="G14" s="33">
        <v>-1230.6434671009999</v>
      </c>
      <c r="H14" s="33">
        <v>-1230.615707404</v>
      </c>
      <c r="I14" s="335">
        <v>-8.5308665322999994E-2</v>
      </c>
      <c r="J14" s="18" t="s">
        <v>120</v>
      </c>
      <c r="K14" s="34">
        <f>627.5095*(D12-D13)</f>
        <v>-22.688660815948058</v>
      </c>
      <c r="L14" s="34">
        <f>627.5095*(H12-H13)</f>
        <v>1.6302715635302514</v>
      </c>
      <c r="M14" s="34">
        <f>627.5095*(G12-G13)</f>
        <v>-11.459687048168089</v>
      </c>
      <c r="N14" s="34">
        <f>627.5095*(E12-E13)</f>
        <v>-6.3966472511197257</v>
      </c>
      <c r="O14" s="34">
        <f>627.5095*(F12-F13)</f>
        <v>-5.3295630578816562</v>
      </c>
      <c r="P14" s="33">
        <f t="shared" si="0"/>
        <v>-6.9598346214119076</v>
      </c>
      <c r="Q14" s="23">
        <f t="shared" si="1"/>
        <v>6.1301239902864326</v>
      </c>
      <c r="R14" s="33">
        <f>O14-'CCSD(T)'!CI15</f>
        <v>0.90938591761845533</v>
      </c>
      <c r="S14" s="33"/>
      <c r="T14" s="5" t="s">
        <v>11</v>
      </c>
      <c r="U14" s="9">
        <v>-1228.9349157060001</v>
      </c>
      <c r="V14" s="52">
        <f t="shared" si="14"/>
        <v>-1230.7285699226081</v>
      </c>
      <c r="W14" s="336">
        <v>-1230.736311871</v>
      </c>
      <c r="X14" s="10">
        <v>-1230.6432586400001</v>
      </c>
      <c r="Y14" s="10">
        <v>-1230.6153741129999</v>
      </c>
      <c r="Z14" s="9">
        <v>-8.5311282608E-2</v>
      </c>
      <c r="AA14" s="18" t="s">
        <v>120</v>
      </c>
      <c r="AB14" s="34">
        <f>627.5095*(U12-U13)</f>
        <v>-23.35605795737515</v>
      </c>
      <c r="AC14" s="34">
        <f>627.5095*(Y12-Y13)</f>
        <v>0.78307789020328367</v>
      </c>
      <c r="AD14" s="34">
        <f>627.5095*(X12-X13)</f>
        <v>-12.180187180889693</v>
      </c>
      <c r="AE14" s="34">
        <f>627.5095*(V12-V13)</f>
        <v>-7.1368466965304673</v>
      </c>
      <c r="AF14" s="34">
        <f>627.5095*(W12-W13)</f>
        <v>-6.0650638053651349</v>
      </c>
      <c r="AG14" s="33">
        <f t="shared" si="2"/>
        <v>-6.8481416955684189</v>
      </c>
      <c r="AH14" s="23">
        <f t="shared" si="3"/>
        <v>6.1151233755245578</v>
      </c>
      <c r="AI14" s="39">
        <f>AF14-'CCSD(T)'!CI15</f>
        <v>0.17388517013497662</v>
      </c>
      <c r="AJ14" s="361"/>
      <c r="AK14" s="5" t="s">
        <v>11</v>
      </c>
      <c r="AL14" s="9">
        <v>-1228.9349157260001</v>
      </c>
      <c r="AM14" s="52">
        <f t="shared" si="15"/>
        <v>-1230.7278936674841</v>
      </c>
      <c r="AN14" s="277">
        <v>-1230.7352007029999</v>
      </c>
      <c r="AO14" s="9">
        <v>-1230.644247019</v>
      </c>
      <c r="AP14" s="9">
        <v>-1230.6148677690001</v>
      </c>
      <c r="AQ14" s="9">
        <v>-8.3646648483999997E-2</v>
      </c>
      <c r="AR14" s="18" t="s">
        <v>120</v>
      </c>
      <c r="AS14" s="34">
        <f>627.5095*(AL12-AL13)</f>
        <v>-23.356042269660875</v>
      </c>
      <c r="AT14" s="34">
        <f>627.5095*(AP12-AP13)</f>
        <v>0.80646767921284446</v>
      </c>
      <c r="AU14" s="34">
        <f>627.5095*(AO12-AO13)</f>
        <v>-11.697552681675472</v>
      </c>
      <c r="AV14" s="34">
        <f>627.5095*(AM12-AM13)</f>
        <v>-6.5202406667602713</v>
      </c>
      <c r="AW14" s="34">
        <f>627.5095*(AN12-AN13)</f>
        <v>-5.4112528721208424</v>
      </c>
      <c r="AX14" s="33">
        <f t="shared" si="4"/>
        <v>-6.2177205513336871</v>
      </c>
      <c r="AY14" s="23">
        <f t="shared" si="5"/>
        <v>6.2862998095546292</v>
      </c>
      <c r="AZ14" s="33">
        <f>AW14-'CCSD(T)'!CI15</f>
        <v>0.82769610337926913</v>
      </c>
      <c r="BA14" s="33"/>
      <c r="BB14" s="5" t="s">
        <v>11</v>
      </c>
      <c r="BC14" s="33">
        <v>-1228.8751313119999</v>
      </c>
      <c r="BD14" s="33">
        <v>-1228.87497429</v>
      </c>
      <c r="BE14" s="33">
        <v>-1228.87435312</v>
      </c>
      <c r="BF14" s="33">
        <f t="shared" si="16"/>
        <v>-1230.53292958272</v>
      </c>
      <c r="BG14" s="33">
        <v>-1230.5406094059999</v>
      </c>
      <c r="BH14" s="33">
        <v>-1230.455343285</v>
      </c>
      <c r="BI14" s="33">
        <v>-1230.4280406729999</v>
      </c>
      <c r="BJ14" s="4">
        <v>-7.7586297720000003E-2</v>
      </c>
      <c r="BK14" s="18" t="s">
        <v>120</v>
      </c>
      <c r="BL14" s="34">
        <f>627.5095*(BC12-BC13)</f>
        <v>-23.206574526775935</v>
      </c>
      <c r="BM14" s="34">
        <f>627.5095*(BD12-BD13)</f>
        <v>-23.84366672429692</v>
      </c>
      <c r="BN14" s="34">
        <f>627.5095*(BE12-BE13)</f>
        <v>-23.802828406028738</v>
      </c>
      <c r="BO14" s="34">
        <f>627.5095*(BI12-BI13)</f>
        <v>1.1862966695269552</v>
      </c>
      <c r="BP14" s="34">
        <f>627.5095*(BH12-BH13)</f>
        <v>-11.923220785676353</v>
      </c>
      <c r="BQ14" s="34">
        <f>627.5095*(BF12-BF13)</f>
        <v>-6.9171750517013875</v>
      </c>
      <c r="BR14" s="34">
        <f>627.5095*(BG12-BG13)</f>
        <v>-5.8053413883246057</v>
      </c>
      <c r="BS14" s="33">
        <f t="shared" si="6"/>
        <v>-6.9916380578515609</v>
      </c>
      <c r="BT14" s="33">
        <f t="shared" si="17"/>
        <v>6.1178793973517474</v>
      </c>
      <c r="BU14" s="68">
        <f t="shared" si="18"/>
        <v>1.1118336633767818</v>
      </c>
      <c r="BV14" s="18" t="str">
        <f t="shared" si="7"/>
        <v>04_ts</v>
      </c>
      <c r="BW14" s="57">
        <f>BL14-'CCSD(T)'!BV15</f>
        <v>0.59352512283881609</v>
      </c>
      <c r="BX14" s="65">
        <f>BM14-'CCSD(T)'!BV15</f>
        <v>-4.3567074682169249E-2</v>
      </c>
      <c r="BY14" s="65">
        <f>BN14-'CCSD(T)'!BV15</f>
        <v>-2.7287564139868437E-3</v>
      </c>
      <c r="BZ14" s="57">
        <f>BO14-'CCSD(T)'!BW15</f>
        <v>0.70549630011705333</v>
      </c>
      <c r="CA14" s="57">
        <f>BP14-'CCSD(T)'!BX15</f>
        <v>0.77783355827547673</v>
      </c>
      <c r="CB14" s="57"/>
      <c r="CC14" s="57">
        <f>BR14-'CCSD(T)'!CG15</f>
        <v>0.84511489459516831</v>
      </c>
      <c r="CD14" s="23">
        <f>BQ14-'CCSD(T)'!CG15</f>
        <v>-0.26671876878161349</v>
      </c>
      <c r="CE14" s="23">
        <f t="shared" si="19"/>
        <v>0.18430843543666064</v>
      </c>
      <c r="CF14" s="23">
        <f t="shared" si="20"/>
        <v>6.7281336319691576E-2</v>
      </c>
      <c r="CH14" s="23"/>
      <c r="CI14" s="5" t="s">
        <v>11</v>
      </c>
      <c r="CJ14" s="33">
        <v>-1228.8749742949999</v>
      </c>
      <c r="CK14" s="21">
        <f t="shared" si="21"/>
        <v>-1230.532649499605</v>
      </c>
      <c r="CL14" s="33">
        <v>-1230.5403302570001</v>
      </c>
      <c r="CM14" s="33">
        <v>-1230.4550607399999</v>
      </c>
      <c r="CN14" s="74">
        <v>-1230.4277223290001</v>
      </c>
      <c r="CO14" s="74">
        <v>-7.7588759605000002E-2</v>
      </c>
      <c r="CP14" s="34">
        <f>627.5095*(CJ12-CJ13)</f>
        <v>-23.843596443262776</v>
      </c>
      <c r="CQ14" s="34">
        <f>627.5095*(CN12-CN13)</f>
        <v>0.45002659554238222</v>
      </c>
      <c r="CR14" s="34">
        <f>627.5095*(CM12-CM13)</f>
        <v>-12.534068653412211</v>
      </c>
      <c r="CS14" s="34">
        <f>627.5095*(CK12-CK13)</f>
        <v>-7.5288493544061144</v>
      </c>
      <c r="CT14" s="34">
        <f>627.5095*(CL12-CL13)</f>
        <v>-6.4180121711415907</v>
      </c>
      <c r="CU14" s="33">
        <f t="shared" si="22"/>
        <v>-6.8680387666839726</v>
      </c>
      <c r="CV14" s="33">
        <f t="shared" si="23"/>
        <v>6.1160564822706203</v>
      </c>
      <c r="CW14" s="23"/>
      <c r="CX14" s="33">
        <f>CQ14-'CCSD(T)'!BW15</f>
        <v>-3.0773773867519671E-2</v>
      </c>
      <c r="CY14" s="33">
        <f>CR14-'CCSD(T)'!CF15</f>
        <v>0.16698569053961876</v>
      </c>
      <c r="CZ14" s="33">
        <f>CS14-'CCSD(T)'!CG15</f>
        <v>-0.87839307148634038</v>
      </c>
      <c r="DA14" s="33">
        <f>CT14-'CCSD(T)'!CG15</f>
        <v>0.23244411177818325</v>
      </c>
      <c r="DB14" s="33">
        <f>CP14-'CCSD(T)'!BV15</f>
        <v>-4.3496793648024834E-2</v>
      </c>
      <c r="DC14" s="33"/>
      <c r="DD14" s="33">
        <f t="shared" si="24"/>
        <v>0.21048248418764359</v>
      </c>
      <c r="DE14" s="33">
        <f t="shared" si="25"/>
        <v>6.545842123856449E-2</v>
      </c>
      <c r="DH14" s="71" t="str">
        <f t="shared" si="26"/>
        <v>04_ts</v>
      </c>
      <c r="DI14" s="71" t="str">
        <f t="shared" si="27"/>
        <v>∆Ereac</v>
      </c>
      <c r="DJ14" s="23">
        <f t="shared" si="28"/>
        <v>-0.61084786773585797</v>
      </c>
      <c r="DK14" s="23">
        <f t="shared" si="29"/>
        <v>-0.61167430270472689</v>
      </c>
      <c r="DL14" s="23">
        <f t="shared" si="30"/>
        <v>-0.61267078281698506</v>
      </c>
      <c r="DN14" s="71">
        <f>'CCSD(T)'!BX15</f>
        <v>-12.70105434395183</v>
      </c>
      <c r="DO14" s="23">
        <f t="shared" si="8"/>
        <v>0.16698569053961876</v>
      </c>
      <c r="DP14" s="39">
        <f>'CCSD(T)'!CG15</f>
        <v>-6.650456282919774</v>
      </c>
      <c r="DQ14" s="23">
        <f t="shared" si="35"/>
        <v>0.23244411177818325</v>
      </c>
      <c r="DR14" s="23">
        <f t="shared" si="36"/>
        <v>-0.87839307148634038</v>
      </c>
      <c r="DU14" s="75">
        <f t="shared" si="11"/>
        <v>-7.7588759605000002E-2</v>
      </c>
      <c r="DV14" s="23">
        <f t="shared" si="12"/>
        <v>-8.5269517000142514E-2</v>
      </c>
      <c r="DW14">
        <f t="shared" si="31"/>
        <v>1.0989931716171881</v>
      </c>
      <c r="DY14" s="5" t="s">
        <v>11</v>
      </c>
      <c r="DZ14">
        <v>-1231.576008988</v>
      </c>
      <c r="EA14" s="34">
        <f>627.5095*(DZ12-DZ13)</f>
        <v>-11.755048239672909</v>
      </c>
      <c r="EB14" s="28"/>
      <c r="EC14" s="5" t="s">
        <v>11</v>
      </c>
      <c r="ED14" s="33">
        <v>-1229.483316863</v>
      </c>
      <c r="EE14" s="21">
        <f t="shared" si="32"/>
        <v>-1231.6960258647518</v>
      </c>
      <c r="EF14" s="33">
        <v>-1231.704700084</v>
      </c>
      <c r="EG14" s="33">
        <v>-1231.5765265919999</v>
      </c>
      <c r="EH14" s="74">
        <v>-1231.5802637530001</v>
      </c>
      <c r="EI14" s="74">
        <v>-0.11949927275199999</v>
      </c>
      <c r="EJ14" s="34">
        <f>627.5095*(ED12-ED13)</f>
        <v>-20.960408664116862</v>
      </c>
      <c r="EK14" s="34">
        <f>627.5095*(EH12-EH13)</f>
        <v>1.7940904485790397</v>
      </c>
      <c r="EL14" s="34">
        <f>627.5095*(EG12-EG13)</f>
        <v>-11.824701794211069</v>
      </c>
      <c r="EM14" s="34">
        <f>627.5095*(EE12-EE13)</f>
        <v>-6.8932109891352695</v>
      </c>
      <c r="EN14" s="34">
        <f>627.5095*(EF12-EF13)</f>
        <v>-5.9101222970712248</v>
      </c>
      <c r="EO14" s="33">
        <f t="shared" si="33"/>
        <v>-7.7042127456502643</v>
      </c>
      <c r="EP14" s="33">
        <f t="shared" si="34"/>
        <v>5.9145794971398447</v>
      </c>
      <c r="ER14" s="39"/>
      <c r="ES14" s="23">
        <f>EN14-'LNO-CCSD(T)-def2nZVP'!MF15</f>
        <v>0.30050799938590522</v>
      </c>
      <c r="ET14" s="33">
        <f>EN14-'LNO-CCSD(T)-def2nZVP'!PV15</f>
        <v>0.98084226532676233</v>
      </c>
      <c r="EU14" s="23"/>
    </row>
    <row r="15" spans="1:151" ht="17">
      <c r="A15" s="1">
        <v>4.47</v>
      </c>
      <c r="B15" s="6"/>
      <c r="C15" s="5" t="s">
        <v>12</v>
      </c>
      <c r="D15" s="33">
        <v>-2737.937085302</v>
      </c>
      <c r="E15" s="33">
        <f t="shared" si="13"/>
        <v>-2742.2375255773309</v>
      </c>
      <c r="F15" s="33">
        <v>-2742.2575968639999</v>
      </c>
      <c r="G15" s="33">
        <v>-2742.0797971090001</v>
      </c>
      <c r="H15" s="33">
        <v>-2741.9506179169998</v>
      </c>
      <c r="I15" s="335">
        <v>-0.15772846833099999</v>
      </c>
      <c r="J15" s="18" t="s">
        <v>118</v>
      </c>
      <c r="K15" s="34">
        <f>627.5095*(D17-D16)</f>
        <v>9.3128044834524797</v>
      </c>
      <c r="L15" s="34">
        <f>627.5095*(H17-H16)</f>
        <v>3.0492449905947425</v>
      </c>
      <c r="M15" s="34">
        <f>627.5095*(G17-G16)</f>
        <v>5.6765482008789014</v>
      </c>
      <c r="N15" s="34">
        <f>627.5095*(E17-E16)</f>
        <v>5.2379966451956337</v>
      </c>
      <c r="O15" s="34">
        <f>627.5095*(F17-F16)</f>
        <v>5.2483714861954844</v>
      </c>
      <c r="P15" s="33">
        <f t="shared" si="0"/>
        <v>2.1991264956007419</v>
      </c>
      <c r="Q15" s="23">
        <f t="shared" si="1"/>
        <v>-0.428176714683417</v>
      </c>
      <c r="R15" s="33">
        <f>O15-'CCSD(T)'!CI16</f>
        <v>0.5729638008478064</v>
      </c>
      <c r="S15" s="33"/>
      <c r="T15" s="5" t="s">
        <v>12</v>
      </c>
      <c r="U15" s="9">
        <v>-2737.9377305940002</v>
      </c>
      <c r="V15" s="52">
        <f t="shared" si="14"/>
        <v>-2742.2384834181812</v>
      </c>
      <c r="W15" s="336">
        <v>-2742.258579588</v>
      </c>
      <c r="X15" s="10">
        <v>-2742.080722656</v>
      </c>
      <c r="Y15" s="10">
        <v>-2741.9514549209998</v>
      </c>
      <c r="Z15" s="9">
        <v>-0.15776076218099999</v>
      </c>
      <c r="AA15" s="18" t="s">
        <v>118</v>
      </c>
      <c r="AB15" s="34">
        <f>627.5095*(U17-U16)</f>
        <v>7.8570257416867397</v>
      </c>
      <c r="AC15" s="34">
        <f>627.5095*(Y17-Y16)</f>
        <v>1.8673879509135409</v>
      </c>
      <c r="AD15" s="34">
        <f>627.5095*(X17-X16)</f>
        <v>4.4201963708432359</v>
      </c>
      <c r="AE15" s="34">
        <f>627.5095*(V17-V16)</f>
        <v>4.0000649656867218</v>
      </c>
      <c r="AF15" s="34">
        <f>627.5095*(W17-W16)</f>
        <v>4.006188820638326</v>
      </c>
      <c r="AG15" s="33">
        <f t="shared" si="2"/>
        <v>2.1388008697247853</v>
      </c>
      <c r="AH15" s="23">
        <f t="shared" si="3"/>
        <v>-0.41400755020490987</v>
      </c>
      <c r="AI15" s="39">
        <f>AF15-'CCSD(T)'!CI16</f>
        <v>-0.66921886470935199</v>
      </c>
      <c r="AJ15" s="361"/>
      <c r="AK15" s="5" t="s">
        <v>12</v>
      </c>
      <c r="AL15" s="9">
        <v>-2737.9377305940002</v>
      </c>
      <c r="AM15" s="52">
        <f t="shared" si="15"/>
        <v>-2742.2234721122686</v>
      </c>
      <c r="AN15" s="277">
        <v>-2742.2405528049999</v>
      </c>
      <c r="AO15" s="9">
        <v>-2742.0745515519998</v>
      </c>
      <c r="AP15" s="9">
        <v>-2741.9477803330001</v>
      </c>
      <c r="AQ15" s="9">
        <v>-0.148920560269</v>
      </c>
      <c r="AR15" s="18" t="s">
        <v>118</v>
      </c>
      <c r="AS15" s="34">
        <f>627.5095*(AL17-AL16)</f>
        <v>7.8570263691896036</v>
      </c>
      <c r="AT15" s="34">
        <f>627.5095*(AP17-AP16)</f>
        <v>1.8367234440141182</v>
      </c>
      <c r="AU15" s="34">
        <f>627.5095*(AO17-AO16)</f>
        <v>4.4225771418201578</v>
      </c>
      <c r="AV15" s="34">
        <f>627.5095*(AM17-AM16)</f>
        <v>3.7927575630935055</v>
      </c>
      <c r="AW15" s="34">
        <f>627.5095*(AN17-AN16)</f>
        <v>3.7523631103600446</v>
      </c>
      <c r="AX15" s="33">
        <f t="shared" si="4"/>
        <v>1.9156396663459263</v>
      </c>
      <c r="AY15" s="23">
        <f t="shared" si="5"/>
        <v>-0.67021403146011327</v>
      </c>
      <c r="AZ15" s="33">
        <f>AW15-'CCSD(T)'!CI16</f>
        <v>-0.92304457498763348</v>
      </c>
      <c r="BA15" s="33"/>
      <c r="BB15" s="5" t="s">
        <v>12</v>
      </c>
      <c r="BC15" s="33">
        <v>-2737.8256977390001</v>
      </c>
      <c r="BD15" s="33">
        <v>-2737.8264963000001</v>
      </c>
      <c r="BE15" s="33">
        <v>-2737.8240546000002</v>
      </c>
      <c r="BF15" s="33">
        <f t="shared" si="16"/>
        <v>-2741.7012048420302</v>
      </c>
      <c r="BG15" s="33">
        <v>-2741.7200475330001</v>
      </c>
      <c r="BH15" s="33">
        <v>-2741.5624482630001</v>
      </c>
      <c r="BI15" s="33">
        <v>-2741.427766449</v>
      </c>
      <c r="BJ15" s="4">
        <v>-0.13875657902999999</v>
      </c>
      <c r="BK15" s="18" t="s">
        <v>118</v>
      </c>
      <c r="BL15" s="34">
        <f>627.5095*(BC17-BC16)</f>
        <v>9.4857059411181659</v>
      </c>
      <c r="BM15" s="34">
        <f>627.5095*(BD17-BD16)</f>
        <v>8.0743592643317683</v>
      </c>
      <c r="BN15" s="34">
        <f>627.5095*(BE17-BE16)</f>
        <v>8.0377064345385829</v>
      </c>
      <c r="BO15" s="34">
        <f>627.5095*(BI17-BI16)</f>
        <v>5.8761307350313565</v>
      </c>
      <c r="BP15" s="34">
        <f>627.5095*(BH17-BH16)</f>
        <v>8.1378054950511416</v>
      </c>
      <c r="BQ15" s="34">
        <f>627.5095*(BF17-BF16)</f>
        <v>7.9236201020534098</v>
      </c>
      <c r="BR15" s="34">
        <f>627.5095*(BG17-BG16)</f>
        <v>7.9407097810010292</v>
      </c>
      <c r="BS15" s="33">
        <f t="shared" si="6"/>
        <v>2.0645790459696727</v>
      </c>
      <c r="BT15" s="33">
        <f t="shared" si="17"/>
        <v>-0.19709571405011239</v>
      </c>
      <c r="BU15" s="68">
        <f t="shared" si="18"/>
        <v>1.7089678947619369E-2</v>
      </c>
      <c r="BV15" s="18" t="str">
        <f t="shared" si="7"/>
        <v>05_end_correct</v>
      </c>
      <c r="BW15" s="57">
        <f>BL15-'CCSD(T)'!BV16</f>
        <v>1.4475920708819956</v>
      </c>
      <c r="BX15" s="65">
        <f>BM15-'CCSD(T)'!BV16</f>
        <v>3.6245394095598016E-2</v>
      </c>
      <c r="BY15" s="65">
        <f>BN15-'CCSD(T)'!BV16</f>
        <v>-4.0743569758738829E-4</v>
      </c>
      <c r="BZ15" s="57">
        <f>BO15-'CCSD(T)'!BW16</f>
        <v>1.3782135647745388</v>
      </c>
      <c r="CA15" s="57">
        <f>BP15-'CCSD(T)'!BX16</f>
        <v>0.82118237467755506</v>
      </c>
      <c r="CB15" s="57"/>
      <c r="CC15" s="57">
        <f>BR15-'CCSD(T)'!CG16</f>
        <v>0.59384833432584561</v>
      </c>
      <c r="CD15" s="23">
        <f>BQ15-'CCSD(T)'!CG16</f>
        <v>0.57675865537822624</v>
      </c>
      <c r="CE15" s="23">
        <f t="shared" si="19"/>
        <v>-0.62640969620444054</v>
      </c>
      <c r="CF15" s="23">
        <f t="shared" si="20"/>
        <v>-0.22733404035170945</v>
      </c>
      <c r="CH15" s="23"/>
      <c r="CI15" s="5" t="s">
        <v>12</v>
      </c>
      <c r="CJ15" s="33">
        <v>-2737.8264962439998</v>
      </c>
      <c r="CK15" s="21">
        <f t="shared" si="21"/>
        <v>-2741.7022200721349</v>
      </c>
      <c r="CL15" s="33">
        <v>-2741.7211053320498</v>
      </c>
      <c r="CM15" s="33">
        <v>-2741.5634259379999</v>
      </c>
      <c r="CN15" s="74">
        <v>-2741.4289162800001</v>
      </c>
      <c r="CO15" s="74">
        <v>-0.138794134135</v>
      </c>
      <c r="CP15" s="34">
        <f>627.5095*(CJ17-CJ16)</f>
        <v>8.0742902384460304</v>
      </c>
      <c r="CQ15" s="34">
        <f>627.5095*(CN17-CN16)</f>
        <v>4.6199590003151201</v>
      </c>
      <c r="CR15" s="34">
        <f>627.5095*(CM17-CM16)</f>
        <v>6.8841927438373043</v>
      </c>
      <c r="CS15" s="34">
        <f>627.5095*(CK17-CK16)</f>
        <v>6.6861993833734967</v>
      </c>
      <c r="CT15" s="34">
        <f>627.5095*(CL17-CL16)</f>
        <v>6.7016407923588961</v>
      </c>
      <c r="CU15" s="33">
        <f t="shared" si="22"/>
        <v>2.081681792043776</v>
      </c>
      <c r="CV15" s="33">
        <f t="shared" si="23"/>
        <v>-0.18255195147840819</v>
      </c>
      <c r="CW15" s="23"/>
      <c r="CX15" s="33">
        <f>CQ15-'CCSD(T)'!BW16</f>
        <v>0.12204183005830238</v>
      </c>
      <c r="CY15" s="33">
        <f>CR15-'CCSD(T)'!CF16</f>
        <v>-0.43243037653628225</v>
      </c>
      <c r="CZ15" s="33">
        <f>CS15-'CCSD(T)'!CG16</f>
        <v>-0.66066206330168686</v>
      </c>
      <c r="DA15" s="33">
        <f>CT15-'CCSD(T)'!CG16</f>
        <v>-0.6452206543162875</v>
      </c>
      <c r="DB15" s="33">
        <f>CP15-'CCSD(T)'!BV16</f>
        <v>3.6176368209860144E-2</v>
      </c>
      <c r="DC15" s="33"/>
      <c r="DD15" s="33">
        <f t="shared" si="24"/>
        <v>-0.46860674474614239</v>
      </c>
      <c r="DE15" s="33">
        <f t="shared" si="25"/>
        <v>-0.21279027778000525</v>
      </c>
      <c r="DH15" s="71" t="str">
        <f t="shared" si="26"/>
        <v>05_end_correct</v>
      </c>
      <c r="DI15" s="71" t="str">
        <f t="shared" si="27"/>
        <v>∆E#fwd</v>
      </c>
      <c r="DJ15" s="23">
        <f t="shared" si="28"/>
        <v>-1.2536127512138373</v>
      </c>
      <c r="DK15" s="23">
        <f t="shared" si="29"/>
        <v>-1.2374207186799131</v>
      </c>
      <c r="DL15" s="23">
        <f t="shared" si="30"/>
        <v>-1.2390689886421331</v>
      </c>
      <c r="DN15" s="71">
        <f>'CCSD(T)'!BX16</f>
        <v>7.3166231203735865</v>
      </c>
      <c r="DO15" s="23">
        <f t="shared" si="8"/>
        <v>-0.43243037653628225</v>
      </c>
      <c r="DP15" s="39">
        <f>'CCSD(T)'!CG16</f>
        <v>7.3468614466751836</v>
      </c>
      <c r="DQ15" s="23">
        <f t="shared" si="35"/>
        <v>-0.6452206543162875</v>
      </c>
      <c r="DR15" s="23">
        <f t="shared" si="36"/>
        <v>-0.66066206330168686</v>
      </c>
      <c r="DU15" s="75">
        <f t="shared" si="11"/>
        <v>-0.138794134135</v>
      </c>
      <c r="DV15" s="23">
        <f t="shared" si="12"/>
        <v>-0.15767939404986464</v>
      </c>
      <c r="DW15">
        <f t="shared" si="31"/>
        <v>1.1360667007475664</v>
      </c>
      <c r="DY15" s="5" t="s">
        <v>12</v>
      </c>
      <c r="DZ15">
        <v>-2744.4138663489998</v>
      </c>
      <c r="EA15" s="34">
        <f>627.5095*(DZ17-DZ16)</f>
        <v>5.0859952456400022</v>
      </c>
      <c r="EB15" s="28"/>
      <c r="EC15" s="5" t="s">
        <v>12</v>
      </c>
      <c r="ED15" s="33">
        <v>-2739.3356435320002</v>
      </c>
      <c r="EE15" s="21">
        <f t="shared" si="32"/>
        <v>-2744.6532061883254</v>
      </c>
      <c r="EF15" s="33">
        <v>-2744.6782145510001</v>
      </c>
      <c r="EG15" s="33">
        <v>-2744.4143052190002</v>
      </c>
      <c r="EH15" s="74">
        <v>-2744.3924147789999</v>
      </c>
      <c r="EI15" s="74">
        <v>-0.23890096932499999</v>
      </c>
      <c r="EJ15" s="34">
        <f>627.5095*(ED17-ED16)</f>
        <v>9.091305552852134</v>
      </c>
      <c r="EK15" s="34">
        <f>627.5095*(EH17-EH16)</f>
        <v>1.1581591434838772</v>
      </c>
      <c r="EL15" s="34">
        <f>627.5095*(EG17-EG16)</f>
        <v>4.8066606467803616</v>
      </c>
      <c r="EM15" s="34">
        <f>627.5095*(EE17-EE16)</f>
        <v>4.2314834849579599</v>
      </c>
      <c r="EN15" s="34">
        <f>627.5095*(EF17-EF16)</f>
        <v>4.1759684184548691</v>
      </c>
      <c r="EO15" s="33">
        <f t="shared" si="33"/>
        <v>3.0178092749709919</v>
      </c>
      <c r="EP15" s="33">
        <f t="shared" si="34"/>
        <v>-0.63069222832549254</v>
      </c>
      <c r="ER15" s="39"/>
      <c r="ES15" s="23">
        <f>EN15-'LNO-CCSD(T)-def2nZVP'!MF16</f>
        <v>-0.51039120221584255</v>
      </c>
      <c r="ET15" s="33">
        <f>EN15-'LNO-CCSD(T)-def2nZVP'!PV16</f>
        <v>-0.45107049005824518</v>
      </c>
      <c r="EU15" s="23"/>
    </row>
    <row r="16" spans="1:151" ht="17">
      <c r="A16" s="1">
        <v>22.77</v>
      </c>
      <c r="B16" s="6"/>
      <c r="C16" s="5" t="s">
        <v>13</v>
      </c>
      <c r="D16" s="33">
        <v>-2737.9174068799998</v>
      </c>
      <c r="E16" s="33">
        <f t="shared" si="13"/>
        <v>-2742.2104855440521</v>
      </c>
      <c r="F16" s="33">
        <v>-2742.2300633680002</v>
      </c>
      <c r="G16" s="33">
        <v>-2742.0533826159999</v>
      </c>
      <c r="H16" s="33">
        <v>-2741.9139633770001</v>
      </c>
      <c r="I16" s="335">
        <v>-0.15710292805199999</v>
      </c>
      <c r="J16" s="18" t="s">
        <v>119</v>
      </c>
      <c r="K16" s="34">
        <f>627.5095*(D17-D15)</f>
        <v>21.661201233585295</v>
      </c>
      <c r="L16" s="34">
        <f>627.5095*(H17-H15)</f>
        <v>26.050317058564655</v>
      </c>
      <c r="M16" s="34">
        <f>627.5095*(G17-G15)</f>
        <v>22.251893496172119</v>
      </c>
      <c r="N16" s="34">
        <f>627.5095*(E17-E15)</f>
        <v>22.205874407964149</v>
      </c>
      <c r="O16" s="34">
        <f>627.5095*(F17-F15)</f>
        <v>22.52590179422258</v>
      </c>
      <c r="P16" s="33">
        <f t="shared" si="0"/>
        <v>-3.5244152643420747</v>
      </c>
      <c r="Q16" s="23">
        <f t="shared" si="1"/>
        <v>0.27400829805046101</v>
      </c>
      <c r="R16" s="33">
        <f>O16-'CCSD(T)'!CI17</f>
        <v>0.48733599793302673</v>
      </c>
      <c r="S16" s="33"/>
      <c r="T16" s="5" t="s">
        <v>13</v>
      </c>
      <c r="U16" s="9">
        <v>-2737.9168965079998</v>
      </c>
      <c r="V16" s="52">
        <f t="shared" si="14"/>
        <v>-2742.2100940593373</v>
      </c>
      <c r="W16" s="336">
        <v>-2742.2296510910001</v>
      </c>
      <c r="X16" s="10">
        <v>-2742.0529855350001</v>
      </c>
      <c r="Y16" s="10">
        <v>-2741.9133151880001</v>
      </c>
      <c r="Z16" s="9">
        <v>-0.15710852433700001</v>
      </c>
      <c r="AA16" s="18" t="s">
        <v>119</v>
      </c>
      <c r="AB16" s="34">
        <f>627.5095*(U17-U15)</f>
        <v>20.930612630740487</v>
      </c>
      <c r="AC16" s="34">
        <f>627.5095*(Y17-Y15)</f>
        <v>25.800432735721792</v>
      </c>
      <c r="AD16" s="34">
        <f>627.5095*(X17-X15)</f>
        <v>21.825503300975686</v>
      </c>
      <c r="AE16" s="34">
        <f>627.5095*(V17-V15)</f>
        <v>21.814657339158131</v>
      </c>
      <c r="AF16" s="34">
        <f>627.5095*(W17-W15)</f>
        <v>22.159095508812381</v>
      </c>
      <c r="AG16" s="33">
        <f t="shared" si="2"/>
        <v>-3.6413372269094104</v>
      </c>
      <c r="AH16" s="23">
        <f t="shared" si="3"/>
        <v>0.33359220783669485</v>
      </c>
      <c r="AI16" s="39">
        <f>AF16-'CCSD(T)'!CI17</f>
        <v>0.12052971252282774</v>
      </c>
      <c r="AJ16" s="361"/>
      <c r="AK16" s="5" t="s">
        <v>13</v>
      </c>
      <c r="AL16" s="9">
        <v>-2737.9168965079998</v>
      </c>
      <c r="AM16" s="52">
        <f t="shared" si="15"/>
        <v>-2742.1945839126533</v>
      </c>
      <c r="AN16" s="277">
        <v>-2742.2110903920002</v>
      </c>
      <c r="AO16" s="9">
        <v>-2742.0464145330002</v>
      </c>
      <c r="AP16" s="9">
        <v>-2741.9096761790001</v>
      </c>
      <c r="AQ16" s="9">
        <v>-0.14816937965300001</v>
      </c>
      <c r="AR16" s="18" t="s">
        <v>119</v>
      </c>
      <c r="AS16" s="34">
        <f>627.5095*(AL17-AL15)</f>
        <v>20.930613258243351</v>
      </c>
      <c r="AT16" s="34">
        <f>627.5095*(AP17-AP15)</f>
        <v>25.747442068438662</v>
      </c>
      <c r="AU16" s="34">
        <f>627.5095*(AO17-AO15)</f>
        <v>22.078823865741416</v>
      </c>
      <c r="AV16" s="34">
        <f>627.5095*(AM17-AM15)</f>
        <v>21.920377259569758</v>
      </c>
      <c r="AW16" s="34">
        <f>627.5095*(AN17-AN15)</f>
        <v>22.240307160590195</v>
      </c>
      <c r="AX16" s="33">
        <f t="shared" si="4"/>
        <v>-3.5071349078484673</v>
      </c>
      <c r="AY16" s="23">
        <f t="shared" si="5"/>
        <v>0.16148329484877877</v>
      </c>
      <c r="AZ16" s="33">
        <f>AW16-'CCSD(T)'!CI17</f>
        <v>0.20174136430064138</v>
      </c>
      <c r="BA16" s="33"/>
      <c r="BB16" s="5" t="s">
        <v>13</v>
      </c>
      <c r="BC16" s="33">
        <v>-2737.805036408</v>
      </c>
      <c r="BD16" s="33">
        <v>-2737.8044902199999</v>
      </c>
      <c r="BE16" s="33">
        <v>-2737.8019533400002</v>
      </c>
      <c r="BF16" s="33">
        <f t="shared" si="16"/>
        <v>-2741.674796287637</v>
      </c>
      <c r="BG16" s="33">
        <v>-2741.6931641460001</v>
      </c>
      <c r="BH16" s="33">
        <v>-2741.536152611</v>
      </c>
      <c r="BI16" s="33">
        <v>-2741.3924006420002</v>
      </c>
      <c r="BJ16" s="4">
        <v>-0.138643676637</v>
      </c>
      <c r="BK16" s="18" t="s">
        <v>119</v>
      </c>
      <c r="BL16" s="34">
        <f>627.5095*(BC17-BC15)</f>
        <v>22.450887426360413</v>
      </c>
      <c r="BM16" s="34">
        <f>627.5095*(BD17-BD15)</f>
        <v>21.883383522223674</v>
      </c>
      <c r="BN16" s="34">
        <f>627.5095*(BE17-BE15)</f>
        <v>21.90645704650824</v>
      </c>
      <c r="BO16" s="34">
        <f>627.5095*(BI17-BI15)</f>
        <v>28.068510602594067</v>
      </c>
      <c r="BP16" s="34">
        <f>627.5095*(BH17-BH15)</f>
        <v>24.638576933772974</v>
      </c>
      <c r="BQ16" s="34">
        <f>627.5095*(BF17-BF15)</f>
        <v>24.495238865008421</v>
      </c>
      <c r="BR16" s="34">
        <f>627.5095*(BG17-BG15)</f>
        <v>24.810290515676297</v>
      </c>
      <c r="BS16" s="33">
        <f t="shared" si="6"/>
        <v>-3.2582200869177704</v>
      </c>
      <c r="BT16" s="33">
        <f t="shared" si="17"/>
        <v>0.17171358190332242</v>
      </c>
      <c r="BU16" s="68">
        <f t="shared" si="18"/>
        <v>0.31505165066787555</v>
      </c>
      <c r="BV16" s="18" t="str">
        <f t="shared" si="7"/>
        <v>05_start</v>
      </c>
      <c r="BW16" s="57">
        <f>BL16-'CCSD(T)'!BV17</f>
        <v>0.56211630209054064</v>
      </c>
      <c r="BX16" s="65">
        <f>BM16-'CCSD(T)'!BV17</f>
        <v>-5.3876020461984808E-3</v>
      </c>
      <c r="BY16" s="65">
        <f>BN16-'CCSD(T)'!BV17</f>
        <v>1.7685922238367624E-2</v>
      </c>
      <c r="BZ16" s="57">
        <f>BO16-'CCSD(T)'!BW17</f>
        <v>4.1620401568629006E-2</v>
      </c>
      <c r="CA16" s="57">
        <f>BP16-'CCSD(T)'!BX17</f>
        <v>0.36193808651779236</v>
      </c>
      <c r="CB16" s="57"/>
      <c r="CC16" s="57">
        <f>BR16-'CCSD(T)'!CG17</f>
        <v>0.32790829260323306</v>
      </c>
      <c r="CD16" s="23">
        <f>BQ16-'CCSD(T)'!CG17</f>
        <v>1.2856641935357516E-2</v>
      </c>
      <c r="CE16" s="23">
        <f t="shared" si="19"/>
        <v>-0.20017821557274829</v>
      </c>
      <c r="CF16" s="23">
        <f t="shared" si="20"/>
        <v>-3.4029793914559292E-2</v>
      </c>
      <c r="CH16" s="23"/>
      <c r="CI16" s="5" t="s">
        <v>13</v>
      </c>
      <c r="CJ16" s="33">
        <v>-2737.8044901570001</v>
      </c>
      <c r="CK16" s="21">
        <f t="shared" si="21"/>
        <v>-2741.6743665476392</v>
      </c>
      <c r="CL16" s="33">
        <v>-2741.6927177419998</v>
      </c>
      <c r="CM16" s="33">
        <v>-2741.535715813</v>
      </c>
      <c r="CN16" s="74">
        <v>-2741.3916326090002</v>
      </c>
      <c r="CO16" s="74">
        <v>-0.13865073463899999</v>
      </c>
      <c r="CP16" s="34">
        <f>627.5095*(CJ17-CJ15)</f>
        <v>21.883318888572624</v>
      </c>
      <c r="CQ16" s="34">
        <f>627.5095*(CN17-CN15)</f>
        <v>28.015816747589831</v>
      </c>
      <c r="CR16" s="34">
        <f>627.5095*(CM17-CM15)</f>
        <v>24.272559427452649</v>
      </c>
      <c r="CS16" s="34">
        <f>627.5095*(CK17-CK15)</f>
        <v>24.164550612870404</v>
      </c>
      <c r="CT16" s="34">
        <f>627.5095*(CL17-CL15)</f>
        <v>24.51512323083179</v>
      </c>
      <c r="CU16" s="33">
        <f t="shared" si="22"/>
        <v>-3.5006935167580409</v>
      </c>
      <c r="CV16" s="33">
        <f t="shared" si="23"/>
        <v>0.24256380337914152</v>
      </c>
      <c r="CW16" s="23"/>
      <c r="CX16" s="33">
        <f>CQ16-'CCSD(T)'!BW17</f>
        <v>-1.107345343560695E-2</v>
      </c>
      <c r="CY16" s="33">
        <f>CR16-'CCSD(T)'!CF17</f>
        <v>-4.0794198025331241E-3</v>
      </c>
      <c r="CZ16" s="33">
        <f>CS16-'CCSD(T)'!CG17</f>
        <v>-0.31783161020265993</v>
      </c>
      <c r="DA16" s="33">
        <f>CT16-'CCSD(T)'!CG17</f>
        <v>3.2741007758726681E-2</v>
      </c>
      <c r="DB16" s="33">
        <f>CP16-'CCSD(T)'!BV17</f>
        <v>-5.4522356972483976E-3</v>
      </c>
      <c r="DC16" s="33"/>
      <c r="DD16" s="33">
        <f t="shared" si="24"/>
        <v>1.3728158947152735E-3</v>
      </c>
      <c r="DE16" s="33">
        <f t="shared" si="25"/>
        <v>3.6820427561259805E-2</v>
      </c>
      <c r="DH16" s="71" t="str">
        <f t="shared" si="26"/>
        <v>05_start</v>
      </c>
      <c r="DI16" s="71" t="str">
        <f t="shared" si="27"/>
        <v>∆E#rev</v>
      </c>
      <c r="DJ16" s="23">
        <f t="shared" si="28"/>
        <v>-0.36601750632032548</v>
      </c>
      <c r="DK16" s="23">
        <f t="shared" si="29"/>
        <v>-0.33068825213801745</v>
      </c>
      <c r="DL16" s="23">
        <f t="shared" si="30"/>
        <v>-0.29516728484450638</v>
      </c>
      <c r="DN16" s="71">
        <f>'CCSD(T)'!BX17</f>
        <v>24.276638847255182</v>
      </c>
      <c r="DO16" s="23">
        <f t="shared" si="8"/>
        <v>-4.0794198025331241E-3</v>
      </c>
      <c r="DP16" s="39">
        <f>'CCSD(T)'!CG17</f>
        <v>24.482382223073063</v>
      </c>
      <c r="DQ16" s="23">
        <f t="shared" si="35"/>
        <v>3.2741007758726681E-2</v>
      </c>
      <c r="DR16" s="23">
        <f t="shared" si="36"/>
        <v>-0.31783161020265993</v>
      </c>
      <c r="DU16" s="75">
        <f t="shared" si="11"/>
        <v>-0.13865073463899999</v>
      </c>
      <c r="DV16" s="23">
        <f t="shared" si="12"/>
        <v>-0.15700192899976173</v>
      </c>
      <c r="DW16">
        <f t="shared" si="31"/>
        <v>1.1323555508634129</v>
      </c>
      <c r="DY16" s="5" t="s">
        <v>13</v>
      </c>
      <c r="DZ16">
        <v>-2744.3859978410001</v>
      </c>
      <c r="EA16" s="34">
        <f>627.5095*(DZ17-DZ15)</f>
        <v>22.573748766312775</v>
      </c>
      <c r="EB16" s="28"/>
      <c r="EC16" s="5" t="s">
        <v>13</v>
      </c>
      <c r="ED16" s="33">
        <v>-2739.3152519290002</v>
      </c>
      <c r="EE16" s="21">
        <f t="shared" si="32"/>
        <v>-2744.6240237217121</v>
      </c>
      <c r="EF16" s="33">
        <v>-2744.6483653800001</v>
      </c>
      <c r="EG16" s="33">
        <v>-2744.3858454770002</v>
      </c>
      <c r="EH16" s="74">
        <v>-2744.351829876</v>
      </c>
      <c r="EI16" s="74">
        <v>-0.238178244712</v>
      </c>
      <c r="EJ16" s="34">
        <f>627.5095*(ED17-ED15)</f>
        <v>21.887230155585222</v>
      </c>
      <c r="EK16" s="34">
        <f>627.5095*(EH17-EH15)</f>
        <v>26.625571332470454</v>
      </c>
      <c r="EL16" s="34">
        <f>627.5095*(EG17-EG15)</f>
        <v>22.665419119326511</v>
      </c>
      <c r="EM16" s="34">
        <f>627.5095*(EE17-EE15)</f>
        <v>22.543758518231822</v>
      </c>
      <c r="EN16" s="34">
        <f>627.5095*(EF17-EF15)</f>
        <v>22.906606788094109</v>
      </c>
      <c r="EO16" s="33">
        <f t="shared" si="33"/>
        <v>-3.7189645443763446</v>
      </c>
      <c r="EP16" s="33">
        <f t="shared" si="34"/>
        <v>0.24118766876759778</v>
      </c>
      <c r="ER16" s="39"/>
      <c r="ES16" s="23">
        <f>EN16-'LNO-CCSD(T)-def2nZVP'!MF17</f>
        <v>0.26389047954127065</v>
      </c>
      <c r="ET16" s="33">
        <f>EN16-'LNO-CCSD(T)-def2nZVP'!PV17</f>
        <v>0.30848558648803959</v>
      </c>
      <c r="EU16" s="23"/>
    </row>
    <row r="17" spans="1:151" ht="17">
      <c r="A17" s="1">
        <v>-18.29</v>
      </c>
      <c r="B17" s="6"/>
      <c r="C17" s="5" t="s">
        <v>14</v>
      </c>
      <c r="D17" s="33">
        <v>-2737.9025659819999</v>
      </c>
      <c r="E17" s="33">
        <f t="shared" si="13"/>
        <v>-2742.2021382654129</v>
      </c>
      <c r="F17" s="33">
        <v>-2742.2216995560002</v>
      </c>
      <c r="G17" s="33">
        <v>-2742.0443364610001</v>
      </c>
      <c r="H17" s="33">
        <v>-2741.9091040960002</v>
      </c>
      <c r="I17" s="335">
        <v>-0.15780180441300001</v>
      </c>
      <c r="J17" s="18" t="s">
        <v>120</v>
      </c>
      <c r="K17" s="34">
        <f>627.5095*(D15-D16)</f>
        <v>-12.348396750132817</v>
      </c>
      <c r="L17" s="34">
        <f>627.5095*(H15-H16)</f>
        <v>-23.001072067969911</v>
      </c>
      <c r="M17" s="34">
        <f>627.5095*(G15-G16)</f>
        <v>-16.575345295293214</v>
      </c>
      <c r="N17" s="34">
        <f>627.5095*(E15-E16)</f>
        <v>-16.967877762768513</v>
      </c>
      <c r="O17" s="34">
        <f>627.5095*(F15-F16)</f>
        <v>-17.277530308027096</v>
      </c>
      <c r="P17" s="33">
        <f t="shared" si="0"/>
        <v>5.7235417599428153</v>
      </c>
      <c r="Q17" s="23">
        <f t="shared" si="1"/>
        <v>-0.70218501273388156</v>
      </c>
      <c r="R17" s="33">
        <f>O17-'CCSD(T)'!CI18</f>
        <v>8.5627802914778783E-2</v>
      </c>
      <c r="S17" s="33"/>
      <c r="T17" s="5" t="s">
        <v>14</v>
      </c>
      <c r="U17" s="9">
        <v>-2737.9043755409998</v>
      </c>
      <c r="V17" s="52">
        <f t="shared" si="14"/>
        <v>-2742.2037195503208</v>
      </c>
      <c r="W17" s="336">
        <v>-2742.2232668229999</v>
      </c>
      <c r="X17" s="10">
        <v>-2742.045941504</v>
      </c>
      <c r="Y17" s="10">
        <v>-2741.9103393159999</v>
      </c>
      <c r="Z17" s="9">
        <v>-0.15777804632100001</v>
      </c>
      <c r="AA17" s="18" t="s">
        <v>120</v>
      </c>
      <c r="AB17" s="34">
        <f>627.5095*(U15-U16)</f>
        <v>-13.073586889053749</v>
      </c>
      <c r="AC17" s="34">
        <f>627.5095*(Y15-Y16)</f>
        <v>-23.933044784808253</v>
      </c>
      <c r="AD17" s="34">
        <f>627.5095*(X15-X16)</f>
        <v>-17.405306930132451</v>
      </c>
      <c r="AE17" s="34">
        <f>627.5095*(V15-V16)</f>
        <v>-17.81459237347141</v>
      </c>
      <c r="AF17" s="34">
        <f>627.5095*(W15-W16)</f>
        <v>-18.152906688174056</v>
      </c>
      <c r="AG17" s="33">
        <f t="shared" si="2"/>
        <v>5.7801380966341966</v>
      </c>
      <c r="AH17" s="23">
        <f t="shared" si="3"/>
        <v>-0.74759975804160561</v>
      </c>
      <c r="AI17" s="39">
        <f>AF17-'CCSD(T)'!CI18</f>
        <v>-0.7897485772321815</v>
      </c>
      <c r="AJ17" s="361"/>
      <c r="AK17" s="5" t="s">
        <v>14</v>
      </c>
      <c r="AL17" s="9">
        <v>-2737.9043755399998</v>
      </c>
      <c r="AM17" s="52">
        <f t="shared" si="15"/>
        <v>-2742.188539768998</v>
      </c>
      <c r="AN17" s="277">
        <v>-2742.2051106210001</v>
      </c>
      <c r="AO17" s="9">
        <v>-2742.0393667080002</v>
      </c>
      <c r="AP17" s="9">
        <v>-2741.9067491740002</v>
      </c>
      <c r="AQ17" s="9">
        <v>-0.14917306099800001</v>
      </c>
      <c r="AR17" s="18" t="s">
        <v>120</v>
      </c>
      <c r="AS17" s="34">
        <f>627.5095*(AL15-AL16)</f>
        <v>-13.073586889053749</v>
      </c>
      <c r="AT17" s="34">
        <f>627.5095*(AP15-AP16)</f>
        <v>-23.910718624424543</v>
      </c>
      <c r="AU17" s="34">
        <f>627.5095*(AO15-AO16)</f>
        <v>-17.656246723921257</v>
      </c>
      <c r="AV17" s="34">
        <f>627.5095*(AM15-AM16)</f>
        <v>-18.127619696476252</v>
      </c>
      <c r="AW17" s="34">
        <f>627.5095*(AN15-AN16)</f>
        <v>-18.487944050230151</v>
      </c>
      <c r="AX17" s="33">
        <f t="shared" si="4"/>
        <v>5.422774574194392</v>
      </c>
      <c r="AY17" s="23">
        <f t="shared" si="5"/>
        <v>-0.8316973263088947</v>
      </c>
      <c r="AZ17" s="33">
        <f>AW17-'CCSD(T)'!CI18</f>
        <v>-1.1247859392882766</v>
      </c>
      <c r="BA17" s="33"/>
      <c r="BB17" s="5" t="s">
        <v>14</v>
      </c>
      <c r="BC17" s="33">
        <v>-2737.789919974</v>
      </c>
      <c r="BD17" s="33">
        <v>-2737.7916229100001</v>
      </c>
      <c r="BE17" s="33">
        <v>-2737.7891444400002</v>
      </c>
      <c r="BF17" s="33">
        <f t="shared" si="16"/>
        <v>-2741.662169195773</v>
      </c>
      <c r="BG17" s="33">
        <v>-2741.6805098200002</v>
      </c>
      <c r="BH17" s="33">
        <v>-2741.5231841929999</v>
      </c>
      <c r="BI17" s="33">
        <v>-2741.3830364320002</v>
      </c>
      <c r="BJ17" s="4">
        <v>-0.13898500277299999</v>
      </c>
      <c r="BK17" s="18" t="s">
        <v>120</v>
      </c>
      <c r="BL17" s="34">
        <f>627.5095*(BC15-BC16)</f>
        <v>-12.965181485242248</v>
      </c>
      <c r="BM17" s="34">
        <f>627.5095*(BD15-BD16)</f>
        <v>-13.809024257891906</v>
      </c>
      <c r="BN17" s="34">
        <f>627.5095*(BE15-BE16)</f>
        <v>-13.868750611969659</v>
      </c>
      <c r="BO17" s="34">
        <f>627.5095*(BI15-BI16)</f>
        <v>-22.192379867562714</v>
      </c>
      <c r="BP17" s="34">
        <f>627.5095*(BH15-BH16)</f>
        <v>-16.500771438721834</v>
      </c>
      <c r="BQ17" s="34">
        <f>627.5095*(BF15-BF16)</f>
        <v>-16.571618762955008</v>
      </c>
      <c r="BR17" s="34">
        <f>627.5095*(BG15-BG16)</f>
        <v>-16.869580734675267</v>
      </c>
      <c r="BS17" s="33">
        <f t="shared" si="6"/>
        <v>5.3227991328874467</v>
      </c>
      <c r="BT17" s="33">
        <f t="shared" si="17"/>
        <v>-0.36880929595343304</v>
      </c>
      <c r="BU17" s="68">
        <f t="shared" si="18"/>
        <v>-0.29796197172025884</v>
      </c>
      <c r="BV17" s="18" t="str">
        <f t="shared" si="7"/>
        <v>05_ts</v>
      </c>
      <c r="BW17" s="57">
        <f>BL17-'CCSD(T)'!BV18</f>
        <v>0.88547576879145673</v>
      </c>
      <c r="BX17" s="65">
        <f>BM17-'CCSD(T)'!BV18</f>
        <v>4.1632996141798273E-2</v>
      </c>
      <c r="BY17" s="65">
        <f>BN17-'CCSD(T)'!BV18</f>
        <v>-1.8093357935955012E-2</v>
      </c>
      <c r="BZ17" s="57">
        <f>BO17-'CCSD(T)'!BW18</f>
        <v>1.336593163205908</v>
      </c>
      <c r="CA17" s="57">
        <f>BP17-'CCSD(T)'!BX18</f>
        <v>0.45924428815975915</v>
      </c>
      <c r="CB17" s="57"/>
      <c r="CC17" s="57">
        <f>BR17-'CCSD(T)'!CG18</f>
        <v>0.26594004172261165</v>
      </c>
      <c r="CD17" s="23">
        <f>BQ17-'CCSD(T)'!CG18</f>
        <v>0.5639020134428705</v>
      </c>
      <c r="CE17" s="23">
        <f t="shared" si="19"/>
        <v>-0.42623148063169758</v>
      </c>
      <c r="CF17" s="23">
        <f t="shared" si="20"/>
        <v>-0.1933042464371475</v>
      </c>
      <c r="CH17" s="23"/>
      <c r="CI17" s="5" t="s">
        <v>14</v>
      </c>
      <c r="CJ17" s="33">
        <v>-2737.7916229570001</v>
      </c>
      <c r="CK17" s="21">
        <f t="shared" si="21"/>
        <v>-2741.66371141113</v>
      </c>
      <c r="CL17" s="33">
        <v>-2741.68203799804</v>
      </c>
      <c r="CM17" s="33">
        <v>-2741.5247451539999</v>
      </c>
      <c r="CN17" s="74">
        <v>-2741.3842702359998</v>
      </c>
      <c r="CO17" s="74">
        <v>-0.13896625712999999</v>
      </c>
      <c r="CP17" s="34">
        <f>627.5095*(CJ15-CJ16)</f>
        <v>-13.809028650126594</v>
      </c>
      <c r="CQ17" s="34">
        <f>627.5095*(CN15-CN16)</f>
        <v>-23.395857747274714</v>
      </c>
      <c r="CR17" s="34">
        <f>627.5095*(CM15-CM16)</f>
        <v>-17.388366683615342</v>
      </c>
      <c r="CS17" s="34">
        <f>627.5095*(CK15-CK16)</f>
        <v>-17.478351229496909</v>
      </c>
      <c r="CT17" s="34">
        <f>627.5095*(CL15-CL16)</f>
        <v>-17.813482438472896</v>
      </c>
      <c r="CU17" s="33">
        <f t="shared" si="22"/>
        <v>5.5823753088018186</v>
      </c>
      <c r="CV17" s="33">
        <f t="shared" si="23"/>
        <v>-0.42511575485755415</v>
      </c>
      <c r="CW17" s="23"/>
      <c r="CX17" s="33">
        <f>CQ17-'CCSD(T)'!BW18</f>
        <v>0.13311528349390755</v>
      </c>
      <c r="CY17" s="33">
        <f>CR17-'CCSD(T)'!CF18</f>
        <v>-0.42835095673374823</v>
      </c>
      <c r="CZ17" s="33">
        <f>CS17-'CCSD(T)'!CG18</f>
        <v>-0.3428304530990296</v>
      </c>
      <c r="DA17" s="33">
        <f>CT17-'CCSD(T)'!CG18</f>
        <v>-0.67796166207501685</v>
      </c>
      <c r="DB17" s="33">
        <f>CP17-'CCSD(T)'!BV18</f>
        <v>4.1628603907110318E-2</v>
      </c>
      <c r="DC17" s="33"/>
      <c r="DD17" s="33">
        <f t="shared" si="24"/>
        <v>-0.46997956064085855</v>
      </c>
      <c r="DE17" s="33">
        <f t="shared" si="25"/>
        <v>-0.24961070534126861</v>
      </c>
      <c r="DH17" s="71" t="str">
        <f t="shared" si="26"/>
        <v>05_ts</v>
      </c>
      <c r="DI17" s="71" t="str">
        <f t="shared" si="27"/>
        <v>∆Ereac</v>
      </c>
      <c r="DJ17" s="23">
        <f t="shared" si="28"/>
        <v>-0.88759524489350738</v>
      </c>
      <c r="DK17" s="23">
        <f t="shared" si="29"/>
        <v>-0.9067324665419001</v>
      </c>
      <c r="DL17" s="23">
        <f t="shared" si="30"/>
        <v>-0.9439017037976285</v>
      </c>
      <c r="DN17" s="71">
        <f>'CCSD(T)'!BX18</f>
        <v>-16.960015726881593</v>
      </c>
      <c r="DO17" s="23">
        <f t="shared" si="8"/>
        <v>-0.42835095673374823</v>
      </c>
      <c r="DP17" s="39">
        <f>'CCSD(T)'!CG18</f>
        <v>-17.135520776397879</v>
      </c>
      <c r="DQ17" s="23">
        <f t="shared" si="35"/>
        <v>-0.67796166207501685</v>
      </c>
      <c r="DR17" s="23">
        <f t="shared" si="36"/>
        <v>-0.3428304530990296</v>
      </c>
      <c r="DU17" s="75">
        <f t="shared" si="11"/>
        <v>-0.13896625712999999</v>
      </c>
      <c r="DV17" s="23">
        <f t="shared" si="12"/>
        <v>-0.15729284404005739</v>
      </c>
      <c r="DW17">
        <f t="shared" si="31"/>
        <v>1.1318779629569591</v>
      </c>
      <c r="DY17" s="5" t="s">
        <v>14</v>
      </c>
      <c r="DZ17">
        <v>-2744.3778927919998</v>
      </c>
      <c r="EA17" s="34">
        <f>627.5095*(DZ15-DZ16)</f>
        <v>-17.487753520672776</v>
      </c>
      <c r="EB17" s="28"/>
      <c r="EC17" s="5" t="s">
        <v>14</v>
      </c>
      <c r="ED17" s="33">
        <v>-2739.3007640119999</v>
      </c>
      <c r="EE17" s="21">
        <f t="shared" si="32"/>
        <v>-2744.6172804238258</v>
      </c>
      <c r="EF17" s="33">
        <v>-2744.641710551</v>
      </c>
      <c r="EG17" s="33">
        <v>-2744.3781855759999</v>
      </c>
      <c r="EH17" s="74">
        <v>-2744.3499842320002</v>
      </c>
      <c r="EI17" s="74">
        <v>-0.23909484782599999</v>
      </c>
      <c r="EJ17" s="34">
        <f>627.5095*(ED15-ED16)</f>
        <v>-12.795924602733086</v>
      </c>
      <c r="EK17" s="34">
        <f>627.5095*(EH15-EH16)</f>
        <v>-25.467412188986579</v>
      </c>
      <c r="EL17" s="34">
        <f>627.5095*(EG15-EG16)</f>
        <v>-17.85875847254615</v>
      </c>
      <c r="EM17" s="34">
        <f>627.5095*(EE15-EE16)</f>
        <v>-18.312275033273863</v>
      </c>
      <c r="EN17" s="34">
        <f>627.5095*(EF15-EF16)</f>
        <v>-18.730638369639241</v>
      </c>
      <c r="EO17" s="33">
        <f t="shared" si="33"/>
        <v>6.7367738193473379</v>
      </c>
      <c r="EP17" s="33">
        <f t="shared" si="34"/>
        <v>-0.87187989709309122</v>
      </c>
      <c r="ER17" s="39"/>
      <c r="ES17" s="23">
        <f>EN17-'LNO-CCSD(T)-def2nZVP'!MF18</f>
        <v>-0.7742816817571132</v>
      </c>
      <c r="ET17" s="33">
        <f>EN17-'LNO-CCSD(T)-def2nZVP'!PV18</f>
        <v>-0.7595560765462821</v>
      </c>
      <c r="EU17" s="23"/>
    </row>
    <row r="18" spans="1:151" ht="17">
      <c r="A18" s="1">
        <v>15.77</v>
      </c>
      <c r="B18" s="6"/>
      <c r="C18" s="5" t="s">
        <v>15</v>
      </c>
      <c r="D18" s="33">
        <v>-2591.8073009899999</v>
      </c>
      <c r="E18" s="33">
        <f t="shared" si="13"/>
        <v>-2594.8537775511418</v>
      </c>
      <c r="F18" s="33">
        <v>-2594.8675668450001</v>
      </c>
      <c r="G18" s="33">
        <v>-2594.7394829539999</v>
      </c>
      <c r="H18" s="33">
        <v>-2594.607101309</v>
      </c>
      <c r="I18" s="335">
        <v>-0.11429459714200001</v>
      </c>
      <c r="J18" s="18" t="s">
        <v>118</v>
      </c>
      <c r="K18" s="34">
        <f>627.5095*(D20-D19)</f>
        <v>21.569765569210862</v>
      </c>
      <c r="L18" s="34">
        <f>627.5095*(H20-H19)</f>
        <v>12.047905668212707</v>
      </c>
      <c r="M18" s="34">
        <f>627.5095*(G20-G19)</f>
        <v>15.200254234992181</v>
      </c>
      <c r="N18" s="34">
        <f>627.5095*(E20-E19)</f>
        <v>14.072545084599021</v>
      </c>
      <c r="O18" s="34">
        <f>627.5095*(F20-F19)</f>
        <v>13.930632461498709</v>
      </c>
      <c r="P18" s="33">
        <f t="shared" si="0"/>
        <v>1.8827267932860021</v>
      </c>
      <c r="Q18" s="23">
        <f t="shared" si="1"/>
        <v>-1.2696217734934727</v>
      </c>
      <c r="R18" s="33">
        <f>O18-'CCSD(T)'!CI19</f>
        <v>0.49049766697477004</v>
      </c>
      <c r="S18" s="33"/>
      <c r="T18" s="5" t="s">
        <v>15</v>
      </c>
      <c r="U18" s="9">
        <v>-2591.8086879080001</v>
      </c>
      <c r="V18" s="52">
        <f t="shared" si="14"/>
        <v>-2594.8552070767369</v>
      </c>
      <c r="W18" s="336">
        <v>-2594.868974902</v>
      </c>
      <c r="X18" s="10">
        <v>-2594.7409150849999</v>
      </c>
      <c r="Y18" s="10">
        <v>-2594.6080096979999</v>
      </c>
      <c r="Z18" s="9">
        <v>-0.114291991737</v>
      </c>
      <c r="AA18" s="18" t="s">
        <v>118</v>
      </c>
      <c r="AB18" s="34">
        <f>627.5095*(U20-U19)</f>
        <v>21.14978475589556</v>
      </c>
      <c r="AC18" s="34">
        <f>627.5095*(Y20-Y19)</f>
        <v>12.284521930391712</v>
      </c>
      <c r="AD18" s="34">
        <f>627.5095*(X20-X19)</f>
        <v>14.772682439347385</v>
      </c>
      <c r="AE18" s="34">
        <f>627.5095*(V20-V19)</f>
        <v>13.663600145601709</v>
      </c>
      <c r="AF18" s="34">
        <f>627.5095*(W20-W19)</f>
        <v>13.543795444865449</v>
      </c>
      <c r="AG18" s="33">
        <f t="shared" si="2"/>
        <v>1.2592735144737368</v>
      </c>
      <c r="AH18" s="23">
        <f t="shared" si="3"/>
        <v>-1.2288869944819361</v>
      </c>
      <c r="AI18" s="39">
        <f>AF18-'CCSD(T)'!CI19</f>
        <v>0.10366065034151006</v>
      </c>
      <c r="AJ18" s="361"/>
      <c r="AK18" s="5" t="s">
        <v>15</v>
      </c>
      <c r="AL18" s="9">
        <v>-2591.8086879369998</v>
      </c>
      <c r="AM18" s="52">
        <f t="shared" si="15"/>
        <v>-2594.8360862048748</v>
      </c>
      <c r="AN18" s="277">
        <v>-2594.8469919210002</v>
      </c>
      <c r="AO18" s="9">
        <v>-2594.7296032079998</v>
      </c>
      <c r="AP18" s="9">
        <v>-2594.60600286</v>
      </c>
      <c r="AQ18" s="9">
        <v>-0.106482996875</v>
      </c>
      <c r="AR18" s="18" t="s">
        <v>118</v>
      </c>
      <c r="AS18" s="34">
        <f>627.5095*(AL20-AL19)</f>
        <v>21.149796051517825</v>
      </c>
      <c r="AT18" s="34">
        <f>627.5095*(AP20-AP19)</f>
        <v>12.377966252549799</v>
      </c>
      <c r="AU18" s="34">
        <f>627.5095*(AO20-AO19)</f>
        <v>15.206921523403931</v>
      </c>
      <c r="AV18" s="34">
        <f>627.5095*(AM20-AM19)</f>
        <v>14.170519253480036</v>
      </c>
      <c r="AW18" s="34">
        <f>627.5095*(AN20-AN19)</f>
        <v>14.03547800361102</v>
      </c>
      <c r="AX18" s="33">
        <f t="shared" si="4"/>
        <v>1.6575117510612216</v>
      </c>
      <c r="AY18" s="23">
        <f t="shared" si="5"/>
        <v>-1.1714435197929109</v>
      </c>
      <c r="AZ18" s="33">
        <f>AW18-'CCSD(T)'!CI19</f>
        <v>0.5953432090870816</v>
      </c>
      <c r="BA18" s="33"/>
      <c r="BB18" s="5" t="s">
        <v>15</v>
      </c>
      <c r="BC18" s="33">
        <v>-2591.7427984569999</v>
      </c>
      <c r="BD18" s="33">
        <v>-2591.7442610100002</v>
      </c>
      <c r="BE18" s="33">
        <v>-2591.7424124099998</v>
      </c>
      <c r="BF18" s="33">
        <f t="shared" si="16"/>
        <v>-2594.4964854057321</v>
      </c>
      <c r="BG18" s="33">
        <v>-2594.5097726590002</v>
      </c>
      <c r="BH18" s="33">
        <v>-2594.3934671540001</v>
      </c>
      <c r="BI18" s="33">
        <v>-2594.2601671379998</v>
      </c>
      <c r="BJ18" s="4">
        <v>-0.10301825173199999</v>
      </c>
      <c r="BK18" s="18" t="s">
        <v>118</v>
      </c>
      <c r="BL18" s="34">
        <f>627.5095*(BC20-BC19)</f>
        <v>19.177651036966491</v>
      </c>
      <c r="BM18" s="34">
        <f>627.5095*(BD20-BD19)</f>
        <v>18.860105502151981</v>
      </c>
      <c r="BN18" s="34">
        <f>627.5095*(BE20-BE19)</f>
        <v>18.874092688802467</v>
      </c>
      <c r="BO18" s="34">
        <f>627.5095*(BI20-BI19)</f>
        <v>9.9556741610501511</v>
      </c>
      <c r="BP18" s="34">
        <f>627.5095*(BH20-BH19)</f>
        <v>13.278419167239202</v>
      </c>
      <c r="BQ18" s="34">
        <f>627.5095*(BF20-BF19)</f>
        <v>12.017330500143025</v>
      </c>
      <c r="BR18" s="34">
        <f>627.5095*(BG20-BG19)</f>
        <v>11.834574401066249</v>
      </c>
      <c r="BS18" s="33">
        <f t="shared" si="6"/>
        <v>1.8789002400160975</v>
      </c>
      <c r="BT18" s="33">
        <f t="shared" si="17"/>
        <v>-1.443844766172953</v>
      </c>
      <c r="BU18" s="68">
        <f t="shared" si="18"/>
        <v>-0.18275609907677648</v>
      </c>
      <c r="BV18" s="18" t="str">
        <f t="shared" si="7"/>
        <v>06_end</v>
      </c>
      <c r="BW18" s="57">
        <f>BL18-'CCSD(T)'!BV19</f>
        <v>0.30631422545724263</v>
      </c>
      <c r="BX18" s="65">
        <f>BM18-'CCSD(T)'!BV19</f>
        <v>-1.1231309357267349E-2</v>
      </c>
      <c r="BY18" s="65">
        <f>BN18-'CCSD(T)'!BV19</f>
        <v>2.7558772932181341E-3</v>
      </c>
      <c r="BZ18" s="57">
        <f>BO18-'CCSD(T)'!BW19</f>
        <v>-0.33595322745471279</v>
      </c>
      <c r="CA18" s="57">
        <f>BP18-'CCSD(T)'!BX19</f>
        <v>0.16434791790319458</v>
      </c>
      <c r="CB18" s="57"/>
      <c r="CC18" s="57">
        <f>BR18-'CCSD(T)'!CG19</f>
        <v>0.27010513920811441</v>
      </c>
      <c r="CD18" s="23">
        <f>BQ18-'CCSD(T)'!CG19</f>
        <v>0.45286123828489089</v>
      </c>
      <c r="CE18" s="23">
        <f t="shared" si="19"/>
        <v>-0.14196630755404804</v>
      </c>
      <c r="CF18" s="23">
        <f t="shared" si="20"/>
        <v>0.10575722130491982</v>
      </c>
      <c r="CH18" s="23"/>
      <c r="CI18" s="5" t="s">
        <v>15</v>
      </c>
      <c r="CJ18" s="33">
        <v>-2591.7442609049999</v>
      </c>
      <c r="CK18" s="21">
        <f t="shared" si="21"/>
        <v>-2594.4979265253428</v>
      </c>
      <c r="CL18" s="33">
        <v>-2594.511194919</v>
      </c>
      <c r="CM18" s="33">
        <v>-2594.394922596</v>
      </c>
      <c r="CN18" s="74">
        <v>-2594.2611734420002</v>
      </c>
      <c r="CO18" s="74">
        <v>-0.103003929343</v>
      </c>
      <c r="CP18" s="34">
        <f>627.5095*(CJ20-CJ19)</f>
        <v>18.860108639666301</v>
      </c>
      <c r="CQ18" s="34">
        <f>627.5095*(CN20-CN19)</f>
        <v>10.265015009171092</v>
      </c>
      <c r="CR18" s="34">
        <f>627.5095*(CM20-CM19)</f>
        <v>12.902262990138526</v>
      </c>
      <c r="CS18" s="34">
        <f>627.5095*(CK20-CK19)</f>
        <v>11.657495877703319</v>
      </c>
      <c r="CT18" s="34">
        <f>627.5095*(CL20-CL19)</f>
        <v>11.489639331612384</v>
      </c>
      <c r="CU18" s="33">
        <f t="shared" si="22"/>
        <v>1.2246243224412918</v>
      </c>
      <c r="CV18" s="33">
        <f t="shared" si="23"/>
        <v>-1.412623658526142</v>
      </c>
      <c r="CW18" s="23"/>
      <c r="CX18" s="33">
        <f>CQ18-'CCSD(T)'!BW19</f>
        <v>-2.6612379333771585E-2</v>
      </c>
      <c r="CY18" s="33">
        <f>CR18-'CCSD(T)'!CF19</f>
        <v>-0.21180825919748081</v>
      </c>
      <c r="CZ18" s="33">
        <f>CS18-'CCSD(T)'!CG19</f>
        <v>9.3026615845184679E-2</v>
      </c>
      <c r="DA18" s="33">
        <f>CT18-'CCSD(T)'!CG19</f>
        <v>-7.482993024575002E-2</v>
      </c>
      <c r="DB18" s="33">
        <f>CP18-'CCSD(T)'!BV19</f>
        <v>-1.1228171842947887E-2</v>
      </c>
      <c r="DC18" s="33"/>
      <c r="DD18" s="33">
        <f t="shared" si="24"/>
        <v>-0.20058008735453292</v>
      </c>
      <c r="DE18" s="33">
        <f t="shared" si="25"/>
        <v>0.13697832895173079</v>
      </c>
      <c r="DH18" s="71" t="str">
        <f t="shared" si="26"/>
        <v>06_end</v>
      </c>
      <c r="DI18" s="71" t="str">
        <f t="shared" si="27"/>
        <v>∆E#fwd</v>
      </c>
      <c r="DJ18" s="23">
        <f t="shared" si="28"/>
        <v>-0.37615617710067539</v>
      </c>
      <c r="DK18" s="23">
        <f t="shared" si="29"/>
        <v>-0.35983462243970621</v>
      </c>
      <c r="DL18" s="23">
        <f t="shared" si="30"/>
        <v>-0.34493506945386443</v>
      </c>
      <c r="DN18" s="71">
        <f>'CCSD(T)'!BX19</f>
        <v>13.114071249336007</v>
      </c>
      <c r="DO18" s="23">
        <f t="shared" si="8"/>
        <v>-0.21180825919748081</v>
      </c>
      <c r="DP18" s="39">
        <f>'CCSD(T)'!CG19</f>
        <v>11.564469261858134</v>
      </c>
      <c r="DQ18" s="23">
        <f t="shared" si="35"/>
        <v>-7.482993024575002E-2</v>
      </c>
      <c r="DR18" s="23">
        <f t="shared" si="36"/>
        <v>9.3026615845184679E-2</v>
      </c>
      <c r="DU18" s="75">
        <f t="shared" si="11"/>
        <v>-0.103003929343</v>
      </c>
      <c r="DV18" s="23">
        <f t="shared" si="12"/>
        <v>-0.11627232299997559</v>
      </c>
      <c r="DW18">
        <f t="shared" si="31"/>
        <v>1.1288144417558308</v>
      </c>
      <c r="DY18" s="5" t="s">
        <v>15</v>
      </c>
      <c r="DZ18">
        <v>-2596.64234204062</v>
      </c>
      <c r="EA18" s="34">
        <f>627.5095*(DZ20-DZ19)</f>
        <v>16.818957033020698</v>
      </c>
      <c r="EB18" s="28"/>
      <c r="EC18" s="5" t="s">
        <v>15</v>
      </c>
      <c r="ED18" s="33">
        <v>-2592.9438783730002</v>
      </c>
      <c r="EE18" s="21">
        <f t="shared" si="32"/>
        <v>-2596.8163874814368</v>
      </c>
      <c r="EF18" s="33">
        <v>-2596.8335524640001</v>
      </c>
      <c r="EG18" s="33">
        <v>-2596.641462523</v>
      </c>
      <c r="EH18" s="74">
        <v>-2596.5884451820002</v>
      </c>
      <c r="EI18" s="74">
        <v>-0.17492495843700001</v>
      </c>
      <c r="EJ18" s="34">
        <f>627.5095*(ED20-ED19)</f>
        <v>22.806341437610484</v>
      </c>
      <c r="EK18" s="34">
        <f>627.5095*(EH20-EH19)</f>
        <v>14.516859366337002</v>
      </c>
      <c r="EL18" s="34">
        <f>627.5095*(EG20-EG19)</f>
        <v>16.752444163845631</v>
      </c>
      <c r="EM18" s="34">
        <f>627.5095*(EE20-EE19)</f>
        <v>15.450351287298409</v>
      </c>
      <c r="EN18" s="34">
        <f>627.5095*(EF20-EF19)</f>
        <v>15.340697135951734</v>
      </c>
      <c r="EO18" s="33">
        <f t="shared" si="33"/>
        <v>0.8238377696147321</v>
      </c>
      <c r="EP18" s="33">
        <f t="shared" si="34"/>
        <v>-1.4117470278938971</v>
      </c>
      <c r="ER18" s="39"/>
      <c r="ES18" s="23">
        <f>EN18-'LNO-CCSD(T)-def2nZVP'!MF19</f>
        <v>-0.12540267832534902</v>
      </c>
      <c r="ET18" s="33">
        <f>EN18-'LNO-CCSD(T)-def2nZVP'!PV19</f>
        <v>-0.41900018436738407</v>
      </c>
      <c r="EU18" s="23"/>
    </row>
    <row r="19" spans="1:151" ht="17">
      <c r="A19" s="1">
        <v>14.25</v>
      </c>
      <c r="B19" s="6"/>
      <c r="C19" s="5" t="s">
        <v>16</v>
      </c>
      <c r="D19" s="33">
        <v>-2591.8151704510001</v>
      </c>
      <c r="E19" s="33">
        <f t="shared" si="13"/>
        <v>-2594.855980977502</v>
      </c>
      <c r="F19" s="33">
        <v>-2594.8693464590001</v>
      </c>
      <c r="G19" s="33">
        <v>-2594.741972717</v>
      </c>
      <c r="H19" s="33">
        <v>-2594.610452421</v>
      </c>
      <c r="I19" s="335">
        <v>-0.114008260502</v>
      </c>
      <c r="J19" s="18" t="s">
        <v>119</v>
      </c>
      <c r="K19" s="34">
        <f>627.5095*(D20-D18)</f>
        <v>16.631604031734195</v>
      </c>
      <c r="L19" s="34">
        <f>627.5095*(H20-H18)</f>
        <v>9.9450510526371136</v>
      </c>
      <c r="M19" s="34">
        <f>627.5095*(G20-G18)</f>
        <v>13.637904299690295</v>
      </c>
      <c r="N19" s="34">
        <f>627.5095*(E20-E18)</f>
        <v>12.689874111016277</v>
      </c>
      <c r="O19" s="34">
        <f>627.5095*(F20-F18)</f>
        <v>12.813907770138862</v>
      </c>
      <c r="P19" s="33">
        <f t="shared" si="0"/>
        <v>2.8688567175017479</v>
      </c>
      <c r="Q19" s="23">
        <f t="shared" si="1"/>
        <v>-0.8239965295514331</v>
      </c>
      <c r="R19" s="33">
        <f>O19-'CCSD(T)'!CI20</f>
        <v>-0.7547838913701419</v>
      </c>
      <c r="S19" s="33"/>
      <c r="T19" s="5" t="s">
        <v>16</v>
      </c>
      <c r="U19" s="9">
        <v>-2591.8158114389998</v>
      </c>
      <c r="V19" s="52">
        <f t="shared" si="14"/>
        <v>-2594.8565518630803</v>
      </c>
      <c r="W19" s="336">
        <v>-2594.869928912</v>
      </c>
      <c r="X19" s="10">
        <v>-2594.7425366020002</v>
      </c>
      <c r="Y19" s="10">
        <v>-2594.611371041</v>
      </c>
      <c r="Z19" s="9">
        <v>-0.11401526108</v>
      </c>
      <c r="AA19" s="18" t="s">
        <v>119</v>
      </c>
      <c r="AB19" s="34">
        <f>627.5095*(U20-U18)</f>
        <v>16.679701380035286</v>
      </c>
      <c r="AC19" s="34">
        <f>627.5095*(Y20-Y18)</f>
        <v>10.175247265100946</v>
      </c>
      <c r="AD19" s="34">
        <f>627.5095*(X20-X18)</f>
        <v>13.755165117228403</v>
      </c>
      <c r="AE19" s="34">
        <f>627.5095*(V20-V18)</f>
        <v>12.819733939615226</v>
      </c>
      <c r="AF19" s="34">
        <f>627.5095*(W20-W18)</f>
        <v>12.945145106778771</v>
      </c>
      <c r="AG19" s="33">
        <f t="shared" si="2"/>
        <v>2.7698978416778246</v>
      </c>
      <c r="AH19" s="23">
        <f t="shared" si="3"/>
        <v>-0.81002001044963201</v>
      </c>
      <c r="AI19" s="39">
        <f>AF19-'CCSD(T)'!CI20</f>
        <v>-0.62354655473023257</v>
      </c>
      <c r="AJ19" s="361"/>
      <c r="AK19" s="5" t="s">
        <v>16</v>
      </c>
      <c r="AL19" s="9">
        <v>-2591.8158114500002</v>
      </c>
      <c r="AM19" s="52">
        <f t="shared" si="15"/>
        <v>-2594.8381748665392</v>
      </c>
      <c r="AN19" s="277">
        <v>-2594.8486892689998</v>
      </c>
      <c r="AO19" s="9">
        <v>-2594.7319313180001</v>
      </c>
      <c r="AP19" s="9">
        <v>-2594.6094575279999</v>
      </c>
      <c r="AQ19" s="9">
        <v>-0.106243548539</v>
      </c>
      <c r="AR19" s="18" t="s">
        <v>119</v>
      </c>
      <c r="AS19" s="34">
        <f>627.5095*(AL20-AL18)</f>
        <v>16.679723970423744</v>
      </c>
      <c r="AT19" s="34">
        <f>627.5095*(AP20-AP18)</f>
        <v>10.210129263264101</v>
      </c>
      <c r="AU19" s="34">
        <f>627.5095*(AO20-AO18)</f>
        <v>13.746010381211448</v>
      </c>
      <c r="AV19" s="34">
        <f>627.5095*(AM20-AM18)</f>
        <v>12.859864216781954</v>
      </c>
      <c r="AW19" s="34">
        <f>627.5095*(AN20-AN18)</f>
        <v>12.970376009023227</v>
      </c>
      <c r="AX19" s="33">
        <f t="shared" si="4"/>
        <v>2.760246745759126</v>
      </c>
      <c r="AY19" s="23">
        <f t="shared" si="5"/>
        <v>-0.77563437218822173</v>
      </c>
      <c r="AZ19" s="33">
        <f>AW19-'CCSD(T)'!CI20</f>
        <v>-0.59831565248577689</v>
      </c>
      <c r="BA19" s="33"/>
      <c r="BB19" s="5" t="s">
        <v>16</v>
      </c>
      <c r="BC19" s="33">
        <v>-2591.7439808479999</v>
      </c>
      <c r="BD19" s="33">
        <v>-2591.7447458900001</v>
      </c>
      <c r="BE19" s="33">
        <v>-2591.74291167</v>
      </c>
      <c r="BF19" s="33">
        <f t="shared" si="16"/>
        <v>-2594.4915806869681</v>
      </c>
      <c r="BG19" s="33">
        <v>-2594.50436373</v>
      </c>
      <c r="BH19" s="33">
        <v>-2594.3893023529999</v>
      </c>
      <c r="BI19" s="33">
        <v>-2594.2563818829999</v>
      </c>
      <c r="BJ19" s="4">
        <v>-0.102278333968</v>
      </c>
      <c r="BK19" s="18" t="s">
        <v>119</v>
      </c>
      <c r="BL19" s="34">
        <f>627.5095*(BC20-BC18)</f>
        <v>18.435689451796332</v>
      </c>
      <c r="BM19" s="34">
        <f>627.5095*(BD20-BD18)</f>
        <v>18.555838695835369</v>
      </c>
      <c r="BN19" s="34">
        <f>627.5095*(BE20-BE18)</f>
        <v>18.560802295708875</v>
      </c>
      <c r="BO19" s="34">
        <f>627.5095*(BI20-BI18)</f>
        <v>12.330957633417153</v>
      </c>
      <c r="BP19" s="34">
        <f>627.5095*(BH20-BH18)</f>
        <v>15.891871360421117</v>
      </c>
      <c r="BQ19" s="34">
        <f>627.5095*(BF20-BF18)</f>
        <v>15.095088119387485</v>
      </c>
      <c r="BR19" s="34">
        <f>627.5095*(BG20-BG18)</f>
        <v>15.228728733497439</v>
      </c>
      <c r="BS19" s="33">
        <f t="shared" si="6"/>
        <v>2.8977711000802859</v>
      </c>
      <c r="BT19" s="33">
        <f t="shared" si="17"/>
        <v>-0.66314262692367798</v>
      </c>
      <c r="BU19" s="68">
        <f t="shared" si="18"/>
        <v>0.13364061410995376</v>
      </c>
      <c r="BV19" s="18" t="str">
        <f t="shared" si="7"/>
        <v>06_start</v>
      </c>
      <c r="BW19" s="57">
        <f>BL19-'CCSD(T)'!BV20</f>
        <v>-0.11926113601130339</v>
      </c>
      <c r="BX19" s="65">
        <f>BM19-'CCSD(T)'!BV20</f>
        <v>8.8810802773409137E-4</v>
      </c>
      <c r="BY19" s="65">
        <f>BN19-'CCSD(T)'!BV20</f>
        <v>5.8517079012396778E-3</v>
      </c>
      <c r="BZ19" s="57">
        <f>BO19-'CCSD(T)'!BW20</f>
        <v>-0.28110736835777139</v>
      </c>
      <c r="CA19" s="57">
        <f>BP19-'CCSD(T)'!BX20</f>
        <v>-0.66652162483358524</v>
      </c>
      <c r="CB19" s="57"/>
      <c r="CC19" s="57">
        <f>BR19-'CCSD(T)'!CG20</f>
        <v>-0.93863827683497014</v>
      </c>
      <c r="CD19" s="23">
        <f>BQ19-'CCSD(T)'!CG20</f>
        <v>-1.0722788909449239</v>
      </c>
      <c r="CE19" s="23">
        <f t="shared" si="19"/>
        <v>-0.54726048882228184</v>
      </c>
      <c r="CF19" s="23">
        <f t="shared" si="20"/>
        <v>-0.27211665200138491</v>
      </c>
      <c r="CH19" s="23"/>
      <c r="CI19" s="5" t="s">
        <v>16</v>
      </c>
      <c r="CJ19" s="33">
        <v>-2591.7447458880001</v>
      </c>
      <c r="CK19" s="21">
        <f t="shared" si="21"/>
        <v>-2594.4922033831253</v>
      </c>
      <c r="CL19" s="33">
        <v>-2594.5049897120002</v>
      </c>
      <c r="CM19" s="33">
        <v>-2594.3899252400001</v>
      </c>
      <c r="CN19" s="74">
        <v>-2594.2574645049999</v>
      </c>
      <c r="CO19" s="74">
        <v>-0.102278143125</v>
      </c>
      <c r="CP19" s="34">
        <f>627.5095*(CJ20-CJ18)</f>
        <v>18.555777199698639</v>
      </c>
      <c r="CQ19" s="34">
        <f>627.5095*(CN20-CN18)</f>
        <v>12.592408211750294</v>
      </c>
      <c r="CR19" s="34">
        <f>627.5095*(CM20-CM18)</f>
        <v>16.038151354942816</v>
      </c>
      <c r="CS19" s="34">
        <f>627.5095*(CK20-CK18)</f>
        <v>15.248821989003121</v>
      </c>
      <c r="CT19" s="34">
        <f>627.5095*(CL20-CL18)</f>
        <v>15.383465673432193</v>
      </c>
      <c r="CU19" s="33">
        <f t="shared" si="22"/>
        <v>2.7910574616818984</v>
      </c>
      <c r="CV19" s="33">
        <f t="shared" si="23"/>
        <v>-0.65468568151062279</v>
      </c>
      <c r="CW19" s="23"/>
      <c r="CX19" s="33">
        <f>CQ19-'CCSD(T)'!BW20</f>
        <v>-1.9656790024630055E-2</v>
      </c>
      <c r="CY19" s="33">
        <f>CR19-'CCSD(T)'!CF20</f>
        <v>-0.52024163031188664</v>
      </c>
      <c r="CZ19" s="33">
        <f>CS19-'CCSD(T)'!CG20</f>
        <v>-0.9185450213292885</v>
      </c>
      <c r="DA19" s="33">
        <f>CT19-'CCSD(T)'!CG20</f>
        <v>-0.78390133690021635</v>
      </c>
      <c r="DB19" s="33">
        <f>CP19-'CCSD(T)'!BV20</f>
        <v>8.2661189100363686E-4</v>
      </c>
      <c r="DC19" s="33"/>
      <c r="DD19" s="33">
        <f t="shared" si="24"/>
        <v>-0.52106824220289027</v>
      </c>
      <c r="DE19" s="33">
        <f t="shared" si="25"/>
        <v>-0.26365970658832971</v>
      </c>
      <c r="DH19" s="71" t="str">
        <f t="shared" si="26"/>
        <v>06_start</v>
      </c>
      <c r="DI19" s="71" t="str">
        <f t="shared" si="27"/>
        <v>∆E#rev</v>
      </c>
      <c r="DJ19" s="23">
        <f t="shared" si="28"/>
        <v>0.1462799945216986</v>
      </c>
      <c r="DK19" s="23">
        <f t="shared" si="29"/>
        <v>0.1537338696156354</v>
      </c>
      <c r="DL19" s="23">
        <f t="shared" si="30"/>
        <v>0.15473693993475379</v>
      </c>
      <c r="DN19" s="71">
        <f>'CCSD(T)'!BX20</f>
        <v>16.558392985254702</v>
      </c>
      <c r="DO19" s="23">
        <f t="shared" si="8"/>
        <v>-0.52024163031188664</v>
      </c>
      <c r="DP19" s="39">
        <f>'CCSD(T)'!CG20</f>
        <v>16.167367010332409</v>
      </c>
      <c r="DQ19" s="23">
        <f t="shared" si="35"/>
        <v>-0.78390133690021635</v>
      </c>
      <c r="DR19" s="23">
        <f t="shared" si="36"/>
        <v>-0.9185450213292885</v>
      </c>
      <c r="DU19" s="75">
        <f t="shared" si="11"/>
        <v>-0.102278143125</v>
      </c>
      <c r="DV19" s="23">
        <f t="shared" si="12"/>
        <v>-0.11506447200008552</v>
      </c>
      <c r="DW19">
        <f t="shared" si="31"/>
        <v>1.1250152621509624</v>
      </c>
      <c r="DY19" s="5" t="s">
        <v>16</v>
      </c>
      <c r="DZ19">
        <v>-2596.6447904769998</v>
      </c>
      <c r="EA19" s="34">
        <f>627.5095*(DZ20-DZ18)</f>
        <v>15.28253994452769</v>
      </c>
      <c r="EB19" s="28"/>
      <c r="EC19" s="5" t="s">
        <v>16</v>
      </c>
      <c r="ED19" s="33">
        <v>-2592.949589202</v>
      </c>
      <c r="EE19" s="21">
        <f t="shared" si="32"/>
        <v>-2596.81864061034</v>
      </c>
      <c r="EF19" s="33">
        <v>-2596.835525297</v>
      </c>
      <c r="EG19" s="33">
        <v>-2596.6439046710002</v>
      </c>
      <c r="EH19" s="74">
        <v>-2596.5925967849998</v>
      </c>
      <c r="EI19" s="74">
        <v>-0.17473593934000001</v>
      </c>
      <c r="EJ19" s="34">
        <f>627.5095*(ED20-ED18)</f>
        <v>19.222741987372178</v>
      </c>
      <c r="EK19" s="34">
        <f>627.5095*(EH20-EH18)</f>
        <v>11.911689043842339</v>
      </c>
      <c r="EL19" s="34">
        <f>627.5095*(EG20-EG18)</f>
        <v>15.219973093296899</v>
      </c>
      <c r="EM19" s="34">
        <f>627.5095*(EE20-EE18)</f>
        <v>14.036491495785343</v>
      </c>
      <c r="EN19" s="34">
        <f>627.5095*(EF20-EF18)</f>
        <v>14.102725686629668</v>
      </c>
      <c r="EO19" s="33">
        <f t="shared" si="33"/>
        <v>2.1910366427873296</v>
      </c>
      <c r="EP19" s="33">
        <f t="shared" si="34"/>
        <v>-1.1172474066672304</v>
      </c>
      <c r="ER19" s="39"/>
      <c r="ES19" s="23">
        <f>EN19-'LNO-CCSD(T)-def2nZVP'!MF20</f>
        <v>-0.48965237096484238</v>
      </c>
      <c r="ET19" s="33">
        <f>EN19-'LNO-CCSD(T)-def2nZVP'!PV20</f>
        <v>-0.5083598500410087</v>
      </c>
      <c r="EU19" s="23"/>
    </row>
    <row r="20" spans="1:151" ht="17">
      <c r="A20" s="1">
        <v>1.52</v>
      </c>
      <c r="B20" s="6"/>
      <c r="C20" s="5" t="s">
        <v>17</v>
      </c>
      <c r="D20" s="33">
        <v>-2591.7807968430002</v>
      </c>
      <c r="E20" s="33">
        <f t="shared" si="13"/>
        <v>-2594.8335549503508</v>
      </c>
      <c r="F20" s="33">
        <v>-2594.8471465839998</v>
      </c>
      <c r="G20" s="33">
        <v>-2594.7177495709998</v>
      </c>
      <c r="H20" s="33">
        <v>-2594.5912528620001</v>
      </c>
      <c r="I20" s="335">
        <v>-0.11580537935100001</v>
      </c>
      <c r="J20" s="18" t="s">
        <v>120</v>
      </c>
      <c r="K20" s="34">
        <f>627.5095*(D18-D19)</f>
        <v>4.938161537476665</v>
      </c>
      <c r="L20" s="34">
        <f>627.5095*(H18-H19)</f>
        <v>2.1028546155755929</v>
      </c>
      <c r="M20" s="34">
        <f>627.5095*(G18-G19)</f>
        <v>1.5623499353018866</v>
      </c>
      <c r="N20" s="34">
        <f>627.5095*(E18-E19)</f>
        <v>1.3826709735827425</v>
      </c>
      <c r="O20" s="34">
        <f>627.5095*(F18-F19)</f>
        <v>1.1167246913598474</v>
      </c>
      <c r="P20" s="33">
        <f t="shared" si="0"/>
        <v>-0.98612992421574552</v>
      </c>
      <c r="Q20" s="23">
        <f t="shared" si="1"/>
        <v>-0.44562524394203917</v>
      </c>
      <c r="R20" s="33">
        <f>O20-'CCSD(T)'!CI21</f>
        <v>1.2452815583449122</v>
      </c>
      <c r="S20" s="33"/>
      <c r="T20" s="5" t="s">
        <v>17</v>
      </c>
      <c r="U20" s="9">
        <v>-2591.7821071130002</v>
      </c>
      <c r="V20" s="52">
        <f t="shared" si="14"/>
        <v>-2594.8347775311449</v>
      </c>
      <c r="W20" s="336">
        <v>-2594.848345501</v>
      </c>
      <c r="X20" s="10">
        <v>-2594.7189948350001</v>
      </c>
      <c r="Y20" s="10">
        <v>-2594.5917944100001</v>
      </c>
      <c r="Z20" s="9">
        <v>-0.115782696145</v>
      </c>
      <c r="AA20" s="18" t="s">
        <v>120</v>
      </c>
      <c r="AB20" s="34">
        <f>627.5095*(U18-U19)</f>
        <v>4.4700833758602743</v>
      </c>
      <c r="AC20" s="34">
        <f>627.5095*(Y18-Y19)</f>
        <v>2.1092746652907666</v>
      </c>
      <c r="AD20" s="34">
        <f>627.5095*(X18-X19)</f>
        <v>1.0175173221189804</v>
      </c>
      <c r="AE20" s="34">
        <f>627.5095*(V18-V19)</f>
        <v>0.8438662059864821</v>
      </c>
      <c r="AF20" s="34">
        <f>627.5095*(W18-W19)</f>
        <v>0.598650338086678</v>
      </c>
      <c r="AG20" s="33">
        <f t="shared" si="2"/>
        <v>-1.5106243272040887</v>
      </c>
      <c r="AH20" s="23">
        <f t="shared" si="3"/>
        <v>-0.41886698403230238</v>
      </c>
      <c r="AI20" s="39">
        <f>AF20-'CCSD(T)'!CI21</f>
        <v>0.72720720507174275</v>
      </c>
      <c r="AJ20" s="361"/>
      <c r="AK20" s="5" t="s">
        <v>17</v>
      </c>
      <c r="AL20" s="9">
        <v>-2591.7821071059998</v>
      </c>
      <c r="AM20" s="52">
        <f t="shared" si="15"/>
        <v>-2594.8155927076182</v>
      </c>
      <c r="AN20" s="277">
        <v>-2594.8263223119998</v>
      </c>
      <c r="AO20" s="9">
        <v>-2594.707697547</v>
      </c>
      <c r="AP20" s="9">
        <v>-2594.5897319840001</v>
      </c>
      <c r="AQ20" s="9">
        <v>-0.107895160618</v>
      </c>
      <c r="AR20" s="18" t="s">
        <v>120</v>
      </c>
      <c r="AS20" s="34">
        <f>627.5095*(AL18-AL19)</f>
        <v>4.4700720810940835</v>
      </c>
      <c r="AT20" s="34">
        <f>627.5095*(AP18-AP19)</f>
        <v>2.167836989285699</v>
      </c>
      <c r="AU20" s="34">
        <f>627.5095*(AO18-AO19)</f>
        <v>1.4609111421924827</v>
      </c>
      <c r="AV20" s="34">
        <f>627.5095*(AM18-AM19)</f>
        <v>1.3106550366980825</v>
      </c>
      <c r="AW20" s="34">
        <f>627.5095*(AN18-AN19)</f>
        <v>1.0651019945877933</v>
      </c>
      <c r="AX20" s="33">
        <f t="shared" si="4"/>
        <v>-1.1027349946979057</v>
      </c>
      <c r="AY20" s="23">
        <f t="shared" si="5"/>
        <v>-0.39580914760468944</v>
      </c>
      <c r="AZ20" s="33">
        <f>AW20-'CCSD(T)'!CI21</f>
        <v>1.1936588615728581</v>
      </c>
      <c r="BA20" s="33"/>
      <c r="BB20" s="5" t="s">
        <v>17</v>
      </c>
      <c r="BC20" s="33">
        <v>-2591.713419317</v>
      </c>
      <c r="BD20" s="33">
        <v>-2591.7146904000001</v>
      </c>
      <c r="BE20" s="33">
        <v>-2591.7128338900002</v>
      </c>
      <c r="BF20" s="33">
        <f t="shared" si="16"/>
        <v>-2594.472429852598</v>
      </c>
      <c r="BG20" s="33">
        <v>-2594.4855041360001</v>
      </c>
      <c r="BH20" s="33">
        <v>-2594.3681418460001</v>
      </c>
      <c r="BI20" s="33">
        <v>-2594.2405165069999</v>
      </c>
      <c r="BJ20" s="4">
        <v>-0.104288006598</v>
      </c>
      <c r="BK20" s="18" t="s">
        <v>120</v>
      </c>
      <c r="BL20" s="34">
        <f>627.5095*(BC18-BC19)</f>
        <v>0.74196158517015964</v>
      </c>
      <c r="BM20" s="34">
        <f>627.5095*(BD18-BD19)</f>
        <v>0.30426680631661018</v>
      </c>
      <c r="BN20" s="34">
        <f>627.5095*(BE18-BE19)</f>
        <v>0.31329039309359108</v>
      </c>
      <c r="BO20" s="34">
        <f>627.5095*(BI18-BI19)</f>
        <v>-2.375283472367002</v>
      </c>
      <c r="BP20" s="34">
        <f>627.5095*(BH18-BH19)</f>
        <v>-2.6134521931819168</v>
      </c>
      <c r="BQ20" s="34">
        <f>627.5095*(BF18-BF19)</f>
        <v>-3.0777576192444611</v>
      </c>
      <c r="BR20" s="34">
        <f>627.5095*(BG18-BG19)</f>
        <v>-3.39415433243119</v>
      </c>
      <c r="BS20" s="33">
        <f t="shared" si="6"/>
        <v>-1.018870860064188</v>
      </c>
      <c r="BT20" s="33">
        <f t="shared" si="17"/>
        <v>-0.78070213924927323</v>
      </c>
      <c r="BU20" s="68">
        <f t="shared" si="18"/>
        <v>-0.31639671318672891</v>
      </c>
      <c r="BV20" s="18" t="str">
        <f t="shared" si="7"/>
        <v>06_ts</v>
      </c>
      <c r="BW20" s="57">
        <f>BL20-'CCSD(T)'!BV21</f>
        <v>0.42557536146854774</v>
      </c>
      <c r="BX20" s="65">
        <f>BM20-'CCSD(T)'!BV21</f>
        <v>-1.2119417385001718E-2</v>
      </c>
      <c r="BY20" s="65">
        <f>BN20-'CCSD(T)'!BV21</f>
        <v>-3.095830608020822E-3</v>
      </c>
      <c r="BZ20" s="57">
        <f>BO20-'CCSD(T)'!BW21</f>
        <v>-5.4845859096942728E-2</v>
      </c>
      <c r="CA20" s="57">
        <f>BP20-'CCSD(T)'!BX21</f>
        <v>0.83086954273677938</v>
      </c>
      <c r="CB20" s="57"/>
      <c r="CC20" s="57">
        <f>BR20-'CCSD(T)'!CG21</f>
        <v>1.2087434160430832</v>
      </c>
      <c r="CD20" s="23">
        <f>BQ20-'CCSD(T)'!CG21</f>
        <v>1.5251401292298121</v>
      </c>
      <c r="CE20" s="23">
        <f t="shared" si="19"/>
        <v>0.40529418126823163</v>
      </c>
      <c r="CF20" s="23">
        <f t="shared" si="20"/>
        <v>0.37787387330630384</v>
      </c>
      <c r="CH20" s="23"/>
      <c r="CI20" s="5" t="s">
        <v>17</v>
      </c>
      <c r="CJ20" s="33">
        <v>-2591.7146903930002</v>
      </c>
      <c r="CK20" s="21">
        <f t="shared" si="21"/>
        <v>-2594.4736259817032</v>
      </c>
      <c r="CL20" s="33">
        <v>-2594.4866798070002</v>
      </c>
      <c r="CM20" s="33">
        <v>-2594.3693641760001</v>
      </c>
      <c r="CN20" s="74">
        <v>-2594.241106163</v>
      </c>
      <c r="CO20" s="74">
        <v>-0.104261805703</v>
      </c>
      <c r="CP20" s="34">
        <f>627.5095*(CJ18-CJ19)</f>
        <v>0.3043314399676601</v>
      </c>
      <c r="CQ20" s="34">
        <f>627.5095*(CN18-CN19)</f>
        <v>-2.3273932025792017</v>
      </c>
      <c r="CR20" s="34">
        <f>627.5095*(CM18-CM19)</f>
        <v>-3.1358883648042912</v>
      </c>
      <c r="CS20" s="34">
        <f>627.5095*(CK18-CK19)</f>
        <v>-3.5913261112998018</v>
      </c>
      <c r="CT20" s="34">
        <f>627.5095*(CL18-CL19)</f>
        <v>-3.8938263418198091</v>
      </c>
      <c r="CU20" s="33">
        <f t="shared" si="22"/>
        <v>-1.5664331392406075</v>
      </c>
      <c r="CV20" s="33">
        <f t="shared" si="23"/>
        <v>-0.75793797701551791</v>
      </c>
      <c r="CW20" s="23"/>
      <c r="CX20" s="33">
        <f>CQ20-'CCSD(T)'!BW21</f>
        <v>-6.9555893091424181E-3</v>
      </c>
      <c r="CY20" s="33">
        <f>CR20-'CCSD(T)'!CF21</f>
        <v>0.30843337111440494</v>
      </c>
      <c r="CZ20" s="33">
        <f>CS20-'CCSD(T)'!CG21</f>
        <v>1.0115716371744714</v>
      </c>
      <c r="DA20" s="33">
        <f>CT20-'CCSD(T)'!CG21</f>
        <v>0.70907140665446411</v>
      </c>
      <c r="DB20" s="33">
        <f>CP20-'CCSD(T)'!BV21</f>
        <v>-1.2054783733951802E-2</v>
      </c>
      <c r="DC20" s="33"/>
      <c r="DD20" s="33">
        <f t="shared" si="24"/>
        <v>0.32048815484835674</v>
      </c>
      <c r="DE20" s="33">
        <f t="shared" si="25"/>
        <v>0.40063803554005917</v>
      </c>
      <c r="DH20" s="71" t="str">
        <f t="shared" si="26"/>
        <v>06_ts</v>
      </c>
      <c r="DI20" s="71" t="str">
        <f t="shared" si="27"/>
        <v>∆Ereac</v>
      </c>
      <c r="DJ20" s="23">
        <f t="shared" si="28"/>
        <v>-0.52243617162237443</v>
      </c>
      <c r="DK20" s="23">
        <f t="shared" si="29"/>
        <v>-0.51356849205534072</v>
      </c>
      <c r="DL20" s="23">
        <f t="shared" si="30"/>
        <v>-0.49967200938861911</v>
      </c>
      <c r="DN20" s="71">
        <f>'CCSD(T)'!BX21</f>
        <v>-3.4443217359186962</v>
      </c>
      <c r="DO20" s="23">
        <f t="shared" si="8"/>
        <v>0.30843337111440494</v>
      </c>
      <c r="DP20" s="39">
        <f>'CCSD(T)'!CG21</f>
        <v>-4.6028977484742732</v>
      </c>
      <c r="DQ20" s="23">
        <f t="shared" si="35"/>
        <v>0.70907140665446411</v>
      </c>
      <c r="DR20" s="23">
        <f t="shared" si="36"/>
        <v>1.0115716371744714</v>
      </c>
      <c r="DU20" s="75">
        <f t="shared" si="11"/>
        <v>-0.104261805703</v>
      </c>
      <c r="DV20" s="23">
        <f t="shared" si="12"/>
        <v>-0.11731563100011044</v>
      </c>
      <c r="DW20">
        <f t="shared" si="31"/>
        <v>1.1252023711760331</v>
      </c>
      <c r="DY20" s="5" t="s">
        <v>17</v>
      </c>
      <c r="DZ20">
        <v>-2596.6179877640002</v>
      </c>
      <c r="EA20" s="34">
        <f>627.5095*(DZ18-DZ19)</f>
        <v>1.5364170884930084</v>
      </c>
      <c r="EB20" s="28"/>
      <c r="EC20" s="5" t="s">
        <v>17</v>
      </c>
      <c r="ED20" s="33">
        <v>-2592.9132449849999</v>
      </c>
      <c r="EE20" s="21">
        <f t="shared" si="32"/>
        <v>-2596.7940189093342</v>
      </c>
      <c r="EF20" s="33">
        <v>-2596.8110783410002</v>
      </c>
      <c r="EG20" s="33">
        <v>-2596.6172079530002</v>
      </c>
      <c r="EH20" s="74">
        <v>-2596.5694626979998</v>
      </c>
      <c r="EI20" s="74">
        <v>-0.17681095633400001</v>
      </c>
      <c r="EJ20" s="34">
        <f>627.5095*(ED18-ED19)</f>
        <v>3.5835994502383075</v>
      </c>
      <c r="EK20" s="34">
        <f>627.5095*(EH18-EH19)</f>
        <v>2.6051703224946632</v>
      </c>
      <c r="EL20" s="34">
        <f>627.5095*(EG18-EG19)</f>
        <v>1.5324710705487345</v>
      </c>
      <c r="EM20" s="34">
        <f>627.5095*(EE18-EE19)</f>
        <v>1.4138597915130648</v>
      </c>
      <c r="EN20" s="34">
        <f>627.5095*(EF18-EF19)</f>
        <v>1.2379714493220659</v>
      </c>
      <c r="EO20" s="33">
        <f t="shared" si="33"/>
        <v>-1.3671988731725973</v>
      </c>
      <c r="EP20" s="33">
        <f t="shared" si="34"/>
        <v>-0.29449962122666862</v>
      </c>
      <c r="ER20" s="39"/>
      <c r="ES20" s="23">
        <f>EN20-'LNO-CCSD(T)-def2nZVP'!MF21</f>
        <v>0.36424969263949347</v>
      </c>
      <c r="ET20" s="33">
        <f>EN20-'LNO-CCSD(T)-def2nZVP'!PV21</f>
        <v>8.9359665673626409E-2</v>
      </c>
      <c r="EU20" s="23"/>
    </row>
    <row r="21" spans="1:151" ht="17">
      <c r="A21" s="1">
        <v>27.94</v>
      </c>
      <c r="B21" s="6"/>
      <c r="C21" s="5" t="s">
        <v>18</v>
      </c>
      <c r="D21" s="33">
        <v>-2591.793658221</v>
      </c>
      <c r="E21" s="33">
        <f t="shared" si="13"/>
        <v>-2594.8394267529443</v>
      </c>
      <c r="F21" s="33">
        <v>-2594.8532734999999</v>
      </c>
      <c r="G21" s="33">
        <v>-2594.7249346160002</v>
      </c>
      <c r="H21" s="33">
        <v>-2594.5931964709998</v>
      </c>
      <c r="I21" s="335">
        <v>-0.114492136944</v>
      </c>
      <c r="J21" s="18" t="s">
        <v>118</v>
      </c>
      <c r="K21" s="34">
        <f>627.5095*(D23-D22)</f>
        <v>43.630701021905729</v>
      </c>
      <c r="L21" s="34">
        <f>627.5095*(H23-H22)</f>
        <v>22.065193104712602</v>
      </c>
      <c r="M21" s="34">
        <f>627.5095*(G23-G22)</f>
        <v>30.449377027009781</v>
      </c>
      <c r="N21" s="34">
        <f>627.5095*(E23-E22)</f>
        <v>27.019844172147323</v>
      </c>
      <c r="O21" s="34">
        <f>627.5095*(F23-F22)</f>
        <v>26.783789067887483</v>
      </c>
      <c r="P21" s="33">
        <f t="shared" si="0"/>
        <v>4.7185959631748808</v>
      </c>
      <c r="Q21" s="23">
        <f t="shared" si="1"/>
        <v>-3.6655879591222984</v>
      </c>
      <c r="R21" s="33">
        <f>O21-'CCSD(T)'!CI22</f>
        <v>0.1254892988320897</v>
      </c>
      <c r="S21" s="33"/>
      <c r="T21" s="5" t="s">
        <v>18</v>
      </c>
      <c r="U21" s="9">
        <v>-2591.7945507250001</v>
      </c>
      <c r="V21" s="52">
        <f t="shared" si="14"/>
        <v>-2594.8402605541796</v>
      </c>
      <c r="W21" s="336">
        <v>-2594.8541299869999</v>
      </c>
      <c r="X21" s="10">
        <v>-2594.7257482169998</v>
      </c>
      <c r="Y21" s="10">
        <v>-2594.5940220020002</v>
      </c>
      <c r="Z21" s="9">
        <v>-0.11451233718000001</v>
      </c>
      <c r="AA21" s="18" t="s">
        <v>118</v>
      </c>
      <c r="AB21" s="34">
        <f>627.5095*(U23-U22)</f>
        <v>43.453791661215703</v>
      </c>
      <c r="AC21" s="34">
        <f>627.5095*(Y23-Y22)</f>
        <v>22.34964692615349</v>
      </c>
      <c r="AD21" s="34">
        <f>627.5095*(X23-X22)</f>
        <v>30.351569631496762</v>
      </c>
      <c r="AE21" s="34">
        <f>627.5095*(V23-V22)</f>
        <v>26.956923006660791</v>
      </c>
      <c r="AF21" s="34">
        <f>627.5095*(W23-W22)</f>
        <v>26.749013746352613</v>
      </c>
      <c r="AG21" s="33">
        <f t="shared" si="2"/>
        <v>4.3993668201991234</v>
      </c>
      <c r="AH21" s="23">
        <f t="shared" si="3"/>
        <v>-3.6025558851441488</v>
      </c>
      <c r="AI21" s="39">
        <f>AF21-'CCSD(T)'!CI22</f>
        <v>9.0713977297220083E-2</v>
      </c>
      <c r="AJ21" s="361"/>
      <c r="AK21" s="5" t="s">
        <v>18</v>
      </c>
      <c r="AL21" s="9">
        <v>-2591.794550695</v>
      </c>
      <c r="AM21" s="52">
        <f t="shared" si="15"/>
        <v>-2594.8220706521579</v>
      </c>
      <c r="AN21" s="277">
        <v>-2594.8331149800001</v>
      </c>
      <c r="AO21" s="9">
        <v>-2594.7152342310001</v>
      </c>
      <c r="AP21" s="9">
        <v>-2594.5921409729999</v>
      </c>
      <c r="AQ21" s="9">
        <v>-0.106836421158</v>
      </c>
      <c r="AR21" s="18" t="s">
        <v>118</v>
      </c>
      <c r="AS21" s="34">
        <f>627.5095*(AL23-AL22)</f>
        <v>43.453743342924469</v>
      </c>
      <c r="AT21" s="34">
        <f>627.5095*(AP23-AP22)</f>
        <v>22.36831345102658</v>
      </c>
      <c r="AU21" s="34">
        <f>627.5095*(AO23-AO22)</f>
        <v>30.197674808966024</v>
      </c>
      <c r="AV21" s="34">
        <f>627.5095*(AM23-AM22)</f>
        <v>26.813501124458927</v>
      </c>
      <c r="AW21" s="34">
        <f>627.5095*(AN23-AN22)</f>
        <v>26.517858699525302</v>
      </c>
      <c r="AX21" s="33">
        <f t="shared" si="4"/>
        <v>4.1495452484987219</v>
      </c>
      <c r="AY21" s="23">
        <f t="shared" si="5"/>
        <v>-3.679816109440722</v>
      </c>
      <c r="AZ21" s="33">
        <f>AW21-'CCSD(T)'!CI22</f>
        <v>-0.14044106953009106</v>
      </c>
      <c r="BA21" s="33"/>
      <c r="BB21" s="5" t="s">
        <v>18</v>
      </c>
      <c r="BC21" s="33">
        <v>-2591.729088519</v>
      </c>
      <c r="BD21" s="33">
        <v>-2591.7299502999999</v>
      </c>
      <c r="BE21" s="33">
        <v>-2591.7280279699999</v>
      </c>
      <c r="BF21" s="33">
        <f t="shared" si="16"/>
        <v>-2594.4826278974988</v>
      </c>
      <c r="BG21" s="33">
        <v>-2594.49595254</v>
      </c>
      <c r="BH21" s="33">
        <v>-2594.379570522</v>
      </c>
      <c r="BI21" s="33">
        <v>-2594.2470141959998</v>
      </c>
      <c r="BJ21" s="4">
        <v>-0.103057375499</v>
      </c>
      <c r="BK21" s="18" t="s">
        <v>118</v>
      </c>
      <c r="BL21" s="34">
        <f>627.5095*(BC23-BC22)</f>
        <v>42.816880813877191</v>
      </c>
      <c r="BM21" s="34">
        <f>627.5095*(BD23-BD22)</f>
        <v>42.64692614076413</v>
      </c>
      <c r="BN21" s="34">
        <f>627.5095*(BE23-BE22)</f>
        <v>42.680290821022467</v>
      </c>
      <c r="BO21" s="34">
        <f>627.5095*(BI23-BI22)</f>
        <v>23.176339864046653</v>
      </c>
      <c r="BP21" s="34">
        <f>627.5095*(BH23-BH22)</f>
        <v>30.964749324415447</v>
      </c>
      <c r="BQ21" s="34">
        <f>627.5095*(BF23-BF22)</f>
        <v>27.743152702496772</v>
      </c>
      <c r="BR21" s="34">
        <f>627.5095*(BG23-BG22)</f>
        <v>27.550946414571005</v>
      </c>
      <c r="BS21" s="33">
        <f t="shared" si="6"/>
        <v>4.3746065505243514</v>
      </c>
      <c r="BT21" s="33">
        <f t="shared" si="17"/>
        <v>-3.413802909844442</v>
      </c>
      <c r="BU21" s="68">
        <f t="shared" si="18"/>
        <v>-0.19220628792576733</v>
      </c>
      <c r="BV21" s="18" t="str">
        <f t="shared" si="7"/>
        <v>07_end</v>
      </c>
      <c r="BW21" s="57">
        <f>BL21-'CCSD(T)'!BV22</f>
        <v>0.13779831881842597</v>
      </c>
      <c r="BX21" s="65">
        <f>BM21-'CCSD(T)'!BV22</f>
        <v>-3.2156354294635037E-2</v>
      </c>
      <c r="BY21" s="65">
        <f>BN21-'CCSD(T)'!BV22</f>
        <v>1.2083259637023502E-3</v>
      </c>
      <c r="BZ21" s="57">
        <f>BO21-'CCSD(T)'!BW22</f>
        <v>-0.31822592541175965</v>
      </c>
      <c r="CA21" s="57">
        <f>BP21-'CCSD(T)'!BX22</f>
        <v>-0.10248008602906822</v>
      </c>
      <c r="CB21" s="57"/>
      <c r="CC21" s="57">
        <f>BR21-'CCSD(T)'!CG22</f>
        <v>-4.0942633413997953E-2</v>
      </c>
      <c r="CD21" s="23">
        <f>BQ21-'CCSD(T)'!CG22</f>
        <v>0.15126365451176937</v>
      </c>
      <c r="CE21" s="23">
        <f t="shared" si="19"/>
        <v>-0.24027840484749419</v>
      </c>
      <c r="CF21" s="23">
        <f t="shared" si="20"/>
        <v>6.1537452615070265E-2</v>
      </c>
      <c r="CH21" s="23"/>
      <c r="CI21" s="5" t="s">
        <v>18</v>
      </c>
      <c r="CJ21" s="33">
        <v>-2591.7299504890002</v>
      </c>
      <c r="CK21" s="21">
        <f t="shared" si="21"/>
        <v>-2594.4835225838492</v>
      </c>
      <c r="CL21" s="33">
        <v>-2594.4968543310001</v>
      </c>
      <c r="CM21" s="33">
        <v>-2594.3804397190002</v>
      </c>
      <c r="CN21" s="74">
        <v>-2594.2477896370001</v>
      </c>
      <c r="CO21" s="74">
        <v>-0.10308286484900001</v>
      </c>
      <c r="CP21" s="34">
        <f>627.5095*(CJ23-CJ22)</f>
        <v>42.646904805381403</v>
      </c>
      <c r="CQ21" s="34">
        <f>627.5095*(CN23-CN22)</f>
        <v>23.475060741554234</v>
      </c>
      <c r="CR21" s="34">
        <f>627.5095*(CM23-CM22)</f>
        <v>30.815852615271798</v>
      </c>
      <c r="CS21" s="34">
        <f>627.5095*(CK23-CK22)</f>
        <v>27.633822017890111</v>
      </c>
      <c r="CT21" s="34">
        <f>627.5095*(CL23-CL22)</f>
        <v>27.474656947192326</v>
      </c>
      <c r="CU21" s="33">
        <f t="shared" si="22"/>
        <v>3.9995962056380918</v>
      </c>
      <c r="CV21" s="33">
        <f t="shared" si="23"/>
        <v>-3.3411956680794717</v>
      </c>
      <c r="CW21" s="23"/>
      <c r="CX21" s="33">
        <f>CQ21-'CCSD(T)'!BW22</f>
        <v>-1.9505047904178952E-2</v>
      </c>
      <c r="CY21" s="33">
        <f>CR21-'CCSD(T)'!CF22</f>
        <v>-0.25137679517271749</v>
      </c>
      <c r="CZ21" s="33">
        <f>CS21-'CCSD(T)'!CG22</f>
        <v>4.1932969905108308E-2</v>
      </c>
      <c r="DA21" s="33">
        <f>CT21-'CCSD(T)'!CG22</f>
        <v>-0.11723210079267687</v>
      </c>
      <c r="DB21" s="33">
        <f>CP21-'CCSD(T)'!BV22</f>
        <v>-3.2177689677361343E-2</v>
      </c>
      <c r="DC21" s="33"/>
      <c r="DD21" s="33">
        <f t="shared" si="24"/>
        <v>-0.21919910549535615</v>
      </c>
      <c r="DE21" s="33">
        <f t="shared" si="25"/>
        <v>0.13414469438004062</v>
      </c>
      <c r="DH21" s="71" t="str">
        <f t="shared" si="26"/>
        <v>07_end</v>
      </c>
      <c r="DI21" s="71" t="str">
        <f t="shared" si="27"/>
        <v>∆E#fwd</v>
      </c>
      <c r="DJ21" s="23">
        <f t="shared" si="28"/>
        <v>-0.14889670914364928</v>
      </c>
      <c r="DK21" s="23">
        <f t="shared" si="29"/>
        <v>-0.10933068460666107</v>
      </c>
      <c r="DL21" s="23">
        <f t="shared" si="30"/>
        <v>-7.6289467378678921E-2</v>
      </c>
      <c r="DN21" s="71">
        <f>'CCSD(T)'!BX22</f>
        <v>31.067229410444515</v>
      </c>
      <c r="DO21" s="23">
        <f t="shared" si="8"/>
        <v>-0.25137679517271749</v>
      </c>
      <c r="DP21" s="39">
        <f>'CCSD(T)'!CG22</f>
        <v>27.591889047985003</v>
      </c>
      <c r="DQ21" s="23">
        <f t="shared" si="35"/>
        <v>-0.11723210079267687</v>
      </c>
      <c r="DR21" s="23">
        <f t="shared" si="36"/>
        <v>4.1932969905108308E-2</v>
      </c>
      <c r="DU21" s="75">
        <f t="shared" si="11"/>
        <v>-0.10308286484900001</v>
      </c>
      <c r="DV21" s="23">
        <f t="shared" si="12"/>
        <v>-0.11641461199997138</v>
      </c>
      <c r="DW21">
        <f t="shared" si="31"/>
        <v>1.1293303903660445</v>
      </c>
      <c r="DY21" s="5" t="s">
        <v>18</v>
      </c>
      <c r="DZ21">
        <v>-2596.6273128769999</v>
      </c>
      <c r="EA21" s="34">
        <f>627.5095*(DZ23-DZ22)</f>
        <v>31.933249758276112</v>
      </c>
      <c r="EB21" s="28"/>
      <c r="EC21" s="5" t="s">
        <v>18</v>
      </c>
      <c r="ED21" s="33">
        <v>-2592.9325813679998</v>
      </c>
      <c r="EE21" s="21">
        <f t="shared" si="32"/>
        <v>-2596.8013150590336</v>
      </c>
      <c r="EF21" s="33">
        <v>-2596.818563797</v>
      </c>
      <c r="EG21" s="33">
        <v>-2596.6265973089999</v>
      </c>
      <c r="EH21" s="74">
        <v>-2596.573832216</v>
      </c>
      <c r="EI21" s="74">
        <v>-0.174717750034</v>
      </c>
      <c r="EJ21" s="34">
        <f>627.5095*(ED23-ED22)</f>
        <v>43.794297768657856</v>
      </c>
      <c r="EK21" s="34">
        <f>627.5095*(EH23-EH22)</f>
        <v>23.208607030096449</v>
      </c>
      <c r="EL21" s="34">
        <f>627.5095*(EG23-EG22)</f>
        <v>31.898750779414435</v>
      </c>
      <c r="EM21" s="34">
        <f>627.5095*(EE23-EE22)</f>
        <v>28.244757423844945</v>
      </c>
      <c r="EN21" s="34">
        <f>627.5095*(EF23-EF22)</f>
        <v>27.944237366074084</v>
      </c>
      <c r="EO21" s="33">
        <f t="shared" si="33"/>
        <v>4.7356303359776355</v>
      </c>
      <c r="EP21" s="33">
        <f t="shared" si="34"/>
        <v>-3.9545134133403508</v>
      </c>
      <c r="ER21" s="39"/>
      <c r="ES21" s="23">
        <f>EN21-'LNO-CCSD(T)-def2nZVP'!MF22</f>
        <v>0.36351860643115685</v>
      </c>
      <c r="ET21" s="33">
        <f>EN21-'LNO-CCSD(T)-def2nZVP'!PV22</f>
        <v>0.35704659968663321</v>
      </c>
      <c r="EU21" s="23"/>
    </row>
    <row r="22" spans="1:151" ht="17">
      <c r="A22" s="1">
        <v>18.47</v>
      </c>
      <c r="B22" s="6"/>
      <c r="C22" s="5" t="s">
        <v>19</v>
      </c>
      <c r="D22" s="33">
        <v>-2591.8066836349999</v>
      </c>
      <c r="E22" s="33">
        <f t="shared" si="13"/>
        <v>-2594.8532111969498</v>
      </c>
      <c r="F22" s="33">
        <v>-2594.866988842</v>
      </c>
      <c r="G22" s="33">
        <v>-2594.738939549</v>
      </c>
      <c r="H22" s="33">
        <v>-2594.6059410369999</v>
      </c>
      <c r="I22" s="335">
        <v>-0.11427164795</v>
      </c>
      <c r="J22" s="18" t="s">
        <v>119</v>
      </c>
      <c r="K22" s="34">
        <f>627.5095*(D23-D21)</f>
        <v>35.457129995527694</v>
      </c>
      <c r="L22" s="34">
        <f>627.5095*(H23-H21)</f>
        <v>14.067856866312013</v>
      </c>
      <c r="M22" s="34">
        <f>627.5095*(G23-G21)</f>
        <v>21.661148522774017</v>
      </c>
      <c r="N22" s="34">
        <f>627.5095*(E23-E21)</f>
        <v>18.369974606463426</v>
      </c>
      <c r="O22" s="34">
        <f>627.5095*(F23-F21)</f>
        <v>18.177281667095414</v>
      </c>
      <c r="P22" s="33">
        <f t="shared" si="0"/>
        <v>4.1094248007834011</v>
      </c>
      <c r="Q22" s="23">
        <f t="shared" si="1"/>
        <v>-3.4838668556786025</v>
      </c>
      <c r="R22" s="33">
        <f>O22-'CCSD(T)'!CI23</f>
        <v>-0.1045562193469074</v>
      </c>
      <c r="S22" s="33"/>
      <c r="T22" s="5" t="s">
        <v>19</v>
      </c>
      <c r="U22" s="9">
        <v>-2591.8087037649998</v>
      </c>
      <c r="V22" s="52">
        <f t="shared" si="14"/>
        <v>-2594.8552198730622</v>
      </c>
      <c r="W22" s="336">
        <v>-2594.8689987869998</v>
      </c>
      <c r="X22" s="10">
        <v>-2594.7409288650001</v>
      </c>
      <c r="Y22" s="10">
        <v>-2594.6080301820002</v>
      </c>
      <c r="Z22" s="9">
        <v>-0.114291008062</v>
      </c>
      <c r="AA22" s="18" t="s">
        <v>119</v>
      </c>
      <c r="AB22" s="34">
        <f>627.5095*(U23-U21)</f>
        <v>34.572624607551909</v>
      </c>
      <c r="AC22" s="34">
        <f>627.5095*(Y23-Y21)</f>
        <v>13.559380898431622</v>
      </c>
      <c r="AD22" s="34">
        <f>627.5095*(X23-X21)</f>
        <v>20.825568795154982</v>
      </c>
      <c r="AE22" s="34">
        <f>627.5095*(V23-V21)</f>
        <v>17.569808294315759</v>
      </c>
      <c r="AF22" s="34">
        <f>627.5095*(W23-W21)</f>
        <v>17.418700492795868</v>
      </c>
      <c r="AG22" s="33">
        <f t="shared" si="2"/>
        <v>3.859319594364246</v>
      </c>
      <c r="AH22" s="23">
        <f t="shared" si="3"/>
        <v>-3.4068683023591149</v>
      </c>
      <c r="AI22" s="39">
        <f>AF22-'CCSD(T)'!CI23</f>
        <v>-0.86313739364645414</v>
      </c>
      <c r="AJ22" s="361"/>
      <c r="AK22" s="5" t="s">
        <v>19</v>
      </c>
      <c r="AL22" s="9">
        <v>-2591.8087037509999</v>
      </c>
      <c r="AM22" s="52">
        <f t="shared" si="15"/>
        <v>-2594.83607540003</v>
      </c>
      <c r="AN22" s="277">
        <v>-2594.8469778449999</v>
      </c>
      <c r="AO22" s="9">
        <v>-2594.729597255</v>
      </c>
      <c r="AP22" s="9">
        <v>-2594.606009528</v>
      </c>
      <c r="AQ22" s="9">
        <v>-0.10647814503</v>
      </c>
      <c r="AR22" s="18" t="s">
        <v>119</v>
      </c>
      <c r="AS22" s="34">
        <f>627.5095*(AL23-AL21)</f>
        <v>34.572566248929498</v>
      </c>
      <c r="AT22" s="34">
        <f>627.5095*(AP23-AP21)</f>
        <v>13.665663437226106</v>
      </c>
      <c r="AU22" s="34">
        <f>627.5095*(AO23-AO21)</f>
        <v>21.184740800252722</v>
      </c>
      <c r="AV22" s="34">
        <f>627.5095*(AM23-AM21)</f>
        <v>18.025388789580084</v>
      </c>
      <c r="AW22" s="34">
        <f>627.5095*(AN23-AN21)</f>
        <v>17.818779214972704</v>
      </c>
      <c r="AX22" s="33">
        <f t="shared" si="4"/>
        <v>4.1531157777465975</v>
      </c>
      <c r="AY22" s="23">
        <f t="shared" si="5"/>
        <v>-3.3659615852800187</v>
      </c>
      <c r="AZ22" s="33">
        <f>AW22-'CCSD(T)'!CI23</f>
        <v>-0.46305867146961788</v>
      </c>
      <c r="BA22" s="33"/>
      <c r="BB22" s="5" t="s">
        <v>19</v>
      </c>
      <c r="BC22" s="33">
        <v>-2591.7424294349998</v>
      </c>
      <c r="BD22" s="33">
        <v>-2591.74426954</v>
      </c>
      <c r="BE22" s="33">
        <v>-2591.7424123000001</v>
      </c>
      <c r="BF22" s="33">
        <f t="shared" si="16"/>
        <v>-2594.4960931381788</v>
      </c>
      <c r="BG22" s="33">
        <v>-2594.509356474</v>
      </c>
      <c r="BH22" s="33">
        <v>-2594.393110087</v>
      </c>
      <c r="BI22" s="33">
        <v>-2594.2592383229999</v>
      </c>
      <c r="BJ22" s="4">
        <v>-0.102983051179</v>
      </c>
      <c r="BK22" s="18" t="s">
        <v>119</v>
      </c>
      <c r="BL22" s="34">
        <f>627.5095*(BC23-BC21)</f>
        <v>34.44532928527957</v>
      </c>
      <c r="BM22" s="34">
        <f>627.5095*(BD23-BD21)</f>
        <v>33.661467007935741</v>
      </c>
      <c r="BN22" s="34">
        <f>627.5095*(BE23-BE21)</f>
        <v>33.653987094754577</v>
      </c>
      <c r="BO22" s="34">
        <f>627.5095*(BI23-BI21)</f>
        <v>15.505584042289103</v>
      </c>
      <c r="BP22" s="34">
        <f>627.5095*(BH23-BH21)</f>
        <v>22.468543661064473</v>
      </c>
      <c r="BQ22" s="34">
        <f>627.5095*(BF23-BF21)</f>
        <v>19.29358625598886</v>
      </c>
      <c r="BR22" s="34">
        <f>627.5095*(BG23-BG21)</f>
        <v>19.139850492164943</v>
      </c>
      <c r="BS22" s="33">
        <f t="shared" si="6"/>
        <v>3.6342664498758399</v>
      </c>
      <c r="BT22" s="33">
        <f t="shared" si="17"/>
        <v>-3.3286931688995303</v>
      </c>
      <c r="BU22" s="68">
        <f t="shared" si="18"/>
        <v>-0.15373576382391718</v>
      </c>
      <c r="BV22" s="18" t="str">
        <f t="shared" si="7"/>
        <v>07_start</v>
      </c>
      <c r="BW22" s="57">
        <f>BL22-'CCSD(T)'!BV23</f>
        <v>0.7778270227147317</v>
      </c>
      <c r="BX22" s="65">
        <f>BM22-'CCSD(T)'!BV23</f>
        <v>-6.0352546290971532E-3</v>
      </c>
      <c r="BY22" s="65">
        <f>BN22-'CCSD(T)'!BV23</f>
        <v>-1.351516781026163E-2</v>
      </c>
      <c r="BZ22" s="57">
        <f>BO22-'CCSD(T)'!BW23</f>
        <v>0.46752440075463397</v>
      </c>
      <c r="CA22" s="57">
        <f>BP22-'CCSD(T)'!BX23</f>
        <v>-0.19068270583592195</v>
      </c>
      <c r="CB22" s="57"/>
      <c r="CC22" s="57">
        <f>BR22-'CCSD(T)'!CG23</f>
        <v>-0.33777429070326548</v>
      </c>
      <c r="CD22" s="23">
        <f>BQ22-'CCSD(T)'!CG23</f>
        <v>-0.1840385268793483</v>
      </c>
      <c r="CE22" s="23">
        <f t="shared" si="19"/>
        <v>-0.96850972855065365</v>
      </c>
      <c r="CF22" s="23">
        <f t="shared" si="20"/>
        <v>-0.14709158486734353</v>
      </c>
      <c r="CH22" s="23"/>
      <c r="CI22" s="5" t="s">
        <v>19</v>
      </c>
      <c r="CJ22" s="33">
        <v>-2591.7442695169998</v>
      </c>
      <c r="CK22" s="21">
        <f t="shared" si="21"/>
        <v>-2594.4979257718987</v>
      </c>
      <c r="CL22" s="33">
        <v>-2594.5111955860002</v>
      </c>
      <c r="CM22" s="33">
        <v>-2594.3949229959999</v>
      </c>
      <c r="CN22" s="74">
        <v>-2594.261182794</v>
      </c>
      <c r="CO22" s="74">
        <v>-0.103002775899</v>
      </c>
      <c r="CP22" s="34">
        <f>627.5095*(CJ23-CJ21)</f>
        <v>33.661578704872298</v>
      </c>
      <c r="CQ22" s="34">
        <f>627.5095*(CN23-CN21)</f>
        <v>15.07072748913666</v>
      </c>
      <c r="CR22" s="34">
        <f>627.5095*(CM23-CM21)</f>
        <v>21.727458706811912</v>
      </c>
      <c r="CS22" s="34">
        <f>627.5095*(CK23-CK21)</f>
        <v>18.595684686525026</v>
      </c>
      <c r="CT22" s="34">
        <f>627.5095*(CL23-CL21)</f>
        <v>18.475383192713153</v>
      </c>
      <c r="CU22" s="33">
        <f t="shared" si="22"/>
        <v>3.4046557035764931</v>
      </c>
      <c r="CV22" s="33">
        <f t="shared" si="23"/>
        <v>-3.2520755140987596</v>
      </c>
      <c r="CW22" s="23"/>
      <c r="CX22" s="33">
        <f>CQ22-'CCSD(T)'!BW23</f>
        <v>3.2667847602191102E-2</v>
      </c>
      <c r="CY22" s="33">
        <f>CR22-'CCSD(T)'!CF23</f>
        <v>-0.93176766008848233</v>
      </c>
      <c r="CZ22" s="33">
        <f>CS22-'CCSD(T)'!CG23</f>
        <v>-0.88194009634318249</v>
      </c>
      <c r="DA22" s="33">
        <f>CT22-'CCSD(T)'!CG23</f>
        <v>-1.0022415901550552</v>
      </c>
      <c r="DB22" s="33">
        <f>CP22-'CCSD(T)'!BV23</f>
        <v>-5.9235576925402711E-3</v>
      </c>
      <c r="DC22" s="33"/>
      <c r="DD22" s="33">
        <f t="shared" si="24"/>
        <v>-0.92584410239594206</v>
      </c>
      <c r="DE22" s="33">
        <f t="shared" si="25"/>
        <v>-7.0473930066572876E-2</v>
      </c>
      <c r="DH22" s="71" t="str">
        <f t="shared" si="26"/>
        <v>07_start</v>
      </c>
      <c r="DI22" s="71" t="str">
        <f t="shared" si="27"/>
        <v>∆E#rev</v>
      </c>
      <c r="DJ22" s="23">
        <f t="shared" si="28"/>
        <v>-0.74108495425256038</v>
      </c>
      <c r="DK22" s="23">
        <f t="shared" si="29"/>
        <v>-0.69790156946383419</v>
      </c>
      <c r="DL22" s="23">
        <f t="shared" si="30"/>
        <v>-0.66446729945178973</v>
      </c>
      <c r="DN22" s="71">
        <f>'CCSD(T)'!BX23</f>
        <v>22.659226366900395</v>
      </c>
      <c r="DO22" s="23">
        <f t="shared" si="8"/>
        <v>-0.93176766008848233</v>
      </c>
      <c r="DP22" s="39">
        <f>'CCSD(T)'!CG23</f>
        <v>19.477624782868208</v>
      </c>
      <c r="DQ22" s="23">
        <f t="shared" si="35"/>
        <v>-1.0022415901550552</v>
      </c>
      <c r="DR22" s="23">
        <f t="shared" si="36"/>
        <v>-0.88194009634318249</v>
      </c>
      <c r="DU22" s="75">
        <f t="shared" si="11"/>
        <v>-0.103002775899</v>
      </c>
      <c r="DV22" s="23">
        <f t="shared" si="12"/>
        <v>-0.11627259000033519</v>
      </c>
      <c r="DW22">
        <f t="shared" si="31"/>
        <v>1.1288296745938864</v>
      </c>
      <c r="DY22" s="5" t="s">
        <v>19</v>
      </c>
      <c r="DZ22">
        <v>-2596.64234204062</v>
      </c>
      <c r="EA22" s="34">
        <f>627.5095*(DZ23-DZ21)</f>
        <v>22.502306809636359</v>
      </c>
      <c r="EB22" s="28"/>
      <c r="EC22" s="5" t="s">
        <v>19</v>
      </c>
      <c r="ED22" s="33">
        <v>-2592.9438547519999</v>
      </c>
      <c r="EE22" s="21">
        <f t="shared" si="32"/>
        <v>-2596.816577484869</v>
      </c>
      <c r="EF22" s="33">
        <v>-2596.8337486139999</v>
      </c>
      <c r="EG22" s="33">
        <v>-2596.6416325519999</v>
      </c>
      <c r="EH22" s="74">
        <v>-2596.5884393060001</v>
      </c>
      <c r="EI22" s="74">
        <v>-0.17494493286900001</v>
      </c>
      <c r="EJ22" s="34">
        <f>627.5095*(ED23-ED21)</f>
        <v>36.720142211443601</v>
      </c>
      <c r="EK22" s="34">
        <f>627.5095*(EH23-EH21)</f>
        <v>14.04251928772463</v>
      </c>
      <c r="EL22" s="34">
        <f>627.5095*(EG23-EG21)</f>
        <v>22.463992962070385</v>
      </c>
      <c r="EM22" s="34">
        <f>627.5095*(EE23-EE21)</f>
        <v>18.667440219138019</v>
      </c>
      <c r="EN22" s="34">
        <f>627.5095*(EF23-EF21)</f>
        <v>18.415620442898579</v>
      </c>
      <c r="EO22" s="33">
        <f t="shared" si="33"/>
        <v>4.3731011551739485</v>
      </c>
      <c r="EP22" s="33">
        <f t="shared" si="34"/>
        <v>-4.0483725191718065</v>
      </c>
      <c r="ER22" s="39"/>
      <c r="ES22" s="23">
        <f>EN22-'LNO-CCSD(T)-def2nZVP'!MF23</f>
        <v>-0.4378661390705858</v>
      </c>
      <c r="ET22" s="33">
        <f>EN22-'LNO-CCSD(T)-def2nZVP'!PV23</f>
        <v>-0.16226397848999952</v>
      </c>
      <c r="EU22" s="23"/>
    </row>
    <row r="23" spans="1:151" ht="17">
      <c r="A23" s="1">
        <v>9.4700000000000006</v>
      </c>
      <c r="B23" s="6"/>
      <c r="C23" s="5" t="s">
        <v>20</v>
      </c>
      <c r="D23" s="33">
        <v>-2591.73715369</v>
      </c>
      <c r="E23" s="33">
        <f t="shared" si="13"/>
        <v>-2594.810152336212</v>
      </c>
      <c r="F23" s="33">
        <v>-2594.8243061590001</v>
      </c>
      <c r="G23" s="33">
        <v>-2594.6904153800001</v>
      </c>
      <c r="H23" s="33">
        <v>-2594.5707779149998</v>
      </c>
      <c r="I23" s="335">
        <v>-0.11973695621200001</v>
      </c>
      <c r="J23" s="18" t="s">
        <v>120</v>
      </c>
      <c r="K23" s="34">
        <f>627.5095*(D21-D22)</f>
        <v>8.1735710263780401</v>
      </c>
      <c r="L23" s="34">
        <f>627.5095*(H21-H22)</f>
        <v>7.9973362384005906</v>
      </c>
      <c r="M23" s="34">
        <f>627.5095*(G21-G22)</f>
        <v>8.7882285042357626</v>
      </c>
      <c r="N23" s="34">
        <f>627.5095*(E21-E22)</f>
        <v>8.6498695656838951</v>
      </c>
      <c r="O23" s="34">
        <f>627.5095*(F21-F22)</f>
        <v>8.6065074007920668</v>
      </c>
      <c r="P23" s="33">
        <f t="shared" si="0"/>
        <v>0.60917116239147617</v>
      </c>
      <c r="Q23" s="23">
        <f t="shared" si="1"/>
        <v>-0.18172110344369585</v>
      </c>
      <c r="R23" s="33">
        <f>O23-'CCSD(T)'!CI24</f>
        <v>0.23004551817899532</v>
      </c>
      <c r="S23" s="33"/>
      <c r="T23" s="5" t="s">
        <v>20</v>
      </c>
      <c r="U23" s="9">
        <v>-2591.7394557429998</v>
      </c>
      <c r="V23" s="52">
        <f t="shared" si="14"/>
        <v>-2594.81226128358</v>
      </c>
      <c r="W23" s="336">
        <v>-2594.826371522</v>
      </c>
      <c r="X23" s="10">
        <v>-2594.6925605619999</v>
      </c>
      <c r="Y23" s="10">
        <v>-2594.5724137540001</v>
      </c>
      <c r="Z23" s="9">
        <v>-0.11970072158</v>
      </c>
      <c r="AA23" s="18" t="s">
        <v>120</v>
      </c>
      <c r="AB23" s="34">
        <f>627.5095*(U21-U22)</f>
        <v>8.8811670536637894</v>
      </c>
      <c r="AC23" s="34">
        <f>627.5095*(Y21-Y22)</f>
        <v>8.7902660277218665</v>
      </c>
      <c r="AD23" s="34">
        <f>627.5095*(X21-X22)</f>
        <v>9.5260008363417796</v>
      </c>
      <c r="AE23" s="34">
        <f>627.5095*(V21-V22)</f>
        <v>9.3871147123450314</v>
      </c>
      <c r="AF23" s="34">
        <f>627.5095*(W21-W22)</f>
        <v>9.3303132535567457</v>
      </c>
      <c r="AG23" s="33">
        <f t="shared" si="2"/>
        <v>0.54004722583487919</v>
      </c>
      <c r="AH23" s="23">
        <f t="shared" si="3"/>
        <v>-0.19568758278503395</v>
      </c>
      <c r="AI23" s="39">
        <f>AF23-'CCSD(T)'!CI24</f>
        <v>0.95385137094367423</v>
      </c>
      <c r="AJ23" s="361"/>
      <c r="AK23" s="5" t="s">
        <v>20</v>
      </c>
      <c r="AL23" s="9">
        <v>-2591.739455806</v>
      </c>
      <c r="AM23" s="52">
        <f t="shared" si="15"/>
        <v>-2594.7933453678561</v>
      </c>
      <c r="AN23" s="277">
        <v>-2594.8047189489998</v>
      </c>
      <c r="AO23" s="9">
        <v>-2594.6814741990001</v>
      </c>
      <c r="AP23" s="9">
        <v>-2594.5703633530002</v>
      </c>
      <c r="AQ23" s="9">
        <v>-0.111871168856</v>
      </c>
      <c r="AR23" s="18" t="s">
        <v>120</v>
      </c>
      <c r="AS23" s="34">
        <f>627.5095*(AL21-AL22)</f>
        <v>8.8811770939949692</v>
      </c>
      <c r="AT23" s="34">
        <f>627.5095*(AP21-AP22)</f>
        <v>8.7026500138004739</v>
      </c>
      <c r="AU23" s="34">
        <f>627.5095*(AO21-AO22)</f>
        <v>9.0129340087133016</v>
      </c>
      <c r="AV23" s="34">
        <f>627.5095*(AM21-AM22)</f>
        <v>8.7881123348788428</v>
      </c>
      <c r="AW23" s="34">
        <f>627.5095*(AN21-AN22)</f>
        <v>8.6990794845525983</v>
      </c>
      <c r="AX23" s="33">
        <f t="shared" si="4"/>
        <v>-3.5705292478755979E-3</v>
      </c>
      <c r="AY23" s="23">
        <f t="shared" si="5"/>
        <v>-0.31385452416070336</v>
      </c>
      <c r="AZ23" s="33">
        <f>AW23-'CCSD(T)'!CI24</f>
        <v>0.32261760193952682</v>
      </c>
      <c r="BA23" s="33"/>
      <c r="BB23" s="5" t="s">
        <v>20</v>
      </c>
      <c r="BC23" s="33">
        <v>-2591.6741963949999</v>
      </c>
      <c r="BD23" s="33">
        <v>-2591.6763073400002</v>
      </c>
      <c r="BE23" s="33">
        <v>-2591.6743969300001</v>
      </c>
      <c r="BF23" s="33">
        <f t="shared" si="16"/>
        <v>-2594.4518816119748</v>
      </c>
      <c r="BG23" s="33">
        <v>-2594.4654512480001</v>
      </c>
      <c r="BH23" s="33">
        <v>-2594.34376462</v>
      </c>
      <c r="BI23" s="33">
        <v>-2594.2223044759999</v>
      </c>
      <c r="BJ23" s="4">
        <v>-0.10811699197500001</v>
      </c>
      <c r="BK23" s="18" t="s">
        <v>120</v>
      </c>
      <c r="BL23" s="34">
        <f>627.5095*(BC21-BC22)</f>
        <v>8.3715515285976263</v>
      </c>
      <c r="BM23" s="34">
        <f>627.5095*(BD21-BD22)</f>
        <v>8.9854591328283906</v>
      </c>
      <c r="BN23" s="34">
        <f>627.5095*(BE21-BE22)</f>
        <v>9.0263037262678907</v>
      </c>
      <c r="BO23" s="34">
        <f>627.5095*(BI21-BI22)</f>
        <v>7.6707558217575498</v>
      </c>
      <c r="BP23" s="34">
        <f>627.5095*(BH21-BH22)</f>
        <v>8.4962056633509739</v>
      </c>
      <c r="BQ23" s="34">
        <f>627.5095*(BF21-BF22)</f>
        <v>8.4495664465079123</v>
      </c>
      <c r="BR23" s="34">
        <f>627.5095*(BG21-BG22)</f>
        <v>8.4110959224060604</v>
      </c>
      <c r="BS23" s="33">
        <f t="shared" si="6"/>
        <v>0.74034010064851064</v>
      </c>
      <c r="BT23" s="33">
        <f t="shared" si="17"/>
        <v>-8.5109740944913526E-2</v>
      </c>
      <c r="BU23" s="68">
        <f t="shared" si="18"/>
        <v>-3.8470524101851922E-2</v>
      </c>
      <c r="BV23" s="18" t="str">
        <f t="shared" si="7"/>
        <v>07_ts</v>
      </c>
      <c r="BW23" s="57">
        <f>BL23-'CCSD(T)'!BV24</f>
        <v>-0.64002870389630218</v>
      </c>
      <c r="BX23" s="65">
        <f>BM23-'CCSD(T)'!BV24</f>
        <v>-2.6121099665537884E-2</v>
      </c>
      <c r="BY23" s="65">
        <f>BN23-'CCSD(T)'!BV24</f>
        <v>1.4723493773962204E-2</v>
      </c>
      <c r="BZ23" s="57">
        <f>BO23-'CCSD(T)'!BW24</f>
        <v>-0.78575032616639451</v>
      </c>
      <c r="CA23" s="57">
        <f>BP23-'CCSD(T)'!BX24</f>
        <v>8.8202619806857285E-2</v>
      </c>
      <c r="CB23" s="57"/>
      <c r="CC23" s="57">
        <f>BR23-'CCSD(T)'!CG24</f>
        <v>0.29683165728926397</v>
      </c>
      <c r="CD23" s="23">
        <f>BQ23-'CCSD(T)'!CG24</f>
        <v>0.33530218139111589</v>
      </c>
      <c r="CE23" s="23">
        <f t="shared" si="19"/>
        <v>0.72823132370315946</v>
      </c>
      <c r="CF23" s="23">
        <f t="shared" si="20"/>
        <v>0.20862903748240669</v>
      </c>
      <c r="CH23" s="23"/>
      <c r="CI23" s="5" t="s">
        <v>20</v>
      </c>
      <c r="CJ23" s="33">
        <v>-2591.6763073510001</v>
      </c>
      <c r="CK23" s="21">
        <f t="shared" si="21"/>
        <v>-2594.4538884752237</v>
      </c>
      <c r="CL23" s="33">
        <v>-2594.4674119350002</v>
      </c>
      <c r="CM23" s="33">
        <v>-2594.3458148109999</v>
      </c>
      <c r="CN23" s="74">
        <v>-2594.2237729049998</v>
      </c>
      <c r="CO23" s="74">
        <v>-0.108073664224</v>
      </c>
      <c r="CP23" s="34">
        <f>627.5095*(CJ21-CJ22)</f>
        <v>8.9853261005091074</v>
      </c>
      <c r="CQ23" s="34">
        <f>627.5095*(CN21-CN22)</f>
        <v>8.404333252417576</v>
      </c>
      <c r="CR23" s="34">
        <f>627.5095*(CM21-CM22)</f>
        <v>9.088393908459885</v>
      </c>
      <c r="CS23" s="34">
        <f>627.5095*(CK21-CK22)</f>
        <v>9.0381373313650837</v>
      </c>
      <c r="CT23" s="34">
        <f>627.5095*(CL21-CL22)</f>
        <v>8.999273754479173</v>
      </c>
      <c r="CU23" s="33">
        <f t="shared" si="22"/>
        <v>0.59494050206159699</v>
      </c>
      <c r="CV23" s="33">
        <f t="shared" si="23"/>
        <v>-8.9120153980712047E-2</v>
      </c>
      <c r="CW23" s="23"/>
      <c r="CX23" s="33">
        <f>CQ23-'CCSD(T)'!BW24</f>
        <v>-5.2172895506368278E-2</v>
      </c>
      <c r="CY23" s="33">
        <f>CR23-'CCSD(T)'!CF24</f>
        <v>0.68039086491576839</v>
      </c>
      <c r="CZ23" s="33">
        <f>CS23-'CCSD(T)'!CG24</f>
        <v>0.92387306624828724</v>
      </c>
      <c r="DA23" s="33">
        <f>CT23-'CCSD(T)'!CG24</f>
        <v>0.88500948936237656</v>
      </c>
      <c r="DB23" s="33">
        <f>CP23-'CCSD(T)'!BV24</f>
        <v>-2.6254131984821072E-2</v>
      </c>
      <c r="DC23" s="33"/>
      <c r="DD23" s="33">
        <f t="shared" si="24"/>
        <v>0.70664499690058946</v>
      </c>
      <c r="DE23" s="33">
        <f t="shared" si="25"/>
        <v>0.20461862444660817</v>
      </c>
      <c r="DH23" s="71" t="str">
        <f t="shared" si="26"/>
        <v>07_ts</v>
      </c>
      <c r="DI23" s="71" t="str">
        <f t="shared" si="27"/>
        <v>∆Ereac</v>
      </c>
      <c r="DJ23" s="23">
        <f t="shared" si="28"/>
        <v>0.5921882451089111</v>
      </c>
      <c r="DK23" s="23">
        <f t="shared" si="29"/>
        <v>0.58857088485717135</v>
      </c>
      <c r="DL23" s="23">
        <f t="shared" si="30"/>
        <v>0.58817783207311258</v>
      </c>
      <c r="DN23" s="71">
        <f>'CCSD(T)'!BX24</f>
        <v>8.4080030435441167</v>
      </c>
      <c r="DO23" s="23">
        <f t="shared" si="8"/>
        <v>0.68039086491576839</v>
      </c>
      <c r="DP23" s="39">
        <f>'CCSD(T)'!CG24</f>
        <v>8.1142642651167964</v>
      </c>
      <c r="DQ23" s="23">
        <f t="shared" si="35"/>
        <v>0.88500948936237656</v>
      </c>
      <c r="DR23" s="23">
        <f t="shared" si="36"/>
        <v>0.92387306624828724</v>
      </c>
      <c r="DU23" s="75">
        <f t="shared" si="11"/>
        <v>-0.108073664224</v>
      </c>
      <c r="DV23" s="23">
        <f t="shared" si="12"/>
        <v>-0.1215971240003455</v>
      </c>
      <c r="DW23">
        <f t="shared" si="31"/>
        <v>1.1251318706869784</v>
      </c>
      <c r="DY23" s="5" t="s">
        <v>20</v>
      </c>
      <c r="DZ23">
        <v>-2596.59145317</v>
      </c>
      <c r="EA23" s="34">
        <f>627.5095*(DZ21-DZ22)</f>
        <v>9.4309429486397516</v>
      </c>
      <c r="EB23" s="28"/>
      <c r="EC23" s="5" t="s">
        <v>20</v>
      </c>
      <c r="ED23" s="33">
        <v>-2592.874064099</v>
      </c>
      <c r="EE23" s="21">
        <f t="shared" si="32"/>
        <v>-2596.7715666006929</v>
      </c>
      <c r="EF23" s="33">
        <v>-2596.7892166390002</v>
      </c>
      <c r="EG23" s="33">
        <v>-2596.590798659</v>
      </c>
      <c r="EH23" s="74">
        <v>-2596.551454038</v>
      </c>
      <c r="EI23" s="74">
        <v>-0.18076794169300001</v>
      </c>
      <c r="EJ23" s="34">
        <f>627.5095*(ED21-ED22)</f>
        <v>7.0741555572142518</v>
      </c>
      <c r="EK23" s="34">
        <f>627.5095*(EH21-EH22)</f>
        <v>9.1660877423718183</v>
      </c>
      <c r="EL23" s="34">
        <f>627.5095*(EG21-EG22)</f>
        <v>9.4347578173440496</v>
      </c>
      <c r="EM23" s="34">
        <f>627.5095*(EE21-EE22)</f>
        <v>9.5773172047069259</v>
      </c>
      <c r="EN23" s="34">
        <f>627.5095*(EF21-EF22)</f>
        <v>9.5286169231755053</v>
      </c>
      <c r="EO23" s="33">
        <f t="shared" si="33"/>
        <v>0.36252918080368701</v>
      </c>
      <c r="EP23" s="33">
        <f t="shared" si="34"/>
        <v>9.3859105831455736E-2</v>
      </c>
      <c r="ER23" s="39"/>
      <c r="ES23" s="23">
        <f>EN23-'LNO-CCSD(T)-def2nZVP'!MF24</f>
        <v>0.80138474550174088</v>
      </c>
      <c r="ET23" s="33">
        <f>EN23-'LNO-CCSD(T)-def2nZVP'!PV24</f>
        <v>0.51931057817663806</v>
      </c>
      <c r="EU23" s="23"/>
    </row>
    <row r="24" spans="1:151" ht="17">
      <c r="A24" s="1">
        <v>37.28</v>
      </c>
      <c r="B24" s="6"/>
      <c r="C24" s="5" t="s">
        <v>21</v>
      </c>
      <c r="D24" s="33">
        <v>-2616.6669237659999</v>
      </c>
      <c r="E24" s="33">
        <f t="shared" si="13"/>
        <v>-2622.1714933558901</v>
      </c>
      <c r="F24" s="33">
        <v>-2622.1941096370001</v>
      </c>
      <c r="G24" s="33">
        <v>-2621.9447507330001</v>
      </c>
      <c r="H24" s="33">
        <v>-2621.7870614819999</v>
      </c>
      <c r="I24" s="335">
        <v>-0.22674262289</v>
      </c>
      <c r="J24" s="18" t="s">
        <v>118</v>
      </c>
      <c r="K24" s="34">
        <f>627.5095*(D26-D25)</f>
        <v>20.146267171055058</v>
      </c>
      <c r="L24" s="34">
        <f>627.5095*(H26-H25)</f>
        <v>45.948330176338594</v>
      </c>
      <c r="M24" s="34">
        <f>627.5095*(G26-G25)</f>
        <v>37.973195851898595</v>
      </c>
      <c r="N24" s="34">
        <f>627.5095*(E26-E25)</f>
        <v>39.871998066341618</v>
      </c>
      <c r="O24" s="34">
        <f>627.5095*(F26-F25)</f>
        <v>40.523080077664126</v>
      </c>
      <c r="P24" s="33">
        <f t="shared" si="0"/>
        <v>-5.4252500986744678</v>
      </c>
      <c r="Q24" s="23">
        <f t="shared" si="1"/>
        <v>2.5498842257655312</v>
      </c>
      <c r="R24" s="33">
        <f>O24-'CCSD(T)'!CI25</f>
        <v>3.5945916941309335</v>
      </c>
      <c r="S24" s="33"/>
      <c r="T24" s="27" t="s">
        <v>21</v>
      </c>
      <c r="U24" s="9">
        <v>-2616.6678002100002</v>
      </c>
      <c r="V24" s="52">
        <f t="shared" si="14"/>
        <v>-2622.1725481727312</v>
      </c>
      <c r="W24" s="336">
        <v>-2622.1951614029999</v>
      </c>
      <c r="X24" s="10">
        <v>-2621.945765422</v>
      </c>
      <c r="Y24" s="10">
        <v>-2621.7882994249999</v>
      </c>
      <c r="Z24" s="9">
        <v>-0.22678275073099999</v>
      </c>
      <c r="AA24" s="18" t="s">
        <v>118</v>
      </c>
      <c r="AB24" s="34">
        <f>627.5095*(U26-U25)</f>
        <v>20.484260102989232</v>
      </c>
      <c r="AC24" s="34">
        <f>627.5095*(Y26-Y25)</f>
        <v>46.191756171791589</v>
      </c>
      <c r="AD24" s="34">
        <f>627.5095*(X26-X25)</f>
        <v>38.293676875928824</v>
      </c>
      <c r="AE24" s="34">
        <f>627.5095*(V26-V25)</f>
        <v>40.200561112953984</v>
      </c>
      <c r="AF24" s="34">
        <f>627.5095*(W26-W25)</f>
        <v>40.856000222514332</v>
      </c>
      <c r="AG24" s="33">
        <f t="shared" si="2"/>
        <v>-5.3357559492772566</v>
      </c>
      <c r="AH24" s="23">
        <f t="shared" si="3"/>
        <v>2.562323346585508</v>
      </c>
      <c r="AI24" s="39">
        <f>AF24-'CCSD(T)'!CI25</f>
        <v>3.9275118389811396</v>
      </c>
      <c r="AJ24" s="361"/>
      <c r="AK24" s="27" t="s">
        <v>21</v>
      </c>
      <c r="AL24" s="9">
        <v>-2616.6678002100002</v>
      </c>
      <c r="AM24" s="52">
        <f t="shared" si="15"/>
        <v>-2622.1497715066071</v>
      </c>
      <c r="AN24" s="277">
        <v>-2622.1682654370002</v>
      </c>
      <c r="AO24" s="9">
        <v>-2621.9353702990002</v>
      </c>
      <c r="AP24" s="9">
        <v>-2621.783523396</v>
      </c>
      <c r="AQ24" s="9">
        <v>-0.21440120760699999</v>
      </c>
      <c r="AR24" s="18" t="s">
        <v>118</v>
      </c>
      <c r="AS24" s="34">
        <f>627.5095*(AL26-AL25)</f>
        <v>20.48424692542909</v>
      </c>
      <c r="AT24" s="34">
        <f>627.5095*(AP26-AP25)</f>
        <v>46.061915043576988</v>
      </c>
      <c r="AU24" s="34">
        <f>627.5095*(AO26-AO25)</f>
        <v>38.88752739410161</v>
      </c>
      <c r="AV24" s="34">
        <f>627.5095*(AM26-AM25)</f>
        <v>40.520916225495519</v>
      </c>
      <c r="AW24" s="34">
        <f>627.5095*(AN26-AN25)</f>
        <v>41.088311142172593</v>
      </c>
      <c r="AX24" s="33">
        <f t="shared" si="4"/>
        <v>-4.9736039014043953</v>
      </c>
      <c r="AY24" s="23">
        <f t="shared" si="5"/>
        <v>2.2007837480709824</v>
      </c>
      <c r="AZ24" s="33">
        <f>AW24-'CCSD(T)'!CI25</f>
        <v>4.1598227586394003</v>
      </c>
      <c r="BA24" s="33"/>
      <c r="BB24" s="5" t="s">
        <v>21</v>
      </c>
      <c r="BC24" s="33">
        <v>-2616.564026906</v>
      </c>
      <c r="BD24" s="33">
        <v>-2616.5649627799999</v>
      </c>
      <c r="BE24">
        <v>-2616.5626525196299</v>
      </c>
      <c r="BF24" s="33">
        <f t="shared" si="16"/>
        <v>-2621.6849596068478</v>
      </c>
      <c r="BG24" s="33">
        <v>-2621.7068461590002</v>
      </c>
      <c r="BH24" s="33">
        <v>-2621.474589726</v>
      </c>
      <c r="BI24" s="33">
        <v>-2621.3159689610002</v>
      </c>
      <c r="BJ24" s="4">
        <v>-0.21036988084800001</v>
      </c>
      <c r="BK24" s="18" t="s">
        <v>118</v>
      </c>
      <c r="BL24" s="34">
        <f>627.5095*(BC26-BC25)</f>
        <v>20.038766008857884</v>
      </c>
      <c r="BM24" s="34">
        <f>627.5095*(BD26-BD25)</f>
        <v>20.315594961958549</v>
      </c>
      <c r="BN24" s="34">
        <f>627.5095*(BE26-BE25)</f>
        <v>20.355975254928662</v>
      </c>
      <c r="BO24" s="34">
        <f>627.5095*(BI26-BI25)</f>
        <v>44.886368239182993</v>
      </c>
      <c r="BP24" s="34">
        <f>627.5095*(BH26-BH25)</f>
        <v>37.261260596081378</v>
      </c>
      <c r="BQ24" s="34">
        <f>627.5095*(BF26-BF25)</f>
        <v>39.013825178581222</v>
      </c>
      <c r="BR24" s="34">
        <f>627.5095*(BG26-BG25)</f>
        <v>39.582769641812931</v>
      </c>
      <c r="BS24" s="33">
        <f t="shared" si="6"/>
        <v>-5.3035985973700619</v>
      </c>
      <c r="BT24" s="33">
        <f t="shared" si="17"/>
        <v>2.3215090457315526</v>
      </c>
      <c r="BU24" s="68">
        <f t="shared" si="18"/>
        <v>0.56894446323170911</v>
      </c>
      <c r="BV24" s="18" t="str">
        <f t="shared" si="7"/>
        <v>08_end</v>
      </c>
      <c r="BW24" s="57">
        <f>BL24-'CCSD(T)'!BV25</f>
        <v>-0.30891594878180584</v>
      </c>
      <c r="BX24" s="65">
        <f>BM24-'CCSD(T)'!BV25</f>
        <v>-3.2086995681140706E-2</v>
      </c>
      <c r="BY24" s="65">
        <f>BN24-'CCSD(T)'!BV25</f>
        <v>8.2932972889722123E-3</v>
      </c>
      <c r="BZ24" s="57">
        <f>BO24-'CCSD(T)'!BW25</f>
        <v>-0.3388836484219766</v>
      </c>
      <c r="CA24" s="57">
        <f>BP24-'CCSD(T)'!BX25</f>
        <v>1.8482628821036968</v>
      </c>
      <c r="CB24" s="57"/>
      <c r="CC24" s="57">
        <f>BR24-'CCSD(T)'!CG25</f>
        <v>3.4055569280976954</v>
      </c>
      <c r="CD24" s="23">
        <f>BQ24-'CCSD(T)'!CG25</f>
        <v>2.8366124648659863</v>
      </c>
      <c r="CE24" s="23">
        <f t="shared" si="19"/>
        <v>2.1571788308855027</v>
      </c>
      <c r="CF24" s="23">
        <f t="shared" si="20"/>
        <v>1.5572940459939986</v>
      </c>
      <c r="CH24" s="23"/>
      <c r="CI24" s="5" t="s">
        <v>21</v>
      </c>
      <c r="CJ24" s="33">
        <v>-2616.564962771</v>
      </c>
      <c r="CK24" s="21">
        <f t="shared" si="21"/>
        <v>-2621.685952332723</v>
      </c>
      <c r="CL24" s="33">
        <v>-2621.707863056</v>
      </c>
      <c r="CM24" s="33">
        <v>-2621.4755612650001</v>
      </c>
      <c r="CN24" s="74">
        <v>-2621.3173380150001</v>
      </c>
      <c r="CO24" s="74">
        <v>-0.21039106772300001</v>
      </c>
      <c r="CP24" s="34">
        <f>627.5095*(CJ26-CJ25)</f>
        <v>20.315668380649694</v>
      </c>
      <c r="CQ24" s="34">
        <f>627.5095*(CN26-CN25)</f>
        <v>45.128625184244896</v>
      </c>
      <c r="CR24" s="34">
        <f>627.5095*(CM26-CM25)</f>
        <v>37.549484494678353</v>
      </c>
      <c r="CS24" s="34">
        <f>627.5095*(CK26-CK25)</f>
        <v>39.295663382602754</v>
      </c>
      <c r="CT24" s="34">
        <f>627.5095*(CL26-CL25)</f>
        <v>39.852475735142328</v>
      </c>
      <c r="CU24" s="33">
        <f t="shared" si="22"/>
        <v>-5.2761494491025687</v>
      </c>
      <c r="CV24" s="33">
        <f t="shared" si="23"/>
        <v>2.3029912404639745</v>
      </c>
      <c r="CW24" s="23"/>
      <c r="CX24" s="33">
        <f>CQ24-'CCSD(T)'!BW25</f>
        <v>-9.6626703360072952E-2</v>
      </c>
      <c r="CY24" s="33">
        <f>CR24-'CCSD(T)'!CF25</f>
        <v>2.1364867807006718</v>
      </c>
      <c r="CZ24" s="33">
        <f>CS24-'CCSD(T)'!CG25</f>
        <v>3.1184506688875189</v>
      </c>
      <c r="DA24" s="33">
        <f>CT24-'CCSD(T)'!CG25</f>
        <v>3.6752630214270923</v>
      </c>
      <c r="DB24" s="33">
        <f>CP24-'CCSD(T)'!BV25</f>
        <v>-3.2013576989996295E-2</v>
      </c>
      <c r="DC24" s="33"/>
      <c r="DD24" s="33">
        <f t="shared" si="24"/>
        <v>2.1685003576906681</v>
      </c>
      <c r="DE24" s="33">
        <f t="shared" si="25"/>
        <v>1.5387762407264205</v>
      </c>
      <c r="DH24" s="71" t="str">
        <f t="shared" si="26"/>
        <v>08_end</v>
      </c>
      <c r="DI24" s="71" t="str">
        <f t="shared" si="27"/>
        <v>∆E#fwd</v>
      </c>
      <c r="DJ24" s="23">
        <f t="shared" si="28"/>
        <v>0.28822389859697495</v>
      </c>
      <c r="DK24" s="23">
        <f t="shared" si="29"/>
        <v>0.28183820402153259</v>
      </c>
      <c r="DL24" s="23">
        <f t="shared" si="30"/>
        <v>0.26970609332939688</v>
      </c>
      <c r="DN24" s="71">
        <f>'CCSD(T)'!BX25</f>
        <v>35.412997713977681</v>
      </c>
      <c r="DO24" s="23">
        <f t="shared" si="8"/>
        <v>2.1364867807006718</v>
      </c>
      <c r="DP24" s="39">
        <f>'CCSD(T)'!CG25</f>
        <v>36.177212713715235</v>
      </c>
      <c r="DQ24" s="23">
        <f t="shared" si="35"/>
        <v>3.6752630214270923</v>
      </c>
      <c r="DR24" s="23">
        <f t="shared" si="36"/>
        <v>3.1184506688875189</v>
      </c>
      <c r="DU24" s="75">
        <f t="shared" si="11"/>
        <v>-0.21039106772300001</v>
      </c>
      <c r="DV24" s="23">
        <f t="shared" si="12"/>
        <v>-0.23230179099982706</v>
      </c>
      <c r="DW24">
        <f t="shared" si="31"/>
        <v>1.1041428398741462</v>
      </c>
      <c r="DY24" s="5" t="s">
        <v>21</v>
      </c>
      <c r="DZ24">
        <v>-2624.7266308393</v>
      </c>
      <c r="EA24" s="34">
        <f>627.5095*(DZ26-DZ25)</f>
        <v>35.277866218981018</v>
      </c>
      <c r="EB24" s="28"/>
      <c r="EC24" s="5" t="s">
        <v>21</v>
      </c>
      <c r="ED24" s="33">
        <v>-2618.298527721</v>
      </c>
      <c r="EE24" s="21">
        <f t="shared" si="32"/>
        <v>-2625.0548369812941</v>
      </c>
      <c r="EF24" s="33">
        <v>-2625.082269132</v>
      </c>
      <c r="EG24" s="33">
        <v>-2624.7266256610001</v>
      </c>
      <c r="EH24" s="74">
        <v>-2624.700110841</v>
      </c>
      <c r="EI24" s="74">
        <v>-0.32821132029400002</v>
      </c>
      <c r="EJ24" s="34">
        <f>627.5095*(ED26-ED25)</f>
        <v>18.840041513562497</v>
      </c>
      <c r="EK24" s="34">
        <f>627.5095*(EH26-EH25)</f>
        <v>44.582929745492756</v>
      </c>
      <c r="EL24" s="34">
        <f>627.5095*(EG26-EG25)</f>
        <v>35.215087031225224</v>
      </c>
      <c r="EM24" s="34">
        <f>627.5095*(EE26-EE25)</f>
        <v>37.698960729683108</v>
      </c>
      <c r="EN24" s="34">
        <f>627.5095*(EF26-EF25)</f>
        <v>38.371850127165175</v>
      </c>
      <c r="EO24" s="33">
        <f t="shared" si="33"/>
        <v>-6.2110796183275809</v>
      </c>
      <c r="EP24" s="33">
        <f t="shared" si="34"/>
        <v>3.1567630959399509</v>
      </c>
      <c r="ER24" s="39"/>
      <c r="ES24" s="23">
        <f>EN24-'LNO-CCSD(T)-def2nZVP'!MF25</f>
        <v>3.2198522923684365</v>
      </c>
      <c r="ET24" s="33">
        <f>EN24-'LNO-CCSD(T)-def2nZVP'!PV25</f>
        <v>3.800301731563053</v>
      </c>
      <c r="EU24" s="23"/>
    </row>
    <row r="25" spans="1:151" ht="17">
      <c r="A25" s="1">
        <v>35.82</v>
      </c>
      <c r="B25" s="6"/>
      <c r="C25" s="5" t="s">
        <v>22</v>
      </c>
      <c r="D25" s="33">
        <v>-2616.669488129</v>
      </c>
      <c r="E25" s="33">
        <f t="shared" si="13"/>
        <v>-2622.1803450878538</v>
      </c>
      <c r="F25" s="33">
        <v>-2622.2027617550002</v>
      </c>
      <c r="G25" s="33">
        <v>-2621.952253599</v>
      </c>
      <c r="H25" s="33">
        <v>-2621.7932468509998</v>
      </c>
      <c r="I25" s="335">
        <v>-0.22809148885399999</v>
      </c>
      <c r="J25" s="18" t="s">
        <v>119</v>
      </c>
      <c r="K25" s="34">
        <f>627.5095*(D26-D24)</f>
        <v>18.537105027014416</v>
      </c>
      <c r="L25" s="34">
        <f>627.5095*(H26-H24)</f>
        <v>42.066952367881726</v>
      </c>
      <c r="M25" s="34">
        <f>627.5095*(G26-G24)</f>
        <v>33.265076159754472</v>
      </c>
      <c r="N25" s="34">
        <f>627.5095*(E26-E24)</f>
        <v>34.317452167691691</v>
      </c>
      <c r="O25" s="34">
        <f>627.5095*(F26-F24)</f>
        <v>35.093793837480362</v>
      </c>
      <c r="P25" s="33">
        <f t="shared" si="0"/>
        <v>-6.9731585304013635</v>
      </c>
      <c r="Q25" s="23">
        <f t="shared" si="1"/>
        <v>1.8287176777258907</v>
      </c>
      <c r="R25" s="33">
        <f>O25-'CCSD(T)'!CI26</f>
        <v>2.7938010246237823</v>
      </c>
      <c r="S25" s="33"/>
      <c r="T25" s="27" t="s">
        <v>22</v>
      </c>
      <c r="U25" s="9">
        <v>-2616.6708902840001</v>
      </c>
      <c r="V25" s="52">
        <f t="shared" si="14"/>
        <v>-2622.1816483047046</v>
      </c>
      <c r="W25" s="336">
        <v>-2622.2040691789998</v>
      </c>
      <c r="X25" s="10">
        <v>-2621.9535508099998</v>
      </c>
      <c r="Y25" s="10">
        <v>-2621.7945782339998</v>
      </c>
      <c r="Z25" s="9">
        <v>-0.22809749470499999</v>
      </c>
      <c r="AA25" s="18" t="s">
        <v>119</v>
      </c>
      <c r="AB25" s="34">
        <f>627.5095*(U26-U24)</f>
        <v>18.545209312393695</v>
      </c>
      <c r="AC25" s="34">
        <f>627.5095*(Y26-Y24)</f>
        <v>42.25174387565437</v>
      </c>
      <c r="AD25" s="34">
        <f>627.5095*(X26-X24)</f>
        <v>33.408271944884213</v>
      </c>
      <c r="AE25" s="34">
        <f>627.5095*(V26-V24)</f>
        <v>34.49014184841996</v>
      </c>
      <c r="AF25" s="34">
        <f>627.5095*(W26-W24)</f>
        <v>35.266286158713093</v>
      </c>
      <c r="AG25" s="33">
        <f t="shared" si="2"/>
        <v>-6.9854577169412764</v>
      </c>
      <c r="AH25" s="23">
        <f t="shared" si="3"/>
        <v>1.8580142138288807</v>
      </c>
      <c r="AI25" s="39">
        <f>AF25-'CCSD(T)'!CI26</f>
        <v>2.9662933458565135</v>
      </c>
      <c r="AJ25" s="361"/>
      <c r="AK25" s="27" t="s">
        <v>22</v>
      </c>
      <c r="AL25" s="9">
        <v>-2616.670890287</v>
      </c>
      <c r="AM25" s="52">
        <f t="shared" si="15"/>
        <v>-2622.1584567829013</v>
      </c>
      <c r="AN25" s="277">
        <v>-2622.1766849400001</v>
      </c>
      <c r="AO25" s="9">
        <v>-2621.9436320250002</v>
      </c>
      <c r="AP25" s="9">
        <v>-2621.789343677</v>
      </c>
      <c r="AQ25" s="9">
        <v>-0.214824757901</v>
      </c>
      <c r="AR25" s="18" t="s">
        <v>119</v>
      </c>
      <c r="AS25" s="34">
        <f>627.5095*(AL26-AL24)</f>
        <v>18.545194252324965</v>
      </c>
      <c r="AT25" s="34">
        <f>627.5095*(AP26-AP24)</f>
        <v>42.409633423363957</v>
      </c>
      <c r="AU25" s="34">
        <f>627.5095*(AO26-AO24)</f>
        <v>33.703215842704211</v>
      </c>
      <c r="AV25" s="34">
        <f>627.5095*(AM26-AM24)</f>
        <v>35.070822840714648</v>
      </c>
      <c r="AW25" s="34">
        <f>627.5095*(AN26-AN24)</f>
        <v>35.804993024448265</v>
      </c>
      <c r="AX25" s="33">
        <f t="shared" si="4"/>
        <v>-6.6046403989156914</v>
      </c>
      <c r="AY25" s="23">
        <f t="shared" si="5"/>
        <v>2.1017771817440547</v>
      </c>
      <c r="AZ25" s="33">
        <f>AW25-'CCSD(T)'!CI26</f>
        <v>3.5050002115916854</v>
      </c>
      <c r="BA25" s="33"/>
      <c r="BB25" s="5" t="s">
        <v>22</v>
      </c>
      <c r="BC25" s="33">
        <v>-2616.5661075530002</v>
      </c>
      <c r="BD25" s="33">
        <v>-2616.5673994799999</v>
      </c>
      <c r="BE25">
        <v>-2616.5651271642901</v>
      </c>
      <c r="BF25" s="33">
        <f t="shared" si="16"/>
        <v>-2621.6937115677629</v>
      </c>
      <c r="BG25" s="33">
        <v>-2621.7154719219998</v>
      </c>
      <c r="BH25" s="33">
        <v>-2621.4818043810001</v>
      </c>
      <c r="BI25" s="33">
        <v>-2621.321978681</v>
      </c>
      <c r="BJ25" s="339">
        <v>-0.21190718676299999</v>
      </c>
      <c r="BK25" s="18" t="s">
        <v>119</v>
      </c>
      <c r="BL25" s="34">
        <f>627.5095*(BC26-BC24)</f>
        <v>18.733140250095673</v>
      </c>
      <c r="BM25" s="34">
        <f>627.5095*(BD26-BD24)</f>
        <v>18.786542563252496</v>
      </c>
      <c r="BN25" s="34">
        <f>627.5095*(BE26-BE24)</f>
        <v>18.803112221530995</v>
      </c>
      <c r="BO25" s="34">
        <f>627.5095*(BI26-BI24)</f>
        <v>41.115211846944575</v>
      </c>
      <c r="BP25" s="34">
        <f>627.5095*(BH26-BH24)</f>
        <v>32.733996044297392</v>
      </c>
      <c r="BQ25" s="34">
        <f>627.5095*(BF26-BF24)</f>
        <v>33.521886560723587</v>
      </c>
      <c r="BR25" s="34">
        <f>627.5095*(BG26-BG24)</f>
        <v>34.170021414815544</v>
      </c>
      <c r="BS25" s="33">
        <f t="shared" si="6"/>
        <v>-6.9451904321290314</v>
      </c>
      <c r="BT25" s="33">
        <f t="shared" si="17"/>
        <v>1.436025370518152</v>
      </c>
      <c r="BU25" s="68">
        <f t="shared" si="18"/>
        <v>0.64813485409195692</v>
      </c>
      <c r="BV25" s="18" t="str">
        <f t="shared" si="7"/>
        <v>08_start</v>
      </c>
      <c r="BW25" s="57">
        <f>BL25-'CCSD(T)'!BV26</f>
        <v>-7.0433868617254092E-2</v>
      </c>
      <c r="BX25" s="65">
        <f>BM25-'CCSD(T)'!BV26</f>
        <v>-1.7031555460430781E-2</v>
      </c>
      <c r="BY25" s="65">
        <f>BN25-'CCSD(T)'!BV26</f>
        <v>-4.6189718193190288E-4</v>
      </c>
      <c r="BZ25" s="57">
        <f>BO25-'CCSD(T)'!BW26</f>
        <v>-0.40724694706646147</v>
      </c>
      <c r="CA25" s="57">
        <f>BP25-'CCSD(T)'!BX26</f>
        <v>0.72853218521608198</v>
      </c>
      <c r="CB25" s="57"/>
      <c r="CC25" s="57">
        <f>BR25-'CCSD(T)'!CG26</f>
        <v>2.5017108543082465</v>
      </c>
      <c r="CD25" s="23">
        <f>BQ25-'CCSD(T)'!CG26</f>
        <v>1.8535760002162895</v>
      </c>
      <c r="CE25" s="23">
        <f t="shared" si="19"/>
        <v>0.79896605383333608</v>
      </c>
      <c r="CF25" s="23">
        <f t="shared" si="20"/>
        <v>1.7731786690921645</v>
      </c>
      <c r="CH25" s="23"/>
      <c r="CI25" s="5" t="s">
        <v>22</v>
      </c>
      <c r="CJ25" s="33">
        <v>-2616.5673994819999</v>
      </c>
      <c r="CK25" s="21">
        <f t="shared" si="21"/>
        <v>-2621.6948660650592</v>
      </c>
      <c r="CL25" s="33">
        <v>-2621.716606035</v>
      </c>
      <c r="CM25" s="52">
        <v>-2621.4829702040001</v>
      </c>
      <c r="CN25" s="74">
        <v>-2621.3232200689999</v>
      </c>
      <c r="CO25" s="74">
        <v>-0.21189586105899999</v>
      </c>
      <c r="CP25" s="34">
        <f>627.5095*(CJ26-CJ24)</f>
        <v>18.786609079412134</v>
      </c>
      <c r="CQ25" s="34">
        <f>627.5095*(CN26-CN24)</f>
        <v>41.43758041984966</v>
      </c>
      <c r="CR25" s="34">
        <f>627.5095*(CM26-CM24)</f>
        <v>32.900304887248197</v>
      </c>
      <c r="CS25" s="34">
        <f>627.5095*(CK26-CK24)</f>
        <v>33.702211661199939</v>
      </c>
      <c r="CT25" s="34">
        <f>627.5095*(CL26-CL24)</f>
        <v>34.36617335428555</v>
      </c>
      <c r="CU25" s="33">
        <f t="shared" si="22"/>
        <v>-7.0714070655641095</v>
      </c>
      <c r="CV25" s="33">
        <f t="shared" si="23"/>
        <v>1.4658684670373532</v>
      </c>
      <c r="CW25" s="23"/>
      <c r="CX25" s="33">
        <f>CQ25-'CCSD(T)'!BW26</f>
        <v>-8.4878374161377224E-2</v>
      </c>
      <c r="CY25" s="33">
        <f>CR25-'CCSD(T)'!CF26</f>
        <v>0.89484102816688704</v>
      </c>
      <c r="CZ25" s="33">
        <f>CS25-'CCSD(T)'!CG26</f>
        <v>2.033901100692642</v>
      </c>
      <c r="DA25" s="33">
        <f>CT25-'CCSD(T)'!CG26</f>
        <v>2.6978627937782527</v>
      </c>
      <c r="DB25" s="33">
        <f>CP25-'CCSD(T)'!BV26</f>
        <v>-1.6965039300792739E-2</v>
      </c>
      <c r="DC25" s="33"/>
      <c r="DD25" s="33">
        <f t="shared" si="24"/>
        <v>0.91180606746767978</v>
      </c>
      <c r="DE25" s="33">
        <f t="shared" si="25"/>
        <v>1.8030217656113656</v>
      </c>
      <c r="DH25" s="71" t="str">
        <f t="shared" si="26"/>
        <v>08_start</v>
      </c>
      <c r="DI25" s="71" t="str">
        <f t="shared" si="27"/>
        <v>∆E#rev</v>
      </c>
      <c r="DJ25" s="23">
        <f t="shared" si="28"/>
        <v>0.16630884295080506</v>
      </c>
      <c r="DK25" s="23">
        <f t="shared" si="29"/>
        <v>0.18032510047635242</v>
      </c>
      <c r="DL25" s="23">
        <f t="shared" si="30"/>
        <v>0.1961519394700062</v>
      </c>
      <c r="DN25" s="71">
        <f>'CCSD(T)'!BX26</f>
        <v>32.00546385908131</v>
      </c>
      <c r="DO25" s="23">
        <f t="shared" si="8"/>
        <v>0.89484102816688704</v>
      </c>
      <c r="DP25" s="39">
        <f>'CCSD(T)'!CG26</f>
        <v>31.668310560507297</v>
      </c>
      <c r="DQ25" s="23">
        <f t="shared" si="35"/>
        <v>2.6978627937782527</v>
      </c>
      <c r="DR25" s="23">
        <f t="shared" si="36"/>
        <v>2.033901100692642</v>
      </c>
      <c r="DU25" s="75">
        <f t="shared" si="11"/>
        <v>-0.21189586105899999</v>
      </c>
      <c r="DV25" s="23">
        <f t="shared" si="12"/>
        <v>-0.23363583099990137</v>
      </c>
      <c r="DW25">
        <f t="shared" si="31"/>
        <v>1.102597426076426</v>
      </c>
      <c r="DY25" s="5" t="s">
        <v>22</v>
      </c>
      <c r="DZ25">
        <v>-2624.7310613919999</v>
      </c>
      <c r="EA25" s="34">
        <f>627.5095*(DZ26-DZ24)</f>
        <v>32.497652309551341</v>
      </c>
      <c r="EB25" s="28"/>
      <c r="EC25" s="5" t="s">
        <v>22</v>
      </c>
      <c r="ED25" s="33">
        <v>-2618.2990456460002</v>
      </c>
      <c r="EE25" s="21">
        <f t="shared" si="32"/>
        <v>-2625.060813118133</v>
      </c>
      <c r="EF25" s="33">
        <v>-2625.0880596219999</v>
      </c>
      <c r="EG25" s="52">
        <v>-2624.7313555589999</v>
      </c>
      <c r="EH25" s="74">
        <v>-2624.702383031</v>
      </c>
      <c r="EI25" s="74">
        <v>-0.32945755913300001</v>
      </c>
      <c r="EJ25" s="34">
        <f>627.5095*(ED26-ED24)</f>
        <v>18.515038655669919</v>
      </c>
      <c r="EK25" s="34">
        <f>627.5095*(EH26-EH24)</f>
        <v>43.157108934697085</v>
      </c>
      <c r="EL25" s="34">
        <f>627.5095*(EG26-EG24)</f>
        <v>32.247031102305193</v>
      </c>
      <c r="EM25" s="34">
        <f>627.5095*(EE26-EE24)</f>
        <v>33.94887809000253</v>
      </c>
      <c r="EN25" s="34">
        <f>627.5095*(EF26-EF24)</f>
        <v>34.738262642521967</v>
      </c>
      <c r="EO25" s="33">
        <f t="shared" si="33"/>
        <v>-8.4188462921751182</v>
      </c>
      <c r="EP25" s="33">
        <f t="shared" si="34"/>
        <v>2.4912315402167735</v>
      </c>
      <c r="ER25" s="39"/>
      <c r="ES25" s="23">
        <f>EN25-'LNO-CCSD(T)-def2nZVP'!MF26</f>
        <v>3.0740780329095081</v>
      </c>
      <c r="ET25" s="33">
        <f>EN25-'LNO-CCSD(T)-def2nZVP'!PV26</f>
        <v>2.9141420549555974</v>
      </c>
      <c r="EU25" s="23"/>
    </row>
    <row r="26" spans="1:151" ht="18" thickBot="1">
      <c r="A26" s="1">
        <v>1.46</v>
      </c>
      <c r="B26" s="6"/>
      <c r="C26" s="5" t="s">
        <v>23</v>
      </c>
      <c r="D26" s="33">
        <v>-2616.6373830100001</v>
      </c>
      <c r="E26" s="33">
        <f t="shared" si="13"/>
        <v>-2622.11680501704</v>
      </c>
      <c r="F26" s="33">
        <v>-2622.138184119</v>
      </c>
      <c r="G26" s="33">
        <v>-2621.8917394619998</v>
      </c>
      <c r="H26" s="33">
        <v>-2621.7200235290002</v>
      </c>
      <c r="I26" s="335">
        <v>-0.22506555504</v>
      </c>
      <c r="J26" s="18" t="s">
        <v>120</v>
      </c>
      <c r="K26" s="34">
        <f>627.5095*(D24-D25)</f>
        <v>1.6091621440406441</v>
      </c>
      <c r="L26" s="34">
        <f>627.5095*(H24-H25)</f>
        <v>3.8813778084568695</v>
      </c>
      <c r="M26" s="34">
        <f>627.5095*(G24-G25)</f>
        <v>4.7081196921441286</v>
      </c>
      <c r="N26" s="34">
        <f>627.5095*(E24-E25)</f>
        <v>5.5545458986499305</v>
      </c>
      <c r="O26" s="34">
        <f>627.5095*(F24-F25)</f>
        <v>5.429286240183762</v>
      </c>
      <c r="P26" s="33">
        <f t="shared" si="0"/>
        <v>1.5479084317268925</v>
      </c>
      <c r="Q26" s="23">
        <f t="shared" si="1"/>
        <v>0.72116654803963343</v>
      </c>
      <c r="R26" s="33">
        <f>O26-'CCSD(T)'!CI27</f>
        <v>0.80079066950715116</v>
      </c>
      <c r="S26" s="33"/>
      <c r="T26" s="27" t="s">
        <v>23</v>
      </c>
      <c r="U26" s="9">
        <v>-2616.6382465390002</v>
      </c>
      <c r="V26" s="52">
        <f t="shared" si="14"/>
        <v>-2622.117584635369</v>
      </c>
      <c r="W26" s="336">
        <v>-2622.1389610010001</v>
      </c>
      <c r="X26" s="10">
        <v>-2621.8925259540001</v>
      </c>
      <c r="Y26" s="10">
        <v>-2621.7209669879999</v>
      </c>
      <c r="Z26" s="9">
        <v>-0.22505868136900001</v>
      </c>
      <c r="AA26" s="18" t="s">
        <v>120</v>
      </c>
      <c r="AB26" s="34">
        <f>627.5095*(U24-U25)</f>
        <v>1.9390507905955368</v>
      </c>
      <c r="AC26" s="34">
        <f>627.5095*(Y24-Y25)</f>
        <v>3.9400122961372182</v>
      </c>
      <c r="AD26" s="34">
        <f>627.5095*(X24-X25)</f>
        <v>4.8854049310446124</v>
      </c>
      <c r="AE26" s="34">
        <f>627.5095*(V24-V25)</f>
        <v>5.7104192645340213</v>
      </c>
      <c r="AF26" s="34">
        <f>627.5095*(W24-W25)</f>
        <v>5.5897140638012388</v>
      </c>
      <c r="AG26" s="33">
        <f t="shared" si="2"/>
        <v>1.6497017676640207</v>
      </c>
      <c r="AH26" s="23">
        <f t="shared" si="3"/>
        <v>0.70430913275662643</v>
      </c>
      <c r="AI26" s="39">
        <f>AF26-'CCSD(T)'!CI27</f>
        <v>0.96121849312462793</v>
      </c>
      <c r="AJ26" s="361"/>
      <c r="AK26" s="27" t="s">
        <v>23</v>
      </c>
      <c r="AL26" s="9">
        <v>-2616.6382465629999</v>
      </c>
      <c r="AM26" s="52">
        <f t="shared" si="15"/>
        <v>-2622.0938825952189</v>
      </c>
      <c r="AN26" s="277">
        <v>-2622.1112065510001</v>
      </c>
      <c r="AO26" s="9">
        <v>-2621.8816608080001</v>
      </c>
      <c r="AP26" s="9">
        <v>-2621.7159393460001</v>
      </c>
      <c r="AQ26" s="9">
        <v>-0.21222178721900001</v>
      </c>
      <c r="AR26" s="18" t="s">
        <v>120</v>
      </c>
      <c r="AS26" s="34">
        <f>627.5095*(AL24-AL25)</f>
        <v>1.9390526731041282</v>
      </c>
      <c r="AT26" s="34">
        <f>627.5095*(AP24-AP25)</f>
        <v>3.6522816202130315</v>
      </c>
      <c r="AU26" s="34">
        <f>627.5095*(AO24-AO25)</f>
        <v>5.184311551397399</v>
      </c>
      <c r="AV26" s="34">
        <f>627.5095*(AM24-AM25)</f>
        <v>5.4500933847808684</v>
      </c>
      <c r="AW26" s="34">
        <f>627.5095*(AN24-AN25)</f>
        <v>5.2833181177243302</v>
      </c>
      <c r="AX26" s="33">
        <f t="shared" si="4"/>
        <v>1.6310364975112988</v>
      </c>
      <c r="AY26" s="23">
        <f t="shared" si="5"/>
        <v>9.9006566326931278E-2</v>
      </c>
      <c r="AZ26" s="33">
        <f>AW26-'CCSD(T)'!CI27</f>
        <v>0.65482254704771936</v>
      </c>
      <c r="BA26" s="33"/>
      <c r="BB26" s="5" t="s">
        <v>23</v>
      </c>
      <c r="BC26" s="33">
        <v>-2616.5341737479998</v>
      </c>
      <c r="BD26" s="33">
        <v>-2616.5350245200002</v>
      </c>
      <c r="BE26">
        <v>-2616.5326878542</v>
      </c>
      <c r="BF26" s="33">
        <f t="shared" si="16"/>
        <v>-2621.6315390824402</v>
      </c>
      <c r="BG26" s="33">
        <v>-2621.652392766</v>
      </c>
      <c r="BH26" s="33">
        <v>-2621.4224247850002</v>
      </c>
      <c r="BI26" s="33">
        <v>-2621.2504477030002</v>
      </c>
      <c r="BJ26" s="4">
        <v>-0.20911429744000001</v>
      </c>
      <c r="BK26" s="18" t="s">
        <v>120</v>
      </c>
      <c r="BL26" s="34">
        <f>627.5095*(BC24-BC25)</f>
        <v>1.3056257587622122</v>
      </c>
      <c r="BM26" s="34">
        <f>627.5095*(BD24-BD25)</f>
        <v>1.5290523987060562</v>
      </c>
      <c r="BN26" s="34">
        <f>627.5095*(BE24-BE25)</f>
        <v>1.552863033397667</v>
      </c>
      <c r="BO26" s="34">
        <f>627.5095*(BI24-BI25)</f>
        <v>3.7711563922384221</v>
      </c>
      <c r="BP26" s="34">
        <f>627.5095*(BH24-BH25)</f>
        <v>4.5272645517839907</v>
      </c>
      <c r="BQ26" s="34">
        <f>627.5095*(BF24-BF25)</f>
        <v>5.4919386178576355</v>
      </c>
      <c r="BR26" s="34">
        <f>627.5095*(BG24-BG25)</f>
        <v>5.4127482269973886</v>
      </c>
      <c r="BS26" s="33">
        <f t="shared" si="6"/>
        <v>1.6415918347589664</v>
      </c>
      <c r="BT26" s="33">
        <f t="shared" si="17"/>
        <v>0.88548367521339788</v>
      </c>
      <c r="BU26" s="68">
        <f t="shared" si="18"/>
        <v>-7.9190390860246929E-2</v>
      </c>
      <c r="BV26" s="18" t="str">
        <f t="shared" si="7"/>
        <v>08_ts</v>
      </c>
      <c r="BW26" s="57">
        <f>BL26-'CCSD(T)'!BV27</f>
        <v>-0.23848208016455219</v>
      </c>
      <c r="BX26" s="65">
        <f>BM26-'CCSD(T)'!BV27</f>
        <v>-1.5055440220708149E-2</v>
      </c>
      <c r="BY26" s="65">
        <f>BN26-'CCSD(T)'!BV27</f>
        <v>8.7551944709025609E-3</v>
      </c>
      <c r="BZ26" s="57">
        <f>BO26-'CCSD(T)'!BW27</f>
        <v>6.8363298644495973E-2</v>
      </c>
      <c r="CA26" s="57">
        <f>BP26-'CCSD(T)'!BX27</f>
        <v>1.1197306968876144</v>
      </c>
      <c r="CB26" s="57"/>
      <c r="CC26" s="57">
        <f>BR26-'CCSD(T)'!CG27</f>
        <v>0.90384607378944981</v>
      </c>
      <c r="CD26" s="23">
        <f>BQ26-'CCSD(T)'!CG27</f>
        <v>0.98303646464969674</v>
      </c>
      <c r="CE26" s="23">
        <f t="shared" si="19"/>
        <v>1.3582127770521666</v>
      </c>
      <c r="CF26" s="23">
        <f t="shared" si="20"/>
        <v>-0.21588462309816459</v>
      </c>
      <c r="CH26" s="23"/>
      <c r="CI26" s="5" t="s">
        <v>23</v>
      </c>
      <c r="CJ26" s="33">
        <v>-2616.5350244050001</v>
      </c>
      <c r="CK26" s="21">
        <f t="shared" si="21"/>
        <v>-2621.632244441988</v>
      </c>
      <c r="CL26" s="33">
        <v>-2621.653097075</v>
      </c>
      <c r="CM26" s="52">
        <v>-2621.4231312940001</v>
      </c>
      <c r="CN26" s="74">
        <v>-2621.2513030300001</v>
      </c>
      <c r="CO26" s="74">
        <v>-0.20911314798799999</v>
      </c>
      <c r="CP26" s="34">
        <f>627.5095*(CJ24-CJ25)</f>
        <v>1.5290593012375584</v>
      </c>
      <c r="CQ26" s="34">
        <f>627.5095*(CN24-CN25)</f>
        <v>3.6910447643952429</v>
      </c>
      <c r="CR26" s="34">
        <f>627.5095*(CM24-CM25)</f>
        <v>4.6491796074301508</v>
      </c>
      <c r="CS26" s="34">
        <f>627.5095*(CK24-CK25)</f>
        <v>5.5934517214028165</v>
      </c>
      <c r="CT26" s="34">
        <f>627.5095*(CL24-CL25)</f>
        <v>5.486302380856781</v>
      </c>
      <c r="CU26" s="33">
        <f t="shared" si="22"/>
        <v>1.7952576164615381</v>
      </c>
      <c r="CV26" s="33">
        <f t="shared" si="23"/>
        <v>0.83712277342663022</v>
      </c>
      <c r="CW26" s="23"/>
      <c r="CX26" s="33">
        <f>CQ26-'CCSD(T)'!BW27</f>
        <v>-1.1748329198683294E-2</v>
      </c>
      <c r="CY26" s="33">
        <f>CR26-'CCSD(T)'!CF27</f>
        <v>1.2416457525337745</v>
      </c>
      <c r="CZ26" s="33">
        <f>CS26-'CCSD(T)'!CG27</f>
        <v>1.0845495681948778</v>
      </c>
      <c r="DA26" s="33">
        <f>CT26-'CCSD(T)'!CG27</f>
        <v>0.97740022764884227</v>
      </c>
      <c r="DB26" s="33">
        <f>CP26-'CCSD(T)'!BV27</f>
        <v>-1.5048537689205999E-2</v>
      </c>
      <c r="DC26" s="33"/>
      <c r="DD26" s="33">
        <f t="shared" si="24"/>
        <v>1.2566942902229805</v>
      </c>
      <c r="DE26" s="33">
        <f t="shared" si="25"/>
        <v>-0.26424552488493225</v>
      </c>
      <c r="DH26" s="71" t="str">
        <f t="shared" si="26"/>
        <v>08_ts</v>
      </c>
      <c r="DI26" s="71" t="str">
        <f t="shared" si="27"/>
        <v>∆Ereac</v>
      </c>
      <c r="DJ26" s="23">
        <f t="shared" si="28"/>
        <v>0.12191505564616012</v>
      </c>
      <c r="DK26" s="23">
        <f t="shared" si="29"/>
        <v>0.10151310354518106</v>
      </c>
      <c r="DL26" s="23">
        <f t="shared" si="30"/>
        <v>7.3554153859392457E-2</v>
      </c>
      <c r="DN26" s="71">
        <f>'CCSD(T)'!BX27</f>
        <v>3.4075338548963763</v>
      </c>
      <c r="DO26" s="23">
        <f t="shared" si="8"/>
        <v>1.2416457525337745</v>
      </c>
      <c r="DP26" s="39">
        <f>'CCSD(T)'!CG27</f>
        <v>4.5089021532079387</v>
      </c>
      <c r="DQ26" s="23">
        <f t="shared" si="35"/>
        <v>0.97740022764884227</v>
      </c>
      <c r="DR26" s="23">
        <f t="shared" si="36"/>
        <v>1.0845495681948778</v>
      </c>
      <c r="DU26" s="75">
        <f t="shared" si="11"/>
        <v>-0.20911314798799999</v>
      </c>
      <c r="DV26" s="23">
        <f t="shared" si="12"/>
        <v>-0.22996578099991893</v>
      </c>
      <c r="DW26">
        <f t="shared" si="31"/>
        <v>1.099719377822745</v>
      </c>
      <c r="DY26" s="5" t="s">
        <v>23</v>
      </c>
      <c r="DZ26">
        <v>-2624.6748425360001</v>
      </c>
      <c r="EA26" s="34">
        <f>627.5095*(DZ24-DZ25)</f>
        <v>2.7802139094296803</v>
      </c>
      <c r="EB26" s="28"/>
      <c r="EC26" s="5" t="s">
        <v>23</v>
      </c>
      <c r="ED26" s="33">
        <v>-2618.2690221299999</v>
      </c>
      <c r="EE26" s="21">
        <f t="shared" si="32"/>
        <v>-2625.0007360025998</v>
      </c>
      <c r="EF26" s="33">
        <v>-2625.0269101889999</v>
      </c>
      <c r="EG26" s="52">
        <v>-2624.6752367479999</v>
      </c>
      <c r="EH26" s="74">
        <v>-2624.6313356129999</v>
      </c>
      <c r="EI26" s="74">
        <v>-0.32549925460000001</v>
      </c>
      <c r="EJ26" s="34">
        <f>627.5095*(ED24-ED25)</f>
        <v>0.3250028578925776</v>
      </c>
      <c r="EK26" s="34">
        <f>627.5095*(EH24-EH25)</f>
        <v>1.4258208107956691</v>
      </c>
      <c r="EL26" s="34">
        <f>627.5095*(EG24-EG25)</f>
        <v>2.9680559289200259</v>
      </c>
      <c r="EM26" s="34">
        <f>627.5095*(EE24-EE25)</f>
        <v>3.75008263968058</v>
      </c>
      <c r="EN26" s="34">
        <f>627.5095*(EF24-EF25)</f>
        <v>3.6335874846432148</v>
      </c>
      <c r="EO26" s="33">
        <f t="shared" si="33"/>
        <v>2.2077666738475457</v>
      </c>
      <c r="EP26" s="33">
        <f t="shared" si="34"/>
        <v>0.66553155572318889</v>
      </c>
      <c r="ER26" s="39"/>
      <c r="ES26" s="23">
        <f>EN26-'LNO-CCSD(T)-def2nZVP'!MF27</f>
        <v>0.14577425945893374</v>
      </c>
      <c r="ET26" s="33">
        <f>EN26-'LNO-CCSD(T)-def2nZVP'!PV27</f>
        <v>0.88615967660746353</v>
      </c>
      <c r="EU26" s="23"/>
    </row>
    <row r="27" spans="1:151" ht="17">
      <c r="A27" s="1">
        <v>33</v>
      </c>
      <c r="B27" s="6"/>
      <c r="C27" s="5" t="s">
        <v>24</v>
      </c>
      <c r="D27" s="33">
        <v>-2616.5778136939998</v>
      </c>
      <c r="E27" s="33">
        <f t="shared" si="13"/>
        <v>-2622.130370461492</v>
      </c>
      <c r="F27" s="33">
        <v>-2622.1554671059998</v>
      </c>
      <c r="G27" s="33">
        <v>-2621.895750354</v>
      </c>
      <c r="H27" s="33">
        <v>-2621.7376375560002</v>
      </c>
      <c r="I27" s="335">
        <v>-0.23462010749199999</v>
      </c>
      <c r="J27" s="18" t="s">
        <v>118</v>
      </c>
      <c r="K27" s="34">
        <f>627.5095*(D29-D28)</f>
        <v>48.432269429013353</v>
      </c>
      <c r="L27" s="34">
        <f>627.5095*(H29-H28)</f>
        <v>30.619501127608228</v>
      </c>
      <c r="M27" s="34">
        <f>627.5095*(G29-G28)</f>
        <v>35.506612257202541</v>
      </c>
      <c r="N27" s="34">
        <f>627.5095*(E29-E28)</f>
        <v>32.705757707165532</v>
      </c>
      <c r="O27" s="34">
        <f>627.5095*(F29-F28)</f>
        <v>32.197390708196508</v>
      </c>
      <c r="P27" s="33">
        <f t="shared" si="0"/>
        <v>1.5778895805882804</v>
      </c>
      <c r="Q27" s="23">
        <f t="shared" si="1"/>
        <v>-3.3092215490060326</v>
      </c>
      <c r="R27" s="33">
        <f>O27-'CCSD(T)'!CI28</f>
        <v>3.6041232266412955</v>
      </c>
      <c r="S27" s="33"/>
      <c r="T27" s="27" t="s">
        <v>24</v>
      </c>
      <c r="U27" s="9">
        <v>-2616.5788567180002</v>
      </c>
      <c r="V27" s="52">
        <f t="shared" si="14"/>
        <v>-2622.1311718958373</v>
      </c>
      <c r="W27" s="336">
        <v>-2622.156257355</v>
      </c>
      <c r="X27" s="10">
        <v>-2621.8965580270001</v>
      </c>
      <c r="Y27" s="10">
        <v>-2621.738765734</v>
      </c>
      <c r="Z27" s="9">
        <v>-0.234613868837</v>
      </c>
      <c r="AA27" s="18" t="s">
        <v>118</v>
      </c>
      <c r="AB27" s="34">
        <f>627.5095*(U29-U28)</f>
        <v>48.428752238079618</v>
      </c>
      <c r="AC27" s="34">
        <f>627.5095*(Y29-Y28)</f>
        <v>31.070770819450349</v>
      </c>
      <c r="AD27" s="34">
        <f>627.5095*(X29-X28)</f>
        <v>35.455318375640793</v>
      </c>
      <c r="AE27" s="34">
        <f>627.5095*(V29-V28)</f>
        <v>32.67746907934599</v>
      </c>
      <c r="AF27" s="34">
        <f>627.5095*(W29-W28)</f>
        <v>32.182738361376401</v>
      </c>
      <c r="AG27" s="33">
        <f t="shared" si="2"/>
        <v>1.1119675419260524</v>
      </c>
      <c r="AH27" s="23">
        <f t="shared" si="3"/>
        <v>-3.2725800142643919</v>
      </c>
      <c r="AI27" s="39">
        <f>AF27-'CCSD(T)'!CI28</f>
        <v>3.5894708798211887</v>
      </c>
      <c r="AJ27" s="361"/>
      <c r="AK27" s="27" t="s">
        <v>24</v>
      </c>
      <c r="AL27" s="9">
        <v>-2616.5788567139998</v>
      </c>
      <c r="AM27" s="52">
        <f t="shared" si="15"/>
        <v>-2622.1032093851582</v>
      </c>
      <c r="AN27" s="277">
        <v>-2622.1229508629999</v>
      </c>
      <c r="AO27" s="9">
        <v>-2621.883565737</v>
      </c>
      <c r="AP27" s="9">
        <v>-2621.7334253859999</v>
      </c>
      <c r="AQ27" s="9">
        <v>-0.219643648158</v>
      </c>
      <c r="AR27" s="18" t="s">
        <v>118</v>
      </c>
      <c r="AS27" s="34">
        <f>627.5095*(AL29-AL28)</f>
        <v>48.428731530485109</v>
      </c>
      <c r="AT27" s="34">
        <f>627.5095*(AP29-AP28)</f>
        <v>31.171182379813398</v>
      </c>
      <c r="AU27" s="34">
        <f>627.5095*(AO29-AO28)</f>
        <v>35.899776451700333</v>
      </c>
      <c r="AV27" s="34">
        <f>627.5095*(AM29-AM28)</f>
        <v>33.60313711083036</v>
      </c>
      <c r="AW27" s="34">
        <f>627.5095*(AN29-AN28)</f>
        <v>33.265049804063473</v>
      </c>
      <c r="AX27" s="33">
        <f t="shared" si="4"/>
        <v>2.0938674242500745</v>
      </c>
      <c r="AY27" s="23">
        <f t="shared" si="5"/>
        <v>-2.6347266476368603</v>
      </c>
      <c r="AZ27" s="33">
        <f>AW27-'CCSD(T)'!CI28</f>
        <v>4.6717823225082604</v>
      </c>
      <c r="BA27" s="33"/>
      <c r="BB27" s="5" t="s">
        <v>24</v>
      </c>
      <c r="BC27" s="33">
        <v>-2616.4749178830002</v>
      </c>
      <c r="BD27" s="33">
        <v>-2616.4759077899998</v>
      </c>
      <c r="BE27">
        <v>-2616.4736375225102</v>
      </c>
      <c r="BF27" s="33">
        <f t="shared" si="16"/>
        <v>-2621.6436495496782</v>
      </c>
      <c r="BG27" s="33">
        <v>-2621.6677319710002</v>
      </c>
      <c r="BH27" s="52">
        <v>-2621.4270476390002</v>
      </c>
      <c r="BI27" s="33">
        <v>-2621.2663042569998</v>
      </c>
      <c r="BJ27" s="4">
        <v>-0.216601910678</v>
      </c>
      <c r="BK27" s="18" t="s">
        <v>118</v>
      </c>
      <c r="BL27" s="34">
        <f>627.5095*(BC29-BC28)</f>
        <v>48.310582159189629</v>
      </c>
      <c r="BM27" s="34">
        <f>627.5095*(BD29-BD28)</f>
        <v>48.283040553697084</v>
      </c>
      <c r="BN27" s="34">
        <f>627.5095*(BE29-BE28)</f>
        <v>48.22743703754066</v>
      </c>
      <c r="BO27" s="82">
        <f>627.5095*(BI29-BI28)</f>
        <v>31.240805185997836</v>
      </c>
      <c r="BP27" s="85">
        <f>627.5095*(BH29-BH28)</f>
        <v>35.571988079488641</v>
      </c>
      <c r="BQ27" s="34">
        <f>627.5095*(BF29-BF28)</f>
        <v>33.0640647650552</v>
      </c>
      <c r="BR27" s="34">
        <f>627.5095*(BG29-BG28)</f>
        <v>32.658678589127689</v>
      </c>
      <c r="BS27" s="33">
        <f t="shared" si="6"/>
        <v>1.4178734031298532</v>
      </c>
      <c r="BT27" s="33">
        <f t="shared" si="17"/>
        <v>-2.9133094903609518</v>
      </c>
      <c r="BU27" s="68">
        <f t="shared" si="18"/>
        <v>-0.40538617592751081</v>
      </c>
      <c r="BV27" s="18" t="str">
        <f t="shared" si="7"/>
        <v>09_end</v>
      </c>
      <c r="BW27" s="57">
        <f>BL27-'CCSD(T)'!BV28</f>
        <v>8.6283704349554569E-2</v>
      </c>
      <c r="BX27" s="65">
        <f>BM27-'CCSD(T)'!BV28</f>
        <v>5.8742098857010205E-2</v>
      </c>
      <c r="BY27" s="65">
        <f>BN27-'CCSD(T)'!BV28</f>
        <v>3.1385827005863121E-3</v>
      </c>
      <c r="BZ27" s="57">
        <f>BO27-'CCSD(T)'!BW28</f>
        <v>-0.49615425316012463</v>
      </c>
      <c r="CA27" s="57">
        <f>BP27-'CCSD(T)'!BX28</f>
        <v>2.4826598610843078</v>
      </c>
      <c r="CB27" s="57"/>
      <c r="CC27" s="57">
        <f>BR27-'CCSD(T)'!CG28</f>
        <v>3.4630165660505732</v>
      </c>
      <c r="CD27" s="23">
        <f>BQ27-'CCSD(T)'!CG28</f>
        <v>3.868402741978084</v>
      </c>
      <c r="CE27" s="67">
        <f t="shared" si="19"/>
        <v>2.3963761567347532</v>
      </c>
      <c r="CF27" s="23">
        <f t="shared" si="20"/>
        <v>0.98035670496626537</v>
      </c>
      <c r="CH27" s="23"/>
      <c r="CI27" s="5" t="s">
        <v>24</v>
      </c>
      <c r="CJ27" s="33">
        <v>-2616.4759078530001</v>
      </c>
      <c r="CK27" s="21">
        <f t="shared" si="21"/>
        <v>-2621.6444804090461</v>
      </c>
      <c r="CL27" s="33">
        <v>-2621.668584986</v>
      </c>
      <c r="CM27" s="87">
        <v>-2621.4278761810001</v>
      </c>
      <c r="CN27" s="74">
        <v>-2621.2674262559999</v>
      </c>
      <c r="CO27" s="74">
        <v>-0.21660422804599999</v>
      </c>
      <c r="CP27" s="34">
        <f>627.5095*(CJ29-CJ28)</f>
        <v>48.28298491881948</v>
      </c>
      <c r="CQ27" s="34">
        <f>627.5095*(CN29-CN28)</f>
        <v>31.687868054410266</v>
      </c>
      <c r="CR27" s="34">
        <f>627.5095*(CM29-CM28)</f>
        <v>35.49283403100322</v>
      </c>
      <c r="CS27" s="34">
        <f>627.5095*(CK29-CK28)</f>
        <v>33.00405810667521</v>
      </c>
      <c r="CT27" s="34">
        <f>627.5095*(CL29-CL28)</f>
        <v>32.61807935216153</v>
      </c>
      <c r="CU27" s="33">
        <f t="shared" si="22"/>
        <v>0.93021129775126354</v>
      </c>
      <c r="CV27" s="33">
        <f t="shared" si="23"/>
        <v>-2.8747546788416898</v>
      </c>
      <c r="CW27" s="23"/>
      <c r="CX27" s="33">
        <f>CQ27-'CCSD(T)'!BW28</f>
        <v>-4.9091384747693922E-2</v>
      </c>
      <c r="CY27" s="33">
        <f>CR27-'CCSD(T)'!CF28</f>
        <v>2.4035058125988868</v>
      </c>
      <c r="CZ27" s="33">
        <f>CS27-'CCSD(T)'!CG28</f>
        <v>3.8083960835980939</v>
      </c>
      <c r="DA27" s="33">
        <f>CT27-'CCSD(T)'!CG28</f>
        <v>3.4224173290844142</v>
      </c>
      <c r="DB27" s="33">
        <f>CP27-'CCSD(T)'!BV28</f>
        <v>5.8686463979405801E-2</v>
      </c>
      <c r="DC27" s="33"/>
      <c r="DD27" s="33">
        <f t="shared" si="24"/>
        <v>2.344819348619481</v>
      </c>
      <c r="DE27" s="33">
        <f t="shared" si="25"/>
        <v>1.0189115164855274</v>
      </c>
      <c r="DH27" s="71" t="str">
        <f t="shared" si="26"/>
        <v>09_end</v>
      </c>
      <c r="DI27" s="71" t="str">
        <f t="shared" si="27"/>
        <v>∆E#fwd</v>
      </c>
      <c r="DJ27" s="23">
        <f t="shared" si="28"/>
        <v>-7.9154048485420958E-2</v>
      </c>
      <c r="DK27" s="23">
        <f t="shared" si="29"/>
        <v>-6.0006658379990085E-2</v>
      </c>
      <c r="DL27" s="23">
        <f t="shared" si="30"/>
        <v>-4.0599236966158969E-2</v>
      </c>
      <c r="DN27" s="71">
        <f>'CCSD(T)'!BX28</f>
        <v>33.089328218404333</v>
      </c>
      <c r="DO27" s="23">
        <f t="shared" si="8"/>
        <v>2.4035058125988868</v>
      </c>
      <c r="DP27" s="39">
        <f>'CCSD(T)'!CG28</f>
        <v>29.195662023077116</v>
      </c>
      <c r="DQ27" s="23">
        <f t="shared" si="35"/>
        <v>3.4224173290844142</v>
      </c>
      <c r="DR27" s="23">
        <f t="shared" si="36"/>
        <v>3.8083960835980939</v>
      </c>
      <c r="DU27" s="75">
        <f t="shared" si="11"/>
        <v>-0.21660422804599999</v>
      </c>
      <c r="DV27" s="23">
        <f t="shared" si="12"/>
        <v>-0.24070880499994018</v>
      </c>
      <c r="DW27">
        <f t="shared" si="31"/>
        <v>1.1112839632512674</v>
      </c>
      <c r="DY27" s="5" t="s">
        <v>24</v>
      </c>
      <c r="DZ27">
        <v>-2624.6739467440002</v>
      </c>
      <c r="EA27" s="34">
        <f>627.5095*(DZ29-DZ28)</f>
        <v>35.382745835155163</v>
      </c>
      <c r="EB27" s="28"/>
      <c r="EC27" s="5" t="s">
        <v>24</v>
      </c>
      <c r="ED27" s="33">
        <v>-2618.2134802999999</v>
      </c>
      <c r="EE27" s="21">
        <f t="shared" si="32"/>
        <v>-2625.0105009043141</v>
      </c>
      <c r="EF27" s="33">
        <v>-2625.0404143249998</v>
      </c>
      <c r="EG27" s="87">
        <v>-2624.6741558859999</v>
      </c>
      <c r="EH27" s="74">
        <v>-2624.6553761810001</v>
      </c>
      <c r="EI27" s="74">
        <v>-0.33634501831399999</v>
      </c>
      <c r="EJ27" s="34">
        <f>627.5095*(ED29-ED28)</f>
        <v>46.483056121957922</v>
      </c>
      <c r="EK27" s="34">
        <f>627.5095*(EH29-EH28)</f>
        <v>28.327857769069688</v>
      </c>
      <c r="EL27" s="34">
        <f>627.5095*(EG29-EG28)</f>
        <v>35.325057443729911</v>
      </c>
      <c r="EM27" s="34">
        <f>627.5095*(EE29-EE28)</f>
        <v>32.259162755568006</v>
      </c>
      <c r="EN27" s="34">
        <f>627.5095*(EF29-EF28)</f>
        <v>31.527687469489365</v>
      </c>
      <c r="EO27" s="33">
        <f t="shared" si="33"/>
        <v>3.1998297004196772</v>
      </c>
      <c r="EP27" s="33">
        <f t="shared" si="34"/>
        <v>-3.7973699742405458</v>
      </c>
      <c r="ER27" s="39"/>
      <c r="ES27" s="23">
        <f>EN27-'LNO-CCSD(T)-def2nZVP'!MF28</f>
        <v>3.2098049744765902</v>
      </c>
      <c r="ET27" s="33">
        <f>EN27-'LNO-CCSD(T)-def2nZVP'!PV28</f>
        <v>3.8185865854861696</v>
      </c>
      <c r="EU27" s="23"/>
    </row>
    <row r="28" spans="1:151" ht="17">
      <c r="A28" s="1">
        <v>4.93</v>
      </c>
      <c r="B28" s="6"/>
      <c r="C28" s="5" t="s">
        <v>25</v>
      </c>
      <c r="D28" s="33">
        <v>-2616.666441886</v>
      </c>
      <c r="E28" s="33">
        <f t="shared" si="13"/>
        <v>-2622.1712987160063</v>
      </c>
      <c r="F28" s="33">
        <v>-2622.1939126719999</v>
      </c>
      <c r="G28" s="33">
        <v>-2621.9445331030001</v>
      </c>
      <c r="H28" s="33">
        <v>-2621.7863727979998</v>
      </c>
      <c r="I28" s="335">
        <v>-0.22676561300600001</v>
      </c>
      <c r="J28" s="18" t="s">
        <v>119</v>
      </c>
      <c r="K28" s="34">
        <f>627.5095*(D29-D27)</f>
        <v>-7.1827630189454172</v>
      </c>
      <c r="L28" s="34">
        <f>627.5095*(H29-H27)</f>
        <v>3.7673788081619933E-2</v>
      </c>
      <c r="M28" s="34">
        <f>627.5095*(G29-G27)</f>
        <v>4.8949738235174323</v>
      </c>
      <c r="N28" s="34">
        <f>627.5095*(E29-E27)</f>
        <v>7.0228891810520251</v>
      </c>
      <c r="O28" s="34">
        <f>627.5095*(F29-F27)</f>
        <v>8.0724328102793557</v>
      </c>
      <c r="P28" s="33">
        <f t="shared" si="0"/>
        <v>8.0347590221977363</v>
      </c>
      <c r="Q28" s="23">
        <f t="shared" si="1"/>
        <v>3.1774589867619234</v>
      </c>
      <c r="R28" s="33">
        <f>O28-'CCSD(T)'!CI29</f>
        <v>-7.1206920961546452</v>
      </c>
      <c r="S28" s="33"/>
      <c r="T28" s="27" t="s">
        <v>25</v>
      </c>
      <c r="U28" s="9">
        <v>-2616.6678312979998</v>
      </c>
      <c r="V28" s="52">
        <f t="shared" si="14"/>
        <v>-2622.1726421696299</v>
      </c>
      <c r="W28" s="336">
        <v>-2622.195275387</v>
      </c>
      <c r="X28" s="10">
        <v>-2621.9458466619999</v>
      </c>
      <c r="Y28" s="10">
        <v>-2621.7883922259998</v>
      </c>
      <c r="Z28" s="9">
        <v>-0.22679550763</v>
      </c>
      <c r="AA28" s="18" t="s">
        <v>119</v>
      </c>
      <c r="AB28" s="34">
        <f>627.5095*(U29-U27)</f>
        <v>-7.4036419701530516</v>
      </c>
      <c r="AC28" s="34">
        <f>627.5095*(Y29-Y27)</f>
        <v>-7.0324362090878598E-2</v>
      </c>
      <c r="AD28" s="34">
        <f>627.5095*(X29-X27)</f>
        <v>4.5262316712265021</v>
      </c>
      <c r="AE28" s="34">
        <f>627.5095*(V29-V27)</f>
        <v>6.6544783068987412</v>
      </c>
      <c r="AF28" s="34">
        <f>627.5095*(W29-W27)</f>
        <v>7.6985526100359074</v>
      </c>
      <c r="AG28" s="33">
        <f t="shared" si="2"/>
        <v>7.7688769721267859</v>
      </c>
      <c r="AH28" s="23">
        <f t="shared" si="3"/>
        <v>3.1723209388094054</v>
      </c>
      <c r="AI28" s="39">
        <f>AF28-'CCSD(T)'!CI29</f>
        <v>-7.4945722963980934</v>
      </c>
      <c r="AJ28" s="361"/>
      <c r="AK28" s="27" t="s">
        <v>25</v>
      </c>
      <c r="AL28" s="9">
        <v>-2616.6678312700001</v>
      </c>
      <c r="AM28" s="52">
        <f t="shared" si="15"/>
        <v>-2622.149712246161</v>
      </c>
      <c r="AN28" s="277">
        <v>-2622.1682221649999</v>
      </c>
      <c r="AO28" s="9">
        <v>-2621.9352069609999</v>
      </c>
      <c r="AP28" s="9">
        <v>-2621.7836284360001</v>
      </c>
      <c r="AQ28" s="9">
        <v>-0.21450528516100001</v>
      </c>
      <c r="AR28" s="18" t="s">
        <v>119</v>
      </c>
      <c r="AS28" s="34">
        <f>627.5095*(AL29-AL27)</f>
        <v>-7.403647617964185</v>
      </c>
      <c r="AT28" s="34">
        <f>627.5095*(AP29-AP27)</f>
        <v>-0.33170842426437913</v>
      </c>
      <c r="AU28" s="34">
        <f>627.5095*(AO29-AO27)</f>
        <v>3.494417800120865</v>
      </c>
      <c r="AV28" s="34">
        <f>627.5095*(AM29-AM27)</f>
        <v>4.4221500543537093</v>
      </c>
      <c r="AW28" s="34">
        <f>627.5095*(AN29-AN27)</f>
        <v>4.8568777217280763</v>
      </c>
      <c r="AX28" s="33">
        <f t="shared" si="4"/>
        <v>5.1885861459924554</v>
      </c>
      <c r="AY28" s="23">
        <f t="shared" si="5"/>
        <v>1.3624599216072113</v>
      </c>
      <c r="AZ28" s="33">
        <f>AW28-'CCSD(T)'!CI29</f>
        <v>-10.336247184705925</v>
      </c>
      <c r="BA28" s="33"/>
      <c r="BB28" s="5" t="s">
        <v>25</v>
      </c>
      <c r="BC28" s="33">
        <v>-2616.5637876639998</v>
      </c>
      <c r="BD28" s="33">
        <v>-2616.5649812196598</v>
      </c>
      <c r="BE28">
        <v>-2616.5626524705799</v>
      </c>
      <c r="BF28" s="33">
        <f t="shared" si="16"/>
        <v>-2621.6849470296288</v>
      </c>
      <c r="BG28" s="33">
        <v>-2621.7068467730001</v>
      </c>
      <c r="BH28" s="33">
        <v>-2621.4745636729999</v>
      </c>
      <c r="BI28" s="33">
        <v>-2621.3155702129998</v>
      </c>
      <c r="BJ28" s="4">
        <v>-0.21038335662900001</v>
      </c>
      <c r="BK28" s="18" t="s">
        <v>119</v>
      </c>
      <c r="BL28" s="34">
        <f>627.5095*(BC29-BC27)</f>
        <v>-7.4560496809977961</v>
      </c>
      <c r="BM28" s="34">
        <f>627.5095*(BD29-BD27)</f>
        <v>-7.6113827555017934</v>
      </c>
      <c r="BN28" s="34">
        <f>627.5095*(BE29-BE27)</f>
        <v>-7.6302885181959281</v>
      </c>
      <c r="BO28" s="83">
        <f>627.5095*(BI29-BI27)</f>
        <v>0.32594976941628717</v>
      </c>
      <c r="BP28" s="85">
        <f>627.5095*(BH29-BH27)</f>
        <v>5.7552253423367219</v>
      </c>
      <c r="BQ28" s="34">
        <f>627.5095*(BF29-BF27)</f>
        <v>7.1495037700118207</v>
      </c>
      <c r="BR28" s="34">
        <f>627.5095*(BG29-BG27)</f>
        <v>8.1137687435976886</v>
      </c>
      <c r="BS28" s="33">
        <f t="shared" si="6"/>
        <v>7.7878189741814019</v>
      </c>
      <c r="BT28" s="33">
        <f t="shared" si="17"/>
        <v>2.3585434012609667</v>
      </c>
      <c r="BU28" s="68">
        <f t="shared" si="18"/>
        <v>0.96426497358586793</v>
      </c>
      <c r="BV28" s="18" t="str">
        <f t="shared" si="7"/>
        <v>09_start</v>
      </c>
      <c r="BW28" s="57">
        <f>BL28-'CCSD(T)'!BV29</f>
        <v>0.16799176682288941</v>
      </c>
      <c r="BX28" s="65">
        <f>BM28-'CCSD(T)'!BV29</f>
        <v>1.2658692318892051E-2</v>
      </c>
      <c r="BY28" s="65">
        <f>BN28-'CCSD(T)'!BV29</f>
        <v>-6.247070375242636E-3</v>
      </c>
      <c r="BZ28" s="57">
        <f>BO28-'CCSD(T)'!BW29</f>
        <v>-8.0403745692962936E-2</v>
      </c>
      <c r="CA28" s="57">
        <f>BP28-'CCSD(T)'!BX29</f>
        <v>-2.9378847285887204</v>
      </c>
      <c r="CB28" s="57"/>
      <c r="CC28" s="57">
        <f>BR28-'CCSD(T)'!CG29</f>
        <v>-7.1676635619242308</v>
      </c>
      <c r="CD28" s="23">
        <f>BQ28-'CCSD(T)'!CG29</f>
        <v>-8.1319285355100988</v>
      </c>
      <c r="CE28" s="67">
        <f t="shared" si="19"/>
        <v>-3.1058764954116098</v>
      </c>
      <c r="CF28" s="23">
        <f t="shared" si="20"/>
        <v>-4.2297788333355104</v>
      </c>
      <c r="CH28" s="23"/>
      <c r="CI28" s="5" t="s">
        <v>25</v>
      </c>
      <c r="CJ28" s="33">
        <v>-2616.5649812490001</v>
      </c>
      <c r="CK28" s="21">
        <f t="shared" si="21"/>
        <v>-2621.6859816333581</v>
      </c>
      <c r="CL28" s="33">
        <v>-2621.7078988640001</v>
      </c>
      <c r="CM28" s="87">
        <v>-2621.475583636</v>
      </c>
      <c r="CN28" s="74">
        <v>-2621.317375822</v>
      </c>
      <c r="CO28" s="74">
        <v>-0.21039799735799999</v>
      </c>
      <c r="CP28" s="34">
        <f>627.5095*(CJ29-CJ27)</f>
        <v>-7.6114172684446624</v>
      </c>
      <c r="CQ28" s="34">
        <f>627.5095*(CN29-CN27)</f>
        <v>0.34404086845607573</v>
      </c>
      <c r="CR28" s="34">
        <f>627.5095*(CM29-CM27)</f>
        <v>5.5559527977379437</v>
      </c>
      <c r="CS28" s="34">
        <f>627.5095*(CK29-CK27)</f>
        <v>6.9616455892551299</v>
      </c>
      <c r="CT28" s="34">
        <f>627.5095*(CL29-CL27)</f>
        <v>7.9482474253017417</v>
      </c>
      <c r="CU28" s="33">
        <f t="shared" si="22"/>
        <v>7.604206556845666</v>
      </c>
      <c r="CV28" s="33">
        <f t="shared" si="23"/>
        <v>2.392294627563798</v>
      </c>
      <c r="CW28" s="23"/>
      <c r="CX28" s="33">
        <f>CQ28-'CCSD(T)'!BW29</f>
        <v>-6.2312646653174375E-2</v>
      </c>
      <c r="CY28" s="33">
        <f>CR28-'CCSD(T)'!CF29</f>
        <v>-3.1371572731874986</v>
      </c>
      <c r="CZ28" s="33">
        <f>CS28-'CCSD(T)'!CG29</f>
        <v>-8.3197867162667904</v>
      </c>
      <c r="DA28" s="33">
        <f>CT28-'CCSD(T)'!CG29</f>
        <v>-7.3331848802201778</v>
      </c>
      <c r="DB28" s="33">
        <f>CP28-'CCSD(T)'!BV29</f>
        <v>1.2624179376023115E-2</v>
      </c>
      <c r="DC28" s="33"/>
      <c r="DD28" s="33">
        <f t="shared" si="24"/>
        <v>-3.1497814525635217</v>
      </c>
      <c r="DE28" s="33">
        <f t="shared" si="25"/>
        <v>-4.1960276070326792</v>
      </c>
      <c r="DH28" s="71" t="str">
        <f t="shared" si="26"/>
        <v>09_start</v>
      </c>
      <c r="DI28" s="71" t="str">
        <f t="shared" si="27"/>
        <v>∆E#rev</v>
      </c>
      <c r="DJ28" s="23">
        <f t="shared" si="28"/>
        <v>-0.19927254459877819</v>
      </c>
      <c r="DK28" s="23">
        <f t="shared" si="29"/>
        <v>-0.18785818075669081</v>
      </c>
      <c r="DL28" s="23">
        <f t="shared" si="30"/>
        <v>-0.16552131829594696</v>
      </c>
      <c r="DN28" s="71">
        <f>'CCSD(T)'!BX29</f>
        <v>8.6931100709254423</v>
      </c>
      <c r="DO28" s="23">
        <f t="shared" si="8"/>
        <v>-3.1371572731874986</v>
      </c>
      <c r="DP28" s="39">
        <f>'CCSD(T)'!CG29</f>
        <v>15.281432305521919</v>
      </c>
      <c r="DQ28" s="23">
        <f t="shared" si="35"/>
        <v>-7.3331848802201778</v>
      </c>
      <c r="DR28" s="23">
        <f t="shared" si="36"/>
        <v>-8.3197867162667904</v>
      </c>
      <c r="DU28" s="75">
        <f t="shared" si="11"/>
        <v>-0.21039799735799999</v>
      </c>
      <c r="DV28" s="23">
        <f t="shared" si="12"/>
        <v>-0.23231522800006132</v>
      </c>
      <c r="DW28">
        <f t="shared" si="31"/>
        <v>1.1041703386785016</v>
      </c>
      <c r="DY28" s="5" t="s">
        <v>25</v>
      </c>
      <c r="DZ28">
        <v>-2624.7266308393</v>
      </c>
      <c r="EA28" s="34">
        <f>627.5095*(DZ29-DZ27)</f>
        <v>2.3229755356190407</v>
      </c>
      <c r="EB28" s="28"/>
      <c r="EC28" s="5" t="s">
        <v>25</v>
      </c>
      <c r="ED28" s="33">
        <v>-2618.298527721</v>
      </c>
      <c r="EE28" s="21">
        <f t="shared" si="32"/>
        <v>-2625.0548369812941</v>
      </c>
      <c r="EF28" s="33">
        <v>-2625.082269132</v>
      </c>
      <c r="EG28" s="87">
        <v>-2624.7266256610001</v>
      </c>
      <c r="EH28" s="74">
        <v>-2624.700118923</v>
      </c>
      <c r="EI28" s="74">
        <v>-0.32821132029400002</v>
      </c>
      <c r="EJ28" s="34">
        <f>627.5095*(ED29-ED27)</f>
        <v>-6.8850085061210393</v>
      </c>
      <c r="EK28" s="34">
        <f>627.5095*(EH29-EH27)</f>
        <v>0.251362108067259</v>
      </c>
      <c r="EL28" s="34">
        <f>627.5095*(EG29-EG27)</f>
        <v>2.3997751682478268</v>
      </c>
      <c r="EM28" s="34">
        <f>627.5095*(EE29-EE27)</f>
        <v>4.4378532578763306</v>
      </c>
      <c r="EN28" s="34">
        <f>627.5095*(EF29-EF27)</f>
        <v>5.2633984562203198</v>
      </c>
      <c r="EO28" s="33">
        <f t="shared" si="33"/>
        <v>5.0120363481530603</v>
      </c>
      <c r="EP28" s="33">
        <f t="shared" si="34"/>
        <v>2.863623287972493</v>
      </c>
      <c r="ER28" s="39"/>
      <c r="ES28" s="23">
        <f>EN28-'LNO-CCSD(T)-def2nZVP'!MF29</f>
        <v>-6.3217774270726457</v>
      </c>
      <c r="ET28" s="33">
        <f>EN28-'LNO-CCSD(T)-def2nZVP'!PV29</f>
        <v>-6.710681234113486</v>
      </c>
      <c r="EU28" s="23"/>
    </row>
    <row r="29" spans="1:151" ht="18" thickBot="1">
      <c r="A29" s="1">
        <v>28.07</v>
      </c>
      <c r="B29" s="6"/>
      <c r="C29" s="5" t="s">
        <v>26</v>
      </c>
      <c r="D29" s="33">
        <v>-2616.5892601549999</v>
      </c>
      <c r="E29" s="33">
        <f t="shared" si="13"/>
        <v>-2622.1191787756593</v>
      </c>
      <c r="F29" s="33">
        <v>-2622.1426028659998</v>
      </c>
      <c r="G29" s="33">
        <v>-2621.8879497170001</v>
      </c>
      <c r="H29" s="33">
        <v>-2621.7375775189998</v>
      </c>
      <c r="I29" s="335">
        <v>-0.23122905865900001</v>
      </c>
      <c r="J29" s="18" t="s">
        <v>120</v>
      </c>
      <c r="K29" s="34">
        <f>627.5095*(D27-D28)</f>
        <v>55.615032447958768</v>
      </c>
      <c r="L29" s="34">
        <f>627.5095*(H27-H28)</f>
        <v>30.581827339526608</v>
      </c>
      <c r="M29" s="34">
        <f>627.5095*(G27-G28)</f>
        <v>30.611638433685108</v>
      </c>
      <c r="N29" s="34">
        <f>627.5095*(E27-E28)</f>
        <v>25.682868526113506</v>
      </c>
      <c r="O29" s="34">
        <f>627.5095*(F27-F28)</f>
        <v>24.124957897917156</v>
      </c>
      <c r="P29" s="33">
        <f>O29-L29</f>
        <v>-6.4568694416094523</v>
      </c>
      <c r="Q29" s="23">
        <f>O29-M29</f>
        <v>-6.4866805357679524</v>
      </c>
      <c r="R29" s="33">
        <f>O29-'CCSD(T)'!CI30</f>
        <v>10.724815322795944</v>
      </c>
      <c r="S29" s="33"/>
      <c r="T29" s="27" t="s">
        <v>26</v>
      </c>
      <c r="U29" s="9">
        <v>-2616.590655172</v>
      </c>
      <c r="V29" s="52">
        <f t="shared" si="14"/>
        <v>-2622.120567310079</v>
      </c>
      <c r="W29" s="336">
        <v>-2622.143988931</v>
      </c>
      <c r="X29" s="10">
        <v>-2621.8893450179999</v>
      </c>
      <c r="Y29" s="10">
        <v>-2621.7388778029999</v>
      </c>
      <c r="Z29" s="9">
        <v>-0.231222292079</v>
      </c>
      <c r="AA29" s="18" t="s">
        <v>120</v>
      </c>
      <c r="AB29" s="34">
        <f>627.5095*(U27-U28)</f>
        <v>55.832394208232671</v>
      </c>
      <c r="AC29" s="34">
        <f>627.5095*(Y27-Y28)</f>
        <v>31.141095181541228</v>
      </c>
      <c r="AD29" s="34">
        <f>627.5095*(X27-X28)</f>
        <v>30.929086704414289</v>
      </c>
      <c r="AE29" s="34">
        <f>627.5095*(V27-V28)</f>
        <v>26.022990772447248</v>
      </c>
      <c r="AF29" s="34">
        <f>627.5095*(W27-W28)</f>
        <v>24.484185751340494</v>
      </c>
      <c r="AG29" s="33">
        <f>AF29-AC29</f>
        <v>-6.6569094302007343</v>
      </c>
      <c r="AH29" s="23">
        <f>AF29-AD29</f>
        <v>-6.4449009530737946</v>
      </c>
      <c r="AI29" s="39">
        <f>AF29-'CCSD(T)'!CI30</f>
        <v>11.084043176219282</v>
      </c>
      <c r="AJ29" s="361"/>
      <c r="AK29" s="27" t="s">
        <v>26</v>
      </c>
      <c r="AL29" s="9">
        <v>-2616.5906551769999</v>
      </c>
      <c r="AM29" s="52">
        <f t="shared" si="15"/>
        <v>-2622.0961622407654</v>
      </c>
      <c r="AN29" s="277">
        <v>-2622.115210936</v>
      </c>
      <c r="AO29" s="9">
        <v>-2621.8779970280002</v>
      </c>
      <c r="AP29" s="9">
        <v>-2621.7339539969998</v>
      </c>
      <c r="AQ29" s="9">
        <v>-0.21816521276500001</v>
      </c>
      <c r="AR29" s="18" t="s">
        <v>120</v>
      </c>
      <c r="AS29" s="34">
        <f>627.5095*(AL27-AL28)</f>
        <v>55.832379148449299</v>
      </c>
      <c r="AT29" s="34">
        <f>627.5095*(AP27-AP28)</f>
        <v>31.502890804077776</v>
      </c>
      <c r="AU29" s="34">
        <f>627.5095*(AO27-AO28)</f>
        <v>32.405358651579469</v>
      </c>
      <c r="AV29" s="34">
        <f>627.5095*(AM27-AM28)</f>
        <v>29.180987056476649</v>
      </c>
      <c r="AW29" s="34">
        <f>627.5095*(AN27-AN28)</f>
        <v>28.408172082335394</v>
      </c>
      <c r="AX29" s="33">
        <f>AW29-AT29</f>
        <v>-3.0947187217423817</v>
      </c>
      <c r="AY29" s="23">
        <f>AW29-AU29</f>
        <v>-3.9971865692440751</v>
      </c>
      <c r="AZ29" s="33">
        <f>AW29-'CCSD(T)'!CI30</f>
        <v>15.008029507214182</v>
      </c>
      <c r="BA29" s="33"/>
      <c r="BB29" s="5" t="s">
        <v>26</v>
      </c>
      <c r="BC29" s="33">
        <v>-2616.4867998539999</v>
      </c>
      <c r="BD29" s="33">
        <v>-2616.4880373000001</v>
      </c>
      <c r="BE29">
        <v>-2616.4857971607598</v>
      </c>
      <c r="BF29" s="33">
        <f t="shared" si="16"/>
        <v>-2621.6322560906628</v>
      </c>
      <c r="BG29" s="33">
        <v>-2621.6548018580002</v>
      </c>
      <c r="BH29" s="33">
        <v>-2621.4178761039998</v>
      </c>
      <c r="BI29" s="33">
        <v>-2621.2657848230001</v>
      </c>
      <c r="BJ29" s="4">
        <v>-0.21437998666300001</v>
      </c>
      <c r="BK29" s="18" t="s">
        <v>120</v>
      </c>
      <c r="BL29" s="34">
        <f>627.5095*(BC27-BC28)</f>
        <v>55.766631840187429</v>
      </c>
      <c r="BM29" s="34">
        <f>627.5095*(BD27-BD28)</f>
        <v>55.894423309198878</v>
      </c>
      <c r="BN29" s="34">
        <f>627.5095*(BE27-BE28)</f>
        <v>55.857725555736586</v>
      </c>
      <c r="BO29" s="84">
        <f>627.5095*(BI27-BI28)</f>
        <v>30.914855416581545</v>
      </c>
      <c r="BP29" s="85">
        <f>627.5095*(BH27-BH28)</f>
        <v>29.816762737151922</v>
      </c>
      <c r="BQ29" s="34">
        <f>627.5095*(BF27-BF28)</f>
        <v>25.914560995043377</v>
      </c>
      <c r="BR29" s="34">
        <f>627.5095*(BG27-BG28)</f>
        <v>24.544909845530004</v>
      </c>
      <c r="BS29" s="33">
        <f t="shared" si="6"/>
        <v>-6.3699455710515416</v>
      </c>
      <c r="BT29" s="33">
        <f t="shared" si="17"/>
        <v>-5.2718528916219185</v>
      </c>
      <c r="BU29" s="68">
        <f t="shared" si="18"/>
        <v>-1.3696511495133734</v>
      </c>
      <c r="BV29" s="18" t="str">
        <f t="shared" si="7"/>
        <v>09_ts</v>
      </c>
      <c r="BW29" s="57">
        <f>BL29-'CCSD(T)'!BV30</f>
        <v>-8.1708062473325072E-2</v>
      </c>
      <c r="BX29" s="65">
        <f>BM29-'CCSD(T)'!BV30</f>
        <v>4.6083406538123484E-2</v>
      </c>
      <c r="BY29" s="65">
        <f>BN29-'CCSD(T)'!BV30</f>
        <v>9.3856530758316126E-3</v>
      </c>
      <c r="BZ29" s="57">
        <f>BO29-'CCSD(T)'!BW30</f>
        <v>-0.41575050746716613</v>
      </c>
      <c r="CA29" s="57">
        <f>BP29-'CCSD(T)'!BX30</f>
        <v>5.4205445896730353</v>
      </c>
      <c r="CB29" s="57"/>
      <c r="CC29" s="57">
        <f>BR29-'CCSD(T)'!CG30</f>
        <v>10.630680127974808</v>
      </c>
      <c r="CD29" s="23">
        <f>BQ29-'CCSD(T)'!CG30</f>
        <v>12.000331277488181</v>
      </c>
      <c r="CE29" s="67">
        <f t="shared" si="19"/>
        <v>5.5022526521463604</v>
      </c>
      <c r="CF29" s="23">
        <f t="shared" si="20"/>
        <v>5.2101355383017722</v>
      </c>
      <c r="CH29" s="23"/>
      <c r="CI29" s="5" t="s">
        <v>26</v>
      </c>
      <c r="CJ29" s="33">
        <v>-2616.4880374180002</v>
      </c>
      <c r="CK29" s="21">
        <f t="shared" si="21"/>
        <v>-2621.6333863210853</v>
      </c>
      <c r="CL29" s="33">
        <v>-2621.6559186479999</v>
      </c>
      <c r="CM29" s="52">
        <v>-2621.4190222070001</v>
      </c>
      <c r="CN29" s="74">
        <v>-2621.266877992</v>
      </c>
      <c r="CO29" s="74">
        <v>-0.214364114085</v>
      </c>
      <c r="CP29" s="34">
        <f>627.5095*(CJ27-CJ28)</f>
        <v>55.894402187264141</v>
      </c>
      <c r="CQ29" s="34">
        <f>627.5095*(CN27-CN28)</f>
        <v>31.343827185954193</v>
      </c>
      <c r="CR29" s="34">
        <f>627.5095*(CM27-CM28)</f>
        <v>29.936881233265275</v>
      </c>
      <c r="CS29" s="34">
        <f>627.5095*(CK27-CK28)</f>
        <v>26.042412517420082</v>
      </c>
      <c r="CT29" s="34">
        <f>627.5095*(CL27-CL28)</f>
        <v>24.669831926859789</v>
      </c>
      <c r="CU29" s="33">
        <f t="shared" si="22"/>
        <v>-6.6739952590944043</v>
      </c>
      <c r="CV29" s="33">
        <f t="shared" si="23"/>
        <v>-5.267049306405486</v>
      </c>
      <c r="CW29" s="23"/>
      <c r="CX29" s="33">
        <f>CQ29-'CCSD(T)'!BW30</f>
        <v>1.3221261905481896E-2</v>
      </c>
      <c r="CY29" s="33">
        <f>CR29-'CCSD(T)'!CF30</f>
        <v>5.5406630857863881</v>
      </c>
      <c r="CZ29" s="33">
        <f>CS29-'CCSD(T)'!CG30</f>
        <v>12.128182799864886</v>
      </c>
      <c r="DA29" s="33">
        <f>CT29-'CCSD(T)'!CG30</f>
        <v>10.755602209304593</v>
      </c>
      <c r="DB29" s="33">
        <f>CP29-'CCSD(T)'!BV30</f>
        <v>4.6062284603387127E-2</v>
      </c>
      <c r="DC29" s="33"/>
      <c r="DD29" s="33">
        <f t="shared" si="24"/>
        <v>5.494600801183001</v>
      </c>
      <c r="DE29" s="33">
        <f t="shared" si="25"/>
        <v>5.2149391235182048</v>
      </c>
      <c r="DH29" s="71" t="str">
        <f t="shared" si="26"/>
        <v>09_ts</v>
      </c>
      <c r="DI29" s="71" t="str">
        <f t="shared" si="27"/>
        <v>∆Ereac</v>
      </c>
      <c r="DJ29" s="23">
        <f t="shared" si="28"/>
        <v>0.12011849611335279</v>
      </c>
      <c r="DK29" s="23">
        <f t="shared" si="29"/>
        <v>0.12785152237670516</v>
      </c>
      <c r="DL29" s="23">
        <f t="shared" si="30"/>
        <v>0.12492208132978533</v>
      </c>
      <c r="DN29" s="71">
        <f>'CCSD(T)'!BX30</f>
        <v>24.396218147478887</v>
      </c>
      <c r="DO29" s="23">
        <f t="shared" si="8"/>
        <v>5.5406630857863881</v>
      </c>
      <c r="DP29" s="39">
        <f>'CCSD(T)'!CG30</f>
        <v>13.914229717555196</v>
      </c>
      <c r="DQ29" s="23">
        <f t="shared" si="35"/>
        <v>10.755602209304593</v>
      </c>
      <c r="DR29" s="23">
        <f t="shared" si="36"/>
        <v>12.128182799864886</v>
      </c>
      <c r="DU29" s="75">
        <f t="shared" si="11"/>
        <v>-0.214364114085</v>
      </c>
      <c r="DV29" s="23">
        <f t="shared" si="12"/>
        <v>-0.23689644099977158</v>
      </c>
      <c r="DW29">
        <f t="shared" si="31"/>
        <v>1.1051124019099439</v>
      </c>
      <c r="DY29" s="5" t="s">
        <v>26</v>
      </c>
      <c r="DZ29">
        <v>-2624.670244847</v>
      </c>
      <c r="EA29" s="34">
        <f>627.5095*(DZ27-DZ28)</f>
        <v>33.059770299536119</v>
      </c>
      <c r="EB29" s="28"/>
      <c r="EC29" s="5" t="s">
        <v>26</v>
      </c>
      <c r="ED29" s="33">
        <v>-2618.2244522589999</v>
      </c>
      <c r="EE29" s="21">
        <f t="shared" si="32"/>
        <v>-2625.0034287352746</v>
      </c>
      <c r="EF29" s="33">
        <v>-2625.0320265659998</v>
      </c>
      <c r="EG29" s="52">
        <v>-2624.6703316009998</v>
      </c>
      <c r="EH29" s="74">
        <v>-2624.6549756099998</v>
      </c>
      <c r="EI29" s="74">
        <v>-0.33309713427499998</v>
      </c>
      <c r="EJ29" s="34">
        <f>627.5095*(ED27-ED28)</f>
        <v>53.368064628078962</v>
      </c>
      <c r="EK29" s="34">
        <f>627.5095*(EH27-EH28)</f>
        <v>28.076495661002429</v>
      </c>
      <c r="EL29" s="34">
        <f>627.5095*(EG27-EG28)</f>
        <v>32.925282275482083</v>
      </c>
      <c r="EM29" s="34">
        <f>627.5095*(EE27-EE28)</f>
        <v>27.821309497691672</v>
      </c>
      <c r="EN29" s="34">
        <f>627.5095*(EF27-EF28)</f>
        <v>26.264289013269046</v>
      </c>
      <c r="EO29" s="33">
        <f t="shared" si="33"/>
        <v>-1.8122066477333831</v>
      </c>
      <c r="EP29" s="33">
        <f t="shared" si="34"/>
        <v>-6.6609932622130366</v>
      </c>
      <c r="ER29" s="39"/>
      <c r="ES29" s="23">
        <f>EN29-'LNO-CCSD(T)-def2nZVP'!MF30</f>
        <v>9.5315824015492367</v>
      </c>
      <c r="ET29" s="33">
        <f>EN29-'LNO-CCSD(T)-def2nZVP'!PV30</f>
        <v>10.529267819599662</v>
      </c>
      <c r="EU29" s="23"/>
    </row>
    <row r="30" spans="1:151" ht="17">
      <c r="A30" s="26">
        <v>-5.28</v>
      </c>
      <c r="B30" s="7"/>
      <c r="C30" s="5" t="s">
        <v>27</v>
      </c>
      <c r="D30" s="33">
        <v>-1024.3880087939999</v>
      </c>
      <c r="E30" s="33">
        <f t="shared" si="13"/>
        <v>-1027.9746567550101</v>
      </c>
      <c r="F30" s="33">
        <v>-1027.9828611989999</v>
      </c>
      <c r="G30" s="33">
        <v>-1027.8479557380001</v>
      </c>
      <c r="H30" s="33">
        <v>-1027.6918610069999</v>
      </c>
      <c r="I30" s="335">
        <v>-0.12670101701</v>
      </c>
      <c r="J30" s="18" t="s">
        <v>118</v>
      </c>
      <c r="K30" s="34">
        <f>627.5095*(D32-D31)</f>
        <v>-9.8090935893750544</v>
      </c>
      <c r="L30" s="34">
        <f>627.5095*(H32-H31)</f>
        <v>-7.0873614946665526</v>
      </c>
      <c r="M30" s="34">
        <f>627.5095*(G32-G31)</f>
        <v>-5.7249065930822516</v>
      </c>
      <c r="N30" s="34">
        <f>627.5095*(E32-E31)</f>
        <v>-4.3896649149540643</v>
      </c>
      <c r="O30" s="34">
        <f>627.5095*(F32-F31)</f>
        <v>-4.3438642326990982</v>
      </c>
      <c r="P30" s="33">
        <f t="shared" si="0"/>
        <v>2.7434972619674545</v>
      </c>
      <c r="Q30" s="23">
        <f t="shared" si="1"/>
        <v>1.3810423603831534</v>
      </c>
      <c r="R30" s="33">
        <f>O30-'CCSD(T)'!CI31</f>
        <v>-0.86715317541298642</v>
      </c>
      <c r="S30" s="33"/>
      <c r="T30" s="27" t="s">
        <v>27</v>
      </c>
      <c r="U30" s="9">
        <v>-1024.3890676630001</v>
      </c>
      <c r="V30" s="52">
        <f t="shared" si="14"/>
        <v>-1027.9756279324711</v>
      </c>
      <c r="W30" s="336">
        <v>-1027.9838298059999</v>
      </c>
      <c r="X30" s="10">
        <v>-1027.8489173400001</v>
      </c>
      <c r="Y30" s="10">
        <v>-1027.693193453</v>
      </c>
      <c r="Z30" s="9">
        <v>-0.126710592471</v>
      </c>
      <c r="AA30" s="18" t="s">
        <v>118</v>
      </c>
      <c r="AB30" s="34">
        <f>627.5095*(U32-U31)</f>
        <v>-9.681081023910032</v>
      </c>
      <c r="AC30" s="34">
        <f>627.5095*(Y32-Y31)</f>
        <v>-6.6633219498815413</v>
      </c>
      <c r="AD30" s="34">
        <f>627.5095*(X32-X31)</f>
        <v>-5.7175082561294603</v>
      </c>
      <c r="AE30" s="34">
        <f>627.5095*(V32-V31)</f>
        <v>-4.3509434440674326</v>
      </c>
      <c r="AF30" s="34">
        <f>627.5095*(W32-W31)</f>
        <v>-4.3061440091201968</v>
      </c>
      <c r="AG30" s="33">
        <f t="shared" ref="AG30:AG93" si="37">AF30-AC30</f>
        <v>2.3571779407613445</v>
      </c>
      <c r="AH30" s="23">
        <f t="shared" ref="AH30:AH93" si="38">AF30-AD30</f>
        <v>1.4113642470092636</v>
      </c>
      <c r="AI30" s="39">
        <f>AF30-'CCSD(T)'!CI31</f>
        <v>-0.82943295183408505</v>
      </c>
      <c r="AJ30" s="361"/>
      <c r="AK30" s="27" t="s">
        <v>27</v>
      </c>
      <c r="AL30" s="9">
        <v>-1024.3890676579999</v>
      </c>
      <c r="AM30" s="52">
        <f t="shared" si="15"/>
        <v>-1027.96842100596</v>
      </c>
      <c r="AN30" s="277">
        <v>-1027.975745171</v>
      </c>
      <c r="AO30" s="9">
        <v>-1027.846897703</v>
      </c>
      <c r="AP30" s="9">
        <v>-1027.690106195</v>
      </c>
      <c r="AQ30" s="9">
        <v>-0.12152330296</v>
      </c>
      <c r="AR30" s="18" t="s">
        <v>118</v>
      </c>
      <c r="AS30" s="34">
        <f>627.5095*(AL32-AL31)</f>
        <v>-9.6810659636986198</v>
      </c>
      <c r="AT30" s="34">
        <f>627.5095*(AP32-AP31)</f>
        <v>-6.5991352582208487</v>
      </c>
      <c r="AU30" s="34">
        <f>627.5095*(AO32-AO31)</f>
        <v>-5.5976043682784056</v>
      </c>
      <c r="AV30" s="34">
        <f>627.5095*(AM32-AM31)</f>
        <v>-4.4389296039220936</v>
      </c>
      <c r="AW30" s="34">
        <f>627.5095*(AN32-AN31)</f>
        <v>-4.4887793940813623</v>
      </c>
      <c r="AX30" s="33">
        <f t="shared" ref="AX30:AX93" si="39">AW30-AT30</f>
        <v>2.1103558641394864</v>
      </c>
      <c r="AY30" s="23">
        <f t="shared" ref="AY30:AY93" si="40">AW30-AU30</f>
        <v>1.1088249741970433</v>
      </c>
      <c r="AZ30" s="33">
        <f>AW30-'CCSD(T)'!CI31</f>
        <v>-1.0120683367952505</v>
      </c>
      <c r="BA30" s="33"/>
      <c r="BB30" s="5" t="s">
        <v>27</v>
      </c>
      <c r="BC30" s="33">
        <v>-1024.2593965240001</v>
      </c>
      <c r="BD30" s="33">
        <v>-1024.26033368</v>
      </c>
      <c r="BE30" s="33">
        <v>-1024.25900594</v>
      </c>
      <c r="BF30" s="33">
        <f t="shared" si="16"/>
        <v>-1027.484228120951</v>
      </c>
      <c r="BG30" s="33">
        <v>-1027.491929686</v>
      </c>
      <c r="BH30" s="33">
        <v>-1027.3745093770001</v>
      </c>
      <c r="BI30" s="33">
        <v>-1027.229692658</v>
      </c>
      <c r="BJ30" s="4">
        <v>-0.10971874395099999</v>
      </c>
      <c r="BK30" s="18" t="s">
        <v>118</v>
      </c>
      <c r="BL30" s="34">
        <f>627.5095*(BC32-BC31)</f>
        <v>-8.2116338702302549</v>
      </c>
      <c r="BM30" s="34">
        <f>627.5095*(BD32-BD31)</f>
        <v>-8.2634969028820233</v>
      </c>
      <c r="BN30" s="34">
        <f>627.5095*(BE32-BE31)</f>
        <v>-8.3054584631188408</v>
      </c>
      <c r="BO30" s="34">
        <f>627.5095*(BI32-BI31)</f>
        <v>-8.8313277392924405</v>
      </c>
      <c r="BP30" s="34">
        <f>627.5095*(BH32-BH31)</f>
        <v>-4.3464351390412697</v>
      </c>
      <c r="BQ30" s="34">
        <f>627.5095*(BF32-BF31)</f>
        <v>-3.3517617533468624</v>
      </c>
      <c r="BR30" s="34">
        <f>627.5095*(BG32-BG31)</f>
        <v>-3.3386674322174019</v>
      </c>
      <c r="BS30" s="33">
        <f t="shared" si="6"/>
        <v>5.4926603070750382</v>
      </c>
      <c r="BT30" s="33">
        <f t="shared" si="17"/>
        <v>1.0077677068238677</v>
      </c>
      <c r="BU30" s="68">
        <f t="shared" si="18"/>
        <v>1.3094321129460518E-2</v>
      </c>
      <c r="BV30" s="18" t="str">
        <f t="shared" si="7"/>
        <v>10_end_MAI</v>
      </c>
      <c r="BW30" s="57">
        <f>BL30-'CCSD(T)'!BV31</f>
        <v>0.11227827929145029</v>
      </c>
      <c r="BX30" s="65">
        <f>BM30-'CCSD(T)'!BV31</f>
        <v>6.0415246639681897E-2</v>
      </c>
      <c r="BY30" s="65">
        <f>BN30-'CCSD(T)'!BV31</f>
        <v>1.8453686402864378E-2</v>
      </c>
      <c r="BZ30" s="57">
        <f>BO30-'CCSD(T)'!BW31</f>
        <v>-0.20921090955931909</v>
      </c>
      <c r="CA30" s="57">
        <f>BP30-'CCSD(T)'!BX31</f>
        <v>-0.21638426618963003</v>
      </c>
      <c r="CB30" s="57"/>
      <c r="CC30" s="57">
        <f>BR30-'CCSD(T)'!CG31</f>
        <v>-0.60982092962193013</v>
      </c>
      <c r="CD30" s="23">
        <f>BQ30-'CCSD(T)'!CG31</f>
        <v>-0.62291525075139065</v>
      </c>
      <c r="CE30" s="23">
        <f t="shared" si="19"/>
        <v>-0.32866254548108031</v>
      </c>
      <c r="CF30" s="23">
        <f t="shared" si="20"/>
        <v>-0.3934366634323001</v>
      </c>
      <c r="CH30" s="23"/>
      <c r="CI30" s="5" t="s">
        <v>27</v>
      </c>
      <c r="CJ30" s="33">
        <v>-1024.2603336499999</v>
      </c>
      <c r="CK30" s="21">
        <f t="shared" si="21"/>
        <v>-1027.4851385870311</v>
      </c>
      <c r="CL30" s="33">
        <v>-1027.4928489409999</v>
      </c>
      <c r="CM30" s="33">
        <v>-1027.3754069680001</v>
      </c>
      <c r="CN30" s="74">
        <v>-1027.2310464249999</v>
      </c>
      <c r="CO30" s="74">
        <v>-0.109731619031</v>
      </c>
      <c r="CP30" s="34">
        <f>627.5095*(CJ32-CJ31)</f>
        <v>-8.2635031779106622</v>
      </c>
      <c r="CQ30" s="34">
        <f>627.5095*(CN32-CN31)</f>
        <v>-8.6565180253000715</v>
      </c>
      <c r="CR30" s="34">
        <f>627.5095*(CM32-CM31)</f>
        <v>-4.5737604956550753</v>
      </c>
      <c r="CS30" s="34">
        <f>627.5095*(CK32-CK31)</f>
        <v>-3.5765260571826802</v>
      </c>
      <c r="CT30" s="34">
        <f>627.5095*(CL32-CL31)</f>
        <v>-3.5686973548528464</v>
      </c>
      <c r="CU30" s="33">
        <f t="shared" si="22"/>
        <v>5.0878206704472255</v>
      </c>
      <c r="CV30" s="33">
        <f t="shared" si="23"/>
        <v>1.0050631408022288</v>
      </c>
      <c r="CW30" s="23"/>
      <c r="CX30" s="33">
        <f>CQ30-'CCSD(T)'!BW31</f>
        <v>-3.4401195566950094E-2</v>
      </c>
      <c r="CY30" s="33">
        <f>CR30-'CCSD(T)'!CF31</f>
        <v>-0.44698348944283772</v>
      </c>
      <c r="CZ30" s="33">
        <f>CS30-'CCSD(T)'!CG31</f>
        <v>-0.84767955458720845</v>
      </c>
      <c r="DA30" s="33">
        <f>CT30-'CCSD(T)'!CG31</f>
        <v>-0.83985085225737466</v>
      </c>
      <c r="DB30" s="33">
        <f>CP30-'CCSD(T)'!BV31</f>
        <v>6.0408971611042972E-2</v>
      </c>
      <c r="DC30" s="33"/>
      <c r="DD30" s="33">
        <f t="shared" si="24"/>
        <v>-0.50739246105388069</v>
      </c>
      <c r="DE30" s="33">
        <f t="shared" si="25"/>
        <v>-0.39286736281453694</v>
      </c>
      <c r="DH30" s="71" t="str">
        <f t="shared" si="26"/>
        <v>10_end_MAI</v>
      </c>
      <c r="DI30" s="71" t="str">
        <f t="shared" si="27"/>
        <v>∆E#fwd</v>
      </c>
      <c r="DJ30" s="23">
        <f t="shared" si="28"/>
        <v>-0.2273253566138056</v>
      </c>
      <c r="DK30" s="23">
        <f t="shared" si="29"/>
        <v>-0.2247643038358178</v>
      </c>
      <c r="DL30" s="23">
        <f t="shared" si="30"/>
        <v>-0.23002992263544453</v>
      </c>
      <c r="DN30" s="71">
        <f>'CCSD(T)'!BX31</f>
        <v>-4.1300508728516396</v>
      </c>
      <c r="DO30" s="23">
        <f t="shared" si="8"/>
        <v>-0.44370962280343562</v>
      </c>
      <c r="DP30" s="39">
        <f>'CCSD(T)'!CG31</f>
        <v>-2.7288465025954718</v>
      </c>
      <c r="DQ30" s="23">
        <f t="shared" si="35"/>
        <v>-0.83985085225737466</v>
      </c>
      <c r="DR30" s="23">
        <f t="shared" si="36"/>
        <v>-0.84767955458720845</v>
      </c>
      <c r="DU30" s="75">
        <f t="shared" si="11"/>
        <v>-0.109731619031</v>
      </c>
      <c r="DV30" s="23">
        <f t="shared" si="12"/>
        <v>-0.11744197299981352</v>
      </c>
      <c r="DW30">
        <f t="shared" si="31"/>
        <v>1.070265562805879</v>
      </c>
      <c r="DY30" s="5" t="s">
        <v>27</v>
      </c>
      <c r="DZ30">
        <v>-1029.6850413269999</v>
      </c>
      <c r="EA30" s="34">
        <f>627.5095*(DZ32-DZ31)</f>
        <v>-6.3145126366547633</v>
      </c>
      <c r="EB30" s="28"/>
      <c r="EC30" s="5" t="s">
        <v>27</v>
      </c>
      <c r="ED30" s="33">
        <v>-1025.337487753</v>
      </c>
      <c r="EE30" s="21">
        <f t="shared" si="32"/>
        <v>-1029.877279875225</v>
      </c>
      <c r="EF30" s="33">
        <v>-1029.8879357999999</v>
      </c>
      <c r="EG30" s="33">
        <v>-1029.6849485309999</v>
      </c>
      <c r="EH30" s="74">
        <v>-1029.5833370299999</v>
      </c>
      <c r="EI30" s="74">
        <v>-0.19233134422500001</v>
      </c>
      <c r="EJ30" s="34">
        <f>627.5095*(ED32-ED31)</f>
        <v>-10.068121980971545</v>
      </c>
      <c r="EK30" s="34">
        <f>627.5095*(EH32-EH31)</f>
        <v>-6.0593145632026797</v>
      </c>
      <c r="EL30" s="34">
        <f>627.5095*(EG32-EG31)</f>
        <v>-6.1805462610961666</v>
      </c>
      <c r="EM30" s="34">
        <f>627.5095*(EE32-EE31)</f>
        <v>-4.6618715053229396</v>
      </c>
      <c r="EN30" s="34">
        <f>627.5095*(EF32-EF31)</f>
        <v>-4.6592109742220291</v>
      </c>
      <c r="EO30" s="33">
        <f t="shared" si="33"/>
        <v>1.4001035889806506</v>
      </c>
      <c r="EP30" s="33">
        <f t="shared" si="34"/>
        <v>1.5213352868741374</v>
      </c>
      <c r="ER30" s="39"/>
      <c r="ES30" s="23">
        <f>EN30-'LNO-CCSD(T)-def2nZVP'!MF31</f>
        <v>-0.70092901495813908</v>
      </c>
      <c r="ET30" s="33">
        <f>EN30-'LNO-CCSD(T)-def2nZVP'!PV31</f>
        <v>-0.36602555837455597</v>
      </c>
      <c r="EU30" s="23"/>
    </row>
    <row r="31" spans="1:151" ht="17">
      <c r="A31" s="1">
        <v>7.67</v>
      </c>
      <c r="B31" s="6"/>
      <c r="C31" s="5" t="s">
        <v>28</v>
      </c>
      <c r="D31" s="33">
        <v>-1136.9890365700001</v>
      </c>
      <c r="E31" s="33">
        <f t="shared" si="13"/>
        <v>-1140.902581830017</v>
      </c>
      <c r="F31" s="33">
        <v>-1140.912030989</v>
      </c>
      <c r="G31" s="33">
        <v>-1140.759320458</v>
      </c>
      <c r="H31" s="33">
        <v>-1140.5929025309999</v>
      </c>
      <c r="I31" s="335">
        <v>-0.14326137201700001</v>
      </c>
      <c r="J31" s="18" t="s">
        <v>119</v>
      </c>
      <c r="K31" s="34">
        <f>627.5095*(D32-D30-D109)</f>
        <v>17.430042099612411</v>
      </c>
      <c r="L31" s="34">
        <f>627.5095*(H32-H30-H109)</f>
        <v>13.273461842180314</v>
      </c>
      <c r="M31" s="34">
        <f>627.5095*(G32-G30-G109)</f>
        <v>12.287779959851521</v>
      </c>
      <c r="N31" s="34">
        <f>627.5095*(E32-E30-E109)</f>
        <v>9.6689542842671639</v>
      </c>
      <c r="O31" s="34">
        <f>627.5095*(F32-F30-F109)</f>
        <v>9.4987744539184025</v>
      </c>
      <c r="P31" s="33">
        <f t="shared" si="0"/>
        <v>-3.7746873882619116</v>
      </c>
      <c r="Q31" s="23">
        <f t="shared" si="1"/>
        <v>-2.7890055059331189</v>
      </c>
      <c r="R31" s="33">
        <f>O31-'CCSD(T)'!CI32</f>
        <v>-8.5412004021796051E-2</v>
      </c>
      <c r="S31" s="33"/>
      <c r="T31" s="27" t="s">
        <v>28</v>
      </c>
      <c r="U31" s="9">
        <v>-1136.98976369</v>
      </c>
      <c r="V31" s="52">
        <f t="shared" si="14"/>
        <v>-1140.9031180213919</v>
      </c>
      <c r="W31" s="336">
        <v>-1140.912578146</v>
      </c>
      <c r="X31" s="10">
        <v>-1140.7598111269999</v>
      </c>
      <c r="Y31" s="10">
        <v>-1140.5938886900001</v>
      </c>
      <c r="Z31" s="9">
        <v>-0.14330689439200001</v>
      </c>
      <c r="AA31" s="18" t="s">
        <v>119</v>
      </c>
      <c r="AB31" s="34">
        <f>627.5095*(U32-U30-U109)</f>
        <v>17.725180525380129</v>
      </c>
      <c r="AC31" s="34">
        <f>627.5095*(Y32-Y30-Y109)</f>
        <v>13.862080186034673</v>
      </c>
      <c r="AD31" s="34">
        <f>627.5095*(X32-X30-X109)</f>
        <v>12.549607043710715</v>
      </c>
      <c r="AE31" s="34">
        <f>627.5095*(V32-V30-V109)</f>
        <v>9.9403028578799937</v>
      </c>
      <c r="AF31" s="34">
        <f>627.5095*(W32-W30-W109)</f>
        <v>9.7613137610632901</v>
      </c>
      <c r="AG31" s="33">
        <f t="shared" si="37"/>
        <v>-4.1007664249713827</v>
      </c>
      <c r="AH31" s="23">
        <f t="shared" si="38"/>
        <v>-2.7882932826474249</v>
      </c>
      <c r="AI31" s="39">
        <f>AF31-'CCSD(T)'!CI32</f>
        <v>0.17712730312309155</v>
      </c>
      <c r="AJ31" s="361"/>
      <c r="AK31" s="27" t="s">
        <v>28</v>
      </c>
      <c r="AL31" s="9">
        <v>-1136.989763714</v>
      </c>
      <c r="AM31" s="52">
        <f t="shared" si="15"/>
        <v>-1140.89454107291</v>
      </c>
      <c r="AN31" s="277">
        <v>-1140.902800419</v>
      </c>
      <c r="AO31" s="9">
        <v>-1140.757875019</v>
      </c>
      <c r="AP31" s="9">
        <v>-1140.590815862</v>
      </c>
      <c r="AQ31" s="9">
        <v>-0.13666605391</v>
      </c>
      <c r="AR31" s="18" t="s">
        <v>119</v>
      </c>
      <c r="AS31" s="34">
        <f>627.5095*(AL32-AL30-AL109)</f>
        <v>17.725177387723129</v>
      </c>
      <c r="AT31" s="34">
        <f>627.5095*(AP32-AP30-AP109)</f>
        <v>13.917211915632514</v>
      </c>
      <c r="AU31" s="34">
        <f>627.5095*(AO32-AO30-AO109)</f>
        <v>12.606791984410842</v>
      </c>
      <c r="AV31" s="34">
        <f>627.5095*(AM32-AM30-AM109)</f>
        <v>10.701064065973025</v>
      </c>
      <c r="AW31" s="34">
        <f>627.5095*(AN32-AN30-AN109)</f>
        <v>10.629611206461101</v>
      </c>
      <c r="AX31" s="33">
        <f t="shared" si="39"/>
        <v>-3.2876007091714126</v>
      </c>
      <c r="AY31" s="23">
        <f t="shared" si="40"/>
        <v>-1.9771807779497408</v>
      </c>
      <c r="AZ31" s="33">
        <f>AW31-'CCSD(T)'!CI32</f>
        <v>1.0454247485209027</v>
      </c>
      <c r="BA31" s="33"/>
      <c r="BB31" s="5" t="s">
        <v>28</v>
      </c>
      <c r="BC31" s="33">
        <v>-1136.8622436349999</v>
      </c>
      <c r="BD31" s="33">
        <v>-1136.8627625399999</v>
      </c>
      <c r="BE31" s="33">
        <v>-1136.8612425199999</v>
      </c>
      <c r="BF31" s="33">
        <f t="shared" si="16"/>
        <v>-1140.416562095817</v>
      </c>
      <c r="BG31" s="33">
        <v>-1140.425552483</v>
      </c>
      <c r="BH31" s="33">
        <v>-1140.2906286370001</v>
      </c>
      <c r="BI31" s="33">
        <v>-1140.1311451470001</v>
      </c>
      <c r="BJ31" s="4">
        <v>-0.12593345881699999</v>
      </c>
      <c r="BK31" s="18" t="s">
        <v>119</v>
      </c>
      <c r="BL31" s="34">
        <f>627.5095*(BC32-BC30-BC109)</f>
        <v>17.885851822757253</v>
      </c>
      <c r="BM31" s="34">
        <f>627.5095*(BD32-BD30-BD109)</f>
        <v>18.05538104427373</v>
      </c>
      <c r="BN31" s="34">
        <f>627.5095*(BE32-BE30-BE109)</f>
        <v>18.002456893043231</v>
      </c>
      <c r="BO31" s="34">
        <f>627.5095*(BI32-BI30-BI109)</f>
        <v>11.271611155806434</v>
      </c>
      <c r="BP31" s="34">
        <f>627.5095*(BH32-BH30-BH109)</f>
        <v>10.682732395748864</v>
      </c>
      <c r="BQ31" s="34">
        <f>627.5095*(BF32-BF30-BF109)</f>
        <v>7.9402308997578137</v>
      </c>
      <c r="BR31" s="34">
        <f>627.5095*(BG32-BG30-BG109)</f>
        <v>7.7096670583723634</v>
      </c>
      <c r="BS31" s="33">
        <f t="shared" si="6"/>
        <v>-3.561944097434071</v>
      </c>
      <c r="BT31" s="33">
        <f t="shared" si="17"/>
        <v>-2.973065337376501</v>
      </c>
      <c r="BU31" s="68">
        <f t="shared" si="18"/>
        <v>-0.23056384138545027</v>
      </c>
      <c r="BV31" s="18" t="str">
        <f t="shared" si="7"/>
        <v>10_start_MAI</v>
      </c>
      <c r="BW31" s="57">
        <f>BL31-'CCSD(T)'!BV32</f>
        <v>-0.13047255578925387</v>
      </c>
      <c r="BX31" s="65">
        <f>BM31-'CCSD(T)'!BV32</f>
        <v>3.9056665727223105E-2</v>
      </c>
      <c r="BY31" s="65">
        <f>BN31-'CCSD(T)'!BV32</f>
        <v>-1.38674855032761E-2</v>
      </c>
      <c r="BZ31" s="57">
        <f>BO31-'CCSD(T)'!BW32</f>
        <v>-0.39655947277545955</v>
      </c>
      <c r="CA31" s="57">
        <f>BP31-'CCSD(T)'!BX32</f>
        <v>-0.26554421596051725</v>
      </c>
      <c r="CB31" s="57"/>
      <c r="CC31" s="57">
        <f>BR31-'CCSD(T)'!CG32</f>
        <v>-1.8241772003011469E-2</v>
      </c>
      <c r="CD31" s="23">
        <f>BQ31-'CCSD(T)'!CG32</f>
        <v>0.21232206938243881</v>
      </c>
      <c r="CE31" s="23">
        <f t="shared" si="19"/>
        <v>-0.13507166017126337</v>
      </c>
      <c r="CF31" s="23">
        <f t="shared" si="20"/>
        <v>0.24730244395750578</v>
      </c>
      <c r="CH31" s="23"/>
      <c r="CI31" s="5" t="s">
        <v>28</v>
      </c>
      <c r="CJ31" s="33">
        <v>-1136.86276251</v>
      </c>
      <c r="CK31" s="21">
        <f t="shared" si="21"/>
        <v>-1140.416746843988</v>
      </c>
      <c r="CL31" s="39">
        <v>-1140.425739823</v>
      </c>
      <c r="CM31" s="33">
        <v>-1140.2908119179999</v>
      </c>
      <c r="CN31" s="74">
        <v>-1140.1318414780001</v>
      </c>
      <c r="CO31" s="74">
        <v>-0.12593492598799999</v>
      </c>
      <c r="CP31" s="34">
        <f>627.5095*(CJ32-CJ30-CJ109)</f>
        <v>18.055389201819875</v>
      </c>
      <c r="CQ31" s="34">
        <f>627.5095*(CN32-CN30-CN109)</f>
        <v>11.806248622300274</v>
      </c>
      <c r="CR31" s="34">
        <f>627.5095*(CM32-CM30-CM109)</f>
        <v>10.862557165661062</v>
      </c>
      <c r="CS31" s="34">
        <f>627.5095*(CK32-CK30-CK109)</f>
        <v>8.1305306808171895</v>
      </c>
      <c r="CT31" s="34">
        <f>627.5095*(CL32-CL30-CL109)</f>
        <v>7.8997290180757069</v>
      </c>
      <c r="CU31" s="33">
        <f t="shared" si="22"/>
        <v>-3.9065196042245667</v>
      </c>
      <c r="CV31" s="33">
        <f t="shared" si="23"/>
        <v>-2.9628281475853555</v>
      </c>
      <c r="CW31" s="23"/>
      <c r="CX31" s="33">
        <f>CQ31-'CCSD(T)'!BW32</f>
        <v>0.13807799371837959</v>
      </c>
      <c r="CY31" s="33">
        <f>CR31-'CCSD(T)'!CF32</f>
        <v>-9.1426178637078692E-2</v>
      </c>
      <c r="CZ31" s="33">
        <f>CS31-'CCSD(T)'!CG32</f>
        <v>0.40262185044181464</v>
      </c>
      <c r="DA31" s="33">
        <f>CT31-'CCSD(T)'!CG32</f>
        <v>0.17182018770033203</v>
      </c>
      <c r="DB31" s="33">
        <f>CP31-'CCSD(T)'!BV32</f>
        <v>3.9064823273367466E-2</v>
      </c>
      <c r="DC31" s="33"/>
      <c r="DD31" s="33">
        <f t="shared" si="24"/>
        <v>-0.13049100191044616</v>
      </c>
      <c r="DE31" s="33">
        <f t="shared" si="25"/>
        <v>0.26324636633741072</v>
      </c>
      <c r="DH31" s="71" t="str">
        <f t="shared" si="26"/>
        <v>10_start_MAI</v>
      </c>
      <c r="DI31" s="71" t="str">
        <f t="shared" si="27"/>
        <v>∆E#rev</v>
      </c>
      <c r="DJ31" s="23">
        <f t="shared" si="28"/>
        <v>0.17982476991219798</v>
      </c>
      <c r="DK31" s="23">
        <f t="shared" si="29"/>
        <v>0.19029978105937584</v>
      </c>
      <c r="DL31" s="23">
        <f t="shared" si="30"/>
        <v>0.1900619597033435</v>
      </c>
      <c r="DN31" s="71">
        <f>'CCSD(T)'!BX32</f>
        <v>10.948276611709382</v>
      </c>
      <c r="DO31" s="23">
        <f t="shared" si="8"/>
        <v>-8.571944604831927E-2</v>
      </c>
      <c r="DP31" s="39">
        <f>'CCSD(T)'!CG32</f>
        <v>7.7279088303753749</v>
      </c>
      <c r="DQ31" s="23">
        <f t="shared" si="35"/>
        <v>0.17182018770033203</v>
      </c>
      <c r="DR31" s="23">
        <f t="shared" si="36"/>
        <v>0.40262185044181464</v>
      </c>
      <c r="DU31" s="75">
        <f t="shared" si="11"/>
        <v>-0.12593492598799999</v>
      </c>
      <c r="DV31" s="23">
        <f t="shared" si="12"/>
        <v>-0.13492790500004048</v>
      </c>
      <c r="DW31">
        <f t="shared" si="31"/>
        <v>1.0714097296003287</v>
      </c>
      <c r="DY31" s="5" t="s">
        <v>28</v>
      </c>
      <c r="DZ31">
        <v>-1142.7968593210001</v>
      </c>
      <c r="EA31" s="34">
        <f>627.5095*(DZ32-DZ30-DZ109)</f>
        <v>12.752350343050384</v>
      </c>
      <c r="EB31" s="28"/>
      <c r="EC31" s="5" t="s">
        <v>28</v>
      </c>
      <c r="ED31" s="33">
        <v>-1138.072214737</v>
      </c>
      <c r="EE31" s="21">
        <f t="shared" si="32"/>
        <v>-1143.012895848512</v>
      </c>
      <c r="EF31" s="39">
        <v>-1143.0249184090001</v>
      </c>
      <c r="EG31" s="33">
        <v>-1142.797393503</v>
      </c>
      <c r="EH31" s="74">
        <v>-1142.6927221870001</v>
      </c>
      <c r="EI31" s="74">
        <v>-0.21550234551200001</v>
      </c>
      <c r="EJ31" s="34">
        <f>627.5095*(ED32-ED30-ED109)</f>
        <v>20.728522568516652</v>
      </c>
      <c r="EK31" s="34">
        <f>627.5095*(EH32-EH30-EH109)</f>
        <v>12.401846754167181</v>
      </c>
      <c r="EL31" s="34">
        <f>627.5095*(EG32-EG30-EG109)</f>
        <v>12.513334484514267</v>
      </c>
      <c r="EM31" s="34">
        <f>627.5095*(EE32-EE30-EE109)</f>
        <v>9.5354880312108641</v>
      </c>
      <c r="EN31" s="34">
        <f>627.5095*(EF32-EF30-EF109)</f>
        <v>9.3505290996316859</v>
      </c>
      <c r="EO31" s="33">
        <f t="shared" si="33"/>
        <v>-3.0513176545354952</v>
      </c>
      <c r="EP31" s="33">
        <f t="shared" si="34"/>
        <v>-3.1628053848825814</v>
      </c>
      <c r="ER31" s="39"/>
      <c r="ES31" s="23">
        <f>EN31-'LNO-CCSD(T)-def2nZVP'!MF32</f>
        <v>6.9252072636041717E-2</v>
      </c>
      <c r="ET31" s="33">
        <f>EN31-'LNO-CCSD(T)-def2nZVP'!PV32</f>
        <v>1.1292887808452132</v>
      </c>
      <c r="EU31" s="23"/>
    </row>
    <row r="32" spans="1:151" ht="17">
      <c r="A32" s="1">
        <v>-12.95</v>
      </c>
      <c r="B32" s="6"/>
      <c r="C32" s="5" t="s">
        <v>29</v>
      </c>
      <c r="D32" s="33">
        <v>-1137.0046683549999</v>
      </c>
      <c r="E32" s="33">
        <f t="shared" si="13"/>
        <v>-1140.9095772060471</v>
      </c>
      <c r="F32" s="33">
        <v>-1140.918953377</v>
      </c>
      <c r="G32" s="33">
        <v>-1140.7684436770001</v>
      </c>
      <c r="H32" s="33">
        <v>-1140.6041969600001</v>
      </c>
      <c r="I32" s="335">
        <v>-0.14113352904699999</v>
      </c>
      <c r="J32" s="18" t="s">
        <v>120</v>
      </c>
      <c r="K32" s="34">
        <f>627.5095*(D30-D31+D109)</f>
        <v>-27.239135688987467</v>
      </c>
      <c r="L32" s="34">
        <f>627.5095*(H30-H31+H109)</f>
        <v>-20.360823336846867</v>
      </c>
      <c r="M32" s="34">
        <f>627.5095*(G30-G31+G109)</f>
        <v>-18.012686552933772</v>
      </c>
      <c r="N32" s="34">
        <f>627.5095*(E30-E31+E109)</f>
        <v>-14.058619199221226</v>
      </c>
      <c r="O32" s="34">
        <f>627.5095*(F30-F31+F109)</f>
        <v>-13.842638686617502</v>
      </c>
      <c r="P32" s="33">
        <f t="shared" si="0"/>
        <v>6.5181846502293652</v>
      </c>
      <c r="Q32" s="23">
        <f t="shared" si="1"/>
        <v>4.1700478663162706</v>
      </c>
      <c r="R32" s="33">
        <f>O32-'CCSD(T)'!CI33</f>
        <v>-0.78174117139119126</v>
      </c>
      <c r="S32" s="33"/>
      <c r="T32" s="27" t="s">
        <v>29</v>
      </c>
      <c r="U32" s="9">
        <v>-1137.005191474</v>
      </c>
      <c r="V32" s="52">
        <f t="shared" si="14"/>
        <v>-1140.9100516908329</v>
      </c>
      <c r="W32" s="336">
        <v>-1140.919440423</v>
      </c>
      <c r="X32" s="10">
        <v>-1140.768922556</v>
      </c>
      <c r="Y32" s="10">
        <v>-1140.604507369</v>
      </c>
      <c r="Z32" s="9">
        <v>-0.14112913483299999</v>
      </c>
      <c r="AA32" s="18" t="s">
        <v>120</v>
      </c>
      <c r="AB32" s="34">
        <f>627.5095*(U30-U31+U109)</f>
        <v>-27.406261549290161</v>
      </c>
      <c r="AC32" s="34">
        <f>627.5095*(Y30-Y31+Y109)</f>
        <v>-20.525402135916213</v>
      </c>
      <c r="AD32" s="34">
        <f>627.5095*(X30-X31+X109)</f>
        <v>-18.267115299840174</v>
      </c>
      <c r="AE32" s="34">
        <f>627.5095*(V30-V31+V109)</f>
        <v>-14.291246301947426</v>
      </c>
      <c r="AF32" s="34">
        <f>627.5095*(W30-W31+W109)</f>
        <v>-14.067457770183488</v>
      </c>
      <c r="AG32" s="33">
        <f t="shared" si="37"/>
        <v>6.4579443657327253</v>
      </c>
      <c r="AH32" s="23">
        <f t="shared" si="38"/>
        <v>4.1996575296566867</v>
      </c>
      <c r="AI32" s="39">
        <f>AF32-'CCSD(T)'!CI33</f>
        <v>-1.0065602549571775</v>
      </c>
      <c r="AJ32" s="361"/>
      <c r="AK32" s="27" t="s">
        <v>29</v>
      </c>
      <c r="AL32" s="9">
        <v>-1137.005191474</v>
      </c>
      <c r="AM32" s="52">
        <f t="shared" si="15"/>
        <v>-1140.901614957216</v>
      </c>
      <c r="AN32" s="277">
        <v>-1140.9099537439999</v>
      </c>
      <c r="AO32" s="9">
        <v>-1140.766795369</v>
      </c>
      <c r="AP32" s="9">
        <v>-1140.601332253</v>
      </c>
      <c r="AQ32" s="9">
        <v>-0.13481958821600001</v>
      </c>
      <c r="AR32" s="18" t="s">
        <v>120</v>
      </c>
      <c r="AS32" s="34">
        <f>627.5095*(AL30-AL31+AL109)</f>
        <v>-27.40624335142175</v>
      </c>
      <c r="AT32" s="34">
        <f>627.5095*(AP30-AP31+AP109)</f>
        <v>-20.516347173853362</v>
      </c>
      <c r="AU32" s="34">
        <f>627.5095*(AO30-AO31+AO109)</f>
        <v>-18.204396352689248</v>
      </c>
      <c r="AV32" s="34">
        <f>627.5095*(AM30-AM31+AM109)</f>
        <v>-15.139993669895119</v>
      </c>
      <c r="AW32" s="34">
        <f>627.5095*(AN30-AN31+AN109)</f>
        <v>-15.118390600542462</v>
      </c>
      <c r="AX32" s="33">
        <f t="shared" si="39"/>
        <v>5.3979565733108998</v>
      </c>
      <c r="AY32" s="23">
        <f t="shared" si="40"/>
        <v>3.0860057521467859</v>
      </c>
      <c r="AZ32" s="33">
        <f>AW32-'CCSD(T)'!CI33</f>
        <v>-2.0574930853161515</v>
      </c>
      <c r="BA32" s="33"/>
      <c r="BB32" s="5" t="s">
        <v>29</v>
      </c>
      <c r="BC32" s="33">
        <v>-1136.875329706</v>
      </c>
      <c r="BD32" s="33">
        <v>-1136.87593126</v>
      </c>
      <c r="BE32" s="33">
        <v>-1136.8744781099999</v>
      </c>
      <c r="BF32" s="33">
        <f t="shared" si="16"/>
        <v>-1140.421903467945</v>
      </c>
      <c r="BG32" s="33">
        <v>-1140.4308729879999</v>
      </c>
      <c r="BH32" s="33">
        <v>-1140.2975551219999</v>
      </c>
      <c r="BI32" s="33">
        <v>-1140.145218763</v>
      </c>
      <c r="BJ32" s="4">
        <v>-0.12434834594499999</v>
      </c>
      <c r="BK32" s="18" t="s">
        <v>120</v>
      </c>
      <c r="BL32" s="34">
        <f>627.5095*(BC30-BC31+BC109)</f>
        <v>-26.097485692987508</v>
      </c>
      <c r="BM32" s="34">
        <f>627.5095*(BD30-BD31+BD109)</f>
        <v>-26.318877947155752</v>
      </c>
      <c r="BN32" s="34">
        <f>627.5095*(BE30-BE31+BE109)</f>
        <v>-26.307915356162074</v>
      </c>
      <c r="BO32" s="34">
        <f>627.5095*(BI30-BI31+BI109)</f>
        <v>-20.102938895098877</v>
      </c>
      <c r="BP32" s="34">
        <f>627.5095*(BH30-BH31+BH109)</f>
        <v>-15.029167534790135</v>
      </c>
      <c r="BQ32" s="34">
        <f>627.5095*(BF30-BF31+BF109)</f>
        <v>-11.291992653104677</v>
      </c>
      <c r="BR32" s="34">
        <f>627.5095*(BG30-BG31+BG109)</f>
        <v>-11.048334490589765</v>
      </c>
      <c r="BS32" s="33">
        <f t="shared" si="6"/>
        <v>9.0546044045091119</v>
      </c>
      <c r="BT32" s="33">
        <f t="shared" si="17"/>
        <v>3.9808330442003701</v>
      </c>
      <c r="BU32" s="68">
        <f t="shared" si="18"/>
        <v>0.24365816251491168</v>
      </c>
      <c r="BV32" s="18" t="str">
        <f t="shared" si="7"/>
        <v>10_ts_MAI</v>
      </c>
      <c r="BW32" s="57">
        <f>BL32-'CCSD(T)'!BV33</f>
        <v>0.24275083508070239</v>
      </c>
      <c r="BX32" s="65">
        <f>BM32-'CCSD(T)'!BV33</f>
        <v>2.1358580912458791E-2</v>
      </c>
      <c r="BY32" s="65">
        <f>BN32-'CCSD(T)'!BV33</f>
        <v>3.2321171906136925E-2</v>
      </c>
      <c r="BZ32" s="57">
        <f>BO32-'CCSD(T)'!BW33</f>
        <v>0.18734856321613691</v>
      </c>
      <c r="CA32" s="57">
        <f>BP32-'CCSD(T)'!BX33</f>
        <v>4.9159949770887224E-2</v>
      </c>
      <c r="CB32" s="57"/>
      <c r="CC32" s="57">
        <f>BR32-'CCSD(T)'!CG33</f>
        <v>-0.59157915761891822</v>
      </c>
      <c r="CD32" s="23">
        <f>BQ32-'CCSD(T)'!CG33</f>
        <v>-0.8352373201338299</v>
      </c>
      <c r="CE32" s="23">
        <f t="shared" si="19"/>
        <v>-0.19359088530981516</v>
      </c>
      <c r="CF32" s="23">
        <f t="shared" si="20"/>
        <v>-0.64073910738980544</v>
      </c>
      <c r="CH32" s="23"/>
      <c r="CI32" s="5" t="s">
        <v>29</v>
      </c>
      <c r="CJ32" s="33">
        <v>-1136.87593124</v>
      </c>
      <c r="CK32" s="21">
        <f t="shared" si="21"/>
        <v>-1140.4224464008189</v>
      </c>
      <c r="CL32" s="39">
        <v>-1140.4314269040001</v>
      </c>
      <c r="CM32" s="33">
        <v>-1140.298100669</v>
      </c>
      <c r="CN32" s="74">
        <v>-1140.145636517</v>
      </c>
      <c r="CO32" s="74">
        <v>-0.12434573181899999</v>
      </c>
      <c r="CP32" s="34">
        <f>627.5095*(CJ30-CJ31+CJ109)</f>
        <v>-26.318892379730539</v>
      </c>
      <c r="CQ32" s="34">
        <f>627.5095*(CN30-CN31+CN109)</f>
        <v>-20.462766647600347</v>
      </c>
      <c r="CR32" s="34">
        <f>627.5095*(CM30-CM31+CM109)</f>
        <v>-15.436317661316137</v>
      </c>
      <c r="CS32" s="34">
        <f>627.5095*(CK30-CK31+CK109)</f>
        <v>-11.707056737999869</v>
      </c>
      <c r="CT32" s="34">
        <f>627.5095*(CL30-CL31+CL109)</f>
        <v>-11.468426372928553</v>
      </c>
      <c r="CU32" s="33">
        <f t="shared" si="22"/>
        <v>8.994340274671794</v>
      </c>
      <c r="CV32" s="33">
        <f t="shared" si="23"/>
        <v>3.9678912883875839</v>
      </c>
      <c r="CW32" s="23"/>
      <c r="CX32" s="33">
        <f>CQ32-'CCSD(T)'!BW33</f>
        <v>-0.17247918928533323</v>
      </c>
      <c r="CY32" s="33">
        <f>CR32-'CCSD(T)'!CF33</f>
        <v>-0.35555731080575903</v>
      </c>
      <c r="CZ32" s="33">
        <f>CS32-'CCSD(T)'!CG33</f>
        <v>-1.2503014050290222</v>
      </c>
      <c r="DA32" s="33">
        <f>CT32-'CCSD(T)'!CG33</f>
        <v>-1.0116710399577062</v>
      </c>
      <c r="DB32" s="33">
        <f>CP32-'CCSD(T)'!BV33</f>
        <v>2.1344148337671953E-2</v>
      </c>
      <c r="DC32" s="33"/>
      <c r="DD32" s="33">
        <f t="shared" si="24"/>
        <v>-0.37690145914343098</v>
      </c>
      <c r="DE32" s="33">
        <f t="shared" si="25"/>
        <v>-0.65611372915194721</v>
      </c>
      <c r="DH32" s="71" t="str">
        <f t="shared" ref="DH32:DH95" si="41">CI32</f>
        <v>10_ts_MAI</v>
      </c>
      <c r="DI32" s="71" t="str">
        <f t="shared" ref="DI32:DI95" si="42">BK32</f>
        <v>∆Ereac</v>
      </c>
      <c r="DJ32" s="23">
        <f t="shared" ref="DJ32:DJ95" si="43">CR32-BP32</f>
        <v>-0.4071501265260018</v>
      </c>
      <c r="DK32" s="23">
        <f t="shared" ref="DK32:DK95" si="44">CS32-BQ32</f>
        <v>-0.41506408489519231</v>
      </c>
      <c r="DL32" s="23">
        <f t="shared" ref="DL32:DL95" si="45">CT32-BR32</f>
        <v>-0.42009188233878803</v>
      </c>
      <c r="DN32" s="71">
        <f>'CCSD(T)'!BX33</f>
        <v>-15.078327484561022</v>
      </c>
      <c r="DO32" s="23">
        <f t="shared" si="8"/>
        <v>-0.35799017675511458</v>
      </c>
      <c r="DP32" s="39">
        <f>'CCSD(T)'!CG33</f>
        <v>-10.456755332970847</v>
      </c>
      <c r="DQ32" s="23">
        <f t="shared" si="35"/>
        <v>-1.0116710399577062</v>
      </c>
      <c r="DR32" s="23">
        <f t="shared" si="36"/>
        <v>-1.2503014050290222</v>
      </c>
      <c r="DU32" s="75">
        <f t="shared" si="11"/>
        <v>-0.12434573181899999</v>
      </c>
      <c r="DV32" s="23">
        <f t="shared" si="12"/>
        <v>-0.13332623500014051</v>
      </c>
      <c r="DW32">
        <f t="shared" si="31"/>
        <v>1.0722220461431897</v>
      </c>
      <c r="DY32" s="5" t="s">
        <v>29</v>
      </c>
      <c r="DZ32">
        <v>-1142.8069221369999</v>
      </c>
      <c r="EA32" s="34">
        <f>627.5095*(DZ30-DZ31+DZ109)</f>
        <v>-19.066862979705146</v>
      </c>
      <c r="EB32" s="28"/>
      <c r="EC32" s="5" t="s">
        <v>29</v>
      </c>
      <c r="ED32" s="33">
        <v>-1138.08825931</v>
      </c>
      <c r="EE32" s="21">
        <f t="shared" si="32"/>
        <v>-1143.0203250133379</v>
      </c>
      <c r="EF32" s="39">
        <v>-1143.032343334</v>
      </c>
      <c r="EG32" s="33">
        <v>-1142.80724283</v>
      </c>
      <c r="EH32" s="74">
        <v>-1142.702378319</v>
      </c>
      <c r="EI32" s="74">
        <v>-0.213082183338</v>
      </c>
      <c r="EJ32" s="34">
        <f>627.5095*(ED30-ED31+ED109)</f>
        <v>-30.796644549488196</v>
      </c>
      <c r="EK32" s="34">
        <f>627.5095*(EH30-EH31+EH109)</f>
        <v>-18.461161317369861</v>
      </c>
      <c r="EL32" s="34">
        <f>627.5095*(EG30-EG31+EG109)</f>
        <v>-18.693880745610432</v>
      </c>
      <c r="EM32" s="34">
        <f>627.5095*(EE30-EE31+EE109)</f>
        <v>-14.197359536533805</v>
      </c>
      <c r="EN32" s="34">
        <f>627.5095*(EF30-EF31+EF109)</f>
        <v>-14.009740073853715</v>
      </c>
      <c r="EO32" s="33">
        <f t="shared" si="33"/>
        <v>4.4514212435161458</v>
      </c>
      <c r="EP32" s="33">
        <f t="shared" si="34"/>
        <v>4.6841406717567171</v>
      </c>
      <c r="ER32" s="39"/>
      <c r="ES32" s="23">
        <f>EN32-'LNO-CCSD(T)-def2nZVP'!MF33</f>
        <v>-0.77018108759418169</v>
      </c>
      <c r="ET32" s="33">
        <f>EN32-'LNO-CCSD(T)-def2nZVP'!PV33</f>
        <v>-1.4953143392197674</v>
      </c>
      <c r="EU32" s="23"/>
    </row>
    <row r="33" spans="1:151" ht="17">
      <c r="A33" s="1">
        <v>34.799999999999997</v>
      </c>
      <c r="B33" s="6"/>
      <c r="C33" s="5" t="s">
        <v>30</v>
      </c>
      <c r="D33" s="33">
        <v>-1241.7465735789999</v>
      </c>
      <c r="E33" s="33">
        <f t="shared" si="13"/>
        <v>-1246.2925371309991</v>
      </c>
      <c r="F33" s="33">
        <v>-1246.3070869589999</v>
      </c>
      <c r="G33" s="33">
        <v>-1246.101917101</v>
      </c>
      <c r="H33" s="33">
        <v>-1245.9981049549999</v>
      </c>
      <c r="I33" s="335">
        <v>-0.19062002999899999</v>
      </c>
      <c r="J33" s="18" t="s">
        <v>118</v>
      </c>
      <c r="K33" s="34">
        <f>627.5095*(D35-D34)</f>
        <v>23.099228359070239</v>
      </c>
      <c r="L33" s="34">
        <f>627.5095*(H35-H34)</f>
        <v>35.95655915902514</v>
      </c>
      <c r="M33" s="34">
        <f>627.5095*(G35-G34)</f>
        <v>29.115517105907387</v>
      </c>
      <c r="N33" s="34">
        <f>627.5095*(E35-E34)</f>
        <v>29.36750817416323</v>
      </c>
      <c r="O33" s="34">
        <f>627.5095*(F35-F34)</f>
        <v>29.277724546623027</v>
      </c>
      <c r="P33" s="33">
        <f t="shared" si="0"/>
        <v>-6.6788346124021132</v>
      </c>
      <c r="Q33" s="23">
        <f t="shared" si="1"/>
        <v>0.16220744071564042</v>
      </c>
      <c r="R33" s="33">
        <f>O33-'CCSD(T)'!CI34</f>
        <v>-0.53554285304585392</v>
      </c>
      <c r="S33" s="33"/>
      <c r="T33" s="5" t="s">
        <v>30</v>
      </c>
      <c r="U33" s="9">
        <v>-1241.7454366669999</v>
      </c>
      <c r="V33" s="52">
        <f t="shared" si="14"/>
        <v>-1246.291400825359</v>
      </c>
      <c r="W33" s="336">
        <v>-1246.305959776</v>
      </c>
      <c r="X33" s="10">
        <v>-1246.1007675779999</v>
      </c>
      <c r="Y33" s="10">
        <v>-1245.9971553969999</v>
      </c>
      <c r="Z33" s="9">
        <v>-0.190633247359</v>
      </c>
      <c r="AA33" s="18" t="s">
        <v>118</v>
      </c>
      <c r="AB33" s="34">
        <f>627.5095*(U35-U34)</f>
        <v>23.193364824306453</v>
      </c>
      <c r="AC33" s="34">
        <f>627.5095*(Y35-Y34)</f>
        <v>35.967664194631368</v>
      </c>
      <c r="AD33" s="34">
        <f>627.5095*(X35-X34)</f>
        <v>29.265671344344678</v>
      </c>
      <c r="AE33" s="34">
        <f>627.5095*(V35-V34)</f>
        <v>29.530232229796884</v>
      </c>
      <c r="AF33" s="34">
        <f>627.5095*(W35-W34)</f>
        <v>29.431976421992943</v>
      </c>
      <c r="AG33" s="33">
        <f t="shared" si="37"/>
        <v>-6.5356877726384255</v>
      </c>
      <c r="AH33" s="23">
        <f t="shared" si="38"/>
        <v>0.16630507764826419</v>
      </c>
      <c r="AI33" s="39">
        <f>AF33-'CCSD(T)'!CI34</f>
        <v>-0.38129097767593834</v>
      </c>
      <c r="AJ33" s="361"/>
      <c r="AK33" s="5" t="s">
        <v>30</v>
      </c>
      <c r="AL33" s="9">
        <v>-1241.7454366649999</v>
      </c>
      <c r="AM33" s="52">
        <f t="shared" si="15"/>
        <v>-1246.2847092379479</v>
      </c>
      <c r="AN33" s="277">
        <v>-1246.2978529550001</v>
      </c>
      <c r="AO33" s="9">
        <v>-1246.101386176</v>
      </c>
      <c r="AP33" s="9">
        <v>-1245.9937757380001</v>
      </c>
      <c r="AQ33" s="9">
        <v>-0.18332306194799999</v>
      </c>
      <c r="AR33" s="18" t="s">
        <v>118</v>
      </c>
      <c r="AS33" s="34">
        <f>627.5095*(AL35-AL34)</f>
        <v>23.193319016026674</v>
      </c>
      <c r="AT33" s="34">
        <f>627.5095*(AP35-AP34)</f>
        <v>35.648308294935688</v>
      </c>
      <c r="AU33" s="34">
        <f>627.5095*(AO35-AO34)</f>
        <v>29.66322810540272</v>
      </c>
      <c r="AV33" s="34">
        <f>627.5095*(AM35-AM34)</f>
        <v>29.718232655094301</v>
      </c>
      <c r="AW33" s="34">
        <f>627.5095*(AN35-AN34)</f>
        <v>29.582801467840277</v>
      </c>
      <c r="AX33" s="33">
        <f t="shared" si="39"/>
        <v>-6.0655068270954118</v>
      </c>
      <c r="AY33" s="23">
        <f t="shared" si="40"/>
        <v>-8.0426637562442949E-2</v>
      </c>
      <c r="AZ33" s="33">
        <f>AW33-'CCSD(T)'!CI34</f>
        <v>-0.2304659318286042</v>
      </c>
      <c r="BA33" s="33"/>
      <c r="BB33" s="5" t="s">
        <v>30</v>
      </c>
      <c r="BC33" s="33">
        <v>-1241.642235021</v>
      </c>
      <c r="BD33" s="33">
        <v>-1241.64121045</v>
      </c>
      <c r="BE33">
        <v>-1241.6394515869699</v>
      </c>
      <c r="BF33" s="33">
        <f t="shared" si="16"/>
        <v>-1245.933314765387</v>
      </c>
      <c r="BG33" s="33">
        <v>-1245.947420272</v>
      </c>
      <c r="BH33" s="33">
        <v>-1245.7557805399999</v>
      </c>
      <c r="BI33" s="33">
        <v>-1245.6588809780001</v>
      </c>
      <c r="BJ33" s="4">
        <v>-0.17753422538700001</v>
      </c>
      <c r="BK33" s="18" t="s">
        <v>118</v>
      </c>
      <c r="BL33" s="34">
        <f>627.5095*(BC35-BC34)</f>
        <v>25.918120887418585</v>
      </c>
      <c r="BM33" s="34">
        <f>627.5095*(BD35-BD34)</f>
        <v>25.982482654375797</v>
      </c>
      <c r="BN33" s="34">
        <f>627.5095*(BE35-BE34)</f>
        <v>25.992662897862928</v>
      </c>
      <c r="BO33" s="34">
        <f>627.5095*(BI35-BI34)</f>
        <v>34.34066383820133</v>
      </c>
      <c r="BP33" s="34">
        <f>627.5095*(BH35-BH34)</f>
        <v>29.952287846517745</v>
      </c>
      <c r="BQ33" s="34">
        <f>627.5095*(BF35-BF34)</f>
        <v>29.848636009324121</v>
      </c>
      <c r="BR33" s="34">
        <f>627.5095*(BG35-BG34)</f>
        <v>29.676836903973978</v>
      </c>
      <c r="BS33" s="33">
        <f t="shared" si="6"/>
        <v>-4.6638269342273517</v>
      </c>
      <c r="BT33" s="33">
        <f t="shared" si="17"/>
        <v>-0.27545094254376679</v>
      </c>
      <c r="BU33" s="68">
        <f t="shared" si="18"/>
        <v>-0.17179910535014287</v>
      </c>
      <c r="BV33" s="18" t="str">
        <f t="shared" si="7"/>
        <v>11_end</v>
      </c>
      <c r="BW33" s="57">
        <f>BL33-'CCSD(T)'!BV34</f>
        <v>-6.5434877182728002E-2</v>
      </c>
      <c r="BX33" s="65">
        <f>BM33-'CCSD(T)'!BV34</f>
        <v>-1.0731102255157055E-3</v>
      </c>
      <c r="BY33" s="65">
        <f>BN33-'CCSD(T)'!BV34</f>
        <v>9.1071332616152745E-3</v>
      </c>
      <c r="BZ33" s="57">
        <f>BO33-'CCSD(T)'!BW34</f>
        <v>-5.4714673045744178E-2</v>
      </c>
      <c r="CA33" s="57">
        <f>BP33-'CCSD(T)'!BX34</f>
        <v>-0.44744716169596899</v>
      </c>
      <c r="CB33" s="57"/>
      <c r="CC33" s="57">
        <f>BR33-'CCSD(T)'!CG34</f>
        <v>-0.67078710380097917</v>
      </c>
      <c r="CD33" s="23">
        <f>BQ33-'CCSD(T)'!CG34</f>
        <v>-0.4989879984508363</v>
      </c>
      <c r="CE33" s="23">
        <f t="shared" si="19"/>
        <v>-0.38201228451324099</v>
      </c>
      <c r="CF33" s="23">
        <f t="shared" si="20"/>
        <v>-0.22333994210501018</v>
      </c>
      <c r="CH33" s="23"/>
      <c r="CI33" s="5" t="s">
        <v>30</v>
      </c>
      <c r="CJ33" s="33">
        <v>-1241.641210428</v>
      </c>
      <c r="CK33" s="21">
        <f t="shared" si="21"/>
        <v>-1245.932275260561</v>
      </c>
      <c r="CL33" s="39">
        <v>-1245.9463893449999</v>
      </c>
      <c r="CM33" s="33">
        <v>-1245.75474239</v>
      </c>
      <c r="CN33" s="74">
        <v>-1245.6580296530001</v>
      </c>
      <c r="CO33" s="74">
        <v>-0.17753287056100001</v>
      </c>
      <c r="CP33" s="34">
        <f>627.5095*(CJ35-CJ34)</f>
        <v>25.982423041033016</v>
      </c>
      <c r="CQ33" s="34">
        <f>627.5095*(CN35-CN34)</f>
        <v>34.376751281921671</v>
      </c>
      <c r="CR33" s="34">
        <f>627.5095*(CM35-CM34)</f>
        <v>30.004431375945913</v>
      </c>
      <c r="CS33" s="34">
        <f>627.5095*(CK35-CK34)</f>
        <v>29.902935915532638</v>
      </c>
      <c r="CT33" s="34">
        <f>627.5095*(CL35-CL34)</f>
        <v>29.722180112813788</v>
      </c>
      <c r="CU33" s="33">
        <f t="shared" si="22"/>
        <v>-4.6545711691078822</v>
      </c>
      <c r="CV33" s="33">
        <f t="shared" si="23"/>
        <v>-0.28225126313212456</v>
      </c>
      <c r="CW33" s="23"/>
      <c r="CX33" s="33">
        <f>CQ33-'CCSD(T)'!BW34</f>
        <v>-1.8627229325403505E-2</v>
      </c>
      <c r="CY33" s="33">
        <f>CR33-'CCSD(T)'!CF34</f>
        <v>-0.39072127562582182</v>
      </c>
      <c r="CZ33" s="33">
        <f>CS33-'CCSD(T)'!CG34</f>
        <v>-0.44468809224231975</v>
      </c>
      <c r="DA33" s="33">
        <f>CT33-'CCSD(T)'!CG34</f>
        <v>-0.62544389496116892</v>
      </c>
      <c r="DB33" s="33">
        <f>CP33-'CCSD(T)'!BV34</f>
        <v>-1.1327235682969672E-3</v>
      </c>
      <c r="DC33" s="33"/>
      <c r="DD33" s="33">
        <f t="shared" si="24"/>
        <v>-0.38958855205752485</v>
      </c>
      <c r="DE33" s="33">
        <f t="shared" si="25"/>
        <v>-0.2347226193353471</v>
      </c>
      <c r="DH33" s="71" t="str">
        <f t="shared" si="41"/>
        <v>11_end</v>
      </c>
      <c r="DI33" s="71" t="str">
        <f t="shared" si="42"/>
        <v>∆E#fwd</v>
      </c>
      <c r="DJ33" s="23">
        <f t="shared" si="43"/>
        <v>5.2143529428168023E-2</v>
      </c>
      <c r="DK33" s="23">
        <f t="shared" si="44"/>
        <v>5.4299906208516546E-2</v>
      </c>
      <c r="DL33" s="23">
        <f t="shared" si="45"/>
        <v>4.5343208839810245E-2</v>
      </c>
      <c r="DN33" s="71">
        <f>'CCSD(T)'!BX34</f>
        <v>30.399735008213714</v>
      </c>
      <c r="DO33" s="23">
        <f t="shared" ref="DO33:DO96" si="46">CR33-DN33</f>
        <v>-0.39530363226780096</v>
      </c>
      <c r="DP33" s="39">
        <f>'CCSD(T)'!CG34</f>
        <v>30.347624007774957</v>
      </c>
      <c r="DQ33" s="23">
        <f t="shared" ref="DQ33:DQ96" si="47">CT33-DP33</f>
        <v>-0.62544389496116892</v>
      </c>
      <c r="DR33" s="23">
        <f t="shared" si="36"/>
        <v>-0.44468809224231975</v>
      </c>
      <c r="DU33" s="75">
        <f t="shared" si="11"/>
        <v>-0.17753287056100001</v>
      </c>
      <c r="DV33" s="23">
        <f t="shared" si="12"/>
        <v>-0.19164695499989648</v>
      </c>
      <c r="DW33">
        <f t="shared" si="31"/>
        <v>1.0795012461314701</v>
      </c>
      <c r="DY33" s="5" t="s">
        <v>30</v>
      </c>
      <c r="DZ33">
        <v>-1248.3222454260001</v>
      </c>
      <c r="EA33" s="34">
        <f>627.5095*(DZ35-DZ34)</f>
        <v>29.091046262297716</v>
      </c>
      <c r="EB33" s="28"/>
      <c r="EC33" s="5" t="s">
        <v>30</v>
      </c>
      <c r="ED33" s="33">
        <v>-1243.0585726209999</v>
      </c>
      <c r="EE33" s="21">
        <f t="shared" si="32"/>
        <v>-1248.5982103782972</v>
      </c>
      <c r="EF33" s="39">
        <v>-1248.616177093</v>
      </c>
      <c r="EG33" s="33">
        <v>-1248.3220834690001</v>
      </c>
      <c r="EH33" s="74">
        <v>-1248.298757002</v>
      </c>
      <c r="EI33" s="74">
        <v>-0.27612690929700001</v>
      </c>
      <c r="EJ33" s="34">
        <f>627.5095*(ED35-ED34)</f>
        <v>23.61175113586593</v>
      </c>
      <c r="EK33" s="34">
        <f>627.5095*(EH35-EH34)</f>
        <v>36.189569751653217</v>
      </c>
      <c r="EL33" s="34">
        <f>627.5095*(EG35-EG34)</f>
        <v>29.277868246348316</v>
      </c>
      <c r="EM33" s="34">
        <f>627.5095*(EE35-EE34)</f>
        <v>29.309594550016094</v>
      </c>
      <c r="EN33" s="34">
        <f>627.5095*(EF35-EF34)</f>
        <v>29.238879198709576</v>
      </c>
      <c r="EO33" s="33">
        <f t="shared" si="33"/>
        <v>-6.9506905529436409</v>
      </c>
      <c r="EP33" s="33">
        <f t="shared" si="34"/>
        <v>-3.8989047638740004E-2</v>
      </c>
      <c r="ER33" s="39"/>
      <c r="ES33" s="23">
        <f>EN33-'LNO-CCSD(T)-def2nZVP'!MF34</f>
        <v>-0.5953566787114255</v>
      </c>
      <c r="ET33" s="33">
        <f>EN33-'LNO-CCSD(T)-def2nZVP'!PV34</f>
        <v>-0.24877040918033799</v>
      </c>
      <c r="EU33" s="23"/>
    </row>
    <row r="34" spans="1:151" ht="17">
      <c r="A34" s="1">
        <v>89.6</v>
      </c>
      <c r="B34" s="6"/>
      <c r="C34" s="5" t="s">
        <v>31</v>
      </c>
      <c r="D34" s="33">
        <v>-1241.6280056579999</v>
      </c>
      <c r="E34" s="33">
        <f t="shared" si="13"/>
        <v>-1246.201832488495</v>
      </c>
      <c r="F34" s="33">
        <v>-1246.217075586</v>
      </c>
      <c r="G34" s="33">
        <v>-1246.0072482339999</v>
      </c>
      <c r="H34" s="33">
        <v>-1245.9156739140001</v>
      </c>
      <c r="I34" s="335">
        <v>-0.194584254495</v>
      </c>
      <c r="J34" s="18" t="s">
        <v>119</v>
      </c>
      <c r="K34" s="34">
        <f>627.5095*(D35-D33)</f>
        <v>97.501725181833336</v>
      </c>
      <c r="L34" s="34">
        <f>627.5095*(H35-H33)</f>
        <v>87.682820481311794</v>
      </c>
      <c r="M34" s="34">
        <f>627.5095*(G35-G33)</f>
        <v>88.521130502712566</v>
      </c>
      <c r="N34" s="34">
        <f>627.5095*(E35-E33)</f>
        <v>86.285533039576563</v>
      </c>
      <c r="O34" s="34">
        <f>627.5095*(F35-F33)</f>
        <v>85.760716212119334</v>
      </c>
      <c r="P34" s="33">
        <f t="shared" si="0"/>
        <v>-1.9221042691924595</v>
      </c>
      <c r="Q34" s="23">
        <f t="shared" si="1"/>
        <v>-2.7604142905932321</v>
      </c>
      <c r="R34" s="33">
        <f>O34-'CCSD(T)'!CI35</f>
        <v>1.6734353534790927</v>
      </c>
      <c r="S34" s="33"/>
      <c r="T34" s="5" t="s">
        <v>31</v>
      </c>
      <c r="U34" s="9">
        <v>-1241.6287995600001</v>
      </c>
      <c r="V34" s="52">
        <f t="shared" si="14"/>
        <v>-1246.2026638570971</v>
      </c>
      <c r="W34" s="336">
        <v>-1246.217911594</v>
      </c>
      <c r="X34" s="10">
        <v>-1246.0080442630001</v>
      </c>
      <c r="Y34" s="10">
        <v>-1245.916484334</v>
      </c>
      <c r="Z34" s="9">
        <v>-0.194619594097</v>
      </c>
      <c r="AA34" s="18" t="s">
        <v>119</v>
      </c>
      <c r="AB34" s="34">
        <f>627.5095*(U35-U33)</f>
        <v>96.384257519235362</v>
      </c>
      <c r="AC34" s="34">
        <f>627.5095*(Y35-Y33)</f>
        <v>86.5895226022012</v>
      </c>
      <c r="AD34" s="34">
        <f>627.5095*(X35-X33)</f>
        <v>87.450432378230573</v>
      </c>
      <c r="AE34" s="34">
        <f>627.5095*(V35-V33)</f>
        <v>85.213522815309702</v>
      </c>
      <c r="AF34" s="34">
        <f>627.5095*(W35-W33)</f>
        <v>84.683047084700547</v>
      </c>
      <c r="AG34" s="33">
        <f t="shared" si="37"/>
        <v>-1.9064755175006525</v>
      </c>
      <c r="AH34" s="23">
        <f t="shared" si="38"/>
        <v>-2.767385293530026</v>
      </c>
      <c r="AI34" s="39">
        <f>AF34-'CCSD(T)'!CI35</f>
        <v>0.59576622606030583</v>
      </c>
      <c r="AJ34" s="361"/>
      <c r="AK34" s="5" t="s">
        <v>31</v>
      </c>
      <c r="AL34" s="9">
        <v>-1241.6287995089999</v>
      </c>
      <c r="AM34" s="52">
        <f t="shared" si="15"/>
        <v>-1246.193306035698</v>
      </c>
      <c r="AN34" s="277">
        <v>-1246.20670623</v>
      </c>
      <c r="AO34" s="9">
        <v>-1246.0071658310001</v>
      </c>
      <c r="AP34" s="9">
        <v>-1245.9128718760001</v>
      </c>
      <c r="AQ34" s="9">
        <v>-0.18614020469799999</v>
      </c>
      <c r="AR34" s="18" t="s">
        <v>119</v>
      </c>
      <c r="AS34" s="34">
        <f>627.5095*(AL35-AL33)</f>
        <v>96.384242459023952</v>
      </c>
      <c r="AT34" s="34">
        <f>627.5095*(AP35-AP33)</f>
        <v>86.416250286633328</v>
      </c>
      <c r="AU34" s="34">
        <f>627.5095*(AO35-AO33)</f>
        <v>88.787389686142376</v>
      </c>
      <c r="AV34" s="34">
        <f>627.5095*(AM35-AM33)</f>
        <v>87.074610397341345</v>
      </c>
      <c r="AW34" s="34">
        <f>627.5095*(AN35-AN33)</f>
        <v>86.778237299255494</v>
      </c>
      <c r="AX34" s="33">
        <f t="shared" si="39"/>
        <v>0.36198701262216559</v>
      </c>
      <c r="AY34" s="23">
        <f t="shared" si="40"/>
        <v>-2.0091523868868819</v>
      </c>
      <c r="AZ34" s="33">
        <f>AW34-'CCSD(T)'!CI35</f>
        <v>2.6909564406152526</v>
      </c>
      <c r="BA34" s="33"/>
      <c r="BB34" s="5" t="s">
        <v>31</v>
      </c>
      <c r="BC34" s="33">
        <v>-1241.5308225169999</v>
      </c>
      <c r="BD34" s="33">
        <v>-1241.531518</v>
      </c>
      <c r="BE34">
        <v>-1241.5296795404699</v>
      </c>
      <c r="BF34" s="33">
        <f t="shared" si="16"/>
        <v>-1245.8418315050881</v>
      </c>
      <c r="BG34" s="33">
        <v>-1245.856609271</v>
      </c>
      <c r="BH34" s="33">
        <v>-1245.661094046</v>
      </c>
      <c r="BI34" s="33">
        <v>-1245.5697075170001</v>
      </c>
      <c r="BJ34" s="4">
        <v>-0.18073745908800001</v>
      </c>
      <c r="BK34" s="18" t="s">
        <v>119</v>
      </c>
      <c r="BL34" s="34">
        <f>627.5095*(BC35-BC33)</f>
        <v>95.830525566269301</v>
      </c>
      <c r="BM34" s="34">
        <f>627.5095*(BD35-BD33)</f>
        <v>94.815537107657931</v>
      </c>
      <c r="BN34" s="34">
        <f>627.5095*(BE35-BE33)</f>
        <v>94.875664911044538</v>
      </c>
      <c r="BO34" s="34">
        <f>627.5095*(BI35-BI33)</f>
        <v>90.297857763563897</v>
      </c>
      <c r="BP34" s="34">
        <f>627.5095*(BH35-BH33)</f>
        <v>89.368962353157983</v>
      </c>
      <c r="BQ34" s="34">
        <f>627.5095*(BF35-BF33)</f>
        <v>87.255250937857255</v>
      </c>
      <c r="BR34" s="34">
        <f>627.5095*(BG35-BG33)</f>
        <v>86.661602735996055</v>
      </c>
      <c r="BS34" s="33">
        <f t="shared" si="6"/>
        <v>-3.6362550275678416</v>
      </c>
      <c r="BT34" s="33">
        <f t="shared" si="17"/>
        <v>-2.7073596171619272</v>
      </c>
      <c r="BU34" s="68">
        <f t="shared" si="18"/>
        <v>-0.59364820186119971</v>
      </c>
      <c r="BV34" s="18" t="str">
        <f t="shared" si="7"/>
        <v>11_start</v>
      </c>
      <c r="BW34" s="57">
        <f>BL34-'CCSD(T)'!BV35</f>
        <v>0.96153078623304111</v>
      </c>
      <c r="BX34" s="65">
        <f>BM34-'CCSD(T)'!BV35</f>
        <v>-5.345767237832888E-2</v>
      </c>
      <c r="BY34" s="65">
        <f>BN34-'CCSD(T)'!BV35</f>
        <v>6.6701310082777354E-3</v>
      </c>
      <c r="BZ34" s="57">
        <f>BO34-'CCSD(T)'!BW35</f>
        <v>0.97328527246470742</v>
      </c>
      <c r="CA34" s="57">
        <f>BP34-'CCSD(T)'!BX35</f>
        <v>1.2350645127707622</v>
      </c>
      <c r="CB34" s="57"/>
      <c r="CC34" s="57">
        <f>BR34-'CCSD(T)'!CG35</f>
        <v>1.6289402424395121</v>
      </c>
      <c r="CD34" s="23">
        <f>BQ34-'CCSD(T)'!CG35</f>
        <v>2.2225884443007118</v>
      </c>
      <c r="CE34" s="23">
        <f t="shared" si="19"/>
        <v>0.27353372653772112</v>
      </c>
      <c r="CF34" s="23">
        <f t="shared" si="20"/>
        <v>0.39387572966874984</v>
      </c>
      <c r="CH34" s="23"/>
      <c r="CI34" s="5" t="s">
        <v>31</v>
      </c>
      <c r="CJ34" s="33">
        <v>-1241.5315179720001</v>
      </c>
      <c r="CK34" s="21">
        <f t="shared" si="21"/>
        <v>-1245.8424576099769</v>
      </c>
      <c r="CL34" s="39">
        <v>-1245.8572359699999</v>
      </c>
      <c r="CM34" s="33">
        <v>-1245.6617130489999</v>
      </c>
      <c r="CN34" s="74">
        <v>-1245.570385195</v>
      </c>
      <c r="CO34" s="74">
        <v>-0.18074456097700001</v>
      </c>
      <c r="CP34" s="34">
        <f>627.5095*(CJ35-CJ33)</f>
        <v>94.815481259332344</v>
      </c>
      <c r="CQ34" s="34">
        <f>627.5095*(CN35-CN33)</f>
        <v>89.374481299343856</v>
      </c>
      <c r="CR34" s="34">
        <f>627.5095*(CM35-CM33)</f>
        <v>88.381226632277546</v>
      </c>
      <c r="CS34" s="34">
        <f>627.5095*(CK35-CK33)</f>
        <v>86.26436492474177</v>
      </c>
      <c r="CT34" s="34">
        <f>627.5095*(CL35-CL33)</f>
        <v>85.666769882391051</v>
      </c>
      <c r="CU34" s="33">
        <f t="shared" si="22"/>
        <v>-3.7077114169528045</v>
      </c>
      <c r="CV34" s="33">
        <f t="shared" si="23"/>
        <v>-2.7144567498864944</v>
      </c>
      <c r="CW34" s="23"/>
      <c r="CX34" s="33">
        <f>CQ34-'CCSD(T)'!BW35</f>
        <v>4.9908808244666147E-2</v>
      </c>
      <c r="CY34" s="33">
        <f>CR34-'CCSD(T)'!CF35</f>
        <v>0.24850427411443832</v>
      </c>
      <c r="CZ34" s="33">
        <f>CS34-'CCSD(T)'!CG35</f>
        <v>1.2317024311852265</v>
      </c>
      <c r="DA34" s="33">
        <f>CT34-'CCSD(T)'!CG35</f>
        <v>0.6341073888345079</v>
      </c>
      <c r="DB34" s="33">
        <f>CP34-'CCSD(T)'!BV35</f>
        <v>-5.3513520703916129E-2</v>
      </c>
      <c r="DC34" s="33"/>
      <c r="DD34" s="33">
        <f t="shared" si="24"/>
        <v>0.30201779481835445</v>
      </c>
      <c r="DE34" s="33">
        <f t="shared" si="25"/>
        <v>0.38560311472006958</v>
      </c>
      <c r="DH34" s="71" t="str">
        <f t="shared" si="41"/>
        <v>11_start</v>
      </c>
      <c r="DI34" s="71" t="str">
        <f t="shared" si="42"/>
        <v>∆E#rev</v>
      </c>
      <c r="DJ34" s="23">
        <f t="shared" si="43"/>
        <v>-0.98773572088043693</v>
      </c>
      <c r="DK34" s="23">
        <f t="shared" si="44"/>
        <v>-0.9908860131154853</v>
      </c>
      <c r="DL34" s="23">
        <f t="shared" si="45"/>
        <v>-0.99483285360500417</v>
      </c>
      <c r="DN34" s="71">
        <f>'CCSD(T)'!BX35</f>
        <v>88.13389784038722</v>
      </c>
      <c r="DO34" s="23">
        <f t="shared" si="46"/>
        <v>0.24732879189032531</v>
      </c>
      <c r="DP34" s="39">
        <f>'CCSD(T)'!CG35</f>
        <v>85.032662493556543</v>
      </c>
      <c r="DQ34" s="23">
        <f t="shared" si="47"/>
        <v>0.6341073888345079</v>
      </c>
      <c r="DR34" s="23">
        <f t="shared" si="36"/>
        <v>1.2317024311852265</v>
      </c>
      <c r="DU34" s="75">
        <f t="shared" si="11"/>
        <v>-0.18074456097700001</v>
      </c>
      <c r="DV34" s="23">
        <f t="shared" si="12"/>
        <v>-0.19552292100001978</v>
      </c>
      <c r="DW34">
        <f t="shared" si="31"/>
        <v>1.0817637883161548</v>
      </c>
      <c r="DY34" s="5" t="s">
        <v>31</v>
      </c>
      <c r="DZ34">
        <v>-1248.230121135</v>
      </c>
      <c r="EA34" s="34">
        <f>627.5095*(DZ35-DZ33)</f>
        <v>86.899914045636464</v>
      </c>
      <c r="EB34" s="28"/>
      <c r="EC34" s="5" t="s">
        <v>31</v>
      </c>
      <c r="ED34" s="33">
        <v>-1242.9439216870001</v>
      </c>
      <c r="EE34" s="21">
        <f t="shared" si="32"/>
        <v>-1248.510677815023</v>
      </c>
      <c r="EF34" s="39">
        <v>-1248.5293745040001</v>
      </c>
      <c r="EG34" s="33">
        <v>-1248.23041283</v>
      </c>
      <c r="EH34" s="74">
        <v>-1248.220568234</v>
      </c>
      <c r="EI34" s="74">
        <v>-0.28026498502300001</v>
      </c>
      <c r="EJ34" s="34">
        <f>627.5095*(ED35-ED33)</f>
        <v>95.556301404665447</v>
      </c>
      <c r="EK34" s="34">
        <f>627.5095*(EH35-EH33)</f>
        <v>85.253764464960611</v>
      </c>
      <c r="EL34" s="34">
        <f>627.5095*(EG35-EG33)</f>
        <v>86.802065089972416</v>
      </c>
      <c r="EM34" s="34">
        <f>627.5095*(EE35-EE33)</f>
        <v>84.23710956391551</v>
      </c>
      <c r="EN34" s="34">
        <f>627.5095*(EF35-EF33)</f>
        <v>83.708328420770201</v>
      </c>
      <c r="EO34" s="33">
        <f t="shared" si="33"/>
        <v>-1.54543604419041</v>
      </c>
      <c r="EP34" s="33">
        <f t="shared" si="34"/>
        <v>-3.0937366692022152</v>
      </c>
      <c r="ER34" s="39"/>
      <c r="ES34" s="23">
        <f>EN34-'LNO-CCSD(T)-def2nZVP'!MF35</f>
        <v>0.79595365100091442</v>
      </c>
      <c r="ET34" s="33">
        <f>EN34-'LNO-CCSD(T)-def2nZVP'!PV35</f>
        <v>1.3646932327467312</v>
      </c>
      <c r="EU34" s="23"/>
    </row>
    <row r="35" spans="1:151" ht="17">
      <c r="A35" s="1">
        <v>-54.8</v>
      </c>
      <c r="B35" s="6"/>
      <c r="C35" s="5" t="s">
        <v>32</v>
      </c>
      <c r="D35" s="33">
        <v>-1241.591194696</v>
      </c>
      <c r="E35" s="33">
        <f t="shared" si="13"/>
        <v>-1246.1550323871832</v>
      </c>
      <c r="F35" s="33">
        <v>-1246.1704185640001</v>
      </c>
      <c r="G35" s="33">
        <v>-1245.9608497060001</v>
      </c>
      <c r="H35" s="33">
        <v>-1245.8583734920001</v>
      </c>
      <c r="I35" s="335">
        <v>-0.194182681183</v>
      </c>
      <c r="J35" s="18" t="s">
        <v>120</v>
      </c>
      <c r="K35" s="34">
        <f>627.5095*(D33-D34)</f>
        <v>-74.402496822763098</v>
      </c>
      <c r="L35" s="34">
        <f>627.5095*(H33-H34)</f>
        <v>-51.726261322286661</v>
      </c>
      <c r="M35" s="34">
        <f>627.5095*(G33-G34)</f>
        <v>-59.405613396805187</v>
      </c>
      <c r="N35" s="34">
        <f>627.5095*(E33-E34)</f>
        <v>-56.918024865413329</v>
      </c>
      <c r="O35" s="34">
        <f>627.5095*(F33-F34)</f>
        <v>-56.482991665496307</v>
      </c>
      <c r="P35" s="33">
        <f t="shared" ref="P35:P66" si="48">O35-L35</f>
        <v>-4.7567303432096466</v>
      </c>
      <c r="Q35" s="23">
        <f t="shared" ref="Q35:Q66" si="49">O35-M35</f>
        <v>2.9226217313088796</v>
      </c>
      <c r="R35" s="33">
        <f>O35-'CCSD(T)'!CI36</f>
        <v>-2.2089782065249537</v>
      </c>
      <c r="S35" s="33"/>
      <c r="T35" s="5" t="s">
        <v>32</v>
      </c>
      <c r="U35" s="9">
        <v>-1241.591838582</v>
      </c>
      <c r="V35" s="52">
        <f t="shared" si="14"/>
        <v>-1246.155604438507</v>
      </c>
      <c r="W35" s="336">
        <v>-1246.171008756</v>
      </c>
      <c r="X35" s="10">
        <v>-1245.9614064489999</v>
      </c>
      <c r="Y35" s="10">
        <v>-1245.859166215</v>
      </c>
      <c r="Z35" s="9">
        <v>-0.19419798950700001</v>
      </c>
      <c r="AA35" s="18" t="s">
        <v>120</v>
      </c>
      <c r="AB35" s="34">
        <f>627.5095*(U33-U34)</f>
        <v>-73.190892694928905</v>
      </c>
      <c r="AC35" s="34">
        <f>627.5095*(Y33-Y34)</f>
        <v>-50.621858407569825</v>
      </c>
      <c r="AD35" s="34">
        <f>627.5095*(X33-X34)</f>
        <v>-58.184761033885891</v>
      </c>
      <c r="AE35" s="34">
        <f>627.5095*(V33-V34)</f>
        <v>-55.683290585512822</v>
      </c>
      <c r="AF35" s="34">
        <f>627.5095*(W33-W34)</f>
        <v>-55.251070662707598</v>
      </c>
      <c r="AG35" s="33">
        <f t="shared" si="37"/>
        <v>-4.629212255137773</v>
      </c>
      <c r="AH35" s="23">
        <f t="shared" si="38"/>
        <v>2.9336903711782938</v>
      </c>
      <c r="AI35" s="39">
        <f>AF35-'CCSD(T)'!CI36</f>
        <v>-0.97705720373624416</v>
      </c>
      <c r="AJ35" s="361"/>
      <c r="AK35" s="5" t="s">
        <v>32</v>
      </c>
      <c r="AL35" s="9">
        <v>-1241.591838604</v>
      </c>
      <c r="AM35" s="52">
        <f t="shared" si="15"/>
        <v>-1246.1459470193722</v>
      </c>
      <c r="AN35" s="277">
        <v>-1246.159563037</v>
      </c>
      <c r="AO35" s="9">
        <v>-1245.9598944700001</v>
      </c>
      <c r="AP35" s="9">
        <v>-1245.8560626829999</v>
      </c>
      <c r="AQ35" s="9">
        <v>-0.186052549372</v>
      </c>
      <c r="AR35" s="18" t="s">
        <v>120</v>
      </c>
      <c r="AS35" s="34">
        <f>627.5095*(AL33-AL34)</f>
        <v>-73.190923442997274</v>
      </c>
      <c r="AT35" s="34">
        <f>627.5095*(AP33-AP34)</f>
        <v>-50.767941991697633</v>
      </c>
      <c r="AU35" s="34">
        <f>627.5095*(AO33-AO34)</f>
        <v>-59.12416158073966</v>
      </c>
      <c r="AV35" s="34">
        <f>627.5095*(AM33-AM34)</f>
        <v>-57.356377742247041</v>
      </c>
      <c r="AW35" s="34">
        <f>627.5095*(AN33-AN34)</f>
        <v>-57.195435831415217</v>
      </c>
      <c r="AX35" s="33">
        <f t="shared" si="39"/>
        <v>-6.4274938397175845</v>
      </c>
      <c r="AY35" s="23">
        <f t="shared" si="40"/>
        <v>1.9287257493244425</v>
      </c>
      <c r="AZ35" s="33">
        <f>AW35-'CCSD(T)'!CI36</f>
        <v>-2.9214223724438639</v>
      </c>
      <c r="BA35" s="33"/>
      <c r="BB35" s="5" t="s">
        <v>32</v>
      </c>
      <c r="BC35" s="33">
        <v>-1241.489519364</v>
      </c>
      <c r="BD35" s="33">
        <v>-1241.4901122799999</v>
      </c>
      <c r="BE35">
        <v>-1241.4882575972199</v>
      </c>
      <c r="BF35" s="33">
        <f t="shared" si="16"/>
        <v>-1245.7942646777981</v>
      </c>
      <c r="BG35" s="33">
        <v>-1245.809316223</v>
      </c>
      <c r="BH35" s="33">
        <v>-1245.6133620390001</v>
      </c>
      <c r="BI35" s="33">
        <v>-1245.514982188</v>
      </c>
      <c r="BJ35" s="4">
        <v>-0.180902638798</v>
      </c>
      <c r="BK35" s="18" t="s">
        <v>120</v>
      </c>
      <c r="BL35" s="34">
        <f>627.5095*(BC33-BC34)</f>
        <v>-69.91240467885072</v>
      </c>
      <c r="BM35" s="34">
        <f>627.5095*(BD33-BD34)</f>
        <v>-68.833054453282145</v>
      </c>
      <c r="BN35" s="34">
        <f>627.5095*(BE33-BE34)</f>
        <v>-68.88300201318161</v>
      </c>
      <c r="BO35" s="34">
        <f>627.5095*(BI33-BI34)</f>
        <v>-55.957193925362574</v>
      </c>
      <c r="BP35" s="34">
        <f>627.5095*(BH33-BH34)</f>
        <v>-59.416674506640234</v>
      </c>
      <c r="BQ35" s="34">
        <f>627.5095*(BF33-BF34)</f>
        <v>-57.406614928533131</v>
      </c>
      <c r="BR35" s="34">
        <f>627.5095*(BG33-BG34)</f>
        <v>-56.984765832022077</v>
      </c>
      <c r="BS35" s="33">
        <f t="shared" ref="BS35:BS66" si="50">BR35-BO35</f>
        <v>-1.027571906659503</v>
      </c>
      <c r="BT35" s="33">
        <f t="shared" ref="BT35:BT66" si="51">BR35-BP35</f>
        <v>2.4319086746181569</v>
      </c>
      <c r="BU35" s="68">
        <f t="shared" si="18"/>
        <v>0.42184909651105329</v>
      </c>
      <c r="BV35" s="18" t="str">
        <f t="shared" si="7"/>
        <v>11_ts</v>
      </c>
      <c r="BW35" s="57">
        <f>BL35-'CCSD(T)'!BV36</f>
        <v>-1.0269656634157798</v>
      </c>
      <c r="BX35" s="65">
        <f>BM35-'CCSD(T)'!BV36</f>
        <v>5.2384562152795411E-2</v>
      </c>
      <c r="BY35" s="65">
        <f>BN35-'CCSD(T)'!BV36</f>
        <v>2.4370022533304336E-3</v>
      </c>
      <c r="BZ35" s="57">
        <f>BO35-'CCSD(T)'!BW36</f>
        <v>-1.0279999455104587</v>
      </c>
      <c r="CA35" s="57">
        <f>BP35-'CCSD(T)'!BX36</f>
        <v>-1.6825116744667312</v>
      </c>
      <c r="CB35" s="57"/>
      <c r="CC35" s="57">
        <f>BR35-'CCSD(T)'!CG36</f>
        <v>-2.2997273462404877</v>
      </c>
      <c r="CD35" s="23">
        <f>BQ35-'CCSD(T)'!CG36</f>
        <v>-2.721576442751541</v>
      </c>
      <c r="CE35" s="23">
        <f t="shared" si="19"/>
        <v>-0.65554601105095145</v>
      </c>
      <c r="CF35" s="23">
        <f t="shared" si="20"/>
        <v>-0.61721567177375647</v>
      </c>
      <c r="CH35" s="23"/>
      <c r="CI35" s="5" t="s">
        <v>32</v>
      </c>
      <c r="CJ35" s="33">
        <v>-1241.4901123469999</v>
      </c>
      <c r="CK35" s="21">
        <f t="shared" si="21"/>
        <v>-1245.7948042502819</v>
      </c>
      <c r="CL35" s="39">
        <v>-1245.8098706630001</v>
      </c>
      <c r="CM35" s="33">
        <v>-1245.613897946</v>
      </c>
      <c r="CN35" s="74">
        <v>-1245.515602357</v>
      </c>
      <c r="CO35" s="74">
        <v>-0.180906304282</v>
      </c>
      <c r="CP35" s="34">
        <f>627.5095*(CJ33-CJ34)</f>
        <v>-68.833058218299328</v>
      </c>
      <c r="CQ35" s="34">
        <f>627.5095*(CN33-CN34)</f>
        <v>-54.997730017422185</v>
      </c>
      <c r="CR35" s="34">
        <f>627.5095*(CM33-CM34)</f>
        <v>-58.376795256331626</v>
      </c>
      <c r="CS35" s="34">
        <f>627.5095*(CK33-CK34)</f>
        <v>-56.361429009209125</v>
      </c>
      <c r="CT35" s="34">
        <f>627.5095*(CL33-CL34)</f>
        <v>-55.944589769577256</v>
      </c>
      <c r="CU35" s="33">
        <f t="shared" si="22"/>
        <v>-0.94685975215507057</v>
      </c>
      <c r="CV35" s="33">
        <f t="shared" si="23"/>
        <v>2.4322054867543699</v>
      </c>
      <c r="CW35" s="23"/>
      <c r="CX35" s="33">
        <f>CQ35-'CCSD(T)'!BW36</f>
        <v>-6.8536037570069652E-2</v>
      </c>
      <c r="CY35" s="33">
        <f>CR35-'CCSD(T)'!CF36</f>
        <v>-0.63922554974025303</v>
      </c>
      <c r="CZ35" s="33">
        <f>CS35-'CCSD(T)'!CG36</f>
        <v>-1.6763905234275356</v>
      </c>
      <c r="DA35" s="33">
        <f>CT35-'CCSD(T)'!CG36</f>
        <v>-1.2595512837956662</v>
      </c>
      <c r="DB35" s="33">
        <f>CP35-'CCSD(T)'!BV36</f>
        <v>5.2380797135612056E-2</v>
      </c>
      <c r="DC35" s="33"/>
      <c r="DD35" s="33">
        <f t="shared" si="24"/>
        <v>-0.69160634687586509</v>
      </c>
      <c r="DE35" s="33">
        <f t="shared" si="25"/>
        <v>-0.62032573405541314</v>
      </c>
      <c r="DH35" s="71" t="str">
        <f t="shared" si="41"/>
        <v>11_ts</v>
      </c>
      <c r="DI35" s="71" t="str">
        <f t="shared" si="42"/>
        <v>∆Ereac</v>
      </c>
      <c r="DJ35" s="23">
        <f t="shared" si="43"/>
        <v>1.0398792503086085</v>
      </c>
      <c r="DK35" s="23">
        <f t="shared" si="44"/>
        <v>1.0451859193240054</v>
      </c>
      <c r="DL35" s="23">
        <f t="shared" si="45"/>
        <v>1.0401760624448215</v>
      </c>
      <c r="DN35" s="71">
        <f>'CCSD(T)'!BX36</f>
        <v>-57.734162832173503</v>
      </c>
      <c r="DO35" s="23">
        <f t="shared" si="46"/>
        <v>-0.64263242415812272</v>
      </c>
      <c r="DP35" s="39">
        <f>'CCSD(T)'!CG36</f>
        <v>-54.68503848578159</v>
      </c>
      <c r="DQ35" s="23">
        <f t="shared" si="47"/>
        <v>-1.2595512837956662</v>
      </c>
      <c r="DR35" s="23">
        <f t="shared" si="36"/>
        <v>-1.6763905234275356</v>
      </c>
      <c r="DU35" s="75">
        <f t="shared" ref="DU35:DU66" si="52">CO35</f>
        <v>-0.180906304282</v>
      </c>
      <c r="DV35" s="23">
        <f t="shared" ref="DV35:DV66" si="53">CL35-CM35</f>
        <v>-0.19597271700013152</v>
      </c>
      <c r="DW35">
        <f t="shared" si="31"/>
        <v>1.0832829611877193</v>
      </c>
      <c r="DY35" s="5" t="s">
        <v>32</v>
      </c>
      <c r="DZ35" s="4">
        <v>-1248.1837616037701</v>
      </c>
      <c r="EA35" s="34">
        <f>627.5095*(DZ33-DZ34)</f>
        <v>-57.808867783338748</v>
      </c>
      <c r="EB35" s="28"/>
      <c r="EC35" s="5" t="s">
        <v>32</v>
      </c>
      <c r="ED35" s="33">
        <v>-1242.906293968</v>
      </c>
      <c r="EE35" s="21">
        <f t="shared" si="32"/>
        <v>-1248.463970004942</v>
      </c>
      <c r="EF35" s="39">
        <v>-1248.4827793859999</v>
      </c>
      <c r="EG35" s="33">
        <v>-1248.183755579</v>
      </c>
      <c r="EH35" s="74">
        <v>-1248.1628964859999</v>
      </c>
      <c r="EI35" s="74">
        <v>-0.28021442594200002</v>
      </c>
      <c r="EJ35" s="34">
        <f>627.5095*(ED33-ED34)</f>
        <v>-71.944550268799532</v>
      </c>
      <c r="EK35" s="34">
        <f>627.5095*(EH33-EH34)</f>
        <v>-49.064194713307401</v>
      </c>
      <c r="EL35" s="34">
        <f>627.5095*(EG33-EG34)</f>
        <v>-57.524196843624111</v>
      </c>
      <c r="EM35" s="34">
        <f>627.5095*(EE33-EE34)</f>
        <v>-54.927515013899416</v>
      </c>
      <c r="EN35" s="34">
        <f>627.5095*(EF33-EF34)</f>
        <v>-54.469449222060625</v>
      </c>
      <c r="EO35" s="33">
        <f t="shared" si="33"/>
        <v>-5.4052545087532238</v>
      </c>
      <c r="EP35" s="33">
        <f t="shared" si="34"/>
        <v>3.0547476215634859</v>
      </c>
      <c r="ER35" s="39"/>
      <c r="ES35" s="23">
        <f>EN35-'LNO-CCSD(T)-def2nZVP'!MF36</f>
        <v>-1.3913103297123328</v>
      </c>
      <c r="ET35" s="33">
        <f>EN35-'LNO-CCSD(T)-def2nZVP'!PV36</f>
        <v>-1.6134636419270763</v>
      </c>
      <c r="EU35" s="23"/>
    </row>
    <row r="36" spans="1:151" ht="17">
      <c r="A36" s="1">
        <v>-0.63</v>
      </c>
      <c r="B36" s="6"/>
      <c r="C36" s="5" t="s">
        <v>33</v>
      </c>
      <c r="D36" s="33">
        <v>-1792.7073585860001</v>
      </c>
      <c r="E36" s="33">
        <f t="shared" si="13"/>
        <v>-1796.4152397019509</v>
      </c>
      <c r="F36" s="33">
        <v>-1796.4265510990001</v>
      </c>
      <c r="G36" s="33">
        <v>-1796.277333154</v>
      </c>
      <c r="H36" s="33">
        <v>-1796.1050549690001</v>
      </c>
      <c r="I36" s="335">
        <v>-0.13790654795099999</v>
      </c>
      <c r="J36" s="18" t="s">
        <v>118</v>
      </c>
      <c r="K36" s="34">
        <f>627.5095*(D38-D37)</f>
        <v>5.2167236720355339</v>
      </c>
      <c r="L36" s="34">
        <f>627.5095*(H38-H37)</f>
        <v>5.4759585142144136</v>
      </c>
      <c r="M36" s="34">
        <f>627.5095*(G38-G37)</f>
        <v>5.5995414901648628</v>
      </c>
      <c r="N36" s="34">
        <f>627.5095*(E38-E37)</f>
        <v>5.5526052875450711</v>
      </c>
      <c r="O36" s="34">
        <f>627.5095*(F38-F37)</f>
        <v>5.5651458118576302</v>
      </c>
      <c r="P36" s="33">
        <f t="shared" si="48"/>
        <v>8.9187297643216645E-2</v>
      </c>
      <c r="Q36" s="23">
        <f t="shared" si="49"/>
        <v>-3.4395678307232558E-2</v>
      </c>
      <c r="R36" s="33">
        <f>O36-'CCSD(T)'!CI37</f>
        <v>-0.10262183946819015</v>
      </c>
      <c r="S36" s="33"/>
      <c r="T36" s="5" t="s">
        <v>33</v>
      </c>
      <c r="U36" s="9">
        <v>-1792.705893734</v>
      </c>
      <c r="V36" s="52">
        <f t="shared" si="14"/>
        <v>-1796.413815919585</v>
      </c>
      <c r="W36" s="336">
        <v>-1796.4251204560001</v>
      </c>
      <c r="X36" s="10">
        <v>-1796.2759217160001</v>
      </c>
      <c r="Y36" s="10">
        <v>-1796.103447832</v>
      </c>
      <c r="Z36" s="9">
        <v>-0.13789420358500001</v>
      </c>
      <c r="AA36" s="18" t="s">
        <v>118</v>
      </c>
      <c r="AB36" s="34">
        <f>627.5095*(U38-U37)</f>
        <v>5.148192732105823</v>
      </c>
      <c r="AC36" s="34">
        <f>627.5095*(Y38-Y37)</f>
        <v>5.4351139207749135</v>
      </c>
      <c r="AD36" s="34">
        <f>627.5095*(X38-X37)</f>
        <v>5.5143275826031202</v>
      </c>
      <c r="AE36" s="34">
        <f>627.5095*(V38-V37)</f>
        <v>5.4657072850008559</v>
      </c>
      <c r="AF36" s="34">
        <f>627.5095*(W38-W37)</f>
        <v>5.4843991445530094</v>
      </c>
      <c r="AG36" s="33">
        <f t="shared" si="37"/>
        <v>4.9285223778095855E-2</v>
      </c>
      <c r="AH36" s="23">
        <f t="shared" si="38"/>
        <v>-2.9928438050110806E-2</v>
      </c>
      <c r="AI36" s="39">
        <f>AF36-'CCSD(T)'!CI37</f>
        <v>-0.18336850677281102</v>
      </c>
      <c r="AJ36" s="361"/>
      <c r="AK36" s="5" t="s">
        <v>33</v>
      </c>
      <c r="AL36" s="9">
        <v>-1792.705893718</v>
      </c>
      <c r="AM36" s="52">
        <f t="shared" si="15"/>
        <v>-1796.4045316812831</v>
      </c>
      <c r="AN36" s="277">
        <v>-1796.414180519</v>
      </c>
      <c r="AO36" s="9">
        <v>-1796.273134256</v>
      </c>
      <c r="AP36" s="9">
        <v>-1796.1007023740001</v>
      </c>
      <c r="AQ36" s="9">
        <v>-0.131397425283</v>
      </c>
      <c r="AR36" s="18" t="s">
        <v>118</v>
      </c>
      <c r="AS36" s="34">
        <f>627.5095*(AL38-AL37)</f>
        <v>5.1481964971230063</v>
      </c>
      <c r="AT36" s="34">
        <f>627.5095*(AP38-AP37)</f>
        <v>5.3744017492824963</v>
      </c>
      <c r="AU36" s="34">
        <f>627.5095*(AO38-AO37)</f>
        <v>5.403350017443719</v>
      </c>
      <c r="AV36" s="34">
        <f>627.5095*(AM38-AM37)</f>
        <v>5.3531165948907002</v>
      </c>
      <c r="AW36" s="34">
        <f>627.5095*(AN38-AN37)</f>
        <v>5.3653449045683743</v>
      </c>
      <c r="AX36" s="33">
        <f t="shared" si="39"/>
        <v>-9.0568447141219366E-3</v>
      </c>
      <c r="AY36" s="23">
        <f t="shared" si="40"/>
        <v>-3.8005112875344693E-2</v>
      </c>
      <c r="AZ36" s="33">
        <f>AW36-'CCSD(T)'!CI37</f>
        <v>-0.30242274675744607</v>
      </c>
      <c r="BA36" s="33"/>
      <c r="BB36" s="5" t="s">
        <v>33</v>
      </c>
      <c r="BC36" s="33">
        <v>-1792.5851730750001</v>
      </c>
      <c r="BD36" s="33">
        <v>-1792.5840372800001</v>
      </c>
      <c r="BE36" s="33">
        <v>-1792.58226049</v>
      </c>
      <c r="BF36" s="33">
        <f t="shared" si="16"/>
        <v>-1795.9071037460071</v>
      </c>
      <c r="BG36" s="33">
        <v>-1795.9176230769999</v>
      </c>
      <c r="BH36" s="33">
        <v>-1795.786063579</v>
      </c>
      <c r="BI36" s="33">
        <v>-1795.6144837039999</v>
      </c>
      <c r="BJ36" s="4">
        <v>-0.121040167007</v>
      </c>
      <c r="BK36" s="18" t="s">
        <v>118</v>
      </c>
      <c r="BL36" s="34">
        <f>627.5095*(BC38-BC37)</f>
        <v>4.6999589312217447</v>
      </c>
      <c r="BM36" s="34">
        <f>627.5095*(BD38-BD37)</f>
        <v>4.7675912776336196</v>
      </c>
      <c r="BN36" s="34">
        <f>627.5095*(BE38-BE37)</f>
        <v>4.7768595928103625</v>
      </c>
      <c r="BO36" s="34">
        <f>627.5095*(BI38-BI37)</f>
        <v>5.4054415066041503</v>
      </c>
      <c r="BP36" s="34">
        <f>627.5095*(BH38-BH37)</f>
        <v>5.545020327274095</v>
      </c>
      <c r="BQ36" s="34">
        <f>627.5095*(BF38-BF37)</f>
        <v>5.5163762561787655</v>
      </c>
      <c r="BR36" s="34">
        <f>627.5095*(BG38-BG37)</f>
        <v>5.5409396330614715</v>
      </c>
      <c r="BS36" s="33">
        <f t="shared" si="50"/>
        <v>0.13549812645732118</v>
      </c>
      <c r="BT36" s="33">
        <f t="shared" si="51"/>
        <v>-4.0806942126234702E-3</v>
      </c>
      <c r="BU36" s="68">
        <f t="shared" si="18"/>
        <v>2.4563376882706045E-2</v>
      </c>
      <c r="BV36" s="18" t="str">
        <f t="shared" si="7"/>
        <v>12_end</v>
      </c>
      <c r="BW36" s="57">
        <f>BL36-'CCSD(T)'!BV37</f>
        <v>-7.7120986433395267E-2</v>
      </c>
      <c r="BX36" s="65">
        <f>BM36-'CCSD(T)'!BV37</f>
        <v>-9.4886400215203892E-3</v>
      </c>
      <c r="BY36" s="65">
        <f>BN36-'CCSD(T)'!BV37</f>
        <v>-2.2032484477740866E-4</v>
      </c>
      <c r="BZ36" s="57">
        <f>BO36-'CCSD(T)'!BW37</f>
        <v>-0.15125027149366321</v>
      </c>
      <c r="CA36" s="57">
        <f>BP36-'CCSD(T)'!BX37</f>
        <v>-0.17914987978311459</v>
      </c>
      <c r="CB36" s="57"/>
      <c r="CC36" s="57">
        <f>BR36-'CCSD(T)'!CG37</f>
        <v>-0.25731418361051084</v>
      </c>
      <c r="CD36" s="23">
        <f>BQ36-'CCSD(T)'!CG37</f>
        <v>-0.28187756049321688</v>
      </c>
      <c r="CE36" s="23">
        <f t="shared" si="19"/>
        <v>-0.10202889334971932</v>
      </c>
      <c r="CF36" s="23">
        <f t="shared" si="20"/>
        <v>-7.8164303827396253E-2</v>
      </c>
      <c r="CH36" s="23"/>
      <c r="CI36" s="5" t="s">
        <v>33</v>
      </c>
      <c r="CJ36" s="33">
        <v>-1792.584037283</v>
      </c>
      <c r="CK36" s="21">
        <f t="shared" si="21"/>
        <v>-1795.905989853708</v>
      </c>
      <c r="CL36" s="39">
        <v>-1795.916499593</v>
      </c>
      <c r="CM36" s="33">
        <v>-1795.784962894</v>
      </c>
      <c r="CN36" s="74">
        <v>-1795.613295526</v>
      </c>
      <c r="CO36" s="74">
        <v>-0.121026959708</v>
      </c>
      <c r="CP36" s="34">
        <f>627.5095*(CJ38-CJ37)</f>
        <v>4.7676000626737132</v>
      </c>
      <c r="CQ36" s="34">
        <f>627.5095*(CN38-CN37)</f>
        <v>5.5455775556670259</v>
      </c>
      <c r="CR36" s="34">
        <f>627.5095*(CM38-CM37)</f>
        <v>5.6512074849198797</v>
      </c>
      <c r="CS36" s="34">
        <f>627.5095*(CK38-CK37)</f>
        <v>5.6221493473992243</v>
      </c>
      <c r="CT36" s="34">
        <f>627.5095*(CL38-CL37)</f>
        <v>5.644309272886014</v>
      </c>
      <c r="CU36" s="33">
        <f t="shared" si="22"/>
        <v>9.8731717218988102E-2</v>
      </c>
      <c r="CV36" s="33">
        <f t="shared" si="23"/>
        <v>-6.8982120338656472E-3</v>
      </c>
      <c r="CW36" s="23"/>
      <c r="CX36" s="33">
        <f>CQ36-'CCSD(T)'!BW37</f>
        <v>-1.1114222430787635E-2</v>
      </c>
      <c r="CY36" s="33">
        <f>CR36-'CCSD(T)'!CF37</f>
        <v>-7.353166548652279E-2</v>
      </c>
      <c r="CZ36" s="33">
        <f>CS36-'CCSD(T)'!CG37</f>
        <v>-0.17610446927275802</v>
      </c>
      <c r="DA36" s="33">
        <f>CT36-'CCSD(T)'!CG37</f>
        <v>-0.15394454378596834</v>
      </c>
      <c r="DB36" s="33">
        <f>CP36-'CCSD(T)'!BV37</f>
        <v>-9.479854981426783E-3</v>
      </c>
      <c r="DC36" s="33"/>
      <c r="DD36" s="33">
        <f t="shared" si="24"/>
        <v>-6.4051810505096007E-2</v>
      </c>
      <c r="DE36" s="33">
        <f t="shared" si="25"/>
        <v>-8.0412878299445545E-2</v>
      </c>
      <c r="DH36" s="71" t="str">
        <f t="shared" si="41"/>
        <v>12_end</v>
      </c>
      <c r="DI36" s="71" t="str">
        <f t="shared" si="42"/>
        <v>∆E#fwd</v>
      </c>
      <c r="DJ36" s="23">
        <f t="shared" si="43"/>
        <v>0.10618715764578468</v>
      </c>
      <c r="DK36" s="23">
        <f t="shared" si="44"/>
        <v>0.10577309122045886</v>
      </c>
      <c r="DL36" s="23">
        <f t="shared" si="45"/>
        <v>0.1033696398245425</v>
      </c>
      <c r="DN36" s="71">
        <f>'CCSD(T)'!BX37</f>
        <v>5.7241702070572096</v>
      </c>
      <c r="DO36" s="23">
        <f t="shared" si="46"/>
        <v>-7.2962722137329905E-2</v>
      </c>
      <c r="DP36" s="39">
        <f>'CCSD(T)'!CG37</f>
        <v>5.7982538166719824</v>
      </c>
      <c r="DQ36" s="23">
        <f t="shared" si="47"/>
        <v>-0.15394454378596834</v>
      </c>
      <c r="DR36" s="23">
        <f t="shared" si="36"/>
        <v>-0.17610446927275802</v>
      </c>
      <c r="DU36" s="75">
        <f t="shared" si="52"/>
        <v>-0.121026959708</v>
      </c>
      <c r="DV36" s="23">
        <f t="shared" si="53"/>
        <v>-0.13153669899998022</v>
      </c>
      <c r="DW36">
        <f t="shared" si="31"/>
        <v>1.0868380013621504</v>
      </c>
      <c r="DY36" s="5" t="s">
        <v>33</v>
      </c>
      <c r="DZ36">
        <v>-1798.2666985200001</v>
      </c>
      <c r="EA36" s="34">
        <f>627.5095*(DZ38-DZ37)</f>
        <v>5.3600005378689932</v>
      </c>
      <c r="EB36" s="28"/>
      <c r="EC36" s="5" t="s">
        <v>33</v>
      </c>
      <c r="ED36" s="33">
        <v>-1793.903962848</v>
      </c>
      <c r="EE36" s="21">
        <f t="shared" si="32"/>
        <v>-1798.474423971669</v>
      </c>
      <c r="EF36" s="39">
        <v>-1798.4892561270001</v>
      </c>
      <c r="EG36" s="33">
        <v>-1798.2667481460001</v>
      </c>
      <c r="EH36" s="74">
        <v>-1798.1550101390001</v>
      </c>
      <c r="EI36" s="74">
        <v>-0.207675825669</v>
      </c>
      <c r="EJ36" s="34">
        <f>627.5095*(ED38-ED37)</f>
        <v>4.6407527822972394</v>
      </c>
      <c r="EK36" s="34">
        <f>627.5095*(EH38-EH37)</f>
        <v>5.3991507239057182</v>
      </c>
      <c r="EL36" s="34">
        <f>627.5095*(EG38-EG37)</f>
        <v>5.3552846723594012</v>
      </c>
      <c r="EM36" s="34">
        <f>627.5095*(EE38-EE37)</f>
        <v>5.3559693812835443</v>
      </c>
      <c r="EN36" s="34">
        <f>627.5095*(EF38-EF37)</f>
        <v>5.3735684166332156</v>
      </c>
      <c r="EO36" s="33">
        <f t="shared" si="33"/>
        <v>-2.5582307272502547E-2</v>
      </c>
      <c r="EP36" s="33">
        <f t="shared" si="34"/>
        <v>1.8283744273814406E-2</v>
      </c>
      <c r="ER36" s="39"/>
      <c r="ES36" s="23">
        <f>EN36-'LNO-CCSD(T)-def2nZVP'!MF37</f>
        <v>-9.5078438492159911E-2</v>
      </c>
      <c r="ET36" s="33">
        <f>EN36-'LNO-CCSD(T)-def2nZVP'!PV37</f>
        <v>-0.12691666037531846</v>
      </c>
      <c r="EU36" s="23"/>
    </row>
    <row r="37" spans="1:151" ht="17">
      <c r="A37" s="1">
        <v>31.02</v>
      </c>
      <c r="B37" s="6"/>
      <c r="C37" s="5" t="s">
        <v>34</v>
      </c>
      <c r="D37" s="33">
        <v>-1792.646191007</v>
      </c>
      <c r="E37" s="33">
        <f t="shared" si="13"/>
        <v>-1796.3656642960129</v>
      </c>
      <c r="F37" s="33">
        <v>-1796.3769110379999</v>
      </c>
      <c r="G37" s="33">
        <v>-1796.2262681689999</v>
      </c>
      <c r="H37" s="33">
        <v>-1796.059752914</v>
      </c>
      <c r="I37" s="335">
        <v>-0.139396127013</v>
      </c>
      <c r="J37" s="18" t="s">
        <v>119</v>
      </c>
      <c r="K37" s="34">
        <f>627.5095*(D38-D36)</f>
        <v>43.59996058658907</v>
      </c>
      <c r="L37" s="34">
        <f>627.5095*(H38-H36)</f>
        <v>33.903428396295197</v>
      </c>
      <c r="M37" s="34">
        <f>627.5095*(G38-G36)</f>
        <v>37.643304695046893</v>
      </c>
      <c r="N37" s="34">
        <f>627.5095*(E38-E36)</f>
        <v>36.661643479970024</v>
      </c>
      <c r="O37" s="34">
        <f>627.5095*(F38-F36)</f>
        <v>36.71475567007414</v>
      </c>
      <c r="P37" s="33">
        <f t="shared" si="48"/>
        <v>2.811327273778943</v>
      </c>
      <c r="Q37" s="23">
        <f t="shared" si="49"/>
        <v>-0.92854902497275305</v>
      </c>
      <c r="R37" s="33">
        <f>O37-'CCSD(T)'!CI38</f>
        <v>-0.11676785625351016</v>
      </c>
      <c r="S37" s="33"/>
      <c r="T37" s="5" t="s">
        <v>34</v>
      </c>
      <c r="U37" s="9">
        <v>-1792.6447014079999</v>
      </c>
      <c r="V37" s="52">
        <f t="shared" si="14"/>
        <v>-1796.3642050099081</v>
      </c>
      <c r="W37" s="336">
        <v>-1796.3754542060001</v>
      </c>
      <c r="X37" s="10">
        <v>-1796.224820936</v>
      </c>
      <c r="Y37" s="10">
        <v>-1796.058306468</v>
      </c>
      <c r="Z37" s="9">
        <v>-0.13938407390800001</v>
      </c>
      <c r="AA37" s="18" t="s">
        <v>119</v>
      </c>
      <c r="AB37" s="34">
        <f>627.5095*(U38-U36)</f>
        <v>43.546958624254387</v>
      </c>
      <c r="AC37" s="34">
        <f>627.5095*(Y38-Y36)</f>
        <v>33.761748673779181</v>
      </c>
      <c r="AD37" s="34">
        <f>627.5095*(X38-X36)</f>
        <v>37.580552490056917</v>
      </c>
      <c r="AE37" s="34">
        <f>627.5095*(V38-V36)</f>
        <v>36.597024410871036</v>
      </c>
      <c r="AF37" s="34">
        <f>627.5095*(W38-W36)</f>
        <v>36.650442848911027</v>
      </c>
      <c r="AG37" s="33">
        <f t="shared" si="37"/>
        <v>2.888694175131846</v>
      </c>
      <c r="AH37" s="23">
        <f t="shared" si="38"/>
        <v>-0.93010964114589001</v>
      </c>
      <c r="AI37" s="39">
        <f>AF37-'CCSD(T)'!CI38</f>
        <v>-0.18108067741662381</v>
      </c>
      <c r="AJ37" s="361"/>
      <c r="AK37" s="5" t="s">
        <v>34</v>
      </c>
      <c r="AL37" s="9">
        <v>-1792.6447014079999</v>
      </c>
      <c r="AM37" s="52">
        <f t="shared" si="15"/>
        <v>-1796.355943048736</v>
      </c>
      <c r="AN37" s="277">
        <v>-1796.365641375</v>
      </c>
      <c r="AO37" s="9">
        <v>-1796.22272318</v>
      </c>
      <c r="AP37" s="9">
        <v>-1796.0554841860001</v>
      </c>
      <c r="AQ37" s="9">
        <v>-0.133219868736</v>
      </c>
      <c r="AR37" s="18" t="s">
        <v>119</v>
      </c>
      <c r="AS37" s="34">
        <f>627.5095*(AL38-AL36)</f>
        <v>43.546952349083071</v>
      </c>
      <c r="AT37" s="34">
        <f>627.5095*(AP38-AP36)</f>
        <v>33.749244292090644</v>
      </c>
      <c r="AU37" s="34">
        <f>627.5095*(AO38-AO36)</f>
        <v>37.036779112694454</v>
      </c>
      <c r="AV37" s="34">
        <f>627.5095*(AM38-AM36)</f>
        <v>35.842945110192673</v>
      </c>
      <c r="AW37" s="34">
        <f>627.5095*(AN38-AN36)</f>
        <v>35.824118886411455</v>
      </c>
      <c r="AX37" s="33">
        <f t="shared" si="39"/>
        <v>2.0748745943208107</v>
      </c>
      <c r="AY37" s="23">
        <f t="shared" si="40"/>
        <v>-1.2126602262829991</v>
      </c>
      <c r="AZ37" s="33">
        <f>AW37-'CCSD(T)'!CI38</f>
        <v>-1.0074046399161958</v>
      </c>
      <c r="BA37" s="33"/>
      <c r="BB37" s="5" t="s">
        <v>34</v>
      </c>
      <c r="BC37" s="33">
        <v>-1792.527172564</v>
      </c>
      <c r="BD37" s="33">
        <v>-1792.5260724100001</v>
      </c>
      <c r="BE37" s="33">
        <v>-1792.5242528799999</v>
      </c>
      <c r="BF37" s="33">
        <f t="shared" si="16"/>
        <v>-1795.859596458487</v>
      </c>
      <c r="BG37" s="33">
        <v>-1795.8699319780001</v>
      </c>
      <c r="BH37" s="33">
        <v>-1795.7373722140001</v>
      </c>
      <c r="BI37" s="33">
        <v>-1795.5696171459999</v>
      </c>
      <c r="BJ37" s="4">
        <v>-0.12222424448700001</v>
      </c>
      <c r="BK37" s="18" t="s">
        <v>119</v>
      </c>
      <c r="BL37" s="34">
        <f>627.5095*(BC38-BC36)</f>
        <v>41.095830588604898</v>
      </c>
      <c r="BM37" s="34">
        <f>627.5095*(BD38-BD36)</f>
        <v>41.141097868884792</v>
      </c>
      <c r="BN37" s="34">
        <f>627.5095*(BE38-BE36)</f>
        <v>41.177185940108004</v>
      </c>
      <c r="BO37" s="34">
        <f>627.5095*(BI38-BI36)</f>
        <v>33.559632883884426</v>
      </c>
      <c r="BP37" s="34">
        <f>627.5095*(BH38-BH36)</f>
        <v>36.099314432721421</v>
      </c>
      <c r="BQ37" s="34">
        <f>627.5095*(BF38-BF36)</f>
        <v>35.327650494302858</v>
      </c>
      <c r="BR37" s="34">
        <f>627.5095*(BG38-BG36)</f>
        <v>35.467557320907027</v>
      </c>
      <c r="BS37" s="33">
        <f t="shared" si="50"/>
        <v>1.9079244370226007</v>
      </c>
      <c r="BT37" s="33">
        <f t="shared" si="51"/>
        <v>-0.63175711181439453</v>
      </c>
      <c r="BU37" s="68">
        <f t="shared" si="18"/>
        <v>0.13990682660416809</v>
      </c>
      <c r="BV37" s="18" t="str">
        <f t="shared" si="7"/>
        <v>12_start</v>
      </c>
      <c r="BW37" s="57">
        <f>BL37-'CCSD(T)'!BV38</f>
        <v>-6.6292851946521125E-2</v>
      </c>
      <c r="BX37" s="65">
        <f>BM37-'CCSD(T)'!BV38</f>
        <v>-2.1025571666626774E-2</v>
      </c>
      <c r="BY37" s="65">
        <f>BN37-'CCSD(T)'!BV38</f>
        <v>1.5062499556584896E-2</v>
      </c>
      <c r="BZ37" s="57">
        <f>BO37-'CCSD(T)'!BW38</f>
        <v>-1.2439780568485048E-4</v>
      </c>
      <c r="CA37" s="57">
        <f>BP37-'CCSD(T)'!BX38</f>
        <v>-0.20887785406760884</v>
      </c>
      <c r="CB37" s="57"/>
      <c r="CC37" s="57">
        <f>BR37-'CCSD(T)'!CG38</f>
        <v>-0.31204582206224529</v>
      </c>
      <c r="CD37" s="23">
        <f>BQ37-'CCSD(T)'!CG38</f>
        <v>-0.45195264866641338</v>
      </c>
      <c r="CE37" s="23">
        <f t="shared" si="19"/>
        <v>-0.14258500212108771</v>
      </c>
      <c r="CF37" s="23">
        <f t="shared" si="20"/>
        <v>-0.10316796799463646</v>
      </c>
      <c r="CH37" s="23"/>
      <c r="CI37" s="5" t="s">
        <v>34</v>
      </c>
      <c r="CJ37" s="33">
        <v>-1792.5260724049999</v>
      </c>
      <c r="CK37" s="21">
        <f t="shared" si="21"/>
        <v>-1795.8585638932382</v>
      </c>
      <c r="CL37" s="39">
        <v>-1795.8689019129999</v>
      </c>
      <c r="CM37" s="33">
        <v>-1795.7363279260001</v>
      </c>
      <c r="CN37" s="74">
        <v>-1795.568727352</v>
      </c>
      <c r="CO37" s="74">
        <v>-0.122235967238</v>
      </c>
      <c r="CP37" s="34">
        <f>627.5095*(CJ38-CJ36)</f>
        <v>41.141111674090475</v>
      </c>
      <c r="CQ37" s="34">
        <f>627.5095*(CN38-CN36)</f>
        <v>33.512530138323449</v>
      </c>
      <c r="CR37" s="34">
        <f>627.5095*(CM38-CM36)</f>
        <v>36.170111937108075</v>
      </c>
      <c r="CS37" s="34">
        <f>627.5095*(CK38-CK36)</f>
        <v>35.382390088828878</v>
      </c>
      <c r="CT37" s="34">
        <f>627.5095*(CL38-CL36)</f>
        <v>35.512305650896714</v>
      </c>
      <c r="CU37" s="33">
        <f t="shared" si="22"/>
        <v>1.9997755125732652</v>
      </c>
      <c r="CV37" s="33">
        <f t="shared" si="23"/>
        <v>-0.65780628621136117</v>
      </c>
      <c r="CW37" s="23"/>
      <c r="CX37" s="33">
        <f>CQ37-'CCSD(T)'!BW38</f>
        <v>-4.7227143366662006E-2</v>
      </c>
      <c r="CY37" s="33">
        <f>CR37-'CCSD(T)'!CF38</f>
        <v>-0.13893397044806477</v>
      </c>
      <c r="CZ37" s="33">
        <f>CS37-'CCSD(T)'!CG38</f>
        <v>-0.39721305414039421</v>
      </c>
      <c r="DA37" s="33">
        <f>CT37-'CCSD(T)'!CG38</f>
        <v>-0.26729749207255793</v>
      </c>
      <c r="DB37" s="33">
        <f>CP37-'CCSD(T)'!BV38</f>
        <v>-2.1011766460944159E-2</v>
      </c>
      <c r="DC37" s="33"/>
      <c r="DD37" s="33">
        <f t="shared" si="24"/>
        <v>-0.11792220398712061</v>
      </c>
      <c r="DE37" s="33">
        <f t="shared" si="25"/>
        <v>-0.12836352162449316</v>
      </c>
      <c r="DH37" s="71" t="str">
        <f t="shared" si="41"/>
        <v>12_start</v>
      </c>
      <c r="DI37" s="71" t="str">
        <f t="shared" si="42"/>
        <v>∆E#rev</v>
      </c>
      <c r="DJ37" s="23">
        <f t="shared" si="43"/>
        <v>7.0797504386653998E-2</v>
      </c>
      <c r="DK37" s="23">
        <f t="shared" si="44"/>
        <v>5.4739594526019175E-2</v>
      </c>
      <c r="DL37" s="23">
        <f t="shared" si="45"/>
        <v>4.4748329989687363E-2</v>
      </c>
      <c r="DN37" s="71">
        <f>'CCSD(T)'!BX38</f>
        <v>36.30819228678903</v>
      </c>
      <c r="DO37" s="23">
        <f t="shared" si="46"/>
        <v>-0.13808034968095484</v>
      </c>
      <c r="DP37" s="39">
        <f>'CCSD(T)'!CG38</f>
        <v>35.779603142969272</v>
      </c>
      <c r="DQ37" s="23">
        <f t="shared" si="47"/>
        <v>-0.26729749207255793</v>
      </c>
      <c r="DR37" s="23">
        <f t="shared" si="36"/>
        <v>-0.39721305414039421</v>
      </c>
      <c r="DU37" s="75">
        <f t="shared" si="52"/>
        <v>-0.122235967238</v>
      </c>
      <c r="DV37" s="23">
        <f t="shared" si="53"/>
        <v>-0.13257398699988698</v>
      </c>
      <c r="DW37">
        <f t="shared" si="31"/>
        <v>1.0845742868934665</v>
      </c>
      <c r="DY37" s="5" t="s">
        <v>34</v>
      </c>
      <c r="DZ37">
        <v>-1798.2145250379999</v>
      </c>
      <c r="EA37" s="34">
        <f>627.5095*(DZ38-DZ36)</f>
        <v>38.099356141055381</v>
      </c>
      <c r="EB37" s="28"/>
      <c r="EC37" s="5" t="s">
        <v>34</v>
      </c>
      <c r="ED37" s="33">
        <v>-1793.8448561329999</v>
      </c>
      <c r="EE37" s="21">
        <f t="shared" si="32"/>
        <v>-1798.4237253523422</v>
      </c>
      <c r="EF37" s="39">
        <v>-1798.4386048480001</v>
      </c>
      <c r="EG37" s="33">
        <v>-1798.2143530400001</v>
      </c>
      <c r="EH37" s="74">
        <v>-1798.107661342</v>
      </c>
      <c r="EI37" s="74">
        <v>-0.20937231234199999</v>
      </c>
      <c r="EJ37" s="34">
        <f>627.5095*(ED38-ED36)</f>
        <v>41.730777958651309</v>
      </c>
      <c r="EK37" s="34">
        <f>627.5095*(EH38-EH36)</f>
        <v>35.110970655002681</v>
      </c>
      <c r="EL37" s="34">
        <f>627.5095*(EG38-EG36)</f>
        <v>38.233711440834405</v>
      </c>
      <c r="EM37" s="34">
        <f>627.5095*(EE38-EE36)</f>
        <v>37.16983464573093</v>
      </c>
      <c r="EN37" s="34">
        <f>627.5095*(EF38-EF36)</f>
        <v>37.157727176297229</v>
      </c>
      <c r="EO37" s="33">
        <f t="shared" si="33"/>
        <v>2.0467565212945473</v>
      </c>
      <c r="EP37" s="33">
        <f t="shared" si="34"/>
        <v>-1.0759842645371762</v>
      </c>
      <c r="ER37" s="39"/>
      <c r="ES37" s="23">
        <f>EN37-'LNO-CCSD(T)-def2nZVP'!MF38</f>
        <v>-0.22815268389802412</v>
      </c>
      <c r="ET37" s="33">
        <f>EN37-'LNO-CCSD(T)-def2nZVP'!PV38</f>
        <v>-1.778928690686854E-2</v>
      </c>
      <c r="EU37" s="23"/>
    </row>
    <row r="38" spans="1:151" ht="17">
      <c r="A38" s="1">
        <v>-31.65</v>
      </c>
      <c r="B38" s="6"/>
      <c r="C38" s="5" t="s">
        <v>35</v>
      </c>
      <c r="D38" s="33">
        <v>-1792.6378776290001</v>
      </c>
      <c r="E38" s="33">
        <f t="shared" si="13"/>
        <v>-1796.3568156566098</v>
      </c>
      <c r="F38" s="33">
        <v>-1796.368042414</v>
      </c>
      <c r="G38" s="33">
        <v>-1796.2173447319999</v>
      </c>
      <c r="H38" s="33">
        <v>-1796.051026419</v>
      </c>
      <c r="I38" s="335">
        <v>-0.13947092460999999</v>
      </c>
      <c r="J38" s="18" t="s">
        <v>120</v>
      </c>
      <c r="K38" s="34">
        <f>627.5095*(D36-D37)</f>
        <v>-38.383236914553535</v>
      </c>
      <c r="L38" s="34">
        <f>627.5095*(H36-H37)</f>
        <v>-28.427469882080782</v>
      </c>
      <c r="M38" s="34">
        <f>627.5095*(G36-G37)</f>
        <v>-32.043763204882026</v>
      </c>
      <c r="N38" s="34">
        <f>627.5095*(E36-E37)</f>
        <v>-31.109038192424954</v>
      </c>
      <c r="O38" s="34">
        <f>627.5095*(F36-F37)</f>
        <v>-31.149609858216511</v>
      </c>
      <c r="P38" s="33">
        <f t="shared" si="48"/>
        <v>-2.722139976135729</v>
      </c>
      <c r="Q38" s="23">
        <f t="shared" si="49"/>
        <v>0.89415334666551516</v>
      </c>
      <c r="R38" s="33">
        <f>O38-'CCSD(T)'!CI39</f>
        <v>1.4146016785321791E-2</v>
      </c>
      <c r="S38" s="33"/>
      <c r="T38" s="5" t="s">
        <v>35</v>
      </c>
      <c r="U38" s="9">
        <v>-1792.6364972409999</v>
      </c>
      <c r="V38" s="52">
        <f t="shared" si="14"/>
        <v>-1796.355494851281</v>
      </c>
      <c r="W38" s="336">
        <v>-1796.36671426</v>
      </c>
      <c r="X38" s="10">
        <v>-1796.216033296</v>
      </c>
      <c r="Y38" s="10">
        <v>-1796.0496450630001</v>
      </c>
      <c r="Z38" s="9">
        <v>-0.13946155528099999</v>
      </c>
      <c r="AA38" s="18" t="s">
        <v>120</v>
      </c>
      <c r="AB38" s="34">
        <f>627.5095*(U36-U37)</f>
        <v>-38.398765892148568</v>
      </c>
      <c r="AC38" s="34">
        <f>627.5095*(Y36-Y37)</f>
        <v>-28.326634753004271</v>
      </c>
      <c r="AD38" s="34">
        <f>627.5095*(X36-X37)</f>
        <v>-32.066224907453794</v>
      </c>
      <c r="AE38" s="34">
        <f>627.5095*(V36-V37)</f>
        <v>-31.131317125870183</v>
      </c>
      <c r="AF38" s="34">
        <f>627.5095*(W36-W37)</f>
        <v>-31.166043704358014</v>
      </c>
      <c r="AG38" s="33">
        <f t="shared" si="37"/>
        <v>-2.839408951353743</v>
      </c>
      <c r="AH38" s="23">
        <f t="shared" si="38"/>
        <v>0.90018120309578009</v>
      </c>
      <c r="AI38" s="39">
        <f>AF38-'CCSD(T)'!CI39</f>
        <v>-2.2878293561809926E-3</v>
      </c>
      <c r="AJ38" s="361"/>
      <c r="AK38" s="5" t="s">
        <v>35</v>
      </c>
      <c r="AL38" s="9">
        <v>-1792.636497235</v>
      </c>
      <c r="AM38" s="52">
        <f t="shared" si="15"/>
        <v>-1796.3474123147871</v>
      </c>
      <c r="AN38" s="277">
        <v>-1796.357091154</v>
      </c>
      <c r="AO38" s="9">
        <v>-1796.214112394</v>
      </c>
      <c r="AP38" s="9">
        <v>-1796.0469195319999</v>
      </c>
      <c r="AQ38" s="9">
        <v>-0.13329992078700001</v>
      </c>
      <c r="AR38" s="18" t="s">
        <v>120</v>
      </c>
      <c r="AS38" s="34">
        <f>627.5095*(AL36-AL37)</f>
        <v>-38.398755851960068</v>
      </c>
      <c r="AT38" s="34">
        <f>627.5095*(AP36-AP37)</f>
        <v>-28.37484254280815</v>
      </c>
      <c r="AU38" s="34">
        <f>627.5095*(AO36-AO37)</f>
        <v>-31.633429095250737</v>
      </c>
      <c r="AV38" s="34">
        <f>627.5095*(AM36-AM37)</f>
        <v>-30.489828515301976</v>
      </c>
      <c r="AW38" s="34">
        <f>627.5095*(AN36-AN37)</f>
        <v>-30.45877398184308</v>
      </c>
      <c r="AX38" s="33">
        <f t="shared" si="39"/>
        <v>-2.0839314390349308</v>
      </c>
      <c r="AY38" s="23">
        <f t="shared" si="40"/>
        <v>1.1746551134076562</v>
      </c>
      <c r="AZ38" s="33">
        <f>AW38-'CCSD(T)'!CI39</f>
        <v>0.70498189315875237</v>
      </c>
      <c r="BA38" s="33"/>
      <c r="BB38" s="5" t="s">
        <v>35</v>
      </c>
      <c r="BC38" s="33">
        <v>-1792.5196827029999</v>
      </c>
      <c r="BD38" s="33">
        <v>-1792.51847477</v>
      </c>
      <c r="BE38" s="33">
        <v>-1792.5166404700001</v>
      </c>
      <c r="BF38" s="33">
        <f t="shared" si="16"/>
        <v>-1795.8508055537179</v>
      </c>
      <c r="BG38" s="33">
        <v>-1795.8611019289999</v>
      </c>
      <c r="BH38" s="33">
        <v>-1795.728535662</v>
      </c>
      <c r="BI38" s="33">
        <v>-1795.561003027</v>
      </c>
      <c r="BJ38" s="4">
        <v>-0.122269891718</v>
      </c>
      <c r="BK38" s="18" t="s">
        <v>120</v>
      </c>
      <c r="BL38" s="34">
        <f>627.5095*(BC36-BC37)</f>
        <v>-36.395871657383154</v>
      </c>
      <c r="BM38" s="34">
        <f>627.5095*(BD36-BD37)</f>
        <v>-36.373506591251171</v>
      </c>
      <c r="BN38" s="34">
        <f>627.5095*(BE36-BE37)</f>
        <v>-36.400326347297643</v>
      </c>
      <c r="BO38" s="34">
        <f>627.5095*(BI36-BI37)</f>
        <v>-28.154191377280274</v>
      </c>
      <c r="BP38" s="34">
        <f>627.5095*(BH36-BH37)</f>
        <v>-30.554294105447322</v>
      </c>
      <c r="BQ38" s="34">
        <f>627.5095*(BF36-BF37)</f>
        <v>-29.811274238124096</v>
      </c>
      <c r="BR38" s="34">
        <f>627.5095*(BG36-BG37)</f>
        <v>-29.926617687845553</v>
      </c>
      <c r="BS38" s="33">
        <f t="shared" si="50"/>
        <v>-1.7724263105652796</v>
      </c>
      <c r="BT38" s="33">
        <f t="shared" si="51"/>
        <v>0.62767641760176929</v>
      </c>
      <c r="BU38" s="68">
        <f t="shared" si="18"/>
        <v>-0.1153434497214576</v>
      </c>
      <c r="BV38" s="18" t="str">
        <f t="shared" si="7"/>
        <v>12_ts</v>
      </c>
      <c r="BW38" s="57">
        <f>BL38-'CCSD(T)'!BV39</f>
        <v>-1.0828134486878582E-2</v>
      </c>
      <c r="BX38" s="65">
        <f>BM38-'CCSD(T)'!BV39</f>
        <v>1.1536931645103721E-2</v>
      </c>
      <c r="BY38" s="65">
        <f>BN38-'CCSD(T)'!BV39</f>
        <v>-1.5282824401367634E-2</v>
      </c>
      <c r="BZ38" s="57">
        <f>BO38-'CCSD(T)'!BW39</f>
        <v>-0.15112587368797747</v>
      </c>
      <c r="CA38" s="57">
        <f>BP38-'CCSD(T)'!BX39</f>
        <v>2.9727974284494252E-2</v>
      </c>
      <c r="CB38" s="57"/>
      <c r="CC38" s="57">
        <f>BR38-'CCSD(T)'!CG39</f>
        <v>5.4731638451734455E-2</v>
      </c>
      <c r="CD38" s="23">
        <f>BQ38-'CCSD(T)'!CG39</f>
        <v>0.17007508817319206</v>
      </c>
      <c r="CE38" s="23">
        <f t="shared" si="19"/>
        <v>4.0556108771372834E-2</v>
      </c>
      <c r="CF38" s="23">
        <f t="shared" si="20"/>
        <v>2.5003664167240203E-2</v>
      </c>
      <c r="CH38" s="23"/>
      <c r="CI38" s="5" t="s">
        <v>35</v>
      </c>
      <c r="CJ38" s="33">
        <v>-1792.518474751</v>
      </c>
      <c r="CK38" s="21">
        <f t="shared" si="21"/>
        <v>-1795.8496044283258</v>
      </c>
      <c r="CL38" s="39">
        <v>-1795.859907134</v>
      </c>
      <c r="CM38" s="33">
        <v>-1795.7273221539999</v>
      </c>
      <c r="CN38" s="74">
        <v>-1795.559889912</v>
      </c>
      <c r="CO38" s="74">
        <v>-0.122282274326</v>
      </c>
      <c r="CP38" s="34">
        <f>627.5095*(CJ36-CJ37)</f>
        <v>-36.37351161141676</v>
      </c>
      <c r="CQ38" s="34">
        <f>627.5095*(CN36-CN37)</f>
        <v>-27.966952582656425</v>
      </c>
      <c r="CR38" s="34">
        <f>627.5095*(CM36-CM37)</f>
        <v>-30.518904452188199</v>
      </c>
      <c r="CS38" s="34">
        <f>627.5095*(CK36-CK37)</f>
        <v>-29.760240741429655</v>
      </c>
      <c r="CT38" s="34">
        <f>627.5095*(CL36-CL37)</f>
        <v>-29.867996378010702</v>
      </c>
      <c r="CU38" s="33">
        <f t="shared" si="22"/>
        <v>-1.9010437953542763</v>
      </c>
      <c r="CV38" s="33">
        <f t="shared" si="23"/>
        <v>0.6509080741774973</v>
      </c>
      <c r="CW38" s="23"/>
      <c r="CX38" s="33">
        <f>CQ38-'CCSD(T)'!BW39</f>
        <v>3.6112920935870818E-2</v>
      </c>
      <c r="CY38" s="33">
        <f>CR38-'CCSD(T)'!CF39</f>
        <v>6.5402304961537538E-2</v>
      </c>
      <c r="CZ38" s="33">
        <f>CS38-'CCSD(T)'!CG39</f>
        <v>0.22110858486763263</v>
      </c>
      <c r="DA38" s="33">
        <f>CT38-'CCSD(T)'!CG39</f>
        <v>0.11335294828658604</v>
      </c>
      <c r="DB38" s="33">
        <f>CP38-'CCSD(T)'!BV39</f>
        <v>1.15319114795156E-2</v>
      </c>
      <c r="DC38" s="33"/>
      <c r="DD38" s="33">
        <f t="shared" si="24"/>
        <v>5.3870393482021939E-2</v>
      </c>
      <c r="DE38" s="33">
        <f t="shared" si="25"/>
        <v>4.7950643325048503E-2</v>
      </c>
      <c r="DH38" s="71" t="str">
        <f t="shared" si="41"/>
        <v>12_ts</v>
      </c>
      <c r="DI38" s="71" t="str">
        <f t="shared" si="42"/>
        <v>∆Ereac</v>
      </c>
      <c r="DJ38" s="23">
        <f t="shared" si="43"/>
        <v>3.5389653259123577E-2</v>
      </c>
      <c r="DK38" s="23">
        <f t="shared" si="44"/>
        <v>5.1033496694440572E-2</v>
      </c>
      <c r="DL38" s="23">
        <f t="shared" si="45"/>
        <v>5.8621309834851587E-2</v>
      </c>
      <c r="DN38" s="71">
        <f>'CCSD(T)'!BX39</f>
        <v>-30.584022079731817</v>
      </c>
      <c r="DO38" s="23">
        <f t="shared" si="46"/>
        <v>6.5117627543617829E-2</v>
      </c>
      <c r="DP38" s="39">
        <f>'CCSD(T)'!CG39</f>
        <v>-29.981349326297288</v>
      </c>
      <c r="DQ38" s="23">
        <f t="shared" si="47"/>
        <v>0.11335294828658604</v>
      </c>
      <c r="DR38" s="23">
        <f t="shared" si="36"/>
        <v>0.22110858486763263</v>
      </c>
      <c r="DU38" s="75">
        <f t="shared" si="52"/>
        <v>-0.122282274326</v>
      </c>
      <c r="DV38" s="23">
        <f t="shared" si="53"/>
        <v>-0.13258498000004693</v>
      </c>
      <c r="DW38">
        <f t="shared" si="31"/>
        <v>1.0842534678949485</v>
      </c>
      <c r="DY38" s="5" t="s">
        <v>35</v>
      </c>
      <c r="DZ38" s="4">
        <v>-1798.2059833337901</v>
      </c>
      <c r="EA38" s="34">
        <f>627.5095*(DZ36-DZ37)</f>
        <v>-32.739355603186389</v>
      </c>
      <c r="EB38" s="28"/>
      <c r="EC38" s="5" t="s">
        <v>35</v>
      </c>
      <c r="ED38" s="33">
        <v>-1793.837460623</v>
      </c>
      <c r="EE38" s="21">
        <f t="shared" si="32"/>
        <v>-1798.415190072189</v>
      </c>
      <c r="EF38" s="39">
        <v>-1798.430041522</v>
      </c>
      <c r="EG38" s="33">
        <v>-1798.205818851</v>
      </c>
      <c r="EH38" s="74">
        <v>-1798.099057248</v>
      </c>
      <c r="EI38" s="74">
        <v>-0.20937122118900001</v>
      </c>
      <c r="EJ38" s="34">
        <f>627.5095*(ED36-ED37)</f>
        <v>-37.090025176354068</v>
      </c>
      <c r="EK38" s="34">
        <f>627.5095*(EH36-EH37)</f>
        <v>-29.711819931096962</v>
      </c>
      <c r="EL38" s="34">
        <f>627.5095*(EG36-EG37)</f>
        <v>-32.878426768475002</v>
      </c>
      <c r="EM38" s="34">
        <f>627.5095*(EE36-EE37)</f>
        <v>-31.813865264447386</v>
      </c>
      <c r="EN38" s="34">
        <f>627.5095*(EF36-EF37)</f>
        <v>-31.784158759664013</v>
      </c>
      <c r="EO38" s="33">
        <f t="shared" si="33"/>
        <v>-2.0723388285670516</v>
      </c>
      <c r="EP38" s="33">
        <f t="shared" si="34"/>
        <v>1.0942680088109888</v>
      </c>
      <c r="ER38" s="39"/>
      <c r="ES38" s="23">
        <f>EN38-'LNO-CCSD(T)-def2nZVP'!MF39</f>
        <v>0.1330742454058651</v>
      </c>
      <c r="ET38" s="33">
        <f>EN38-'LNO-CCSD(T)-def2nZVP'!PV39</f>
        <v>-0.10912737346843926</v>
      </c>
      <c r="EU38" s="23"/>
    </row>
    <row r="39" spans="1:151" ht="17">
      <c r="A39" s="1">
        <v>22.41</v>
      </c>
      <c r="B39" s="6"/>
      <c r="C39" s="5" t="s">
        <v>36</v>
      </c>
      <c r="D39" s="33">
        <v>-1675.980596672</v>
      </c>
      <c r="E39" s="33">
        <f t="shared" si="13"/>
        <v>-1680.0300231286499</v>
      </c>
      <c r="F39" s="33">
        <v>-1680.0459890290001</v>
      </c>
      <c r="G39" s="33">
        <v>-1679.866221176</v>
      </c>
      <c r="H39" s="33">
        <v>-1679.7830392159999</v>
      </c>
      <c r="I39" s="335">
        <v>-0.16380195265</v>
      </c>
      <c r="J39" s="18" t="s">
        <v>118</v>
      </c>
      <c r="K39" s="34">
        <f>627.5095*(D41-D40)</f>
        <v>48.709692006529124</v>
      </c>
      <c r="L39" s="34">
        <f>627.5095*(H41-H40)</f>
        <v>11.59187694428552</v>
      </c>
      <c r="M39" s="34">
        <f>627.5095*(G41-G40)</f>
        <v>26.159529439762476</v>
      </c>
      <c r="N39" s="34">
        <f>627.5095*(E41-E40)</f>
        <v>21.099968453672211</v>
      </c>
      <c r="O39" s="34">
        <f>627.5095*(F41-F40)</f>
        <v>20.570611685370835</v>
      </c>
      <c r="P39" s="33">
        <f t="shared" si="48"/>
        <v>8.9787347410853151</v>
      </c>
      <c r="Q39" s="23">
        <f t="shared" si="49"/>
        <v>-5.5889177543916411</v>
      </c>
      <c r="R39" s="33">
        <f>O39-'CCSD(T)'!CI40</f>
        <v>2.2018118307569878</v>
      </c>
      <c r="S39" s="33"/>
      <c r="T39" s="5" t="s">
        <v>36</v>
      </c>
      <c r="U39" s="9">
        <v>-1675.9812837930001</v>
      </c>
      <c r="V39" s="52">
        <f t="shared" si="14"/>
        <v>-1680.0305758657871</v>
      </c>
      <c r="W39" s="336">
        <v>-1680.04654699</v>
      </c>
      <c r="X39" s="10">
        <v>-1679.8667875220001</v>
      </c>
      <c r="Y39" s="10">
        <v>-1679.783458957</v>
      </c>
      <c r="Z39" s="9">
        <v>-0.163788343787</v>
      </c>
      <c r="AA39" s="18" t="s">
        <v>118</v>
      </c>
      <c r="AB39" s="34">
        <f>627.5095*(U41-U40)</f>
        <v>48.321710412687182</v>
      </c>
      <c r="AC39" s="34">
        <f>627.5095*(Y41-Y40)</f>
        <v>10.906850551205549</v>
      </c>
      <c r="AD39" s="34">
        <f>627.5095*(X41-X40)</f>
        <v>25.769098048772516</v>
      </c>
      <c r="AE39" s="34">
        <f>627.5095*(V41-V40)</f>
        <v>20.706263872627336</v>
      </c>
      <c r="AF39" s="34">
        <f>627.5095*(W41-W40)</f>
        <v>20.166942981642702</v>
      </c>
      <c r="AG39" s="33">
        <f t="shared" si="37"/>
        <v>9.2600924304371528</v>
      </c>
      <c r="AH39" s="23">
        <f t="shared" si="38"/>
        <v>-5.6021550671298144</v>
      </c>
      <c r="AI39" s="39">
        <f>AF39-'CCSD(T)'!CI40</f>
        <v>1.7981431270288546</v>
      </c>
      <c r="AJ39" s="361"/>
      <c r="AK39" s="5" t="s">
        <v>36</v>
      </c>
      <c r="AL39" s="9">
        <v>-1675.9812838160001</v>
      </c>
      <c r="AM39" s="52">
        <f t="shared" si="15"/>
        <v>-1680.018914925613</v>
      </c>
      <c r="AN39" s="277">
        <v>-1680.032691184</v>
      </c>
      <c r="AO39" s="9">
        <v>-1679.862657446</v>
      </c>
      <c r="AP39" s="9">
        <v>-1679.7803115409999</v>
      </c>
      <c r="AQ39" s="9">
        <v>-0.15625747961299999</v>
      </c>
      <c r="AR39" s="18" t="s">
        <v>118</v>
      </c>
      <c r="AS39" s="34">
        <f>627.5095*(AL41-AL40)</f>
        <v>48.321684057281544</v>
      </c>
      <c r="AT39" s="34">
        <f>627.5095*(AP41-AP40)</f>
        <v>11.445264369821688</v>
      </c>
      <c r="AU39" s="34">
        <f>627.5095*(AO41-AO40)</f>
        <v>25.65405108459472</v>
      </c>
      <c r="AV39" s="34">
        <f>627.5095*(AM41-AM40)</f>
        <v>21.359413336240678</v>
      </c>
      <c r="AW39" s="34">
        <f>627.5095*(AN41-AN40)</f>
        <v>21.059180541947171</v>
      </c>
      <c r="AX39" s="33">
        <f t="shared" si="39"/>
        <v>9.6139161721254833</v>
      </c>
      <c r="AY39" s="23">
        <f t="shared" si="40"/>
        <v>-4.5948705426475485</v>
      </c>
      <c r="AZ39" s="33">
        <f>AW39-'CCSD(T)'!CI40</f>
        <v>2.6903806873333238</v>
      </c>
      <c r="BA39" s="33"/>
      <c r="BB39" s="5" t="s">
        <v>36</v>
      </c>
      <c r="BC39" s="33">
        <v>-1675.8982803829999</v>
      </c>
      <c r="BD39" s="33">
        <v>-1675.8987612799999</v>
      </c>
      <c r="BE39" s="33">
        <v>-1675.8968890399999</v>
      </c>
      <c r="BF39" s="33">
        <f t="shared" si="16"/>
        <v>-1679.5760846778439</v>
      </c>
      <c r="BG39" s="33">
        <v>-1679.5902542234801</v>
      </c>
      <c r="BH39" s="33">
        <v>-1679.4284812389999</v>
      </c>
      <c r="BI39" s="33">
        <v>-1679.3226617400001</v>
      </c>
      <c r="BJ39" s="4">
        <v>-0.14760343884400001</v>
      </c>
      <c r="BK39" s="18" t="s">
        <v>118</v>
      </c>
      <c r="BL39" s="34">
        <f>627.5095*(BC41-BC40)</f>
        <v>49.127325934022153</v>
      </c>
      <c r="BM39" s="34">
        <f>627.5095*(BD41-BD40)</f>
        <v>48.868670283121794</v>
      </c>
      <c r="BN39" s="34">
        <f>627.5095*(BE41-BE40)</f>
        <v>48.8507799872813</v>
      </c>
      <c r="BO39" s="34">
        <f>627.5095*(BI41-BI40)</f>
        <v>10.396210302976447</v>
      </c>
      <c r="BP39" s="34">
        <f>627.5095*(BH41-BH40)</f>
        <v>23.484243087982559</v>
      </c>
      <c r="BQ39" s="34">
        <f>627.5095*(BF41-BF40)</f>
        <v>18.800590506391043</v>
      </c>
      <c r="BR39" s="34">
        <f>627.5095*(BG41-BG40)</f>
        <v>18.340373268763024</v>
      </c>
      <c r="BS39" s="33">
        <f t="shared" si="50"/>
        <v>7.9441629657865764</v>
      </c>
      <c r="BT39" s="33">
        <f t="shared" si="51"/>
        <v>-5.1438698192195353</v>
      </c>
      <c r="BU39" s="68">
        <f t="shared" si="18"/>
        <v>-0.46021723762801869</v>
      </c>
      <c r="BV39" s="18" t="str">
        <f t="shared" si="7"/>
        <v>13_end</v>
      </c>
      <c r="BW39" s="57">
        <f>BL39-'CCSD(T)'!BV40</f>
        <v>0.2540282326185519</v>
      </c>
      <c r="BX39" s="65">
        <f>BM39-'CCSD(T)'!BV40</f>
        <v>-4.6274182818066834E-3</v>
      </c>
      <c r="BY39" s="65">
        <f>BN39-'CCSD(T)'!BV40</f>
        <v>-2.2517714122301413E-2</v>
      </c>
      <c r="BZ39" s="57">
        <f>BO39-'CCSD(T)'!BW40</f>
        <v>0.72730035956976202</v>
      </c>
      <c r="CA39" s="57">
        <f>BP39-'CCSD(T)'!BX40</f>
        <v>1.4271073247861743</v>
      </c>
      <c r="CB39" s="57"/>
      <c r="CC39" s="57">
        <f>BR39-'CCSD(T)'!CG40</f>
        <v>2.0877141855280534</v>
      </c>
      <c r="CD39" s="23">
        <f>BQ39-'CCSD(T)'!CG40</f>
        <v>2.5479314231560721</v>
      </c>
      <c r="CE39" s="23">
        <f t="shared" si="19"/>
        <v>1.1730790921676224</v>
      </c>
      <c r="CF39" s="23">
        <f t="shared" si="20"/>
        <v>0.66060686074187913</v>
      </c>
      <c r="CH39" s="23"/>
      <c r="CI39" s="5" t="s">
        <v>36</v>
      </c>
      <c r="CJ39" s="33">
        <v>-1675.8987614299999</v>
      </c>
      <c r="CK39" s="21">
        <f t="shared" si="21"/>
        <v>-1679.5764002501091</v>
      </c>
      <c r="CL39" s="39">
        <v>-1679.5905848800001</v>
      </c>
      <c r="CM39" s="33">
        <v>-1679.4288089940001</v>
      </c>
      <c r="CN39" s="74">
        <v>-1679.32294174</v>
      </c>
      <c r="CO39" s="74">
        <v>-0.14759125610900001</v>
      </c>
      <c r="CP39" s="34">
        <f>627.5095*(CJ41-CJ40)</f>
        <v>48.868714208750298</v>
      </c>
      <c r="CQ39" s="34">
        <f>627.5095*(CN41-CN40)</f>
        <v>9.8081065170973432</v>
      </c>
      <c r="CR39" s="34">
        <f>627.5095*(CM41-CM40)</f>
        <v>23.201509897657239</v>
      </c>
      <c r="CS39" s="34">
        <f>627.5095*(CK41-CK40)</f>
        <v>18.514663640382913</v>
      </c>
      <c r="CT39" s="34">
        <f>627.5095*(CL41-CL40)</f>
        <v>18.058815403714757</v>
      </c>
      <c r="CU39" s="33">
        <f t="shared" si="22"/>
        <v>8.2507088866174136</v>
      </c>
      <c r="CV39" s="33">
        <f t="shared" si="23"/>
        <v>-5.1426944939424821</v>
      </c>
      <c r="CW39" s="23"/>
      <c r="CX39" s="33">
        <f>CQ39-'CCSD(T)'!BW40</f>
        <v>0.13919657369065774</v>
      </c>
      <c r="CY39" s="33">
        <f>CR39-'CCSD(T)'!CF40</f>
        <v>1.1358266258883454</v>
      </c>
      <c r="CZ39" s="33">
        <f>CS39-'CCSD(T)'!CG40</f>
        <v>2.262004557147943</v>
      </c>
      <c r="DA39" s="33">
        <f>CT39-'CCSD(T)'!CG40</f>
        <v>1.8061563204797864</v>
      </c>
      <c r="DB39" s="33">
        <f>CP39-'CCSD(T)'!BV40</f>
        <v>-4.5834926533032672E-3</v>
      </c>
      <c r="DC39" s="33"/>
      <c r="DD39" s="33">
        <f t="shared" si="24"/>
        <v>1.1404101185416486</v>
      </c>
      <c r="DE39" s="33">
        <f t="shared" si="25"/>
        <v>0.67032969459144098</v>
      </c>
      <c r="DH39" s="71" t="str">
        <f t="shared" si="41"/>
        <v>13_end</v>
      </c>
      <c r="DI39" s="71" t="str">
        <f t="shared" si="42"/>
        <v>∆E#fwd</v>
      </c>
      <c r="DJ39" s="23">
        <f t="shared" si="43"/>
        <v>-0.28273319032532029</v>
      </c>
      <c r="DK39" s="23">
        <f t="shared" si="44"/>
        <v>-0.28592686600812911</v>
      </c>
      <c r="DL39" s="23">
        <f t="shared" si="45"/>
        <v>-0.28155786504826708</v>
      </c>
      <c r="DN39" s="71">
        <f>'CCSD(T)'!BX40</f>
        <v>22.057135763196385</v>
      </c>
      <c r="DO39" s="23">
        <f t="shared" si="46"/>
        <v>1.144374134460854</v>
      </c>
      <c r="DP39" s="39">
        <f>'CCSD(T)'!CG40</f>
        <v>16.25265908323497</v>
      </c>
      <c r="DQ39" s="23">
        <f t="shared" si="47"/>
        <v>1.8061563204797864</v>
      </c>
      <c r="DR39" s="23">
        <f t="shared" si="36"/>
        <v>2.262004557147943</v>
      </c>
      <c r="DU39" s="75">
        <f t="shared" si="52"/>
        <v>-0.14759125610900001</v>
      </c>
      <c r="DV39" s="23">
        <f t="shared" si="53"/>
        <v>-0.16177588599998671</v>
      </c>
      <c r="DW39">
        <f t="shared" si="31"/>
        <v>1.0961075219829486</v>
      </c>
      <c r="DY39" s="5" t="s">
        <v>36</v>
      </c>
      <c r="DZ39">
        <v>-1682.0017827070001</v>
      </c>
      <c r="EA39" s="34">
        <f>627.5095*(DZ41-DZ40)</f>
        <v>28.193321614632847</v>
      </c>
      <c r="EB39" s="28"/>
      <c r="EC39" s="5" t="s">
        <v>36</v>
      </c>
      <c r="ED39" s="33">
        <v>-1677.234123662</v>
      </c>
      <c r="EE39" s="21">
        <f t="shared" si="32"/>
        <v>-1682.2452053219081</v>
      </c>
      <c r="EF39" s="39">
        <v>-1682.266441276</v>
      </c>
      <c r="EG39" s="33">
        <v>-1682.0019209760001</v>
      </c>
      <c r="EH39" s="74">
        <v>-1681.997340244</v>
      </c>
      <c r="EI39" s="74">
        <v>-0.24328434590799999</v>
      </c>
      <c r="EJ39" s="34">
        <f>627.5095*(ED41-ED40)</f>
        <v>48.493088904779597</v>
      </c>
      <c r="EK39" s="34">
        <f>627.5095*(EH41-EH40)</f>
        <v>11.995597103819202</v>
      </c>
      <c r="EL39" s="34">
        <f>627.5095*(EG41-EG40)</f>
        <v>28.321511137902977</v>
      </c>
      <c r="EM39" s="34">
        <f>627.5095*(EE41-EE40)</f>
        <v>22.826139859368926</v>
      </c>
      <c r="EN39" s="34">
        <f>627.5095*(EF41-EF40)</f>
        <v>22.320202297805164</v>
      </c>
      <c r="EO39" s="33">
        <f t="shared" si="33"/>
        <v>10.324605193985962</v>
      </c>
      <c r="EP39" s="33">
        <f t="shared" si="34"/>
        <v>-6.0013088400978134</v>
      </c>
      <c r="ER39" s="39"/>
      <c r="ES39" s="23">
        <f>EN39-'LNO-CCSD(T)-def2nZVP'!MF40</f>
        <v>1.7814398571537566</v>
      </c>
      <c r="ET39" s="33">
        <f>EN39-'LNO-CCSD(T)-def2nZVP'!PV40</f>
        <v>1.6696545383543757</v>
      </c>
      <c r="EU39" s="23"/>
    </row>
    <row r="40" spans="1:151" ht="17">
      <c r="A40" s="1">
        <v>49.69</v>
      </c>
      <c r="B40" s="6"/>
      <c r="C40" s="5" t="s">
        <v>37</v>
      </c>
      <c r="D40" s="33">
        <v>-1675.9415884340001</v>
      </c>
      <c r="E40" s="33">
        <f t="shared" si="13"/>
        <v>-1679.983620856832</v>
      </c>
      <c r="F40" s="33">
        <v>-1680.000008127</v>
      </c>
      <c r="G40" s="33">
        <v>-1679.8197100550001</v>
      </c>
      <c r="H40" s="33">
        <v>-1679.7341700689999</v>
      </c>
      <c r="I40" s="335">
        <v>-0.16391080183199999</v>
      </c>
      <c r="J40" s="18" t="s">
        <v>119</v>
      </c>
      <c r="K40" s="34">
        <f>627.5095*(D41-D39)</f>
        <v>73.187731929759522</v>
      </c>
      <c r="L40" s="34">
        <f>627.5095*(H41-H39)</f>
        <v>42.257730943685083</v>
      </c>
      <c r="M40" s="34">
        <f>627.5095*(G41-G39)</f>
        <v>55.345699722828371</v>
      </c>
      <c r="N40" s="34">
        <f>627.5095*(E41-E39)</f>
        <v>50.217834840984651</v>
      </c>
      <c r="O40" s="34">
        <f>627.5095*(F41-F39)</f>
        <v>49.424064509009042</v>
      </c>
      <c r="P40" s="33">
        <f t="shared" si="48"/>
        <v>7.1663335653239599</v>
      </c>
      <c r="Q40" s="23">
        <f t="shared" si="49"/>
        <v>-5.9216352138193287</v>
      </c>
      <c r="R40" s="33">
        <f>O40-'CCSD(T)'!CI41</f>
        <v>1.2405167346281374</v>
      </c>
      <c r="S40" s="33"/>
      <c r="T40" s="5" t="s">
        <v>37</v>
      </c>
      <c r="U40" s="9">
        <v>-1675.941528095</v>
      </c>
      <c r="V40" s="52">
        <f t="shared" si="14"/>
        <v>-1679.9834654597519</v>
      </c>
      <c r="W40" s="336">
        <v>-1679.999844056</v>
      </c>
      <c r="X40" s="10">
        <v>-1679.8195655239999</v>
      </c>
      <c r="Y40" s="10">
        <v>-1679.733556678</v>
      </c>
      <c r="Z40" s="9">
        <v>-0.16389993575199999</v>
      </c>
      <c r="AA40" s="18" t="s">
        <v>119</v>
      </c>
      <c r="AB40" s="34">
        <f>627.5095*(U41-U39)</f>
        <v>73.268788586903185</v>
      </c>
      <c r="AC40" s="34">
        <f>627.5095*(Y41-Y39)</f>
        <v>42.221004695343439</v>
      </c>
      <c r="AD40" s="34">
        <f>627.5095*(X41-X39)</f>
        <v>55.401350402859087</v>
      </c>
      <c r="AE40" s="34">
        <f>627.5095*(V41-V39)</f>
        <v>50.268491208600608</v>
      </c>
      <c r="AF40" s="34">
        <f>627.5095*(W41-W39)</f>
        <v>49.473477744512799</v>
      </c>
      <c r="AG40" s="33">
        <f t="shared" si="37"/>
        <v>7.2524730491693603</v>
      </c>
      <c r="AH40" s="23">
        <f t="shared" si="38"/>
        <v>-5.9278726583462884</v>
      </c>
      <c r="AI40" s="39">
        <f>AF40-'CCSD(T)'!CI41</f>
        <v>1.2899299701318938</v>
      </c>
      <c r="AJ40" s="361"/>
      <c r="AK40" s="5" t="s">
        <v>37</v>
      </c>
      <c r="AL40" s="9">
        <v>-1675.9415280650001</v>
      </c>
      <c r="AM40" s="52">
        <f t="shared" si="15"/>
        <v>-1679.97308600167</v>
      </c>
      <c r="AN40" s="277">
        <v>-1679.9873348680001</v>
      </c>
      <c r="AO40" s="9">
        <v>-1679.816167277</v>
      </c>
      <c r="AP40" s="9">
        <v>-1679.731030355</v>
      </c>
      <c r="AQ40" s="9">
        <v>-0.15691872467000001</v>
      </c>
      <c r="AR40" s="18" t="s">
        <v>119</v>
      </c>
      <c r="AS40" s="34">
        <f>627.5095*(AL41-AL39)</f>
        <v>73.26879548943468</v>
      </c>
      <c r="AT40" s="34">
        <f>627.5095*(AP41-AP39)</f>
        <v>42.369676756036284</v>
      </c>
      <c r="AU40" s="34">
        <f>627.5095*(AO41-AO39)</f>
        <v>54.82707378868804</v>
      </c>
      <c r="AV40" s="34">
        <f>627.5095*(AM41-AM39)</f>
        <v>50.117498485227557</v>
      </c>
      <c r="AW40" s="34">
        <f>627.5095*(AN41-AN39)</f>
        <v>49.520699716902016</v>
      </c>
      <c r="AX40" s="33">
        <f t="shared" si="39"/>
        <v>7.1510229608657312</v>
      </c>
      <c r="AY40" s="23">
        <f t="shared" si="40"/>
        <v>-5.3063740717860242</v>
      </c>
      <c r="AZ40" s="33">
        <f>AW40-'CCSD(T)'!CI41</f>
        <v>1.3371519425211105</v>
      </c>
      <c r="BA40" s="33"/>
      <c r="BB40" s="5" t="s">
        <v>37</v>
      </c>
      <c r="BC40" s="33">
        <v>-1675.862560927</v>
      </c>
      <c r="BD40" s="33">
        <v>-1675.86254545</v>
      </c>
      <c r="BE40" s="33">
        <v>-1675.8607013999999</v>
      </c>
      <c r="BF40" s="33">
        <f t="shared" si="16"/>
        <v>-1679.5268905296871</v>
      </c>
      <c r="BG40" s="33">
        <v>-1679.5414676549999</v>
      </c>
      <c r="BH40" s="33">
        <v>-1679.379055139</v>
      </c>
      <c r="BI40" s="33">
        <v>-1679.2696589730001</v>
      </c>
      <c r="BJ40" s="4">
        <v>-0.147835390687</v>
      </c>
      <c r="BK40" s="18" t="s">
        <v>119</v>
      </c>
      <c r="BL40" s="34">
        <f>627.5095*(BC41-BC39)</f>
        <v>71.541623908806656</v>
      </c>
      <c r="BM40" s="34">
        <f>627.5095*(BD41-BD39)</f>
        <v>71.594447658473186</v>
      </c>
      <c r="BN40" s="34">
        <f>627.5095*(BE41-BE39)</f>
        <v>71.558867869848811</v>
      </c>
      <c r="BO40" s="34">
        <f>627.5095*(BI41-BI39)</f>
        <v>43.655950121733241</v>
      </c>
      <c r="BP40" s="34">
        <f>627.5095*(BH41-BH39)</f>
        <v>54.499590385864444</v>
      </c>
      <c r="BQ40" s="34">
        <f>627.5095*(BF41-BF39)</f>
        <v>49.67038581922656</v>
      </c>
      <c r="BR40" s="34">
        <f>627.5095*(BG41-BG39)</f>
        <v>48.954408462477673</v>
      </c>
      <c r="BS40" s="33">
        <f t="shared" si="50"/>
        <v>5.2984583407444319</v>
      </c>
      <c r="BT40" s="33">
        <f t="shared" si="51"/>
        <v>-5.545181923386771</v>
      </c>
      <c r="BU40" s="68">
        <f t="shared" si="18"/>
        <v>-0.71597735674888696</v>
      </c>
      <c r="BV40" s="18" t="str">
        <f t="shared" si="7"/>
        <v>13_start</v>
      </c>
      <c r="BW40" s="57">
        <f>BL40-'CCSD(T)'!BV41</f>
        <v>-1.3919685576738061E-2</v>
      </c>
      <c r="BX40" s="65">
        <f>BM40-'CCSD(T)'!BV41</f>
        <v>3.8904064089791746E-2</v>
      </c>
      <c r="BY40" s="65">
        <f>BN40-'CCSD(T)'!BV41</f>
        <v>3.3242754654168039E-3</v>
      </c>
      <c r="BZ40" s="57">
        <f>BO40-'CCSD(T)'!BW41</f>
        <v>0.10751505543588991</v>
      </c>
      <c r="CA40" s="57">
        <f>BP40-'CCSD(T)'!BX41</f>
        <v>0.7421742343051676</v>
      </c>
      <c r="CB40" s="57"/>
      <c r="CC40" s="57">
        <f>BR40-'CCSD(T)'!CG41</f>
        <v>1.244914542649326</v>
      </c>
      <c r="CD40" s="23">
        <f>BQ40-'CCSD(T)'!CG41</f>
        <v>1.960891899398213</v>
      </c>
      <c r="CE40" s="23">
        <f t="shared" si="19"/>
        <v>0.75609391988190566</v>
      </c>
      <c r="CF40" s="23">
        <f t="shared" si="20"/>
        <v>0.50274030834415839</v>
      </c>
      <c r="CH40" s="23"/>
      <c r="CI40" s="5" t="s">
        <v>37</v>
      </c>
      <c r="CJ40" s="33">
        <v>-1675.8625454769999</v>
      </c>
      <c r="CK40" s="21">
        <f t="shared" si="21"/>
        <v>-1679.5267343895432</v>
      </c>
      <c r="CL40" s="39">
        <v>-1679.5413041259999</v>
      </c>
      <c r="CM40" s="33">
        <v>-1679.3789090350001</v>
      </c>
      <c r="CN40" s="74">
        <v>-1679.2690586910001</v>
      </c>
      <c r="CO40" s="74">
        <v>-0.147825354543</v>
      </c>
      <c r="CP40" s="34">
        <f>627.5095*(CJ41-CJ39)</f>
        <v>71.594568767810017</v>
      </c>
      <c r="CQ40" s="34">
        <f>627.5095*(CN41-CN39)</f>
        <v>43.620231653549162</v>
      </c>
      <c r="CR40" s="34">
        <f>627.5095*(CM41-CM39)</f>
        <v>54.514208219741683</v>
      </c>
      <c r="CS40" s="34">
        <f>627.5095*(CK41-CK39)</f>
        <v>49.680462971184191</v>
      </c>
      <c r="CT40" s="34">
        <f>627.5095*(CL41-CL39)</f>
        <v>48.982956705981273</v>
      </c>
      <c r="CU40" s="33">
        <f t="shared" si="22"/>
        <v>5.3627250524321113</v>
      </c>
      <c r="CV40" s="33">
        <f t="shared" si="23"/>
        <v>-5.5312515137604095</v>
      </c>
      <c r="CW40" s="23"/>
      <c r="CX40" s="33">
        <f>CQ40-'CCSD(T)'!BW41</f>
        <v>7.1796587251810706E-2</v>
      </c>
      <c r="CY40" s="33">
        <f>CR40-'CCSD(T)'!CF41</f>
        <v>0.75398769924279918</v>
      </c>
      <c r="CZ40" s="33">
        <f>CS40-'CCSD(T)'!CG41</f>
        <v>1.9709690513558442</v>
      </c>
      <c r="DA40" s="33">
        <f>CT40-'CCSD(T)'!CG41</f>
        <v>1.2734627861529262</v>
      </c>
      <c r="DB40" s="33">
        <f>CP40-'CCSD(T)'!BV41</f>
        <v>3.9025173426622928E-2</v>
      </c>
      <c r="DC40" s="33"/>
      <c r="DD40" s="33">
        <f t="shared" si="24"/>
        <v>0.71496252581617625</v>
      </c>
      <c r="DE40" s="33">
        <f t="shared" si="25"/>
        <v>0.519475086910127</v>
      </c>
      <c r="DH40" s="71" t="str">
        <f t="shared" si="41"/>
        <v>13_start</v>
      </c>
      <c r="DI40" s="71" t="str">
        <f t="shared" si="42"/>
        <v>∆E#rev</v>
      </c>
      <c r="DJ40" s="23">
        <f t="shared" si="43"/>
        <v>1.4617833877238695E-2</v>
      </c>
      <c r="DK40" s="23">
        <f t="shared" si="44"/>
        <v>1.0077151957631258E-2</v>
      </c>
      <c r="DL40" s="23">
        <f t="shared" si="45"/>
        <v>2.854824350360019E-2</v>
      </c>
      <c r="DN40" s="71">
        <f>'CCSD(T)'!BX41</f>
        <v>53.757416151559276</v>
      </c>
      <c r="DO40" s="23">
        <f t="shared" si="46"/>
        <v>0.7567920681824063</v>
      </c>
      <c r="DP40" s="39">
        <f>'CCSD(T)'!CG41</f>
        <v>47.709493919828347</v>
      </c>
      <c r="DQ40" s="23">
        <f t="shared" si="47"/>
        <v>1.2734627861529262</v>
      </c>
      <c r="DR40" s="23">
        <f t="shared" si="36"/>
        <v>1.9709690513558442</v>
      </c>
      <c r="DU40" s="75">
        <f t="shared" si="52"/>
        <v>-0.147825354543</v>
      </c>
      <c r="DV40" s="23">
        <f t="shared" si="53"/>
        <v>-0.16239509099978022</v>
      </c>
      <c r="DW40">
        <f t="shared" si="31"/>
        <v>1.0985604702374796</v>
      </c>
      <c r="DY40" s="5" t="s">
        <v>37</v>
      </c>
      <c r="DZ40">
        <v>-1681.9571118819999</v>
      </c>
      <c r="EA40" s="34">
        <f>627.5095*(DZ41-DZ39)</f>
        <v>56.224688675057763</v>
      </c>
      <c r="EB40" s="28"/>
      <c r="EC40" s="5" t="s">
        <v>37</v>
      </c>
      <c r="ED40" s="33">
        <v>-1677.1954907310001</v>
      </c>
      <c r="EE40" s="21">
        <f t="shared" si="32"/>
        <v>-1682.2008066604351</v>
      </c>
      <c r="EF40" s="39">
        <v>-1682.222715264</v>
      </c>
      <c r="EG40" s="33">
        <v>-1681.957116087</v>
      </c>
      <c r="EH40" s="74">
        <v>-1681.949811793</v>
      </c>
      <c r="EI40" s="74">
        <v>-0.243690573435</v>
      </c>
      <c r="EJ40" s="34">
        <f>627.5095*(ED41-ED39)</f>
        <v>72.735620120085343</v>
      </c>
      <c r="EK40" s="34">
        <f>627.5095*(EH41-EH39)</f>
        <v>41.820151626642591</v>
      </c>
      <c r="EL40" s="34">
        <f>627.5095*(EG41-EG39)</f>
        <v>56.437004631869598</v>
      </c>
      <c r="EM40" s="34">
        <f>627.5095*(EE41-EE39)</f>
        <v>50.686721720958246</v>
      </c>
      <c r="EN40" s="34">
        <f>627.5095*(EF41-EF39)</f>
        <v>49.75869022490609</v>
      </c>
      <c r="EO40" s="33">
        <f t="shared" si="33"/>
        <v>7.9385385982634986</v>
      </c>
      <c r="EP40" s="33">
        <f t="shared" si="34"/>
        <v>-6.6783144069635085</v>
      </c>
      <c r="ER40" s="39"/>
      <c r="ES40" s="23">
        <f>EN40-'LNO-CCSD(T)-def2nZVP'!MF41</f>
        <v>1.1790494494746184</v>
      </c>
      <c r="ET40" s="33">
        <f>EN40-'LNO-CCSD(T)-def2nZVP'!PV41</f>
        <v>1.7674599653586824</v>
      </c>
      <c r="EU40" s="23"/>
    </row>
    <row r="41" spans="1:151" ht="17">
      <c r="A41" s="1">
        <v>-27.28</v>
      </c>
      <c r="B41" s="6"/>
      <c r="C41" s="5" t="s">
        <v>38</v>
      </c>
      <c r="D41" s="33">
        <v>-1675.8639646019999</v>
      </c>
      <c r="E41" s="33">
        <f t="shared" si="13"/>
        <v>-1679.9499959181599</v>
      </c>
      <c r="F41" s="33">
        <v>-1679.967226772</v>
      </c>
      <c r="G41" s="33">
        <v>-1679.778022193</v>
      </c>
      <c r="H41" s="33">
        <v>-1679.7156972380001</v>
      </c>
      <c r="I41" s="335">
        <v>-0.17197372516000001</v>
      </c>
      <c r="J41" s="18" t="s">
        <v>120</v>
      </c>
      <c r="K41" s="34">
        <f>627.5095*(D39-D40)</f>
        <v>-24.478039923230398</v>
      </c>
      <c r="L41" s="34">
        <f>627.5095*(H39-H40)</f>
        <v>-30.665853999399566</v>
      </c>
      <c r="M41" s="34">
        <f>627.5095*(G39-G40)</f>
        <v>-29.186170283065891</v>
      </c>
      <c r="N41" s="34">
        <f>627.5095*(E39-E40)</f>
        <v>-29.117866387312443</v>
      </c>
      <c r="O41" s="34">
        <f>627.5095*(F39-F40)</f>
        <v>-28.853452823638207</v>
      </c>
      <c r="P41" s="33">
        <f t="shared" si="48"/>
        <v>1.8124011757613587</v>
      </c>
      <c r="Q41" s="23">
        <f t="shared" si="49"/>
        <v>0.33271745942768405</v>
      </c>
      <c r="R41" s="33">
        <f>O41-'CCSD(T)'!CI42</f>
        <v>0.96129509612885045</v>
      </c>
      <c r="S41" s="33"/>
      <c r="T41" s="5" t="s">
        <v>38</v>
      </c>
      <c r="U41" s="9">
        <v>-1675.8645225509999</v>
      </c>
      <c r="V41" s="52">
        <f t="shared" si="14"/>
        <v>-1679.9504679292402</v>
      </c>
      <c r="W41" s="336">
        <v>-1679.967705988</v>
      </c>
      <c r="X41" s="10">
        <v>-1679.7784998540001</v>
      </c>
      <c r="Y41" s="10">
        <v>-1679.7161755059999</v>
      </c>
      <c r="Z41" s="9">
        <v>-0.17196807523999999</v>
      </c>
      <c r="AA41" s="18" t="s">
        <v>120</v>
      </c>
      <c r="AB41" s="34">
        <f>627.5095*(U39-U40)</f>
        <v>-24.947078174215999</v>
      </c>
      <c r="AC41" s="34">
        <f>627.5095*(Y39-Y40)</f>
        <v>-31.314154144137888</v>
      </c>
      <c r="AD41" s="34">
        <f>627.5095*(X39-X40)</f>
        <v>-29.632252354086575</v>
      </c>
      <c r="AE41" s="34">
        <f>627.5095*(V39-V40)</f>
        <v>-29.562227335973272</v>
      </c>
      <c r="AF41" s="34">
        <f>627.5095*(W39-W40)</f>
        <v>-29.306534762870093</v>
      </c>
      <c r="AG41" s="33">
        <f t="shared" si="37"/>
        <v>2.0076193812677943</v>
      </c>
      <c r="AH41" s="23">
        <f t="shared" si="38"/>
        <v>0.32571759121648114</v>
      </c>
      <c r="AI41" s="39">
        <f>AF41-'CCSD(T)'!CI42</f>
        <v>0.50821315689696434</v>
      </c>
      <c r="AJ41" s="361"/>
      <c r="AK41" s="5" t="s">
        <v>38</v>
      </c>
      <c r="AL41" s="9">
        <v>-1675.864522563</v>
      </c>
      <c r="AM41" s="52">
        <f t="shared" si="15"/>
        <v>-1679.9390476112771</v>
      </c>
      <c r="AN41" s="277">
        <v>-1679.953774929</v>
      </c>
      <c r="AO41" s="9">
        <v>-1679.7752849460001</v>
      </c>
      <c r="AP41" s="9">
        <v>-1679.712791166</v>
      </c>
      <c r="AQ41" s="9">
        <v>-0.16376266527700001</v>
      </c>
      <c r="AR41" s="18" t="s">
        <v>120</v>
      </c>
      <c r="AS41" s="34">
        <f>627.5095*(AL39-AL40)</f>
        <v>-24.94711143215314</v>
      </c>
      <c r="AT41" s="34">
        <f>627.5095*(AP39-AP40)</f>
        <v>-30.924412386214595</v>
      </c>
      <c r="AU41" s="34">
        <f>627.5095*(AO39-AO40)</f>
        <v>-29.173022704093324</v>
      </c>
      <c r="AV41" s="34">
        <f>627.5095*(AM39-AM40)</f>
        <v>-28.758085148986883</v>
      </c>
      <c r="AW41" s="34">
        <f>627.5095*(AN39-AN40)</f>
        <v>-28.461519174954841</v>
      </c>
      <c r="AX41" s="33">
        <f t="shared" si="39"/>
        <v>2.4628932112597539</v>
      </c>
      <c r="AY41" s="23">
        <f t="shared" si="40"/>
        <v>0.7115035291384828</v>
      </c>
      <c r="AZ41" s="33">
        <f>AW41-'CCSD(T)'!CI42</f>
        <v>1.3532287448122169</v>
      </c>
      <c r="BA41" s="33"/>
      <c r="BB41" s="5" t="s">
        <v>38</v>
      </c>
      <c r="BC41" s="33">
        <v>-1675.7842715530001</v>
      </c>
      <c r="BD41" s="33">
        <v>-1675.7846682700001</v>
      </c>
      <c r="BE41" s="33">
        <v>-1675.7828527300001</v>
      </c>
      <c r="BF41" s="33">
        <f t="shared" si="16"/>
        <v>-1679.496929882866</v>
      </c>
      <c r="BG41" s="33">
        <v>-1679.512240411</v>
      </c>
      <c r="BH41" s="33">
        <v>-1679.341630617</v>
      </c>
      <c r="BI41" s="33">
        <v>-1679.2530915580001</v>
      </c>
      <c r="BJ41" s="4">
        <v>-0.15529926586600001</v>
      </c>
      <c r="BK41" s="18" t="s">
        <v>120</v>
      </c>
      <c r="BL41" s="34">
        <f>627.5095*(BC39-BC40)</f>
        <v>-22.41429797478451</v>
      </c>
      <c r="BM41" s="34">
        <f>627.5095*(BD39-BD40)</f>
        <v>-22.725777375351388</v>
      </c>
      <c r="BN41" s="34">
        <f>627.5095*(BE39-BE40)</f>
        <v>-22.708087882567508</v>
      </c>
      <c r="BO41" s="34">
        <f>627.5095*(BI39-BI40)</f>
        <v>-33.259739818756792</v>
      </c>
      <c r="BP41" s="34">
        <f>627.5095*(BH39-BH40)</f>
        <v>-31.015347297881885</v>
      </c>
      <c r="BQ41" s="34">
        <f>627.5095*(BF39-BF40)</f>
        <v>-30.869795312835514</v>
      </c>
      <c r="BR41" s="34">
        <f>627.5095*(BG39-BG40)</f>
        <v>-30.614035193714649</v>
      </c>
      <c r="BS41" s="33">
        <f t="shared" si="50"/>
        <v>2.6457046250421428</v>
      </c>
      <c r="BT41" s="33">
        <f t="shared" si="51"/>
        <v>0.40131210416723562</v>
      </c>
      <c r="BU41" s="68">
        <f t="shared" si="18"/>
        <v>0.25576011912086472</v>
      </c>
      <c r="BV41" s="18" t="str">
        <f t="shared" si="7"/>
        <v>13_ts</v>
      </c>
      <c r="BW41" s="57">
        <f>BL41-'CCSD(T)'!BV42</f>
        <v>0.26794791819528285</v>
      </c>
      <c r="BX41" s="65">
        <f>BM41-'CCSD(T)'!BV42</f>
        <v>-4.3531482371594876E-2</v>
      </c>
      <c r="BY41" s="65">
        <f>BN41-'CCSD(T)'!BV42</f>
        <v>-2.5841989587714664E-2</v>
      </c>
      <c r="BZ41" s="57">
        <f>BO41-'CCSD(T)'!BW42</f>
        <v>0.61978530413387034</v>
      </c>
      <c r="CA41" s="57">
        <f>BP41-'CCSD(T)'!BX42</f>
        <v>0.68493309048100315</v>
      </c>
      <c r="CB41" s="57"/>
      <c r="CC41" s="57">
        <f>BR41-'CCSD(T)'!CG42</f>
        <v>0.84279964287872744</v>
      </c>
      <c r="CD41" s="23">
        <f>BQ41-'CCSD(T)'!CG42</f>
        <v>0.58703952375786272</v>
      </c>
      <c r="CE41" s="23">
        <f t="shared" si="19"/>
        <v>0.4169851722857203</v>
      </c>
      <c r="CF41" s="23">
        <f t="shared" si="20"/>
        <v>0.15786655239772429</v>
      </c>
      <c r="CH41" s="23"/>
      <c r="CI41" s="5" t="s">
        <v>38</v>
      </c>
      <c r="CJ41" s="33">
        <v>-1675.7846682270001</v>
      </c>
      <c r="CK41" s="21">
        <f t="shared" si="21"/>
        <v>-1679.497229396168</v>
      </c>
      <c r="CL41" s="33">
        <v>-1679.5125255729999</v>
      </c>
      <c r="CM41" s="33">
        <v>-1679.341935077</v>
      </c>
      <c r="CN41" s="74">
        <v>-1679.2534284789999</v>
      </c>
      <c r="CO41" s="74">
        <v>-0.15529431916799999</v>
      </c>
      <c r="CP41" s="34">
        <f>627.5095*(CJ39-CJ40)</f>
        <v>-22.725854559059716</v>
      </c>
      <c r="CQ41" s="34">
        <f>627.5095*(CN39-CN40)</f>
        <v>-33.812125136451819</v>
      </c>
      <c r="CR41" s="34">
        <f>627.5095*(CM39-CM40)</f>
        <v>-31.31269832208444</v>
      </c>
      <c r="CS41" s="34">
        <f>627.5095*(CK39-CK40)</f>
        <v>-31.165799330801278</v>
      </c>
      <c r="CT41" s="34">
        <f>627.5095*(CL39-CL40)</f>
        <v>-30.924141302266516</v>
      </c>
      <c r="CU41" s="33">
        <f t="shared" si="22"/>
        <v>2.8879838341853024</v>
      </c>
      <c r="CV41" s="33">
        <f t="shared" si="23"/>
        <v>0.38855701981792379</v>
      </c>
      <c r="CW41" s="23"/>
      <c r="CX41" s="33">
        <f>CQ41-'CCSD(T)'!BW42</f>
        <v>6.7399986438843484E-2</v>
      </c>
      <c r="CY41" s="33">
        <f>CR41-'CCSD(T)'!CF42</f>
        <v>0.3818389266455462</v>
      </c>
      <c r="CZ41" s="33">
        <f>CS41-'CCSD(T)'!CG42</f>
        <v>0.2910355057920988</v>
      </c>
      <c r="DA41" s="33">
        <f>CT41-'CCSD(T)'!CG42</f>
        <v>0.53269353432686017</v>
      </c>
      <c r="DB41" s="33">
        <f>CP41-'CCSD(T)'!BV42</f>
        <v>-4.3608666079922642E-2</v>
      </c>
      <c r="DC41" s="33"/>
      <c r="DD41" s="33">
        <f t="shared" si="24"/>
        <v>0.42544759272546884</v>
      </c>
      <c r="DE41" s="33">
        <f t="shared" si="25"/>
        <v>0.15085460768131398</v>
      </c>
      <c r="DH41" s="71" t="str">
        <f t="shared" si="41"/>
        <v>13_ts</v>
      </c>
      <c r="DI41" s="71" t="str">
        <f t="shared" si="42"/>
        <v>∆Ereac</v>
      </c>
      <c r="DJ41" s="23">
        <f t="shared" si="43"/>
        <v>-0.29735102420255544</v>
      </c>
      <c r="DK41" s="23">
        <f t="shared" si="44"/>
        <v>-0.29600401796576392</v>
      </c>
      <c r="DL41" s="23">
        <f t="shared" si="45"/>
        <v>-0.31010610855186727</v>
      </c>
      <c r="DN41" s="71">
        <f>'CCSD(T)'!BX42</f>
        <v>-31.700280388362888</v>
      </c>
      <c r="DO41" s="23">
        <f t="shared" si="46"/>
        <v>0.38758206627844771</v>
      </c>
      <c r="DP41" s="39">
        <f>'CCSD(T)'!CG42</f>
        <v>-31.456834836593377</v>
      </c>
      <c r="DQ41" s="23">
        <f t="shared" si="47"/>
        <v>0.53269353432686017</v>
      </c>
      <c r="DR41" s="23">
        <f t="shared" si="36"/>
        <v>0.2910355057920988</v>
      </c>
      <c r="DU41" s="75">
        <f t="shared" si="52"/>
        <v>-0.15529431916799999</v>
      </c>
      <c r="DV41" s="23">
        <f t="shared" si="53"/>
        <v>-0.17059049599993159</v>
      </c>
      <c r="DW41">
        <f t="shared" si="31"/>
        <v>1.0984979805692954</v>
      </c>
      <c r="DY41" s="5" t="s">
        <v>38</v>
      </c>
      <c r="DZ41">
        <v>-1681.912182966</v>
      </c>
      <c r="EA41" s="34">
        <f>627.5095*(DZ39-DZ40)</f>
        <v>-28.031367060424913</v>
      </c>
      <c r="EB41" s="28"/>
      <c r="EC41" s="5" t="s">
        <v>38</v>
      </c>
      <c r="ED41" s="33">
        <v>-1677.1182120779999</v>
      </c>
      <c r="EE41" s="21">
        <f t="shared" si="32"/>
        <v>-1682.1644308926429</v>
      </c>
      <c r="EF41" s="33">
        <v>-1682.187145759</v>
      </c>
      <c r="EG41" s="33">
        <v>-1681.911982888</v>
      </c>
      <c r="EH41" s="74">
        <v>-1681.9306955930001</v>
      </c>
      <c r="EI41" s="74">
        <v>-0.25244800464299999</v>
      </c>
      <c r="EJ41" s="34">
        <f>627.5095*(ED39-ED40)</f>
        <v>-24.242531215305753</v>
      </c>
      <c r="EK41" s="34">
        <f>627.5095*(EH39-EH40)</f>
        <v>-29.824554522823391</v>
      </c>
      <c r="EL41" s="34">
        <f>627.5095*(EG39-EG40)</f>
        <v>-28.115493493966618</v>
      </c>
      <c r="EM41" s="34">
        <f>627.5095*(EE39-EE40)</f>
        <v>-27.860581861589321</v>
      </c>
      <c r="EN41" s="34">
        <f>627.5095*(EF39-EF40)</f>
        <v>-27.438487927100926</v>
      </c>
      <c r="EO41" s="33">
        <f t="shared" si="33"/>
        <v>2.3860665957224647</v>
      </c>
      <c r="EP41" s="33">
        <f t="shared" si="34"/>
        <v>0.67700556686569158</v>
      </c>
      <c r="ER41" s="39"/>
      <c r="ES41" s="23">
        <f>EN41-'LNO-CCSD(T)-def2nZVP'!MF42</f>
        <v>0.60239040767913821</v>
      </c>
      <c r="ET41" s="33">
        <f>EN41-'LNO-CCSD(T)-def2nZVP'!PV42</f>
        <v>-9.7805427004324486E-2</v>
      </c>
      <c r="EU41" s="23"/>
    </row>
    <row r="42" spans="1:151" ht="17">
      <c r="A42" s="1">
        <v>10.33</v>
      </c>
      <c r="B42" s="6"/>
      <c r="C42" s="5" t="s">
        <v>39</v>
      </c>
      <c r="D42" s="33">
        <v>-1159.479371509</v>
      </c>
      <c r="E42" s="33">
        <f t="shared" si="13"/>
        <v>-1162.650014410101</v>
      </c>
      <c r="F42" s="33">
        <v>-1162.6626922959999</v>
      </c>
      <c r="G42" s="33">
        <v>-1162.532582454</v>
      </c>
      <c r="H42" s="33">
        <v>-1162.4628382420001</v>
      </c>
      <c r="I42" s="335">
        <v>-0.117431956101</v>
      </c>
      <c r="J42" s="18" t="s">
        <v>118</v>
      </c>
      <c r="K42" s="34">
        <f>627.5095*(D44-D43)</f>
        <v>16.697747925658348</v>
      </c>
      <c r="L42" s="34">
        <f>627.5095*(H44-H43)</f>
        <v>9.1309509754777221</v>
      </c>
      <c r="M42" s="34">
        <f>627.5095*(G44-G43)</f>
        <v>11.327763843336012</v>
      </c>
      <c r="N42" s="34">
        <f>627.5095*(E44-E43)</f>
        <v>10.47006937072174</v>
      </c>
      <c r="O42" s="34">
        <f>627.5095*(F44-F43)</f>
        <v>10.293215913716814</v>
      </c>
      <c r="P42" s="33">
        <f t="shared" si="48"/>
        <v>1.1622649382390922</v>
      </c>
      <c r="Q42" s="23">
        <f t="shared" si="49"/>
        <v>-1.0345479296191975</v>
      </c>
      <c r="R42" s="33">
        <f>O42-'CCSD(T)'!CI43</f>
        <v>0.12561977904956834</v>
      </c>
      <c r="S42" s="33"/>
      <c r="T42" s="5" t="s">
        <v>39</v>
      </c>
      <c r="U42" s="9">
        <v>-1159.479300751</v>
      </c>
      <c r="V42" s="52">
        <f t="shared" si="14"/>
        <v>-1162.6498417685509</v>
      </c>
      <c r="W42" s="336">
        <v>-1162.662530134</v>
      </c>
      <c r="X42" s="10">
        <v>-1162.532392332</v>
      </c>
      <c r="Y42" s="10">
        <v>-1162.4631962799999</v>
      </c>
      <c r="Z42" s="9">
        <v>-0.117449436551</v>
      </c>
      <c r="AA42" s="18" t="s">
        <v>118</v>
      </c>
      <c r="AB42" s="34">
        <f>627.5095*(U44-U43)</f>
        <v>16.669300410061592</v>
      </c>
      <c r="AC42" s="34">
        <f>627.5095*(Y44-Y43)</f>
        <v>9.251572106521456</v>
      </c>
      <c r="AD42" s="34">
        <f>627.5095*(X44-X43)</f>
        <v>11.340828591217157</v>
      </c>
      <c r="AE42" s="34">
        <f>627.5095*(V44-V43)</f>
        <v>10.489639795207257</v>
      </c>
      <c r="AF42" s="34">
        <f>627.5095*(W44-W43)</f>
        <v>10.313795087864673</v>
      </c>
      <c r="AG42" s="33">
        <f t="shared" si="37"/>
        <v>1.0622229813432167</v>
      </c>
      <c r="AH42" s="23">
        <f t="shared" si="38"/>
        <v>-1.0270335033524844</v>
      </c>
      <c r="AI42" s="39">
        <f>AF42-'CCSD(T)'!CI43</f>
        <v>0.14619895319742682</v>
      </c>
      <c r="AJ42" s="361"/>
      <c r="AK42" s="5" t="s">
        <v>39</v>
      </c>
      <c r="AL42" s="9">
        <v>-1159.47930077</v>
      </c>
      <c r="AM42" s="52">
        <f t="shared" si="15"/>
        <v>-1162.6406096254329</v>
      </c>
      <c r="AN42" s="277">
        <v>-1162.6515248569999</v>
      </c>
      <c r="AO42" s="9">
        <v>-1162.528851754</v>
      </c>
      <c r="AP42" s="9">
        <v>-1162.4610108669999</v>
      </c>
      <c r="AQ42" s="9">
        <v>-0.11175787143300001</v>
      </c>
      <c r="AR42" s="18" t="s">
        <v>118</v>
      </c>
      <c r="AS42" s="34">
        <f>627.5095*(AL44-AL43)</f>
        <v>16.669269034633043</v>
      </c>
      <c r="AT42" s="34">
        <f>627.5095*(AP44-AP43)</f>
        <v>9.3011999504301848</v>
      </c>
      <c r="AU42" s="34">
        <f>627.5095*(AO44-AO43)</f>
        <v>11.40618747064058</v>
      </c>
      <c r="AV42" s="34">
        <f>627.5095*(AM44-AM43)</f>
        <v>10.698833425894517</v>
      </c>
      <c r="AW42" s="34">
        <f>627.5095*(AN44-AN43)</f>
        <v>10.540871950490818</v>
      </c>
      <c r="AX42" s="33">
        <f t="shared" si="39"/>
        <v>1.2396720000606329</v>
      </c>
      <c r="AY42" s="23">
        <f t="shared" si="40"/>
        <v>-0.86531552014976221</v>
      </c>
      <c r="AZ42" s="33">
        <f>AW42-'CCSD(T)'!CI43</f>
        <v>0.37327581582357183</v>
      </c>
      <c r="BA42" s="33"/>
      <c r="BB42" s="5" t="s">
        <v>39</v>
      </c>
      <c r="BC42" s="33">
        <v>-1159.399529262</v>
      </c>
      <c r="BD42" s="33">
        <v>-1159.39957783</v>
      </c>
      <c r="BE42" s="33">
        <v>-1159.3982231499999</v>
      </c>
      <c r="BF42" s="33">
        <f t="shared" si="16"/>
        <v>-1162.228534398306</v>
      </c>
      <c r="BG42" s="33">
        <v>-1162.2395696470001</v>
      </c>
      <c r="BH42" s="33">
        <v>-1162.126000815</v>
      </c>
      <c r="BI42" s="33">
        <v>-1162.0348725680001</v>
      </c>
      <c r="BJ42" s="4">
        <v>-0.102533583306</v>
      </c>
      <c r="BK42" s="18" t="s">
        <v>118</v>
      </c>
      <c r="BL42" s="34">
        <f>627.5095*(BC44-BC43)</f>
        <v>13.416960087186068</v>
      </c>
      <c r="BM42" s="34">
        <f>627.5095*(BD44-BD43)</f>
        <v>13.448087068404549</v>
      </c>
      <c r="BN42" s="34">
        <f>627.5095*(BE44-BE43)</f>
        <v>13.416084083914008</v>
      </c>
      <c r="BO42" s="34">
        <f>627.5095*(BI44-BI43)</f>
        <v>6.4171681709436248</v>
      </c>
      <c r="BP42" s="34">
        <f>627.5095*(BH44-BH43)</f>
        <v>8.7999648145716129</v>
      </c>
      <c r="BQ42" s="34">
        <f>627.5095*(BF44-BF43)</f>
        <v>7.9838635894024979</v>
      </c>
      <c r="BR42" s="34">
        <f>627.5095*(BG44-BG43)</f>
        <v>7.7961297098577118</v>
      </c>
      <c r="BS42" s="33">
        <f t="shared" si="50"/>
        <v>1.378961538914087</v>
      </c>
      <c r="BT42" s="33">
        <f t="shared" si="51"/>
        <v>-1.0038351047139011</v>
      </c>
      <c r="BU42" s="68">
        <f t="shared" si="18"/>
        <v>-0.18773387954478604</v>
      </c>
      <c r="BV42" s="18" t="str">
        <f t="shared" si="7"/>
        <v>14_end</v>
      </c>
      <c r="BW42" s="57">
        <f>BL42-'CCSD(T)'!BV43</f>
        <v>2.6063669598990202E-3</v>
      </c>
      <c r="BX42" s="65">
        <f>BM42-'CCSD(T)'!BV43</f>
        <v>3.373334817838014E-2</v>
      </c>
      <c r="BY42" s="65">
        <f>BN42-'CCSD(T)'!BV43</f>
        <v>1.730363687839187E-3</v>
      </c>
      <c r="BZ42" s="57">
        <f>BO42-'CCSD(T)'!BW43</f>
        <v>-9.4854933757358317E-2</v>
      </c>
      <c r="CA42" s="57">
        <f>BP42-'CCSD(T)'!BX43</f>
        <v>6.6560423990210893E-2</v>
      </c>
      <c r="CB42" s="57"/>
      <c r="CC42" s="57">
        <f>BR42-'CCSD(T)'!CG43</f>
        <v>0.11334196270609453</v>
      </c>
      <c r="CD42" s="23">
        <f>BQ42-'CCSD(T)'!CG43</f>
        <v>0.30107584225088058</v>
      </c>
      <c r="CE42" s="23">
        <f t="shared" si="19"/>
        <v>6.3954057030311873E-2</v>
      </c>
      <c r="CF42" s="23">
        <f t="shared" si="20"/>
        <v>4.6781538715883642E-2</v>
      </c>
      <c r="CH42" s="23"/>
      <c r="CI42" s="5" t="s">
        <v>39</v>
      </c>
      <c r="CJ42" s="33">
        <v>-1159.3995778389999</v>
      </c>
      <c r="CK42" s="21">
        <f t="shared" si="21"/>
        <v>-1162.2284566769731</v>
      </c>
      <c r="CL42" s="33">
        <v>-1162.2395029009999</v>
      </c>
      <c r="CM42" s="33">
        <v>-1162.125916876</v>
      </c>
      <c r="CN42" s="74">
        <v>-1162.0353382820001</v>
      </c>
      <c r="CO42" s="74">
        <v>-0.102539800973</v>
      </c>
      <c r="CP42" s="34">
        <f>627.5095*(CJ44-CJ43)</f>
        <v>13.448084558535772</v>
      </c>
      <c r="CQ42" s="34">
        <f>627.5095*(CN44-CN43)</f>
        <v>6.5565844665170072</v>
      </c>
      <c r="CR42" s="34">
        <f>627.5095*(CM44-CM43)</f>
        <v>8.8662724883126955</v>
      </c>
      <c r="CS42" s="34">
        <f>627.5095*(CK44-CK43)</f>
        <v>8.055873977780708</v>
      </c>
      <c r="CT42" s="34">
        <f>627.5095*(CL44-CL43)</f>
        <v>7.879463598864322</v>
      </c>
      <c r="CU42" s="33">
        <f t="shared" si="22"/>
        <v>1.3228791323473148</v>
      </c>
      <c r="CV42" s="33">
        <f t="shared" si="23"/>
        <v>-0.98680888944837353</v>
      </c>
      <c r="CW42" s="23"/>
      <c r="CX42" s="33">
        <f>CQ42-'CCSD(T)'!BW43</f>
        <v>4.4561361816024103E-2</v>
      </c>
      <c r="CY42" s="33">
        <f>CR42-'CCSD(T)'!CF43</f>
        <v>0.13134126683740277</v>
      </c>
      <c r="CZ42" s="33">
        <f>CS42-'CCSD(T)'!CG43</f>
        <v>0.37308623062909074</v>
      </c>
      <c r="DA42" s="33">
        <f>CT42-'CCSD(T)'!CG43</f>
        <v>0.19667585171270474</v>
      </c>
      <c r="DB42" s="33">
        <f>CP42-'CCSD(T)'!BV43</f>
        <v>3.3730838309603328E-2</v>
      </c>
      <c r="DC42" s="33"/>
      <c r="DD42" s="33">
        <f t="shared" si="24"/>
        <v>9.7610428527799442E-2</v>
      </c>
      <c r="DE42" s="33">
        <f t="shared" si="25"/>
        <v>6.5334584875301971E-2</v>
      </c>
      <c r="DH42" s="71" t="str">
        <f t="shared" si="41"/>
        <v>14_end</v>
      </c>
      <c r="DI42" s="71" t="str">
        <f t="shared" si="42"/>
        <v>∆E#fwd</v>
      </c>
      <c r="DJ42" s="23">
        <f t="shared" si="43"/>
        <v>6.6307673741082596E-2</v>
      </c>
      <c r="DK42" s="23">
        <f t="shared" si="44"/>
        <v>7.2010388378210166E-2</v>
      </c>
      <c r="DL42" s="23">
        <f t="shared" si="45"/>
        <v>8.3333889006610207E-2</v>
      </c>
      <c r="DN42" s="71">
        <f>'CCSD(T)'!BX43</f>
        <v>8.7334043905814021</v>
      </c>
      <c r="DO42" s="23">
        <f t="shared" si="46"/>
        <v>0.13286809773129349</v>
      </c>
      <c r="DP42" s="39">
        <f>'CCSD(T)'!CG43</f>
        <v>7.6827877471516173</v>
      </c>
      <c r="DQ42" s="23">
        <f t="shared" si="47"/>
        <v>0.19667585171270474</v>
      </c>
      <c r="DR42" s="23">
        <f t="shared" si="36"/>
        <v>0.37308623062909074</v>
      </c>
      <c r="DU42" s="75">
        <f t="shared" si="52"/>
        <v>-0.102539800973</v>
      </c>
      <c r="DV42" s="23">
        <f t="shared" si="53"/>
        <v>-0.11358602499990411</v>
      </c>
      <c r="DW42">
        <f t="shared" si="31"/>
        <v>1.107726208965558</v>
      </c>
      <c r="DY42" s="5" t="s">
        <v>39</v>
      </c>
      <c r="DZ42">
        <v>-1164.2356299359999</v>
      </c>
      <c r="EA42" s="34">
        <f>627.5095*(DZ44-DZ43)</f>
        <v>11.72820004496266</v>
      </c>
      <c r="EB42" s="28"/>
      <c r="EC42" s="5" t="s">
        <v>39</v>
      </c>
      <c r="ED42" s="33">
        <v>-1160.4434459619999</v>
      </c>
      <c r="EE42" s="21">
        <f t="shared" si="32"/>
        <v>-1164.4161777431389</v>
      </c>
      <c r="EF42" s="33">
        <v>-1164.4332590409999</v>
      </c>
      <c r="EG42" s="33">
        <v>-1164.2354367959999</v>
      </c>
      <c r="EH42" s="74">
        <v>-1164.229208982</v>
      </c>
      <c r="EI42" s="74">
        <v>-0.18074094713899999</v>
      </c>
      <c r="EJ42" s="34">
        <f>627.5095*(ED44-ED43)</f>
        <v>16.735264208666315</v>
      </c>
      <c r="EK42" s="34">
        <f>627.5095*(EH44-EH43)</f>
        <v>9.2297008904224409</v>
      </c>
      <c r="EL42" s="34">
        <f>627.5095*(EG44-EG43)</f>
        <v>11.686673549525764</v>
      </c>
      <c r="EM42" s="34">
        <f>627.5095*(EE44-EE43)</f>
        <v>10.626838925837454</v>
      </c>
      <c r="EN42" s="34">
        <f>627.5095*(EF44-EF43)</f>
        <v>10.442992391149703</v>
      </c>
      <c r="EO42" s="33">
        <f t="shared" si="33"/>
        <v>1.2132915007272622</v>
      </c>
      <c r="EP42" s="33">
        <f t="shared" si="34"/>
        <v>-1.2436811583760612</v>
      </c>
      <c r="ER42" s="39"/>
      <c r="ES42" s="23">
        <f>EN42-'LNO-CCSD(T)-def2nZVP'!MF43</f>
        <v>0.21520349185349197</v>
      </c>
      <c r="ET42" s="33">
        <f>EN42-'LNO-CCSD(T)-def2nZVP'!PV43</f>
        <v>0.33804751515342524</v>
      </c>
      <c r="EU42" s="23"/>
    </row>
    <row r="43" spans="1:151" ht="17">
      <c r="A43" s="1">
        <v>14.46</v>
      </c>
      <c r="B43" s="6"/>
      <c r="C43" s="5" t="s">
        <v>40</v>
      </c>
      <c r="D43" s="33">
        <v>-1159.4738263659999</v>
      </c>
      <c r="E43" s="33">
        <f t="shared" si="13"/>
        <v>-1162.6445673041449</v>
      </c>
      <c r="F43" s="33">
        <v>-1162.6568820770001</v>
      </c>
      <c r="G43" s="33">
        <v>-1162.5264742669999</v>
      </c>
      <c r="H43" s="33">
        <v>-1162.4576683380001</v>
      </c>
      <c r="I43" s="335">
        <v>-0.118093037145</v>
      </c>
      <c r="J43" s="18" t="s">
        <v>119</v>
      </c>
      <c r="K43" s="34">
        <f>627.5095*(D44-D42)</f>
        <v>20.177377837056401</v>
      </c>
      <c r="L43" s="34">
        <f>627.5095*(H44-H42)</f>
        <v>12.37511484957391</v>
      </c>
      <c r="M43" s="34">
        <f>627.5095*(G44-G42)</f>
        <v>15.160709213680882</v>
      </c>
      <c r="N43" s="34">
        <f>627.5095*(E44-E42)</f>
        <v>13.888180105703984</v>
      </c>
      <c r="O43" s="34">
        <f>627.5095*(F44-F42)</f>
        <v>13.939183533197415</v>
      </c>
      <c r="P43" s="33">
        <f t="shared" si="48"/>
        <v>1.5640686836235052</v>
      </c>
      <c r="Q43" s="23">
        <f t="shared" si="49"/>
        <v>-1.2215256804834667</v>
      </c>
      <c r="R43" s="33">
        <f>O43-'CCSD(T)'!CI44</f>
        <v>0.5620686602411169</v>
      </c>
      <c r="S43" s="33"/>
      <c r="T43" s="5" t="s">
        <v>40</v>
      </c>
      <c r="U43" s="9">
        <v>-1159.4749461389999</v>
      </c>
      <c r="V43" s="52">
        <f t="shared" si="14"/>
        <v>-1162.6455738039911</v>
      </c>
      <c r="W43" s="336">
        <v>-1162.6578962200001</v>
      </c>
      <c r="X43" s="10">
        <v>-1162.527468131</v>
      </c>
      <c r="Y43" s="10">
        <v>-1162.4589406699999</v>
      </c>
      <c r="Z43" s="9">
        <v>-0.118105672991</v>
      </c>
      <c r="AA43" s="18" t="s">
        <v>119</v>
      </c>
      <c r="AB43" s="34">
        <f>627.5095*(U44-U42)</f>
        <v>19.401860808902473</v>
      </c>
      <c r="AC43" s="34">
        <f>627.5095*(Y44-Y42)</f>
        <v>11.922007809799435</v>
      </c>
      <c r="AD43" s="34">
        <f>627.5095*(X44-X42)</f>
        <v>14.430811498623115</v>
      </c>
      <c r="AE43" s="34">
        <f>627.5095*(V44-V42)</f>
        <v>13.167828102181613</v>
      </c>
      <c r="AF43" s="34">
        <f>627.5095*(W44-W42)</f>
        <v>13.221620144982614</v>
      </c>
      <c r="AG43" s="33">
        <f t="shared" si="37"/>
        <v>1.2996123351831788</v>
      </c>
      <c r="AH43" s="23">
        <f t="shared" si="38"/>
        <v>-1.2091913536405006</v>
      </c>
      <c r="AI43" s="39">
        <f>AF43-'CCSD(T)'!CI44</f>
        <v>-0.15549472797368402</v>
      </c>
      <c r="AJ43" s="361"/>
      <c r="AK43" s="5" t="s">
        <v>40</v>
      </c>
      <c r="AL43" s="9">
        <v>-1159.474946115</v>
      </c>
      <c r="AM43" s="52">
        <f t="shared" si="15"/>
        <v>-1162.6360961290638</v>
      </c>
      <c r="AN43" s="277">
        <v>-1162.646633632</v>
      </c>
      <c r="AO43" s="9">
        <v>-1162.5236071209999</v>
      </c>
      <c r="AP43" s="9">
        <v>-1162.4568565100001</v>
      </c>
      <c r="AQ43" s="9">
        <v>-0.112489008064</v>
      </c>
      <c r="AR43" s="18" t="s">
        <v>119</v>
      </c>
      <c r="AS43" s="34">
        <f>627.5095*(AL44-AL42)</f>
        <v>19.401856416382426</v>
      </c>
      <c r="AT43" s="34">
        <f>627.5095*(AP44-AP42)</f>
        <v>11.908098434217461</v>
      </c>
      <c r="AU43" s="34">
        <f>627.5095*(AO44-AO42)</f>
        <v>14.697244502201036</v>
      </c>
      <c r="AV43" s="34">
        <f>627.5095*(AM44-AM42)</f>
        <v>13.531095275720155</v>
      </c>
      <c r="AW43" s="34">
        <f>627.5095*(AN44-AN42)</f>
        <v>13.610162104589127</v>
      </c>
      <c r="AX43" s="33">
        <f t="shared" si="39"/>
        <v>1.7020636703716665</v>
      </c>
      <c r="AY43" s="23">
        <f t="shared" si="40"/>
        <v>-1.0870823976119084</v>
      </c>
      <c r="AZ43" s="33">
        <f>AW43-'CCSD(T)'!CI44</f>
        <v>0.23304723163282937</v>
      </c>
      <c r="BA43" s="33"/>
      <c r="BB43" s="5" t="s">
        <v>40</v>
      </c>
      <c r="BC43" s="33">
        <v>-1159.387865853</v>
      </c>
      <c r="BD43" s="33">
        <v>-1159.38898741</v>
      </c>
      <c r="BE43" s="33">
        <v>-1159.38757087</v>
      </c>
      <c r="BF43" s="33">
        <f t="shared" si="16"/>
        <v>-1162.2158484167751</v>
      </c>
      <c r="BG43" s="33">
        <v>-1162.2265549430001</v>
      </c>
      <c r="BH43" s="33">
        <v>-1162.1127737920001</v>
      </c>
      <c r="BI43" s="33">
        <v>-1162.022708534</v>
      </c>
      <c r="BJ43" s="4">
        <v>-0.103074624775</v>
      </c>
      <c r="BK43" s="18" t="s">
        <v>119</v>
      </c>
      <c r="BL43" s="34">
        <f>627.5095*(BC44-BC42)</f>
        <v>20.735860037067429</v>
      </c>
      <c r="BM43" s="34">
        <f>627.5095*(BD44-BD42)</f>
        <v>20.093676227376566</v>
      </c>
      <c r="BN43" s="34">
        <f>627.5095*(BE44-BE42)</f>
        <v>20.10049098053079</v>
      </c>
      <c r="BO43" s="34">
        <f>627.5095*(BI44-BI42)</f>
        <v>14.0502150643165</v>
      </c>
      <c r="BP43" s="34">
        <f>627.5095*(BH44-BH42)</f>
        <v>17.100047403726997</v>
      </c>
      <c r="BQ43" s="34">
        <f>627.5095*(BF44-BF42)</f>
        <v>15.944437516880413</v>
      </c>
      <c r="BR43" s="34">
        <f>627.5095*(BG44-BG42)</f>
        <v>15.962980109509861</v>
      </c>
      <c r="BS43" s="33">
        <f t="shared" si="50"/>
        <v>1.9127650451933604</v>
      </c>
      <c r="BT43" s="33">
        <f t="shared" si="51"/>
        <v>-1.137067294217136</v>
      </c>
      <c r="BU43" s="68">
        <f t="shared" si="18"/>
        <v>1.8542592629447796E-2</v>
      </c>
      <c r="BV43" s="18" t="str">
        <f t="shared" si="7"/>
        <v>14_start</v>
      </c>
      <c r="BW43" s="57">
        <f>BL43-'CCSD(T)'!BV44</f>
        <v>0.64240222677283754</v>
      </c>
      <c r="BX43" s="65">
        <f>BM43-'CCSD(T)'!BV44</f>
        <v>2.1841708197456455E-4</v>
      </c>
      <c r="BY43" s="65">
        <f>BN43-'CCSD(T)'!BV44</f>
        <v>7.0331702361983162E-3</v>
      </c>
      <c r="BZ43" s="57">
        <f>BO43-'CCSD(T)'!BW44</f>
        <v>0.33616421309361044</v>
      </c>
      <c r="CA43" s="57">
        <f>BP43-'CCSD(T)'!BX44</f>
        <v>0.5712695552431768</v>
      </c>
      <c r="CB43" s="57"/>
      <c r="CC43" s="57">
        <f>BR43-'CCSD(T)'!CG44</f>
        <v>0.5975152343449448</v>
      </c>
      <c r="CD43" s="23">
        <f>BQ43-'CCSD(T)'!CG44</f>
        <v>0.57897264171549701</v>
      </c>
      <c r="CE43" s="23">
        <f t="shared" si="19"/>
        <v>-7.113267152966074E-2</v>
      </c>
      <c r="CF43" s="23">
        <f t="shared" si="20"/>
        <v>2.6245679101768005E-2</v>
      </c>
      <c r="CH43" s="23"/>
      <c r="CI43" s="5" t="s">
        <v>40</v>
      </c>
      <c r="CJ43" s="33">
        <v>-1159.3889874250001</v>
      </c>
      <c r="CK43" s="21">
        <f t="shared" si="21"/>
        <v>-1162.2168561941769</v>
      </c>
      <c r="CL43" s="33">
        <v>-1162.2275759510001</v>
      </c>
      <c r="CM43" s="33">
        <v>-1162.1137684529999</v>
      </c>
      <c r="CN43" s="74">
        <v>-1162.024006371</v>
      </c>
      <c r="CO43" s="74">
        <v>-0.10308774117699999</v>
      </c>
      <c r="CP43" s="34">
        <f>627.5095*(CJ44-CJ42)</f>
        <v>20.093669952347931</v>
      </c>
      <c r="CQ43" s="34">
        <f>627.5095*(CN44-CN42)</f>
        <v>13.66746627221559</v>
      </c>
      <c r="CR43" s="34">
        <f>627.5095*(CM44-CM42)</f>
        <v>16.489523330893178</v>
      </c>
      <c r="CS43" s="34">
        <f>627.5095*(CK44-CK42)</f>
        <v>15.335287136989994</v>
      </c>
      <c r="CT43" s="34">
        <f>627.5095*(CL44-CL42)</f>
        <v>15.363738029802024</v>
      </c>
      <c r="CU43" s="33">
        <f t="shared" si="22"/>
        <v>1.6962717575864339</v>
      </c>
      <c r="CV43" s="33">
        <f t="shared" si="23"/>
        <v>-1.1257853010911543</v>
      </c>
      <c r="CW43" s="23"/>
      <c r="CX43" s="33">
        <f>CQ43-'CCSD(T)'!BW44</f>
        <v>-4.6584579007300064E-2</v>
      </c>
      <c r="CY43" s="33">
        <f>CR43-'CCSD(T)'!CF44</f>
        <v>-4.0215342470823146E-2</v>
      </c>
      <c r="CZ43" s="33">
        <f>CS43-'CCSD(T)'!CG44</f>
        <v>-3.0177738174922197E-2</v>
      </c>
      <c r="DA43" s="33">
        <f>CT43-'CCSD(T)'!CG44</f>
        <v>-1.7268453628922487E-3</v>
      </c>
      <c r="DB43" s="33">
        <f>CP43-'CCSD(T)'!BV44</f>
        <v>2.1214205333919267E-4</v>
      </c>
      <c r="DC43" s="33"/>
      <c r="DD43" s="33">
        <f t="shared" si="24"/>
        <v>-4.0427484524162338E-2</v>
      </c>
      <c r="DE43" s="33">
        <f t="shared" si="25"/>
        <v>3.8488497107930897E-2</v>
      </c>
      <c r="DH43" s="71" t="str">
        <f t="shared" si="41"/>
        <v>14_start</v>
      </c>
      <c r="DI43" s="71" t="str">
        <f t="shared" si="42"/>
        <v>∆E#rev</v>
      </c>
      <c r="DJ43" s="23">
        <f t="shared" si="43"/>
        <v>-0.61052407283381882</v>
      </c>
      <c r="DK43" s="23">
        <f t="shared" si="44"/>
        <v>-0.6091503798904192</v>
      </c>
      <c r="DL43" s="23">
        <f t="shared" si="45"/>
        <v>-0.59924207970783705</v>
      </c>
      <c r="DN43" s="71">
        <f>'CCSD(T)'!BX44</f>
        <v>16.52877784848382</v>
      </c>
      <c r="DO43" s="23">
        <f t="shared" si="46"/>
        <v>-3.9254517590642024E-2</v>
      </c>
      <c r="DP43" s="39">
        <f>'CCSD(T)'!CG44</f>
        <v>15.365464875164916</v>
      </c>
      <c r="DQ43" s="23">
        <f t="shared" si="47"/>
        <v>-1.7268453628922487E-3</v>
      </c>
      <c r="DR43" s="23">
        <f t="shared" si="36"/>
        <v>-3.0177738174922197E-2</v>
      </c>
      <c r="DU43" s="75">
        <f t="shared" si="52"/>
        <v>-0.10308774117699999</v>
      </c>
      <c r="DV43" s="23">
        <f t="shared" si="53"/>
        <v>-0.113807498000142</v>
      </c>
      <c r="DW43">
        <f t="shared" si="31"/>
        <v>1.1039867272359414</v>
      </c>
      <c r="DY43" s="5" t="s">
        <v>40</v>
      </c>
      <c r="DZ43" s="4">
        <v>-1164.2290479736801</v>
      </c>
      <c r="EA43" s="34">
        <f>627.5095*(DZ44-DZ42)</f>
        <v>15.858443929305682</v>
      </c>
      <c r="EB43" s="28"/>
      <c r="EC43" s="5" t="s">
        <v>40</v>
      </c>
      <c r="ED43" s="33">
        <v>-1160.4355709419999</v>
      </c>
      <c r="EE43" s="21">
        <f t="shared" si="32"/>
        <v>-1164.4104434551568</v>
      </c>
      <c r="EF43" s="33">
        <v>-1164.427133058</v>
      </c>
      <c r="EG43" s="33">
        <v>-1164.2289121609999</v>
      </c>
      <c r="EH43" s="74">
        <v>-1164.222969956</v>
      </c>
      <c r="EI43" s="74">
        <v>-0.18153129415700001</v>
      </c>
      <c r="EJ43" s="34">
        <f>627.5095*(ED44-ED42)</f>
        <v>21.676914071374259</v>
      </c>
      <c r="EK43" s="34">
        <f>627.5095*(EH44-EH42)</f>
        <v>13.144748976171275</v>
      </c>
      <c r="EL43" s="34">
        <f>627.5095*(EG44-EG42)</f>
        <v>15.78094399606154</v>
      </c>
      <c r="EM43" s="34">
        <f>627.5095*(EE44-EE42)</f>
        <v>14.225159110292452</v>
      </c>
      <c r="EN43" s="34">
        <f>627.5095*(EF44-EF42)</f>
        <v>14.287104920455041</v>
      </c>
      <c r="EO43" s="33">
        <f t="shared" si="33"/>
        <v>1.1423559442837661</v>
      </c>
      <c r="EP43" s="33">
        <f t="shared" si="34"/>
        <v>-1.4938390756064983</v>
      </c>
      <c r="ER43" s="39"/>
      <c r="ES43" s="23">
        <f>EN43-'LNO-CCSD(T)-def2nZVP'!MF44</f>
        <v>-0.10375109678942529</v>
      </c>
      <c r="ET43" s="33">
        <f>EN43-'LNO-CCSD(T)-def2nZVP'!PV44</f>
        <v>-8.5760890447520666E-2</v>
      </c>
      <c r="EU43" s="23"/>
    </row>
    <row r="44" spans="1:151" ht="17">
      <c r="A44" s="1">
        <v>-4.13</v>
      </c>
      <c r="B44" s="6"/>
      <c r="C44" s="5" t="s">
        <v>41</v>
      </c>
      <c r="D44" s="33">
        <v>-1159.4472168120001</v>
      </c>
      <c r="E44" s="33">
        <f t="shared" si="13"/>
        <v>-1162.6278821872331</v>
      </c>
      <c r="F44" s="33">
        <v>-1162.640478794</v>
      </c>
      <c r="G44" s="33">
        <v>-1162.5084223270001</v>
      </c>
      <c r="H44" s="33">
        <v>-1162.443117242</v>
      </c>
      <c r="I44" s="335">
        <v>-0.119459860233</v>
      </c>
      <c r="J44" s="18" t="s">
        <v>120</v>
      </c>
      <c r="K44" s="34">
        <f>627.5095*(D42-D43)</f>
        <v>-3.4796299113980553</v>
      </c>
      <c r="L44" s="34">
        <f>627.5095*(H42-H43)</f>
        <v>-3.2441638740961878</v>
      </c>
      <c r="M44" s="34">
        <f>627.5095*(G42-G43)</f>
        <v>-3.8329453703448708</v>
      </c>
      <c r="N44" s="34">
        <f>627.5095*(E42-E43)</f>
        <v>-3.4181107349822439</v>
      </c>
      <c r="O44" s="34">
        <f>627.5095*(F42-F43)</f>
        <v>-3.6459676194805999</v>
      </c>
      <c r="P44" s="33">
        <f t="shared" si="48"/>
        <v>-0.4018037453844121</v>
      </c>
      <c r="Q44" s="23">
        <f t="shared" si="49"/>
        <v>0.18697775086427093</v>
      </c>
      <c r="R44" s="33">
        <f>O44-'CCSD(T)'!CI45</f>
        <v>-0.43644888119154768</v>
      </c>
      <c r="S44" s="33"/>
      <c r="T44" s="5" t="s">
        <v>41</v>
      </c>
      <c r="U44" s="9">
        <v>-1159.448381919</v>
      </c>
      <c r="V44" s="52">
        <f t="shared" si="14"/>
        <v>-1162.628857499624</v>
      </c>
      <c r="W44" s="336">
        <v>-1162.6414601419999</v>
      </c>
      <c r="X44" s="10">
        <v>-1162.509395371</v>
      </c>
      <c r="Y44" s="10">
        <v>-1162.4441973519999</v>
      </c>
      <c r="Z44" s="9">
        <v>-0.11946212862400001</v>
      </c>
      <c r="AA44" s="18" t="s">
        <v>120</v>
      </c>
      <c r="AB44" s="34">
        <f>627.5095*(U42-U43)</f>
        <v>-2.7325603988408793</v>
      </c>
      <c r="AC44" s="34">
        <f>627.5095*(Y42-Y43)</f>
        <v>-2.6704357032779793</v>
      </c>
      <c r="AD44" s="34">
        <f>627.5095*(X42-X43)</f>
        <v>-3.0899829074059575</v>
      </c>
      <c r="AE44" s="34">
        <f>627.5095*(V42-V43)</f>
        <v>-2.6781883069743571</v>
      </c>
      <c r="AF44" s="34">
        <f>627.5095*(W42-W43)</f>
        <v>-2.9078250571179409</v>
      </c>
      <c r="AG44" s="33">
        <f t="shared" si="37"/>
        <v>-0.23738935383996163</v>
      </c>
      <c r="AH44" s="23">
        <f t="shared" si="38"/>
        <v>0.18215785028801657</v>
      </c>
      <c r="AI44" s="39">
        <f>AF44-'CCSD(T)'!CI45</f>
        <v>0.30169368117111128</v>
      </c>
      <c r="AJ44" s="361"/>
      <c r="AK44" s="5" t="s">
        <v>41</v>
      </c>
      <c r="AL44" s="9">
        <v>-1159.4483819449999</v>
      </c>
      <c r="AM44" s="52">
        <f t="shared" si="15"/>
        <v>-1162.61904645344</v>
      </c>
      <c r="AN44" s="277">
        <v>-1162.629835684</v>
      </c>
      <c r="AO44" s="9">
        <v>-1162.505430205</v>
      </c>
      <c r="AP44" s="9">
        <v>-1162.4420341049999</v>
      </c>
      <c r="AQ44" s="9">
        <v>-0.11361624844</v>
      </c>
      <c r="AR44" s="18" t="s">
        <v>120</v>
      </c>
      <c r="AS44" s="34">
        <f>627.5095*(AL42-AL43)</f>
        <v>-2.7325873817493824</v>
      </c>
      <c r="AT44" s="34">
        <f>627.5095*(AP42-AP43)</f>
        <v>-2.6068984837872757</v>
      </c>
      <c r="AU44" s="34">
        <f>627.5095*(AO42-AO43)</f>
        <v>-3.291057031560455</v>
      </c>
      <c r="AV44" s="34">
        <f>627.5095*(AM42-AM43)</f>
        <v>-2.8322618498256387</v>
      </c>
      <c r="AW44" s="34">
        <f>627.5095*(AN42-AN43)</f>
        <v>-3.0692901540983115</v>
      </c>
      <c r="AX44" s="33">
        <f t="shared" si="39"/>
        <v>-0.46239167031103579</v>
      </c>
      <c r="AY44" s="23">
        <f t="shared" si="40"/>
        <v>0.22176687746214352</v>
      </c>
      <c r="AZ44" s="33">
        <f>AW44-'CCSD(T)'!CI45</f>
        <v>0.14022858419074069</v>
      </c>
      <c r="BA44" s="33"/>
      <c r="BB44" s="5" t="s">
        <v>41</v>
      </c>
      <c r="BC44" s="33">
        <v>-1159.366484567</v>
      </c>
      <c r="BD44" s="33">
        <v>-1159.3675565200001</v>
      </c>
      <c r="BE44" s="33">
        <v>-1159.3661909800001</v>
      </c>
      <c r="BF44" s="33">
        <f t="shared" si="16"/>
        <v>-1162.203125320807</v>
      </c>
      <c r="BG44" s="33">
        <v>-1162.21413102</v>
      </c>
      <c r="BH44" s="33">
        <v>-1162.0987501560001</v>
      </c>
      <c r="BI44" s="33">
        <v>-1162.0124821259999</v>
      </c>
      <c r="BJ44" s="4">
        <v>-0.104375164807</v>
      </c>
      <c r="BK44" s="18" t="s">
        <v>120</v>
      </c>
      <c r="BL44" s="34">
        <f>627.5095*(BC42-BC43)</f>
        <v>-7.3188999498813629</v>
      </c>
      <c r="BM44" s="34">
        <f>627.5095*(BD42-BD43)</f>
        <v>-6.6455891589720189</v>
      </c>
      <c r="BN44" s="34">
        <f>627.5095*(BE42-BE43)</f>
        <v>-6.68440689661678</v>
      </c>
      <c r="BO44" s="34">
        <f>627.5095*(BI42-BI43)</f>
        <v>-7.6330468933728755</v>
      </c>
      <c r="BP44" s="34">
        <f>627.5095*(BH42-BH43)</f>
        <v>-8.3000825891553838</v>
      </c>
      <c r="BQ44" s="34">
        <f>627.5095*(BF42-BF43)</f>
        <v>-7.9605739274779159</v>
      </c>
      <c r="BR44" s="34">
        <f>627.5095*(BG42-BG43)</f>
        <v>-8.166850399652148</v>
      </c>
      <c r="BS44" s="33">
        <f t="shared" si="50"/>
        <v>-0.53380350627927253</v>
      </c>
      <c r="BT44" s="33">
        <f t="shared" si="51"/>
        <v>0.13323218950323579</v>
      </c>
      <c r="BU44" s="68">
        <f t="shared" si="18"/>
        <v>-0.20627647217423206</v>
      </c>
      <c r="BV44" s="18" t="str">
        <f t="shared" si="7"/>
        <v>14_ts</v>
      </c>
      <c r="BW44" s="57">
        <f>BL44-'CCSD(T)'!BV45</f>
        <v>-0.63979585981294207</v>
      </c>
      <c r="BX44" s="65">
        <f>BM44-'CCSD(T)'!BV45</f>
        <v>3.3514931096402023E-2</v>
      </c>
      <c r="BY44" s="65">
        <f>BN44-'CCSD(T)'!BV45</f>
        <v>-5.3028065483591291E-3</v>
      </c>
      <c r="BZ44" s="57">
        <f>BO44-'CCSD(T)'!BW45</f>
        <v>-0.43101914685096965</v>
      </c>
      <c r="CA44" s="57">
        <f>BP44-'CCSD(T)'!BX45</f>
        <v>-0.5047091312529659</v>
      </c>
      <c r="CB44" s="57"/>
      <c r="CC44" s="57">
        <f>BR44-'CCSD(T)'!CG45</f>
        <v>-0.48417327163885027</v>
      </c>
      <c r="CD44" s="23">
        <f>BQ44-'CCSD(T)'!CG45</f>
        <v>-0.2778967994646182</v>
      </c>
      <c r="CE44" s="23">
        <f t="shared" si="19"/>
        <v>0.13508672855997617</v>
      </c>
      <c r="CF44" s="23">
        <f t="shared" si="20"/>
        <v>2.0535859614115637E-2</v>
      </c>
      <c r="CH44" s="23"/>
      <c r="CI44" s="5" t="s">
        <v>41</v>
      </c>
      <c r="CJ44" s="33">
        <v>-1159.3675565389999</v>
      </c>
      <c r="CK44" s="21">
        <f t="shared" si="21"/>
        <v>-1162.2040183423551</v>
      </c>
      <c r="CL44" s="33">
        <v>-1162.2150192270001</v>
      </c>
      <c r="CM44" s="33">
        <v>-1162.099639149</v>
      </c>
      <c r="CN44" s="74">
        <v>-1162.0135577890001</v>
      </c>
      <c r="CO44" s="74">
        <v>-0.104379193355</v>
      </c>
      <c r="CP44" s="34">
        <f>627.5095*(CJ42-CJ43)</f>
        <v>-6.6455853938121567</v>
      </c>
      <c r="CQ44" s="34">
        <f>627.5095*(CN42-CN43)</f>
        <v>-7.1108818056985825</v>
      </c>
      <c r="CR44" s="34">
        <f>627.5095*(CM42-CM43)</f>
        <v>-7.6232508425804815</v>
      </c>
      <c r="CS44" s="34">
        <f>627.5095*(CK42-CK43)</f>
        <v>-7.2794131592092857</v>
      </c>
      <c r="CT44" s="34">
        <f>627.5095*(CL42-CL43)</f>
        <v>-7.4842744309377016</v>
      </c>
      <c r="CU44" s="33">
        <f t="shared" si="22"/>
        <v>-0.37339262523911909</v>
      </c>
      <c r="CV44" s="33">
        <f t="shared" si="23"/>
        <v>0.13897641164277985</v>
      </c>
      <c r="CW44" s="23"/>
      <c r="CX44" s="33">
        <f>CQ44-'CCSD(T)'!BW45</f>
        <v>9.1145940823323279E-2</v>
      </c>
      <c r="CY44" s="33">
        <f>CR44-'CCSD(T)'!CF45</f>
        <v>0.1715566093082268</v>
      </c>
      <c r="CZ44" s="33">
        <f>CS44-'CCSD(T)'!CG45</f>
        <v>0.40326396880401205</v>
      </c>
      <c r="DA44" s="33">
        <f>CT44-'CCSD(T)'!CG45</f>
        <v>0.1984026970755961</v>
      </c>
      <c r="DB44" s="33">
        <f>CP44-'CCSD(T)'!BV45</f>
        <v>3.3518696256264136E-2</v>
      </c>
      <c r="DC44" s="33"/>
      <c r="DD44" s="33">
        <f t="shared" si="24"/>
        <v>0.13803791305196267</v>
      </c>
      <c r="DE44" s="33">
        <f t="shared" si="25"/>
        <v>2.6846087767369298E-2</v>
      </c>
      <c r="DH44" s="71" t="str">
        <f t="shared" si="41"/>
        <v>14_ts</v>
      </c>
      <c r="DI44" s="71" t="str">
        <f t="shared" si="42"/>
        <v>∆Ereac</v>
      </c>
      <c r="DJ44" s="23">
        <f t="shared" si="43"/>
        <v>0.6768317465749023</v>
      </c>
      <c r="DK44" s="23">
        <f t="shared" si="44"/>
        <v>0.68116076826863026</v>
      </c>
      <c r="DL44" s="23">
        <f t="shared" si="45"/>
        <v>0.68257596871444637</v>
      </c>
      <c r="DN44" s="71">
        <f>'CCSD(T)'!BX45</f>
        <v>-7.7953734579024179</v>
      </c>
      <c r="DO44" s="23">
        <f t="shared" si="46"/>
        <v>0.1721226153219364</v>
      </c>
      <c r="DP44" s="39">
        <f>'CCSD(T)'!CG45</f>
        <v>-7.6826771280132977</v>
      </c>
      <c r="DQ44" s="23">
        <f t="shared" si="47"/>
        <v>0.1984026970755961</v>
      </c>
      <c r="DR44" s="23">
        <f t="shared" si="36"/>
        <v>0.40326396880401205</v>
      </c>
      <c r="DU44" s="75">
        <f t="shared" si="52"/>
        <v>-0.104379193355</v>
      </c>
      <c r="DV44" s="23">
        <f t="shared" si="53"/>
        <v>-0.1153800780000438</v>
      </c>
      <c r="DW44">
        <f t="shared" si="31"/>
        <v>1.1053934629254043</v>
      </c>
      <c r="DY44" s="5" t="s">
        <v>41</v>
      </c>
      <c r="DZ44">
        <v>-1164.210357898</v>
      </c>
      <c r="EA44" s="34">
        <f>627.5095*(DZ42-DZ43)</f>
        <v>-4.130243884343022</v>
      </c>
      <c r="EB44" s="28"/>
      <c r="EC44" s="5" t="s">
        <v>41</v>
      </c>
      <c r="ED44" s="33">
        <v>-1160.408901602</v>
      </c>
      <c r="EE44" s="21">
        <f t="shared" si="32"/>
        <v>-1164.393508510067</v>
      </c>
      <c r="EF44" s="33">
        <v>-1164.410491091</v>
      </c>
      <c r="EG44" s="33">
        <v>-1164.2102882619999</v>
      </c>
      <c r="EH44" s="74">
        <v>-1164.208261492</v>
      </c>
      <c r="EI44" s="74">
        <v>-0.18322024806699999</v>
      </c>
      <c r="EJ44" s="34">
        <f>627.5095*(ED42-ED43)</f>
        <v>-4.9416498627079459</v>
      </c>
      <c r="EK44" s="34">
        <f>627.5095*(EH42-EH43)</f>
        <v>-3.9150480857488343</v>
      </c>
      <c r="EL44" s="34">
        <f>627.5095*(EG42-EG43)</f>
        <v>-4.0942704465357753</v>
      </c>
      <c r="EM44" s="34">
        <f>627.5095*(EE42-EE43)</f>
        <v>-3.5983201844549977</v>
      </c>
      <c r="EN44" s="34">
        <f>627.5095*(EF42-EF43)</f>
        <v>-3.8441125293053391</v>
      </c>
      <c r="EO44" s="33">
        <f t="shared" si="33"/>
        <v>7.0935556443495251E-2</v>
      </c>
      <c r="EP44" s="33">
        <f t="shared" si="34"/>
        <v>0.25015791723043623</v>
      </c>
      <c r="ER44" s="39"/>
      <c r="ES44" s="23">
        <f>EN44-'LNO-CCSD(T)-def2nZVP'!MF45</f>
        <v>0.31895458864291726</v>
      </c>
      <c r="ET44" s="33">
        <f>EN44-'LNO-CCSD(T)-def2nZVP'!PV45</f>
        <v>0.42380840560094324</v>
      </c>
      <c r="EU44" s="23"/>
    </row>
    <row r="45" spans="1:151" ht="17">
      <c r="A45" s="1">
        <v>20.27</v>
      </c>
      <c r="B45" s="6"/>
      <c r="C45" s="5" t="s">
        <v>42</v>
      </c>
      <c r="D45" s="33">
        <v>-986.52232868199997</v>
      </c>
      <c r="E45" s="33">
        <f t="shared" si="13"/>
        <v>-988.0199255775799</v>
      </c>
      <c r="F45" s="33">
        <v>-988.02872238800001</v>
      </c>
      <c r="G45" s="33">
        <v>-987.96176411399995</v>
      </c>
      <c r="H45" s="33">
        <v>-987.95472270200003</v>
      </c>
      <c r="I45" s="335">
        <v>-5.8161463580000003E-2</v>
      </c>
      <c r="J45" s="18" t="s">
        <v>118</v>
      </c>
      <c r="K45" s="34">
        <f>627.5095*(D47-D46)</f>
        <v>28.154444891148167</v>
      </c>
      <c r="L45" s="34">
        <f>627.5095*(H47-H46)</f>
        <v>20.837355306147977</v>
      </c>
      <c r="M45" s="34">
        <f>627.5095*(G47-G46)</f>
        <v>24.387092461434495</v>
      </c>
      <c r="N45" s="34">
        <f>627.5095*(E47-E46)</f>
        <v>24.172151272840704</v>
      </c>
      <c r="O45" s="34">
        <f>627.5095*(F47-F46)</f>
        <v>23.837536584043779</v>
      </c>
      <c r="P45" s="33">
        <f t="shared" si="48"/>
        <v>3.0001812778958019</v>
      </c>
      <c r="Q45" s="23">
        <f t="shared" si="49"/>
        <v>-0.54955587739071632</v>
      </c>
      <c r="R45" s="33">
        <f>O45-'CCSD(T)'!CI46</f>
        <v>-5.7725978104866016E-2</v>
      </c>
      <c r="S45" s="33"/>
      <c r="T45" s="5" t="s">
        <v>42</v>
      </c>
      <c r="U45" s="9">
        <v>-986.52277799499996</v>
      </c>
      <c r="V45" s="52">
        <f t="shared" si="14"/>
        <v>-988.0203155672209</v>
      </c>
      <c r="W45" s="336">
        <v>-988.02909079000005</v>
      </c>
      <c r="X45" s="10">
        <v>-987.96215782599995</v>
      </c>
      <c r="Y45" s="10">
        <v>-987.95496739299995</v>
      </c>
      <c r="Z45" s="9">
        <v>-5.8157741221000002E-2</v>
      </c>
      <c r="AA45" s="18" t="s">
        <v>118</v>
      </c>
      <c r="AB45" s="34">
        <f>627.5095*(U47-U46)</f>
        <v>28.350550395049552</v>
      </c>
      <c r="AC45" s="34">
        <f>627.5095*(Y47-Y46)</f>
        <v>20.873898321869898</v>
      </c>
      <c r="AD45" s="34">
        <f>627.5095*(X47-X46)</f>
        <v>24.566459149306908</v>
      </c>
      <c r="AE45" s="34">
        <f>627.5095*(V47-V46)</f>
        <v>24.328388977117633</v>
      </c>
      <c r="AF45" s="34">
        <f>627.5095*(W47-W46)</f>
        <v>24.000434285186277</v>
      </c>
      <c r="AG45" s="33">
        <f t="shared" si="37"/>
        <v>3.1265359633163783</v>
      </c>
      <c r="AH45" s="23">
        <f t="shared" si="38"/>
        <v>-0.56602486412063158</v>
      </c>
      <c r="AI45" s="39">
        <f>AF45-'CCSD(T)'!CI46</f>
        <v>0.10517172303763189</v>
      </c>
      <c r="AJ45" s="361"/>
      <c r="AK45" s="5" t="s">
        <v>42</v>
      </c>
      <c r="AL45" s="9">
        <v>-986.52277801100001</v>
      </c>
      <c r="AM45" s="52">
        <f t="shared" si="15"/>
        <v>-988.013363866497</v>
      </c>
      <c r="AN45" s="277">
        <v>-988.021048726</v>
      </c>
      <c r="AO45" s="9">
        <v>-987.95714270400003</v>
      </c>
      <c r="AP45" s="9">
        <v>-987.95393872499994</v>
      </c>
      <c r="AQ45" s="9">
        <v>-5.6221162497000002E-2</v>
      </c>
      <c r="AR45" s="18" t="s">
        <v>118</v>
      </c>
      <c r="AS45" s="34">
        <f>627.5095*(AL47-AL46)</f>
        <v>28.350561062669577</v>
      </c>
      <c r="AT45" s="34">
        <f>627.5095*(AP47-AP46)</f>
        <v>20.88900937813456</v>
      </c>
      <c r="AU45" s="34">
        <f>627.5095*(AO47-AO46)</f>
        <v>24.632918053021665</v>
      </c>
      <c r="AV45" s="34">
        <f>627.5095*(AM47-AM46)</f>
        <v>24.426287118918783</v>
      </c>
      <c r="AW45" s="34">
        <f>627.5095*(AN47-AN46)</f>
        <v>24.147266488077996</v>
      </c>
      <c r="AX45" s="33">
        <f t="shared" si="39"/>
        <v>3.2582571099434361</v>
      </c>
      <c r="AY45" s="23">
        <f t="shared" si="40"/>
        <v>-0.48565156494366946</v>
      </c>
      <c r="AZ45" s="33">
        <f>AW45-'CCSD(T)'!CI46</f>
        <v>0.25200392592935117</v>
      </c>
      <c r="BA45" s="33"/>
      <c r="BB45" s="5" t="s">
        <v>42</v>
      </c>
      <c r="BC45" s="33">
        <v>-986.48237961799998</v>
      </c>
      <c r="BD45" s="33">
        <v>-986.48282213000005</v>
      </c>
      <c r="BE45" s="33">
        <v>-986.48193784</v>
      </c>
      <c r="BF45" s="33">
        <f t="shared" si="16"/>
        <v>-987.68868552519007</v>
      </c>
      <c r="BG45" s="33">
        <v>-987.69589481200001</v>
      </c>
      <c r="BH45" s="33">
        <v>-987.64099532700004</v>
      </c>
      <c r="BI45" s="33">
        <v>-987.60926503600001</v>
      </c>
      <c r="BJ45" s="4">
        <v>-4.7690198189999998E-2</v>
      </c>
      <c r="BK45" s="18" t="s">
        <v>118</v>
      </c>
      <c r="BL45" s="34">
        <f>627.5095*(BC47-BC46)</f>
        <v>28.311164761249156</v>
      </c>
      <c r="BM45" s="34">
        <f>627.5095*(BD47-BD46)</f>
        <v>28.466479010096521</v>
      </c>
      <c r="BN45" s="34">
        <f>627.5095*(BE47-BE46)</f>
        <v>28.502868285975993</v>
      </c>
      <c r="BO45" s="34">
        <f>627.5095*(BI47-BI46)</f>
        <v>20.666671467145143</v>
      </c>
      <c r="BP45" s="34">
        <f>627.5095*(BH47-BH46)</f>
        <v>25.417227744330461</v>
      </c>
      <c r="BQ45" s="34">
        <f>627.5095*(BF47-BF46)</f>
        <v>24.707933044249003</v>
      </c>
      <c r="BR45" s="34">
        <f>627.5095*(BG47-BG46)</f>
        <v>24.233830168567764</v>
      </c>
      <c r="BS45" s="33">
        <f t="shared" si="50"/>
        <v>3.5671587014226205</v>
      </c>
      <c r="BT45" s="33">
        <f t="shared" si="51"/>
        <v>-1.1833975757626973</v>
      </c>
      <c r="BU45" s="68">
        <f t="shared" si="18"/>
        <v>-0.47410287568123977</v>
      </c>
      <c r="BV45" s="18" t="str">
        <f t="shared" si="7"/>
        <v>15_end</v>
      </c>
      <c r="BW45" s="57">
        <f>BL45-'CCSD(T)'!BV46</f>
        <v>-0.17930348079875813</v>
      </c>
      <c r="BX45" s="65">
        <f>BM45-'CCSD(T)'!BV46</f>
        <v>-2.3989231951393464E-2</v>
      </c>
      <c r="BY45" s="65">
        <f>BN45-'CCSD(T)'!BV46</f>
        <v>1.2400043928078475E-2</v>
      </c>
      <c r="BZ45" s="57">
        <f>BO45-'CCSD(T)'!BW46</f>
        <v>0.10664027314058444</v>
      </c>
      <c r="CA45" s="57">
        <f>BP45-'CCSD(T)'!BX46</f>
        <v>-0.19010717384934139</v>
      </c>
      <c r="CB45" s="57"/>
      <c r="CC45" s="57">
        <f>BR45-'CCSD(T)'!CG46</f>
        <v>-0.17804875679105336</v>
      </c>
      <c r="CD45" s="23">
        <f>BQ45-'CCSD(T)'!CG46</f>
        <v>0.2960541188901864</v>
      </c>
      <c r="CE45" s="23">
        <f t="shared" si="19"/>
        <v>-1.0803693050583263E-2</v>
      </c>
      <c r="CF45" s="23">
        <f t="shared" si="20"/>
        <v>1.2058417058288029E-2</v>
      </c>
      <c r="CH45" s="23"/>
      <c r="CI45" s="5" t="s">
        <v>42</v>
      </c>
      <c r="CJ45" s="33">
        <v>-986.48282205199996</v>
      </c>
      <c r="CK45" s="21">
        <f t="shared" si="21"/>
        <v>-987.68906082503395</v>
      </c>
      <c r="CL45" s="33">
        <v>-987.69624827600001</v>
      </c>
      <c r="CM45" s="33">
        <v>-987.64137571699996</v>
      </c>
      <c r="CN45" s="74">
        <v>-987.60950711400005</v>
      </c>
      <c r="CO45" s="74">
        <v>-4.7685108034000001E-2</v>
      </c>
      <c r="CP45" s="34">
        <f>627.5095*(CJ47-CJ46)</f>
        <v>28.466487795207954</v>
      </c>
      <c r="CQ45" s="34">
        <f>627.5095*(CN47-CN46)</f>
        <v>20.542805484406841</v>
      </c>
      <c r="CR45" s="34">
        <f>627.5095*(CM47-CM46)</f>
        <v>25.502746621494307</v>
      </c>
      <c r="CS45" s="34">
        <f>627.5095*(CK47-CK46)</f>
        <v>24.765338695125681</v>
      </c>
      <c r="CT45" s="34">
        <f>627.5095*(CL47-CL46)</f>
        <v>24.298633702178186</v>
      </c>
      <c r="CU45" s="33">
        <f t="shared" si="22"/>
        <v>3.7558282177713451</v>
      </c>
      <c r="CV45" s="33">
        <f t="shared" si="23"/>
        <v>-1.2041129193161204</v>
      </c>
      <c r="CW45" s="23"/>
      <c r="CX45" s="33">
        <f>CQ45-'CCSD(T)'!BW46</f>
        <v>-1.7225709597717298E-2</v>
      </c>
      <c r="CY45" s="33">
        <f>CR45-'CCSD(T)'!CF46</f>
        <v>-0.10821197641042346</v>
      </c>
      <c r="CZ45" s="33">
        <f>CS45-'CCSD(T)'!CG46</f>
        <v>0.35345976976686444</v>
      </c>
      <c r="DA45" s="33">
        <f>CT45-'CCSD(T)'!CG46</f>
        <v>-0.11324522318063046</v>
      </c>
      <c r="DB45" s="33">
        <f>CP45-'CCSD(T)'!BV46</f>
        <v>-2.3980446839960479E-2</v>
      </c>
      <c r="DC45" s="33"/>
      <c r="DD45" s="33">
        <f t="shared" si="24"/>
        <v>-8.4231529570462982E-2</v>
      </c>
      <c r="DE45" s="33">
        <f t="shared" si="25"/>
        <v>-5.0332467702070005E-3</v>
      </c>
      <c r="DH45" s="71" t="str">
        <f t="shared" si="41"/>
        <v>15_end</v>
      </c>
      <c r="DI45" s="71" t="str">
        <f t="shared" si="42"/>
        <v>∆E#fwd</v>
      </c>
      <c r="DJ45" s="23">
        <f t="shared" si="43"/>
        <v>8.5518877163845985E-2</v>
      </c>
      <c r="DK45" s="23">
        <f t="shared" si="44"/>
        <v>5.7405650876678038E-2</v>
      </c>
      <c r="DL45" s="23">
        <f t="shared" si="45"/>
        <v>6.4803533610422903E-2</v>
      </c>
      <c r="DN45" s="71">
        <f>'CCSD(T)'!BX46</f>
        <v>25.607334918179802</v>
      </c>
      <c r="DO45" s="23">
        <f t="shared" si="46"/>
        <v>-0.10458829668549541</v>
      </c>
      <c r="DP45" s="39">
        <f>'CCSD(T)'!CG46</f>
        <v>24.411878925358817</v>
      </c>
      <c r="DQ45" s="23">
        <f t="shared" si="47"/>
        <v>-0.11324522318063046</v>
      </c>
      <c r="DR45" s="23">
        <f t="shared" si="36"/>
        <v>0.35345976976686444</v>
      </c>
      <c r="DU45" s="75">
        <f t="shared" si="52"/>
        <v>-4.7685108034000001E-2</v>
      </c>
      <c r="DV45" s="23">
        <f t="shared" si="53"/>
        <v>-5.487255900004584E-2</v>
      </c>
      <c r="DW45">
        <f t="shared" si="31"/>
        <v>1.1507273709209405</v>
      </c>
      <c r="DY45" s="5" t="s">
        <v>42</v>
      </c>
      <c r="DZ45">
        <v>-988.909690942</v>
      </c>
      <c r="EA45" s="34">
        <f>627.5095*(DZ47-DZ46)</f>
        <v>21.162501863623163</v>
      </c>
      <c r="EB45" s="28"/>
      <c r="EC45" s="5" t="s">
        <v>42</v>
      </c>
      <c r="ED45" s="33">
        <v>-987.00848490299995</v>
      </c>
      <c r="EE45" s="21">
        <f t="shared" si="32"/>
        <v>-989.00075946403297</v>
      </c>
      <c r="EF45" s="33">
        <v>-989.01338478599996</v>
      </c>
      <c r="EG45" s="33">
        <v>-988.90910282200002</v>
      </c>
      <c r="EH45" s="74">
        <v>-988.94991361999996</v>
      </c>
      <c r="EI45" s="74">
        <v>-9.1656642033000002E-2</v>
      </c>
      <c r="EJ45" s="34">
        <f>627.5095*(ED47-ED46)</f>
        <v>27.642621160033446</v>
      </c>
      <c r="EK45" s="34">
        <f>627.5095*(EH47-EH46)</f>
        <v>16.859664829551768</v>
      </c>
      <c r="EL45" s="34">
        <f>627.5095*(EG47-EG46)</f>
        <v>21.251704221549129</v>
      </c>
      <c r="EM45" s="34">
        <f>627.5095*(EE47-EE46)</f>
        <v>21.095715882601379</v>
      </c>
      <c r="EN45" s="34">
        <f>627.5095*(EF47-EF46)</f>
        <v>20.720297801535256</v>
      </c>
      <c r="EO45" s="33">
        <f t="shared" si="33"/>
        <v>3.8606329719834882</v>
      </c>
      <c r="EP45" s="33">
        <f t="shared" si="34"/>
        <v>-0.53140642001387306</v>
      </c>
      <c r="ER45" s="39"/>
      <c r="ES45" s="23">
        <f>EN45-'LNO-CCSD(T)-def2nZVP'!MF46</f>
        <v>-0.10569490711733209</v>
      </c>
      <c r="ET45" s="33">
        <f>EN45-'LNO-CCSD(T)-def2nZVP'!PV46</f>
        <v>5.6138384275598696E-2</v>
      </c>
      <c r="EU45" s="23"/>
    </row>
    <row r="46" spans="1:151" ht="17">
      <c r="A46" s="1">
        <v>77.23</v>
      </c>
      <c r="B46" s="6"/>
      <c r="C46" s="5" t="s">
        <v>43</v>
      </c>
      <c r="D46" s="33">
        <v>-986.42232922599999</v>
      </c>
      <c r="E46" s="33">
        <f t="shared" si="13"/>
        <v>-987.93621917983205</v>
      </c>
      <c r="F46" s="33">
        <v>-987.94670151699995</v>
      </c>
      <c r="G46" s="33">
        <v>-987.87244052300002</v>
      </c>
      <c r="H46" s="33">
        <v>-987.86416066499999</v>
      </c>
      <c r="I46" s="335">
        <v>-6.3778656832E-2</v>
      </c>
      <c r="J46" s="18" t="s">
        <v>119</v>
      </c>
      <c r="K46" s="34">
        <f>627.5095*(D47-D45)</f>
        <v>90.905053525966196</v>
      </c>
      <c r="L46" s="34">
        <f>627.5095*(H47-H45)</f>
        <v>77.665893863024962</v>
      </c>
      <c r="M46" s="34">
        <f>627.5095*(G47-G45)</f>
        <v>80.438494388001814</v>
      </c>
      <c r="N46" s="34">
        <f>627.5095*(E47-E45)</f>
        <v>76.698711070392989</v>
      </c>
      <c r="O46" s="34">
        <f>627.5095*(F47-F45)</f>
        <v>75.30641233485234</v>
      </c>
      <c r="P46" s="33">
        <f t="shared" si="48"/>
        <v>-2.3594815281726227</v>
      </c>
      <c r="Q46" s="23">
        <f t="shared" si="49"/>
        <v>-5.1320820531494746</v>
      </c>
      <c r="R46" s="33">
        <f>O46-'CCSD(T)'!CI47</f>
        <v>0.47134469540399948</v>
      </c>
      <c r="S46" s="33"/>
      <c r="T46" s="5" t="s">
        <v>43</v>
      </c>
      <c r="U46" s="9">
        <v>-986.42313870999999</v>
      </c>
      <c r="V46" s="52">
        <f t="shared" si="14"/>
        <v>-987.93687577591595</v>
      </c>
      <c r="W46" s="336">
        <v>-987.947365805</v>
      </c>
      <c r="X46" s="10">
        <v>-987.87312206399997</v>
      </c>
      <c r="Y46" s="10">
        <v>-987.86457121199999</v>
      </c>
      <c r="Z46" s="9">
        <v>-6.3753711916000003E-2</v>
      </c>
      <c r="AA46" s="18" t="s">
        <v>119</v>
      </c>
      <c r="AB46" s="34">
        <f>627.5095*(U47-U45)</f>
        <v>90.875148305736062</v>
      </c>
      <c r="AC46" s="34">
        <f>627.5095*(Y47-Y45)</f>
        <v>77.598360663064327</v>
      </c>
      <c r="AD46" s="34">
        <f>627.5095*(X47-X45)</f>
        <v>80.437245644033624</v>
      </c>
      <c r="AE46" s="34">
        <f>627.5095*(V47-V45)</f>
        <v>76.687650698993835</v>
      </c>
      <c r="AF46" s="34">
        <f>627.5095*(W47-W45)</f>
        <v>75.283638760075632</v>
      </c>
      <c r="AG46" s="33">
        <f t="shared" si="37"/>
        <v>-2.3147219029886941</v>
      </c>
      <c r="AH46" s="23">
        <f t="shared" si="38"/>
        <v>-5.1536068839579912</v>
      </c>
      <c r="AI46" s="39">
        <f>AF46-'CCSD(T)'!CI47</f>
        <v>0.44857112062729243</v>
      </c>
      <c r="AJ46" s="361"/>
      <c r="AK46" s="5" t="s">
        <v>43</v>
      </c>
      <c r="AL46" s="9">
        <v>-986.42313872099999</v>
      </c>
      <c r="AM46" s="52">
        <f t="shared" si="15"/>
        <v>-987.92862226988302</v>
      </c>
      <c r="AN46" s="277">
        <v>-987.93779500999995</v>
      </c>
      <c r="AO46" s="9">
        <v>-987.86730955500002</v>
      </c>
      <c r="AP46" s="9">
        <v>-987.86355219500001</v>
      </c>
      <c r="AQ46" s="9">
        <v>-6.1312714882999997E-2</v>
      </c>
      <c r="AR46" s="18" t="s">
        <v>119</v>
      </c>
      <c r="AS46" s="34">
        <f>627.5095*(AL47-AL45)</f>
        <v>90.875162110941744</v>
      </c>
      <c r="AT46" s="34">
        <f>627.5095*(AP47-AP45)</f>
        <v>77.607415625127175</v>
      </c>
      <c r="AU46" s="34">
        <f>627.5095*(AO47-AO45)</f>
        <v>81.004072465446328</v>
      </c>
      <c r="AV46" s="34">
        <f>627.5095*(AM47-AM45)</f>
        <v>77.602444039359455</v>
      </c>
      <c r="AW46" s="34">
        <f>627.5095*(AN47-AN45)</f>
        <v>76.389764188416621</v>
      </c>
      <c r="AX46" s="33">
        <f t="shared" si="39"/>
        <v>-1.217651436710554</v>
      </c>
      <c r="AY46" s="23">
        <f t="shared" si="40"/>
        <v>-4.614308277029707</v>
      </c>
      <c r="AZ46" s="33">
        <f>AW46-'CCSD(T)'!CI47</f>
        <v>1.5546965489682805</v>
      </c>
      <c r="BA46" s="33"/>
      <c r="BB46" s="5" t="s">
        <v>43</v>
      </c>
      <c r="BC46" s="33">
        <v>-986.38230736900005</v>
      </c>
      <c r="BD46" s="33">
        <v>-986.38297161000003</v>
      </c>
      <c r="BE46" s="33">
        <v>-986.38203424999995</v>
      </c>
      <c r="BF46" s="33">
        <f t="shared" si="16"/>
        <v>-987.60571808716793</v>
      </c>
      <c r="BG46" s="33">
        <v>-987.61446065999996</v>
      </c>
      <c r="BH46" s="33">
        <v>-987.55353269399995</v>
      </c>
      <c r="BI46" s="33">
        <v>-987.51872409099997</v>
      </c>
      <c r="BJ46" s="4">
        <v>-5.2185393167999999E-2</v>
      </c>
      <c r="BK46" s="18" t="s">
        <v>119</v>
      </c>
      <c r="BL46" s="34">
        <f>627.5095*(BC47-BC45)</f>
        <v>91.107451695074602</v>
      </c>
      <c r="BM46" s="34">
        <f>627.5095*(BD47-BD45)</f>
        <v>91.123628890047911</v>
      </c>
      <c r="BN46" s="34">
        <f>627.5095*(BE47-BE45)</f>
        <v>91.193320095114601</v>
      </c>
      <c r="BO46" s="34">
        <f>627.5095*(BI47-BI45)</f>
        <v>77.481974593649866</v>
      </c>
      <c r="BP46" s="34">
        <f>627.5095*(BH47-BH45)</f>
        <v>80.300860846898246</v>
      </c>
      <c r="BQ46" s="34">
        <f>627.5095*(BF47-BF45)</f>
        <v>76.770788593801612</v>
      </c>
      <c r="BR46" s="34">
        <f>627.5095*(BG47-BG45)</f>
        <v>75.334534173038463</v>
      </c>
      <c r="BS46" s="33">
        <f t="shared" si="50"/>
        <v>-2.1474404206114031</v>
      </c>
      <c r="BT46" s="33">
        <f t="shared" si="51"/>
        <v>-4.9663266738597827</v>
      </c>
      <c r="BU46" s="68">
        <f t="shared" si="18"/>
        <v>-1.4362544207631487</v>
      </c>
      <c r="BV46" s="18" t="str">
        <f t="shared" si="7"/>
        <v>15_start</v>
      </c>
      <c r="BW46" s="57">
        <f>BL46-'CCSD(T)'!BV47</f>
        <v>-7.1828060058876986E-2</v>
      </c>
      <c r="BX46" s="65">
        <f>BM46-'CCSD(T)'!BV47</f>
        <v>-5.5650865085567602E-2</v>
      </c>
      <c r="BY46" s="65">
        <f>BN46-'CCSD(T)'!BV47</f>
        <v>1.4040339981121974E-2</v>
      </c>
      <c r="BZ46" s="57">
        <f>BO46-'CCSD(T)'!BW47</f>
        <v>7.6397445312068157E-2</v>
      </c>
      <c r="CA46" s="57">
        <f>BP46-'CCSD(T)'!BX47</f>
        <v>5.3992535744512793E-2</v>
      </c>
      <c r="CB46" s="57"/>
      <c r="CC46" s="57">
        <f>BR46-'CCSD(T)'!CG47</f>
        <v>0.27117261860131237</v>
      </c>
      <c r="CD46" s="23">
        <f>BQ46-'CCSD(T)'!CG47</f>
        <v>1.7074270393644611</v>
      </c>
      <c r="CE46" s="23">
        <f t="shared" si="19"/>
        <v>0.12582059580338978</v>
      </c>
      <c r="CF46" s="23">
        <f t="shared" si="20"/>
        <v>0.21718008285679957</v>
      </c>
      <c r="CH46" s="23"/>
      <c r="CI46" s="5" t="s">
        <v>43</v>
      </c>
      <c r="CJ46" s="33">
        <v>-986.38297160000002</v>
      </c>
      <c r="CK46" s="21">
        <f t="shared" si="21"/>
        <v>-987.60614575808393</v>
      </c>
      <c r="CL46" s="33">
        <v>-987.614905378</v>
      </c>
      <c r="CM46" s="33">
        <v>-987.55399111199995</v>
      </c>
      <c r="CN46" s="74">
        <v>-987.51888631700001</v>
      </c>
      <c r="CO46" s="74">
        <v>-5.2154646084E-2</v>
      </c>
      <c r="CP46" s="34">
        <f>627.5095*(CJ47-CJ45)</f>
        <v>91.12359500446523</v>
      </c>
      <c r="CQ46" s="34">
        <f>627.5095*(CN47-CN45)</f>
        <v>77.408216499504903</v>
      </c>
      <c r="CR46" s="34">
        <f>627.5095*(CM47-CM45)</f>
        <v>80.33741641274878</v>
      </c>
      <c r="CS46" s="34">
        <f>627.5095*(CK47-CK45)</f>
        <v>76.795330899400682</v>
      </c>
      <c r="CT46" s="34">
        <f>627.5095*(CL47-CL45)</f>
        <v>75.342074954710824</v>
      </c>
      <c r="CU46" s="33">
        <f t="shared" si="22"/>
        <v>-2.0661415447940783</v>
      </c>
      <c r="CV46" s="33">
        <f t="shared" si="23"/>
        <v>-4.9953414580379558</v>
      </c>
      <c r="CW46" s="23"/>
      <c r="CX46" s="33">
        <f>CQ46-'CCSD(T)'!BW47</f>
        <v>2.6393511671045644E-3</v>
      </c>
      <c r="CY46" s="33">
        <f>CR46-'CCSD(T)'!CF47</f>
        <v>8.8523416520757792E-2</v>
      </c>
      <c r="CZ46" s="33">
        <f>CS46-'CCSD(T)'!CG47</f>
        <v>1.7319693449635309</v>
      </c>
      <c r="DA46" s="33">
        <f>CT46-'CCSD(T)'!CG47</f>
        <v>0.27871340027367353</v>
      </c>
      <c r="DB46" s="33">
        <f>CP46-'CCSD(T)'!BV47</f>
        <v>-5.5684750668248739E-2</v>
      </c>
      <c r="DC46" s="33"/>
      <c r="DD46" s="33">
        <f t="shared" si="24"/>
        <v>0.14420816718900653</v>
      </c>
      <c r="DE46" s="33">
        <f t="shared" si="25"/>
        <v>0.19018998375291574</v>
      </c>
      <c r="DH46" s="71" t="str">
        <f t="shared" si="41"/>
        <v>15_start</v>
      </c>
      <c r="DI46" s="71" t="str">
        <f t="shared" si="42"/>
        <v>∆E#rev</v>
      </c>
      <c r="DJ46" s="23">
        <f t="shared" si="43"/>
        <v>3.6555565850534322E-2</v>
      </c>
      <c r="DK46" s="23">
        <f t="shared" si="44"/>
        <v>2.4542305599069891E-2</v>
      </c>
      <c r="DL46" s="23">
        <f t="shared" si="45"/>
        <v>7.5407816723611631E-3</v>
      </c>
      <c r="DN46" s="71">
        <f>'CCSD(T)'!BX47</f>
        <v>80.246868311153733</v>
      </c>
      <c r="DO46" s="23">
        <f t="shared" si="46"/>
        <v>9.0548101595047115E-2</v>
      </c>
      <c r="DP46" s="39">
        <f>'CCSD(T)'!CG47</f>
        <v>75.063361554437151</v>
      </c>
      <c r="DQ46" s="23">
        <f t="shared" si="47"/>
        <v>0.27871340027367353</v>
      </c>
      <c r="DR46" s="23">
        <f t="shared" si="36"/>
        <v>1.7319693449635309</v>
      </c>
      <c r="DU46" s="75">
        <f t="shared" si="52"/>
        <v>-5.2154646084E-2</v>
      </c>
      <c r="DV46" s="23">
        <f t="shared" si="53"/>
        <v>-6.091426600005434E-2</v>
      </c>
      <c r="DW46">
        <f t="shared" si="31"/>
        <v>1.167954737952706</v>
      </c>
      <c r="DY46" s="5" t="s">
        <v>43</v>
      </c>
      <c r="DZ46">
        <v>-988.81425386299998</v>
      </c>
      <c r="EA46" s="34">
        <f>627.5095*(DZ47-DZ45)</f>
        <v>81.050175588386963</v>
      </c>
      <c r="EB46" s="28"/>
      <c r="EC46" s="5" t="s">
        <v>43</v>
      </c>
      <c r="ED46" s="33">
        <v>-986.90594329299995</v>
      </c>
      <c r="EE46" s="21">
        <f t="shared" si="32"/>
        <v>-988.91182425202396</v>
      </c>
      <c r="EF46" s="33">
        <v>-988.92603308900004</v>
      </c>
      <c r="EG46" s="33">
        <v>-988.81395513099994</v>
      </c>
      <c r="EH46" s="74">
        <v>-988.85293121500001</v>
      </c>
      <c r="EI46" s="74">
        <v>-9.7869121024E-2</v>
      </c>
      <c r="EJ46" s="34">
        <f>627.5095*(ED47-ED45)</f>
        <v>91.988455580330296</v>
      </c>
      <c r="EK46" s="34">
        <f>627.5095*(EH47-EH45)</f>
        <v>77.717045299867152</v>
      </c>
      <c r="EL46" s="34">
        <f>627.5095*(EG47-EG45)</f>
        <v>80.957784227163359</v>
      </c>
      <c r="EM46" s="34">
        <f>627.5095*(EE47-EE45)</f>
        <v>76.903406302766243</v>
      </c>
      <c r="EN46" s="34">
        <f>627.5095*(EF47-EF45)</f>
        <v>75.534317510104856</v>
      </c>
      <c r="EO46" s="33">
        <f t="shared" si="33"/>
        <v>-2.1827277897622963</v>
      </c>
      <c r="EP46" s="33">
        <f t="shared" si="34"/>
        <v>-5.4234667170585027</v>
      </c>
      <c r="ER46" s="39"/>
      <c r="ES46" s="23">
        <f>EN46-'LNO-CCSD(T)-def2nZVP'!MF47</f>
        <v>0.8174933016778283</v>
      </c>
      <c r="ET46" s="33">
        <f>EN46-'LNO-CCSD(T)-def2nZVP'!PV47</f>
        <v>0.55859468999973672</v>
      </c>
      <c r="EU46" s="23"/>
    </row>
    <row r="47" spans="1:151" ht="17">
      <c r="A47" s="1">
        <v>-56.96</v>
      </c>
      <c r="B47" s="6"/>
      <c r="C47" s="5" t="s">
        <v>44</v>
      </c>
      <c r="D47" s="33">
        <v>-986.37746226399997</v>
      </c>
      <c r="E47" s="33">
        <f t="shared" si="13"/>
        <v>-987.89769840640497</v>
      </c>
      <c r="F47" s="33">
        <v>-987.90871398599995</v>
      </c>
      <c r="G47" s="33">
        <v>-987.83357721899995</v>
      </c>
      <c r="H47" s="33">
        <v>-987.83095422700001</v>
      </c>
      <c r="I47" s="335">
        <v>-6.4121187405000002E-2</v>
      </c>
      <c r="J47" s="18" t="s">
        <v>120</v>
      </c>
      <c r="K47" s="34">
        <f>627.5095*(D45-D46)</f>
        <v>-62.750608634818022</v>
      </c>
      <c r="L47" s="34">
        <f>627.5095*(H45-H46)</f>
        <v>-56.828538556876985</v>
      </c>
      <c r="M47" s="34">
        <f>627.5095*(G45-G46)</f>
        <v>-56.051401926567323</v>
      </c>
      <c r="N47" s="34">
        <f>627.5095*(E45-E46)</f>
        <v>-52.526559797552281</v>
      </c>
      <c r="O47" s="34">
        <f>627.5095*(F45-F46)</f>
        <v>-51.468875750808564</v>
      </c>
      <c r="P47" s="33">
        <f t="shared" si="48"/>
        <v>5.359662806068421</v>
      </c>
      <c r="Q47" s="23">
        <f t="shared" si="49"/>
        <v>4.5825261757587583</v>
      </c>
      <c r="R47" s="33">
        <f>O47-'CCSD(T)'!CI48</f>
        <v>-0.52907067350886194</v>
      </c>
      <c r="S47" s="33"/>
      <c r="T47" s="5" t="s">
        <v>44</v>
      </c>
      <c r="U47" s="9">
        <v>-986.37795923399995</v>
      </c>
      <c r="V47" s="52">
        <f t="shared" si="14"/>
        <v>-987.89810602186901</v>
      </c>
      <c r="W47" s="336">
        <v>-987.90911868000001</v>
      </c>
      <c r="X47" s="10">
        <v>-987.83397292100005</v>
      </c>
      <c r="Y47" s="10">
        <v>-987.83130653900002</v>
      </c>
      <c r="Z47" s="9">
        <v>-6.4133100868999995E-2</v>
      </c>
      <c r="AA47" s="18" t="s">
        <v>120</v>
      </c>
      <c r="AB47" s="34">
        <f>627.5095*(U45-U46)</f>
        <v>-62.524597910686509</v>
      </c>
      <c r="AC47" s="34">
        <f>627.5095*(Y45-Y46)</f>
        <v>-56.724462341194432</v>
      </c>
      <c r="AD47" s="34">
        <f>627.5095*(X45-X46)</f>
        <v>-55.870786494726715</v>
      </c>
      <c r="AE47" s="34">
        <f>627.5095*(V45-V46)</f>
        <v>-52.359261721876202</v>
      </c>
      <c r="AF47" s="34">
        <f>627.5095*(W45-W46)</f>
        <v>-51.283204474889352</v>
      </c>
      <c r="AG47" s="33">
        <f t="shared" si="37"/>
        <v>5.4412578663050795</v>
      </c>
      <c r="AH47" s="23">
        <f t="shared" si="38"/>
        <v>4.5875820198373631</v>
      </c>
      <c r="AI47" s="39">
        <f>AF47-'CCSD(T)'!CI48</f>
        <v>-0.34339939758964988</v>
      </c>
      <c r="AJ47" s="361"/>
      <c r="AK47" s="5" t="s">
        <v>44</v>
      </c>
      <c r="AL47" s="9">
        <v>-986.37795922800001</v>
      </c>
      <c r="AM47" s="52">
        <f t="shared" si="15"/>
        <v>-987.88969650522301</v>
      </c>
      <c r="AN47" s="277">
        <v>-987.899313893</v>
      </c>
      <c r="AO47" s="9">
        <v>-987.82805450299998</v>
      </c>
      <c r="AP47" s="9">
        <v>-987.83026344100006</v>
      </c>
      <c r="AQ47" s="9">
        <v>-6.1642002223000002E-2</v>
      </c>
      <c r="AR47" s="18" t="s">
        <v>120</v>
      </c>
      <c r="AS47" s="34">
        <f>627.5095*(AL45-AL46)</f>
        <v>-62.524601048272167</v>
      </c>
      <c r="AT47" s="34">
        <f>627.5095*(AP45-AP46)</f>
        <v>-56.718406246992622</v>
      </c>
      <c r="AU47" s="34">
        <f>627.5095*(AO45-AO46)</f>
        <v>-56.371154412424659</v>
      </c>
      <c r="AV47" s="34">
        <f>627.5095*(AM45-AM46)</f>
        <v>-53.176156920440668</v>
      </c>
      <c r="AW47" s="34">
        <f>627.5095*(AN45-AN46)</f>
        <v>-52.242497700338632</v>
      </c>
      <c r="AX47" s="33">
        <f t="shared" si="39"/>
        <v>4.4759085466539901</v>
      </c>
      <c r="AY47" s="23">
        <f t="shared" si="40"/>
        <v>4.1286567120860269</v>
      </c>
      <c r="AZ47" s="33">
        <f>AW47-'CCSD(T)'!CI48</f>
        <v>-1.3026926230389293</v>
      </c>
      <c r="BA47" s="33"/>
      <c r="BB47" s="5" t="s">
        <v>44</v>
      </c>
      <c r="BC47" s="33">
        <v>-986.33719065800005</v>
      </c>
      <c r="BD47" s="33">
        <v>-986.33760739000002</v>
      </c>
      <c r="BE47" s="33">
        <v>-986.33661203999998</v>
      </c>
      <c r="BF47" s="33">
        <f t="shared" si="16"/>
        <v>-987.56634349117496</v>
      </c>
      <c r="BG47" s="33">
        <v>-987.57584159500004</v>
      </c>
      <c r="BH47" s="33">
        <v>-987.51302776499995</v>
      </c>
      <c r="BI47" s="33">
        <v>-987.48578965499996</v>
      </c>
      <c r="BJ47" s="4">
        <v>-5.3315726175000001E-2</v>
      </c>
      <c r="BK47" s="18" t="s">
        <v>120</v>
      </c>
      <c r="BL47" s="34">
        <f>627.5095*(BC45-BC46)</f>
        <v>-62.796286933825442</v>
      </c>
      <c r="BM47" s="34">
        <f>627.5095*(BD45-BD46)</f>
        <v>-62.65714987995139</v>
      </c>
      <c r="BN47" s="34">
        <f>627.5095*(BE45-BE46)</f>
        <v>-62.690451809138608</v>
      </c>
      <c r="BO47" s="34">
        <f>627.5095*(BI45-BI46)</f>
        <v>-56.81530312650473</v>
      </c>
      <c r="BP47" s="34">
        <f>627.5095*(BH45-BH46)</f>
        <v>-54.883633102567778</v>
      </c>
      <c r="BQ47" s="34">
        <f>627.5095*(BF45-BF46)</f>
        <v>-52.062855549552609</v>
      </c>
      <c r="BR47" s="34">
        <f>627.5095*(BG45-BG46)</f>
        <v>-51.100704004470707</v>
      </c>
      <c r="BS47" s="33">
        <f t="shared" si="50"/>
        <v>5.7145991220340235</v>
      </c>
      <c r="BT47" s="33">
        <f t="shared" si="51"/>
        <v>3.7829290980970711</v>
      </c>
      <c r="BU47" s="68">
        <f t="shared" si="18"/>
        <v>0.96215154508190182</v>
      </c>
      <c r="BV47" s="18" t="str">
        <f t="shared" si="7"/>
        <v>15_ts</v>
      </c>
      <c r="BW47" s="57">
        <f>BL47-'CCSD(T)'!BV48</f>
        <v>-0.10747542073988114</v>
      </c>
      <c r="BX47" s="65">
        <f>BM47-'CCSD(T)'!BV48</f>
        <v>3.1661633134170586E-2</v>
      </c>
      <c r="BY47" s="65">
        <f>BN47-'CCSD(T)'!BV48</f>
        <v>-1.6402960530470523E-3</v>
      </c>
      <c r="BZ47" s="57">
        <f>BO47-'CCSD(T)'!BW48</f>
        <v>3.0242827828509178E-2</v>
      </c>
      <c r="CA47" s="57">
        <f>BP47-'CCSD(T)'!BX48</f>
        <v>-0.24409970959383998</v>
      </c>
      <c r="CB47" s="57"/>
      <c r="CC47" s="57">
        <f>BR47-'CCSD(T)'!CG48</f>
        <v>-0.44922137539236928</v>
      </c>
      <c r="CD47" s="23">
        <f>BQ47-'CCSD(T)'!CG48</f>
        <v>-1.4113729204742711</v>
      </c>
      <c r="CE47" s="23">
        <f t="shared" si="19"/>
        <v>-0.13662428885395883</v>
      </c>
      <c r="CF47" s="23">
        <f t="shared" si="20"/>
        <v>-0.20512166579852931</v>
      </c>
      <c r="CH47" s="23"/>
      <c r="CI47" s="5" t="s">
        <v>44</v>
      </c>
      <c r="CJ47" s="33">
        <v>-986.33760736600004</v>
      </c>
      <c r="CK47" s="21">
        <f t="shared" si="21"/>
        <v>-987.56667968036697</v>
      </c>
      <c r="CL47" s="33">
        <v>-987.57618304200003</v>
      </c>
      <c r="CM47" s="33">
        <v>-987.51334989999998</v>
      </c>
      <c r="CN47" s="74">
        <v>-987.48614927400001</v>
      </c>
      <c r="CO47" s="74">
        <v>-5.3329780367E-2</v>
      </c>
      <c r="CP47" s="34">
        <f>627.5095*(CJ45-CJ46)</f>
        <v>-62.657107209257269</v>
      </c>
      <c r="CQ47" s="34">
        <f>627.5095*(CN45-CN46)</f>
        <v>-56.865411015098061</v>
      </c>
      <c r="CR47" s="34">
        <f>627.5095*(CM45-CM46)</f>
        <v>-54.83466979125447</v>
      </c>
      <c r="CS47" s="34">
        <f>627.5095*(CK45-CK46)</f>
        <v>-52.029992204274997</v>
      </c>
      <c r="CT47" s="34">
        <f>627.5095*(CL45-CL46)</f>
        <v>-51.043441252532638</v>
      </c>
      <c r="CU47" s="33">
        <f t="shared" si="22"/>
        <v>5.8219697625654234</v>
      </c>
      <c r="CV47" s="33">
        <f t="shared" si="23"/>
        <v>3.7912285387218319</v>
      </c>
      <c r="CW47" s="23"/>
      <c r="CX47" s="33">
        <f>CQ47-'CCSD(T)'!BW48</f>
        <v>-1.9865060764821862E-2</v>
      </c>
      <c r="CY47" s="33">
        <f>CR47-'CCSD(T)'!CF48</f>
        <v>-0.19673539293118125</v>
      </c>
      <c r="CZ47" s="33">
        <f>CS47-'CCSD(T)'!CG48</f>
        <v>-1.3785095751966594</v>
      </c>
      <c r="DA47" s="33">
        <f>CT47-'CCSD(T)'!CG48</f>
        <v>-0.39195862345430044</v>
      </c>
      <c r="DB47" s="33">
        <f>CP47-'CCSD(T)'!BV48</f>
        <v>3.1704303828291813E-2</v>
      </c>
      <c r="DC47" s="33"/>
      <c r="DD47" s="33">
        <f t="shared" si="24"/>
        <v>-0.22843969675947307</v>
      </c>
      <c r="DE47" s="33">
        <f t="shared" si="25"/>
        <v>-0.19522323052311918</v>
      </c>
      <c r="DH47" s="71" t="str">
        <f t="shared" si="41"/>
        <v>15_ts</v>
      </c>
      <c r="DI47" s="71" t="str">
        <f t="shared" si="42"/>
        <v>∆Ereac</v>
      </c>
      <c r="DJ47" s="23">
        <f t="shared" si="43"/>
        <v>4.8963311313308111E-2</v>
      </c>
      <c r="DK47" s="23">
        <f t="shared" si="44"/>
        <v>3.28633452776117E-2</v>
      </c>
      <c r="DL47" s="23">
        <f t="shared" si="45"/>
        <v>5.7262751938068845E-2</v>
      </c>
      <c r="DN47" s="71">
        <f>'CCSD(T)'!BX48</f>
        <v>-54.639533392973938</v>
      </c>
      <c r="DO47" s="23">
        <f t="shared" si="46"/>
        <v>-0.19513639828053186</v>
      </c>
      <c r="DP47" s="39">
        <f>'CCSD(T)'!CG48</f>
        <v>-50.651482629078338</v>
      </c>
      <c r="DQ47" s="23">
        <f t="shared" si="47"/>
        <v>-0.39195862345430044</v>
      </c>
      <c r="DR47" s="23">
        <f t="shared" si="36"/>
        <v>-1.3785095751966594</v>
      </c>
      <c r="DU47" s="75">
        <f t="shared" si="52"/>
        <v>-5.3329780367E-2</v>
      </c>
      <c r="DV47" s="23">
        <f t="shared" si="53"/>
        <v>-6.2833142000044973E-2</v>
      </c>
      <c r="DW47">
        <f t="shared" si="31"/>
        <v>1.1781999019618234</v>
      </c>
      <c r="DY47" s="5" t="s">
        <v>44</v>
      </c>
      <c r="DZ47">
        <v>-988.78052927099998</v>
      </c>
      <c r="EA47" s="34">
        <f>627.5095*(DZ45-DZ46)</f>
        <v>-59.887673724763793</v>
      </c>
      <c r="EB47" s="28"/>
      <c r="EC47" s="5" t="s">
        <v>44</v>
      </c>
      <c r="ED47" s="33">
        <v>-986.86189197399995</v>
      </c>
      <c r="EE47" s="21">
        <f t="shared" si="32"/>
        <v>-988.87820609025493</v>
      </c>
      <c r="EF47" s="33">
        <v>-988.89301319399999</v>
      </c>
      <c r="EG47" s="33">
        <v>-988.78008838599999</v>
      </c>
      <c r="EH47" s="74">
        <v>-988.82606363000002</v>
      </c>
      <c r="EI47" s="74">
        <v>-9.8117704254999993E-2</v>
      </c>
      <c r="EJ47" s="34">
        <f>627.5095*(ED45-ED46)</f>
        <v>-64.345834420296853</v>
      </c>
      <c r="EK47" s="34">
        <f>627.5095*(EH45-EH46)</f>
        <v>-60.857380470315377</v>
      </c>
      <c r="EL47" s="34">
        <f>627.5095*(EG45-EG46)</f>
        <v>-59.706080005614233</v>
      </c>
      <c r="EM47" s="34">
        <f>627.5095*(EE45-EE46)</f>
        <v>-55.807690420164867</v>
      </c>
      <c r="EN47" s="34">
        <f>627.5095*(EF45-EF46)</f>
        <v>-54.814019708569603</v>
      </c>
      <c r="EO47" s="33">
        <f t="shared" si="33"/>
        <v>6.0433607617457739</v>
      </c>
      <c r="EP47" s="33">
        <f t="shared" si="34"/>
        <v>4.8920602970446296</v>
      </c>
      <c r="ER47" s="39"/>
      <c r="ES47" s="23">
        <f>EN47-'LNO-CCSD(T)-def2nZVP'!MF48</f>
        <v>-0.92318820879516039</v>
      </c>
      <c r="ET47" s="33">
        <f>EN47-'LNO-CCSD(T)-def2nZVP'!PV48</f>
        <v>-0.50245630572412381</v>
      </c>
      <c r="EU47" s="23"/>
    </row>
    <row r="48" spans="1:151" ht="17">
      <c r="A48" s="1">
        <v>34.22</v>
      </c>
      <c r="B48" s="6"/>
      <c r="C48" s="5" t="s">
        <v>45</v>
      </c>
      <c r="D48" s="33">
        <v>-511.117035665</v>
      </c>
      <c r="E48" s="33">
        <f t="shared" si="13"/>
        <v>-512.99175387216292</v>
      </c>
      <c r="F48" s="33">
        <v>-513.00074339900004</v>
      </c>
      <c r="G48" s="33">
        <v>-512.91372760399997</v>
      </c>
      <c r="H48" s="33">
        <v>-512.90635640100004</v>
      </c>
      <c r="I48" s="335">
        <v>-7.8026268162999998E-2</v>
      </c>
      <c r="J48" s="18" t="s">
        <v>118</v>
      </c>
      <c r="K48" s="34">
        <f>627.5095*(D50-D49)</f>
        <v>31.340757409377794</v>
      </c>
      <c r="L48" s="34">
        <f>627.5095*(H50-H49)</f>
        <v>36.692907044220902</v>
      </c>
      <c r="M48" s="34">
        <f>627.5095*(G50-G49)</f>
        <v>34.206947211208082</v>
      </c>
      <c r="N48" s="34">
        <f>627.5095*(E50-E49)</f>
        <v>36.138458982932057</v>
      </c>
      <c r="O48" s="34">
        <f>627.5095*(F50-F49)</f>
        <v>37.108623302844286</v>
      </c>
      <c r="P48" s="33">
        <f t="shared" si="48"/>
        <v>0.41571625862338379</v>
      </c>
      <c r="Q48" s="23">
        <f t="shared" si="49"/>
        <v>2.9016760916362045</v>
      </c>
      <c r="R48" s="33">
        <f>O48-'CCSD(T)'!CI49</f>
        <v>-0.34160444369656773</v>
      </c>
      <c r="S48" s="33"/>
      <c r="T48" s="5" t="s">
        <v>45</v>
      </c>
      <c r="U48" s="9">
        <v>-511.11716729699998</v>
      </c>
      <c r="V48" s="52">
        <f t="shared" si="14"/>
        <v>-512.99183041212893</v>
      </c>
      <c r="W48" s="336">
        <v>-513.00081914199995</v>
      </c>
      <c r="X48" s="10">
        <v>-512.91379523199998</v>
      </c>
      <c r="Y48" s="10">
        <v>-512.90655196099999</v>
      </c>
      <c r="Z48" s="9">
        <v>-7.8035180129000001E-2</v>
      </c>
      <c r="AA48" s="18" t="s">
        <v>118</v>
      </c>
      <c r="AB48" s="34">
        <f>627.5095*(U50-U49)</f>
        <v>30.996717795891776</v>
      </c>
      <c r="AC48" s="34">
        <f>627.5095*(Y50-Y49)</f>
        <v>35.972489742733401</v>
      </c>
      <c r="AD48" s="34">
        <f>627.5095*(X50-X49)</f>
        <v>33.860955415731205</v>
      </c>
      <c r="AE48" s="34">
        <f>627.5095*(V50-V49)</f>
        <v>35.743612890282527</v>
      </c>
      <c r="AF48" s="34">
        <f>627.5095*(W50-W49)</f>
        <v>36.688835762622574</v>
      </c>
      <c r="AG48" s="33">
        <f t="shared" si="37"/>
        <v>0.71634601988917268</v>
      </c>
      <c r="AH48" s="23">
        <f t="shared" si="38"/>
        <v>2.8278803468913694</v>
      </c>
      <c r="AI48" s="39">
        <f>AF48-'CCSD(T)'!CI49</f>
        <v>-0.76139198391827989</v>
      </c>
      <c r="AJ48" s="361"/>
      <c r="AK48" s="5" t="s">
        <v>45</v>
      </c>
      <c r="AL48" s="9">
        <v>-511.11716728499999</v>
      </c>
      <c r="AM48" s="52">
        <f t="shared" si="15"/>
        <v>-512.98391724319697</v>
      </c>
      <c r="AN48" s="277">
        <v>-512.99161249500003</v>
      </c>
      <c r="AO48" s="9">
        <v>-512.90888242400001</v>
      </c>
      <c r="AP48" s="9">
        <v>-512.90553856500003</v>
      </c>
      <c r="AQ48" s="9">
        <v>-7.5034819197000002E-2</v>
      </c>
      <c r="AR48" s="18" t="s">
        <v>118</v>
      </c>
      <c r="AS48" s="34">
        <f>627.5095*(AL50-AL49)</f>
        <v>30.99671528588032</v>
      </c>
      <c r="AT48" s="34">
        <f>627.5095*(AP50-AP49)</f>
        <v>35.958093419721301</v>
      </c>
      <c r="AU48" s="34">
        <f>627.5095*(AO50-AO49)</f>
        <v>33.161853984387037</v>
      </c>
      <c r="AV48" s="34">
        <f>627.5095*(AM50-AM49)</f>
        <v>34.658897285300725</v>
      </c>
      <c r="AW48" s="34">
        <f>627.5095*(AN50-AN49)</f>
        <v>35.49168506120315</v>
      </c>
      <c r="AX48" s="33">
        <f t="shared" si="39"/>
        <v>-0.46640835851815154</v>
      </c>
      <c r="AY48" s="23">
        <f t="shared" si="40"/>
        <v>2.329831076816113</v>
      </c>
      <c r="AZ48" s="33">
        <f>AW48-'CCSD(T)'!CI49</f>
        <v>-1.9585426853377044</v>
      </c>
      <c r="BA48" s="33"/>
      <c r="BB48" s="5" t="s">
        <v>45</v>
      </c>
      <c r="BC48" s="33">
        <v>-511.08317095500001</v>
      </c>
      <c r="BD48" s="33">
        <v>-511.08325172000002</v>
      </c>
      <c r="BE48" s="33">
        <v>-511.08264974999997</v>
      </c>
      <c r="BF48" s="33">
        <f t="shared" si="16"/>
        <v>-512.66768992371897</v>
      </c>
      <c r="BG48" s="33">
        <v>-512.67563590099996</v>
      </c>
      <c r="BH48" s="33">
        <v>-512.59959517599998</v>
      </c>
      <c r="BI48" s="33">
        <v>-512.56942099599996</v>
      </c>
      <c r="BJ48" s="4">
        <v>-6.8094747718999996E-2</v>
      </c>
      <c r="BK48" s="18" t="s">
        <v>118</v>
      </c>
      <c r="BL48" s="34">
        <f>627.5095*(BC50-BC49)</f>
        <v>30.925067506195717</v>
      </c>
      <c r="BM48" s="34">
        <f>627.5095*(BD50-BD49)</f>
        <v>30.622287897361105</v>
      </c>
      <c r="BN48" s="34">
        <f>627.5095*(BE50-BE49)</f>
        <v>30.620474394858604</v>
      </c>
      <c r="BO48" s="34">
        <f>627.5095*(BI50-BI49)</f>
        <v>34.480055033374796</v>
      </c>
      <c r="BP48" s="34">
        <f>627.5095*(BH50-BH49)</f>
        <v>33.691933849364204</v>
      </c>
      <c r="BQ48" s="34">
        <f>627.5095*(BF50-BF49)</f>
        <v>35.047763791657012</v>
      </c>
      <c r="BR48" s="34">
        <f>627.5095*(BG50-BG49)</f>
        <v>35.919565591467233</v>
      </c>
      <c r="BS48" s="33">
        <f t="shared" si="50"/>
        <v>1.4395105580924366</v>
      </c>
      <c r="BT48" s="33">
        <f t="shared" si="51"/>
        <v>2.2276317421030285</v>
      </c>
      <c r="BU48" s="68">
        <f t="shared" si="18"/>
        <v>0.87180179981022121</v>
      </c>
      <c r="BV48" s="18" t="str">
        <f t="shared" si="7"/>
        <v>16_end</v>
      </c>
      <c r="BW48" s="57">
        <f>BL48-'CCSD(T)'!BV49</f>
        <v>0.30297000651546568</v>
      </c>
      <c r="BX48" s="65">
        <f>BM48-'CCSD(T)'!BV49</f>
        <v>1.9039768085349351E-4</v>
      </c>
      <c r="BY48" s="65">
        <f>BN48-'CCSD(T)'!BV49</f>
        <v>-1.623104821646848E-3</v>
      </c>
      <c r="BZ48" s="57">
        <f>BO48-'CCSD(T)'!BW49</f>
        <v>0.62445759343617624</v>
      </c>
      <c r="CA48" s="57">
        <f>BP48-'CCSD(T)'!BX49</f>
        <v>-6.0492500474808253E-2</v>
      </c>
      <c r="CB48" s="57"/>
      <c r="CC48" s="57">
        <f>BR48-'CCSD(T)'!CG49</f>
        <v>-0.48432565795562255</v>
      </c>
      <c r="CD48" s="23">
        <f>BQ48-'CCSD(T)'!CG49</f>
        <v>-1.3561274577658438</v>
      </c>
      <c r="CE48" s="23">
        <f t="shared" si="19"/>
        <v>-0.36346250699027394</v>
      </c>
      <c r="CF48" s="23">
        <f t="shared" si="20"/>
        <v>-0.42383315748081429</v>
      </c>
      <c r="CH48" s="23"/>
      <c r="CI48" s="5" t="s">
        <v>45</v>
      </c>
      <c r="CJ48" s="33">
        <v>-511.08325163500001</v>
      </c>
      <c r="CK48" s="21">
        <f t="shared" si="21"/>
        <v>-512.66772001112895</v>
      </c>
      <c r="CL48" s="33">
        <v>-512.67566682300003</v>
      </c>
      <c r="CM48" s="33">
        <v>-512.59961643899999</v>
      </c>
      <c r="CN48" s="74">
        <v>-512.56957996400001</v>
      </c>
      <c r="CO48" s="74">
        <v>-6.8103572129000006E-2</v>
      </c>
      <c r="CP48" s="34">
        <f>627.5095*(CJ50-CJ49)</f>
        <v>30.622241461649804</v>
      </c>
      <c r="CQ48" s="34">
        <f>627.5095*(CN50-CN49)</f>
        <v>33.873024305937847</v>
      </c>
      <c r="CR48" s="34">
        <f>627.5095*(CM50-CM49)</f>
        <v>33.421468469793552</v>
      </c>
      <c r="CS48" s="34">
        <f>627.5095*(CK50-CK49)</f>
        <v>34.735017484067242</v>
      </c>
      <c r="CT48" s="34">
        <f>627.5095*(CL50-CL49)</f>
        <v>35.579892816603021</v>
      </c>
      <c r="CU48" s="33">
        <f t="shared" si="22"/>
        <v>1.7068685106651742</v>
      </c>
      <c r="CV48" s="33">
        <f t="shared" si="23"/>
        <v>2.1584243468094684</v>
      </c>
      <c r="CW48" s="23"/>
      <c r="CX48" s="33">
        <f>CQ48-'CCSD(T)'!BW49</f>
        <v>1.7426865999226493E-2</v>
      </c>
      <c r="CY48" s="33">
        <f>CR48-'CCSD(T)'!CF49</f>
        <v>-0.33154870923350899</v>
      </c>
      <c r="CZ48" s="33">
        <f>CS48-'CCSD(T)'!CG49</f>
        <v>-1.6688737653556132</v>
      </c>
      <c r="DA48" s="33">
        <f>CT48-'CCSD(T)'!CG49</f>
        <v>-0.82399843281983465</v>
      </c>
      <c r="DB48" s="33">
        <f>CP48-'CCSD(T)'!BV49</f>
        <v>1.439619695524641E-4</v>
      </c>
      <c r="DC48" s="33"/>
      <c r="DD48" s="33">
        <f t="shared" si="24"/>
        <v>-0.33169267120306145</v>
      </c>
      <c r="DE48" s="33">
        <f t="shared" si="25"/>
        <v>-0.49244972358632566</v>
      </c>
      <c r="DH48" s="71" t="str">
        <f t="shared" si="41"/>
        <v>16_end</v>
      </c>
      <c r="DI48" s="71" t="str">
        <f t="shared" si="42"/>
        <v>∆E#fwd</v>
      </c>
      <c r="DJ48" s="23">
        <f t="shared" si="43"/>
        <v>-0.27046537957065198</v>
      </c>
      <c r="DK48" s="23">
        <f t="shared" si="44"/>
        <v>-0.3127463075897694</v>
      </c>
      <c r="DL48" s="23">
        <f t="shared" si="45"/>
        <v>-0.3396727748642121</v>
      </c>
      <c r="DN48" s="71">
        <f>'CCSD(T)'!BX49</f>
        <v>33.752426349839013</v>
      </c>
      <c r="DO48" s="23">
        <f t="shared" si="46"/>
        <v>-0.33095788004546023</v>
      </c>
      <c r="DP48" s="39">
        <f>'CCSD(T)'!CG49</f>
        <v>36.403891249422855</v>
      </c>
      <c r="DQ48" s="23">
        <f t="shared" si="47"/>
        <v>-0.82399843281983465</v>
      </c>
      <c r="DR48" s="23">
        <f t="shared" si="36"/>
        <v>-1.6688737653556132</v>
      </c>
      <c r="DU48" s="75">
        <f t="shared" si="52"/>
        <v>-6.8103572129000006E-2</v>
      </c>
      <c r="DV48" s="23">
        <f t="shared" si="53"/>
        <v>-7.6050384000041049E-2</v>
      </c>
      <c r="DW48">
        <f t="shared" si="31"/>
        <v>1.1166871519747656</v>
      </c>
      <c r="DY48" s="5" t="s">
        <v>45</v>
      </c>
      <c r="DZ48">
        <v>-513.89807960099995</v>
      </c>
      <c r="EA48" s="34">
        <f>627.5095*(DZ50-DZ49)</f>
        <v>31.388976494411573</v>
      </c>
      <c r="EB48" s="28"/>
      <c r="EC48" s="5" t="s">
        <v>45</v>
      </c>
      <c r="ED48" s="33">
        <v>-511.569042185</v>
      </c>
      <c r="EE48" s="21">
        <f t="shared" si="32"/>
        <v>-514.01438634114106</v>
      </c>
      <c r="EF48" s="33">
        <v>-514.02658991800001</v>
      </c>
      <c r="EG48" s="33">
        <v>-513.89796056800003</v>
      </c>
      <c r="EH48" s="74">
        <v>-513.94549256899995</v>
      </c>
      <c r="EI48" s="74">
        <v>-0.116425773141</v>
      </c>
      <c r="EJ48" s="34">
        <f>627.5095*(ED50-ED49)</f>
        <v>30.209452534847586</v>
      </c>
      <c r="EK48" s="34">
        <f>627.5095*(EH50-EH49)</f>
        <v>34.246497252542291</v>
      </c>
      <c r="EL48" s="34">
        <f>627.5095*(EG50-EG49)</f>
        <v>31.480136054529659</v>
      </c>
      <c r="EM48" s="34">
        <f>627.5095*(EE50-EE49)</f>
        <v>33.343457219165238</v>
      </c>
      <c r="EN48" s="34">
        <f>627.5095*(EF50-EF49)</f>
        <v>34.108479675548352</v>
      </c>
      <c r="EO48" s="33">
        <f t="shared" si="33"/>
        <v>-0.13801757699393846</v>
      </c>
      <c r="EP48" s="33">
        <f t="shared" si="34"/>
        <v>2.6283436210186935</v>
      </c>
      <c r="ER48" s="39"/>
      <c r="ES48" s="23">
        <f>EN48-'LNO-CCSD(T)-def2nZVP'!MF49</f>
        <v>-1.3870256447057159</v>
      </c>
      <c r="ET48" s="33">
        <f>EN48-'LNO-CCSD(T)-def2nZVP'!PV49</f>
        <v>-1.338291149446114</v>
      </c>
      <c r="EU48" s="23"/>
    </row>
    <row r="49" spans="1:151" ht="17">
      <c r="A49" s="1">
        <v>55.4</v>
      </c>
      <c r="B49" s="6"/>
      <c r="C49" s="5" t="s">
        <v>46</v>
      </c>
      <c r="D49" s="33">
        <v>-511.06650606699998</v>
      </c>
      <c r="E49" s="33">
        <f t="shared" si="13"/>
        <v>-512.958392596105</v>
      </c>
      <c r="F49" s="33">
        <v>-512.96970491900004</v>
      </c>
      <c r="G49" s="33">
        <v>-512.87500928099996</v>
      </c>
      <c r="H49" s="33">
        <v>-512.86379138899997</v>
      </c>
      <c r="I49" s="335">
        <v>-8.3383315104999994E-2</v>
      </c>
      <c r="J49" s="18" t="s">
        <v>119</v>
      </c>
      <c r="K49" s="34">
        <f>627.5095*(D50-D48)</f>
        <v>63.048560185574821</v>
      </c>
      <c r="L49" s="34">
        <f>627.5095*(H50-H48)</f>
        <v>63.402856441877724</v>
      </c>
      <c r="M49" s="34">
        <f>627.5095*(G50-G48)</f>
        <v>58.503062717784033</v>
      </c>
      <c r="N49" s="34">
        <f>627.5095*(E50-E48)</f>
        <v>57.072976641397631</v>
      </c>
      <c r="O49" s="34">
        <f>627.5095*(F50-F48)</f>
        <v>56.585564368408384</v>
      </c>
      <c r="P49" s="33">
        <f t="shared" si="48"/>
        <v>-6.8172920734693392</v>
      </c>
      <c r="Q49" s="23">
        <f t="shared" si="49"/>
        <v>-1.9174983493756486</v>
      </c>
      <c r="R49" s="33">
        <f>O49-'CCSD(T)'!CI50</f>
        <v>1.0223002903421659</v>
      </c>
      <c r="S49" s="33"/>
      <c r="T49" s="5" t="s">
        <v>46</v>
      </c>
      <c r="U49" s="9">
        <v>-511.06598739999998</v>
      </c>
      <c r="V49" s="52">
        <f t="shared" si="14"/>
        <v>-512.95780451636699</v>
      </c>
      <c r="W49" s="336">
        <v>-512.96910566300005</v>
      </c>
      <c r="X49" s="10">
        <v>-512.87446140999998</v>
      </c>
      <c r="Y49" s="10">
        <v>-512.86322909600005</v>
      </c>
      <c r="Z49" s="9">
        <v>-8.3343106367E-2</v>
      </c>
      <c r="AA49" s="18" t="s">
        <v>119</v>
      </c>
      <c r="AB49" s="34">
        <f>627.5095*(U50-U48)</f>
        <v>63.112589372411556</v>
      </c>
      <c r="AC49" s="34">
        <f>627.5095*(Y50-Y48)</f>
        <v>63.157999097411007</v>
      </c>
      <c r="AD49" s="34">
        <f>627.5095*(X50-X48)</f>
        <v>58.543302392042236</v>
      </c>
      <c r="AE49" s="34">
        <f>627.5095*(V50-V48)</f>
        <v>57.095185726911247</v>
      </c>
      <c r="AF49" s="34">
        <f>627.5095*(W50-W48)</f>
        <v>56.589345113113154</v>
      </c>
      <c r="AG49" s="33">
        <f t="shared" si="37"/>
        <v>-6.5686539842978533</v>
      </c>
      <c r="AH49" s="23">
        <f t="shared" si="38"/>
        <v>-1.9539572789290816</v>
      </c>
      <c r="AI49" s="39">
        <f>AF49-'CCSD(T)'!CI50</f>
        <v>1.0260810350469356</v>
      </c>
      <c r="AJ49" s="361"/>
      <c r="AK49" s="5" t="s">
        <v>46</v>
      </c>
      <c r="AL49" s="9">
        <v>-511.06598738899999</v>
      </c>
      <c r="AM49" s="52">
        <f t="shared" si="15"/>
        <v>-512.94697040239396</v>
      </c>
      <c r="AN49" s="277">
        <v>-512.95663715900002</v>
      </c>
      <c r="AO49" s="9">
        <v>-512.86748017399998</v>
      </c>
      <c r="AP49" s="9">
        <v>-512.86216086499996</v>
      </c>
      <c r="AQ49" s="9">
        <v>-7.9490228393999995E-2</v>
      </c>
      <c r="AR49" s="18" t="s">
        <v>119</v>
      </c>
      <c r="AS49" s="34">
        <f>627.5095*(AL50-AL48)</f>
        <v>63.112586234897236</v>
      </c>
      <c r="AT49" s="34">
        <f>627.5095*(AP50-AP48)</f>
        <v>63.178012257911824</v>
      </c>
      <c r="AU49" s="34">
        <f>627.5095*(AO50-AO48)</f>
        <v>59.142159180782642</v>
      </c>
      <c r="AV49" s="34">
        <f>627.5095*(AM50-AM48)</f>
        <v>57.84339088417812</v>
      </c>
      <c r="AW49" s="34">
        <f>627.5095*(AN50-AN48)</f>
        <v>57.439040666896553</v>
      </c>
      <c r="AX49" s="33">
        <f t="shared" si="39"/>
        <v>-5.7389715910152717</v>
      </c>
      <c r="AY49" s="23">
        <f t="shared" si="40"/>
        <v>-1.7031185138860891</v>
      </c>
      <c r="AZ49" s="33">
        <f>AW49-'CCSD(T)'!CI50</f>
        <v>1.8757765888303339</v>
      </c>
      <c r="BA49" s="33"/>
      <c r="BB49" s="5" t="s">
        <v>46</v>
      </c>
      <c r="BC49" s="33">
        <v>-511.03125516300003</v>
      </c>
      <c r="BD49" s="33">
        <v>-511.03077660000002</v>
      </c>
      <c r="BE49" s="33">
        <v>-511.03016832999998</v>
      </c>
      <c r="BF49" s="33">
        <f t="shared" si="16"/>
        <v>-512.63203870889492</v>
      </c>
      <c r="BG49" s="33">
        <v>-512.64204633600002</v>
      </c>
      <c r="BH49" s="33">
        <v>-512.55986331199995</v>
      </c>
      <c r="BI49" s="33">
        <v>-512.52163123299999</v>
      </c>
      <c r="BJ49" s="4">
        <v>-7.2175396894999994E-2</v>
      </c>
      <c r="BK49" s="18" t="s">
        <v>119</v>
      </c>
      <c r="BL49" s="34">
        <f>627.5095*(BC50-BC48)</f>
        <v>63.50272018621245</v>
      </c>
      <c r="BM49" s="34">
        <f>627.5095*(BD50-BD48)</f>
        <v>63.550924210999142</v>
      </c>
      <c r="BN49" s="34">
        <f>627.5095*(BE50-BE48)</f>
        <v>63.553064018343797</v>
      </c>
      <c r="BO49" s="34">
        <f>627.5095*(BI50-BI48)</f>
        <v>64.468585318603743</v>
      </c>
      <c r="BP49" s="34">
        <f>627.5095*(BH50-BH48)</f>
        <v>58.624055962092378</v>
      </c>
      <c r="BQ49" s="34">
        <f>627.5095*(BF50-BF48)</f>
        <v>57.419239780284606</v>
      </c>
      <c r="BR49" s="34">
        <f>627.5095*(BG50-BG48)</f>
        <v>56.997336729798917</v>
      </c>
      <c r="BS49" s="33">
        <f t="shared" si="50"/>
        <v>-7.4712485888048263</v>
      </c>
      <c r="BT49" s="33">
        <f t="shared" si="51"/>
        <v>-1.6267192322934605</v>
      </c>
      <c r="BU49" s="68">
        <f t="shared" si="18"/>
        <v>-0.42190305048568888</v>
      </c>
      <c r="BV49" s="18" t="str">
        <f t="shared" si="7"/>
        <v>16_start</v>
      </c>
      <c r="BW49" s="57">
        <f>BL49-'CCSD(T)'!BV50</f>
        <v>-5.1466629904147965E-2</v>
      </c>
      <c r="BX49" s="65">
        <f>BM49-'CCSD(T)'!BV50</f>
        <v>-3.2626051174560189E-3</v>
      </c>
      <c r="BY49" s="65">
        <f>BN49-'CCSD(T)'!BV50</f>
        <v>-1.1227977728012206E-3</v>
      </c>
      <c r="BZ49" s="57">
        <f>BO49-'CCSD(T)'!BW50</f>
        <v>0.24894640310131422</v>
      </c>
      <c r="CA49" s="57">
        <f>BP49-'CCSD(T)'!BX50</f>
        <v>0.63188194821575649</v>
      </c>
      <c r="CB49" s="57"/>
      <c r="CC49" s="57">
        <f>BR49-'CCSD(T)'!CG50</f>
        <v>0.89854699822929973</v>
      </c>
      <c r="CD49" s="23">
        <f>BQ49-'CCSD(T)'!CG50</f>
        <v>1.3204500487149886</v>
      </c>
      <c r="CE49" s="23">
        <f t="shared" si="19"/>
        <v>0.68334857811990446</v>
      </c>
      <c r="CF49" s="23">
        <f t="shared" si="20"/>
        <v>0.26666505001354324</v>
      </c>
      <c r="CH49" s="23"/>
      <c r="CI49" s="5" t="s">
        <v>46</v>
      </c>
      <c r="CJ49" s="33">
        <v>-511.030776495</v>
      </c>
      <c r="CK49" s="21">
        <f t="shared" si="21"/>
        <v>-512.63150468626907</v>
      </c>
      <c r="CL49" s="33">
        <v>-512.64149921199999</v>
      </c>
      <c r="CM49" s="33">
        <v>-512.55936390500005</v>
      </c>
      <c r="CN49" s="74">
        <v>-512.52120020500001</v>
      </c>
      <c r="CO49" s="74">
        <v>-7.2140781269000004E-2</v>
      </c>
      <c r="CP49" s="34">
        <f>627.5095*(CJ50-CJ48)</f>
        <v>63.550890325487799</v>
      </c>
      <c r="CQ49" s="34">
        <f>627.5095*(CN50-CN48)</f>
        <v>64.231782686148009</v>
      </c>
      <c r="CR49" s="34">
        <f>627.5095*(CM50-CM48)</f>
        <v>58.680315953824447</v>
      </c>
      <c r="CS49" s="34">
        <f>627.5095*(CK50-CK48)</f>
        <v>57.460477879229082</v>
      </c>
      <c r="CT49" s="34">
        <f>627.5095*(CL50-CL48)</f>
        <v>57.020393311434823</v>
      </c>
      <c r="CU49" s="33">
        <f t="shared" si="22"/>
        <v>-7.2113893747131854</v>
      </c>
      <c r="CV49" s="33">
        <f t="shared" si="23"/>
        <v>-1.6599226423896241</v>
      </c>
      <c r="CW49" s="23"/>
      <c r="CX49" s="33">
        <f>CQ49-'CCSD(T)'!BW50</f>
        <v>1.2143770645579366E-2</v>
      </c>
      <c r="CY49" s="33">
        <f>CR49-'CCSD(T)'!CF50</f>
        <v>0.69066825527731623</v>
      </c>
      <c r="CZ49" s="33">
        <f>CS49-'CCSD(T)'!CG50</f>
        <v>1.3616881476594642</v>
      </c>
      <c r="DA49" s="33">
        <f>CT49-'CCSD(T)'!CG50</f>
        <v>0.9216035798652058</v>
      </c>
      <c r="DB49" s="33">
        <f>CP49-'CCSD(T)'!BV50</f>
        <v>-3.2964906287986651E-3</v>
      </c>
      <c r="DC49" s="33"/>
      <c r="DD49" s="33">
        <f t="shared" si="24"/>
        <v>0.6939647459061149</v>
      </c>
      <c r="DE49" s="33">
        <f t="shared" si="25"/>
        <v>0.23093532458788957</v>
      </c>
      <c r="DH49" s="71" t="str">
        <f t="shared" si="41"/>
        <v>16_start</v>
      </c>
      <c r="DI49" s="71" t="str">
        <f t="shared" si="42"/>
        <v>∆E#rev</v>
      </c>
      <c r="DJ49" s="23">
        <f t="shared" si="43"/>
        <v>5.6259991732069636E-2</v>
      </c>
      <c r="DK49" s="23">
        <f t="shared" si="44"/>
        <v>4.123809894447561E-2</v>
      </c>
      <c r="DL49" s="23">
        <f t="shared" si="45"/>
        <v>2.305658163590607E-2</v>
      </c>
      <c r="DN49" s="71">
        <f>'CCSD(T)'!BX50</f>
        <v>57.992174013876621</v>
      </c>
      <c r="DO49" s="23">
        <f t="shared" si="46"/>
        <v>0.68814193994782613</v>
      </c>
      <c r="DP49" s="39">
        <f>'CCSD(T)'!CG50</f>
        <v>56.098789731569617</v>
      </c>
      <c r="DQ49" s="23">
        <f t="shared" si="47"/>
        <v>0.9216035798652058</v>
      </c>
      <c r="DR49" s="23">
        <f t="shared" si="36"/>
        <v>1.3616881476594642</v>
      </c>
      <c r="DU49" s="75">
        <f t="shared" si="52"/>
        <v>-7.2140781269000004E-2</v>
      </c>
      <c r="DV49" s="23">
        <f t="shared" si="53"/>
        <v>-8.2135306999930435E-2</v>
      </c>
      <c r="DW49">
        <f t="shared" si="31"/>
        <v>1.1385419669030565</v>
      </c>
      <c r="DY49" s="5" t="s">
        <v>46</v>
      </c>
      <c r="DZ49">
        <v>-513.85746119800001</v>
      </c>
      <c r="EA49" s="34">
        <f>627.5095*(DZ50-DZ48)</f>
        <v>56.877410251702081</v>
      </c>
      <c r="EB49" s="28"/>
      <c r="EC49" s="5" t="s">
        <v>46</v>
      </c>
      <c r="ED49" s="33">
        <v>-511.520427735</v>
      </c>
      <c r="EE49" s="21">
        <f t="shared" si="32"/>
        <v>-513.97939880227807</v>
      </c>
      <c r="EF49" s="33">
        <v>-513.99360324899999</v>
      </c>
      <c r="EG49" s="33">
        <v>-513.85759915300002</v>
      </c>
      <c r="EH49" s="74">
        <v>-513.90320956000005</v>
      </c>
      <c r="EI49" s="74">
        <v>-0.12179964927799999</v>
      </c>
      <c r="EJ49" s="34">
        <f>627.5095*(ED50-ED48)</f>
        <v>60.715481747124031</v>
      </c>
      <c r="EK49" s="34">
        <f>627.5095*(EH50-EH48)</f>
        <v>60.779487088566576</v>
      </c>
      <c r="EL49" s="34">
        <f>627.5095*(EG50-EG48)</f>
        <v>56.807307400476347</v>
      </c>
      <c r="EM49" s="34">
        <f>627.5095*(EE50-EE48)</f>
        <v>55.298470237312266</v>
      </c>
      <c r="EN49" s="34">
        <f>627.5095*(EF50-EF48)</f>
        <v>54.80792784641919</v>
      </c>
      <c r="EO49" s="33">
        <f t="shared" si="33"/>
        <v>-5.9715592421473858</v>
      </c>
      <c r="EP49" s="33">
        <f t="shared" si="34"/>
        <v>-1.9993795540571568</v>
      </c>
      <c r="ER49" s="39"/>
      <c r="ES49" s="23">
        <f>EN49-'LNO-CCSD(T)-def2nZVP'!MF50</f>
        <v>1.2105965150392493</v>
      </c>
      <c r="ET49" s="33">
        <f>EN49-'LNO-CCSD(T)-def2nZVP'!PV50</f>
        <v>1.0387356872460529</v>
      </c>
      <c r="EU49" s="23"/>
    </row>
    <row r="50" spans="1:151" ht="17">
      <c r="A50" s="1">
        <v>-21.18</v>
      </c>
      <c r="B50" s="6"/>
      <c r="C50" s="5" t="s">
        <v>47</v>
      </c>
      <c r="D50" s="33">
        <v>-511.01656139300002</v>
      </c>
      <c r="E50" s="33">
        <f t="shared" si="13"/>
        <v>-512.90080229829607</v>
      </c>
      <c r="F50" s="33">
        <v>-512.91056856600005</v>
      </c>
      <c r="G50" s="33">
        <v>-512.82049704300005</v>
      </c>
      <c r="H50" s="33">
        <v>-512.805317522</v>
      </c>
      <c r="I50" s="335">
        <v>-8.0305255295999994E-2</v>
      </c>
      <c r="J50" s="18" t="s">
        <v>120</v>
      </c>
      <c r="K50" s="34">
        <f>627.5095*(D48-D49)</f>
        <v>-31.707802776197028</v>
      </c>
      <c r="L50" s="34">
        <f>627.5095*(H48-H49)</f>
        <v>-26.709949397656818</v>
      </c>
      <c r="M50" s="34">
        <f>627.5095*(G48-G49)</f>
        <v>-24.296115506575955</v>
      </c>
      <c r="N50" s="34">
        <f>627.5095*(E48-E49)</f>
        <v>-20.934517658465573</v>
      </c>
      <c r="O50" s="34">
        <f>627.5095*(F48-F49)</f>
        <v>-19.476941065564098</v>
      </c>
      <c r="P50" s="33">
        <f t="shared" si="48"/>
        <v>7.2330083320927194</v>
      </c>
      <c r="Q50" s="23">
        <f t="shared" si="49"/>
        <v>4.8191744410118567</v>
      </c>
      <c r="R50" s="33">
        <f>O50-'CCSD(T)'!CI51</f>
        <v>-1.36390473403873</v>
      </c>
      <c r="S50" s="33"/>
      <c r="T50" s="5" t="s">
        <v>47</v>
      </c>
      <c r="U50" s="9">
        <v>-511.01659098800002</v>
      </c>
      <c r="V50" s="52">
        <f t="shared" si="14"/>
        <v>-512.90084344583295</v>
      </c>
      <c r="W50" s="336">
        <v>-512.91063828400002</v>
      </c>
      <c r="X50" s="10">
        <v>-512.82050054499996</v>
      </c>
      <c r="Y50" s="10">
        <v>-512.80590328699998</v>
      </c>
      <c r="Z50" s="9">
        <v>-8.0342900832999997E-2</v>
      </c>
      <c r="AA50" s="18" t="s">
        <v>120</v>
      </c>
      <c r="AB50" s="34">
        <f>627.5095*(U48-U49)</f>
        <v>-32.11587157651978</v>
      </c>
      <c r="AC50" s="34">
        <f>627.5095*(Y48-Y49)</f>
        <v>-27.18550935467761</v>
      </c>
      <c r="AD50" s="34">
        <f>627.5095*(X48-X49)</f>
        <v>-24.682346976311031</v>
      </c>
      <c r="AE50" s="34">
        <f>627.5095*(V48-V49)</f>
        <v>-21.351572836628716</v>
      </c>
      <c r="AF50" s="34">
        <f>627.5095*(W48-W49)</f>
        <v>-19.90050935049058</v>
      </c>
      <c r="AG50" s="33">
        <f t="shared" si="37"/>
        <v>7.2850000041870295</v>
      </c>
      <c r="AH50" s="23">
        <f t="shared" si="38"/>
        <v>4.7818376258204509</v>
      </c>
      <c r="AI50" s="39">
        <f>AF50-'CCSD(T)'!CI51</f>
        <v>-1.7874730189652119</v>
      </c>
      <c r="AJ50" s="361"/>
      <c r="AK50" s="5" t="s">
        <v>47</v>
      </c>
      <c r="AL50" s="9">
        <v>-511.01659098099998</v>
      </c>
      <c r="AM50" s="52">
        <f t="shared" si="15"/>
        <v>-512.891737936136</v>
      </c>
      <c r="AN50" s="277">
        <v>-512.90007756099999</v>
      </c>
      <c r="AO50" s="9">
        <v>-512.81463339799996</v>
      </c>
      <c r="AP50" s="9">
        <v>-512.80485799799999</v>
      </c>
      <c r="AQ50" s="9">
        <v>-7.7104538136000003E-2</v>
      </c>
      <c r="AR50" s="18" t="s">
        <v>120</v>
      </c>
      <c r="AS50" s="34">
        <f>627.5095*(AL48-AL49)</f>
        <v>-32.115870949016916</v>
      </c>
      <c r="AT50" s="34">
        <f>627.5095*(AP48-AP49)</f>
        <v>-27.219918838190523</v>
      </c>
      <c r="AU50" s="34">
        <f>627.5095*(AO48-AO49)</f>
        <v>-25.980305196395605</v>
      </c>
      <c r="AV50" s="34">
        <f>627.5095*(AM48-AM49)</f>
        <v>-23.184493598877395</v>
      </c>
      <c r="AW50" s="34">
        <f>627.5095*(AN48-AN49)</f>
        <v>-21.947355605693406</v>
      </c>
      <c r="AX50" s="33">
        <f t="shared" si="39"/>
        <v>5.2725632324971166</v>
      </c>
      <c r="AY50" s="23">
        <f t="shared" si="40"/>
        <v>4.0329495907021986</v>
      </c>
      <c r="AZ50" s="33">
        <f>AW50-'CCSD(T)'!CI51</f>
        <v>-3.8343192741680383</v>
      </c>
      <c r="BA50" s="33"/>
      <c r="BB50" s="5" t="s">
        <v>47</v>
      </c>
      <c r="BC50" s="33">
        <v>-510.98197293300001</v>
      </c>
      <c r="BD50" s="33">
        <v>-510.98197687999999</v>
      </c>
      <c r="BE50" s="33">
        <v>-510.98137150000002</v>
      </c>
      <c r="BF50" s="33">
        <f t="shared" si="16"/>
        <v>-512.576186544439</v>
      </c>
      <c r="BG50" s="33">
        <v>-512.584804867</v>
      </c>
      <c r="BH50" s="33">
        <v>-512.50617179999995</v>
      </c>
      <c r="BI50" s="33">
        <v>-512.46668377000003</v>
      </c>
      <c r="BJ50" s="4">
        <v>-7.0014744439000007E-2</v>
      </c>
      <c r="BK50" s="18" t="s">
        <v>120</v>
      </c>
      <c r="BL50" s="34">
        <f>627.5095*(BC48-BC49)</f>
        <v>-32.577652680016733</v>
      </c>
      <c r="BM50" s="34">
        <f>627.5095*(BD48-BD49)</f>
        <v>-32.928636313638037</v>
      </c>
      <c r="BN50" s="34">
        <f>627.5095*(BE48-BE49)</f>
        <v>-32.932589623485192</v>
      </c>
      <c r="BO50" s="34">
        <f>627.5095*(BI48-BI49)</f>
        <v>-29.988530285228951</v>
      </c>
      <c r="BP50" s="34">
        <f>627.5095*(BH48-BH49)</f>
        <v>-24.932122112728173</v>
      </c>
      <c r="BQ50" s="34">
        <f>627.5095*(BF48-BF49)</f>
        <v>-22.371475988627594</v>
      </c>
      <c r="BR50" s="34">
        <f>627.5095*(BG48-BG49)</f>
        <v>-21.077771138331684</v>
      </c>
      <c r="BS50" s="33">
        <f t="shared" si="50"/>
        <v>8.9107591468972664</v>
      </c>
      <c r="BT50" s="33">
        <f t="shared" si="51"/>
        <v>3.854350974396489</v>
      </c>
      <c r="BU50" s="68">
        <f t="shared" si="18"/>
        <v>1.2937048502959101</v>
      </c>
      <c r="BV50" s="18" t="str">
        <f t="shared" si="7"/>
        <v>16_ts</v>
      </c>
      <c r="BW50" s="57">
        <f>BL50-'CCSD(T)'!BV51</f>
        <v>0.35443663641961365</v>
      </c>
      <c r="BX50" s="65">
        <f>BM50-'CCSD(T)'!BV51</f>
        <v>3.4530027983095124E-3</v>
      </c>
      <c r="BY50" s="65">
        <f>BN50-'CCSD(T)'!BV51</f>
        <v>-5.0030704884562738E-4</v>
      </c>
      <c r="BZ50" s="57">
        <f>BO50-'CCSD(T)'!BW51</f>
        <v>0.37551119033485136</v>
      </c>
      <c r="CA50" s="57">
        <f>BP50-'CCSD(T)'!BX51</f>
        <v>-0.69237444869056475</v>
      </c>
      <c r="CB50" s="57"/>
      <c r="CC50" s="57">
        <f>BR50-'CCSD(T)'!CG51</f>
        <v>-1.3828726561849258</v>
      </c>
      <c r="CD50" s="23">
        <f>BQ50-'CCSD(T)'!CG51</f>
        <v>-2.6765775064808359</v>
      </c>
      <c r="CE50" s="23">
        <f t="shared" si="19"/>
        <v>-1.0468110851101784</v>
      </c>
      <c r="CF50" s="23">
        <f t="shared" si="20"/>
        <v>-0.69049820749436108</v>
      </c>
      <c r="CH50" s="23"/>
      <c r="CI50" s="5" t="s">
        <v>47</v>
      </c>
      <c r="CJ50" s="33">
        <v>-510.98197684899998</v>
      </c>
      <c r="CK50" s="21">
        <f t="shared" si="21"/>
        <v>-512.57615091475793</v>
      </c>
      <c r="CL50" s="33">
        <v>-512.58479904599994</v>
      </c>
      <c r="CM50" s="33">
        <v>-512.50610340699996</v>
      </c>
      <c r="CN50" s="74">
        <v>-512.467220107</v>
      </c>
      <c r="CO50" s="74">
        <v>-7.0047507758000005E-2</v>
      </c>
      <c r="CP50" s="34">
        <f>627.5095*(CJ48-CJ49)</f>
        <v>-32.928648863837999</v>
      </c>
      <c r="CQ50" s="34">
        <f>627.5095*(CN48-CN49)</f>
        <v>-30.358758380210165</v>
      </c>
      <c r="CR50" s="34">
        <f>627.5095*(CM48-CM49)</f>
        <v>-25.258847484030891</v>
      </c>
      <c r="CS50" s="34">
        <f>627.5095*(CK48-CK49)</f>
        <v>-22.725460395161839</v>
      </c>
      <c r="CT50" s="34">
        <f>627.5095*(CL48-CL49)</f>
        <v>-21.440500494831802</v>
      </c>
      <c r="CU50" s="33">
        <f t="shared" si="22"/>
        <v>8.9182578853783632</v>
      </c>
      <c r="CV50" s="33">
        <f t="shared" si="23"/>
        <v>3.8183469891990889</v>
      </c>
      <c r="CW50" s="23"/>
      <c r="CX50" s="33">
        <f>CQ50-'CCSD(T)'!BW51</f>
        <v>5.2830953536364689E-3</v>
      </c>
      <c r="CY50" s="33">
        <f>CR50-'CCSD(T)'!CF51</f>
        <v>-1.0222169645108217</v>
      </c>
      <c r="CZ50" s="33">
        <f>CS50-'CCSD(T)'!CG51</f>
        <v>-3.0305619130150809</v>
      </c>
      <c r="DA50" s="33">
        <f>CT50-'CCSD(T)'!CG51</f>
        <v>-1.745602012685044</v>
      </c>
      <c r="DB50" s="33">
        <f>CP50-'CCSD(T)'!BV51</f>
        <v>3.4404525983475764E-3</v>
      </c>
      <c r="DC50" s="33"/>
      <c r="DD50" s="33">
        <f t="shared" si="24"/>
        <v>-1.0256574171091692</v>
      </c>
      <c r="DE50" s="33">
        <f t="shared" si="25"/>
        <v>-0.72338504817422233</v>
      </c>
      <c r="DH50" s="71" t="str">
        <f t="shared" si="41"/>
        <v>16_ts</v>
      </c>
      <c r="DI50" s="71" t="str">
        <f t="shared" si="42"/>
        <v>∆Ereac</v>
      </c>
      <c r="DJ50" s="23">
        <f t="shared" si="43"/>
        <v>-0.32672537130271806</v>
      </c>
      <c r="DK50" s="23">
        <f t="shared" si="44"/>
        <v>-0.35398440653424501</v>
      </c>
      <c r="DL50" s="23">
        <f t="shared" si="45"/>
        <v>-0.36272935650011817</v>
      </c>
      <c r="DN50" s="71">
        <f>'CCSD(T)'!BX51</f>
        <v>-24.239747664037608</v>
      </c>
      <c r="DO50" s="23">
        <f t="shared" si="46"/>
        <v>-1.0190998199932828</v>
      </c>
      <c r="DP50" s="39">
        <f>'CCSD(T)'!CG51</f>
        <v>-19.694898482146758</v>
      </c>
      <c r="DQ50" s="23">
        <f t="shared" si="47"/>
        <v>-1.745602012685044</v>
      </c>
      <c r="DR50" s="23">
        <f t="shared" si="36"/>
        <v>-3.0305619130150809</v>
      </c>
      <c r="DU50" s="75">
        <f t="shared" si="52"/>
        <v>-7.0047507758000005E-2</v>
      </c>
      <c r="DV50" s="23">
        <f t="shared" si="53"/>
        <v>-7.869563899998866E-2</v>
      </c>
      <c r="DW50">
        <f t="shared" si="31"/>
        <v>1.1234609412781138</v>
      </c>
      <c r="DY50" s="5" t="s">
        <v>47</v>
      </c>
      <c r="DZ50">
        <v>-513.80743968199999</v>
      </c>
      <c r="EA50" s="34">
        <f>627.5095*(DZ48-DZ49)</f>
        <v>-25.488433757290512</v>
      </c>
      <c r="EB50" s="28"/>
      <c r="EC50" s="5" t="s">
        <v>47</v>
      </c>
      <c r="ED50" s="33">
        <v>-511.47228590999998</v>
      </c>
      <c r="EE50" s="21">
        <f t="shared" si="32"/>
        <v>-513.92626262311398</v>
      </c>
      <c r="EF50" s="33">
        <v>-513.93924792899998</v>
      </c>
      <c r="EG50" s="33">
        <v>-513.80743236499995</v>
      </c>
      <c r="EH50" s="74">
        <v>-513.84863429500001</v>
      </c>
      <c r="EI50" s="74">
        <v>-0.118830258114</v>
      </c>
      <c r="EJ50" s="34">
        <f>627.5095*(ED48-ED49)</f>
        <v>-30.506029212276449</v>
      </c>
      <c r="EK50" s="34">
        <f>627.5095*(EH48-EH49)</f>
        <v>-26.532989836024285</v>
      </c>
      <c r="EL50" s="34">
        <f>627.5095*(EG48-EG49)</f>
        <v>-25.327171345946688</v>
      </c>
      <c r="EM50" s="34">
        <f>627.5095*(EE48-EE49)</f>
        <v>-21.955013018147024</v>
      </c>
      <c r="EN50" s="34">
        <f>627.5095*(EF48-EF49)</f>
        <v>-20.699448170870841</v>
      </c>
      <c r="EO50" s="33">
        <f t="shared" si="33"/>
        <v>5.8335416651534437</v>
      </c>
      <c r="EP50" s="33">
        <f t="shared" si="34"/>
        <v>4.6277231750758467</v>
      </c>
      <c r="ER50" s="39"/>
      <c r="ES50" s="23">
        <f>EN50-'LNO-CCSD(T)-def2nZVP'!MF51</f>
        <v>-2.5976221597449687</v>
      </c>
      <c r="ET50" s="33">
        <f>EN50-'LNO-CCSD(T)-def2nZVP'!PV51</f>
        <v>-2.3770268366921741</v>
      </c>
      <c r="EU50" s="23"/>
    </row>
    <row r="51" spans="1:151" ht="17">
      <c r="A51" s="1">
        <v>21.48</v>
      </c>
      <c r="B51" s="6" t="s">
        <v>110</v>
      </c>
      <c r="C51" s="5" t="s">
        <v>48</v>
      </c>
      <c r="D51" s="33" t="s">
        <v>139</v>
      </c>
      <c r="E51" s="33" t="e">
        <f t="shared" si="13"/>
        <v>#VALUE!</v>
      </c>
      <c r="F51" s="33" t="s">
        <v>139</v>
      </c>
      <c r="G51" s="33" t="s">
        <v>139</v>
      </c>
      <c r="H51" s="33" t="s">
        <v>139</v>
      </c>
      <c r="I51" s="335" t="s">
        <v>139</v>
      </c>
      <c r="J51" s="18" t="s">
        <v>118</v>
      </c>
      <c r="K51" s="34" t="e">
        <f>627.5095*(D53-D52)</f>
        <v>#VALUE!</v>
      </c>
      <c r="L51" s="34" t="e">
        <f>627.5095*(H53-H52)</f>
        <v>#VALUE!</v>
      </c>
      <c r="M51" s="34" t="e">
        <f>627.5095*(G53-G52)</f>
        <v>#VALUE!</v>
      </c>
      <c r="N51" s="34" t="e">
        <f>627.5095*(E53-E52)</f>
        <v>#VALUE!</v>
      </c>
      <c r="O51" s="34" t="e">
        <f>627.5095*(F53-F52)</f>
        <v>#VALUE!</v>
      </c>
      <c r="P51" s="33" t="e">
        <f t="shared" si="48"/>
        <v>#VALUE!</v>
      </c>
      <c r="Q51" s="23" t="e">
        <f t="shared" si="49"/>
        <v>#VALUE!</v>
      </c>
      <c r="R51" s="33" t="e">
        <f>O51-'CCSD(T)'!CI52</f>
        <v>#VALUE!</v>
      </c>
      <c r="S51" s="33"/>
      <c r="T51" s="5" t="s">
        <v>48</v>
      </c>
      <c r="U51" s="9" t="s">
        <v>139</v>
      </c>
      <c r="V51" s="52" t="e">
        <f t="shared" si="14"/>
        <v>#VALUE!</v>
      </c>
      <c r="W51" s="336" t="s">
        <v>139</v>
      </c>
      <c r="X51" s="10" t="s">
        <v>139</v>
      </c>
      <c r="Y51" s="10" t="s">
        <v>139</v>
      </c>
      <c r="Z51" s="52" t="s">
        <v>139</v>
      </c>
      <c r="AA51" s="18" t="s">
        <v>118</v>
      </c>
      <c r="AB51" s="34" t="e">
        <f>627.5095*(U53-U52)</f>
        <v>#VALUE!</v>
      </c>
      <c r="AC51" s="34" t="e">
        <f>627.5095*(Y53-Y52)</f>
        <v>#VALUE!</v>
      </c>
      <c r="AD51" s="34" t="e">
        <f>627.5095*(X53-X52)</f>
        <v>#VALUE!</v>
      </c>
      <c r="AE51" s="34" t="e">
        <f>627.5095*(V53-V52)</f>
        <v>#VALUE!</v>
      </c>
      <c r="AF51" s="34" t="e">
        <f>627.5095*(W53-W52)</f>
        <v>#VALUE!</v>
      </c>
      <c r="AG51" s="33" t="e">
        <f t="shared" si="37"/>
        <v>#VALUE!</v>
      </c>
      <c r="AH51" s="23" t="e">
        <f t="shared" si="38"/>
        <v>#VALUE!</v>
      </c>
      <c r="AI51" s="39"/>
      <c r="AJ51" s="361"/>
      <c r="AK51" s="5" t="s">
        <v>48</v>
      </c>
      <c r="AL51" s="9" t="s">
        <v>139</v>
      </c>
      <c r="AM51" s="52" t="e">
        <f t="shared" si="15"/>
        <v>#VALUE!</v>
      </c>
      <c r="AN51" s="277" t="s">
        <v>139</v>
      </c>
      <c r="AO51" s="9" t="s">
        <v>139</v>
      </c>
      <c r="AP51" s="52"/>
      <c r="AQ51" s="52" t="s">
        <v>139</v>
      </c>
      <c r="AR51" s="18" t="s">
        <v>118</v>
      </c>
      <c r="AS51" s="34" t="e">
        <f>627.5095*(AL53-AL52)</f>
        <v>#VALUE!</v>
      </c>
      <c r="AT51" s="34">
        <f>627.5095*(AP53-AP52)</f>
        <v>0</v>
      </c>
      <c r="AU51" s="34" t="e">
        <f>627.5095*(AO53-AO52)</f>
        <v>#VALUE!</v>
      </c>
      <c r="AV51" s="34" t="e">
        <f>627.5095*(AM53-AM52)</f>
        <v>#VALUE!</v>
      </c>
      <c r="AW51" s="34" t="e">
        <f>627.5095*(AN53-AN52)</f>
        <v>#VALUE!</v>
      </c>
      <c r="AX51" s="33" t="e">
        <f t="shared" si="39"/>
        <v>#VALUE!</v>
      </c>
      <c r="AY51" s="23" t="e">
        <f t="shared" si="40"/>
        <v>#VALUE!</v>
      </c>
      <c r="AZ51" s="33" t="e">
        <f>AW51-'CCSD(T)'!CI52</f>
        <v>#VALUE!</v>
      </c>
      <c r="BA51" s="33"/>
      <c r="BB51" s="5" t="s">
        <v>48</v>
      </c>
      <c r="BC51" s="33" t="s">
        <v>139</v>
      </c>
      <c r="BD51" s="33" t="s">
        <v>139</v>
      </c>
      <c r="BE51" s="33" t="s">
        <v>139</v>
      </c>
      <c r="BF51" s="33" t="e">
        <f t="shared" si="16"/>
        <v>#VALUE!</v>
      </c>
      <c r="BG51" s="33" t="s">
        <v>139</v>
      </c>
      <c r="BH51" s="33" t="s">
        <v>139</v>
      </c>
      <c r="BI51" s="33" t="s">
        <v>139</v>
      </c>
      <c r="BJ51" s="33" t="s">
        <v>139</v>
      </c>
      <c r="BK51" s="18" t="s">
        <v>118</v>
      </c>
      <c r="BL51" s="34" t="e">
        <f>627.5095*(BC53-BC52)</f>
        <v>#VALUE!</v>
      </c>
      <c r="BM51" s="34" t="e">
        <f>627.5095*(BD53-BD52)</f>
        <v>#VALUE!</v>
      </c>
      <c r="BN51" s="34" t="e">
        <f>627.5095*(BE53-BE52)</f>
        <v>#VALUE!</v>
      </c>
      <c r="BO51" s="34" t="e">
        <f>627.5095*(BI53-BI52)</f>
        <v>#VALUE!</v>
      </c>
      <c r="BP51" s="34" t="e">
        <f>627.5095*(BH53-BH52)</f>
        <v>#VALUE!</v>
      </c>
      <c r="BQ51" s="34" t="e">
        <f>627.5095*(BF53-BF52)</f>
        <v>#VALUE!</v>
      </c>
      <c r="BR51" s="34" t="e">
        <f>627.5095*(BG53-BG52)</f>
        <v>#VALUE!</v>
      </c>
      <c r="BS51" s="33" t="e">
        <f t="shared" si="50"/>
        <v>#VALUE!</v>
      </c>
      <c r="BT51" s="33" t="e">
        <f t="shared" si="51"/>
        <v>#VALUE!</v>
      </c>
      <c r="BU51" s="68" t="e">
        <f t="shared" si="18"/>
        <v>#VALUE!</v>
      </c>
      <c r="BW51" s="5"/>
      <c r="BX51" s="65" t="e">
        <f>BM51-'CCSD(T)'!BV52</f>
        <v>#VALUE!</v>
      </c>
      <c r="BY51" s="65" t="e">
        <f>BN51-'CCSD(T)'!BV52</f>
        <v>#VALUE!</v>
      </c>
      <c r="CD51" s="23"/>
      <c r="CH51" s="23"/>
      <c r="CI51" s="5" t="s">
        <v>48</v>
      </c>
      <c r="CJ51" s="33" t="s">
        <v>139</v>
      </c>
      <c r="CK51" s="21" t="e">
        <f t="shared" si="21"/>
        <v>#VALUE!</v>
      </c>
      <c r="CL51" s="33" t="s">
        <v>139</v>
      </c>
      <c r="CM51" s="33" t="s">
        <v>139</v>
      </c>
      <c r="CN51" s="33" t="s">
        <v>139</v>
      </c>
      <c r="CO51" s="74" t="s">
        <v>139</v>
      </c>
      <c r="CP51" s="34" t="e">
        <f>627.5095*(CJ53-CJ52)</f>
        <v>#VALUE!</v>
      </c>
      <c r="CQ51" s="34" t="e">
        <f>627.5095*(CN53-CN52)</f>
        <v>#VALUE!</v>
      </c>
      <c r="CR51" s="34" t="e">
        <f>627.5095*(CM53-CM52)</f>
        <v>#VALUE!</v>
      </c>
      <c r="CS51" s="34" t="e">
        <f>627.5095*(CK53-CK52)</f>
        <v>#VALUE!</v>
      </c>
      <c r="CT51" s="34" t="e">
        <f>627.5095*(CL53-CL52)</f>
        <v>#VALUE!</v>
      </c>
      <c r="CU51" s="33" t="e">
        <f t="shared" si="22"/>
        <v>#VALUE!</v>
      </c>
      <c r="CV51" s="33" t="e">
        <f t="shared" si="23"/>
        <v>#VALUE!</v>
      </c>
      <c r="CW51" s="23"/>
      <c r="CX51" s="33" t="e">
        <f>CQ51-'CCSD(T)'!BW52</f>
        <v>#VALUE!</v>
      </c>
      <c r="CY51" s="33" t="e">
        <f>CR51-'CCSD(T)'!CF52</f>
        <v>#VALUE!</v>
      </c>
      <c r="CZ51" s="33" t="e">
        <f>CS51-'CCSD(T)'!CG52</f>
        <v>#VALUE!</v>
      </c>
      <c r="DA51" s="33" t="e">
        <f>CT51-'CCSD(T)'!CG52</f>
        <v>#VALUE!</v>
      </c>
      <c r="DB51" s="33" t="e">
        <f>CP51-'CCSD(T)'!BV52</f>
        <v>#VALUE!</v>
      </c>
      <c r="DC51" s="33"/>
      <c r="DD51" s="33" t="e">
        <f t="shared" si="24"/>
        <v>#VALUE!</v>
      </c>
      <c r="DE51" s="4"/>
      <c r="DH51" s="71" t="str">
        <f t="shared" si="41"/>
        <v>17_end_MAI</v>
      </c>
      <c r="DI51" s="71" t="str">
        <f t="shared" si="42"/>
        <v>∆E#fwd</v>
      </c>
      <c r="DJ51" s="23" t="e">
        <f t="shared" si="43"/>
        <v>#VALUE!</v>
      </c>
      <c r="DK51" s="23" t="e">
        <f t="shared" si="44"/>
        <v>#VALUE!</v>
      </c>
      <c r="DL51" s="23" t="e">
        <f t="shared" si="45"/>
        <v>#VALUE!</v>
      </c>
      <c r="DN51" s="71" t="e">
        <f>'CCSD(T)'!BX52</f>
        <v>#VALUE!</v>
      </c>
      <c r="DO51" s="23" t="e">
        <f t="shared" si="46"/>
        <v>#VALUE!</v>
      </c>
      <c r="DP51" s="39" t="e">
        <f>'CCSD(T)'!CG52</f>
        <v>#VALUE!</v>
      </c>
      <c r="DQ51" s="23" t="e">
        <f t="shared" si="47"/>
        <v>#VALUE!</v>
      </c>
      <c r="DR51" s="23" t="e">
        <f t="shared" si="36"/>
        <v>#VALUE!</v>
      </c>
      <c r="DU51" s="75" t="str">
        <f t="shared" si="52"/>
        <v>nomatch</v>
      </c>
      <c r="DV51" s="23" t="e">
        <f t="shared" si="53"/>
        <v>#VALUE!</v>
      </c>
      <c r="DW51" t="e">
        <f t="shared" si="31"/>
        <v>#VALUE!</v>
      </c>
      <c r="DY51" s="5" t="s">
        <v>48</v>
      </c>
      <c r="DZ51" s="4" t="s">
        <v>676</v>
      </c>
      <c r="EA51" s="34" t="e">
        <f>627.5095*(DZ53-DZ52)</f>
        <v>#VALUE!</v>
      </c>
      <c r="EB51" s="28"/>
      <c r="EC51" s="5" t="s">
        <v>48</v>
      </c>
      <c r="ED51" s="33" t="s">
        <v>139</v>
      </c>
      <c r="EE51" s="21" t="e">
        <f t="shared" si="32"/>
        <v>#VALUE!</v>
      </c>
      <c r="EF51" s="33" t="s">
        <v>139</v>
      </c>
      <c r="EG51" s="33" t="s">
        <v>139</v>
      </c>
      <c r="EH51" s="74" t="s">
        <v>139</v>
      </c>
      <c r="EI51" s="74" t="s">
        <v>139</v>
      </c>
      <c r="EJ51" s="34" t="e">
        <f>627.5095*(ED53-ED52)</f>
        <v>#VALUE!</v>
      </c>
      <c r="EK51" s="34" t="e">
        <f>627.5095*(EH53-EH52)</f>
        <v>#VALUE!</v>
      </c>
      <c r="EL51" s="34" t="e">
        <f>627.5095*(EG53-EG52)</f>
        <v>#VALUE!</v>
      </c>
      <c r="EM51" s="34" t="e">
        <f>627.5095*(EE53-EE52)</f>
        <v>#VALUE!</v>
      </c>
      <c r="EN51" s="34" t="e">
        <f>627.5095*(EF53-EF52)</f>
        <v>#VALUE!</v>
      </c>
      <c r="EO51" s="33" t="e">
        <f t="shared" si="33"/>
        <v>#VALUE!</v>
      </c>
      <c r="EP51" s="33" t="e">
        <f t="shared" si="34"/>
        <v>#VALUE!</v>
      </c>
      <c r="ER51" s="39"/>
      <c r="ES51" s="23" t="e">
        <f>EN51-'LNO-CCSD(T)-def2nZVP'!MF52</f>
        <v>#VALUE!</v>
      </c>
      <c r="ET51" s="33" t="e">
        <f>EN51-'LNO-CCSD(T)-def2nZVP'!PV52</f>
        <v>#VALUE!</v>
      </c>
      <c r="EU51" s="23"/>
    </row>
    <row r="52" spans="1:151" ht="17">
      <c r="A52" s="1">
        <v>35.47</v>
      </c>
      <c r="B52" s="6" t="s">
        <v>110</v>
      </c>
      <c r="C52" s="5" t="s">
        <v>49</v>
      </c>
      <c r="D52" s="33" t="s">
        <v>139</v>
      </c>
      <c r="E52" s="33" t="e">
        <f t="shared" si="13"/>
        <v>#VALUE!</v>
      </c>
      <c r="F52" s="33" t="s">
        <v>139</v>
      </c>
      <c r="G52" s="33" t="s">
        <v>139</v>
      </c>
      <c r="H52" s="33" t="s">
        <v>139</v>
      </c>
      <c r="I52" s="335" t="s">
        <v>139</v>
      </c>
      <c r="J52" s="18" t="s">
        <v>119</v>
      </c>
      <c r="K52" s="34" t="e">
        <f>627.5095*(D53-D51-D110)</f>
        <v>#VALUE!</v>
      </c>
      <c r="L52" s="34" t="e">
        <f>627.5095*(H53-H51-H110)</f>
        <v>#VALUE!</v>
      </c>
      <c r="M52" s="34" t="e">
        <f>627.5095*(G53-G51-G110)</f>
        <v>#VALUE!</v>
      </c>
      <c r="N52" s="34" t="e">
        <f>627.5095*(E53-E51-E110)</f>
        <v>#VALUE!</v>
      </c>
      <c r="O52" s="34" t="e">
        <f>627.5095*(F53-F51-F110)</f>
        <v>#VALUE!</v>
      </c>
      <c r="P52" s="33" t="e">
        <f t="shared" si="48"/>
        <v>#VALUE!</v>
      </c>
      <c r="Q52" s="23" t="e">
        <f t="shared" si="49"/>
        <v>#VALUE!</v>
      </c>
      <c r="R52" s="33" t="e">
        <f>O52-'CCSD(T)'!CI53</f>
        <v>#VALUE!</v>
      </c>
      <c r="S52" s="33"/>
      <c r="T52" s="5" t="s">
        <v>49</v>
      </c>
      <c r="U52" s="9" t="s">
        <v>139</v>
      </c>
      <c r="V52" s="52" t="e">
        <f t="shared" si="14"/>
        <v>#VALUE!</v>
      </c>
      <c r="W52" s="336" t="s">
        <v>139</v>
      </c>
      <c r="X52" s="10" t="s">
        <v>139</v>
      </c>
      <c r="Y52" s="10" t="s">
        <v>139</v>
      </c>
      <c r="Z52" s="52" t="s">
        <v>139</v>
      </c>
      <c r="AA52" s="18" t="s">
        <v>119</v>
      </c>
      <c r="AB52" s="34" t="e">
        <f>627.5095*(U53-U51-U110)</f>
        <v>#VALUE!</v>
      </c>
      <c r="AC52" s="34" t="e">
        <f>627.5095*(Y53-Y51-Y110)</f>
        <v>#VALUE!</v>
      </c>
      <c r="AD52" s="34" t="e">
        <f>627.5095*(X53-X51-X110)</f>
        <v>#VALUE!</v>
      </c>
      <c r="AE52" s="34" t="e">
        <f>627.5095*(V53-V51-V110)</f>
        <v>#VALUE!</v>
      </c>
      <c r="AF52" s="34" t="e">
        <f>627.5095*(W53-W51-W110)</f>
        <v>#VALUE!</v>
      </c>
      <c r="AG52" s="33" t="e">
        <f t="shared" si="37"/>
        <v>#VALUE!</v>
      </c>
      <c r="AH52" s="23" t="e">
        <f t="shared" si="38"/>
        <v>#VALUE!</v>
      </c>
      <c r="AI52" s="39"/>
      <c r="AJ52" s="361"/>
      <c r="AK52" s="5" t="s">
        <v>49</v>
      </c>
      <c r="AL52" s="9" t="s">
        <v>139</v>
      </c>
      <c r="AM52" s="52" t="e">
        <f t="shared" si="15"/>
        <v>#VALUE!</v>
      </c>
      <c r="AN52" s="277" t="s">
        <v>139</v>
      </c>
      <c r="AO52" s="9" t="s">
        <v>139</v>
      </c>
      <c r="AP52" s="52"/>
      <c r="AQ52" s="52" t="s">
        <v>139</v>
      </c>
      <c r="AR52" s="18" t="s">
        <v>119</v>
      </c>
      <c r="AS52" s="34" t="e">
        <f>627.5095*(AL53-AL51-AL110)</f>
        <v>#VALUE!</v>
      </c>
      <c r="AT52" s="34">
        <f>627.5095*(AP53-AP51-AP110)</f>
        <v>362323.91910778789</v>
      </c>
      <c r="AU52" s="34" t="e">
        <f>627.5095*(AO53-AO51-AO110)</f>
        <v>#VALUE!</v>
      </c>
      <c r="AV52" s="34" t="e">
        <f>627.5095*(AM53-AM51-AM110)</f>
        <v>#VALUE!</v>
      </c>
      <c r="AW52" s="34" t="e">
        <f>627.5095*(AN53-AN51-AN110)</f>
        <v>#VALUE!</v>
      </c>
      <c r="AX52" s="33" t="e">
        <f t="shared" si="39"/>
        <v>#VALUE!</v>
      </c>
      <c r="AY52" s="23" t="e">
        <f t="shared" si="40"/>
        <v>#VALUE!</v>
      </c>
      <c r="AZ52" s="33" t="e">
        <f>AW52-'CCSD(T)'!CI53</f>
        <v>#VALUE!</v>
      </c>
      <c r="BA52" s="33"/>
      <c r="BB52" s="5" t="s">
        <v>49</v>
      </c>
      <c r="BC52" s="33" t="s">
        <v>139</v>
      </c>
      <c r="BD52" s="33" t="s">
        <v>139</v>
      </c>
      <c r="BE52" s="33" t="s">
        <v>139</v>
      </c>
      <c r="BF52" s="33" t="e">
        <f t="shared" si="16"/>
        <v>#VALUE!</v>
      </c>
      <c r="BG52" s="33" t="s">
        <v>139</v>
      </c>
      <c r="BH52" s="33" t="s">
        <v>139</v>
      </c>
      <c r="BI52" s="33" t="s">
        <v>139</v>
      </c>
      <c r="BJ52" s="33" t="s">
        <v>139</v>
      </c>
      <c r="BK52" s="18" t="s">
        <v>119</v>
      </c>
      <c r="BL52" s="34" t="e">
        <f>627.5095*(BC53-BC51-BC110)</f>
        <v>#VALUE!</v>
      </c>
      <c r="BM52" s="34" t="e">
        <f>627.5095*(BD53-BD51-BD110)</f>
        <v>#VALUE!</v>
      </c>
      <c r="BN52" s="34" t="e">
        <f>627.5095*(BE53-BE51-BE110)</f>
        <v>#VALUE!</v>
      </c>
      <c r="BO52" s="34" t="e">
        <f>627.5095*(BI53-BI51-BI110)</f>
        <v>#VALUE!</v>
      </c>
      <c r="BP52" s="34" t="e">
        <f>627.5095*(BH53-BH51-BH110)</f>
        <v>#VALUE!</v>
      </c>
      <c r="BQ52" s="34" t="e">
        <f>627.5095*(BF53-BF51-BF110)</f>
        <v>#VALUE!</v>
      </c>
      <c r="BR52" s="34" t="e">
        <f>627.5095*(BG53-BG51-BG110)</f>
        <v>#VALUE!</v>
      </c>
      <c r="BS52" s="33" t="e">
        <f t="shared" si="50"/>
        <v>#VALUE!</v>
      </c>
      <c r="BT52" s="33" t="e">
        <f t="shared" si="51"/>
        <v>#VALUE!</v>
      </c>
      <c r="BU52" s="68" t="e">
        <f t="shared" si="18"/>
        <v>#VALUE!</v>
      </c>
      <c r="BW52" s="5"/>
      <c r="BX52" s="65" t="e">
        <f>BM52-'CCSD(T)'!BV53</f>
        <v>#VALUE!</v>
      </c>
      <c r="BY52" s="65" t="e">
        <f>BN52-'CCSD(T)'!BV53</f>
        <v>#VALUE!</v>
      </c>
      <c r="CD52" s="23"/>
      <c r="CH52" s="23"/>
      <c r="CI52" s="5" t="s">
        <v>49</v>
      </c>
      <c r="CJ52" s="33" t="s">
        <v>139</v>
      </c>
      <c r="CK52" s="21" t="e">
        <f t="shared" si="21"/>
        <v>#VALUE!</v>
      </c>
      <c r="CL52" s="33" t="s">
        <v>139</v>
      </c>
      <c r="CM52" s="33" t="s">
        <v>139</v>
      </c>
      <c r="CN52" s="33" t="s">
        <v>139</v>
      </c>
      <c r="CO52" s="74" t="s">
        <v>139</v>
      </c>
      <c r="CP52" s="34" t="e">
        <f>627.5095*(CJ53-CJ51-CJ110)</f>
        <v>#VALUE!</v>
      </c>
      <c r="CQ52" s="34" t="e">
        <f>627.5095*(CN53-CN51-CN110)</f>
        <v>#VALUE!</v>
      </c>
      <c r="CR52" s="34" t="e">
        <f>627.5095*(CM53-CM51-CM110)</f>
        <v>#VALUE!</v>
      </c>
      <c r="CS52" s="34" t="e">
        <f>627.5095*(CK53-CK51-CK110)</f>
        <v>#VALUE!</v>
      </c>
      <c r="CT52" s="34" t="e">
        <f>627.5095*(CL53-CL51-CL110)</f>
        <v>#VALUE!</v>
      </c>
      <c r="CU52" s="33" t="e">
        <f t="shared" si="22"/>
        <v>#VALUE!</v>
      </c>
      <c r="CV52" s="33" t="e">
        <f t="shared" si="23"/>
        <v>#VALUE!</v>
      </c>
      <c r="CW52" s="23"/>
      <c r="CX52" s="33" t="e">
        <f>CQ52-'CCSD(T)'!BW53</f>
        <v>#VALUE!</v>
      </c>
      <c r="CY52" s="33" t="e">
        <f>CR52-'CCSD(T)'!CF53</f>
        <v>#VALUE!</v>
      </c>
      <c r="CZ52" s="33" t="e">
        <f>CS52-'CCSD(T)'!CG53</f>
        <v>#VALUE!</v>
      </c>
      <c r="DA52" s="33" t="e">
        <f>CT52-'CCSD(T)'!CG53</f>
        <v>#VALUE!</v>
      </c>
      <c r="DB52" s="33" t="e">
        <f>CP52-'CCSD(T)'!BV53</f>
        <v>#VALUE!</v>
      </c>
      <c r="DC52" s="33"/>
      <c r="DD52" s="33" t="e">
        <f t="shared" si="24"/>
        <v>#VALUE!</v>
      </c>
      <c r="DE52" s="4"/>
      <c r="DH52" s="71" t="str">
        <f t="shared" si="41"/>
        <v>17_start_MAI</v>
      </c>
      <c r="DI52" s="71" t="str">
        <f t="shared" si="42"/>
        <v>∆E#rev</v>
      </c>
      <c r="DJ52" s="23" t="e">
        <f t="shared" si="43"/>
        <v>#VALUE!</v>
      </c>
      <c r="DK52" s="23" t="e">
        <f t="shared" si="44"/>
        <v>#VALUE!</v>
      </c>
      <c r="DL52" s="23" t="e">
        <f t="shared" si="45"/>
        <v>#VALUE!</v>
      </c>
      <c r="DN52" s="71" t="e">
        <f>'CCSD(T)'!BX53</f>
        <v>#VALUE!</v>
      </c>
      <c r="DO52" s="23" t="e">
        <f t="shared" si="46"/>
        <v>#VALUE!</v>
      </c>
      <c r="DP52" s="39" t="e">
        <f>'CCSD(T)'!CG53</f>
        <v>#VALUE!</v>
      </c>
      <c r="DQ52" s="23" t="e">
        <f t="shared" si="47"/>
        <v>#VALUE!</v>
      </c>
      <c r="DR52" s="23" t="e">
        <f t="shared" si="36"/>
        <v>#VALUE!</v>
      </c>
      <c r="DU52" s="75" t="str">
        <f t="shared" si="52"/>
        <v>nomatch</v>
      </c>
      <c r="DV52" s="23" t="e">
        <f t="shared" si="53"/>
        <v>#VALUE!</v>
      </c>
      <c r="DW52" t="e">
        <f t="shared" si="31"/>
        <v>#VALUE!</v>
      </c>
      <c r="DY52" s="5" t="s">
        <v>49</v>
      </c>
      <c r="DZ52" s="4" t="s">
        <v>676</v>
      </c>
      <c r="EA52" s="34" t="e">
        <f>627.5095*(DZ53-DZ51-DZ110)</f>
        <v>#VALUE!</v>
      </c>
      <c r="EB52" s="28"/>
      <c r="EC52" s="5" t="s">
        <v>49</v>
      </c>
      <c r="ED52" s="33" t="s">
        <v>139</v>
      </c>
      <c r="EE52" s="21" t="e">
        <f t="shared" si="32"/>
        <v>#VALUE!</v>
      </c>
      <c r="EF52" s="33" t="s">
        <v>139</v>
      </c>
      <c r="EG52" s="33" t="s">
        <v>139</v>
      </c>
      <c r="EH52" s="74" t="s">
        <v>139</v>
      </c>
      <c r="EI52" s="74" t="s">
        <v>139</v>
      </c>
      <c r="EJ52" s="34" t="e">
        <f>627.5095*(ED53-ED51-ED110)</f>
        <v>#VALUE!</v>
      </c>
      <c r="EK52" s="34" t="e">
        <f>627.5095*(EH53-EH51-EH110)</f>
        <v>#VALUE!</v>
      </c>
      <c r="EL52" s="34" t="e">
        <f>627.5095*(EG53-EG51-EG110)</f>
        <v>#VALUE!</v>
      </c>
      <c r="EM52" s="34" t="e">
        <f>627.5095*(EE53-EE51-EE110)</f>
        <v>#VALUE!</v>
      </c>
      <c r="EN52" s="34" t="e">
        <f>627.5095*(EF53-EF51-EF110)</f>
        <v>#VALUE!</v>
      </c>
      <c r="EO52" s="33" t="e">
        <f t="shared" si="33"/>
        <v>#VALUE!</v>
      </c>
      <c r="EP52" s="33" t="e">
        <f t="shared" si="34"/>
        <v>#VALUE!</v>
      </c>
      <c r="ER52" s="39"/>
      <c r="ES52" s="23" t="e">
        <f>EN52-'LNO-CCSD(T)-def2nZVP'!MF53</f>
        <v>#VALUE!</v>
      </c>
      <c r="ET52" s="33" t="e">
        <f>EN52-'LNO-CCSD(T)-def2nZVP'!PV53</f>
        <v>#VALUE!</v>
      </c>
      <c r="EU52" s="23"/>
    </row>
    <row r="53" spans="1:151" ht="17">
      <c r="A53" s="1">
        <v>-13.99</v>
      </c>
      <c r="B53" s="6" t="s">
        <v>110</v>
      </c>
      <c r="C53" s="5" t="s">
        <v>50</v>
      </c>
      <c r="D53" s="33" t="s">
        <v>139</v>
      </c>
      <c r="E53" s="33" t="e">
        <f t="shared" si="13"/>
        <v>#VALUE!</v>
      </c>
      <c r="F53" s="33" t="s">
        <v>139</v>
      </c>
      <c r="G53" s="33" t="s">
        <v>139</v>
      </c>
      <c r="H53" s="33" t="s">
        <v>139</v>
      </c>
      <c r="I53" s="335" t="s">
        <v>139</v>
      </c>
      <c r="J53" s="18" t="s">
        <v>120</v>
      </c>
      <c r="K53" s="34" t="e">
        <f>627.5095*(D51-D52+D110)</f>
        <v>#VALUE!</v>
      </c>
      <c r="L53" s="34" t="e">
        <f>627.5095*(H51-H52+H110)</f>
        <v>#VALUE!</v>
      </c>
      <c r="M53" s="34" t="e">
        <f>627.5095*(G51-G52+G110)</f>
        <v>#VALUE!</v>
      </c>
      <c r="N53" s="34" t="e">
        <f>627.5095*(E51-E52+E110)</f>
        <v>#VALUE!</v>
      </c>
      <c r="O53" s="34" t="e">
        <f>627.5095*(F51-F52+F110)</f>
        <v>#VALUE!</v>
      </c>
      <c r="P53" s="33" t="e">
        <f t="shared" si="48"/>
        <v>#VALUE!</v>
      </c>
      <c r="Q53" s="23" t="e">
        <f t="shared" si="49"/>
        <v>#VALUE!</v>
      </c>
      <c r="R53" s="33" t="e">
        <f>O53-'CCSD(T)'!CI54</f>
        <v>#VALUE!</v>
      </c>
      <c r="S53" s="33"/>
      <c r="T53" s="5" t="s">
        <v>50</v>
      </c>
      <c r="U53" s="9" t="s">
        <v>139</v>
      </c>
      <c r="V53" s="52" t="e">
        <f t="shared" si="14"/>
        <v>#VALUE!</v>
      </c>
      <c r="W53" s="336" t="s">
        <v>139</v>
      </c>
      <c r="X53" s="10" t="s">
        <v>139</v>
      </c>
      <c r="Y53" s="10" t="s">
        <v>139</v>
      </c>
      <c r="Z53" s="52" t="s">
        <v>139</v>
      </c>
      <c r="AA53" s="18" t="s">
        <v>120</v>
      </c>
      <c r="AB53" s="34" t="e">
        <f>627.5095*(U51-U52+U110)</f>
        <v>#VALUE!</v>
      </c>
      <c r="AC53" s="34" t="e">
        <f>627.5095*(Y51-Y52+Y110)</f>
        <v>#VALUE!</v>
      </c>
      <c r="AD53" s="34" t="e">
        <f>627.5095*(X51-X52+X110)</f>
        <v>#VALUE!</v>
      </c>
      <c r="AE53" s="34" t="e">
        <f>627.5095*(V51-V52+V110)</f>
        <v>#VALUE!</v>
      </c>
      <c r="AF53" s="34" t="e">
        <f>627.5095*(W51-W52+W110)</f>
        <v>#VALUE!</v>
      </c>
      <c r="AG53" s="33" t="e">
        <f t="shared" si="37"/>
        <v>#VALUE!</v>
      </c>
      <c r="AH53" s="23" t="e">
        <f t="shared" si="38"/>
        <v>#VALUE!</v>
      </c>
      <c r="AI53" s="39"/>
      <c r="AJ53" s="361"/>
      <c r="AK53" s="5" t="s">
        <v>50</v>
      </c>
      <c r="AL53" s="9" t="s">
        <v>139</v>
      </c>
      <c r="AM53" s="52" t="e">
        <f t="shared" si="15"/>
        <v>#VALUE!</v>
      </c>
      <c r="AN53" s="277" t="s">
        <v>139</v>
      </c>
      <c r="AO53" s="9" t="s">
        <v>139</v>
      </c>
      <c r="AP53" s="52"/>
      <c r="AQ53" s="52" t="s">
        <v>139</v>
      </c>
      <c r="AR53" s="18" t="s">
        <v>120</v>
      </c>
      <c r="AS53" s="34" t="e">
        <f>627.5095*(AL51-AL52+AL110)</f>
        <v>#VALUE!</v>
      </c>
      <c r="AT53" s="34">
        <f>627.5095*(AP51-AP52+AP110)</f>
        <v>-362323.91910778789</v>
      </c>
      <c r="AU53" s="34" t="e">
        <f>627.5095*(AO51-AO52+AO110)</f>
        <v>#VALUE!</v>
      </c>
      <c r="AV53" s="34" t="e">
        <f>627.5095*(AM51-AM52+AM110)</f>
        <v>#VALUE!</v>
      </c>
      <c r="AW53" s="34" t="e">
        <f>627.5095*(AN51-AN52+AN110)</f>
        <v>#VALUE!</v>
      </c>
      <c r="AX53" s="33" t="e">
        <f t="shared" si="39"/>
        <v>#VALUE!</v>
      </c>
      <c r="AY53" s="23" t="e">
        <f t="shared" si="40"/>
        <v>#VALUE!</v>
      </c>
      <c r="AZ53" s="33" t="e">
        <f>AW53-'CCSD(T)'!CI54</f>
        <v>#VALUE!</v>
      </c>
      <c r="BA53" s="33"/>
      <c r="BB53" s="5" t="s">
        <v>50</v>
      </c>
      <c r="BC53" s="33" t="s">
        <v>139</v>
      </c>
      <c r="BD53" s="33" t="s">
        <v>139</v>
      </c>
      <c r="BE53" s="33" t="s">
        <v>139</v>
      </c>
      <c r="BF53" s="33" t="e">
        <f t="shared" si="16"/>
        <v>#VALUE!</v>
      </c>
      <c r="BG53" s="33" t="s">
        <v>139</v>
      </c>
      <c r="BH53" s="33" t="s">
        <v>139</v>
      </c>
      <c r="BI53" s="33" t="s">
        <v>139</v>
      </c>
      <c r="BJ53" s="33" t="s">
        <v>139</v>
      </c>
      <c r="BK53" s="18" t="s">
        <v>120</v>
      </c>
      <c r="BL53" s="34" t="e">
        <f>627.5095*(BC51-BC52+BC110)</f>
        <v>#VALUE!</v>
      </c>
      <c r="BM53" s="34" t="e">
        <f>627.5095*(BD51-BD52+BD110)</f>
        <v>#VALUE!</v>
      </c>
      <c r="BN53" s="34" t="e">
        <f>627.5095*(BE51-BE52+BE110)</f>
        <v>#VALUE!</v>
      </c>
      <c r="BO53" s="34" t="e">
        <f>627.5095*(BI51-BI52+BI110)</f>
        <v>#VALUE!</v>
      </c>
      <c r="BP53" s="34" t="e">
        <f>627.5095*(BH51-BH52+BH110)</f>
        <v>#VALUE!</v>
      </c>
      <c r="BQ53" s="34" t="e">
        <f>627.5095*(BF51-BF52+BF110)</f>
        <v>#VALUE!</v>
      </c>
      <c r="BR53" s="34" t="e">
        <f>627.5095*(BG51-BG52+BG110)</f>
        <v>#VALUE!</v>
      </c>
      <c r="BS53" s="33" t="e">
        <f t="shared" si="50"/>
        <v>#VALUE!</v>
      </c>
      <c r="BT53" s="33" t="e">
        <f t="shared" si="51"/>
        <v>#VALUE!</v>
      </c>
      <c r="BU53" s="68" t="e">
        <f t="shared" si="18"/>
        <v>#VALUE!</v>
      </c>
      <c r="BW53" s="5"/>
      <c r="BX53" s="65" t="e">
        <f>BM53-'CCSD(T)'!BV54</f>
        <v>#VALUE!</v>
      </c>
      <c r="BY53" s="65" t="e">
        <f>BN53-'CCSD(T)'!BV54</f>
        <v>#VALUE!</v>
      </c>
      <c r="CD53" s="23"/>
      <c r="CH53" s="23"/>
      <c r="CI53" s="5" t="s">
        <v>50</v>
      </c>
      <c r="CJ53" s="33" t="s">
        <v>139</v>
      </c>
      <c r="CK53" s="21" t="e">
        <f t="shared" si="21"/>
        <v>#VALUE!</v>
      </c>
      <c r="CL53" s="33" t="s">
        <v>139</v>
      </c>
      <c r="CM53" s="33" t="s">
        <v>139</v>
      </c>
      <c r="CN53" s="33" t="s">
        <v>139</v>
      </c>
      <c r="CO53" s="74" t="s">
        <v>139</v>
      </c>
      <c r="CP53" s="34" t="e">
        <f>627.5095*(CJ51-CJ52+CJ110)</f>
        <v>#VALUE!</v>
      </c>
      <c r="CQ53" s="34" t="e">
        <f>627.5095*(CN51-CN52+CN110)</f>
        <v>#VALUE!</v>
      </c>
      <c r="CR53" s="34" t="e">
        <f>627.5095*(CM51-CM52+CM110)</f>
        <v>#VALUE!</v>
      </c>
      <c r="CS53" s="34" t="e">
        <f>627.5095*(CK51-CK52+CK110)</f>
        <v>#VALUE!</v>
      </c>
      <c r="CT53" s="34" t="e">
        <f>627.5095*(CL51-CL52+CL110)</f>
        <v>#VALUE!</v>
      </c>
      <c r="CU53" s="33" t="e">
        <f t="shared" si="22"/>
        <v>#VALUE!</v>
      </c>
      <c r="CV53" s="33" t="e">
        <f t="shared" si="23"/>
        <v>#VALUE!</v>
      </c>
      <c r="CW53" s="23"/>
      <c r="CX53" s="33" t="e">
        <f>CQ53-'CCSD(T)'!BW54</f>
        <v>#VALUE!</v>
      </c>
      <c r="CY53" s="33" t="e">
        <f>CR53-'CCSD(T)'!CF54</f>
        <v>#VALUE!</v>
      </c>
      <c r="CZ53" s="33" t="e">
        <f>CS53-'CCSD(T)'!CG54</f>
        <v>#VALUE!</v>
      </c>
      <c r="DA53" s="33" t="e">
        <f>CT53-'CCSD(T)'!CG54</f>
        <v>#VALUE!</v>
      </c>
      <c r="DB53" s="33" t="e">
        <f>CP53-'CCSD(T)'!BV54</f>
        <v>#VALUE!</v>
      </c>
      <c r="DC53" s="33"/>
      <c r="DD53" s="33" t="e">
        <f t="shared" si="24"/>
        <v>#VALUE!</v>
      </c>
      <c r="DE53" s="4"/>
      <c r="DH53" s="71" t="str">
        <f t="shared" si="41"/>
        <v>17_ts_MAI</v>
      </c>
      <c r="DI53" s="71" t="str">
        <f t="shared" si="42"/>
        <v>∆Ereac</v>
      </c>
      <c r="DJ53" s="23" t="e">
        <f t="shared" si="43"/>
        <v>#VALUE!</v>
      </c>
      <c r="DK53" s="23" t="e">
        <f t="shared" si="44"/>
        <v>#VALUE!</v>
      </c>
      <c r="DL53" s="23" t="e">
        <f t="shared" si="45"/>
        <v>#VALUE!</v>
      </c>
      <c r="DN53" s="71" t="e">
        <f>'CCSD(T)'!BX54</f>
        <v>#VALUE!</v>
      </c>
      <c r="DO53" s="23" t="e">
        <f t="shared" si="46"/>
        <v>#VALUE!</v>
      </c>
      <c r="DP53" s="39" t="e">
        <f>'CCSD(T)'!CG54</f>
        <v>#VALUE!</v>
      </c>
      <c r="DQ53" s="23" t="e">
        <f t="shared" si="47"/>
        <v>#VALUE!</v>
      </c>
      <c r="DR53" s="23" t="e">
        <f t="shared" si="36"/>
        <v>#VALUE!</v>
      </c>
      <c r="DU53" s="75" t="str">
        <f t="shared" si="52"/>
        <v>nomatch</v>
      </c>
      <c r="DV53" s="23" t="e">
        <f t="shared" si="53"/>
        <v>#VALUE!</v>
      </c>
      <c r="DW53" t="e">
        <f t="shared" si="31"/>
        <v>#VALUE!</v>
      </c>
      <c r="DY53" s="5" t="s">
        <v>50</v>
      </c>
      <c r="DZ53" s="4" t="s">
        <v>676</v>
      </c>
      <c r="EA53" s="34" t="e">
        <f>627.5095*(DZ51-DZ52+DZ110)</f>
        <v>#VALUE!</v>
      </c>
      <c r="EB53" s="28"/>
      <c r="EC53" s="5" t="s">
        <v>50</v>
      </c>
      <c r="ED53" s="33" t="s">
        <v>139</v>
      </c>
      <c r="EE53" s="21" t="e">
        <f t="shared" si="32"/>
        <v>#VALUE!</v>
      </c>
      <c r="EF53" s="33" t="s">
        <v>139</v>
      </c>
      <c r="EG53" s="33" t="s">
        <v>139</v>
      </c>
      <c r="EH53" s="74" t="s">
        <v>139</v>
      </c>
      <c r="EI53" s="74" t="s">
        <v>139</v>
      </c>
      <c r="EJ53" s="34" t="e">
        <f>627.5095*(ED51-ED52+ED110)</f>
        <v>#VALUE!</v>
      </c>
      <c r="EK53" s="34" t="e">
        <f>627.5095*(EH51-EH52+EH110)</f>
        <v>#VALUE!</v>
      </c>
      <c r="EL53" s="34" t="e">
        <f>627.5095*(EG51-EG52+EG110)</f>
        <v>#VALUE!</v>
      </c>
      <c r="EM53" s="34" t="e">
        <f>627.5095*(EE51-EE52+EE110)</f>
        <v>#VALUE!</v>
      </c>
      <c r="EN53" s="34" t="e">
        <f>627.5095*(EF51-EF52+EF110)</f>
        <v>#VALUE!</v>
      </c>
      <c r="EO53" s="33" t="e">
        <f t="shared" si="33"/>
        <v>#VALUE!</v>
      </c>
      <c r="EP53" s="33" t="e">
        <f t="shared" si="34"/>
        <v>#VALUE!</v>
      </c>
      <c r="ER53" s="39"/>
      <c r="ES53" s="23" t="e">
        <f>EN53-'LNO-CCSD(T)-def2nZVP'!MF54</f>
        <v>#VALUE!</v>
      </c>
      <c r="ET53" s="33" t="e">
        <f>EN53-'LNO-CCSD(T)-def2nZVP'!PV54</f>
        <v>#VALUE!</v>
      </c>
      <c r="EU53" s="23"/>
    </row>
    <row r="54" spans="1:151" ht="17">
      <c r="A54" s="1">
        <v>25.34</v>
      </c>
      <c r="B54" s="6" t="s">
        <v>110</v>
      </c>
      <c r="C54" s="5" t="s">
        <v>51</v>
      </c>
      <c r="D54" s="33" t="s">
        <v>139</v>
      </c>
      <c r="E54" s="33" t="e">
        <f t="shared" si="13"/>
        <v>#VALUE!</v>
      </c>
      <c r="F54" s="33" t="s">
        <v>139</v>
      </c>
      <c r="G54" s="33" t="s">
        <v>139</v>
      </c>
      <c r="H54" s="33" t="s">
        <v>139</v>
      </c>
      <c r="I54" s="335" t="s">
        <v>139</v>
      </c>
      <c r="J54" s="18" t="s">
        <v>118</v>
      </c>
      <c r="K54" s="34" t="e">
        <f>627.5095*(D56-D55)</f>
        <v>#VALUE!</v>
      </c>
      <c r="L54" s="34" t="e">
        <f>627.5095*(H56-H55)</f>
        <v>#VALUE!</v>
      </c>
      <c r="M54" s="34" t="e">
        <f>627.5095*(G56-G55)</f>
        <v>#VALUE!</v>
      </c>
      <c r="N54" s="34" t="e">
        <f>627.5095*(E56-E55)</f>
        <v>#VALUE!</v>
      </c>
      <c r="O54" s="34" t="e">
        <f>627.5095*(F56-F55)</f>
        <v>#VALUE!</v>
      </c>
      <c r="P54" s="33" t="e">
        <f t="shared" si="48"/>
        <v>#VALUE!</v>
      </c>
      <c r="Q54" s="23" t="e">
        <f t="shared" si="49"/>
        <v>#VALUE!</v>
      </c>
      <c r="R54" s="33" t="e">
        <f>O54-'CCSD(T)'!CI55</f>
        <v>#VALUE!</v>
      </c>
      <c r="S54" s="33"/>
      <c r="T54" s="5" t="s">
        <v>51</v>
      </c>
      <c r="U54" s="9" t="s">
        <v>139</v>
      </c>
      <c r="V54" s="52" t="e">
        <f t="shared" si="14"/>
        <v>#VALUE!</v>
      </c>
      <c r="W54" s="336" t="s">
        <v>139</v>
      </c>
      <c r="X54" s="10" t="s">
        <v>139</v>
      </c>
      <c r="Y54" s="10" t="s">
        <v>139</v>
      </c>
      <c r="Z54" s="52" t="s">
        <v>139</v>
      </c>
      <c r="AA54" s="18" t="s">
        <v>118</v>
      </c>
      <c r="AB54" s="34" t="e">
        <f>627.5095*(U56-U55)</f>
        <v>#VALUE!</v>
      </c>
      <c r="AC54" s="34" t="e">
        <f>627.5095*(Y56-Y55)</f>
        <v>#VALUE!</v>
      </c>
      <c r="AD54" s="34" t="e">
        <f>627.5095*(X56-X55)</f>
        <v>#VALUE!</v>
      </c>
      <c r="AE54" s="34" t="e">
        <f>627.5095*(V56-V55)</f>
        <v>#VALUE!</v>
      </c>
      <c r="AF54" s="34" t="e">
        <f>627.5095*(W56-W55)</f>
        <v>#VALUE!</v>
      </c>
      <c r="AG54" s="33" t="e">
        <f t="shared" si="37"/>
        <v>#VALUE!</v>
      </c>
      <c r="AH54" s="23" t="e">
        <f t="shared" si="38"/>
        <v>#VALUE!</v>
      </c>
      <c r="AI54" s="39"/>
      <c r="AJ54" s="361"/>
      <c r="AK54" s="5" t="s">
        <v>51</v>
      </c>
      <c r="AL54" s="9" t="s">
        <v>139</v>
      </c>
      <c r="AM54" s="52" t="e">
        <f t="shared" si="15"/>
        <v>#VALUE!</v>
      </c>
      <c r="AN54" s="277" t="s">
        <v>139</v>
      </c>
      <c r="AO54" s="9" t="s">
        <v>139</v>
      </c>
      <c r="AP54" s="52"/>
      <c r="AQ54" s="52" t="s">
        <v>139</v>
      </c>
      <c r="AR54" s="18" t="s">
        <v>118</v>
      </c>
      <c r="AS54" s="34" t="e">
        <f>627.5095*(AL56-AL55)</f>
        <v>#VALUE!</v>
      </c>
      <c r="AT54" s="34">
        <f>627.5095*(AP56-AP55)</f>
        <v>0</v>
      </c>
      <c r="AU54" s="34" t="e">
        <f>627.5095*(AO56-AO55)</f>
        <v>#VALUE!</v>
      </c>
      <c r="AV54" s="34" t="e">
        <f>627.5095*(AM56-AM55)</f>
        <v>#VALUE!</v>
      </c>
      <c r="AW54" s="34" t="e">
        <f>627.5095*(AN56-AN55)</f>
        <v>#VALUE!</v>
      </c>
      <c r="AX54" s="33" t="e">
        <f t="shared" si="39"/>
        <v>#VALUE!</v>
      </c>
      <c r="AY54" s="23" t="e">
        <f t="shared" si="40"/>
        <v>#VALUE!</v>
      </c>
      <c r="AZ54" s="33" t="e">
        <f>AW54-'CCSD(T)'!CI55</f>
        <v>#VALUE!</v>
      </c>
      <c r="BA54" s="33"/>
      <c r="BB54" s="5" t="s">
        <v>51</v>
      </c>
      <c r="BC54" s="33" t="s">
        <v>139</v>
      </c>
      <c r="BD54" s="33" t="s">
        <v>139</v>
      </c>
      <c r="BE54" s="33" t="s">
        <v>139</v>
      </c>
      <c r="BF54" s="33" t="e">
        <f t="shared" si="16"/>
        <v>#VALUE!</v>
      </c>
      <c r="BG54" s="33" t="s">
        <v>139</v>
      </c>
      <c r="BH54" s="33" t="s">
        <v>139</v>
      </c>
      <c r="BI54" s="33" t="s">
        <v>139</v>
      </c>
      <c r="BJ54" s="33" t="s">
        <v>139</v>
      </c>
      <c r="BK54" s="18" t="s">
        <v>118</v>
      </c>
      <c r="BL54" s="34" t="e">
        <f>627.5095*(BC56-BC55)</f>
        <v>#VALUE!</v>
      </c>
      <c r="BM54" s="34" t="e">
        <f>627.5095*(BD56-BD55)</f>
        <v>#VALUE!</v>
      </c>
      <c r="BN54" s="34" t="e">
        <f>627.5095*(BE56-BE55)</f>
        <v>#VALUE!</v>
      </c>
      <c r="BO54" s="34" t="e">
        <f>627.5095*(BI56-BI55)</f>
        <v>#VALUE!</v>
      </c>
      <c r="BP54" s="34" t="e">
        <f>627.5095*(BH56-BH55)</f>
        <v>#VALUE!</v>
      </c>
      <c r="BQ54" s="34" t="e">
        <f>627.5095*(BF56-BF55)</f>
        <v>#VALUE!</v>
      </c>
      <c r="BR54" s="34" t="e">
        <f>627.5095*(BG56-BG55)</f>
        <v>#VALUE!</v>
      </c>
      <c r="BS54" s="33" t="e">
        <f t="shared" si="50"/>
        <v>#VALUE!</v>
      </c>
      <c r="BT54" s="33" t="e">
        <f t="shared" si="51"/>
        <v>#VALUE!</v>
      </c>
      <c r="BU54" s="68" t="e">
        <f t="shared" si="18"/>
        <v>#VALUE!</v>
      </c>
      <c r="BW54" s="5"/>
      <c r="BX54" s="65" t="e">
        <f>BM54-'CCSD(T)'!BV55</f>
        <v>#VALUE!</v>
      </c>
      <c r="BY54" s="65" t="e">
        <f>BN54-'CCSD(T)'!BV55</f>
        <v>#VALUE!</v>
      </c>
      <c r="CD54" s="23"/>
      <c r="CH54" s="23"/>
      <c r="CI54" s="5" t="s">
        <v>51</v>
      </c>
      <c r="CJ54" s="33" t="s">
        <v>139</v>
      </c>
      <c r="CK54" s="21" t="e">
        <f t="shared" si="21"/>
        <v>#VALUE!</v>
      </c>
      <c r="CL54" s="33" t="s">
        <v>139</v>
      </c>
      <c r="CM54" s="33" t="s">
        <v>139</v>
      </c>
      <c r="CN54" s="33" t="s">
        <v>139</v>
      </c>
      <c r="CO54" s="74" t="s">
        <v>139</v>
      </c>
      <c r="CP54" s="34" t="e">
        <f>627.5095*(CJ56-CJ55)</f>
        <v>#VALUE!</v>
      </c>
      <c r="CQ54" s="34" t="e">
        <f>627.5095*(CN56-CN55)</f>
        <v>#VALUE!</v>
      </c>
      <c r="CR54" s="34" t="e">
        <f>627.5095*(CM56-CM55)</f>
        <v>#VALUE!</v>
      </c>
      <c r="CS54" s="34" t="e">
        <f>627.5095*(CK56-CK55)</f>
        <v>#VALUE!</v>
      </c>
      <c r="CT54" s="34" t="e">
        <f>627.5095*(CL56-CL55)</f>
        <v>#VALUE!</v>
      </c>
      <c r="CU54" s="33" t="e">
        <f t="shared" si="22"/>
        <v>#VALUE!</v>
      </c>
      <c r="CV54" s="33" t="e">
        <f t="shared" si="23"/>
        <v>#VALUE!</v>
      </c>
      <c r="CW54" s="23"/>
      <c r="CX54" s="33" t="e">
        <f>CQ54-'CCSD(T)'!BW55</f>
        <v>#VALUE!</v>
      </c>
      <c r="CY54" s="33" t="e">
        <f>CR54-'CCSD(T)'!CF55</f>
        <v>#VALUE!</v>
      </c>
      <c r="CZ54" s="33" t="e">
        <f>CS54-'CCSD(T)'!CG55</f>
        <v>#VALUE!</v>
      </c>
      <c r="DA54" s="33" t="e">
        <f>CT54-'CCSD(T)'!CG55</f>
        <v>#VALUE!</v>
      </c>
      <c r="DB54" s="33" t="e">
        <f>CP54-'CCSD(T)'!BV55</f>
        <v>#VALUE!</v>
      </c>
      <c r="DC54" s="33"/>
      <c r="DD54" s="33" t="e">
        <f t="shared" si="24"/>
        <v>#VALUE!</v>
      </c>
      <c r="DE54" s="4"/>
      <c r="DH54" s="71" t="str">
        <f t="shared" si="41"/>
        <v>18_end_MAI</v>
      </c>
      <c r="DI54" s="71" t="str">
        <f t="shared" si="42"/>
        <v>∆E#fwd</v>
      </c>
      <c r="DJ54" s="23" t="e">
        <f t="shared" si="43"/>
        <v>#VALUE!</v>
      </c>
      <c r="DK54" s="23" t="e">
        <f t="shared" si="44"/>
        <v>#VALUE!</v>
      </c>
      <c r="DL54" s="23" t="e">
        <f t="shared" si="45"/>
        <v>#VALUE!</v>
      </c>
      <c r="DN54" s="71" t="e">
        <f>'CCSD(T)'!BX55</f>
        <v>#VALUE!</v>
      </c>
      <c r="DO54" s="23" t="e">
        <f t="shared" si="46"/>
        <v>#VALUE!</v>
      </c>
      <c r="DP54" s="39" t="e">
        <f>'CCSD(T)'!CG55</f>
        <v>#VALUE!</v>
      </c>
      <c r="DQ54" s="23" t="e">
        <f t="shared" si="47"/>
        <v>#VALUE!</v>
      </c>
      <c r="DR54" s="23" t="e">
        <f t="shared" si="36"/>
        <v>#VALUE!</v>
      </c>
      <c r="DU54" s="75" t="str">
        <f t="shared" si="52"/>
        <v>nomatch</v>
      </c>
      <c r="DV54" s="23" t="e">
        <f t="shared" si="53"/>
        <v>#VALUE!</v>
      </c>
      <c r="DW54" t="e">
        <f t="shared" si="31"/>
        <v>#VALUE!</v>
      </c>
      <c r="DY54" s="5" t="s">
        <v>51</v>
      </c>
      <c r="DZ54" s="4" t="s">
        <v>676</v>
      </c>
      <c r="EA54" s="34" t="e">
        <f>627.5095*(DZ56-DZ55)</f>
        <v>#VALUE!</v>
      </c>
      <c r="EB54" s="28"/>
      <c r="EC54" s="5" t="s">
        <v>51</v>
      </c>
      <c r="ED54" s="33" t="s">
        <v>139</v>
      </c>
      <c r="EE54" s="21" t="e">
        <f t="shared" si="32"/>
        <v>#VALUE!</v>
      </c>
      <c r="EF54" s="33" t="s">
        <v>139</v>
      </c>
      <c r="EG54" s="33" t="s">
        <v>139</v>
      </c>
      <c r="EH54" s="74" t="s">
        <v>139</v>
      </c>
      <c r="EI54" s="74" t="s">
        <v>139</v>
      </c>
      <c r="EJ54" s="34" t="e">
        <f>627.5095*(ED56-ED55)</f>
        <v>#VALUE!</v>
      </c>
      <c r="EK54" s="34" t="e">
        <f>627.5095*(EH56-EH55)</f>
        <v>#VALUE!</v>
      </c>
      <c r="EL54" s="34" t="e">
        <f>627.5095*(EG56-EG55)</f>
        <v>#VALUE!</v>
      </c>
      <c r="EM54" s="34" t="e">
        <f>627.5095*(EE56-EE55)</f>
        <v>#VALUE!</v>
      </c>
      <c r="EN54" s="34" t="e">
        <f>627.5095*(EF56-EF55)</f>
        <v>#VALUE!</v>
      </c>
      <c r="EO54" s="33" t="e">
        <f t="shared" si="33"/>
        <v>#VALUE!</v>
      </c>
      <c r="EP54" s="33" t="e">
        <f t="shared" si="34"/>
        <v>#VALUE!</v>
      </c>
      <c r="ER54" s="39"/>
      <c r="ES54" s="23" t="e">
        <f>EN54-'LNO-CCSD(T)-def2nZVP'!MF55</f>
        <v>#VALUE!</v>
      </c>
      <c r="ET54" s="33" t="e">
        <f>EN54-'LNO-CCSD(T)-def2nZVP'!PV55</f>
        <v>#VALUE!</v>
      </c>
      <c r="EU54" s="23"/>
    </row>
    <row r="55" spans="1:151" ht="17">
      <c r="A55" s="1">
        <v>36.049999999999997</v>
      </c>
      <c r="B55" s="6" t="s">
        <v>110</v>
      </c>
      <c r="C55" s="5" t="s">
        <v>52</v>
      </c>
      <c r="D55" s="33" t="s">
        <v>139</v>
      </c>
      <c r="E55" s="33" t="e">
        <f t="shared" si="13"/>
        <v>#VALUE!</v>
      </c>
      <c r="F55" s="33" t="s">
        <v>139</v>
      </c>
      <c r="G55" s="33" t="s">
        <v>139</v>
      </c>
      <c r="H55" s="33" t="s">
        <v>139</v>
      </c>
      <c r="I55" s="335" t="s">
        <v>139</v>
      </c>
      <c r="J55" s="18" t="s">
        <v>119</v>
      </c>
      <c r="K55" s="34" t="e">
        <f>627.5095*(D56-D54-D110)</f>
        <v>#VALUE!</v>
      </c>
      <c r="L55" s="34" t="e">
        <f>627.5095*(H56-H54-H110)</f>
        <v>#VALUE!</v>
      </c>
      <c r="M55" s="34" t="e">
        <f>627.5095*(G56-G54-G110)</f>
        <v>#VALUE!</v>
      </c>
      <c r="N55" s="34" t="e">
        <f>627.5095*(E56-E54-E110)</f>
        <v>#VALUE!</v>
      </c>
      <c r="O55" s="34" t="e">
        <f>627.5095*(F56-F54-F110)</f>
        <v>#VALUE!</v>
      </c>
      <c r="P55" s="33" t="e">
        <f t="shared" si="48"/>
        <v>#VALUE!</v>
      </c>
      <c r="Q55" s="23" t="e">
        <f t="shared" si="49"/>
        <v>#VALUE!</v>
      </c>
      <c r="R55" s="33" t="e">
        <f>O55-'CCSD(T)'!CI56</f>
        <v>#VALUE!</v>
      </c>
      <c r="S55" s="33"/>
      <c r="T55" s="5" t="s">
        <v>52</v>
      </c>
      <c r="U55" s="9" t="s">
        <v>139</v>
      </c>
      <c r="V55" s="52" t="e">
        <f t="shared" si="14"/>
        <v>#VALUE!</v>
      </c>
      <c r="W55" s="336" t="s">
        <v>139</v>
      </c>
      <c r="X55" s="10" t="s">
        <v>139</v>
      </c>
      <c r="Y55" s="10" t="s">
        <v>139</v>
      </c>
      <c r="Z55" s="52" t="s">
        <v>139</v>
      </c>
      <c r="AA55" s="18" t="s">
        <v>119</v>
      </c>
      <c r="AB55" s="34" t="e">
        <f>627.5095*(U56-U54-U110)</f>
        <v>#VALUE!</v>
      </c>
      <c r="AC55" s="34" t="e">
        <f>627.5095*(Y56-Y54-Y110)</f>
        <v>#VALUE!</v>
      </c>
      <c r="AD55" s="34" t="e">
        <f>627.5095*(X56-X54-X110)</f>
        <v>#VALUE!</v>
      </c>
      <c r="AE55" s="34" t="e">
        <f>627.5095*(V56-V54-V110)</f>
        <v>#VALUE!</v>
      </c>
      <c r="AF55" s="34" t="e">
        <f>627.5095*(W56-W54-W110)</f>
        <v>#VALUE!</v>
      </c>
      <c r="AG55" s="33" t="e">
        <f t="shared" si="37"/>
        <v>#VALUE!</v>
      </c>
      <c r="AH55" s="23" t="e">
        <f t="shared" si="38"/>
        <v>#VALUE!</v>
      </c>
      <c r="AI55" s="39"/>
      <c r="AJ55" s="361"/>
      <c r="AK55" s="5" t="s">
        <v>52</v>
      </c>
      <c r="AL55" s="9" t="s">
        <v>139</v>
      </c>
      <c r="AM55" s="52" t="e">
        <f t="shared" si="15"/>
        <v>#VALUE!</v>
      </c>
      <c r="AN55" s="277" t="s">
        <v>139</v>
      </c>
      <c r="AO55" s="9" t="s">
        <v>139</v>
      </c>
      <c r="AP55" s="52"/>
      <c r="AQ55" s="52" t="s">
        <v>139</v>
      </c>
      <c r="AR55" s="18" t="s">
        <v>119</v>
      </c>
      <c r="AS55" s="34" t="e">
        <f>627.5095*(AL56-AL54-AL110)</f>
        <v>#VALUE!</v>
      </c>
      <c r="AT55" s="34">
        <f>627.5095*(AP56-AP54-AP110)</f>
        <v>362323.91910778789</v>
      </c>
      <c r="AU55" s="34" t="e">
        <f>627.5095*(AO56-AO54-AO110)</f>
        <v>#VALUE!</v>
      </c>
      <c r="AV55" s="34" t="e">
        <f>627.5095*(AM56-AM54-AM110)</f>
        <v>#VALUE!</v>
      </c>
      <c r="AW55" s="34" t="e">
        <f>627.5095*(AN56-AN54-AN110)</f>
        <v>#VALUE!</v>
      </c>
      <c r="AX55" s="33" t="e">
        <f t="shared" si="39"/>
        <v>#VALUE!</v>
      </c>
      <c r="AY55" s="23" t="e">
        <f t="shared" si="40"/>
        <v>#VALUE!</v>
      </c>
      <c r="AZ55" s="33" t="e">
        <f>AW55-'CCSD(T)'!CI56</f>
        <v>#VALUE!</v>
      </c>
      <c r="BA55" s="33"/>
      <c r="BB55" s="5" t="s">
        <v>52</v>
      </c>
      <c r="BC55" s="33" t="s">
        <v>139</v>
      </c>
      <c r="BD55" s="33" t="s">
        <v>139</v>
      </c>
      <c r="BE55" s="33" t="s">
        <v>139</v>
      </c>
      <c r="BF55" s="33" t="e">
        <f t="shared" si="16"/>
        <v>#VALUE!</v>
      </c>
      <c r="BG55" s="33" t="s">
        <v>139</v>
      </c>
      <c r="BH55" s="33" t="s">
        <v>139</v>
      </c>
      <c r="BI55" s="33" t="s">
        <v>139</v>
      </c>
      <c r="BJ55" s="33" t="s">
        <v>139</v>
      </c>
      <c r="BK55" s="18" t="s">
        <v>119</v>
      </c>
      <c r="BL55" s="34" t="e">
        <f>627.5095*(BC56-BC54-BC110)</f>
        <v>#VALUE!</v>
      </c>
      <c r="BM55" s="34" t="e">
        <f>627.5095*(BD56-BD54-BD110)</f>
        <v>#VALUE!</v>
      </c>
      <c r="BN55" s="34" t="e">
        <f>627.5095*(BE56-BE54-BE110)</f>
        <v>#VALUE!</v>
      </c>
      <c r="BO55" s="34" t="e">
        <f>627.5095*(BI56-BI54-BI110)</f>
        <v>#VALUE!</v>
      </c>
      <c r="BP55" s="34" t="e">
        <f>627.5095*(BH56-BH54-BH110)</f>
        <v>#VALUE!</v>
      </c>
      <c r="BQ55" s="34" t="e">
        <f>627.5095*(BF56-BF54-BF110)</f>
        <v>#VALUE!</v>
      </c>
      <c r="BR55" s="34" t="e">
        <f>627.5095*(BG56-BG54-BG110)</f>
        <v>#VALUE!</v>
      </c>
      <c r="BS55" s="33" t="e">
        <f t="shared" si="50"/>
        <v>#VALUE!</v>
      </c>
      <c r="BT55" s="33" t="e">
        <f t="shared" si="51"/>
        <v>#VALUE!</v>
      </c>
      <c r="BU55" s="68" t="e">
        <f t="shared" si="18"/>
        <v>#VALUE!</v>
      </c>
      <c r="BW55" s="5"/>
      <c r="BX55" s="65" t="e">
        <f>BM55-'CCSD(T)'!BV56</f>
        <v>#VALUE!</v>
      </c>
      <c r="BY55" s="65" t="e">
        <f>BN55-'CCSD(T)'!BV56</f>
        <v>#VALUE!</v>
      </c>
      <c r="CD55" s="23"/>
      <c r="CH55" s="23"/>
      <c r="CI55" s="5" t="s">
        <v>52</v>
      </c>
      <c r="CJ55" s="33" t="s">
        <v>139</v>
      </c>
      <c r="CK55" s="21" t="e">
        <f t="shared" si="21"/>
        <v>#VALUE!</v>
      </c>
      <c r="CL55" s="33" t="s">
        <v>139</v>
      </c>
      <c r="CM55" s="33" t="s">
        <v>139</v>
      </c>
      <c r="CN55" s="33" t="s">
        <v>139</v>
      </c>
      <c r="CO55" s="74" t="s">
        <v>139</v>
      </c>
      <c r="CP55" s="34" t="e">
        <f>627.5095*(CJ56-CJ54-CJ110)</f>
        <v>#VALUE!</v>
      </c>
      <c r="CQ55" s="34" t="e">
        <f>627.5095*(CN56-CN54-CN110)</f>
        <v>#VALUE!</v>
      </c>
      <c r="CR55" s="34" t="e">
        <f>627.5095*(CM56-CM54-CM110)</f>
        <v>#VALUE!</v>
      </c>
      <c r="CS55" s="34" t="e">
        <f>627.5095*(CK56-CK54-CK110)</f>
        <v>#VALUE!</v>
      </c>
      <c r="CT55" s="34" t="e">
        <f>627.5095*(CL56-CL54-CL110)</f>
        <v>#VALUE!</v>
      </c>
      <c r="CU55" s="33" t="e">
        <f t="shared" si="22"/>
        <v>#VALUE!</v>
      </c>
      <c r="CV55" s="33" t="e">
        <f t="shared" si="23"/>
        <v>#VALUE!</v>
      </c>
      <c r="CW55" s="23"/>
      <c r="CX55" s="33" t="e">
        <f>CQ55-'CCSD(T)'!BW56</f>
        <v>#VALUE!</v>
      </c>
      <c r="CY55" s="33" t="e">
        <f>CR55-'CCSD(T)'!CF56</f>
        <v>#VALUE!</v>
      </c>
      <c r="CZ55" s="33" t="e">
        <f>CS55-'CCSD(T)'!CG56</f>
        <v>#VALUE!</v>
      </c>
      <c r="DA55" s="33" t="e">
        <f>CT55-'CCSD(T)'!CG56</f>
        <v>#VALUE!</v>
      </c>
      <c r="DB55" s="33" t="e">
        <f>CP55-'CCSD(T)'!BV56</f>
        <v>#VALUE!</v>
      </c>
      <c r="DC55" s="33"/>
      <c r="DD55" s="33" t="e">
        <f t="shared" si="24"/>
        <v>#VALUE!</v>
      </c>
      <c r="DE55" s="4"/>
      <c r="DH55" s="71" t="str">
        <f t="shared" si="41"/>
        <v>18_start_MAI</v>
      </c>
      <c r="DI55" s="71" t="str">
        <f t="shared" si="42"/>
        <v>∆E#rev</v>
      </c>
      <c r="DJ55" s="23" t="e">
        <f t="shared" si="43"/>
        <v>#VALUE!</v>
      </c>
      <c r="DK55" s="23" t="e">
        <f t="shared" si="44"/>
        <v>#VALUE!</v>
      </c>
      <c r="DL55" s="23" t="e">
        <f t="shared" si="45"/>
        <v>#VALUE!</v>
      </c>
      <c r="DN55" s="71" t="e">
        <f>'CCSD(T)'!BX56</f>
        <v>#VALUE!</v>
      </c>
      <c r="DO55" s="23" t="e">
        <f t="shared" si="46"/>
        <v>#VALUE!</v>
      </c>
      <c r="DP55" s="39" t="e">
        <f>'CCSD(T)'!CG56</f>
        <v>#VALUE!</v>
      </c>
      <c r="DQ55" s="23" t="e">
        <f t="shared" si="47"/>
        <v>#VALUE!</v>
      </c>
      <c r="DR55" s="23" t="e">
        <f t="shared" si="36"/>
        <v>#VALUE!</v>
      </c>
      <c r="DU55" s="75" t="str">
        <f t="shared" si="52"/>
        <v>nomatch</v>
      </c>
      <c r="DV55" s="23" t="e">
        <f t="shared" si="53"/>
        <v>#VALUE!</v>
      </c>
      <c r="DW55" t="e">
        <f t="shared" si="31"/>
        <v>#VALUE!</v>
      </c>
      <c r="DY55" s="5" t="s">
        <v>52</v>
      </c>
      <c r="DZ55" s="4" t="s">
        <v>676</v>
      </c>
      <c r="EA55" s="34" t="e">
        <f>627.5095*(DZ56-DZ54-DZ110)</f>
        <v>#VALUE!</v>
      </c>
      <c r="EB55" s="28"/>
      <c r="EC55" s="5" t="s">
        <v>52</v>
      </c>
      <c r="ED55" s="33" t="s">
        <v>139</v>
      </c>
      <c r="EE55" s="21" t="e">
        <f t="shared" si="32"/>
        <v>#VALUE!</v>
      </c>
      <c r="EF55" s="33" t="s">
        <v>139</v>
      </c>
      <c r="EG55" s="33" t="s">
        <v>139</v>
      </c>
      <c r="EH55" s="74" t="s">
        <v>139</v>
      </c>
      <c r="EI55" s="74" t="s">
        <v>139</v>
      </c>
      <c r="EJ55" s="34" t="e">
        <f>627.5095*(ED56-ED54-ED110)</f>
        <v>#VALUE!</v>
      </c>
      <c r="EK55" s="34" t="e">
        <f>627.5095*(EH56-EH54-EH110)</f>
        <v>#VALUE!</v>
      </c>
      <c r="EL55" s="34" t="e">
        <f>627.5095*(EG56-EG54-EG110)</f>
        <v>#VALUE!</v>
      </c>
      <c r="EM55" s="34" t="e">
        <f>627.5095*(EE56-EE54-EE110)</f>
        <v>#VALUE!</v>
      </c>
      <c r="EN55" s="34" t="e">
        <f>627.5095*(EF56-EF54-EF110)</f>
        <v>#VALUE!</v>
      </c>
      <c r="EO55" s="33" t="e">
        <f t="shared" si="33"/>
        <v>#VALUE!</v>
      </c>
      <c r="EP55" s="33" t="e">
        <f t="shared" si="34"/>
        <v>#VALUE!</v>
      </c>
      <c r="ER55" s="39"/>
      <c r="ES55" s="23" t="e">
        <f>EN55-'LNO-CCSD(T)-def2nZVP'!MF56</f>
        <v>#VALUE!</v>
      </c>
      <c r="ET55" s="33" t="e">
        <f>EN55-'LNO-CCSD(T)-def2nZVP'!PV56</f>
        <v>#VALUE!</v>
      </c>
      <c r="EU55" s="23"/>
    </row>
    <row r="56" spans="1:151" ht="17">
      <c r="A56" s="1">
        <v>-10.72</v>
      </c>
      <c r="B56" s="6" t="s">
        <v>110</v>
      </c>
      <c r="C56" s="5" t="s">
        <v>53</v>
      </c>
      <c r="D56" s="33" t="s">
        <v>139</v>
      </c>
      <c r="E56" s="33" t="e">
        <f t="shared" si="13"/>
        <v>#VALUE!</v>
      </c>
      <c r="F56" s="33" t="s">
        <v>139</v>
      </c>
      <c r="G56" s="33" t="s">
        <v>139</v>
      </c>
      <c r="H56" s="33" t="s">
        <v>139</v>
      </c>
      <c r="I56" s="335" t="s">
        <v>139</v>
      </c>
      <c r="J56" s="18" t="s">
        <v>120</v>
      </c>
      <c r="K56" s="34" t="e">
        <f>627.5095*(D54-D55+D110)</f>
        <v>#VALUE!</v>
      </c>
      <c r="L56" s="34" t="e">
        <f>627.5095*(H54-H55+H110)</f>
        <v>#VALUE!</v>
      </c>
      <c r="M56" s="34" t="e">
        <f>627.5095*(G54-G55+G110)</f>
        <v>#VALUE!</v>
      </c>
      <c r="N56" s="34" t="e">
        <f>627.5095*(E54-E55+E110)</f>
        <v>#VALUE!</v>
      </c>
      <c r="O56" s="34" t="e">
        <f>627.5095*(F54-F55+F110)</f>
        <v>#VALUE!</v>
      </c>
      <c r="P56" s="33" t="e">
        <f t="shared" si="48"/>
        <v>#VALUE!</v>
      </c>
      <c r="Q56" s="23" t="e">
        <f t="shared" si="49"/>
        <v>#VALUE!</v>
      </c>
      <c r="R56" s="33" t="e">
        <f>O56-'CCSD(T)'!CI57</f>
        <v>#VALUE!</v>
      </c>
      <c r="S56" s="33"/>
      <c r="T56" s="5" t="s">
        <v>53</v>
      </c>
      <c r="U56" s="9" t="s">
        <v>139</v>
      </c>
      <c r="V56" s="52" t="e">
        <f t="shared" si="14"/>
        <v>#VALUE!</v>
      </c>
      <c r="W56" s="336" t="s">
        <v>139</v>
      </c>
      <c r="X56" s="10" t="s">
        <v>139</v>
      </c>
      <c r="Y56" s="10" t="s">
        <v>139</v>
      </c>
      <c r="Z56" s="52" t="s">
        <v>139</v>
      </c>
      <c r="AA56" s="18" t="s">
        <v>120</v>
      </c>
      <c r="AB56" s="34" t="e">
        <f>627.5095*(U54-U55+U110)</f>
        <v>#VALUE!</v>
      </c>
      <c r="AC56" s="34" t="e">
        <f>627.5095*(Y54-Y55+Y110)</f>
        <v>#VALUE!</v>
      </c>
      <c r="AD56" s="34" t="e">
        <f>627.5095*(X54-X55+X110)</f>
        <v>#VALUE!</v>
      </c>
      <c r="AE56" s="34" t="e">
        <f>627.5095*(V54-V55+V110)</f>
        <v>#VALUE!</v>
      </c>
      <c r="AF56" s="34" t="e">
        <f>627.5095*(W54-W55+W110)</f>
        <v>#VALUE!</v>
      </c>
      <c r="AG56" s="33" t="e">
        <f t="shared" si="37"/>
        <v>#VALUE!</v>
      </c>
      <c r="AH56" s="23" t="e">
        <f t="shared" si="38"/>
        <v>#VALUE!</v>
      </c>
      <c r="AI56" s="39"/>
      <c r="AJ56" s="361"/>
      <c r="AK56" s="5" t="s">
        <v>53</v>
      </c>
      <c r="AL56" s="9" t="s">
        <v>139</v>
      </c>
      <c r="AM56" s="52" t="e">
        <f t="shared" si="15"/>
        <v>#VALUE!</v>
      </c>
      <c r="AN56" s="277" t="s">
        <v>139</v>
      </c>
      <c r="AO56" s="9" t="s">
        <v>139</v>
      </c>
      <c r="AP56" s="52"/>
      <c r="AQ56" s="52" t="s">
        <v>139</v>
      </c>
      <c r="AR56" s="18" t="s">
        <v>120</v>
      </c>
      <c r="AS56" s="34" t="e">
        <f>627.5095*(AL54-AL55+AL110)</f>
        <v>#VALUE!</v>
      </c>
      <c r="AT56" s="34">
        <f>627.5095*(AP54-AP55+AP110)</f>
        <v>-362323.91910778789</v>
      </c>
      <c r="AU56" s="34" t="e">
        <f>627.5095*(AO54-AO55+AO110)</f>
        <v>#VALUE!</v>
      </c>
      <c r="AV56" s="34" t="e">
        <f>627.5095*(AM54-AM55+AM110)</f>
        <v>#VALUE!</v>
      </c>
      <c r="AW56" s="34" t="e">
        <f>627.5095*(AN54-AN55+AN110)</f>
        <v>#VALUE!</v>
      </c>
      <c r="AX56" s="33" t="e">
        <f t="shared" si="39"/>
        <v>#VALUE!</v>
      </c>
      <c r="AY56" s="23" t="e">
        <f t="shared" si="40"/>
        <v>#VALUE!</v>
      </c>
      <c r="AZ56" s="33" t="e">
        <f>AW56-'CCSD(T)'!CI57</f>
        <v>#VALUE!</v>
      </c>
      <c r="BA56" s="33"/>
      <c r="BB56" s="5" t="s">
        <v>53</v>
      </c>
      <c r="BC56" s="33" t="s">
        <v>139</v>
      </c>
      <c r="BD56" s="33" t="s">
        <v>139</v>
      </c>
      <c r="BE56" s="33" t="s">
        <v>139</v>
      </c>
      <c r="BF56" s="33" t="e">
        <f t="shared" si="16"/>
        <v>#VALUE!</v>
      </c>
      <c r="BG56" s="33" t="s">
        <v>139</v>
      </c>
      <c r="BH56" s="33" t="s">
        <v>139</v>
      </c>
      <c r="BI56" s="33" t="s">
        <v>139</v>
      </c>
      <c r="BJ56" s="33" t="s">
        <v>139</v>
      </c>
      <c r="BK56" s="18" t="s">
        <v>120</v>
      </c>
      <c r="BL56" s="34" t="e">
        <f>627.5095*(BC54-BC55+BC110)</f>
        <v>#VALUE!</v>
      </c>
      <c r="BM56" s="34" t="e">
        <f>627.5095*(BD54-BD55+BD110)</f>
        <v>#VALUE!</v>
      </c>
      <c r="BN56" s="34" t="e">
        <f>627.5095*(BE54-BE55+BE110)</f>
        <v>#VALUE!</v>
      </c>
      <c r="BO56" s="34" t="e">
        <f>627.5095*(BI54-BI55+BI110)</f>
        <v>#VALUE!</v>
      </c>
      <c r="BP56" s="34" t="e">
        <f>627.5095*(BH54-BH55+BH110)</f>
        <v>#VALUE!</v>
      </c>
      <c r="BQ56" s="34" t="e">
        <f>627.5095*(BF54-BF55+BF110)</f>
        <v>#VALUE!</v>
      </c>
      <c r="BR56" s="34" t="e">
        <f>627.5095*(BG54-BG55+BG110)</f>
        <v>#VALUE!</v>
      </c>
      <c r="BS56" s="33" t="e">
        <f t="shared" si="50"/>
        <v>#VALUE!</v>
      </c>
      <c r="BT56" s="33" t="e">
        <f t="shared" si="51"/>
        <v>#VALUE!</v>
      </c>
      <c r="BU56" s="68" t="e">
        <f t="shared" si="18"/>
        <v>#VALUE!</v>
      </c>
      <c r="BW56" s="5"/>
      <c r="BX56" s="65" t="e">
        <f>BM56-'CCSD(T)'!BV57</f>
        <v>#VALUE!</v>
      </c>
      <c r="BY56" s="65" t="e">
        <f>BN56-'CCSD(T)'!BV57</f>
        <v>#VALUE!</v>
      </c>
      <c r="CD56" s="23"/>
      <c r="CH56" s="23"/>
      <c r="CI56" s="5" t="s">
        <v>53</v>
      </c>
      <c r="CJ56" s="33" t="s">
        <v>139</v>
      </c>
      <c r="CK56" s="21" t="e">
        <f t="shared" si="21"/>
        <v>#VALUE!</v>
      </c>
      <c r="CL56" s="33" t="s">
        <v>139</v>
      </c>
      <c r="CM56" s="33" t="s">
        <v>139</v>
      </c>
      <c r="CN56" s="33" t="s">
        <v>139</v>
      </c>
      <c r="CO56" s="74" t="s">
        <v>139</v>
      </c>
      <c r="CP56" s="34" t="e">
        <f>627.5095*(CJ54-CJ55+CJ110)</f>
        <v>#VALUE!</v>
      </c>
      <c r="CQ56" s="34" t="e">
        <f>627.5095*(CN54-CN55+CN110)</f>
        <v>#VALUE!</v>
      </c>
      <c r="CR56" s="34" t="e">
        <f>627.5095*(CM54-CM55+CM110)</f>
        <v>#VALUE!</v>
      </c>
      <c r="CS56" s="34" t="e">
        <f>627.5095*(CK54-CK55+CK110)</f>
        <v>#VALUE!</v>
      </c>
      <c r="CT56" s="34" t="e">
        <f>627.5095*(CL54-CL55+CL110)</f>
        <v>#VALUE!</v>
      </c>
      <c r="CU56" s="33" t="e">
        <f t="shared" si="22"/>
        <v>#VALUE!</v>
      </c>
      <c r="CV56" s="33" t="e">
        <f t="shared" si="23"/>
        <v>#VALUE!</v>
      </c>
      <c r="CW56" s="23"/>
      <c r="CX56" s="33" t="e">
        <f>CQ56-'CCSD(T)'!BW57</f>
        <v>#VALUE!</v>
      </c>
      <c r="CY56" s="33" t="e">
        <f>CR56-'CCSD(T)'!CF57</f>
        <v>#VALUE!</v>
      </c>
      <c r="CZ56" s="33" t="e">
        <f>CS56-'CCSD(T)'!CG57</f>
        <v>#VALUE!</v>
      </c>
      <c r="DA56" s="33" t="e">
        <f>CT56-'CCSD(T)'!CG57</f>
        <v>#VALUE!</v>
      </c>
      <c r="DB56" s="33" t="e">
        <f>CP56-'CCSD(T)'!BV57</f>
        <v>#VALUE!</v>
      </c>
      <c r="DC56" s="33"/>
      <c r="DD56" s="33" t="e">
        <f t="shared" si="24"/>
        <v>#VALUE!</v>
      </c>
      <c r="DE56" s="4"/>
      <c r="DH56" s="71" t="str">
        <f t="shared" si="41"/>
        <v>18_ts_MAI</v>
      </c>
      <c r="DI56" s="71" t="str">
        <f t="shared" si="42"/>
        <v>∆Ereac</v>
      </c>
      <c r="DJ56" s="23" t="e">
        <f t="shared" si="43"/>
        <v>#VALUE!</v>
      </c>
      <c r="DK56" s="23" t="e">
        <f t="shared" si="44"/>
        <v>#VALUE!</v>
      </c>
      <c r="DL56" s="23" t="e">
        <f t="shared" si="45"/>
        <v>#VALUE!</v>
      </c>
      <c r="DN56" s="71" t="e">
        <f>'CCSD(T)'!BX57</f>
        <v>#VALUE!</v>
      </c>
      <c r="DO56" s="23" t="e">
        <f t="shared" si="46"/>
        <v>#VALUE!</v>
      </c>
      <c r="DP56" s="39" t="e">
        <f>'CCSD(T)'!CG57</f>
        <v>#VALUE!</v>
      </c>
      <c r="DQ56" s="23" t="e">
        <f t="shared" si="47"/>
        <v>#VALUE!</v>
      </c>
      <c r="DR56" s="23" t="e">
        <f t="shared" si="36"/>
        <v>#VALUE!</v>
      </c>
      <c r="DU56" s="75" t="str">
        <f t="shared" si="52"/>
        <v>nomatch</v>
      </c>
      <c r="DV56" s="23" t="e">
        <f t="shared" si="53"/>
        <v>#VALUE!</v>
      </c>
      <c r="DW56" t="e">
        <f t="shared" si="31"/>
        <v>#VALUE!</v>
      </c>
      <c r="DY56" s="5" t="s">
        <v>53</v>
      </c>
      <c r="DZ56" s="4" t="s">
        <v>676</v>
      </c>
      <c r="EA56" s="34" t="e">
        <f>627.5095*(DZ54-DZ55+DZ110)</f>
        <v>#VALUE!</v>
      </c>
      <c r="EB56" s="28"/>
      <c r="EC56" s="5" t="s">
        <v>53</v>
      </c>
      <c r="ED56" s="33" t="s">
        <v>139</v>
      </c>
      <c r="EE56" s="21" t="e">
        <f t="shared" si="32"/>
        <v>#VALUE!</v>
      </c>
      <c r="EF56" s="33" t="s">
        <v>139</v>
      </c>
      <c r="EG56" s="33" t="s">
        <v>139</v>
      </c>
      <c r="EH56" s="74" t="s">
        <v>139</v>
      </c>
      <c r="EI56" s="74" t="s">
        <v>139</v>
      </c>
      <c r="EJ56" s="34" t="e">
        <f>627.5095*(ED54-ED55+ED110)</f>
        <v>#VALUE!</v>
      </c>
      <c r="EK56" s="34" t="e">
        <f>627.5095*(EH54-EH55+EH110)</f>
        <v>#VALUE!</v>
      </c>
      <c r="EL56" s="34" t="e">
        <f>627.5095*(EG54-EG55+EG110)</f>
        <v>#VALUE!</v>
      </c>
      <c r="EM56" s="34" t="e">
        <f>627.5095*(EE54-EE55+EE110)</f>
        <v>#VALUE!</v>
      </c>
      <c r="EN56" s="34" t="e">
        <f>627.5095*(EF54-EF55+EF110)</f>
        <v>#VALUE!</v>
      </c>
      <c r="EO56" s="33" t="e">
        <f t="shared" si="33"/>
        <v>#VALUE!</v>
      </c>
      <c r="EP56" s="33" t="e">
        <f t="shared" si="34"/>
        <v>#VALUE!</v>
      </c>
      <c r="ER56" s="39"/>
      <c r="ES56" s="23" t="e">
        <f>EN56-'LNO-CCSD(T)-def2nZVP'!MF57</f>
        <v>#VALUE!</v>
      </c>
      <c r="ET56" s="33" t="e">
        <f>EN56-'LNO-CCSD(T)-def2nZVP'!PV57</f>
        <v>#VALUE!</v>
      </c>
      <c r="EU56" s="23"/>
    </row>
    <row r="57" spans="1:151" ht="17">
      <c r="A57" s="1">
        <v>12.27</v>
      </c>
      <c r="B57" s="6" t="s">
        <v>110</v>
      </c>
      <c r="C57" s="5" t="s">
        <v>54</v>
      </c>
      <c r="D57" s="33" t="s">
        <v>139</v>
      </c>
      <c r="E57" s="33" t="e">
        <f t="shared" si="13"/>
        <v>#VALUE!</v>
      </c>
      <c r="F57" s="33" t="s">
        <v>139</v>
      </c>
      <c r="G57" s="33" t="s">
        <v>139</v>
      </c>
      <c r="H57" s="33" t="s">
        <v>139</v>
      </c>
      <c r="I57" s="335" t="s">
        <v>139</v>
      </c>
      <c r="J57" s="18" t="s">
        <v>118</v>
      </c>
      <c r="K57" s="34" t="e">
        <f>627.5095*(D59-D58)</f>
        <v>#VALUE!</v>
      </c>
      <c r="L57" s="34" t="e">
        <f>627.5095*(H59-H58)</f>
        <v>#VALUE!</v>
      </c>
      <c r="M57" s="34" t="e">
        <f>627.5095*(G59-G58)</f>
        <v>#VALUE!</v>
      </c>
      <c r="N57" s="34" t="e">
        <f>627.5095*(E59-E58)</f>
        <v>#VALUE!</v>
      </c>
      <c r="O57" s="34" t="e">
        <f>627.5095*(F59-F58)</f>
        <v>#VALUE!</v>
      </c>
      <c r="P57" s="33" t="e">
        <f t="shared" si="48"/>
        <v>#VALUE!</v>
      </c>
      <c r="Q57" s="23" t="e">
        <f t="shared" si="49"/>
        <v>#VALUE!</v>
      </c>
      <c r="R57" s="33" t="e">
        <f>O57-'CCSD(T)'!CI58</f>
        <v>#VALUE!</v>
      </c>
      <c r="S57" s="33"/>
      <c r="T57" s="5" t="s">
        <v>54</v>
      </c>
      <c r="U57" s="9" t="s">
        <v>139</v>
      </c>
      <c r="V57" s="52" t="e">
        <f t="shared" si="14"/>
        <v>#VALUE!</v>
      </c>
      <c r="W57" s="336" t="s">
        <v>139</v>
      </c>
      <c r="X57" s="10" t="s">
        <v>139</v>
      </c>
      <c r="Y57" s="10" t="s">
        <v>139</v>
      </c>
      <c r="Z57" s="52" t="s">
        <v>139</v>
      </c>
      <c r="AA57" s="18" t="s">
        <v>118</v>
      </c>
      <c r="AB57" s="34" t="e">
        <f>627.5095*(U59-U58)</f>
        <v>#VALUE!</v>
      </c>
      <c r="AC57" s="34" t="e">
        <f>627.5095*(Y59-Y58)</f>
        <v>#VALUE!</v>
      </c>
      <c r="AD57" s="34" t="e">
        <f>627.5095*(X59-X58)</f>
        <v>#VALUE!</v>
      </c>
      <c r="AE57" s="34" t="e">
        <f>627.5095*(V59-V58)</f>
        <v>#VALUE!</v>
      </c>
      <c r="AF57" s="34" t="e">
        <f>627.5095*(W59-W58)</f>
        <v>#VALUE!</v>
      </c>
      <c r="AG57" s="33" t="e">
        <f t="shared" si="37"/>
        <v>#VALUE!</v>
      </c>
      <c r="AH57" s="23" t="e">
        <f t="shared" si="38"/>
        <v>#VALUE!</v>
      </c>
      <c r="AI57" s="39"/>
      <c r="AJ57" s="361"/>
      <c r="AK57" s="5" t="s">
        <v>54</v>
      </c>
      <c r="AL57" s="9" t="s">
        <v>139</v>
      </c>
      <c r="AM57" s="52" t="e">
        <f t="shared" si="15"/>
        <v>#VALUE!</v>
      </c>
      <c r="AN57" s="277" t="s">
        <v>139</v>
      </c>
      <c r="AO57" s="9" t="s">
        <v>139</v>
      </c>
      <c r="AP57" s="52"/>
      <c r="AQ57" s="52" t="s">
        <v>139</v>
      </c>
      <c r="AR57" s="18" t="s">
        <v>118</v>
      </c>
      <c r="AS57" s="34" t="e">
        <f>627.5095*(AL59-AL58)</f>
        <v>#VALUE!</v>
      </c>
      <c r="AT57" s="34">
        <f>627.5095*(AP59-AP58)</f>
        <v>0</v>
      </c>
      <c r="AU57" s="34" t="e">
        <f>627.5095*(AO59-AO58)</f>
        <v>#VALUE!</v>
      </c>
      <c r="AV57" s="34" t="e">
        <f>627.5095*(AM59-AM58)</f>
        <v>#VALUE!</v>
      </c>
      <c r="AW57" s="34" t="e">
        <f>627.5095*(AN59-AN58)</f>
        <v>#VALUE!</v>
      </c>
      <c r="AX57" s="33" t="e">
        <f t="shared" si="39"/>
        <v>#VALUE!</v>
      </c>
      <c r="AY57" s="23" t="e">
        <f t="shared" si="40"/>
        <v>#VALUE!</v>
      </c>
      <c r="AZ57" s="33" t="e">
        <f>AW57-'CCSD(T)'!CI58</f>
        <v>#VALUE!</v>
      </c>
      <c r="BA57" s="33"/>
      <c r="BB57" s="5" t="s">
        <v>54</v>
      </c>
      <c r="BC57" s="33" t="s">
        <v>139</v>
      </c>
      <c r="BD57" s="33" t="s">
        <v>139</v>
      </c>
      <c r="BE57" s="33" t="s">
        <v>139</v>
      </c>
      <c r="BF57" s="33" t="e">
        <f t="shared" si="16"/>
        <v>#VALUE!</v>
      </c>
      <c r="BG57" s="33" t="s">
        <v>139</v>
      </c>
      <c r="BH57" s="33" t="s">
        <v>139</v>
      </c>
      <c r="BI57" s="33" t="s">
        <v>139</v>
      </c>
      <c r="BJ57" s="33" t="s">
        <v>139</v>
      </c>
      <c r="BK57" s="18" t="s">
        <v>118</v>
      </c>
      <c r="BL57" s="34" t="e">
        <f>627.5095*(BC59-BC58)</f>
        <v>#VALUE!</v>
      </c>
      <c r="BM57" s="34" t="e">
        <f>627.5095*(BD59-BD58)</f>
        <v>#VALUE!</v>
      </c>
      <c r="BN57" s="34" t="e">
        <f>627.5095*(BE59-BE58)</f>
        <v>#VALUE!</v>
      </c>
      <c r="BO57" s="34" t="e">
        <f>627.5095*(BI59-BI58)</f>
        <v>#VALUE!</v>
      </c>
      <c r="BP57" s="34" t="e">
        <f>627.5095*(BH59-BH58)</f>
        <v>#VALUE!</v>
      </c>
      <c r="BQ57" s="34" t="e">
        <f>627.5095*(BF59-BF58)</f>
        <v>#VALUE!</v>
      </c>
      <c r="BR57" s="34" t="e">
        <f>627.5095*(BG59-BG58)</f>
        <v>#VALUE!</v>
      </c>
      <c r="BS57" s="33" t="e">
        <f t="shared" si="50"/>
        <v>#VALUE!</v>
      </c>
      <c r="BT57" s="33" t="e">
        <f t="shared" si="51"/>
        <v>#VALUE!</v>
      </c>
      <c r="BU57" s="68" t="e">
        <f t="shared" si="18"/>
        <v>#VALUE!</v>
      </c>
      <c r="BW57" s="5"/>
      <c r="BX57" s="65" t="e">
        <f>BM57-'CCSD(T)'!BV58</f>
        <v>#VALUE!</v>
      </c>
      <c r="BY57" s="65" t="e">
        <f>BN57-'CCSD(T)'!BV58</f>
        <v>#VALUE!</v>
      </c>
      <c r="CD57" s="23"/>
      <c r="CH57" s="23"/>
      <c r="CI57" s="5" t="s">
        <v>54</v>
      </c>
      <c r="CJ57" s="33" t="s">
        <v>139</v>
      </c>
      <c r="CK57" s="21" t="e">
        <f t="shared" si="21"/>
        <v>#VALUE!</v>
      </c>
      <c r="CL57" s="33" t="s">
        <v>139</v>
      </c>
      <c r="CM57" s="33" t="s">
        <v>139</v>
      </c>
      <c r="CN57" s="33" t="s">
        <v>139</v>
      </c>
      <c r="CO57" s="74" t="s">
        <v>139</v>
      </c>
      <c r="CP57" s="34" t="e">
        <f>627.5095*(CJ59-CJ58)</f>
        <v>#VALUE!</v>
      </c>
      <c r="CQ57" s="34" t="e">
        <f>627.5095*(CN59-CN58)</f>
        <v>#VALUE!</v>
      </c>
      <c r="CR57" s="34" t="e">
        <f>627.5095*(CM59-CM58)</f>
        <v>#VALUE!</v>
      </c>
      <c r="CS57" s="34" t="e">
        <f>627.5095*(CK59-CK58)</f>
        <v>#VALUE!</v>
      </c>
      <c r="CT57" s="34" t="e">
        <f>627.5095*(CL59-CL58)</f>
        <v>#VALUE!</v>
      </c>
      <c r="CU57" s="33" t="e">
        <f t="shared" si="22"/>
        <v>#VALUE!</v>
      </c>
      <c r="CV57" s="33" t="e">
        <f t="shared" si="23"/>
        <v>#VALUE!</v>
      </c>
      <c r="CW57" s="23"/>
      <c r="CX57" s="33" t="e">
        <f>CQ57-'CCSD(T)'!BW58</f>
        <v>#VALUE!</v>
      </c>
      <c r="CY57" s="33" t="e">
        <f>CR57-'CCSD(T)'!CF58</f>
        <v>#VALUE!</v>
      </c>
      <c r="CZ57" s="33" t="e">
        <f>CS57-'CCSD(T)'!CG58</f>
        <v>#VALUE!</v>
      </c>
      <c r="DA57" s="33" t="e">
        <f>CT57-'CCSD(T)'!CG58</f>
        <v>#VALUE!</v>
      </c>
      <c r="DB57" s="33" t="e">
        <f>CP57-'CCSD(T)'!BV58</f>
        <v>#VALUE!</v>
      </c>
      <c r="DC57" s="33"/>
      <c r="DD57" s="33" t="e">
        <f t="shared" si="24"/>
        <v>#VALUE!</v>
      </c>
      <c r="DE57" s="4"/>
      <c r="DH57" s="71" t="str">
        <f t="shared" si="41"/>
        <v>19_end_MAI</v>
      </c>
      <c r="DI57" s="71" t="str">
        <f t="shared" si="42"/>
        <v>∆E#fwd</v>
      </c>
      <c r="DJ57" s="23" t="e">
        <f t="shared" si="43"/>
        <v>#VALUE!</v>
      </c>
      <c r="DK57" s="23" t="e">
        <f t="shared" si="44"/>
        <v>#VALUE!</v>
      </c>
      <c r="DL57" s="23" t="e">
        <f t="shared" si="45"/>
        <v>#VALUE!</v>
      </c>
      <c r="DN57" s="71" t="e">
        <f>'CCSD(T)'!BX58</f>
        <v>#VALUE!</v>
      </c>
      <c r="DO57" s="23" t="e">
        <f t="shared" si="46"/>
        <v>#VALUE!</v>
      </c>
      <c r="DP57" s="39" t="e">
        <f>'CCSD(T)'!CG58</f>
        <v>#VALUE!</v>
      </c>
      <c r="DQ57" s="23" t="e">
        <f t="shared" si="47"/>
        <v>#VALUE!</v>
      </c>
      <c r="DR57" s="23" t="e">
        <f t="shared" si="36"/>
        <v>#VALUE!</v>
      </c>
      <c r="DU57" s="75" t="str">
        <f t="shared" si="52"/>
        <v>nomatch</v>
      </c>
      <c r="DV57" s="23" t="e">
        <f t="shared" si="53"/>
        <v>#VALUE!</v>
      </c>
      <c r="DW57" t="e">
        <f t="shared" si="31"/>
        <v>#VALUE!</v>
      </c>
      <c r="DY57" s="5" t="s">
        <v>54</v>
      </c>
      <c r="DZ57" s="4" t="s">
        <v>676</v>
      </c>
      <c r="EA57" s="34" t="e">
        <f>627.5095*(DZ59-DZ58)</f>
        <v>#VALUE!</v>
      </c>
      <c r="EB57" s="28"/>
      <c r="EC57" s="5" t="s">
        <v>54</v>
      </c>
      <c r="ED57" s="33" t="s">
        <v>139</v>
      </c>
      <c r="EE57" s="21" t="e">
        <f t="shared" si="32"/>
        <v>#VALUE!</v>
      </c>
      <c r="EF57" s="33" t="s">
        <v>139</v>
      </c>
      <c r="EG57" s="33" t="s">
        <v>139</v>
      </c>
      <c r="EH57" s="74" t="s">
        <v>139</v>
      </c>
      <c r="EI57" s="74" t="s">
        <v>139</v>
      </c>
      <c r="EJ57" s="34" t="e">
        <f>627.5095*(ED59-ED58)</f>
        <v>#VALUE!</v>
      </c>
      <c r="EK57" s="34" t="e">
        <f>627.5095*(EH59-EH58)</f>
        <v>#VALUE!</v>
      </c>
      <c r="EL57" s="34" t="e">
        <f>627.5095*(EG59-EG58)</f>
        <v>#VALUE!</v>
      </c>
      <c r="EM57" s="34" t="e">
        <f>627.5095*(EE59-EE58)</f>
        <v>#VALUE!</v>
      </c>
      <c r="EN57" s="34" t="e">
        <f>627.5095*(EF59-EF58)</f>
        <v>#VALUE!</v>
      </c>
      <c r="EO57" s="33" t="e">
        <f t="shared" si="33"/>
        <v>#VALUE!</v>
      </c>
      <c r="EP57" s="33" t="e">
        <f t="shared" si="34"/>
        <v>#VALUE!</v>
      </c>
      <c r="ER57" s="39"/>
      <c r="ES57" s="23" t="e">
        <f>EN57-'LNO-CCSD(T)-def2nZVP'!MF58</f>
        <v>#VALUE!</v>
      </c>
      <c r="ET57" s="33" t="e">
        <f>EN57-'LNO-CCSD(T)-def2nZVP'!PV58</f>
        <v>#VALUE!</v>
      </c>
      <c r="EU57" s="23"/>
    </row>
    <row r="58" spans="1:151" ht="17">
      <c r="A58" s="1">
        <v>35.81</v>
      </c>
      <c r="B58" s="6" t="s">
        <v>110</v>
      </c>
      <c r="C58" s="5" t="s">
        <v>55</v>
      </c>
      <c r="D58" s="33" t="s">
        <v>139</v>
      </c>
      <c r="E58" s="33" t="e">
        <f t="shared" si="13"/>
        <v>#VALUE!</v>
      </c>
      <c r="F58" s="33" t="s">
        <v>139</v>
      </c>
      <c r="G58" s="33" t="s">
        <v>139</v>
      </c>
      <c r="H58" s="33" t="s">
        <v>139</v>
      </c>
      <c r="I58" s="335" t="s">
        <v>139</v>
      </c>
      <c r="J58" s="18" t="s">
        <v>119</v>
      </c>
      <c r="K58" s="34" t="e">
        <f>627.5095*(D59-D57-D110)</f>
        <v>#VALUE!</v>
      </c>
      <c r="L58" s="34" t="e">
        <f>627.5095*(H59-H57-H110)</f>
        <v>#VALUE!</v>
      </c>
      <c r="M58" s="34" t="e">
        <f>627.5095*(G59-G57-G110)</f>
        <v>#VALUE!</v>
      </c>
      <c r="N58" s="34" t="e">
        <f>627.5095*(E59-E57-E110)</f>
        <v>#VALUE!</v>
      </c>
      <c r="O58" s="34" t="e">
        <f>627.5095*(F59-F57-F110)</f>
        <v>#VALUE!</v>
      </c>
      <c r="P58" s="33" t="e">
        <f t="shared" si="48"/>
        <v>#VALUE!</v>
      </c>
      <c r="Q58" s="23" t="e">
        <f t="shared" si="49"/>
        <v>#VALUE!</v>
      </c>
      <c r="R58" s="33" t="e">
        <f>O58-'CCSD(T)'!CI59</f>
        <v>#VALUE!</v>
      </c>
      <c r="S58" s="33"/>
      <c r="T58" s="5" t="s">
        <v>55</v>
      </c>
      <c r="U58" s="9" t="s">
        <v>139</v>
      </c>
      <c r="V58" s="52" t="e">
        <f t="shared" si="14"/>
        <v>#VALUE!</v>
      </c>
      <c r="W58" s="336" t="s">
        <v>139</v>
      </c>
      <c r="X58" s="10" t="s">
        <v>139</v>
      </c>
      <c r="Y58" s="10" t="s">
        <v>139</v>
      </c>
      <c r="Z58" s="52" t="s">
        <v>139</v>
      </c>
      <c r="AA58" s="18" t="s">
        <v>119</v>
      </c>
      <c r="AB58" s="34" t="e">
        <f>627.5095*(U59-U57-U110)</f>
        <v>#VALUE!</v>
      </c>
      <c r="AC58" s="34" t="e">
        <f>627.5095*(Y59-Y57-Y110)</f>
        <v>#VALUE!</v>
      </c>
      <c r="AD58" s="34" t="e">
        <f>627.5095*(X59-X57-X110)</f>
        <v>#VALUE!</v>
      </c>
      <c r="AE58" s="34" t="e">
        <f>627.5095*(V59-V57-V110)</f>
        <v>#VALUE!</v>
      </c>
      <c r="AF58" s="34" t="e">
        <f>627.5095*(W59-W57-W110)</f>
        <v>#VALUE!</v>
      </c>
      <c r="AG58" s="33" t="e">
        <f t="shared" si="37"/>
        <v>#VALUE!</v>
      </c>
      <c r="AH58" s="23" t="e">
        <f t="shared" si="38"/>
        <v>#VALUE!</v>
      </c>
      <c r="AI58" s="39"/>
      <c r="AJ58" s="361"/>
      <c r="AK58" s="5" t="s">
        <v>55</v>
      </c>
      <c r="AL58" s="9" t="s">
        <v>139</v>
      </c>
      <c r="AM58" s="52" t="e">
        <f t="shared" si="15"/>
        <v>#VALUE!</v>
      </c>
      <c r="AN58" s="277" t="s">
        <v>139</v>
      </c>
      <c r="AO58" s="9" t="s">
        <v>139</v>
      </c>
      <c r="AP58" s="52"/>
      <c r="AQ58" s="52" t="s">
        <v>139</v>
      </c>
      <c r="AR58" s="18" t="s">
        <v>119</v>
      </c>
      <c r="AS58" s="34" t="e">
        <f>627.5095*(AL59-AL57-AL110)</f>
        <v>#VALUE!</v>
      </c>
      <c r="AT58" s="34">
        <f>627.5095*(AP59-AP57-AP110)</f>
        <v>362323.91910778789</v>
      </c>
      <c r="AU58" s="34" t="e">
        <f>627.5095*(AO59-AO57-AO110)</f>
        <v>#VALUE!</v>
      </c>
      <c r="AV58" s="34" t="e">
        <f>627.5095*(AM59-AM57-AM110)</f>
        <v>#VALUE!</v>
      </c>
      <c r="AW58" s="34" t="e">
        <f>627.5095*(AN59-AN57-AN110)</f>
        <v>#VALUE!</v>
      </c>
      <c r="AX58" s="33" t="e">
        <f t="shared" si="39"/>
        <v>#VALUE!</v>
      </c>
      <c r="AY58" s="23" t="e">
        <f t="shared" si="40"/>
        <v>#VALUE!</v>
      </c>
      <c r="AZ58" s="33" t="e">
        <f>AW58-'CCSD(T)'!CI59</f>
        <v>#VALUE!</v>
      </c>
      <c r="BA58" s="33"/>
      <c r="BB58" s="5" t="s">
        <v>55</v>
      </c>
      <c r="BC58" s="33" t="s">
        <v>139</v>
      </c>
      <c r="BD58" s="33" t="s">
        <v>139</v>
      </c>
      <c r="BE58" s="33" t="s">
        <v>139</v>
      </c>
      <c r="BF58" s="33" t="e">
        <f t="shared" si="16"/>
        <v>#VALUE!</v>
      </c>
      <c r="BG58" s="33" t="s">
        <v>139</v>
      </c>
      <c r="BH58" s="33" t="s">
        <v>139</v>
      </c>
      <c r="BI58" s="33" t="s">
        <v>139</v>
      </c>
      <c r="BJ58" s="33" t="s">
        <v>139</v>
      </c>
      <c r="BK58" s="18" t="s">
        <v>119</v>
      </c>
      <c r="BL58" s="34" t="e">
        <f>627.5095*(BC59-BC57-BC110)</f>
        <v>#VALUE!</v>
      </c>
      <c r="BM58" s="34" t="e">
        <f>627.5095*(BD59-BD57-BD110)</f>
        <v>#VALUE!</v>
      </c>
      <c r="BN58" s="34" t="e">
        <f>627.5095*(BE59-BE57-BE110)</f>
        <v>#VALUE!</v>
      </c>
      <c r="BO58" s="34" t="e">
        <f>627.5095*(BI59-BI57-BI110)</f>
        <v>#VALUE!</v>
      </c>
      <c r="BP58" s="34" t="e">
        <f>627.5095*(BH59-BH57-BH110)</f>
        <v>#VALUE!</v>
      </c>
      <c r="BQ58" s="34" t="e">
        <f>627.5095*(BF59-BF57-BF110)</f>
        <v>#VALUE!</v>
      </c>
      <c r="BR58" s="34" t="e">
        <f>627.5095*(BG59-BG57-BG110)</f>
        <v>#VALUE!</v>
      </c>
      <c r="BS58" s="33" t="e">
        <f t="shared" si="50"/>
        <v>#VALUE!</v>
      </c>
      <c r="BT58" s="33" t="e">
        <f t="shared" si="51"/>
        <v>#VALUE!</v>
      </c>
      <c r="BU58" s="68" t="e">
        <f t="shared" si="18"/>
        <v>#VALUE!</v>
      </c>
      <c r="BW58" s="5"/>
      <c r="BX58" s="65" t="e">
        <f>BM58-'CCSD(T)'!BV59</f>
        <v>#VALUE!</v>
      </c>
      <c r="BY58" s="65" t="e">
        <f>BN58-'CCSD(T)'!BV59</f>
        <v>#VALUE!</v>
      </c>
      <c r="CD58" s="23"/>
      <c r="CH58" s="23"/>
      <c r="CI58" s="5" t="s">
        <v>55</v>
      </c>
      <c r="CJ58" s="33" t="s">
        <v>139</v>
      </c>
      <c r="CK58" s="21" t="e">
        <f t="shared" si="21"/>
        <v>#VALUE!</v>
      </c>
      <c r="CL58" s="33" t="s">
        <v>139</v>
      </c>
      <c r="CM58" s="33" t="s">
        <v>139</v>
      </c>
      <c r="CN58" s="33" t="s">
        <v>139</v>
      </c>
      <c r="CO58" s="74" t="s">
        <v>139</v>
      </c>
      <c r="CP58" s="34" t="e">
        <f>627.5095*(CJ59-CJ57-CJ110)</f>
        <v>#VALUE!</v>
      </c>
      <c r="CQ58" s="34" t="e">
        <f>627.5095*(CN59-CN57-CN110)</f>
        <v>#VALUE!</v>
      </c>
      <c r="CR58" s="34" t="e">
        <f>627.5095*(CM59-CM57-CM110)</f>
        <v>#VALUE!</v>
      </c>
      <c r="CS58" s="34" t="e">
        <f>627.5095*(CK59-CK57-CK110)</f>
        <v>#VALUE!</v>
      </c>
      <c r="CT58" s="34" t="e">
        <f>627.5095*(CL59-CL57-CL110)</f>
        <v>#VALUE!</v>
      </c>
      <c r="CU58" s="33" t="e">
        <f t="shared" si="22"/>
        <v>#VALUE!</v>
      </c>
      <c r="CV58" s="33" t="e">
        <f t="shared" si="23"/>
        <v>#VALUE!</v>
      </c>
      <c r="CW58" s="23"/>
      <c r="CX58" s="33" t="e">
        <f>CQ58-'CCSD(T)'!BW59</f>
        <v>#VALUE!</v>
      </c>
      <c r="CY58" s="33" t="e">
        <f>CR58-'CCSD(T)'!CF59</f>
        <v>#VALUE!</v>
      </c>
      <c r="CZ58" s="33" t="e">
        <f>CS58-'CCSD(T)'!CG59</f>
        <v>#VALUE!</v>
      </c>
      <c r="DA58" s="33" t="e">
        <f>CT58-'CCSD(T)'!CG59</f>
        <v>#VALUE!</v>
      </c>
      <c r="DB58" s="33" t="e">
        <f>CP58-'CCSD(T)'!BV59</f>
        <v>#VALUE!</v>
      </c>
      <c r="DC58" s="33"/>
      <c r="DD58" s="33" t="e">
        <f t="shared" si="24"/>
        <v>#VALUE!</v>
      </c>
      <c r="DE58" s="4"/>
      <c r="DH58" s="71" t="str">
        <f t="shared" si="41"/>
        <v>19_start_MAI</v>
      </c>
      <c r="DI58" s="71" t="str">
        <f t="shared" si="42"/>
        <v>∆E#rev</v>
      </c>
      <c r="DJ58" s="23" t="e">
        <f t="shared" si="43"/>
        <v>#VALUE!</v>
      </c>
      <c r="DK58" s="23" t="e">
        <f t="shared" si="44"/>
        <v>#VALUE!</v>
      </c>
      <c r="DL58" s="23" t="e">
        <f t="shared" si="45"/>
        <v>#VALUE!</v>
      </c>
      <c r="DN58" s="71" t="e">
        <f>'CCSD(T)'!BX59</f>
        <v>#VALUE!</v>
      </c>
      <c r="DO58" s="23" t="e">
        <f t="shared" si="46"/>
        <v>#VALUE!</v>
      </c>
      <c r="DP58" s="39" t="e">
        <f>'CCSD(T)'!CG59</f>
        <v>#VALUE!</v>
      </c>
      <c r="DQ58" s="23" t="e">
        <f t="shared" si="47"/>
        <v>#VALUE!</v>
      </c>
      <c r="DR58" s="23" t="e">
        <f t="shared" si="36"/>
        <v>#VALUE!</v>
      </c>
      <c r="DU58" s="75" t="str">
        <f t="shared" si="52"/>
        <v>nomatch</v>
      </c>
      <c r="DV58" s="23" t="e">
        <f t="shared" si="53"/>
        <v>#VALUE!</v>
      </c>
      <c r="DW58" t="e">
        <f t="shared" si="31"/>
        <v>#VALUE!</v>
      </c>
      <c r="DY58" s="5" t="s">
        <v>55</v>
      </c>
      <c r="DZ58" s="4" t="s">
        <v>676</v>
      </c>
      <c r="EA58" s="34" t="e">
        <f>627.5095*(DZ59-DZ57-DZ110)</f>
        <v>#VALUE!</v>
      </c>
      <c r="EB58" s="28"/>
      <c r="EC58" s="5" t="s">
        <v>55</v>
      </c>
      <c r="ED58" s="33" t="s">
        <v>139</v>
      </c>
      <c r="EE58" s="21" t="e">
        <f t="shared" si="32"/>
        <v>#VALUE!</v>
      </c>
      <c r="EF58" s="33" t="s">
        <v>139</v>
      </c>
      <c r="EG58" s="33" t="s">
        <v>139</v>
      </c>
      <c r="EH58" s="74" t="s">
        <v>139</v>
      </c>
      <c r="EI58" s="74" t="s">
        <v>139</v>
      </c>
      <c r="EJ58" s="34" t="e">
        <f>627.5095*(ED59-ED57-ED110)</f>
        <v>#VALUE!</v>
      </c>
      <c r="EK58" s="34" t="e">
        <f>627.5095*(EH59-EH57-EH110)</f>
        <v>#VALUE!</v>
      </c>
      <c r="EL58" s="34" t="e">
        <f>627.5095*(EG59-EG57-EG110)</f>
        <v>#VALUE!</v>
      </c>
      <c r="EM58" s="34" t="e">
        <f>627.5095*(EE59-EE57-EE110)</f>
        <v>#VALUE!</v>
      </c>
      <c r="EN58" s="34" t="e">
        <f>627.5095*(EF59-EF57-EF110)</f>
        <v>#VALUE!</v>
      </c>
      <c r="EO58" s="33" t="e">
        <f t="shared" si="33"/>
        <v>#VALUE!</v>
      </c>
      <c r="EP58" s="33" t="e">
        <f t="shared" si="34"/>
        <v>#VALUE!</v>
      </c>
      <c r="ER58" s="39"/>
      <c r="ES58" s="23" t="e">
        <f>EN58-'LNO-CCSD(T)-def2nZVP'!MF59</f>
        <v>#VALUE!</v>
      </c>
      <c r="ET58" s="33" t="e">
        <f>EN58-'LNO-CCSD(T)-def2nZVP'!PV59</f>
        <v>#VALUE!</v>
      </c>
      <c r="EU58" s="23"/>
    </row>
    <row r="59" spans="1:151" ht="17">
      <c r="A59" s="1">
        <v>-23.54</v>
      </c>
      <c r="B59" s="6" t="s">
        <v>110</v>
      </c>
      <c r="C59" s="5" t="s">
        <v>56</v>
      </c>
      <c r="D59" s="33" t="s">
        <v>139</v>
      </c>
      <c r="E59" s="33" t="e">
        <f t="shared" si="13"/>
        <v>#VALUE!</v>
      </c>
      <c r="F59" s="33" t="s">
        <v>139</v>
      </c>
      <c r="G59" s="33" t="s">
        <v>139</v>
      </c>
      <c r="H59" s="33" t="s">
        <v>139</v>
      </c>
      <c r="I59" s="335" t="s">
        <v>139</v>
      </c>
      <c r="J59" s="18" t="s">
        <v>120</v>
      </c>
      <c r="K59" s="34" t="e">
        <f>627.5095*(D57-D58+D110)</f>
        <v>#VALUE!</v>
      </c>
      <c r="L59" s="34" t="e">
        <f>627.5095*(H57-H58+H110)</f>
        <v>#VALUE!</v>
      </c>
      <c r="M59" s="34" t="e">
        <f>627.5095*(G57-G58+G110)</f>
        <v>#VALUE!</v>
      </c>
      <c r="N59" s="34" t="e">
        <f>627.5095*(E57-E58+E110)</f>
        <v>#VALUE!</v>
      </c>
      <c r="O59" s="34" t="e">
        <f>627.5095*(F57-F58+F110)</f>
        <v>#VALUE!</v>
      </c>
      <c r="P59" s="33" t="e">
        <f t="shared" si="48"/>
        <v>#VALUE!</v>
      </c>
      <c r="Q59" s="23" t="e">
        <f t="shared" si="49"/>
        <v>#VALUE!</v>
      </c>
      <c r="R59" s="33" t="e">
        <f>O59-'CCSD(T)'!CI60</f>
        <v>#VALUE!</v>
      </c>
      <c r="S59" s="33"/>
      <c r="T59" s="5" t="s">
        <v>56</v>
      </c>
      <c r="U59" s="9" t="s">
        <v>139</v>
      </c>
      <c r="V59" s="52" t="e">
        <f t="shared" si="14"/>
        <v>#VALUE!</v>
      </c>
      <c r="W59" s="336" t="s">
        <v>139</v>
      </c>
      <c r="X59" s="10" t="s">
        <v>139</v>
      </c>
      <c r="Y59" s="10" t="s">
        <v>139</v>
      </c>
      <c r="Z59" s="52" t="s">
        <v>139</v>
      </c>
      <c r="AA59" s="18" t="s">
        <v>120</v>
      </c>
      <c r="AB59" s="34" t="e">
        <f>627.5095*(U57-U58+U110)</f>
        <v>#VALUE!</v>
      </c>
      <c r="AC59" s="34" t="e">
        <f>627.5095*(Y57-Y58+Y110)</f>
        <v>#VALUE!</v>
      </c>
      <c r="AD59" s="34" t="e">
        <f>627.5095*(X57-X58+X110)</f>
        <v>#VALUE!</v>
      </c>
      <c r="AE59" s="34" t="e">
        <f>627.5095*(V57-V58+V110)</f>
        <v>#VALUE!</v>
      </c>
      <c r="AF59" s="34" t="e">
        <f>627.5095*(W57-W58+W110)</f>
        <v>#VALUE!</v>
      </c>
      <c r="AG59" s="33" t="e">
        <f t="shared" si="37"/>
        <v>#VALUE!</v>
      </c>
      <c r="AH59" s="23" t="e">
        <f t="shared" si="38"/>
        <v>#VALUE!</v>
      </c>
      <c r="AI59" s="39"/>
      <c r="AJ59" s="361"/>
      <c r="AK59" s="5" t="s">
        <v>56</v>
      </c>
      <c r="AL59" s="9" t="s">
        <v>139</v>
      </c>
      <c r="AM59" s="52" t="e">
        <f t="shared" si="15"/>
        <v>#VALUE!</v>
      </c>
      <c r="AN59" s="277" t="s">
        <v>139</v>
      </c>
      <c r="AO59" s="9" t="s">
        <v>139</v>
      </c>
      <c r="AP59" s="52"/>
      <c r="AQ59" s="52" t="s">
        <v>139</v>
      </c>
      <c r="AR59" s="18" t="s">
        <v>120</v>
      </c>
      <c r="AS59" s="34" t="e">
        <f>627.5095*(AL57-AL58+AL110)</f>
        <v>#VALUE!</v>
      </c>
      <c r="AT59" s="34">
        <f>627.5095*(AP57-AP58+AP110)</f>
        <v>-362323.91910778789</v>
      </c>
      <c r="AU59" s="34" t="e">
        <f>627.5095*(AO57-AO58+AO110)</f>
        <v>#VALUE!</v>
      </c>
      <c r="AV59" s="34" t="e">
        <f>627.5095*(AM57-AM58+AM110)</f>
        <v>#VALUE!</v>
      </c>
      <c r="AW59" s="34" t="e">
        <f>627.5095*(AN57-AN58+AN110)</f>
        <v>#VALUE!</v>
      </c>
      <c r="AX59" s="33" t="e">
        <f t="shared" si="39"/>
        <v>#VALUE!</v>
      </c>
      <c r="AY59" s="23" t="e">
        <f t="shared" si="40"/>
        <v>#VALUE!</v>
      </c>
      <c r="AZ59" s="33" t="e">
        <f>AW59-'CCSD(T)'!CI60</f>
        <v>#VALUE!</v>
      </c>
      <c r="BA59" s="33"/>
      <c r="BB59" s="5" t="s">
        <v>56</v>
      </c>
      <c r="BC59" s="33" t="s">
        <v>139</v>
      </c>
      <c r="BD59" s="33" t="s">
        <v>139</v>
      </c>
      <c r="BE59" s="33" t="s">
        <v>139</v>
      </c>
      <c r="BF59" s="33" t="e">
        <f t="shared" si="16"/>
        <v>#VALUE!</v>
      </c>
      <c r="BG59" s="33" t="s">
        <v>139</v>
      </c>
      <c r="BH59" s="33" t="s">
        <v>139</v>
      </c>
      <c r="BI59" s="33" t="s">
        <v>139</v>
      </c>
      <c r="BJ59" s="33" t="s">
        <v>139</v>
      </c>
      <c r="BK59" s="18" t="s">
        <v>120</v>
      </c>
      <c r="BL59" s="34" t="e">
        <f>627.5095*(BC57-BC58+BC110)</f>
        <v>#VALUE!</v>
      </c>
      <c r="BM59" s="34" t="e">
        <f>627.5095*(BD57-BD58+BD110)</f>
        <v>#VALUE!</v>
      </c>
      <c r="BN59" s="34" t="e">
        <f>627.5095*(BE57-BE58+BE110)</f>
        <v>#VALUE!</v>
      </c>
      <c r="BO59" s="34" t="e">
        <f>627.5095*(BI57-BI58+BI110)</f>
        <v>#VALUE!</v>
      </c>
      <c r="BP59" s="34" t="e">
        <f>627.5095*(BH57-BH58+BH110)</f>
        <v>#VALUE!</v>
      </c>
      <c r="BQ59" s="34" t="e">
        <f>627.5095*(BF57-BF58+BF110)</f>
        <v>#VALUE!</v>
      </c>
      <c r="BR59" s="34" t="e">
        <f>627.5095*(BG57-BG58+BG110)</f>
        <v>#VALUE!</v>
      </c>
      <c r="BS59" s="33" t="e">
        <f t="shared" si="50"/>
        <v>#VALUE!</v>
      </c>
      <c r="BT59" s="33" t="e">
        <f t="shared" si="51"/>
        <v>#VALUE!</v>
      </c>
      <c r="BU59" s="68" t="e">
        <f t="shared" si="18"/>
        <v>#VALUE!</v>
      </c>
      <c r="BW59" s="5"/>
      <c r="BX59" s="65" t="e">
        <f>BM59-'CCSD(T)'!BV60</f>
        <v>#VALUE!</v>
      </c>
      <c r="BY59" s="65" t="e">
        <f>BN59-'CCSD(T)'!BV60</f>
        <v>#VALUE!</v>
      </c>
      <c r="CD59" s="23"/>
      <c r="CH59" s="23"/>
      <c r="CI59" s="5" t="s">
        <v>56</v>
      </c>
      <c r="CJ59" s="33" t="s">
        <v>139</v>
      </c>
      <c r="CK59" s="21" t="e">
        <f t="shared" si="21"/>
        <v>#VALUE!</v>
      </c>
      <c r="CL59" s="33" t="s">
        <v>139</v>
      </c>
      <c r="CM59" s="33" t="s">
        <v>139</v>
      </c>
      <c r="CN59" s="33" t="s">
        <v>139</v>
      </c>
      <c r="CO59" s="74" t="s">
        <v>139</v>
      </c>
      <c r="CP59" s="34" t="e">
        <f>627.5095*(CJ57-CJ58+CJ110)</f>
        <v>#VALUE!</v>
      </c>
      <c r="CQ59" s="34" t="e">
        <f>627.5095*(CN57-CN58+CN110)</f>
        <v>#VALUE!</v>
      </c>
      <c r="CR59" s="34" t="e">
        <f>627.5095*(CM57-CM58+CM110)</f>
        <v>#VALUE!</v>
      </c>
      <c r="CS59" s="34" t="e">
        <f>627.5095*(CK57-CK58+CK110)</f>
        <v>#VALUE!</v>
      </c>
      <c r="CT59" s="34" t="e">
        <f>627.5095*(CL57-CL58+CL110)</f>
        <v>#VALUE!</v>
      </c>
      <c r="CU59" s="33" t="e">
        <f t="shared" si="22"/>
        <v>#VALUE!</v>
      </c>
      <c r="CV59" s="33" t="e">
        <f t="shared" si="23"/>
        <v>#VALUE!</v>
      </c>
      <c r="CW59" s="23"/>
      <c r="CX59" s="33" t="e">
        <f>CQ59-'CCSD(T)'!BW60</f>
        <v>#VALUE!</v>
      </c>
      <c r="CY59" s="33" t="e">
        <f>CR59-'CCSD(T)'!CF60</f>
        <v>#VALUE!</v>
      </c>
      <c r="CZ59" s="33" t="e">
        <f>CS59-'CCSD(T)'!CG60</f>
        <v>#VALUE!</v>
      </c>
      <c r="DA59" s="33" t="e">
        <f>CT59-'CCSD(T)'!CG60</f>
        <v>#VALUE!</v>
      </c>
      <c r="DB59" s="33" t="e">
        <f>CP59-'CCSD(T)'!BV60</f>
        <v>#VALUE!</v>
      </c>
      <c r="DC59" s="33"/>
      <c r="DD59" s="33" t="e">
        <f t="shared" si="24"/>
        <v>#VALUE!</v>
      </c>
      <c r="DE59" s="4"/>
      <c r="DH59" s="71" t="str">
        <f t="shared" si="41"/>
        <v>19_ts_MAI</v>
      </c>
      <c r="DI59" s="71" t="str">
        <f t="shared" si="42"/>
        <v>∆Ereac</v>
      </c>
      <c r="DJ59" s="23" t="e">
        <f t="shared" si="43"/>
        <v>#VALUE!</v>
      </c>
      <c r="DK59" s="23" t="e">
        <f t="shared" si="44"/>
        <v>#VALUE!</v>
      </c>
      <c r="DL59" s="23" t="e">
        <f t="shared" si="45"/>
        <v>#VALUE!</v>
      </c>
      <c r="DN59" s="71" t="e">
        <f>'CCSD(T)'!BX60</f>
        <v>#VALUE!</v>
      </c>
      <c r="DO59" s="23" t="e">
        <f t="shared" si="46"/>
        <v>#VALUE!</v>
      </c>
      <c r="DP59" s="39" t="e">
        <f>'CCSD(T)'!CG60</f>
        <v>#VALUE!</v>
      </c>
      <c r="DQ59" s="23" t="e">
        <f t="shared" si="47"/>
        <v>#VALUE!</v>
      </c>
      <c r="DR59" s="23" t="e">
        <f t="shared" si="36"/>
        <v>#VALUE!</v>
      </c>
      <c r="DU59" s="75" t="str">
        <f t="shared" si="52"/>
        <v>nomatch</v>
      </c>
      <c r="DV59" s="23" t="e">
        <f t="shared" si="53"/>
        <v>#VALUE!</v>
      </c>
      <c r="DW59" t="e">
        <f t="shared" si="31"/>
        <v>#VALUE!</v>
      </c>
      <c r="DY59" s="5" t="s">
        <v>56</v>
      </c>
      <c r="DZ59" s="4" t="s">
        <v>676</v>
      </c>
      <c r="EA59" s="34" t="e">
        <f>627.5095*(DZ57-DZ58+DZ110)</f>
        <v>#VALUE!</v>
      </c>
      <c r="EB59" s="28"/>
      <c r="EC59" s="5" t="s">
        <v>56</v>
      </c>
      <c r="ED59" s="33" t="s">
        <v>139</v>
      </c>
      <c r="EE59" s="21" t="e">
        <f t="shared" si="32"/>
        <v>#VALUE!</v>
      </c>
      <c r="EF59" s="33" t="s">
        <v>139</v>
      </c>
      <c r="EG59" s="33" t="s">
        <v>139</v>
      </c>
      <c r="EH59" s="74" t="s">
        <v>139</v>
      </c>
      <c r="EI59" s="74" t="s">
        <v>139</v>
      </c>
      <c r="EJ59" s="34" t="e">
        <f>627.5095*(ED57-ED58+ED110)</f>
        <v>#VALUE!</v>
      </c>
      <c r="EK59" s="34" t="e">
        <f>627.5095*(EH57-EH58+EH110)</f>
        <v>#VALUE!</v>
      </c>
      <c r="EL59" s="34" t="e">
        <f>627.5095*(EG57-EG58+EG110)</f>
        <v>#VALUE!</v>
      </c>
      <c r="EM59" s="34" t="e">
        <f>627.5095*(EE57-EE58+EE110)</f>
        <v>#VALUE!</v>
      </c>
      <c r="EN59" s="34" t="e">
        <f>627.5095*(EF57-EF58+EF110)</f>
        <v>#VALUE!</v>
      </c>
      <c r="EO59" s="33" t="e">
        <f t="shared" si="33"/>
        <v>#VALUE!</v>
      </c>
      <c r="EP59" s="33" t="e">
        <f t="shared" si="34"/>
        <v>#VALUE!</v>
      </c>
      <c r="ER59" s="39"/>
      <c r="ES59" s="23" t="e">
        <f>EN59-'LNO-CCSD(T)-def2nZVP'!MF60</f>
        <v>#VALUE!</v>
      </c>
      <c r="ET59" s="33" t="e">
        <f>EN59-'LNO-CCSD(T)-def2nZVP'!PV60</f>
        <v>#VALUE!</v>
      </c>
      <c r="EU59" s="23"/>
    </row>
    <row r="60" spans="1:151" ht="17">
      <c r="A60" s="1">
        <v>13.36</v>
      </c>
      <c r="B60" s="6" t="s">
        <v>110</v>
      </c>
      <c r="C60" s="5" t="s">
        <v>57</v>
      </c>
      <c r="D60" s="33" t="s">
        <v>139</v>
      </c>
      <c r="E60" s="33" t="e">
        <f t="shared" si="13"/>
        <v>#VALUE!</v>
      </c>
      <c r="F60" s="33" t="s">
        <v>139</v>
      </c>
      <c r="G60" s="33" t="s">
        <v>139</v>
      </c>
      <c r="H60" s="33" t="s">
        <v>139</v>
      </c>
      <c r="I60" s="335" t="s">
        <v>139</v>
      </c>
      <c r="J60" s="18" t="s">
        <v>118</v>
      </c>
      <c r="K60" s="34" t="e">
        <f>627.5095*(D62-D61)</f>
        <v>#VALUE!</v>
      </c>
      <c r="L60" s="34" t="e">
        <f>627.5095*(H62-H61)</f>
        <v>#VALUE!</v>
      </c>
      <c r="M60" s="34" t="e">
        <f>627.5095*(G62-G61)</f>
        <v>#VALUE!</v>
      </c>
      <c r="N60" s="34" t="e">
        <f>627.5095*(E62-E61)</f>
        <v>#VALUE!</v>
      </c>
      <c r="O60" s="34" t="e">
        <f>627.5095*(F62-F61)</f>
        <v>#VALUE!</v>
      </c>
      <c r="P60" s="33" t="e">
        <f t="shared" si="48"/>
        <v>#VALUE!</v>
      </c>
      <c r="Q60" s="23" t="e">
        <f t="shared" si="49"/>
        <v>#VALUE!</v>
      </c>
      <c r="R60" s="33" t="e">
        <f>O60-'CCSD(T)'!CI61</f>
        <v>#VALUE!</v>
      </c>
      <c r="S60" s="33"/>
      <c r="T60" s="5" t="s">
        <v>57</v>
      </c>
      <c r="U60" s="9" t="s">
        <v>139</v>
      </c>
      <c r="V60" s="52" t="e">
        <f t="shared" si="14"/>
        <v>#VALUE!</v>
      </c>
      <c r="W60" s="336" t="s">
        <v>139</v>
      </c>
      <c r="X60" s="10" t="s">
        <v>139</v>
      </c>
      <c r="Y60" s="10" t="s">
        <v>139</v>
      </c>
      <c r="Z60" s="52" t="s">
        <v>139</v>
      </c>
      <c r="AA60" s="18" t="s">
        <v>118</v>
      </c>
      <c r="AB60" s="34" t="e">
        <f>627.5095*(U62-U61)</f>
        <v>#VALUE!</v>
      </c>
      <c r="AC60" s="34" t="e">
        <f>627.5095*(Y62-Y61)</f>
        <v>#VALUE!</v>
      </c>
      <c r="AD60" s="34" t="e">
        <f>627.5095*(X62-X61)</f>
        <v>#VALUE!</v>
      </c>
      <c r="AE60" s="34" t="e">
        <f>627.5095*(V62-V61)</f>
        <v>#VALUE!</v>
      </c>
      <c r="AF60" s="34" t="e">
        <f>627.5095*(W62-W61)</f>
        <v>#VALUE!</v>
      </c>
      <c r="AG60" s="33" t="e">
        <f t="shared" si="37"/>
        <v>#VALUE!</v>
      </c>
      <c r="AH60" s="23" t="e">
        <f t="shared" si="38"/>
        <v>#VALUE!</v>
      </c>
      <c r="AI60" s="39"/>
      <c r="AJ60" s="361"/>
      <c r="AK60" s="5" t="s">
        <v>57</v>
      </c>
      <c r="AL60" s="9" t="s">
        <v>139</v>
      </c>
      <c r="AM60" s="52" t="e">
        <f t="shared" si="15"/>
        <v>#VALUE!</v>
      </c>
      <c r="AN60" s="277" t="s">
        <v>139</v>
      </c>
      <c r="AO60" s="9" t="s">
        <v>139</v>
      </c>
      <c r="AP60" s="52"/>
      <c r="AQ60" s="52" t="s">
        <v>139</v>
      </c>
      <c r="AR60" s="18" t="s">
        <v>118</v>
      </c>
      <c r="AS60" s="34" t="e">
        <f>627.5095*(AL62-AL61)</f>
        <v>#VALUE!</v>
      </c>
      <c r="AT60" s="34">
        <f>627.5095*(AP62-AP61)</f>
        <v>0</v>
      </c>
      <c r="AU60" s="34" t="e">
        <f>627.5095*(AO62-AO61)</f>
        <v>#VALUE!</v>
      </c>
      <c r="AV60" s="34" t="e">
        <f>627.5095*(AM62-AM61)</f>
        <v>#VALUE!</v>
      </c>
      <c r="AW60" s="34" t="e">
        <f>627.5095*(AN62-AN61)</f>
        <v>#VALUE!</v>
      </c>
      <c r="AX60" s="33" t="e">
        <f t="shared" si="39"/>
        <v>#VALUE!</v>
      </c>
      <c r="AY60" s="23" t="e">
        <f t="shared" si="40"/>
        <v>#VALUE!</v>
      </c>
      <c r="AZ60" s="33" t="e">
        <f>AW60-'CCSD(T)'!CI61</f>
        <v>#VALUE!</v>
      </c>
      <c r="BA60" s="33"/>
      <c r="BB60" s="5" t="s">
        <v>57</v>
      </c>
      <c r="BC60" s="33" t="s">
        <v>139</v>
      </c>
      <c r="BD60" s="33" t="s">
        <v>139</v>
      </c>
      <c r="BE60" s="33" t="s">
        <v>139</v>
      </c>
      <c r="BF60" s="33" t="e">
        <f t="shared" si="16"/>
        <v>#VALUE!</v>
      </c>
      <c r="BG60" s="33" t="s">
        <v>139</v>
      </c>
      <c r="BH60" s="33" t="s">
        <v>139</v>
      </c>
      <c r="BI60" s="33" t="s">
        <v>139</v>
      </c>
      <c r="BJ60" s="33" t="s">
        <v>139</v>
      </c>
      <c r="BK60" s="18" t="s">
        <v>118</v>
      </c>
      <c r="BL60" s="34" t="e">
        <f>627.5095*(BC62-BC61)</f>
        <v>#VALUE!</v>
      </c>
      <c r="BM60" s="34" t="e">
        <f>627.5095*(BD62-BD61)</f>
        <v>#VALUE!</v>
      </c>
      <c r="BN60" s="34" t="e">
        <f>627.5095*(BE62-BE61)</f>
        <v>#VALUE!</v>
      </c>
      <c r="BO60" s="34" t="e">
        <f>627.5095*(BI62-BI61)</f>
        <v>#VALUE!</v>
      </c>
      <c r="BP60" s="34" t="e">
        <f>627.5095*(BH62-BH61)</f>
        <v>#VALUE!</v>
      </c>
      <c r="BQ60" s="34" t="e">
        <f>627.5095*(BF62-BF61)</f>
        <v>#VALUE!</v>
      </c>
      <c r="BR60" s="34" t="e">
        <f>627.5095*(BG62-BG61)</f>
        <v>#VALUE!</v>
      </c>
      <c r="BS60" s="33" t="e">
        <f t="shared" si="50"/>
        <v>#VALUE!</v>
      </c>
      <c r="BT60" s="33" t="e">
        <f t="shared" si="51"/>
        <v>#VALUE!</v>
      </c>
      <c r="BU60" s="68" t="e">
        <f t="shared" si="18"/>
        <v>#VALUE!</v>
      </c>
      <c r="BW60" s="5"/>
      <c r="BX60" s="65" t="e">
        <f>BM60-'CCSD(T)'!BV61</f>
        <v>#VALUE!</v>
      </c>
      <c r="BY60" s="65" t="e">
        <f>BN60-'CCSD(T)'!BV61</f>
        <v>#VALUE!</v>
      </c>
      <c r="CD60" s="23"/>
      <c r="CH60" s="23"/>
      <c r="CI60" s="5" t="s">
        <v>57</v>
      </c>
      <c r="CJ60" s="33" t="s">
        <v>139</v>
      </c>
      <c r="CK60" s="21" t="e">
        <f t="shared" si="21"/>
        <v>#VALUE!</v>
      </c>
      <c r="CL60" s="33" t="s">
        <v>139</v>
      </c>
      <c r="CM60" s="33" t="s">
        <v>139</v>
      </c>
      <c r="CN60" s="33" t="s">
        <v>139</v>
      </c>
      <c r="CO60" s="74" t="s">
        <v>139</v>
      </c>
      <c r="CP60" s="34" t="e">
        <f>627.5095*(CJ62-CJ61)</f>
        <v>#VALUE!</v>
      </c>
      <c r="CQ60" s="34" t="e">
        <f>627.5095*(CN62-CN61)</f>
        <v>#VALUE!</v>
      </c>
      <c r="CR60" s="34" t="e">
        <f>627.5095*(CM62-CM61)</f>
        <v>#VALUE!</v>
      </c>
      <c r="CS60" s="34" t="e">
        <f>627.5095*(CK62-CK61)</f>
        <v>#VALUE!</v>
      </c>
      <c r="CT60" s="34" t="e">
        <f>627.5095*(CL62-CL61)</f>
        <v>#VALUE!</v>
      </c>
      <c r="CU60" s="33" t="e">
        <f t="shared" si="22"/>
        <v>#VALUE!</v>
      </c>
      <c r="CV60" s="33" t="e">
        <f t="shared" si="23"/>
        <v>#VALUE!</v>
      </c>
      <c r="CW60" s="23"/>
      <c r="CX60" s="33" t="e">
        <f>CQ60-'CCSD(T)'!BW61</f>
        <v>#VALUE!</v>
      </c>
      <c r="CY60" s="33" t="e">
        <f>CR60-'CCSD(T)'!CF61</f>
        <v>#VALUE!</v>
      </c>
      <c r="CZ60" s="33" t="e">
        <f>CS60-'CCSD(T)'!CG61</f>
        <v>#VALUE!</v>
      </c>
      <c r="DA60" s="33" t="e">
        <f>CT60-'CCSD(T)'!CG61</f>
        <v>#VALUE!</v>
      </c>
      <c r="DB60" s="33" t="e">
        <f>CP60-'CCSD(T)'!BV61</f>
        <v>#VALUE!</v>
      </c>
      <c r="DC60" s="33"/>
      <c r="DD60" s="33" t="e">
        <f t="shared" si="24"/>
        <v>#VALUE!</v>
      </c>
      <c r="DE60" s="4"/>
      <c r="DH60" s="71" t="str">
        <f t="shared" si="41"/>
        <v>20_end_MAI</v>
      </c>
      <c r="DI60" s="71" t="str">
        <f t="shared" si="42"/>
        <v>∆E#fwd</v>
      </c>
      <c r="DJ60" s="23" t="e">
        <f t="shared" si="43"/>
        <v>#VALUE!</v>
      </c>
      <c r="DK60" s="23" t="e">
        <f t="shared" si="44"/>
        <v>#VALUE!</v>
      </c>
      <c r="DL60" s="23" t="e">
        <f t="shared" si="45"/>
        <v>#VALUE!</v>
      </c>
      <c r="DN60" s="71" t="e">
        <f>'CCSD(T)'!BX61</f>
        <v>#VALUE!</v>
      </c>
      <c r="DO60" s="23" t="e">
        <f t="shared" si="46"/>
        <v>#VALUE!</v>
      </c>
      <c r="DP60" s="39" t="e">
        <f>'CCSD(T)'!CG61</f>
        <v>#VALUE!</v>
      </c>
      <c r="DQ60" s="23" t="e">
        <f t="shared" si="47"/>
        <v>#VALUE!</v>
      </c>
      <c r="DR60" s="23" t="e">
        <f t="shared" si="36"/>
        <v>#VALUE!</v>
      </c>
      <c r="DU60" s="75" t="str">
        <f t="shared" si="52"/>
        <v>nomatch</v>
      </c>
      <c r="DV60" s="23" t="e">
        <f t="shared" si="53"/>
        <v>#VALUE!</v>
      </c>
      <c r="DW60" t="e">
        <f t="shared" si="31"/>
        <v>#VALUE!</v>
      </c>
      <c r="DY60" s="5" t="s">
        <v>57</v>
      </c>
      <c r="DZ60" s="4" t="s">
        <v>676</v>
      </c>
      <c r="EA60" s="34" t="e">
        <f>627.5095*(DZ62-DZ61)</f>
        <v>#VALUE!</v>
      </c>
      <c r="EB60" s="28"/>
      <c r="EC60" s="5" t="s">
        <v>57</v>
      </c>
      <c r="ED60" s="33" t="s">
        <v>139</v>
      </c>
      <c r="EE60" s="21" t="e">
        <f t="shared" si="32"/>
        <v>#VALUE!</v>
      </c>
      <c r="EF60" s="33" t="s">
        <v>139</v>
      </c>
      <c r="EG60" s="33" t="s">
        <v>139</v>
      </c>
      <c r="EH60" s="74" t="s">
        <v>139</v>
      </c>
      <c r="EI60" s="74" t="s">
        <v>139</v>
      </c>
      <c r="EJ60" s="34" t="e">
        <f>627.5095*(ED62-ED61)</f>
        <v>#VALUE!</v>
      </c>
      <c r="EK60" s="34" t="e">
        <f>627.5095*(EH62-EH61)</f>
        <v>#VALUE!</v>
      </c>
      <c r="EL60" s="34" t="e">
        <f>627.5095*(EG62-EG61)</f>
        <v>#VALUE!</v>
      </c>
      <c r="EM60" s="34" t="e">
        <f>627.5095*(EE62-EE61)</f>
        <v>#VALUE!</v>
      </c>
      <c r="EN60" s="34" t="e">
        <f>627.5095*(EF62-EF61)</f>
        <v>#VALUE!</v>
      </c>
      <c r="EO60" s="33" t="e">
        <f t="shared" si="33"/>
        <v>#VALUE!</v>
      </c>
      <c r="EP60" s="33" t="e">
        <f t="shared" si="34"/>
        <v>#VALUE!</v>
      </c>
      <c r="ER60" s="39"/>
      <c r="ES60" s="23" t="e">
        <f>EN60-'LNO-CCSD(T)-def2nZVP'!MF61</f>
        <v>#VALUE!</v>
      </c>
      <c r="ET60" s="33" t="e">
        <f>EN60-'LNO-CCSD(T)-def2nZVP'!PV61</f>
        <v>#VALUE!</v>
      </c>
      <c r="EU60" s="23"/>
    </row>
    <row r="61" spans="1:151" ht="17">
      <c r="A61" s="1">
        <v>37.72</v>
      </c>
      <c r="B61" s="6" t="s">
        <v>110</v>
      </c>
      <c r="C61" s="5" t="s">
        <v>58</v>
      </c>
      <c r="D61" s="33" t="s">
        <v>139</v>
      </c>
      <c r="E61" s="33" t="e">
        <f t="shared" si="13"/>
        <v>#VALUE!</v>
      </c>
      <c r="F61" s="33" t="s">
        <v>139</v>
      </c>
      <c r="G61" s="33" t="s">
        <v>139</v>
      </c>
      <c r="H61" s="33" t="s">
        <v>139</v>
      </c>
      <c r="I61" s="335" t="s">
        <v>139</v>
      </c>
      <c r="J61" s="18" t="s">
        <v>119</v>
      </c>
      <c r="K61" s="34" t="e">
        <f>627.5095*(D62-D60-D110)</f>
        <v>#VALUE!</v>
      </c>
      <c r="L61" s="34" t="e">
        <f>627.5095*(H62-H60-H110)</f>
        <v>#VALUE!</v>
      </c>
      <c r="M61" s="34" t="e">
        <f>627.5095*(G62-G60-G110)</f>
        <v>#VALUE!</v>
      </c>
      <c r="N61" s="34" t="e">
        <f>627.5095*(E62-E60-E110)</f>
        <v>#VALUE!</v>
      </c>
      <c r="O61" s="34" t="e">
        <f>627.5095*(F62-F60-F110)</f>
        <v>#VALUE!</v>
      </c>
      <c r="P61" s="33" t="e">
        <f t="shared" si="48"/>
        <v>#VALUE!</v>
      </c>
      <c r="Q61" s="23" t="e">
        <f t="shared" si="49"/>
        <v>#VALUE!</v>
      </c>
      <c r="R61" s="33" t="e">
        <f>O61-'CCSD(T)'!CI62</f>
        <v>#VALUE!</v>
      </c>
      <c r="S61" s="33"/>
      <c r="T61" s="5" t="s">
        <v>58</v>
      </c>
      <c r="U61" s="9" t="s">
        <v>139</v>
      </c>
      <c r="V61" s="52" t="e">
        <f t="shared" si="14"/>
        <v>#VALUE!</v>
      </c>
      <c r="W61" s="336" t="s">
        <v>139</v>
      </c>
      <c r="X61" s="10" t="s">
        <v>139</v>
      </c>
      <c r="Y61" s="10" t="s">
        <v>139</v>
      </c>
      <c r="Z61" s="52" t="s">
        <v>139</v>
      </c>
      <c r="AA61" s="18" t="s">
        <v>119</v>
      </c>
      <c r="AB61" s="34" t="e">
        <f>627.5095*(U62-U60-U110)</f>
        <v>#VALUE!</v>
      </c>
      <c r="AC61" s="34" t="e">
        <f>627.5095*(Y62-Y60-Y110)</f>
        <v>#VALUE!</v>
      </c>
      <c r="AD61" s="34" t="e">
        <f>627.5095*(X62-X60-X110)</f>
        <v>#VALUE!</v>
      </c>
      <c r="AE61" s="34" t="e">
        <f>627.5095*(V62-V60-V110)</f>
        <v>#VALUE!</v>
      </c>
      <c r="AF61" s="34" t="e">
        <f>627.5095*(W62-W60-W110)</f>
        <v>#VALUE!</v>
      </c>
      <c r="AG61" s="33" t="e">
        <f t="shared" si="37"/>
        <v>#VALUE!</v>
      </c>
      <c r="AH61" s="23" t="e">
        <f t="shared" si="38"/>
        <v>#VALUE!</v>
      </c>
      <c r="AI61" s="39"/>
      <c r="AJ61" s="361"/>
      <c r="AK61" s="5" t="s">
        <v>58</v>
      </c>
      <c r="AL61" s="9" t="s">
        <v>139</v>
      </c>
      <c r="AM61" s="52" t="e">
        <f t="shared" si="15"/>
        <v>#VALUE!</v>
      </c>
      <c r="AN61" s="277" t="s">
        <v>139</v>
      </c>
      <c r="AO61" s="9" t="s">
        <v>139</v>
      </c>
      <c r="AP61" s="52"/>
      <c r="AQ61" s="52" t="s">
        <v>139</v>
      </c>
      <c r="AR61" s="18" t="s">
        <v>119</v>
      </c>
      <c r="AS61" s="34" t="e">
        <f>627.5095*(AL62-AL60-AL110)</f>
        <v>#VALUE!</v>
      </c>
      <c r="AT61" s="34">
        <f>627.5095*(AP62-AP60-AP110)</f>
        <v>362323.91910778789</v>
      </c>
      <c r="AU61" s="34" t="e">
        <f>627.5095*(AO62-AO60-AO110)</f>
        <v>#VALUE!</v>
      </c>
      <c r="AV61" s="34" t="e">
        <f>627.5095*(AM62-AM60-AM110)</f>
        <v>#VALUE!</v>
      </c>
      <c r="AW61" s="34" t="e">
        <f>627.5095*(AN62-AN60-AN110)</f>
        <v>#VALUE!</v>
      </c>
      <c r="AX61" s="33" t="e">
        <f t="shared" si="39"/>
        <v>#VALUE!</v>
      </c>
      <c r="AY61" s="23" t="e">
        <f t="shared" si="40"/>
        <v>#VALUE!</v>
      </c>
      <c r="AZ61" s="33" t="e">
        <f>AW61-'CCSD(T)'!CI62</f>
        <v>#VALUE!</v>
      </c>
      <c r="BA61" s="33"/>
      <c r="BB61" s="5" t="s">
        <v>58</v>
      </c>
      <c r="BC61" s="33" t="s">
        <v>139</v>
      </c>
      <c r="BD61" s="33" t="s">
        <v>139</v>
      </c>
      <c r="BE61" s="33" t="s">
        <v>139</v>
      </c>
      <c r="BF61" s="33" t="e">
        <f t="shared" si="16"/>
        <v>#VALUE!</v>
      </c>
      <c r="BG61" s="33" t="s">
        <v>139</v>
      </c>
      <c r="BH61" s="33" t="s">
        <v>139</v>
      </c>
      <c r="BI61" s="33" t="s">
        <v>139</v>
      </c>
      <c r="BJ61" s="33" t="s">
        <v>139</v>
      </c>
      <c r="BK61" s="18" t="s">
        <v>119</v>
      </c>
      <c r="BL61" s="34" t="e">
        <f>627.5095*(BC62-BC60-BC110)</f>
        <v>#VALUE!</v>
      </c>
      <c r="BM61" s="34" t="e">
        <f>627.5095*(BD62-BD60-BD110)</f>
        <v>#VALUE!</v>
      </c>
      <c r="BN61" s="34" t="e">
        <f>627.5095*(BE62-BE60-BE110)</f>
        <v>#VALUE!</v>
      </c>
      <c r="BO61" s="34" t="e">
        <f>627.5095*(BI62-BI60-BI110)</f>
        <v>#VALUE!</v>
      </c>
      <c r="BP61" s="34" t="e">
        <f>627.5095*(BH62-BH60-BH110)</f>
        <v>#VALUE!</v>
      </c>
      <c r="BQ61" s="34" t="e">
        <f>627.5095*(BF62-BF60-BF110)</f>
        <v>#VALUE!</v>
      </c>
      <c r="BR61" s="34" t="e">
        <f>627.5095*(BG62-BG60-BG110)</f>
        <v>#VALUE!</v>
      </c>
      <c r="BS61" s="33" t="e">
        <f t="shared" si="50"/>
        <v>#VALUE!</v>
      </c>
      <c r="BT61" s="33" t="e">
        <f t="shared" si="51"/>
        <v>#VALUE!</v>
      </c>
      <c r="BU61" s="68" t="e">
        <f t="shared" si="18"/>
        <v>#VALUE!</v>
      </c>
      <c r="BW61" s="5"/>
      <c r="BX61" s="65" t="e">
        <f>BM61-'CCSD(T)'!BV62</f>
        <v>#VALUE!</v>
      </c>
      <c r="BY61" s="65" t="e">
        <f>BN61-'CCSD(T)'!BV62</f>
        <v>#VALUE!</v>
      </c>
      <c r="CD61" s="23"/>
      <c r="CH61" s="23"/>
      <c r="CI61" s="5" t="s">
        <v>58</v>
      </c>
      <c r="CJ61" s="33" t="s">
        <v>139</v>
      </c>
      <c r="CK61" s="21" t="e">
        <f t="shared" si="21"/>
        <v>#VALUE!</v>
      </c>
      <c r="CL61" s="33" t="s">
        <v>139</v>
      </c>
      <c r="CM61" s="33" t="s">
        <v>139</v>
      </c>
      <c r="CN61" s="33" t="s">
        <v>139</v>
      </c>
      <c r="CO61" s="74" t="s">
        <v>139</v>
      </c>
      <c r="CP61" s="34" t="e">
        <f>627.5095*(CJ62-CJ60-CJ110)</f>
        <v>#VALUE!</v>
      </c>
      <c r="CQ61" s="34" t="e">
        <f>627.5095*(CN62-CN60-CN110)</f>
        <v>#VALUE!</v>
      </c>
      <c r="CR61" s="34" t="e">
        <f>627.5095*(CM62-CM60-CM110)</f>
        <v>#VALUE!</v>
      </c>
      <c r="CS61" s="34" t="e">
        <f>627.5095*(CK62-CK60-CK110)</f>
        <v>#VALUE!</v>
      </c>
      <c r="CT61" s="34" t="e">
        <f>627.5095*(CL62-CL60-CL110)</f>
        <v>#VALUE!</v>
      </c>
      <c r="CU61" s="33" t="e">
        <f t="shared" si="22"/>
        <v>#VALUE!</v>
      </c>
      <c r="CV61" s="33" t="e">
        <f t="shared" si="23"/>
        <v>#VALUE!</v>
      </c>
      <c r="CW61" s="23"/>
      <c r="CX61" s="33" t="e">
        <f>CQ61-'CCSD(T)'!BW62</f>
        <v>#VALUE!</v>
      </c>
      <c r="CY61" s="33" t="e">
        <f>CR61-'CCSD(T)'!CF62</f>
        <v>#VALUE!</v>
      </c>
      <c r="CZ61" s="33" t="e">
        <f>CS61-'CCSD(T)'!CG62</f>
        <v>#VALUE!</v>
      </c>
      <c r="DA61" s="33" t="e">
        <f>CT61-'CCSD(T)'!CG62</f>
        <v>#VALUE!</v>
      </c>
      <c r="DB61" s="33" t="e">
        <f>CP61-'CCSD(T)'!BV62</f>
        <v>#VALUE!</v>
      </c>
      <c r="DC61" s="33"/>
      <c r="DD61" s="33" t="e">
        <f t="shared" si="24"/>
        <v>#VALUE!</v>
      </c>
      <c r="DE61" s="4"/>
      <c r="DH61" s="71" t="str">
        <f t="shared" si="41"/>
        <v>20_start_MAI</v>
      </c>
      <c r="DI61" s="71" t="str">
        <f t="shared" si="42"/>
        <v>∆E#rev</v>
      </c>
      <c r="DJ61" s="23" t="e">
        <f t="shared" si="43"/>
        <v>#VALUE!</v>
      </c>
      <c r="DK61" s="23" t="e">
        <f t="shared" si="44"/>
        <v>#VALUE!</v>
      </c>
      <c r="DL61" s="23" t="e">
        <f t="shared" si="45"/>
        <v>#VALUE!</v>
      </c>
      <c r="DN61" s="71" t="e">
        <f>'CCSD(T)'!BX62</f>
        <v>#VALUE!</v>
      </c>
      <c r="DO61" s="23" t="e">
        <f t="shared" si="46"/>
        <v>#VALUE!</v>
      </c>
      <c r="DP61" s="39" t="e">
        <f>'CCSD(T)'!CG62</f>
        <v>#VALUE!</v>
      </c>
      <c r="DQ61" s="23" t="e">
        <f t="shared" si="47"/>
        <v>#VALUE!</v>
      </c>
      <c r="DR61" s="23" t="e">
        <f t="shared" si="36"/>
        <v>#VALUE!</v>
      </c>
      <c r="DU61" s="75" t="str">
        <f t="shared" si="52"/>
        <v>nomatch</v>
      </c>
      <c r="DV61" s="23" t="e">
        <f t="shared" si="53"/>
        <v>#VALUE!</v>
      </c>
      <c r="DW61" t="e">
        <f t="shared" si="31"/>
        <v>#VALUE!</v>
      </c>
      <c r="DY61" s="5" t="s">
        <v>58</v>
      </c>
      <c r="DZ61" s="4" t="s">
        <v>676</v>
      </c>
      <c r="EA61" s="34" t="e">
        <f>627.5095*(DZ62-DZ60-DZ110)</f>
        <v>#VALUE!</v>
      </c>
      <c r="EB61" s="28"/>
      <c r="EC61" s="5" t="s">
        <v>58</v>
      </c>
      <c r="ED61" s="33" t="s">
        <v>139</v>
      </c>
      <c r="EE61" s="21" t="e">
        <f t="shared" si="32"/>
        <v>#VALUE!</v>
      </c>
      <c r="EF61" s="33" t="s">
        <v>139</v>
      </c>
      <c r="EG61" s="33" t="s">
        <v>139</v>
      </c>
      <c r="EH61" s="74" t="s">
        <v>139</v>
      </c>
      <c r="EI61" s="74" t="s">
        <v>139</v>
      </c>
      <c r="EJ61" s="34" t="e">
        <f>627.5095*(ED62-ED60-ED110)</f>
        <v>#VALUE!</v>
      </c>
      <c r="EK61" s="34" t="e">
        <f>627.5095*(EH62-EH60-EH110)</f>
        <v>#VALUE!</v>
      </c>
      <c r="EL61" s="34" t="e">
        <f>627.5095*(EG62-EG60-EG110)</f>
        <v>#VALUE!</v>
      </c>
      <c r="EM61" s="34" t="e">
        <f>627.5095*(EE62-EE60-EE110)</f>
        <v>#VALUE!</v>
      </c>
      <c r="EN61" s="34" t="e">
        <f>627.5095*(EF62-EF60-EF110)</f>
        <v>#VALUE!</v>
      </c>
      <c r="EO61" s="33" t="e">
        <f t="shared" si="33"/>
        <v>#VALUE!</v>
      </c>
      <c r="EP61" s="33" t="e">
        <f t="shared" si="34"/>
        <v>#VALUE!</v>
      </c>
      <c r="ER61" s="39"/>
      <c r="ES61" s="23" t="e">
        <f>EN61-'LNO-CCSD(T)-def2nZVP'!MF62</f>
        <v>#VALUE!</v>
      </c>
      <c r="ET61" s="33" t="e">
        <f>EN61-'LNO-CCSD(T)-def2nZVP'!PV62</f>
        <v>#VALUE!</v>
      </c>
      <c r="EU61" s="23"/>
    </row>
    <row r="62" spans="1:151" ht="17">
      <c r="A62" s="1">
        <v>-24.36</v>
      </c>
      <c r="B62" s="6" t="s">
        <v>110</v>
      </c>
      <c r="C62" s="5" t="s">
        <v>59</v>
      </c>
      <c r="D62" s="33" t="s">
        <v>139</v>
      </c>
      <c r="E62" s="33" t="e">
        <f t="shared" si="13"/>
        <v>#VALUE!</v>
      </c>
      <c r="F62" s="33" t="s">
        <v>139</v>
      </c>
      <c r="G62" s="33" t="s">
        <v>139</v>
      </c>
      <c r="H62" s="33" t="s">
        <v>139</v>
      </c>
      <c r="I62" s="335" t="s">
        <v>139</v>
      </c>
      <c r="J62" s="18" t="s">
        <v>120</v>
      </c>
      <c r="K62" s="34" t="e">
        <f>627.5095*(D60-D61+D110)</f>
        <v>#VALUE!</v>
      </c>
      <c r="L62" s="34" t="e">
        <f>627.5095*(H60-H61+H110)</f>
        <v>#VALUE!</v>
      </c>
      <c r="M62" s="34" t="e">
        <f>627.5095*(G60-G61+G110)</f>
        <v>#VALUE!</v>
      </c>
      <c r="N62" s="34" t="e">
        <f>627.5095*(E60-E61+E110)</f>
        <v>#VALUE!</v>
      </c>
      <c r="O62" s="34" t="e">
        <f>627.5095*(F60-F61+F110)</f>
        <v>#VALUE!</v>
      </c>
      <c r="P62" s="33" t="e">
        <f t="shared" si="48"/>
        <v>#VALUE!</v>
      </c>
      <c r="Q62" s="23" t="e">
        <f t="shared" si="49"/>
        <v>#VALUE!</v>
      </c>
      <c r="R62" s="33" t="e">
        <f>O62-'CCSD(T)'!CI63</f>
        <v>#VALUE!</v>
      </c>
      <c r="S62" s="33"/>
      <c r="T62" s="5" t="s">
        <v>59</v>
      </c>
      <c r="U62" s="9" t="s">
        <v>139</v>
      </c>
      <c r="V62" s="52" t="e">
        <f t="shared" si="14"/>
        <v>#VALUE!</v>
      </c>
      <c r="W62" s="336" t="s">
        <v>139</v>
      </c>
      <c r="X62" s="10" t="s">
        <v>139</v>
      </c>
      <c r="Y62" s="10" t="s">
        <v>139</v>
      </c>
      <c r="Z62" s="52" t="s">
        <v>139</v>
      </c>
      <c r="AA62" s="18" t="s">
        <v>120</v>
      </c>
      <c r="AB62" s="34" t="e">
        <f>627.5095*(U60-U61+U110)</f>
        <v>#VALUE!</v>
      </c>
      <c r="AC62" s="34" t="e">
        <f>627.5095*(Y60-Y61+Y110)</f>
        <v>#VALUE!</v>
      </c>
      <c r="AD62" s="34" t="e">
        <f>627.5095*(X60-X61+X110)</f>
        <v>#VALUE!</v>
      </c>
      <c r="AE62" s="34" t="e">
        <f>627.5095*(V60-V61+V110)</f>
        <v>#VALUE!</v>
      </c>
      <c r="AF62" s="34" t="e">
        <f>627.5095*(W60-W61+W110)</f>
        <v>#VALUE!</v>
      </c>
      <c r="AG62" s="33" t="e">
        <f t="shared" si="37"/>
        <v>#VALUE!</v>
      </c>
      <c r="AH62" s="23" t="e">
        <f t="shared" si="38"/>
        <v>#VALUE!</v>
      </c>
      <c r="AI62" s="39"/>
      <c r="AJ62" s="361"/>
      <c r="AK62" s="5" t="s">
        <v>59</v>
      </c>
      <c r="AL62" s="9" t="s">
        <v>139</v>
      </c>
      <c r="AM62" s="52" t="e">
        <f t="shared" si="15"/>
        <v>#VALUE!</v>
      </c>
      <c r="AN62" s="277" t="s">
        <v>139</v>
      </c>
      <c r="AO62" s="9" t="s">
        <v>139</v>
      </c>
      <c r="AP62" s="52"/>
      <c r="AQ62" s="52" t="s">
        <v>139</v>
      </c>
      <c r="AR62" s="18" t="s">
        <v>120</v>
      </c>
      <c r="AS62" s="34" t="e">
        <f>627.5095*(AL60-AL61+AL110)</f>
        <v>#VALUE!</v>
      </c>
      <c r="AT62" s="34">
        <f>627.5095*(AP60-AP61+AP110)</f>
        <v>-362323.91910778789</v>
      </c>
      <c r="AU62" s="34" t="e">
        <f>627.5095*(AO60-AO61+AO110)</f>
        <v>#VALUE!</v>
      </c>
      <c r="AV62" s="34" t="e">
        <f>627.5095*(AM60-AM61+AM110)</f>
        <v>#VALUE!</v>
      </c>
      <c r="AW62" s="34" t="e">
        <f>627.5095*(AN60-AN61+AN110)</f>
        <v>#VALUE!</v>
      </c>
      <c r="AX62" s="33" t="e">
        <f t="shared" si="39"/>
        <v>#VALUE!</v>
      </c>
      <c r="AY62" s="23" t="e">
        <f t="shared" si="40"/>
        <v>#VALUE!</v>
      </c>
      <c r="AZ62" s="33" t="e">
        <f>AW62-'CCSD(T)'!CI63</f>
        <v>#VALUE!</v>
      </c>
      <c r="BA62" s="33"/>
      <c r="BB62" s="5" t="s">
        <v>59</v>
      </c>
      <c r="BC62" s="33" t="s">
        <v>139</v>
      </c>
      <c r="BD62" s="33" t="s">
        <v>139</v>
      </c>
      <c r="BE62" s="33" t="s">
        <v>139</v>
      </c>
      <c r="BF62" s="33" t="e">
        <f t="shared" si="16"/>
        <v>#VALUE!</v>
      </c>
      <c r="BG62" s="33" t="s">
        <v>139</v>
      </c>
      <c r="BH62" s="33" t="s">
        <v>139</v>
      </c>
      <c r="BI62" s="33" t="s">
        <v>139</v>
      </c>
      <c r="BJ62" s="33" t="s">
        <v>139</v>
      </c>
      <c r="BK62" s="18" t="s">
        <v>120</v>
      </c>
      <c r="BL62" s="34" t="e">
        <f>627.5095*(BC60-BC61+BC110)</f>
        <v>#VALUE!</v>
      </c>
      <c r="BM62" s="34" t="e">
        <f>627.5095*(BD60-BD61+BD110)</f>
        <v>#VALUE!</v>
      </c>
      <c r="BN62" s="34" t="e">
        <f>627.5095*(BE60-BE61+BE110)</f>
        <v>#VALUE!</v>
      </c>
      <c r="BO62" s="34" t="e">
        <f>627.5095*(BI60-BI61+BI110)</f>
        <v>#VALUE!</v>
      </c>
      <c r="BP62" s="34" t="e">
        <f>627.5095*(BH60-BH61+BH110)</f>
        <v>#VALUE!</v>
      </c>
      <c r="BQ62" s="34" t="e">
        <f>627.5095*(BF60-BF61+BF110)</f>
        <v>#VALUE!</v>
      </c>
      <c r="BR62" s="34" t="e">
        <f>627.5095*(BG60-BG61+BG110)</f>
        <v>#VALUE!</v>
      </c>
      <c r="BS62" s="33" t="e">
        <f t="shared" si="50"/>
        <v>#VALUE!</v>
      </c>
      <c r="BT62" s="33" t="e">
        <f t="shared" si="51"/>
        <v>#VALUE!</v>
      </c>
      <c r="BU62" s="68" t="e">
        <f t="shared" si="18"/>
        <v>#VALUE!</v>
      </c>
      <c r="BW62" s="5"/>
      <c r="BX62" s="65" t="e">
        <f>BM62-'CCSD(T)'!BV63</f>
        <v>#VALUE!</v>
      </c>
      <c r="BY62" s="65" t="e">
        <f>BN62-'CCSD(T)'!BV63</f>
        <v>#VALUE!</v>
      </c>
      <c r="CD62" s="23"/>
      <c r="CH62" s="23"/>
      <c r="CI62" s="5" t="s">
        <v>59</v>
      </c>
      <c r="CJ62" s="33" t="s">
        <v>139</v>
      </c>
      <c r="CK62" s="21" t="e">
        <f t="shared" si="21"/>
        <v>#VALUE!</v>
      </c>
      <c r="CL62" s="33" t="s">
        <v>139</v>
      </c>
      <c r="CM62" s="33" t="s">
        <v>139</v>
      </c>
      <c r="CN62" s="33" t="s">
        <v>139</v>
      </c>
      <c r="CO62" s="74" t="s">
        <v>139</v>
      </c>
      <c r="CP62" s="34" t="e">
        <f>627.5095*(CJ60-CJ61+CJ110)</f>
        <v>#VALUE!</v>
      </c>
      <c r="CQ62" s="34" t="e">
        <f>627.5095*(CN60-CN61+CN110)</f>
        <v>#VALUE!</v>
      </c>
      <c r="CR62" s="34" t="e">
        <f>627.5095*(CM60-CM61+CM110)</f>
        <v>#VALUE!</v>
      </c>
      <c r="CS62" s="34" t="e">
        <f>627.5095*(CK60-CK61+CK110)</f>
        <v>#VALUE!</v>
      </c>
      <c r="CT62" s="34" t="e">
        <f>627.5095*(CL60-CL61+CL110)</f>
        <v>#VALUE!</v>
      </c>
      <c r="CU62" s="33" t="e">
        <f t="shared" si="22"/>
        <v>#VALUE!</v>
      </c>
      <c r="CV62" s="33" t="e">
        <f t="shared" si="23"/>
        <v>#VALUE!</v>
      </c>
      <c r="CW62" s="23"/>
      <c r="CX62" s="33" t="e">
        <f>CQ62-'CCSD(T)'!BW63</f>
        <v>#VALUE!</v>
      </c>
      <c r="CY62" s="33" t="e">
        <f>CR62-'CCSD(T)'!CF63</f>
        <v>#VALUE!</v>
      </c>
      <c r="CZ62" s="33" t="e">
        <f>CS62-'CCSD(T)'!CG63</f>
        <v>#VALUE!</v>
      </c>
      <c r="DA62" s="33" t="e">
        <f>CT62-'CCSD(T)'!CG63</f>
        <v>#VALUE!</v>
      </c>
      <c r="DB62" s="33" t="e">
        <f>CP62-'CCSD(T)'!BV63</f>
        <v>#VALUE!</v>
      </c>
      <c r="DC62" s="33"/>
      <c r="DD62" s="33" t="e">
        <f t="shared" si="24"/>
        <v>#VALUE!</v>
      </c>
      <c r="DE62" s="4"/>
      <c r="DH62" s="71" t="str">
        <f t="shared" si="41"/>
        <v>20_ts_MAI</v>
      </c>
      <c r="DI62" s="71" t="str">
        <f t="shared" si="42"/>
        <v>∆Ereac</v>
      </c>
      <c r="DJ62" s="23" t="e">
        <f t="shared" si="43"/>
        <v>#VALUE!</v>
      </c>
      <c r="DK62" s="23" t="e">
        <f t="shared" si="44"/>
        <v>#VALUE!</v>
      </c>
      <c r="DL62" s="23" t="e">
        <f t="shared" si="45"/>
        <v>#VALUE!</v>
      </c>
      <c r="DN62" s="71" t="e">
        <f>'CCSD(T)'!BX63</f>
        <v>#VALUE!</v>
      </c>
      <c r="DO62" s="23" t="e">
        <f t="shared" si="46"/>
        <v>#VALUE!</v>
      </c>
      <c r="DP62" s="39" t="e">
        <f>'CCSD(T)'!CG63</f>
        <v>#VALUE!</v>
      </c>
      <c r="DQ62" s="23" t="e">
        <f t="shared" si="47"/>
        <v>#VALUE!</v>
      </c>
      <c r="DR62" s="23" t="e">
        <f t="shared" si="36"/>
        <v>#VALUE!</v>
      </c>
      <c r="DU62" s="75" t="str">
        <f t="shared" si="52"/>
        <v>nomatch</v>
      </c>
      <c r="DV62" s="23" t="e">
        <f t="shared" si="53"/>
        <v>#VALUE!</v>
      </c>
      <c r="DW62" t="e">
        <f t="shared" si="31"/>
        <v>#VALUE!</v>
      </c>
      <c r="DY62" s="5" t="s">
        <v>59</v>
      </c>
      <c r="DZ62" s="4" t="s">
        <v>676</v>
      </c>
      <c r="EA62" s="34" t="e">
        <f>627.5095*(DZ60-DZ61+DZ110)</f>
        <v>#VALUE!</v>
      </c>
      <c r="EB62" s="28"/>
      <c r="EC62" s="5" t="s">
        <v>59</v>
      </c>
      <c r="ED62" s="33" t="s">
        <v>139</v>
      </c>
      <c r="EE62" s="21" t="e">
        <f t="shared" si="32"/>
        <v>#VALUE!</v>
      </c>
      <c r="EF62" s="33" t="s">
        <v>139</v>
      </c>
      <c r="EG62" s="33" t="s">
        <v>139</v>
      </c>
      <c r="EH62" s="74" t="s">
        <v>139</v>
      </c>
      <c r="EI62" s="74" t="s">
        <v>139</v>
      </c>
      <c r="EJ62" s="34" t="e">
        <f>627.5095*(ED60-ED61+ED110)</f>
        <v>#VALUE!</v>
      </c>
      <c r="EK62" s="34" t="e">
        <f>627.5095*(EH60-EH61+EH110)</f>
        <v>#VALUE!</v>
      </c>
      <c r="EL62" s="34" t="e">
        <f>627.5095*(EG60-EG61+EG110)</f>
        <v>#VALUE!</v>
      </c>
      <c r="EM62" s="34" t="e">
        <f>627.5095*(EE60-EE61+EE110)</f>
        <v>#VALUE!</v>
      </c>
      <c r="EN62" s="34" t="e">
        <f>627.5095*(EF60-EF61+EF110)</f>
        <v>#VALUE!</v>
      </c>
      <c r="EO62" s="33" t="e">
        <f t="shared" si="33"/>
        <v>#VALUE!</v>
      </c>
      <c r="EP62" s="33" t="e">
        <f t="shared" si="34"/>
        <v>#VALUE!</v>
      </c>
      <c r="ER62" s="39"/>
      <c r="ES62" s="23" t="e">
        <f>EN62-'LNO-CCSD(T)-def2nZVP'!MF63</f>
        <v>#VALUE!</v>
      </c>
      <c r="ET62" s="33" t="e">
        <f>EN62-'LNO-CCSD(T)-def2nZVP'!PV63</f>
        <v>#VALUE!</v>
      </c>
      <c r="EU62" s="23"/>
    </row>
    <row r="63" spans="1:151" ht="17">
      <c r="A63" s="1">
        <v>9.18</v>
      </c>
      <c r="B63" s="6"/>
      <c r="C63" s="5" t="s">
        <v>60</v>
      </c>
      <c r="D63" s="33">
        <v>-707.11882338400005</v>
      </c>
      <c r="E63" s="33">
        <f t="shared" si="13"/>
        <v>-709.98041459225999</v>
      </c>
      <c r="F63" s="33">
        <v>-709.98629958000004</v>
      </c>
      <c r="G63" s="33">
        <v>-709.88178607700002</v>
      </c>
      <c r="H63" s="33">
        <v>-709.73349832300005</v>
      </c>
      <c r="I63" s="335">
        <v>-9.8628515259999994E-2</v>
      </c>
      <c r="J63" s="18" t="s">
        <v>118</v>
      </c>
      <c r="K63" s="34">
        <f>627.5095*(D65-D64)</f>
        <v>19.104093118446613</v>
      </c>
      <c r="L63" s="34">
        <f>627.5095*(H65-H64)</f>
        <v>10.266610138429781</v>
      </c>
      <c r="M63" s="34">
        <f>627.5095*(G65-G64)</f>
        <v>13.893524059561269</v>
      </c>
      <c r="N63" s="34">
        <f>627.5095*(E65-E64)</f>
        <v>12.124818173739531</v>
      </c>
      <c r="O63" s="34">
        <f>627.5095*(F65-F64)</f>
        <v>11.935469771131084</v>
      </c>
      <c r="P63" s="33">
        <f t="shared" si="48"/>
        <v>1.6688596327013023</v>
      </c>
      <c r="Q63" s="23">
        <f t="shared" si="49"/>
        <v>-1.9580542884301853</v>
      </c>
      <c r="R63" s="33">
        <f>O63-'CCSD(T)'!CI64</f>
        <v>0.82487088323859759</v>
      </c>
      <c r="S63" s="33"/>
      <c r="T63" s="5" t="s">
        <v>60</v>
      </c>
      <c r="U63" s="9">
        <v>-707.11825604499995</v>
      </c>
      <c r="V63" s="52">
        <f t="shared" si="14"/>
        <v>-709.97991454832606</v>
      </c>
      <c r="W63" s="336">
        <v>-709.98579969499997</v>
      </c>
      <c r="X63" s="10">
        <v>-709.88125822100005</v>
      </c>
      <c r="Y63" s="10">
        <v>-709.73313859799998</v>
      </c>
      <c r="Z63" s="9">
        <v>-9.8656327326000007E-2</v>
      </c>
      <c r="AA63" s="18" t="s">
        <v>118</v>
      </c>
      <c r="AB63" s="34">
        <f>627.5095*(U65-U64)</f>
        <v>18.695126352037555</v>
      </c>
      <c r="AC63" s="34">
        <f>627.5095*(Y65-Y64)</f>
        <v>9.6142085915989721</v>
      </c>
      <c r="AD63" s="34">
        <f>627.5095*(X65-X64)</f>
        <v>13.550588862779621</v>
      </c>
      <c r="AE63" s="34">
        <f>627.5095*(V65-V64)</f>
        <v>11.780453431194493</v>
      </c>
      <c r="AF63" s="34">
        <f>627.5095*(W65-W64)</f>
        <v>11.590940700167817</v>
      </c>
      <c r="AG63" s="33">
        <f t="shared" si="37"/>
        <v>1.9767321085688447</v>
      </c>
      <c r="AH63" s="23">
        <f t="shared" si="38"/>
        <v>-1.9596481626118045</v>
      </c>
      <c r="AI63" s="39">
        <f>AF63-'CCSD(T)'!CI64</f>
        <v>0.48034181227533068</v>
      </c>
      <c r="AJ63" s="361"/>
      <c r="AK63" s="5" t="s">
        <v>60</v>
      </c>
      <c r="AL63" s="9">
        <v>-707.118256041</v>
      </c>
      <c r="AM63" s="52">
        <f t="shared" si="15"/>
        <v>-709.97472587605102</v>
      </c>
      <c r="AN63" s="277">
        <v>-709.97979185500003</v>
      </c>
      <c r="AO63" s="9">
        <v>-709.88095155200006</v>
      </c>
      <c r="AP63" s="9">
        <v>-709.73077860199999</v>
      </c>
      <c r="AQ63" s="9">
        <v>-9.3774324051000002E-2</v>
      </c>
      <c r="AR63" s="18" t="s">
        <v>118</v>
      </c>
      <c r="AS63" s="34">
        <f>627.5095*(AL65-AL64)</f>
        <v>18.69513199956333</v>
      </c>
      <c r="AT63" s="34">
        <f>627.5095*(AP65-AP64)</f>
        <v>9.9329376093704411</v>
      </c>
      <c r="AU63" s="34">
        <f>627.5095*(AO65-AO64)</f>
        <v>13.350637980665098</v>
      </c>
      <c r="AV63" s="34">
        <f>627.5095*(AM65-AM64)</f>
        <v>11.828605302331958</v>
      </c>
      <c r="AW63" s="34">
        <f>627.5095*(AN65-AN64)</f>
        <v>11.673437491650642</v>
      </c>
      <c r="AX63" s="33">
        <f t="shared" si="39"/>
        <v>1.7404998822802007</v>
      </c>
      <c r="AY63" s="23">
        <f t="shared" si="40"/>
        <v>-1.6772004890144565</v>
      </c>
      <c r="AZ63" s="33">
        <f>AW63-'CCSD(T)'!CI64</f>
        <v>0.56283860375815564</v>
      </c>
      <c r="BA63" s="33"/>
      <c r="BB63" s="5" t="s">
        <v>60</v>
      </c>
      <c r="BC63" s="33">
        <v>-707.01102875699996</v>
      </c>
      <c r="BD63" s="33">
        <v>-707.01043973000003</v>
      </c>
      <c r="BE63" s="33">
        <v>-707.00922632000004</v>
      </c>
      <c r="BF63" s="33">
        <f t="shared" si="16"/>
        <v>-709.58415860580305</v>
      </c>
      <c r="BG63" s="33">
        <v>-709.58965785800001</v>
      </c>
      <c r="BH63" s="33">
        <v>-709.499122113</v>
      </c>
      <c r="BI63" s="33">
        <v>-709.35803616299995</v>
      </c>
      <c r="BJ63" s="4">
        <v>-8.5036492803000005E-2</v>
      </c>
      <c r="BK63" s="18" t="s">
        <v>118</v>
      </c>
      <c r="BL63" s="34">
        <f>627.5095*(BC65-BC64)</f>
        <v>19.871212187027407</v>
      </c>
      <c r="BM63" s="34">
        <f>627.5095*(BD65-BD64)</f>
        <v>19.566078789981695</v>
      </c>
      <c r="BN63" s="34">
        <f>627.5095*(BE65-BE64)</f>
        <v>19.535569278144468</v>
      </c>
      <c r="BO63" s="34">
        <f>627.5095*(BI65-BI64)</f>
        <v>9.943906475428431</v>
      </c>
      <c r="BP63" s="34">
        <f>627.5095*(BH65-BH64)</f>
        <v>13.764922890132086</v>
      </c>
      <c r="BQ63" s="34">
        <f>627.5095*(BF65-BF64)</f>
        <v>11.95569227196628</v>
      </c>
      <c r="BR63" s="34">
        <f>627.5095*(BG65-BG64)</f>
        <v>11.737805533636493</v>
      </c>
      <c r="BS63" s="33">
        <f t="shared" si="50"/>
        <v>1.7938990582080621</v>
      </c>
      <c r="BT63" s="33">
        <f t="shared" si="51"/>
        <v>-2.0271173564955927</v>
      </c>
      <c r="BU63" s="68">
        <f t="shared" si="18"/>
        <v>-0.21788673832978667</v>
      </c>
      <c r="BV63" s="18" t="str">
        <f t="shared" ref="BV63:BV107" si="54">BB63</f>
        <v>21_end</v>
      </c>
      <c r="BW63" s="57">
        <f>BL63-'CCSD(T)'!BV64</f>
        <v>0.27265274033933196</v>
      </c>
      <c r="BX63" s="65">
        <f>BM63-'CCSD(T)'!BV64</f>
        <v>-3.2480656706379563E-2</v>
      </c>
      <c r="BY63" s="65">
        <f>BN63-'CCSD(T)'!BV64</f>
        <v>-6.2990168543606728E-2</v>
      </c>
      <c r="BZ63" s="57">
        <f>BO63-'CCSD(T)'!BW64</f>
        <v>0.47703919771510783</v>
      </c>
      <c r="CA63" s="57">
        <f>BP63-'CCSD(T)'!BX64</f>
        <v>0.41629089194539759</v>
      </c>
      <c r="CB63" s="57"/>
      <c r="CC63" s="57">
        <f>BR63-'CCSD(T)'!BY64</f>
        <v>0.50115823287145744</v>
      </c>
      <c r="CD63" s="23">
        <f>BQ63-'CCSD(T)'!BY64</f>
        <v>0.71904497120124411</v>
      </c>
      <c r="CE63" s="23">
        <f t="shared" ref="CE63" si="55">CA63-BW63</f>
        <v>0.14363815160606563</v>
      </c>
      <c r="CF63" s="23">
        <f t="shared" ref="CF63" si="56">CC63-CA63</f>
        <v>8.4867340926059853E-2</v>
      </c>
      <c r="CH63" s="23"/>
      <c r="CI63" s="5" t="s">
        <v>60</v>
      </c>
      <c r="CJ63" s="33">
        <v>-707.01043972100001</v>
      </c>
      <c r="CK63" s="21">
        <f t="shared" si="21"/>
        <v>-709.58356645444701</v>
      </c>
      <c r="CL63" s="33">
        <v>-709.58906441800002</v>
      </c>
      <c r="CM63" s="33">
        <v>-709.49851160599997</v>
      </c>
      <c r="CN63" s="74">
        <v>-709.35759484499999</v>
      </c>
      <c r="CO63" s="74">
        <v>-8.5054848446999995E-2</v>
      </c>
      <c r="CP63" s="34">
        <f>627.5095*(CJ65-CJ64)</f>
        <v>19.566144050992929</v>
      </c>
      <c r="CQ63" s="34">
        <f>627.5095*(CN65-CN64)</f>
        <v>9.4526412105103645</v>
      </c>
      <c r="CR63" s="34">
        <f>627.5095*(CM65-CM64)</f>
        <v>13.481303028843344</v>
      </c>
      <c r="CS63" s="34">
        <f>627.5095*(CK65-CK64)</f>
        <v>11.674607782494189</v>
      </c>
      <c r="CT63" s="34">
        <f>627.5095*(CL65-CL64)</f>
        <v>11.455844179895063</v>
      </c>
      <c r="CU63" s="33">
        <f t="shared" si="22"/>
        <v>2.0032029693846987</v>
      </c>
      <c r="CV63" s="33">
        <f t="shared" si="23"/>
        <v>-2.025458848948281</v>
      </c>
      <c r="CW63" s="23"/>
      <c r="CX63" s="33">
        <f>CQ63-'CCSD(T)'!BW64</f>
        <v>-1.4226067202958603E-2</v>
      </c>
      <c r="CY63" s="33">
        <f>CR63-'CCSD(T)'!CF64</f>
        <v>0.17622489474846503</v>
      </c>
      <c r="CZ63" s="33">
        <f>CS63-'CCSD(T)'!CG64</f>
        <v>0.47610721699282799</v>
      </c>
      <c r="DA63" s="33">
        <f>CT63-'CCSD(T)'!CG64</f>
        <v>0.25734361439370268</v>
      </c>
      <c r="DB63" s="33">
        <f>CP63-'CCSD(T)'!BV64</f>
        <v>-3.2415395695146287E-2</v>
      </c>
      <c r="DC63" s="33"/>
      <c r="DD63" s="33">
        <f t="shared" si="24"/>
        <v>0.20864029044361132</v>
      </c>
      <c r="DE63" s="33">
        <f t="shared" ref="DE63:DE107" si="57">DA63-CY63</f>
        <v>8.1118719645237647E-2</v>
      </c>
      <c r="DH63" s="71" t="str">
        <f t="shared" si="41"/>
        <v>21_end</v>
      </c>
      <c r="DI63" s="71" t="str">
        <f t="shared" si="42"/>
        <v>∆E#fwd</v>
      </c>
      <c r="DJ63" s="23">
        <f t="shared" si="43"/>
        <v>-0.2836198612887415</v>
      </c>
      <c r="DK63" s="23">
        <f t="shared" si="44"/>
        <v>-0.28108448947209119</v>
      </c>
      <c r="DL63" s="23">
        <f t="shared" si="45"/>
        <v>-0.28196135374142983</v>
      </c>
      <c r="DN63" s="71">
        <f>'CCSD(T)'!BX64</f>
        <v>13.348631998186688</v>
      </c>
      <c r="DO63" s="23">
        <f t="shared" si="46"/>
        <v>0.13267103065665609</v>
      </c>
      <c r="DP63" s="39">
        <f>'CCSD(T)'!CG64</f>
        <v>11.198500565501361</v>
      </c>
      <c r="DQ63" s="23">
        <f t="shared" si="47"/>
        <v>0.25734361439370268</v>
      </c>
      <c r="DR63" s="23">
        <f t="shared" si="36"/>
        <v>0.47610721699282799</v>
      </c>
      <c r="DU63" s="75">
        <f t="shared" si="52"/>
        <v>-8.5054848446999995E-2</v>
      </c>
      <c r="DV63" s="23">
        <f t="shared" si="53"/>
        <v>-9.0552812000055383E-2</v>
      </c>
      <c r="DW63">
        <f t="shared" si="31"/>
        <v>1.0646402133851467</v>
      </c>
      <c r="DY63" s="5" t="s">
        <v>60</v>
      </c>
      <c r="DZ63">
        <v>-711.20507121900005</v>
      </c>
      <c r="EA63" s="34">
        <f>627.5095*(DZ65-DZ64)</f>
        <v>10.285750433101517</v>
      </c>
      <c r="EB63" s="28"/>
      <c r="EC63" s="5" t="s">
        <v>60</v>
      </c>
      <c r="ED63" s="33">
        <v>-707.85627462000002</v>
      </c>
      <c r="EE63" s="21">
        <f t="shared" si="32"/>
        <v>-711.35492388631098</v>
      </c>
      <c r="EF63" s="33">
        <v>-711.36270104300002</v>
      </c>
      <c r="EG63" s="33">
        <v>-711.20553380800004</v>
      </c>
      <c r="EH63" s="74">
        <v>-711.10545863799996</v>
      </c>
      <c r="EI63" s="74">
        <v>-0.14939007831100001</v>
      </c>
      <c r="EJ63" s="34">
        <f>627.5095*(ED65-ED64)</f>
        <v>16.476028739127251</v>
      </c>
      <c r="EK63" s="34">
        <f>627.5095*(EH65-EH64)</f>
        <v>6.4804154809009562</v>
      </c>
      <c r="EL63" s="34">
        <f>627.5095*(EG65-EG64)</f>
        <v>10.406152563505586</v>
      </c>
      <c r="EM63" s="34">
        <f>627.5095*(EE65-EE64)</f>
        <v>8.5589587187086327</v>
      </c>
      <c r="EN63" s="34">
        <f>627.5095*(EF65-EF64)</f>
        <v>8.403376927994211</v>
      </c>
      <c r="EO63" s="33">
        <f t="shared" si="33"/>
        <v>1.9229614470932548</v>
      </c>
      <c r="EP63" s="33">
        <f t="shared" si="34"/>
        <v>-2.0027756355113748</v>
      </c>
      <c r="ER63" s="39"/>
      <c r="ES63" s="23">
        <f>EN63-'LNO-CCSD(T)-def2nZVP'!MF64</f>
        <v>0.23173952943313481</v>
      </c>
      <c r="ET63" s="33">
        <f>EN63-'LNO-CCSD(T)-def2nZVP'!PV64</f>
        <v>-3.0326077464266632E-3</v>
      </c>
      <c r="EU63" s="23"/>
    </row>
    <row r="64" spans="1:151" ht="17">
      <c r="A64" s="1">
        <v>9.1999999999999993</v>
      </c>
      <c r="B64" s="6"/>
      <c r="C64" s="5" t="s">
        <v>61</v>
      </c>
      <c r="D64" s="33">
        <v>-707.11819333599999</v>
      </c>
      <c r="E64" s="33">
        <f t="shared" si="13"/>
        <v>-709.97990862412507</v>
      </c>
      <c r="F64" s="33">
        <v>-709.98579354100002</v>
      </c>
      <c r="G64" s="33">
        <v>-709.88125524600002</v>
      </c>
      <c r="H64" s="33">
        <v>-709.73323923500004</v>
      </c>
      <c r="I64" s="335">
        <v>-9.8653378124999996E-2</v>
      </c>
      <c r="J64" s="18" t="s">
        <v>119</v>
      </c>
      <c r="K64" s="34">
        <f>627.5095*(D65-D63)</f>
        <v>19.499454223941417</v>
      </c>
      <c r="L64" s="34">
        <f>627.5095*(H65-H63)</f>
        <v>10.429190319770216</v>
      </c>
      <c r="M64" s="34">
        <f>627.5095*(G65-G63)</f>
        <v>14.226625554950653</v>
      </c>
      <c r="N64" s="34">
        <f>627.5095*(E65-E63)</f>
        <v>12.442317985097015</v>
      </c>
      <c r="O64" s="34">
        <f>627.5095*(F65-F63)</f>
        <v>12.253014051011206</v>
      </c>
      <c r="P64" s="33">
        <f t="shared" si="48"/>
        <v>1.8238237312409904</v>
      </c>
      <c r="Q64" s="23">
        <f t="shared" si="49"/>
        <v>-1.9736115039394466</v>
      </c>
      <c r="R64" s="33">
        <f>O64-'CCSD(T)'!CI65</f>
        <v>1.1421798495447817</v>
      </c>
      <c r="S64" s="33"/>
      <c r="T64" s="5" t="s">
        <v>61</v>
      </c>
      <c r="U64" s="9">
        <v>-707.11826074500004</v>
      </c>
      <c r="V64" s="52">
        <f t="shared" si="14"/>
        <v>-709.97997621217496</v>
      </c>
      <c r="W64" s="336">
        <v>-709.98586117599996</v>
      </c>
      <c r="X64" s="10">
        <v>-709.88131811400001</v>
      </c>
      <c r="Y64" s="10">
        <v>-709.73319871800004</v>
      </c>
      <c r="Z64" s="9">
        <v>-9.8658098175E-2</v>
      </c>
      <c r="AA64" s="18" t="s">
        <v>119</v>
      </c>
      <c r="AB64" s="34">
        <f>627.5095*(U65-U63)</f>
        <v>18.692177057330795</v>
      </c>
      <c r="AC64" s="34">
        <f>627.5095*(Y65-Y63)</f>
        <v>9.5764827204229572</v>
      </c>
      <c r="AD64" s="34">
        <f>627.5095*(X65-X63)</f>
        <v>13.513005436323166</v>
      </c>
      <c r="AE64" s="34">
        <f>627.5095*(V65-V63)</f>
        <v>11.741758780205446</v>
      </c>
      <c r="AF64" s="34">
        <f>627.5095*(W65-W63)</f>
        <v>11.552360788605334</v>
      </c>
      <c r="AG64" s="33">
        <f t="shared" si="37"/>
        <v>1.9758780681823769</v>
      </c>
      <c r="AH64" s="23">
        <f t="shared" si="38"/>
        <v>-1.9606446477178316</v>
      </c>
      <c r="AI64" s="39">
        <f>AF64-'CCSD(T)'!CI65</f>
        <v>0.44152658713890958</v>
      </c>
      <c r="AJ64" s="361"/>
      <c r="AK64" s="5" t="s">
        <v>61</v>
      </c>
      <c r="AL64" s="9">
        <v>-707.11826074999999</v>
      </c>
      <c r="AM64" s="52">
        <f t="shared" si="15"/>
        <v>-709.97488192294099</v>
      </c>
      <c r="AN64" s="277">
        <v>-709.97994796399996</v>
      </c>
      <c r="AO64" s="9">
        <v>-709.88109705900001</v>
      </c>
      <c r="AP64" s="9">
        <v>-709.73093277600003</v>
      </c>
      <c r="AQ64" s="9">
        <v>-9.3784863940999996E-2</v>
      </c>
      <c r="AR64" s="18" t="s">
        <v>119</v>
      </c>
      <c r="AS64" s="34">
        <f>627.5095*(AL65-AL63)</f>
        <v>18.692177057330795</v>
      </c>
      <c r="AT64" s="34">
        <f>627.5095*(AP65-AP63)</f>
        <v>9.8361919596893266</v>
      </c>
      <c r="AU64" s="34">
        <f>627.5095*(AO65-AO63)</f>
        <v>13.25933095587588</v>
      </c>
      <c r="AV64" s="34">
        <f>627.5095*(AM65-AM63)</f>
        <v>11.730684396430497</v>
      </c>
      <c r="AW64" s="34">
        <f>627.5095*(AN65-AN63)</f>
        <v>11.575477611158222</v>
      </c>
      <c r="AX64" s="33">
        <f t="shared" si="39"/>
        <v>1.7392856514688955</v>
      </c>
      <c r="AY64" s="23">
        <f t="shared" si="40"/>
        <v>-1.683853344717658</v>
      </c>
      <c r="AZ64" s="33">
        <f>AW64-'CCSD(T)'!CI65</f>
        <v>0.46464340969179752</v>
      </c>
      <c r="BA64" s="33"/>
      <c r="BB64" s="5" t="s">
        <v>61</v>
      </c>
      <c r="BC64" s="33">
        <v>-707.01044982799999</v>
      </c>
      <c r="BD64" s="33">
        <v>-707.01044477999994</v>
      </c>
      <c r="BE64" s="33">
        <v>-707.00922885</v>
      </c>
      <c r="BF64" s="33">
        <f t="shared" si="16"/>
        <v>-709.58369943173307</v>
      </c>
      <c r="BG64" s="33">
        <v>-709.58919846699996</v>
      </c>
      <c r="BH64" s="33">
        <v>-709.49864539400005</v>
      </c>
      <c r="BI64" s="33">
        <v>-709.35774583900002</v>
      </c>
      <c r="BJ64" s="4">
        <v>-8.5054037733000007E-2</v>
      </c>
      <c r="BK64" s="18" t="s">
        <v>119</v>
      </c>
      <c r="BL64" s="34">
        <f>627.5095*(BC65-BC63)</f>
        <v>20.234495634334795</v>
      </c>
      <c r="BM64" s="34">
        <f>627.5095*(BD65-BD63)</f>
        <v>19.562909867061066</v>
      </c>
      <c r="BN64" s="34">
        <f>627.5095*(BE65-BE63)</f>
        <v>19.533981679134165</v>
      </c>
      <c r="BO64" s="34">
        <f>627.5095*(BI65-BI63)</f>
        <v>10.126087543465088</v>
      </c>
      <c r="BP64" s="34">
        <f>627.5095*(BH65-BH63)</f>
        <v>14.0640685914302</v>
      </c>
      <c r="BQ64" s="34">
        <f>627.5095*(BF65-BF63)</f>
        <v>12.243828363037393</v>
      </c>
      <c r="BR64" s="34">
        <f>627.5095*(BG65-BG63)</f>
        <v>12.026077750382013</v>
      </c>
      <c r="BS64" s="33">
        <f t="shared" si="50"/>
        <v>1.8999902069169252</v>
      </c>
      <c r="BT64" s="33">
        <f t="shared" si="51"/>
        <v>-2.0379908410481864</v>
      </c>
      <c r="BU64" s="68">
        <f t="shared" si="18"/>
        <v>-0.21775061265537943</v>
      </c>
      <c r="BV64" s="18" t="str">
        <f t="shared" si="54"/>
        <v>21_start</v>
      </c>
      <c r="BW64" s="57">
        <f>BL64-'CCSD(T)'!BV65</f>
        <v>0.63755425100791641</v>
      </c>
      <c r="BX64" s="65">
        <f>BM64-'CCSD(T)'!BV65</f>
        <v>-3.4031516265812911E-2</v>
      </c>
      <c r="BY64" s="65">
        <f>BN64-'CCSD(T)'!BV65</f>
        <v>-6.2959704192714128E-2</v>
      </c>
      <c r="BZ64" s="57">
        <f>BO64-'CCSD(T)'!BW65</f>
        <v>0.65753331404752302</v>
      </c>
      <c r="CA64" s="57">
        <f>BP64-'CCSD(T)'!BX65</f>
        <v>0.7165898692427497</v>
      </c>
      <c r="CB64" s="57"/>
      <c r="CC64" s="57">
        <f>BR64-'CCSD(T)'!BY65</f>
        <v>0.78992975405950183</v>
      </c>
      <c r="CD64" s="23">
        <f>BQ64-'CCSD(T)'!BY65</f>
        <v>1.0076803667148813</v>
      </c>
      <c r="CE64" s="23">
        <f t="shared" ref="CE64:CE107" si="58">CA64-BW64</f>
        <v>7.9035618234833294E-2</v>
      </c>
      <c r="CF64" s="23">
        <f t="shared" ref="CF64:CF107" si="59">CC64-CA64</f>
        <v>7.3339884816752132E-2</v>
      </c>
      <c r="CH64" s="23"/>
      <c r="CI64" s="5" t="s">
        <v>61</v>
      </c>
      <c r="CJ64" s="33">
        <v>-707.01044478699998</v>
      </c>
      <c r="CK64" s="21">
        <f t="shared" si="21"/>
        <v>-709.58365481309409</v>
      </c>
      <c r="CL64" s="33">
        <v>-709.58915181299994</v>
      </c>
      <c r="CM64" s="33">
        <v>-709.49859570700005</v>
      </c>
      <c r="CN64" s="74">
        <v>-709.35766828099997</v>
      </c>
      <c r="CO64" s="74">
        <v>-8.5059106093999998E-2</v>
      </c>
      <c r="CP64" s="34">
        <f>627.5095*(CJ65-CJ63)</f>
        <v>19.5629650878838</v>
      </c>
      <c r="CQ64" s="34">
        <f>627.5095*(CN65-CN63)</f>
        <v>9.4065594228811236</v>
      </c>
      <c r="CR64" s="34">
        <f>627.5095*(CM65-CM63)</f>
        <v>13.428528852331105</v>
      </c>
      <c r="CS64" s="34">
        <f>627.5095*(CK65-CK63)</f>
        <v>11.619161892046632</v>
      </c>
      <c r="CT64" s="34">
        <f>627.5095*(CL65-CL63)</f>
        <v>11.401002987190781</v>
      </c>
      <c r="CU64" s="33">
        <f t="shared" si="22"/>
        <v>1.9944435643096572</v>
      </c>
      <c r="CV64" s="33">
        <f t="shared" si="23"/>
        <v>-2.0275258651403245</v>
      </c>
      <c r="CW64" s="23"/>
      <c r="CX64" s="33">
        <f>CQ64-'CCSD(T)'!BW65</f>
        <v>-6.1994806536441516E-2</v>
      </c>
      <c r="CY64" s="33">
        <f>CR64-'CCSD(T)'!CF65</f>
        <v>0.12455695035432157</v>
      </c>
      <c r="CZ64" s="33">
        <f>CS64-'CCSD(T)'!CG65</f>
        <v>0.42110625646638766</v>
      </c>
      <c r="DA64" s="33">
        <f>CT64-'CCSD(T)'!CG65</f>
        <v>0.20294735161053623</v>
      </c>
      <c r="DB64" s="33">
        <f>CP64-'CCSD(T)'!BV65</f>
        <v>-3.3976295443078897E-2</v>
      </c>
      <c r="DC64" s="33"/>
      <c r="DD64" s="33">
        <f t="shared" si="24"/>
        <v>0.15853324579740047</v>
      </c>
      <c r="DE64" s="33">
        <f t="shared" si="57"/>
        <v>7.8390401256214659E-2</v>
      </c>
      <c r="DH64" s="71" t="str">
        <f t="shared" si="41"/>
        <v>21_start</v>
      </c>
      <c r="DI64" s="71" t="str">
        <f t="shared" si="42"/>
        <v>∆E#rev</v>
      </c>
      <c r="DJ64" s="23">
        <f t="shared" si="43"/>
        <v>-0.63553973909909445</v>
      </c>
      <c r="DK64" s="23">
        <f t="shared" si="44"/>
        <v>-0.62466647099076056</v>
      </c>
      <c r="DL64" s="23">
        <f t="shared" si="45"/>
        <v>-0.62507476319123256</v>
      </c>
      <c r="DN64" s="71">
        <f>'CCSD(T)'!BX65</f>
        <v>13.34747872218745</v>
      </c>
      <c r="DO64" s="23">
        <f t="shared" si="46"/>
        <v>8.1050130143655252E-2</v>
      </c>
      <c r="DP64" s="39">
        <f>'CCSD(T)'!CG65</f>
        <v>11.198055635580245</v>
      </c>
      <c r="DQ64" s="23">
        <f t="shared" si="47"/>
        <v>0.20294735161053623</v>
      </c>
      <c r="DR64" s="23">
        <f t="shared" si="36"/>
        <v>0.42110625646638766</v>
      </c>
      <c r="DU64" s="75">
        <f t="shared" si="52"/>
        <v>-8.5059106093999998E-2</v>
      </c>
      <c r="DV64" s="23">
        <f t="shared" si="53"/>
        <v>-9.0556105999894498E-2</v>
      </c>
      <c r="DW64">
        <f t="shared" si="31"/>
        <v>1.0646256486615282</v>
      </c>
      <c r="DY64" s="5" t="s">
        <v>61</v>
      </c>
      <c r="DZ64">
        <v>-711.20506659499995</v>
      </c>
      <c r="EA64" s="34">
        <f>627.5095*(DZ65-DZ63)</f>
        <v>10.288652037091248</v>
      </c>
      <c r="EB64" s="28"/>
      <c r="EC64" s="5" t="s">
        <v>61</v>
      </c>
      <c r="ED64" s="33">
        <v>-707.85627634000002</v>
      </c>
      <c r="EE64" s="21">
        <f t="shared" si="32"/>
        <v>-711.35490331363098</v>
      </c>
      <c r="EF64" s="33">
        <v>-711.36268215699999</v>
      </c>
      <c r="EG64" s="33">
        <v>-711.20551628600003</v>
      </c>
      <c r="EH64" s="74">
        <v>-711.10547054699998</v>
      </c>
      <c r="EI64" s="74">
        <v>-0.14938702763100001</v>
      </c>
      <c r="EJ64" s="34">
        <f>627.5095*(ED65-ED63)</f>
        <v>16.474949422787123</v>
      </c>
      <c r="EK64" s="34">
        <f>627.5095*(EH65-EH63)</f>
        <v>6.4729424702512928</v>
      </c>
      <c r="EL64" s="34">
        <f>627.5095*(EG65-EG63)</f>
        <v>10.417147784969213</v>
      </c>
      <c r="EM64" s="34">
        <f>627.5095*(EE65-EE63)</f>
        <v>8.5718682708493699</v>
      </c>
      <c r="EN64" s="34">
        <f>627.5095*(EF65-EF63)</f>
        <v>8.4152280724242363</v>
      </c>
      <c r="EO64" s="33">
        <f t="shared" si="33"/>
        <v>1.9422856021729435</v>
      </c>
      <c r="EP64" s="33">
        <f t="shared" si="34"/>
        <v>-2.0019197125449768</v>
      </c>
      <c r="ER64" s="39"/>
      <c r="ES64" s="23">
        <f>EN64-'LNO-CCSD(T)-def2nZVP'!MF65</f>
        <v>0.2402657934381871</v>
      </c>
      <c r="ET64" s="33">
        <f>EN64-'LNO-CCSD(T)-def2nZVP'!PV65</f>
        <v>1.6880807904566808E-3</v>
      </c>
      <c r="EU64" s="23"/>
    </row>
    <row r="65" spans="1:151" ht="17">
      <c r="A65" s="1">
        <v>-0.02</v>
      </c>
      <c r="B65" s="6"/>
      <c r="C65" s="5" t="s">
        <v>62</v>
      </c>
      <c r="D65" s="33">
        <v>-707.08774902699997</v>
      </c>
      <c r="E65" s="33">
        <f t="shared" si="13"/>
        <v>-709.96058649725092</v>
      </c>
      <c r="F65" s="33">
        <v>-709.96677316</v>
      </c>
      <c r="G65" s="33">
        <v>-709.85911450699996</v>
      </c>
      <c r="H65" s="33">
        <v>-709.71687835099999</v>
      </c>
      <c r="I65" s="335">
        <v>-0.101471990251</v>
      </c>
      <c r="J65" s="18" t="s">
        <v>120</v>
      </c>
      <c r="K65" s="34">
        <f>627.5095*(D63-D64)</f>
        <v>-0.39536110549480119</v>
      </c>
      <c r="L65" s="34">
        <f>627.5095*(H63-H64)</f>
        <v>-0.16258018134043545</v>
      </c>
      <c r="M65" s="34">
        <f>627.5095*(G63-G64)</f>
        <v>-0.33310149538938533</v>
      </c>
      <c r="N65" s="34">
        <f>627.5095*(E63-E64)</f>
        <v>-0.31749981135748379</v>
      </c>
      <c r="O65" s="34">
        <f>627.5095*(F63-F64)</f>
        <v>-0.31754427988012268</v>
      </c>
      <c r="P65" s="33">
        <f t="shared" si="48"/>
        <v>-0.15496409853968723</v>
      </c>
      <c r="Q65" s="23">
        <f t="shared" si="49"/>
        <v>1.5557215509262645E-2</v>
      </c>
      <c r="R65" s="33">
        <f>O65-'CCSD(T)'!CI66</f>
        <v>-0.31730896630618433</v>
      </c>
      <c r="S65" s="33"/>
      <c r="T65" s="5" t="s">
        <v>62</v>
      </c>
      <c r="U65" s="9">
        <v>-707.08846816599998</v>
      </c>
      <c r="V65" s="52">
        <f t="shared" si="14"/>
        <v>-709.96120286542691</v>
      </c>
      <c r="W65" s="336">
        <v>-709.96738983700004</v>
      </c>
      <c r="X65" s="10">
        <v>-709.85972387699996</v>
      </c>
      <c r="Y65" s="10">
        <v>-709.71787750199996</v>
      </c>
      <c r="Z65" s="9">
        <v>-0.101478988427</v>
      </c>
      <c r="AA65" s="18" t="s">
        <v>120</v>
      </c>
      <c r="AB65" s="34">
        <f>627.5095*(U63-U64)</f>
        <v>2.9492947067593605E-3</v>
      </c>
      <c r="AC65" s="34">
        <f>627.5095*(Y63-Y64)</f>
        <v>3.772587117601614E-2</v>
      </c>
      <c r="AD65" s="34">
        <f>627.5095*(X63-X64)</f>
        <v>3.7583426456454905E-2</v>
      </c>
      <c r="AE65" s="34">
        <f>627.5095*(V63-V64)</f>
        <v>3.8694650989047487E-2</v>
      </c>
      <c r="AF65" s="34">
        <f>627.5095*(W63-W64)</f>
        <v>3.8579911562482326E-2</v>
      </c>
      <c r="AG65" s="33">
        <f t="shared" si="37"/>
        <v>8.540403864661858E-4</v>
      </c>
      <c r="AH65" s="23">
        <f t="shared" si="38"/>
        <v>9.964851060274213E-4</v>
      </c>
      <c r="AI65" s="39">
        <f>AF65-'CCSD(T)'!CI66</f>
        <v>3.8815225136420682E-2</v>
      </c>
      <c r="AJ65" s="361"/>
      <c r="AK65" s="5" t="s">
        <v>62</v>
      </c>
      <c r="AL65" s="9">
        <v>-707.08846816200003</v>
      </c>
      <c r="AM65" s="52">
        <f t="shared" si="15"/>
        <v>-709.95603184130505</v>
      </c>
      <c r="AN65" s="277">
        <v>-709.96134515799997</v>
      </c>
      <c r="AO65" s="9">
        <v>-709.85982146399999</v>
      </c>
      <c r="AP65" s="9">
        <v>-709.71510363300001</v>
      </c>
      <c r="AQ65" s="9">
        <v>-9.6210377304999997E-2</v>
      </c>
      <c r="AR65" s="18" t="s">
        <v>120</v>
      </c>
      <c r="AS65" s="34">
        <f>627.5095*(AL63-AL64)</f>
        <v>2.9549422325338809E-3</v>
      </c>
      <c r="AT65" s="34">
        <f>627.5095*(AP63-AP64)</f>
        <v>9.6745649681115195E-2</v>
      </c>
      <c r="AU65" s="34">
        <f>627.5095*(AO63-AO64)</f>
        <v>9.1307024789218358E-2</v>
      </c>
      <c r="AV65" s="34">
        <f>627.5095*(AM63-AM64)</f>
        <v>9.7920905901460173E-2</v>
      </c>
      <c r="AW65" s="34">
        <f>627.5095*(AN63-AN64)</f>
        <v>9.795988049242027E-2</v>
      </c>
      <c r="AX65" s="33">
        <f t="shared" si="39"/>
        <v>1.2142308113050754E-3</v>
      </c>
      <c r="AY65" s="23">
        <f t="shared" si="40"/>
        <v>6.6528557032019126E-3</v>
      </c>
      <c r="AZ65" s="33">
        <f>AW65-'CCSD(T)'!CI66</f>
        <v>9.8195194066358626E-2</v>
      </c>
      <c r="BA65" s="33"/>
      <c r="BB65" s="5" t="s">
        <v>62</v>
      </c>
      <c r="BC65" s="33">
        <v>-706.97878303699997</v>
      </c>
      <c r="BD65" s="33">
        <v>-706.97926425000003</v>
      </c>
      <c r="BE65" s="33">
        <v>-706.97809694</v>
      </c>
      <c r="BF65" s="33">
        <f t="shared" si="16"/>
        <v>-709.56464682412798</v>
      </c>
      <c r="BG65" s="33">
        <v>-709.57049308399996</v>
      </c>
      <c r="BH65" s="33">
        <v>-709.476709594</v>
      </c>
      <c r="BI65" s="33">
        <v>-709.341899216</v>
      </c>
      <c r="BJ65" s="4">
        <v>-8.7937230128000005E-2</v>
      </c>
      <c r="BK65" s="18" t="s">
        <v>120</v>
      </c>
      <c r="BL65" s="34">
        <f>627.5095*(BC63-BC64)</f>
        <v>-0.36328344730739009</v>
      </c>
      <c r="BM65" s="34">
        <f>627.5095*(BD63-BD64)</f>
        <v>3.1689229206285177E-3</v>
      </c>
      <c r="BN65" s="34">
        <f>627.5095*(BE63-BE64)</f>
        <v>1.5875990103032223E-3</v>
      </c>
      <c r="BO65" s="34">
        <f>627.5095*(BI63-BI64)</f>
        <v>-0.18218106803665762</v>
      </c>
      <c r="BP65" s="34">
        <f>627.5095*(BH63-BH64)</f>
        <v>-0.29914570129811358</v>
      </c>
      <c r="BQ65" s="34">
        <f>627.5095*(BF63-BF64)</f>
        <v>-0.28813609107111388</v>
      </c>
      <c r="BR65" s="34">
        <f>627.5095*(BG63-BG64)</f>
        <v>-0.28827221674552161</v>
      </c>
      <c r="BS65" s="33">
        <f t="shared" si="50"/>
        <v>-0.10609114870886399</v>
      </c>
      <c r="BT65" s="33">
        <f t="shared" si="51"/>
        <v>1.0873484552591961E-2</v>
      </c>
      <c r="BU65" s="68">
        <f t="shared" si="18"/>
        <v>-1.3612567440773882E-4</v>
      </c>
      <c r="BV65" s="18" t="str">
        <f t="shared" si="54"/>
        <v>21_ts</v>
      </c>
      <c r="BW65" s="57">
        <f>BL65-'CCSD(T)'!BV66</f>
        <v>-0.364901510668586</v>
      </c>
      <c r="BX65" s="65">
        <f>BM65-'CCSD(T)'!BV66</f>
        <v>1.5508595594325811E-3</v>
      </c>
      <c r="BY65" s="65">
        <f>BN65-'CCSD(T)'!BV66</f>
        <v>-3.0464350892714202E-5</v>
      </c>
      <c r="BZ65" s="57">
        <f>BO65-'CCSD(T)'!BW66</f>
        <v>-0.18049411633241549</v>
      </c>
      <c r="CA65" s="57">
        <f>BP65-'CCSD(T)'!BX66</f>
        <v>-0.30029897729735033</v>
      </c>
      <c r="CB65" s="57"/>
      <c r="CC65" s="57">
        <f>BR65-'CCSD(T)'!BY66</f>
        <v>-0.28877152118804511</v>
      </c>
      <c r="CD65" s="23">
        <f>BQ65-'CCSD(T)'!BY66</f>
        <v>-0.28863539551363737</v>
      </c>
      <c r="CE65" s="23">
        <f t="shared" si="58"/>
        <v>6.4602533371235671E-2</v>
      </c>
      <c r="CF65" s="23">
        <f t="shared" si="59"/>
        <v>1.1527456109305223E-2</v>
      </c>
      <c r="CH65" s="23"/>
      <c r="CI65" s="5" t="s">
        <v>62</v>
      </c>
      <c r="CJ65" s="33">
        <v>-706.97926415300003</v>
      </c>
      <c r="CK65" s="21">
        <f t="shared" si="21"/>
        <v>-709.565050142117</v>
      </c>
      <c r="CL65" s="33">
        <v>-709.57089576400006</v>
      </c>
      <c r="CM65" s="33">
        <v>-709.47711188400001</v>
      </c>
      <c r="CN65" s="74">
        <v>-709.34260453900004</v>
      </c>
      <c r="CO65" s="74">
        <v>-8.7938258116999998E-2</v>
      </c>
      <c r="CP65" s="34">
        <f>627.5095*(CJ63-CJ64)</f>
        <v>3.1789631091290291E-3</v>
      </c>
      <c r="CQ65" s="34">
        <f>627.5095*(CN63-CN64)</f>
        <v>4.6081787629239729E-2</v>
      </c>
      <c r="CR65" s="34">
        <f>627.5095*(CM63-CM64)</f>
        <v>5.2774176512240277E-2</v>
      </c>
      <c r="CS65" s="34">
        <f>627.5095*(CK63-CK64)</f>
        <v>5.5445890447555317E-2</v>
      </c>
      <c r="CT65" s="34">
        <f>627.5095*(CL63-CL64)</f>
        <v>5.4841192704283857E-2</v>
      </c>
      <c r="CU65" s="33">
        <f t="shared" si="22"/>
        <v>8.7594050750441285E-3</v>
      </c>
      <c r="CV65" s="33">
        <f t="shared" si="23"/>
        <v>2.0670161920435803E-3</v>
      </c>
      <c r="CW65" s="23"/>
      <c r="CX65" s="33">
        <f>CQ65-'CCSD(T)'!BW66</f>
        <v>4.7768739333481851E-2</v>
      </c>
      <c r="CY65" s="33">
        <f>CR65-'CCSD(T)'!CF66</f>
        <v>5.1667944394144516E-2</v>
      </c>
      <c r="CZ65" s="33">
        <f>CS65-'CCSD(T)'!CG66</f>
        <v>5.5000960526438748E-2</v>
      </c>
      <c r="DA65" s="33">
        <f>CT65-'CCSD(T)'!CG66</f>
        <v>5.4396262783167289E-2</v>
      </c>
      <c r="DB65" s="33">
        <f>CP65-'CCSD(T)'!BV66</f>
        <v>1.5608997479330926E-3</v>
      </c>
      <c r="DC65" s="33"/>
      <c r="DD65" s="33">
        <f t="shared" si="24"/>
        <v>5.0107044646211421E-2</v>
      </c>
      <c r="DE65" s="33">
        <f t="shared" si="57"/>
        <v>2.7283183890227727E-3</v>
      </c>
      <c r="DH65" s="71" t="str">
        <f t="shared" si="41"/>
        <v>21_ts</v>
      </c>
      <c r="DI65" s="71" t="str">
        <f t="shared" si="42"/>
        <v>∆Ereac</v>
      </c>
      <c r="DJ65" s="23">
        <f t="shared" si="43"/>
        <v>0.35191987781035383</v>
      </c>
      <c r="DK65" s="23">
        <f t="shared" si="44"/>
        <v>0.3435819815186692</v>
      </c>
      <c r="DL65" s="23">
        <f t="shared" si="45"/>
        <v>0.34311340944980545</v>
      </c>
      <c r="DN65" s="71">
        <f>'CCSD(T)'!BX66</f>
        <v>1.1532759992367687E-3</v>
      </c>
      <c r="DO65" s="23">
        <f t="shared" si="46"/>
        <v>5.1620900513003505E-2</v>
      </c>
      <c r="DP65" s="39">
        <f>'CCSD(T)'!CG66</f>
        <v>4.4492992111656805E-4</v>
      </c>
      <c r="DQ65" s="23">
        <f t="shared" si="47"/>
        <v>5.4396262783167289E-2</v>
      </c>
      <c r="DR65" s="23">
        <f t="shared" si="36"/>
        <v>5.5000960526438748E-2</v>
      </c>
      <c r="DU65" s="75">
        <f t="shared" si="52"/>
        <v>-8.7938258116999998E-2</v>
      </c>
      <c r="DV65" s="23">
        <f t="shared" si="53"/>
        <v>-9.3783880000046338E-2</v>
      </c>
      <c r="DW65">
        <f t="shared" si="31"/>
        <v>1.0664741604873371</v>
      </c>
      <c r="DY65" s="5" t="s">
        <v>62</v>
      </c>
      <c r="DZ65">
        <v>-711.18867520900005</v>
      </c>
      <c r="EA65" s="34">
        <f>627.5095*(DZ63-DZ64)</f>
        <v>-2.9016039897308589E-3</v>
      </c>
      <c r="EB65" s="28"/>
      <c r="EC65" s="5" t="s">
        <v>62</v>
      </c>
      <c r="ED65" s="33">
        <v>-707.83002011799999</v>
      </c>
      <c r="EE65" s="21">
        <f t="shared" si="32"/>
        <v>-711.34126374527591</v>
      </c>
      <c r="EF65" s="33">
        <v>-711.34929052400003</v>
      </c>
      <c r="EG65" s="33">
        <v>-711.18893302699996</v>
      </c>
      <c r="EH65" s="74">
        <v>-711.09514334799997</v>
      </c>
      <c r="EI65" s="74">
        <v>-0.152330718276</v>
      </c>
      <c r="EJ65" s="34">
        <f>627.5095*(ED63-ED64)</f>
        <v>1.079316340128571E-3</v>
      </c>
      <c r="EK65" s="34">
        <f>627.5095*(EH63-EH64)</f>
        <v>7.4730106496626834E-3</v>
      </c>
      <c r="EL65" s="34">
        <f>627.5095*(EG63-EG64)</f>
        <v>-1.0995221463627899E-2</v>
      </c>
      <c r="EM65" s="34">
        <f>627.5095*(EE63-EE64)</f>
        <v>-1.2909552140736935E-2</v>
      </c>
      <c r="EN65" s="34">
        <f>627.5095*(EF63-EF64)</f>
        <v>-1.1851144430025159E-2</v>
      </c>
      <c r="EO65" s="33">
        <f t="shared" si="33"/>
        <v>-1.9324155079687842E-2</v>
      </c>
      <c r="EP65" s="33">
        <f t="shared" si="34"/>
        <v>-8.5592296639725937E-4</v>
      </c>
      <c r="ER65" s="39"/>
      <c r="ES65" s="23">
        <f>EN65-'LNO-CCSD(T)-def2nZVP'!MF66</f>
        <v>-8.5262640050521553E-3</v>
      </c>
      <c r="ET65" s="33">
        <f>EN65-'LNO-CCSD(T)-def2nZVP'!PV66</f>
        <v>-4.7206885368837543E-3</v>
      </c>
      <c r="EU65" s="23"/>
    </row>
    <row r="66" spans="1:151" ht="17">
      <c r="A66" s="1">
        <v>14.3</v>
      </c>
      <c r="B66" s="6"/>
      <c r="C66" s="5" t="s">
        <v>63</v>
      </c>
      <c r="D66" s="33">
        <v>-956.01584935799997</v>
      </c>
      <c r="E66" s="33">
        <f t="shared" si="13"/>
        <v>-959.83988421266099</v>
      </c>
      <c r="F66" s="33">
        <v>-959.84695980699996</v>
      </c>
      <c r="G66" s="33">
        <v>-959.70999295199999</v>
      </c>
      <c r="H66" s="33">
        <v>-959.50410766899995</v>
      </c>
      <c r="I66" s="335">
        <v>-0.12989126066100001</v>
      </c>
      <c r="J66" s="18" t="s">
        <v>118</v>
      </c>
      <c r="K66" s="34">
        <f>627.5095*(D68-D67)</f>
        <v>27.669580223142479</v>
      </c>
      <c r="L66" s="34">
        <f>627.5095*(H68-H67)</f>
        <v>11.950767197672475</v>
      </c>
      <c r="M66" s="34">
        <f>627.5095*(G68-G67)</f>
        <v>18.052600549647583</v>
      </c>
      <c r="N66" s="34">
        <f>627.5095*(E68-E67)</f>
        <v>14.978134665750154</v>
      </c>
      <c r="O66" s="34">
        <f>627.5095*(F68-F67)</f>
        <v>14.875316010536634</v>
      </c>
      <c r="P66" s="33">
        <f t="shared" si="48"/>
        <v>2.9245488128641597</v>
      </c>
      <c r="Q66" s="23">
        <f t="shared" si="49"/>
        <v>-3.1772845391109481</v>
      </c>
      <c r="R66" s="33">
        <f>O66-'CCSD(T)'!CI67</f>
        <v>2.0000415115793757E-2</v>
      </c>
      <c r="S66" s="33"/>
      <c r="T66" s="5" t="s">
        <v>63</v>
      </c>
      <c r="U66" s="9">
        <v>-956.01644969899996</v>
      </c>
      <c r="V66" s="52">
        <f t="shared" si="14"/>
        <v>-959.84042269321401</v>
      </c>
      <c r="W66" s="336">
        <v>-959.84749900700001</v>
      </c>
      <c r="X66" s="10">
        <v>-959.71051887199997</v>
      </c>
      <c r="Y66" s="10">
        <v>-959.50492347800002</v>
      </c>
      <c r="Z66" s="9">
        <v>-0.12990382121399999</v>
      </c>
      <c r="AA66" s="18" t="s">
        <v>118</v>
      </c>
      <c r="AB66" s="34">
        <f>627.5095*(U68-U67)</f>
        <v>27.63118479934813</v>
      </c>
      <c r="AC66" s="34">
        <f>627.5095*(Y68-Y67)</f>
        <v>11.816415531217789</v>
      </c>
      <c r="AD66" s="34">
        <f>627.5095*(X68-X67)</f>
        <v>18.064550213025985</v>
      </c>
      <c r="AE66" s="34">
        <f>627.5095*(V68-V67)</f>
        <v>15.002783608526723</v>
      </c>
      <c r="AF66" s="34">
        <f>627.5095*(W68-W67)</f>
        <v>14.899674046880671</v>
      </c>
      <c r="AG66" s="33">
        <f t="shared" si="37"/>
        <v>3.083258515662882</v>
      </c>
      <c r="AH66" s="23">
        <f t="shared" si="38"/>
        <v>-3.164876166145314</v>
      </c>
      <c r="AI66" s="39">
        <f>AF66-'CCSD(T)'!CI67</f>
        <v>4.4358451459830306E-2</v>
      </c>
      <c r="AJ66" s="361"/>
      <c r="AK66" s="5" t="s">
        <v>63</v>
      </c>
      <c r="AL66" s="9">
        <v>-956.01644969899996</v>
      </c>
      <c r="AM66" s="52">
        <f t="shared" si="15"/>
        <v>-959.83179684222694</v>
      </c>
      <c r="AN66" s="277">
        <v>-959.837829704</v>
      </c>
      <c r="AO66" s="9">
        <v>-959.70879554199996</v>
      </c>
      <c r="AP66" s="9">
        <v>-959.50127967599997</v>
      </c>
      <c r="AQ66" s="9">
        <v>-0.123001300227</v>
      </c>
      <c r="AR66" s="18" t="s">
        <v>118</v>
      </c>
      <c r="AS66" s="34">
        <f>627.5095*(AL68-AL67)</f>
        <v>27.631201742139474</v>
      </c>
      <c r="AT66" s="34">
        <f>627.5095*(AP68-AP67)</f>
        <v>11.868441088823442</v>
      </c>
      <c r="AU66" s="34">
        <f>627.5095*(AO68-AO67)</f>
        <v>18.251844228615248</v>
      </c>
      <c r="AV66" s="34">
        <f>627.5095*(AM68-AM67)</f>
        <v>15.282128039334658</v>
      </c>
      <c r="AW66" s="34">
        <f>627.5095*(AN68-AN67)</f>
        <v>15.195469475004339</v>
      </c>
      <c r="AX66" s="33">
        <f t="shared" si="39"/>
        <v>3.3270283861808974</v>
      </c>
      <c r="AY66" s="23">
        <f t="shared" si="40"/>
        <v>-3.0563747536109087</v>
      </c>
      <c r="AZ66" s="33">
        <f>AW66-'CCSD(T)'!CI67</f>
        <v>0.34015387958349841</v>
      </c>
      <c r="BA66" s="33"/>
      <c r="BB66" s="5" t="s">
        <v>63</v>
      </c>
      <c r="BC66" s="33">
        <v>-955.88169428000003</v>
      </c>
      <c r="BD66" s="33">
        <v>-955.88203489</v>
      </c>
      <c r="BE66" s="33">
        <v>-955.88042074999998</v>
      </c>
      <c r="BF66" s="33">
        <f t="shared" si="16"/>
        <v>-959.34929582373695</v>
      </c>
      <c r="BG66" s="33">
        <v>-959.35594085499997</v>
      </c>
      <c r="BH66" s="33">
        <v>-959.23563725700001</v>
      </c>
      <c r="BI66" s="33">
        <v>-959.04052093200005</v>
      </c>
      <c r="BJ66" s="4">
        <v>-0.11365856673700001</v>
      </c>
      <c r="BK66" s="18" t="s">
        <v>118</v>
      </c>
      <c r="BL66" s="34">
        <f>627.5095*(BC68-BC67)</f>
        <v>28.180357268422686</v>
      </c>
      <c r="BM66" s="34">
        <f>627.5095*(BD68-BD67)</f>
        <v>27.973689524670792</v>
      </c>
      <c r="BN66" s="34">
        <f>627.5095*(BE68-BE67)</f>
        <v>27.992690512279967</v>
      </c>
      <c r="BO66" s="34">
        <f>627.5095*(BI68-BI67)</f>
        <v>12.739970835608853</v>
      </c>
      <c r="BP66" s="34">
        <f>627.5095*(BH68-BH67)</f>
        <v>18.841920276826542</v>
      </c>
      <c r="BQ66" s="34">
        <f>627.5095*(BF68-BF67)</f>
        <v>15.881122354216584</v>
      </c>
      <c r="BR66" s="34">
        <f>627.5095*(BG68-BG67)</f>
        <v>15.768351135399108</v>
      </c>
      <c r="BS66" s="33">
        <f t="shared" si="50"/>
        <v>3.0283802997902551</v>
      </c>
      <c r="BT66" s="33">
        <f t="shared" si="51"/>
        <v>-3.0735691414274342</v>
      </c>
      <c r="BU66" s="68">
        <f t="shared" si="18"/>
        <v>-0.11277121881747654</v>
      </c>
      <c r="BV66" s="18" t="str">
        <f t="shared" si="54"/>
        <v>22_end</v>
      </c>
      <c r="BW66" s="57">
        <f>BL66-'CCSD(T)'!BV67</f>
        <v>-9.4948237854456607E-2</v>
      </c>
      <c r="BX66" s="65">
        <f>BM66-'CCSD(T)'!BV67</f>
        <v>-0.30161598160634995</v>
      </c>
      <c r="BY66" s="65">
        <f>BN66-'CCSD(T)'!BV67</f>
        <v>-0.28261499399717493</v>
      </c>
      <c r="BZ66" s="57">
        <f>BO66-'CCSD(T)'!BW67</f>
        <v>6.1453521324796867E-3</v>
      </c>
      <c r="CA66" s="57">
        <f>BP66-'CCSD(T)'!BX67</f>
        <v>-0.23305881774982851</v>
      </c>
      <c r="CB66" s="57"/>
      <c r="CC66" s="57">
        <f>BR66-'CCSD(T)'!BY67</f>
        <v>-0.13298650308437843</v>
      </c>
      <c r="CD66" s="23">
        <f>BQ66-'CCSD(T)'!BY67</f>
        <v>-2.021528426690189E-2</v>
      </c>
      <c r="CE66" s="23">
        <f t="shared" si="58"/>
        <v>-0.1381105798953719</v>
      </c>
      <c r="CF66" s="23">
        <f t="shared" si="59"/>
        <v>0.10007231466545008</v>
      </c>
      <c r="CH66" s="23"/>
      <c r="CI66" s="5" t="s">
        <v>63</v>
      </c>
      <c r="CJ66" s="33">
        <v>-955.88203468500001</v>
      </c>
      <c r="CK66" s="21">
        <f t="shared" si="21"/>
        <v>-959.34958594089005</v>
      </c>
      <c r="CL66" s="33">
        <v>-959.35623188299996</v>
      </c>
      <c r="CM66" s="33">
        <v>-959.23591648000001</v>
      </c>
      <c r="CN66" s="74">
        <v>-959.04100133300005</v>
      </c>
      <c r="CO66" s="74">
        <v>-0.11366946089</v>
      </c>
      <c r="CP66" s="34">
        <f>627.5095*(CJ68-CJ67)</f>
        <v>27.973707722396526</v>
      </c>
      <c r="CQ66" s="34">
        <f>627.5095*(CN68-CN67)</f>
        <v>12.426294524258987</v>
      </c>
      <c r="CR66" s="34">
        <f>627.5095*(CM68-CM67)</f>
        <v>18.645430109603272</v>
      </c>
      <c r="CS66" s="34">
        <f>627.5095*(CK68-CK67)</f>
        <v>15.69092050298341</v>
      </c>
      <c r="CT66" s="34">
        <f>627.5095*(CL68-CL67)</f>
        <v>15.576805115603245</v>
      </c>
      <c r="CU66" s="33">
        <f t="shared" si="22"/>
        <v>3.1505105913442577</v>
      </c>
      <c r="CV66" s="33">
        <f t="shared" si="23"/>
        <v>-3.068624994000027</v>
      </c>
      <c r="CW66" s="23"/>
      <c r="CX66" s="33">
        <f>CQ66-'CCSD(T)'!BW67</f>
        <v>-0.30753095921738627</v>
      </c>
      <c r="CY66" s="33">
        <f>CR66-'CCSD(T)'!CF67</f>
        <v>-0.1711729017939092</v>
      </c>
      <c r="CZ66" s="33">
        <f>CS66-'CCSD(T)'!CG67</f>
        <v>3.653939238512649E-2</v>
      </c>
      <c r="DA66" s="33">
        <f>CT66-'CCSD(T)'!CG67</f>
        <v>-7.7575994995038755E-2</v>
      </c>
      <c r="DB66" s="33">
        <f>CP66-'CCSD(T)'!BV67</f>
        <v>-0.30159778388061653</v>
      </c>
      <c r="DC66" s="33"/>
      <c r="DD66" s="33">
        <f t="shared" si="24"/>
        <v>0.13042488208670733</v>
      </c>
      <c r="DE66" s="33">
        <f t="shared" si="57"/>
        <v>9.359690679887045E-2</v>
      </c>
      <c r="DH66" s="71" t="str">
        <f t="shared" si="41"/>
        <v>22_end</v>
      </c>
      <c r="DI66" s="71" t="str">
        <f t="shared" si="42"/>
        <v>∆E#fwd</v>
      </c>
      <c r="DJ66" s="23">
        <f t="shared" si="43"/>
        <v>-0.19649016722327062</v>
      </c>
      <c r="DK66" s="23">
        <f t="shared" si="44"/>
        <v>-0.19020185123317468</v>
      </c>
      <c r="DL66" s="23">
        <f t="shared" si="45"/>
        <v>-0.19154601979586339</v>
      </c>
      <c r="DN66" s="71">
        <f>'CCSD(T)'!BX67</f>
        <v>19.074979094576371</v>
      </c>
      <c r="DO66" s="23">
        <f t="shared" si="46"/>
        <v>-0.42954898497309912</v>
      </c>
      <c r="DP66" s="39">
        <f>'CCSD(T)'!CG67</f>
        <v>15.654381110598283</v>
      </c>
      <c r="DQ66" s="23">
        <f t="shared" si="47"/>
        <v>-7.7575994995038755E-2</v>
      </c>
      <c r="DR66" s="23">
        <f t="shared" si="36"/>
        <v>3.653939238512649E-2</v>
      </c>
      <c r="DU66" s="75">
        <f t="shared" si="52"/>
        <v>-0.11366946089</v>
      </c>
      <c r="DV66" s="23">
        <f t="shared" si="53"/>
        <v>-0.12031540299994958</v>
      </c>
      <c r="DW66">
        <f t="shared" si="31"/>
        <v>1.0584672616366235</v>
      </c>
      <c r="DY66" s="5" t="s">
        <v>63</v>
      </c>
      <c r="DZ66">
        <v>-961.470153418</v>
      </c>
      <c r="EA66" s="34">
        <f>627.5095*(DZ68-DZ67)</f>
        <v>18.130781958278487</v>
      </c>
      <c r="EB66" s="28"/>
      <c r="EC66" s="5" t="s">
        <v>63</v>
      </c>
      <c r="ED66" s="33">
        <v>-957.01778274799995</v>
      </c>
      <c r="EE66" s="21">
        <f t="shared" si="32"/>
        <v>-961.66680033180592</v>
      </c>
      <c r="EF66" s="33">
        <v>-961.67625419700005</v>
      </c>
      <c r="EG66" s="33">
        <v>-961.47031437099997</v>
      </c>
      <c r="EH66" s="74">
        <v>-961.32778409000002</v>
      </c>
      <c r="EI66" s="74">
        <v>-0.196485960806</v>
      </c>
      <c r="EJ66" s="34">
        <f>627.5095*(ED68-ED67)</f>
        <v>29.003230556076826</v>
      </c>
      <c r="EK66" s="34">
        <f>627.5095*(EH68-EH67)</f>
        <v>10.607644608919111</v>
      </c>
      <c r="EL66" s="34">
        <f>627.5095*(EG68-EG67)</f>
        <v>18.483058888999359</v>
      </c>
      <c r="EM66" s="34">
        <f>627.5095*(EE68-EE67)</f>
        <v>14.948490793257514</v>
      </c>
      <c r="EN66" s="34">
        <f>627.5095*(EF68-EF67)</f>
        <v>14.855029883436467</v>
      </c>
      <c r="EO66" s="33">
        <f t="shared" si="33"/>
        <v>4.2473852745173559</v>
      </c>
      <c r="EP66" s="33">
        <f t="shared" si="34"/>
        <v>-3.6280290055628921</v>
      </c>
      <c r="ER66" s="39"/>
      <c r="ES66" s="23">
        <f>EN66-'LNO-CCSD(T)-def2nZVP'!MF67</f>
        <v>0.42658538390016965</v>
      </c>
      <c r="ET66" s="33">
        <f>EN66-'LNO-CCSD(T)-def2nZVP'!PV67</f>
        <v>1.0163829072459691</v>
      </c>
      <c r="EU66" s="23"/>
    </row>
    <row r="67" spans="1:151" ht="17">
      <c r="A67" s="1">
        <v>29.05</v>
      </c>
      <c r="B67" s="6"/>
      <c r="C67" s="5" t="s">
        <v>64</v>
      </c>
      <c r="D67" s="33">
        <v>-955.98252006999996</v>
      </c>
      <c r="E67" s="33">
        <f t="shared" si="13"/>
        <v>-959.81271912362399</v>
      </c>
      <c r="F67" s="33">
        <v>-959.82034950699995</v>
      </c>
      <c r="G67" s="33">
        <v>-959.68006104400001</v>
      </c>
      <c r="H67" s="33">
        <v>-959.47742864899999</v>
      </c>
      <c r="I67" s="335">
        <v>-0.132658079624</v>
      </c>
      <c r="J67" s="18" t="s">
        <v>119</v>
      </c>
      <c r="K67" s="34">
        <f>627.5095*(D68-D66)</f>
        <v>48.584025071381269</v>
      </c>
      <c r="L67" s="34">
        <f>627.5095*(H68-H66)</f>
        <v>28.692105698337674</v>
      </c>
      <c r="M67" s="34">
        <f>627.5095*(G68-G66)</f>
        <v>36.835157172761328</v>
      </c>
      <c r="N67" s="34">
        <f>627.5095*(E68-E66)</f>
        <v>32.024486104812453</v>
      </c>
      <c r="O67" s="34">
        <f>627.5095*(F68-F66)</f>
        <v>31.573532058396513</v>
      </c>
      <c r="P67" s="33">
        <f t="shared" ref="P67:P98" si="60">O67-L67</f>
        <v>2.881426360058839</v>
      </c>
      <c r="Q67" s="23">
        <f t="shared" ref="Q67:Q98" si="61">O67-M67</f>
        <v>-5.2616251143648149</v>
      </c>
      <c r="R67" s="33">
        <f>O67-'CCSD(T)'!CI68</f>
        <v>0.69585183699494024</v>
      </c>
      <c r="S67" s="33"/>
      <c r="T67" s="5" t="s">
        <v>64</v>
      </c>
      <c r="U67" s="9">
        <v>-955.98315497299996</v>
      </c>
      <c r="V67" s="52">
        <f t="shared" si="14"/>
        <v>-959.81330964074095</v>
      </c>
      <c r="W67" s="336">
        <v>-959.82094202600001</v>
      </c>
      <c r="X67" s="10">
        <v>-959.68062563499996</v>
      </c>
      <c r="Y67" s="10">
        <v>-959.47791609000001</v>
      </c>
      <c r="Z67" s="9">
        <v>-0.13268400574100001</v>
      </c>
      <c r="AA67" s="18" t="s">
        <v>119</v>
      </c>
      <c r="AB67" s="34">
        <f>627.5095*(U68-U66)</f>
        <v>48.523941664250316</v>
      </c>
      <c r="AC67" s="34">
        <f>627.5095*(Y68-Y66)</f>
        <v>28.763808071413486</v>
      </c>
      <c r="AD67" s="34">
        <f>627.5095*(X68-X66)</f>
        <v>36.822840416283903</v>
      </c>
      <c r="AE67" s="34">
        <f>627.5095*(V68-V66)</f>
        <v>32.016481609367339</v>
      </c>
      <c r="AF67" s="34">
        <f>627.5095*(W68-W66)</f>
        <v>31.564431915699426</v>
      </c>
      <c r="AG67" s="33">
        <f t="shared" si="37"/>
        <v>2.8006238442859406</v>
      </c>
      <c r="AH67" s="23">
        <f t="shared" si="38"/>
        <v>-5.2584085005844763</v>
      </c>
      <c r="AI67" s="39">
        <f>AF67-'CCSD(T)'!CI68</f>
        <v>0.68675169429785399</v>
      </c>
      <c r="AJ67" s="361"/>
      <c r="AK67" s="5" t="s">
        <v>64</v>
      </c>
      <c r="AL67" s="9">
        <v>-955.98315494799999</v>
      </c>
      <c r="AM67" s="52">
        <f t="shared" si="15"/>
        <v>-959.80517586564008</v>
      </c>
      <c r="AN67" s="277">
        <v>-959.81164730800003</v>
      </c>
      <c r="AO67" s="9">
        <v>-959.67992260000005</v>
      </c>
      <c r="AP67" s="9">
        <v>-959.47437399099999</v>
      </c>
      <c r="AQ67" s="9">
        <v>-0.12525326564</v>
      </c>
      <c r="AR67" s="18" t="s">
        <v>119</v>
      </c>
      <c r="AS67" s="34">
        <f>627.5095*(AL68-AL66)</f>
        <v>48.523974294755938</v>
      </c>
      <c r="AT67" s="34">
        <f>627.5095*(AP68-AP66)</f>
        <v>28.752014030314786</v>
      </c>
      <c r="AU67" s="34">
        <f>627.5095*(AO68-AO66)</f>
        <v>36.369889626506016</v>
      </c>
      <c r="AV67" s="34">
        <f>627.5095*(AM68-AM66)</f>
        <v>31.9870437468639</v>
      </c>
      <c r="AW67" s="34">
        <f>627.5095*(AN68-AN66)</f>
        <v>31.625171697745891</v>
      </c>
      <c r="AX67" s="33">
        <f t="shared" si="39"/>
        <v>2.873157667431105</v>
      </c>
      <c r="AY67" s="23">
        <f t="shared" si="40"/>
        <v>-4.7447179287601244</v>
      </c>
      <c r="AZ67" s="33">
        <f>AW67-'CCSD(T)'!CI68</f>
        <v>0.74749147634431878</v>
      </c>
      <c r="BA67" s="33"/>
      <c r="BB67" s="5" t="s">
        <v>64</v>
      </c>
      <c r="BC67" s="33">
        <v>-955.85092041500002</v>
      </c>
      <c r="BD67" s="33">
        <v>-955.85119519</v>
      </c>
      <c r="BE67" s="33">
        <v>-955.84974437999995</v>
      </c>
      <c r="BF67" s="33">
        <f t="shared" si="16"/>
        <v>-959.32402086334002</v>
      </c>
      <c r="BG67" s="33">
        <v>-959.33118959199999</v>
      </c>
      <c r="BH67" s="33">
        <v>-959.20789305599999</v>
      </c>
      <c r="BI67" s="33">
        <v>-959.01527638899995</v>
      </c>
      <c r="BJ67" s="4">
        <v>-0.11612780734</v>
      </c>
      <c r="BK67" s="18" t="s">
        <v>119</v>
      </c>
      <c r="BL67" s="34">
        <f>627.5095*(BC68-BC66)</f>
        <v>47.49124990764939</v>
      </c>
      <c r="BM67" s="34">
        <f>627.5095*(BD68-BD66)</f>
        <v>47.325894251821644</v>
      </c>
      <c r="BN67" s="34">
        <f>627.5095*(BE68-BE66)</f>
        <v>47.242404112818448</v>
      </c>
      <c r="BO67" s="34">
        <f>627.5095*(BI68-BI66)</f>
        <v>28.581161391329431</v>
      </c>
      <c r="BP67" s="34">
        <f>627.5095*(BH68-BH66)</f>
        <v>36.251669974247726</v>
      </c>
      <c r="BQ67" s="34">
        <f>627.5095*(BF68-BF66)</f>
        <v>31.741400115412539</v>
      </c>
      <c r="BR67" s="34">
        <f>627.5095*(BG68-BG66)</f>
        <v>31.300003804887975</v>
      </c>
      <c r="BS67" s="33">
        <f t="shared" ref="BS67:BS98" si="62">BR67-BO67</f>
        <v>2.7188424135585443</v>
      </c>
      <c r="BT67" s="33">
        <f t="shared" ref="BT67:BT98" si="63">BR67-BP67</f>
        <v>-4.9516661693597506</v>
      </c>
      <c r="BU67" s="68">
        <f t="shared" si="18"/>
        <v>-0.44139631052456352</v>
      </c>
      <c r="BV67" s="18" t="str">
        <f t="shared" si="54"/>
        <v>22_start</v>
      </c>
      <c r="BW67" s="57">
        <f>BL67-'CCSD(T)'!BV68</f>
        <v>0.25079279739061633</v>
      </c>
      <c r="BX67" s="65">
        <f>BM67-'CCSD(T)'!BV68</f>
        <v>8.5437141562870522E-2</v>
      </c>
      <c r="BY67" s="65">
        <f>BN67-'CCSD(T)'!BV68</f>
        <v>1.9470025596746154E-3</v>
      </c>
      <c r="BZ67" s="57">
        <f>BO67-'CCSD(T)'!BW68</f>
        <v>0.11192887640845228</v>
      </c>
      <c r="CA67" s="57">
        <f>BP67-'CCSD(T)'!BX68</f>
        <v>0.42069176107622042</v>
      </c>
      <c r="CB67" s="57"/>
      <c r="CC67" s="57">
        <f>BR67-'CCSD(T)'!BY68</f>
        <v>0.69238798986849659</v>
      </c>
      <c r="CD67" s="23">
        <f>BQ67-'CCSD(T)'!BY68</f>
        <v>1.1337843003930601</v>
      </c>
      <c r="CE67" s="23">
        <f t="shared" si="58"/>
        <v>0.16989896368560409</v>
      </c>
      <c r="CF67" s="23">
        <f t="shared" si="59"/>
        <v>0.27169622879227617</v>
      </c>
      <c r="CH67" s="23"/>
      <c r="CI67" s="5" t="s">
        <v>64</v>
      </c>
      <c r="CJ67" s="33">
        <v>-955.85119516700001</v>
      </c>
      <c r="CK67" s="21">
        <f t="shared" si="21"/>
        <v>-959.32419083607999</v>
      </c>
      <c r="CL67" s="33">
        <v>-959.33135919100005</v>
      </c>
      <c r="CM67" s="33">
        <v>-959.20805779199998</v>
      </c>
      <c r="CN67" s="74">
        <v>-959.01538508399994</v>
      </c>
      <c r="CO67" s="74">
        <v>-0.11613304408</v>
      </c>
      <c r="CP67" s="34">
        <f>627.5095*(CJ68-CJ66)</f>
        <v>47.325798242813384</v>
      </c>
      <c r="CQ67" s="34">
        <f>627.5095*(CN68-CN66)</f>
        <v>28.500734126192782</v>
      </c>
      <c r="CR67" s="34">
        <f>627.5095*(CM68-CM66)</f>
        <v>36.127021487162835</v>
      </c>
      <c r="CS67" s="34">
        <f>627.5095*(CK68-CK66)</f>
        <v>31.626590024791071</v>
      </c>
      <c r="CT67" s="34">
        <f>627.5095*(CL68-CL66)</f>
        <v>31.184655636125257</v>
      </c>
      <c r="CU67" s="33">
        <f t="shared" si="22"/>
        <v>2.6839215099324747</v>
      </c>
      <c r="CV67" s="33">
        <f t="shared" si="23"/>
        <v>-4.9423658510375788</v>
      </c>
      <c r="CW67" s="23"/>
      <c r="CX67" s="33">
        <f>CQ67-'CCSD(T)'!BW68</f>
        <v>3.1501611271803398E-2</v>
      </c>
      <c r="CY67" s="33">
        <f>CR67-'CCSD(T)'!CF68</f>
        <v>0.2809518545855596</v>
      </c>
      <c r="CZ67" s="33">
        <f>CS67-'CCSD(T)'!CG68</f>
        <v>1.0040017844130418</v>
      </c>
      <c r="DA67" s="33">
        <f>CT67-'CCSD(T)'!CG68</f>
        <v>0.56206739574722775</v>
      </c>
      <c r="DB67" s="33">
        <f>CP67-'CCSD(T)'!BV68</f>
        <v>8.534113255461051E-2</v>
      </c>
      <c r="DC67" s="33"/>
      <c r="DD67" s="33">
        <f t="shared" si="24"/>
        <v>0.19561072203094909</v>
      </c>
      <c r="DE67" s="33">
        <f t="shared" si="57"/>
        <v>0.28111554116166815</v>
      </c>
      <c r="DH67" s="71" t="str">
        <f t="shared" si="41"/>
        <v>22_start</v>
      </c>
      <c r="DI67" s="71" t="str">
        <f t="shared" si="42"/>
        <v>∆E#rev</v>
      </c>
      <c r="DJ67" s="23">
        <f t="shared" si="43"/>
        <v>-0.12464848708489029</v>
      </c>
      <c r="DK67" s="23">
        <f t="shared" si="44"/>
        <v>-0.11481009062146796</v>
      </c>
      <c r="DL67" s="23">
        <f t="shared" si="45"/>
        <v>-0.11534816876271847</v>
      </c>
      <c r="DN67" s="71">
        <f>'CCSD(T)'!BX68</f>
        <v>35.830978213171505</v>
      </c>
      <c r="DO67" s="23">
        <f t="shared" si="46"/>
        <v>0.29604327399133012</v>
      </c>
      <c r="DP67" s="39">
        <f>'CCSD(T)'!CG68</f>
        <v>30.622588240378029</v>
      </c>
      <c r="DQ67" s="23">
        <f t="shared" si="47"/>
        <v>0.56206739574722775</v>
      </c>
      <c r="DR67" s="23">
        <f t="shared" si="36"/>
        <v>1.0040017844130418</v>
      </c>
      <c r="DU67" s="75">
        <f t="shared" ref="DU67:DU98" si="64">CO67</f>
        <v>-0.11613304408</v>
      </c>
      <c r="DV67" s="23">
        <f t="shared" ref="DV67:DV98" si="65">CL67-CM67</f>
        <v>-0.12330139900006998</v>
      </c>
      <c r="DW67">
        <f t="shared" si="31"/>
        <v>1.0617253683209402</v>
      </c>
      <c r="DY67" s="5" t="s">
        <v>64</v>
      </c>
      <c r="DZ67">
        <v>-961.445254342</v>
      </c>
      <c r="EA67" s="34">
        <f>627.5095*(DZ68-DZ66)</f>
        <v>33.755188689498581</v>
      </c>
      <c r="EB67" s="28"/>
      <c r="EC67" s="5" t="s">
        <v>64</v>
      </c>
      <c r="ED67" s="33">
        <v>-956.98921945999996</v>
      </c>
      <c r="EE67" s="21">
        <f t="shared" si="32"/>
        <v>-961.64535042476007</v>
      </c>
      <c r="EF67" s="33">
        <v>-961.65538570199999</v>
      </c>
      <c r="EG67" s="33">
        <v>-961.44598196000004</v>
      </c>
      <c r="EH67" s="74">
        <v>-961.30657494000002</v>
      </c>
      <c r="EI67" s="74">
        <v>-0.19936846476</v>
      </c>
      <c r="EJ67" s="34">
        <f>627.5095*(ED68-ED66)</f>
        <v>46.926965127304442</v>
      </c>
      <c r="EK67" s="34">
        <f>627.5095*(EH68-EH66)</f>
        <v>23.916587720846763</v>
      </c>
      <c r="EL67" s="34">
        <f>627.5095*(EG68-EG66)</f>
        <v>33.751877949361258</v>
      </c>
      <c r="EM67" s="34">
        <f>627.5095*(EE68-EE66)</f>
        <v>28.408511238644511</v>
      </c>
      <c r="EN67" s="34">
        <f>627.5095*(EF68-EF66)</f>
        <v>27.950208746675884</v>
      </c>
      <c r="EO67" s="33">
        <f t="shared" si="33"/>
        <v>4.0336210258291203</v>
      </c>
      <c r="EP67" s="33">
        <f t="shared" si="34"/>
        <v>-5.8016692026853747</v>
      </c>
      <c r="ER67" s="39"/>
      <c r="ES67" s="23">
        <f>EN67-'LNO-CCSD(T)-def2nZVP'!MF68</f>
        <v>0.62963481944010979</v>
      </c>
      <c r="ET67" s="33">
        <f>EN67-'LNO-CCSD(T)-def2nZVP'!PV68</f>
        <v>0.94095112743747222</v>
      </c>
      <c r="EU67" s="23"/>
    </row>
    <row r="68" spans="1:151" ht="17">
      <c r="A68" s="1">
        <v>-14.75</v>
      </c>
      <c r="B68" s="6"/>
      <c r="C68" s="5" t="s">
        <v>65</v>
      </c>
      <c r="D68" s="33">
        <v>-955.93842578900001</v>
      </c>
      <c r="E68" s="33">
        <f t="shared" ref="E68:E110" si="66">G68+I68</f>
        <v>-959.78884994767407</v>
      </c>
      <c r="F68" s="33">
        <v>-959.79664418300001</v>
      </c>
      <c r="G68" s="33">
        <v>-959.65129239500004</v>
      </c>
      <c r="H68" s="33">
        <v>-959.45838389000005</v>
      </c>
      <c r="I68" s="335">
        <v>-0.13755755267399999</v>
      </c>
      <c r="J68" s="18" t="s">
        <v>120</v>
      </c>
      <c r="K68" s="34">
        <f>627.5095*(D66-D67)</f>
        <v>-20.914444848238794</v>
      </c>
      <c r="L68" s="34">
        <f>627.5095*(H66-H67)</f>
        <v>-16.741338500665197</v>
      </c>
      <c r="M68" s="34">
        <f>627.5095*(G66-G67)</f>
        <v>-18.782556623113742</v>
      </c>
      <c r="N68" s="34">
        <f>627.5095*(E66-E67)</f>
        <v>-17.046351439062299</v>
      </c>
      <c r="O68" s="34">
        <f>627.5095*(F66-F67)</f>
        <v>-16.698216047859876</v>
      </c>
      <c r="P68" s="33">
        <f t="shared" si="60"/>
        <v>4.3122452805320677E-2</v>
      </c>
      <c r="Q68" s="23">
        <f t="shared" si="61"/>
        <v>2.0843405752538651</v>
      </c>
      <c r="R68" s="33">
        <f>O68-'CCSD(T)'!CI69</f>
        <v>-0.67585142187914471</v>
      </c>
      <c r="S68" s="33"/>
      <c r="T68" s="5" t="s">
        <v>65</v>
      </c>
      <c r="U68" s="9">
        <v>-955.93912187900003</v>
      </c>
      <c r="V68" s="52">
        <f t="shared" ref="V68:V110" si="67">X68+Z68</f>
        <v>-959.78940118420201</v>
      </c>
      <c r="W68" s="336">
        <v>-959.79719788499995</v>
      </c>
      <c r="X68" s="10">
        <v>-959.65183794300003</v>
      </c>
      <c r="Y68" s="10">
        <v>-959.45908543400003</v>
      </c>
      <c r="Z68" s="9">
        <v>-0.137563241202</v>
      </c>
      <c r="AA68" s="18" t="s">
        <v>120</v>
      </c>
      <c r="AB68" s="34">
        <f>627.5095*(U66-U67)</f>
        <v>-20.892756864902189</v>
      </c>
      <c r="AC68" s="34">
        <f>627.5095*(Y66-Y67)</f>
        <v>-16.947392540195697</v>
      </c>
      <c r="AD68" s="34">
        <f>627.5095*(X66-X67)</f>
        <v>-18.758290203257921</v>
      </c>
      <c r="AE68" s="34">
        <f>627.5095*(V66-V67)</f>
        <v>-17.013698000840616</v>
      </c>
      <c r="AF68" s="34">
        <f>627.5095*(W66-W67)</f>
        <v>-16.664757868818757</v>
      </c>
      <c r="AG68" s="33">
        <f t="shared" si="37"/>
        <v>0.28263467137693965</v>
      </c>
      <c r="AH68" s="23">
        <f t="shared" si="38"/>
        <v>2.0935323344391641</v>
      </c>
      <c r="AI68" s="39">
        <f>AF68-'CCSD(T)'!CI69</f>
        <v>-0.64239324283802546</v>
      </c>
      <c r="AJ68" s="361"/>
      <c r="AK68" s="5" t="s">
        <v>65</v>
      </c>
      <c r="AL68" s="9">
        <v>-955.93912182700001</v>
      </c>
      <c r="AM68" s="52">
        <f t="shared" ref="AM68:AM110" si="68">AO68+AQ68</f>
        <v>-959.780822245433</v>
      </c>
      <c r="AN68" s="277">
        <v>-959.78743178699995</v>
      </c>
      <c r="AO68" s="9">
        <v>-959.65083643599996</v>
      </c>
      <c r="AP68" s="9">
        <v>-959.45546042700005</v>
      </c>
      <c r="AQ68" s="9">
        <v>-0.129985809433</v>
      </c>
      <c r="AR68" s="18" t="s">
        <v>120</v>
      </c>
      <c r="AS68" s="34">
        <f>627.5095*(AL66-AL67)</f>
        <v>-20.892772552616464</v>
      </c>
      <c r="AT68" s="34">
        <f>627.5095*(AP66-AP67)</f>
        <v>-16.883572941491344</v>
      </c>
      <c r="AU68" s="34">
        <f>627.5095*(AO66-AO67)</f>
        <v>-18.118045397890764</v>
      </c>
      <c r="AV68" s="34">
        <f>627.5095*(AM66-AM67)</f>
        <v>-16.704915707529246</v>
      </c>
      <c r="AW68" s="34">
        <f>627.5095*(AN66-AN67)</f>
        <v>-16.42970222274155</v>
      </c>
      <c r="AX68" s="33">
        <f t="shared" si="39"/>
        <v>0.45387071874979412</v>
      </c>
      <c r="AY68" s="23">
        <f t="shared" si="40"/>
        <v>1.6883431751492139</v>
      </c>
      <c r="AZ68" s="33">
        <f>AW68-'CCSD(T)'!CI69</f>
        <v>-0.4073375967608186</v>
      </c>
      <c r="BA68" s="33"/>
      <c r="BB68" s="5" t="s">
        <v>65</v>
      </c>
      <c r="BC68" s="33">
        <v>-955.80601215900003</v>
      </c>
      <c r="BD68" s="33">
        <v>-955.80661627999996</v>
      </c>
      <c r="BE68" s="33">
        <v>-955.80513518999999</v>
      </c>
      <c r="BF68" s="33">
        <f t="shared" ref="BF68:BF110" si="69">BH68+BJ68</f>
        <v>-959.29871268497106</v>
      </c>
      <c r="BG68" s="33">
        <v>-959.30606112600003</v>
      </c>
      <c r="BH68" s="33">
        <v>-959.17786654600002</v>
      </c>
      <c r="BI68" s="33">
        <v>-958.99497395399999</v>
      </c>
      <c r="BJ68" s="4">
        <v>-0.12084613897099999</v>
      </c>
      <c r="BK68" s="18" t="s">
        <v>120</v>
      </c>
      <c r="BL68" s="34">
        <f>627.5095*(BC66-BC67)</f>
        <v>-19.310892639226704</v>
      </c>
      <c r="BM68" s="34">
        <f>627.5095*(BD66-BD67)</f>
        <v>-19.352204727150852</v>
      </c>
      <c r="BN68" s="34">
        <f>627.5095*(BE66-BE67)</f>
        <v>-19.249713600538485</v>
      </c>
      <c r="BO68" s="34">
        <f>627.5095*(BI66-BI67)</f>
        <v>-15.841190555720578</v>
      </c>
      <c r="BP68" s="34">
        <f>627.5095*(BH66-BH67)</f>
        <v>-17.409749697421184</v>
      </c>
      <c r="BQ68" s="34">
        <f>627.5095*(BF66-BF67)</f>
        <v>-15.860277761195954</v>
      </c>
      <c r="BR68" s="34">
        <f>627.5095*(BG66-BG67)</f>
        <v>-15.531652669488865</v>
      </c>
      <c r="BS68" s="33">
        <f t="shared" si="62"/>
        <v>0.30953788623171263</v>
      </c>
      <c r="BT68" s="33">
        <f t="shared" si="63"/>
        <v>1.8780970279323181</v>
      </c>
      <c r="BU68" s="68">
        <f t="shared" ref="BU68:BU107" si="70">BR68-BQ68</f>
        <v>0.32862509170708876</v>
      </c>
      <c r="BV68" s="18" t="str">
        <f t="shared" si="54"/>
        <v>22_ts</v>
      </c>
      <c r="BW68" s="57">
        <f>BL68-'CCSD(T)'!BV69</f>
        <v>-0.34574103524507294</v>
      </c>
      <c r="BX68" s="65">
        <f>BM68-'CCSD(T)'!BV69</f>
        <v>-0.38705312316922047</v>
      </c>
      <c r="BY68" s="65">
        <f>BN68-'CCSD(T)'!BV69</f>
        <v>-0.2845619965568531</v>
      </c>
      <c r="BZ68" s="57">
        <f>BO68-'CCSD(T)'!BW69</f>
        <v>-0.10578352427597437</v>
      </c>
      <c r="CA68" s="57">
        <f>BP68-'CCSD(T)'!BX69</f>
        <v>-0.65375057882605248</v>
      </c>
      <c r="CB68" s="57"/>
      <c r="CC68" s="57">
        <f>BR68-'CCSD(T)'!BY69</f>
        <v>-0.82537449295287324</v>
      </c>
      <c r="CD68" s="23">
        <f>BQ68-'CCSD(T)'!BY69</f>
        <v>-1.153999584659962</v>
      </c>
      <c r="CE68" s="23">
        <f t="shared" si="58"/>
        <v>-0.30800954358097954</v>
      </c>
      <c r="CF68" s="23">
        <f t="shared" si="59"/>
        <v>-0.17162391412682076</v>
      </c>
      <c r="CH68" s="23"/>
      <c r="CI68" s="5" t="s">
        <v>65</v>
      </c>
      <c r="CJ68" s="33">
        <v>-955.80661622800005</v>
      </c>
      <c r="CK68" s="21">
        <f t="shared" ref="CK68:CK110" si="71">CM68+CO68</f>
        <v>-959.29918576364207</v>
      </c>
      <c r="CL68" s="33">
        <v>-959.306535973</v>
      </c>
      <c r="CM68" s="33">
        <v>-959.17834440900003</v>
      </c>
      <c r="CN68" s="74">
        <v>-958.99558252400004</v>
      </c>
      <c r="CO68" s="74">
        <v>-0.12084135464200001</v>
      </c>
      <c r="CP68" s="34">
        <f>627.5095*(CJ66-CJ67)</f>
        <v>-19.352090520416862</v>
      </c>
      <c r="CQ68" s="34">
        <f>627.5095*(CN66-CN67)</f>
        <v>-16.074439601933797</v>
      </c>
      <c r="CR68" s="34">
        <f>627.5095*(CM66-CM67)</f>
        <v>-17.48159137755956</v>
      </c>
      <c r="CS68" s="34">
        <f>627.5095*(CK66-CK67)</f>
        <v>-15.935669521807663</v>
      </c>
      <c r="CT68" s="34">
        <f>627.5095*(CL66-CL67)</f>
        <v>-15.607850520522012</v>
      </c>
      <c r="CU68" s="33">
        <f t="shared" ref="CU68:CU110" si="72">CT68-CQ68</f>
        <v>0.46658908141178479</v>
      </c>
      <c r="CV68" s="33">
        <f t="shared" ref="CV68:CV110" si="73">CT68-CR68</f>
        <v>1.8737408570375482</v>
      </c>
      <c r="CW68" s="23"/>
      <c r="CX68" s="33">
        <f>CQ68-'CCSD(T)'!BW69</f>
        <v>-0.33903257048919322</v>
      </c>
      <c r="CY68" s="33">
        <f>CR68-'CCSD(T)'!CF69</f>
        <v>-0.45212475637946525</v>
      </c>
      <c r="CZ68" s="33">
        <f>CS68-'CCSD(T)'!CG69</f>
        <v>-0.96746239202791706</v>
      </c>
      <c r="DA68" s="33">
        <f>CT68-'CCSD(T)'!CG69</f>
        <v>-0.6396433907422665</v>
      </c>
      <c r="DB68" s="33">
        <f>CP68-'CCSD(T)'!BV69</f>
        <v>-0.3869389164352306</v>
      </c>
      <c r="DC68" s="33"/>
      <c r="DD68" s="33">
        <f t="shared" ref="DD68:DD107" si="74">CY68-DB68</f>
        <v>-6.5185839944234658E-2</v>
      </c>
      <c r="DE68" s="33">
        <f t="shared" si="57"/>
        <v>-0.18751863436280125</v>
      </c>
      <c r="DH68" s="71" t="str">
        <f t="shared" si="41"/>
        <v>22_ts</v>
      </c>
      <c r="DI68" s="71" t="str">
        <f t="shared" si="42"/>
        <v>∆Ereac</v>
      </c>
      <c r="DJ68" s="23">
        <f t="shared" si="43"/>
        <v>-7.1841680138376773E-2</v>
      </c>
      <c r="DK68" s="23">
        <f t="shared" si="44"/>
        <v>-7.5391760611708492E-2</v>
      </c>
      <c r="DL68" s="23">
        <f t="shared" si="45"/>
        <v>-7.6197851033146691E-2</v>
      </c>
      <c r="DN68" s="71">
        <f>'CCSD(T)'!BX69</f>
        <v>-16.755999118595131</v>
      </c>
      <c r="DO68" s="23">
        <f t="shared" si="46"/>
        <v>-0.72559225896442925</v>
      </c>
      <c r="DP68" s="39">
        <f>'CCSD(T)'!CG69</f>
        <v>-14.968207129779746</v>
      </c>
      <c r="DQ68" s="23">
        <f t="shared" si="47"/>
        <v>-0.6396433907422665</v>
      </c>
      <c r="DR68" s="23">
        <f t="shared" si="36"/>
        <v>-0.96746239202791706</v>
      </c>
      <c r="DU68" s="75">
        <f t="shared" si="64"/>
        <v>-0.12084135464200001</v>
      </c>
      <c r="DV68" s="23">
        <f t="shared" si="65"/>
        <v>-0.12819156399996245</v>
      </c>
      <c r="DW68">
        <f t="shared" ref="DW68:DW106" si="75">DV68/DU68</f>
        <v>1.0608252810450354</v>
      </c>
      <c r="DY68" s="5" t="s">
        <v>65</v>
      </c>
      <c r="DZ68">
        <v>-961.41636110299999</v>
      </c>
      <c r="EA68" s="34">
        <f>627.5095*(DZ66-DZ67)</f>
        <v>-15.624406731220096</v>
      </c>
      <c r="EB68" s="28"/>
      <c r="EC68" s="5" t="s">
        <v>65</v>
      </c>
      <c r="ED68" s="33">
        <v>-956.94299987199997</v>
      </c>
      <c r="EE68" s="21">
        <f t="shared" ref="EE68:EE110" si="76">EG68+EI68</f>
        <v>-961.62152848932601</v>
      </c>
      <c r="EF68" s="33">
        <v>-961.63171270600003</v>
      </c>
      <c r="EG68" s="33">
        <v>-961.41652733199999</v>
      </c>
      <c r="EH68" s="74">
        <v>-961.28967058299997</v>
      </c>
      <c r="EI68" s="74">
        <v>-0.20500115732599999</v>
      </c>
      <c r="EJ68" s="34">
        <f>627.5095*(ED66-ED67)</f>
        <v>-17.923734571227616</v>
      </c>
      <c r="EK68" s="34">
        <f>627.5095*(EH66-EH67)</f>
        <v>-13.308943111927654</v>
      </c>
      <c r="EL68" s="34">
        <f>627.5095*(EG66-EG67)</f>
        <v>-15.268819060361897</v>
      </c>
      <c r="EM68" s="34">
        <f>627.5095*(EE66-EE67)</f>
        <v>-13.460020445386997</v>
      </c>
      <c r="EN68" s="34">
        <f>627.5095*(EF66-EF67)</f>
        <v>-13.095178863239415</v>
      </c>
      <c r="EO68" s="33">
        <f t="shared" ref="EO68:EO107" si="77">EN68-EK68</f>
        <v>0.21376424868823918</v>
      </c>
      <c r="EP68" s="33">
        <f t="shared" ref="EP68:EP107" si="78">EN68-EL68</f>
        <v>2.1736401971224826</v>
      </c>
      <c r="ER68" s="39"/>
      <c r="ES68" s="23">
        <f>EN68-'LNO-CCSD(T)-def2nZVP'!MF69</f>
        <v>-0.20304943553993837</v>
      </c>
      <c r="ET68" s="33">
        <f>EN68-'LNO-CCSD(T)-def2nZVP'!PV69</f>
        <v>7.5431779808496913E-2</v>
      </c>
      <c r="EU68" s="23"/>
    </row>
    <row r="69" spans="1:151" ht="17">
      <c r="A69" s="1">
        <v>30.71</v>
      </c>
      <c r="B69" s="6"/>
      <c r="C69" s="5" t="s">
        <v>66</v>
      </c>
      <c r="D69" s="33">
        <v>-1006.989488573</v>
      </c>
      <c r="E69" s="33">
        <f t="shared" si="66"/>
        <v>-1010.9805343936659</v>
      </c>
      <c r="F69" s="33">
        <v>-1010.994900053</v>
      </c>
      <c r="G69" s="33">
        <v>-1010.812975683</v>
      </c>
      <c r="H69" s="33">
        <v>-1010.7726577559999</v>
      </c>
      <c r="I69" s="335">
        <v>-0.167558710666</v>
      </c>
      <c r="J69" s="18" t="s">
        <v>118</v>
      </c>
      <c r="K69" s="34">
        <f>627.5095*(D71-D70)</f>
        <v>41.083794956335396</v>
      </c>
      <c r="L69" s="34">
        <f>627.5095*(H71-H70)</f>
        <v>24.509997727086706</v>
      </c>
      <c r="M69" s="34">
        <f>627.5095*(G71-G70)</f>
        <v>31.719835898383735</v>
      </c>
      <c r="N69" s="34">
        <f>627.5095*(E71-E70)</f>
        <v>30.289777381044207</v>
      </c>
      <c r="O69" s="34">
        <f>627.5095*(F71-F70)</f>
        <v>29.840158173972615</v>
      </c>
      <c r="P69" s="33">
        <f t="shared" si="60"/>
        <v>5.330160446885909</v>
      </c>
      <c r="Q69" s="23">
        <f t="shared" si="61"/>
        <v>-1.8796777244111205</v>
      </c>
      <c r="R69" s="33">
        <f>O69-'CCSD(T)'!CI70</f>
        <v>0.36026598814020616</v>
      </c>
      <c r="S69" s="33"/>
      <c r="T69" s="5" t="s">
        <v>66</v>
      </c>
      <c r="U69" s="9">
        <v>-1006.988473196</v>
      </c>
      <c r="V69" s="52">
        <f t="shared" si="67"/>
        <v>-1010.979589889364</v>
      </c>
      <c r="W69" s="336">
        <v>-1010.993954173</v>
      </c>
      <c r="X69" s="10">
        <v>-1010.812003614</v>
      </c>
      <c r="Y69" s="10">
        <v>-1010.772005823</v>
      </c>
      <c r="Z69" s="9">
        <v>-0.167586275364</v>
      </c>
      <c r="AA69" s="18" t="s">
        <v>118</v>
      </c>
      <c r="AB69" s="34">
        <f>627.5095*(U71-U70)</f>
        <v>41.454168633550495</v>
      </c>
      <c r="AC69" s="34">
        <f>627.5095*(Y71-Y70)</f>
        <v>24.89257332647103</v>
      </c>
      <c r="AD69" s="34">
        <f>627.5095*(X71-X70)</f>
        <v>32.056349162941615</v>
      </c>
      <c r="AE69" s="34">
        <f>627.5095*(V71-V70)</f>
        <v>30.621821291981526</v>
      </c>
      <c r="AF69" s="34">
        <f>627.5095*(W71-W70)</f>
        <v>30.177325930937418</v>
      </c>
      <c r="AG69" s="33">
        <f t="shared" si="37"/>
        <v>5.2847526044663873</v>
      </c>
      <c r="AH69" s="23">
        <f t="shared" si="38"/>
        <v>-1.8790232320041973</v>
      </c>
      <c r="AI69" s="39">
        <f>AF69-'CCSD(T)'!CI70</f>
        <v>0.697433745105009</v>
      </c>
      <c r="AJ69" s="361"/>
      <c r="AK69" s="5" t="s">
        <v>66</v>
      </c>
      <c r="AL69" s="9">
        <v>-1006.988473169</v>
      </c>
      <c r="AM69" s="52">
        <f t="shared" si="68"/>
        <v>-1010.9722222002511</v>
      </c>
      <c r="AN69" s="277">
        <v>-1010.984878797</v>
      </c>
      <c r="AO69" s="9">
        <v>-1010.812344949</v>
      </c>
      <c r="AP69" s="9">
        <v>-1010.767036806</v>
      </c>
      <c r="AQ69" s="9">
        <v>-0.159877251251</v>
      </c>
      <c r="AR69" s="18" t="s">
        <v>118</v>
      </c>
      <c r="AS69" s="34">
        <f>627.5095*(AL71-AL70)</f>
        <v>41.454137885482133</v>
      </c>
      <c r="AT69" s="34">
        <f>627.5095*(AP71-AP70)</f>
        <v>25.120657342037244</v>
      </c>
      <c r="AU69" s="34">
        <f>627.5095*(AO71-AO70)</f>
        <v>33.460050891296156</v>
      </c>
      <c r="AV69" s="34">
        <f>627.5095*(AM71-AM70)</f>
        <v>32.367749630197196</v>
      </c>
      <c r="AW69" s="34">
        <f>627.5095*(AN71-AN70)</f>
        <v>32.102460443490813</v>
      </c>
      <c r="AX69" s="33">
        <f t="shared" si="39"/>
        <v>6.9818031014535684</v>
      </c>
      <c r="AY69" s="23">
        <f t="shared" si="40"/>
        <v>-1.3575904478053431</v>
      </c>
      <c r="AZ69" s="33">
        <f>AW69-'CCSD(T)'!CI70</f>
        <v>2.6225682576584042</v>
      </c>
      <c r="BA69" s="33"/>
      <c r="BB69" s="5" t="s">
        <v>66</v>
      </c>
      <c r="BC69" s="33">
        <v>-1006.881813777</v>
      </c>
      <c r="BD69" s="33">
        <v>-1006.88100835</v>
      </c>
      <c r="BE69">
        <v>-1006.87956024308</v>
      </c>
      <c r="BF69" s="33">
        <f t="shared" si="69"/>
        <v>-1010.558079599898</v>
      </c>
      <c r="BG69" s="33">
        <v>-1010.571675294</v>
      </c>
      <c r="BH69" s="33">
        <v>-1010.407659353</v>
      </c>
      <c r="BI69" s="33">
        <v>-1010.353573551</v>
      </c>
      <c r="BJ69" s="4">
        <v>-0.15042024689799999</v>
      </c>
      <c r="BK69" s="18" t="s">
        <v>118</v>
      </c>
      <c r="BL69" s="34">
        <f>627.5095*(BC71-BC70)</f>
        <v>40.050570444095904</v>
      </c>
      <c r="BM69" s="34">
        <f>627.5095*(BD71-BD70)</f>
        <v>40.33669344077547</v>
      </c>
      <c r="BN69" s="34">
        <f>627.5095*(BE71-BE70)</f>
        <v>40.43618511596911</v>
      </c>
      <c r="BO69" s="34">
        <f>627.5095*(BI71-BI70)</f>
        <v>29.080642010561093</v>
      </c>
      <c r="BP69" s="34">
        <f>627.5095*(BH71-BH70)</f>
        <v>33.163331141680537</v>
      </c>
      <c r="BQ69" s="34">
        <f>627.5095*(BF71-BF70)</f>
        <v>31.913649443865925</v>
      </c>
      <c r="BR69" s="34">
        <f>627.5095*(BG71-BG70)</f>
        <v>31.462247641197756</v>
      </c>
      <c r="BS69" s="33">
        <f t="shared" si="62"/>
        <v>2.3816056306366633</v>
      </c>
      <c r="BT69" s="33">
        <f t="shared" si="63"/>
        <v>-1.7010835004827811</v>
      </c>
      <c r="BU69" s="68">
        <f t="shared" si="70"/>
        <v>-0.45140180266816898</v>
      </c>
      <c r="BV69" s="18" t="str">
        <f t="shared" si="54"/>
        <v>23_end</v>
      </c>
      <c r="BW69" s="57">
        <f>BL69-'CCSD(T)'!BV70</f>
        <v>0.49218316691874264</v>
      </c>
      <c r="BX69" s="65">
        <f>BM69-'CCSD(T)'!BV70</f>
        <v>0.77830616359830884</v>
      </c>
      <c r="BY69" s="65">
        <f>BN69-'CCSD(T)'!BV70</f>
        <v>0.87779783879194895</v>
      </c>
      <c r="BZ69" s="57">
        <f>BO69-'CCSD(T)'!BW70</f>
        <v>1.0878747936893554</v>
      </c>
      <c r="CA69" s="57">
        <f>BP69-'CCSD(T)'!BX70</f>
        <v>1.0515388656835327</v>
      </c>
      <c r="CB69" s="57"/>
      <c r="CC69" s="57">
        <f>BR69-'CCSD(T)'!BY70</f>
        <v>1.4485488503091446</v>
      </c>
      <c r="CD69" s="23">
        <f>BQ69-'CCSD(T)'!BY70</f>
        <v>1.8999506529773136</v>
      </c>
      <c r="CE69" s="23">
        <f t="shared" si="58"/>
        <v>0.55935569876479008</v>
      </c>
      <c r="CF69" s="23">
        <f t="shared" si="59"/>
        <v>0.39700998462561188</v>
      </c>
      <c r="CH69" s="23"/>
      <c r="CI69" s="5" t="s">
        <v>66</v>
      </c>
      <c r="CJ69" s="33">
        <v>-1006.8810082700001</v>
      </c>
      <c r="CK69" s="21">
        <f t="shared" si="71"/>
        <v>-1010.557306005683</v>
      </c>
      <c r="CL69" s="33">
        <v>-1010.570900614</v>
      </c>
      <c r="CM69" s="33">
        <v>-1010.406876086</v>
      </c>
      <c r="CN69" s="74">
        <v>-1010.353033192</v>
      </c>
      <c r="CO69" s="74">
        <v>-0.15042991968300001</v>
      </c>
      <c r="CP69" s="34">
        <f>627.5095*(CJ71-CJ70)</f>
        <v>40.336676498055468</v>
      </c>
      <c r="CQ69" s="34">
        <f>627.5095*(CN71-CN70)</f>
        <v>29.28355473751099</v>
      </c>
      <c r="CR69" s="34">
        <f>627.5095*(CM71-CM70)</f>
        <v>33.444171763393442</v>
      </c>
      <c r="CS69" s="34">
        <f>627.5095*(CK71-CK70)</f>
        <v>32.189142723876678</v>
      </c>
      <c r="CT69" s="34">
        <f>627.5095*(CL71-CL70)</f>
        <v>31.741018259659455</v>
      </c>
      <c r="CU69" s="33">
        <f t="shared" si="72"/>
        <v>2.4574635221484655</v>
      </c>
      <c r="CV69" s="33">
        <f t="shared" si="73"/>
        <v>-1.7031535037339864</v>
      </c>
      <c r="CW69" s="23"/>
      <c r="CX69" s="33">
        <f>CQ69-'CCSD(T)'!BW70</f>
        <v>1.2907875206392525</v>
      </c>
      <c r="CY69" s="33">
        <f>CR69-'CCSD(T)'!CF70</f>
        <v>0.50375076858672685</v>
      </c>
      <c r="CZ69" s="33">
        <f>CS69-'CCSD(T)'!CG70</f>
        <v>1.3024615669392361</v>
      </c>
      <c r="DA69" s="33">
        <f>CT69-'CCSD(T)'!CG70</f>
        <v>0.85433710272201324</v>
      </c>
      <c r="DB69" s="33">
        <f>CP69-'CCSD(T)'!BV70</f>
        <v>0.77828922087830676</v>
      </c>
      <c r="DC69" s="33"/>
      <c r="DD69" s="33">
        <f t="shared" si="74"/>
        <v>-0.27453845229157992</v>
      </c>
      <c r="DE69" s="33">
        <f t="shared" si="57"/>
        <v>0.35058633413528639</v>
      </c>
      <c r="DH69" s="71" t="str">
        <f t="shared" si="41"/>
        <v>23_end</v>
      </c>
      <c r="DI69" s="71" t="str">
        <f t="shared" si="42"/>
        <v>∆E#fwd</v>
      </c>
      <c r="DJ69" s="23">
        <f t="shared" si="43"/>
        <v>0.28084062171290469</v>
      </c>
      <c r="DK69" s="23">
        <f t="shared" si="44"/>
        <v>0.27549328001075324</v>
      </c>
      <c r="DL69" s="23">
        <f t="shared" si="45"/>
        <v>0.27877061846169937</v>
      </c>
      <c r="DN69" s="71">
        <f>'CCSD(T)'!BX70</f>
        <v>32.111792275997004</v>
      </c>
      <c r="DO69" s="23">
        <f t="shared" si="46"/>
        <v>1.3323794873964374</v>
      </c>
      <c r="DP69" s="39">
        <f>'CCSD(T)'!CG70</f>
        <v>30.886681156937442</v>
      </c>
      <c r="DQ69" s="23">
        <f t="shared" si="47"/>
        <v>0.85433710272201324</v>
      </c>
      <c r="DR69" s="23">
        <f t="shared" si="36"/>
        <v>1.3024615669392361</v>
      </c>
      <c r="DU69" s="75">
        <f t="shared" si="64"/>
        <v>-0.15042991968300001</v>
      </c>
      <c r="DV69" s="23">
        <f t="shared" si="65"/>
        <v>-0.1640245280000272</v>
      </c>
      <c r="DW69">
        <f t="shared" si="75"/>
        <v>1.0903717049485568</v>
      </c>
      <c r="DY69" s="5" t="s">
        <v>66</v>
      </c>
      <c r="DZ69">
        <v>-1012.626385375</v>
      </c>
      <c r="EA69" s="34">
        <f>627.5095*(DZ71-DZ70)</f>
        <v>33.70148642647721</v>
      </c>
      <c r="EB69" s="28"/>
      <c r="EC69" s="5" t="s">
        <v>66</v>
      </c>
      <c r="ED69" s="33">
        <v>-1008.033938194</v>
      </c>
      <c r="EE69" s="21">
        <f t="shared" si="76"/>
        <v>-1012.8680309335781</v>
      </c>
      <c r="EF69" s="33">
        <v>-1012.8853985870001</v>
      </c>
      <c r="EG69" s="33">
        <v>-1012.627044497</v>
      </c>
      <c r="EH69" s="74">
        <v>-1012.660843837</v>
      </c>
      <c r="EI69" s="74">
        <v>-0.24098643657800001</v>
      </c>
      <c r="EJ69" s="34">
        <f>627.5095*(ED71-ED70)</f>
        <v>44.894697800444597</v>
      </c>
      <c r="EK69" s="34">
        <f>627.5095*(EH71-EH70)</f>
        <v>24.476770471525022</v>
      </c>
      <c r="EL69" s="34">
        <f>627.5095*(EG71-EG70)</f>
        <v>33.324350079416305</v>
      </c>
      <c r="EM69" s="34">
        <f>627.5095*(EE71-EE70)</f>
        <v>31.323386233365987</v>
      </c>
      <c r="EN69" s="34">
        <f>627.5095*(EF71-EF70)</f>
        <v>30.776879882707519</v>
      </c>
      <c r="EO69" s="33">
        <f t="shared" si="77"/>
        <v>6.3001094111824969</v>
      </c>
      <c r="EP69" s="33">
        <f t="shared" si="78"/>
        <v>-2.5474701967087867</v>
      </c>
      <c r="ER69" s="39"/>
      <c r="ES69" s="23">
        <f>EN69-'LNO-CCSD(T)-def2nZVP'!MF70</f>
        <v>0.81866305026929354</v>
      </c>
      <c r="ET69" s="33">
        <f>EN69-'LNO-CCSD(T)-def2nZVP'!PV70</f>
        <v>1.3293782615283014</v>
      </c>
      <c r="EU69" s="23"/>
    </row>
    <row r="70" spans="1:151" ht="17">
      <c r="A70" s="1">
        <v>21.19</v>
      </c>
      <c r="B70" s="6"/>
      <c r="C70" s="5" t="s">
        <v>67</v>
      </c>
      <c r="D70" s="33">
        <v>-1007.001336957</v>
      </c>
      <c r="E70" s="33">
        <f t="shared" si="66"/>
        <v>-1010.992878810552</v>
      </c>
      <c r="F70" s="33">
        <v>-1011.007823619</v>
      </c>
      <c r="G70" s="33">
        <v>-1010.823616461</v>
      </c>
      <c r="H70" s="33">
        <v>-1010.785918712</v>
      </c>
      <c r="I70" s="335">
        <v>-0.16926234955200001</v>
      </c>
      <c r="J70" s="18" t="s">
        <v>119</v>
      </c>
      <c r="K70" s="34">
        <f>627.5095*(D71-D69)</f>
        <v>33.648821436676052</v>
      </c>
      <c r="L70" s="34">
        <f>627.5095*(H71-H69)</f>
        <v>16.188621857962424</v>
      </c>
      <c r="M70" s="34">
        <f>627.5095*(G71-G69)</f>
        <v>25.042646615968792</v>
      </c>
      <c r="N70" s="34">
        <f>627.5095*(E71-E69)</f>
        <v>22.543538513059662</v>
      </c>
      <c r="O70" s="34">
        <f>627.5095*(F71-F69)</f>
        <v>21.730497735141597</v>
      </c>
      <c r="P70" s="33">
        <f t="shared" si="60"/>
        <v>5.541875877179173</v>
      </c>
      <c r="Q70" s="23">
        <f t="shared" si="61"/>
        <v>-3.3121488808271948</v>
      </c>
      <c r="R70" s="33">
        <f>O70-'CCSD(T)'!CI71</f>
        <v>0.92845673974739995</v>
      </c>
      <c r="S70" s="33"/>
      <c r="T70" s="5" t="s">
        <v>67</v>
      </c>
      <c r="U70" s="9">
        <v>-1007.001752803</v>
      </c>
      <c r="V70" s="52">
        <f t="shared" si="67"/>
        <v>-1010.9932563777451</v>
      </c>
      <c r="W70" s="336">
        <v>-1011.008202053</v>
      </c>
      <c r="X70" s="10">
        <v>-1010.823949843</v>
      </c>
      <c r="Y70" s="10">
        <v>-1010.78698545</v>
      </c>
      <c r="Z70" s="9">
        <v>-0.16930653474499999</v>
      </c>
      <c r="AA70" s="18" t="s">
        <v>119</v>
      </c>
      <c r="AB70" s="34">
        <f>627.5095*(U71-U69)</f>
        <v>33.121089084738657</v>
      </c>
      <c r="AC70" s="34">
        <f>627.5095*(Y71-Y69)</f>
        <v>15.492715077512999</v>
      </c>
      <c r="AD70" s="34">
        <f>627.5095*(X71-X69)</f>
        <v>24.5599769762375</v>
      </c>
      <c r="AE70" s="34">
        <f>627.5095*(V71-V69)</f>
        <v>22.04597000120739</v>
      </c>
      <c r="AF70" s="34">
        <f>627.5095*(W71-W69)</f>
        <v>21.236645876095746</v>
      </c>
      <c r="AG70" s="33">
        <f t="shared" si="37"/>
        <v>5.7439307985827472</v>
      </c>
      <c r="AH70" s="23">
        <f t="shared" si="38"/>
        <v>-3.323331100141754</v>
      </c>
      <c r="AI70" s="39">
        <f>AF70-'CCSD(T)'!CI71</f>
        <v>0.43460488070154923</v>
      </c>
      <c r="AJ70" s="361"/>
      <c r="AK70" s="5" t="s">
        <v>67</v>
      </c>
      <c r="AL70" s="9">
        <v>-1007.001752777</v>
      </c>
      <c r="AM70" s="52">
        <f t="shared" si="68"/>
        <v>-1010.9880995126109</v>
      </c>
      <c r="AN70" s="277">
        <v>-1011.00132058</v>
      </c>
      <c r="AO70" s="9">
        <v>-1010.8264952759999</v>
      </c>
      <c r="AP70" s="9">
        <v>-1010.782247479</v>
      </c>
      <c r="AQ70" s="9">
        <v>-0.16160423661100001</v>
      </c>
      <c r="AR70" s="18" t="s">
        <v>119</v>
      </c>
      <c r="AS70" s="34">
        <f>627.5095*(AL71-AL69)</f>
        <v>33.121057709238769</v>
      </c>
      <c r="AT70" s="34">
        <f>627.5095*(AP71-AP69)</f>
        <v>15.575815533100059</v>
      </c>
      <c r="AU70" s="34">
        <f>627.5095*(AO71-AO69)</f>
        <v>24.580586270736841</v>
      </c>
      <c r="AV70" s="34">
        <f>627.5095*(AM71-AM69)</f>
        <v>22.404585289916302</v>
      </c>
      <c r="AW70" s="34">
        <f>627.5095*(AN71-AN69)</f>
        <v>21.785085414049327</v>
      </c>
      <c r="AX70" s="33">
        <f t="shared" si="39"/>
        <v>6.2092698809492681</v>
      </c>
      <c r="AY70" s="23">
        <f t="shared" si="40"/>
        <v>-2.7955008566875144</v>
      </c>
      <c r="AZ70" s="33">
        <f>AW70-'CCSD(T)'!CI71</f>
        <v>0.9830444186551297</v>
      </c>
      <c r="BA70" s="33"/>
      <c r="BB70" s="5" t="s">
        <v>67</v>
      </c>
      <c r="BC70" s="33">
        <v>-1006.892229503</v>
      </c>
      <c r="BD70" s="33">
        <v>-1006.89240505</v>
      </c>
      <c r="BE70">
        <v>-1006.89103478377</v>
      </c>
      <c r="BF70" s="33">
        <f t="shared" si="69"/>
        <v>-1010.575168793442</v>
      </c>
      <c r="BG70" s="33">
        <v>-1010.589417073</v>
      </c>
      <c r="BH70" s="33">
        <v>-1010.422822444</v>
      </c>
      <c r="BI70" s="33">
        <v>-1010.373520318</v>
      </c>
      <c r="BJ70" s="4">
        <v>-0.15234634944200001</v>
      </c>
      <c r="BK70" s="18" t="s">
        <v>119</v>
      </c>
      <c r="BL70" s="34">
        <f>627.5095*(BC71-BC69)</f>
        <v>33.514603429758154</v>
      </c>
      <c r="BM70" s="34">
        <f>627.5095*(BD71-BD69)</f>
        <v>33.185155922139586</v>
      </c>
      <c r="BN70" s="34">
        <f>627.5095*(BE71-BE69)</f>
        <v>33.235801824882579</v>
      </c>
      <c r="BO70" s="34">
        <f>627.5095*(BI71-BI69)</f>
        <v>16.563856223725281</v>
      </c>
      <c r="BP70" s="34">
        <f>627.5095*(BH71-BH69)</f>
        <v>23.648347489830652</v>
      </c>
      <c r="BQ70" s="34">
        <f>627.5095*(BF71-BF69)</f>
        <v>21.190018147634468</v>
      </c>
      <c r="BR70" s="34">
        <f>627.5095*(BG71-BG69)</f>
        <v>20.329112771758478</v>
      </c>
      <c r="BS70" s="33">
        <f t="shared" si="62"/>
        <v>3.7652565480331965</v>
      </c>
      <c r="BT70" s="33">
        <f t="shared" si="63"/>
        <v>-3.319234718072174</v>
      </c>
      <c r="BU70" s="68">
        <f t="shared" si="70"/>
        <v>-0.86090537587599059</v>
      </c>
      <c r="BV70" s="18" t="str">
        <f t="shared" si="54"/>
        <v>23_start</v>
      </c>
      <c r="BW70" s="57">
        <f>BL70-'CCSD(T)'!BV71</f>
        <v>0.70602146807888033</v>
      </c>
      <c r="BX70" s="65">
        <f>BM70-'CCSD(T)'!BV71</f>
        <v>0.37657396046031266</v>
      </c>
      <c r="BY70" s="65">
        <f>BN70-'CCSD(T)'!BV71</f>
        <v>0.42721986320330529</v>
      </c>
      <c r="BZ70" s="57">
        <f>BO70-'CCSD(T)'!BW71</f>
        <v>2.2912027947418281</v>
      </c>
      <c r="CA70" s="57">
        <f>BP70-'CCSD(T)'!BX71</f>
        <v>1.3711835321239967</v>
      </c>
      <c r="CB70" s="57"/>
      <c r="CC70" s="57">
        <f>BR70-'CCSD(T)'!BY71</f>
        <v>1.6752181718691546</v>
      </c>
      <c r="CD70" s="23">
        <f>BQ70-'CCSD(T)'!BY71</f>
        <v>2.5361235477451451</v>
      </c>
      <c r="CE70" s="23">
        <f t="shared" si="58"/>
        <v>0.66516206404511635</v>
      </c>
      <c r="CF70" s="23">
        <f t="shared" si="59"/>
        <v>0.30403463974515788</v>
      </c>
      <c r="CH70" s="23"/>
      <c r="CI70" s="5" t="s">
        <v>67</v>
      </c>
      <c r="CJ70" s="33">
        <v>-1006.892405061</v>
      </c>
      <c r="CK70" s="21">
        <f t="shared" si="71"/>
        <v>-1010.575352283974</v>
      </c>
      <c r="CL70" s="33">
        <v>-1010.589591144</v>
      </c>
      <c r="CM70" s="33">
        <v>-1010.422955002</v>
      </c>
      <c r="CN70" s="74">
        <v>-1010.374449367</v>
      </c>
      <c r="CO70" s="74">
        <v>-0.15239728197399999</v>
      </c>
      <c r="CP70" s="34">
        <f>627.5095*(CJ71-CJ69)</f>
        <v>33.185081876088262</v>
      </c>
      <c r="CQ70" s="34">
        <f>627.5095*(CN71-CN69)</f>
        <v>15.844701471340317</v>
      </c>
      <c r="CR70" s="34">
        <f>627.5095*(CM71-CM69)</f>
        <v>23.354499223710604</v>
      </c>
      <c r="CS70" s="34">
        <f>627.5095*(CK71-CK69)</f>
        <v>20.864931656651017</v>
      </c>
      <c r="CT70" s="34">
        <f>627.5095*(CL71-CL69)</f>
        <v>20.012533124650801</v>
      </c>
      <c r="CU70" s="33">
        <f t="shared" si="72"/>
        <v>4.1678316533104844</v>
      </c>
      <c r="CV70" s="33">
        <f t="shared" si="73"/>
        <v>-3.3419660990598032</v>
      </c>
      <c r="CW70" s="23"/>
      <c r="CX70" s="33">
        <f>CQ70-'CCSD(T)'!BW71</f>
        <v>1.5720480423568635</v>
      </c>
      <c r="CY70" s="33">
        <f>CR70-'CCSD(T)'!CF71</f>
        <v>0.36720543936836592</v>
      </c>
      <c r="CZ70" s="33">
        <f>CS70-'CCSD(T)'!CG71</f>
        <v>1.3878348595149959</v>
      </c>
      <c r="DA70" s="33">
        <f>CT70-'CCSD(T)'!CG71</f>
        <v>0.53543632751478043</v>
      </c>
      <c r="DB70" s="33">
        <f>CP70-'CCSD(T)'!BV71</f>
        <v>0.37649991440898845</v>
      </c>
      <c r="DC70" s="33"/>
      <c r="DD70" s="33">
        <f t="shared" si="74"/>
        <v>-9.2944750406225296E-3</v>
      </c>
      <c r="DE70" s="33">
        <f t="shared" si="57"/>
        <v>0.16823088814641451</v>
      </c>
      <c r="DH70" s="71" t="str">
        <f t="shared" si="41"/>
        <v>23_start</v>
      </c>
      <c r="DI70" s="71" t="str">
        <f t="shared" si="42"/>
        <v>∆E#rev</v>
      </c>
      <c r="DJ70" s="23">
        <f t="shared" si="43"/>
        <v>-0.29384826612004744</v>
      </c>
      <c r="DK70" s="23">
        <f t="shared" si="44"/>
        <v>-0.32508649098345188</v>
      </c>
      <c r="DL70" s="23">
        <f t="shared" si="45"/>
        <v>-0.31657964710767672</v>
      </c>
      <c r="DN70" s="71">
        <f>'CCSD(T)'!BX71</f>
        <v>22.277163957706655</v>
      </c>
      <c r="DO70" s="23">
        <f t="shared" si="46"/>
        <v>1.0773352660039492</v>
      </c>
      <c r="DP70" s="39">
        <f>'CCSD(T)'!CG71</f>
        <v>19.477096797136021</v>
      </c>
      <c r="DQ70" s="23">
        <f t="shared" si="47"/>
        <v>0.53543632751478043</v>
      </c>
      <c r="DR70" s="23">
        <f t="shared" si="36"/>
        <v>1.3878348595149959</v>
      </c>
      <c r="DU70" s="75">
        <f t="shared" si="64"/>
        <v>-0.15239728197399999</v>
      </c>
      <c r="DV70" s="23">
        <f t="shared" si="65"/>
        <v>-0.16663614200001575</v>
      </c>
      <c r="DW70">
        <f t="shared" si="75"/>
        <v>1.093432506417306</v>
      </c>
      <c r="DY70" s="5" t="s">
        <v>67</v>
      </c>
      <c r="DZ70">
        <v>-1012.641124151</v>
      </c>
      <c r="EA70" s="34">
        <f>627.5095*(DZ71-DZ69)</f>
        <v>24.452764468139932</v>
      </c>
      <c r="EB70" s="28"/>
      <c r="EC70" s="5" t="s">
        <v>67</v>
      </c>
      <c r="ED70" s="33">
        <v>-1008.0519662740001</v>
      </c>
      <c r="EE70" s="21">
        <f t="shared" si="76"/>
        <v>-1012.8832027446221</v>
      </c>
      <c r="EF70" s="33">
        <v>-1012.901086483</v>
      </c>
      <c r="EG70" s="33">
        <v>-1012.640921261</v>
      </c>
      <c r="EH70" s="74">
        <v>-1012.678276622</v>
      </c>
      <c r="EI70" s="74">
        <v>-0.242281483622</v>
      </c>
      <c r="EJ70" s="34">
        <f>627.5095*(ED71-ED69)</f>
        <v>33.581906333670872</v>
      </c>
      <c r="EK70" s="34">
        <f>627.5095*(EH71-EH69)</f>
        <v>13.537532272578385</v>
      </c>
      <c r="EL70" s="34">
        <f>627.5095*(EG71-EG69)</f>
        <v>24.616548840174513</v>
      </c>
      <c r="EM70" s="34">
        <f>627.5095*(EE71-EE69)</f>
        <v>21.802930671078656</v>
      </c>
      <c r="EN70" s="34">
        <f>627.5095*(EF71-EF69)</f>
        <v>20.932576107747227</v>
      </c>
      <c r="EO70" s="33">
        <f t="shared" si="77"/>
        <v>7.3950438351688419</v>
      </c>
      <c r="EP70" s="33">
        <f t="shared" si="78"/>
        <v>-3.6839727324272857</v>
      </c>
      <c r="ER70" s="39"/>
      <c r="ES70" s="23">
        <f>EN70-'LNO-CCSD(T)-def2nZVP'!MF71</f>
        <v>0.59800519558657328</v>
      </c>
      <c r="ET70" s="33">
        <f>EN70-'LNO-CCSD(T)-def2nZVP'!PV71</f>
        <v>0.58226772717162234</v>
      </c>
      <c r="EU70" s="23"/>
    </row>
    <row r="71" spans="1:151" ht="17">
      <c r="A71" s="1">
        <v>9.52</v>
      </c>
      <c r="B71" s="6"/>
      <c r="C71" s="5" t="s">
        <v>68</v>
      </c>
      <c r="D71" s="33">
        <v>-1006.935865765</v>
      </c>
      <c r="E71" s="33">
        <f t="shared" si="66"/>
        <v>-1010.9446089797669</v>
      </c>
      <c r="F71" s="33">
        <v>-1010.960270302</v>
      </c>
      <c r="G71" s="33">
        <v>-1010.773067687</v>
      </c>
      <c r="H71" s="33">
        <v>-1010.746859546</v>
      </c>
      <c r="I71" s="335">
        <v>-0.171541292767</v>
      </c>
      <c r="J71" s="18" t="s">
        <v>120</v>
      </c>
      <c r="K71" s="34">
        <f>627.5095*(D69-D70)</f>
        <v>7.4349735196593496</v>
      </c>
      <c r="L71" s="34">
        <f>627.5095*(H69-H70)</f>
        <v>8.3213758691242816</v>
      </c>
      <c r="M71" s="34">
        <f>627.5095*(G69-G70)</f>
        <v>6.6771892824149415</v>
      </c>
      <c r="N71" s="34">
        <f>627.5095*(E69-E70)</f>
        <v>7.7462388679845429</v>
      </c>
      <c r="O71" s="34">
        <f>627.5095*(F69-F70)</f>
        <v>8.1096604388310176</v>
      </c>
      <c r="P71" s="33">
        <f t="shared" si="60"/>
        <v>-0.21171543029326401</v>
      </c>
      <c r="Q71" s="23">
        <f t="shared" si="61"/>
        <v>1.4324711564160761</v>
      </c>
      <c r="R71" s="33">
        <f>O71-'CCSD(T)'!CI72</f>
        <v>-0.56819075160719201</v>
      </c>
      <c r="S71" s="33"/>
      <c r="T71" s="5" t="s">
        <v>68</v>
      </c>
      <c r="U71" s="9">
        <v>-1006.9356913829999</v>
      </c>
      <c r="V71" s="52">
        <f t="shared" si="67"/>
        <v>-1010.944457401328</v>
      </c>
      <c r="W71" s="336">
        <v>-1010.960111425</v>
      </c>
      <c r="X71" s="10">
        <v>-1010.772864801</v>
      </c>
      <c r="Y71" s="10">
        <v>-1010.747316611</v>
      </c>
      <c r="Z71" s="9">
        <v>-0.171592600328</v>
      </c>
      <c r="AA71" s="18" t="s">
        <v>120</v>
      </c>
      <c r="AB71" s="34">
        <f>627.5095*(U69-U70)</f>
        <v>8.3330795488118348</v>
      </c>
      <c r="AC71" s="34">
        <f>627.5095*(Y69-Y70)</f>
        <v>9.3998582489580293</v>
      </c>
      <c r="AD71" s="34">
        <f>627.5095*(X69-X70)</f>
        <v>7.496372186704118</v>
      </c>
      <c r="AE71" s="34">
        <f>627.5095*(V69-V70)</f>
        <v>8.5758512907741338</v>
      </c>
      <c r="AF71" s="34">
        <f>627.5095*(W69-W70)</f>
        <v>8.9406800548416712</v>
      </c>
      <c r="AG71" s="33">
        <f t="shared" si="37"/>
        <v>-0.45917819411635818</v>
      </c>
      <c r="AH71" s="23">
        <f t="shared" si="38"/>
        <v>1.4443078681375532</v>
      </c>
      <c r="AI71" s="39">
        <f>AF71-'CCSD(T)'!CI72</f>
        <v>0.26282886440346154</v>
      </c>
      <c r="AJ71" s="361"/>
      <c r="AK71" s="5" t="s">
        <v>68</v>
      </c>
      <c r="AL71" s="9">
        <v>-1006.935691406</v>
      </c>
      <c r="AM71" s="52">
        <f t="shared" si="68"/>
        <v>-1010.9365182223991</v>
      </c>
      <c r="AN71" s="277">
        <v>-1010.950162055</v>
      </c>
      <c r="AO71" s="9">
        <v>-1010.773173293</v>
      </c>
      <c r="AP71" s="9">
        <v>-1010.7422151649999</v>
      </c>
      <c r="AQ71" s="9">
        <v>-0.163344929399</v>
      </c>
      <c r="AR71" s="18" t="s">
        <v>120</v>
      </c>
      <c r="AS71" s="34">
        <f>627.5095*(AL69-AL70)</f>
        <v>8.3330801762433602</v>
      </c>
      <c r="AT71" s="34">
        <f>627.5095*(AP69-AP70)</f>
        <v>9.5448418089371874</v>
      </c>
      <c r="AU71" s="34">
        <f>627.5095*(AO69-AO70)</f>
        <v>8.8794646205593111</v>
      </c>
      <c r="AV71" s="34">
        <f>627.5095*(AM69-AM70)</f>
        <v>9.9631643402808976</v>
      </c>
      <c r="AW71" s="34">
        <f>627.5095*(AN69-AN70)</f>
        <v>10.317375029441488</v>
      </c>
      <c r="AX71" s="33">
        <f t="shared" si="39"/>
        <v>0.77253322050430029</v>
      </c>
      <c r="AY71" s="23">
        <f t="shared" si="40"/>
        <v>1.4379104088821766</v>
      </c>
      <c r="AZ71" s="33">
        <f>AW71-'CCSD(T)'!CI72</f>
        <v>1.639523839003278</v>
      </c>
      <c r="BA71" s="33"/>
      <c r="BB71" s="5" t="s">
        <v>68</v>
      </c>
      <c r="BC71" s="33">
        <v>-1006.828404859</v>
      </c>
      <c r="BD71" s="33">
        <v>-1006.82812444</v>
      </c>
      <c r="BE71">
        <v>-1006.8265956237</v>
      </c>
      <c r="BF71" s="33">
        <f t="shared" si="69"/>
        <v>-1010.52431115791</v>
      </c>
      <c r="BG71" s="33">
        <v>-1010.539278792</v>
      </c>
      <c r="BH71" s="33">
        <v>-1010.369973314</v>
      </c>
      <c r="BI71" s="33">
        <v>-1010.327177367</v>
      </c>
      <c r="BJ71" s="4">
        <v>-0.15433784390999999</v>
      </c>
      <c r="BK71" s="18" t="s">
        <v>120</v>
      </c>
      <c r="BL71" s="34">
        <f>627.5095*(BC69-BC70)</f>
        <v>6.5359670143377562</v>
      </c>
      <c r="BM71" s="34">
        <f>627.5095*(BD69-BD70)</f>
        <v>7.1515375186358812</v>
      </c>
      <c r="BN71" s="34">
        <f>627.5095*(BE69-BE70)</f>
        <v>7.2003832910865313</v>
      </c>
      <c r="BO71" s="34">
        <f>627.5095*(BI69-BI70)</f>
        <v>12.516785786835809</v>
      </c>
      <c r="BP71" s="34">
        <f>627.5095*(BH69-BH70)</f>
        <v>9.5149836518498816</v>
      </c>
      <c r="BQ71" s="34">
        <f>627.5095*(BF69-BF70)</f>
        <v>10.723631296231456</v>
      </c>
      <c r="BR71" s="34">
        <f>627.5095*(BG69-BG70)</f>
        <v>11.133134869439278</v>
      </c>
      <c r="BS71" s="33">
        <f t="shared" si="62"/>
        <v>-1.3836509173965315</v>
      </c>
      <c r="BT71" s="33">
        <f t="shared" si="63"/>
        <v>1.6181512175893964</v>
      </c>
      <c r="BU71" s="68">
        <f t="shared" si="70"/>
        <v>0.4095035732078216</v>
      </c>
      <c r="BV71" s="18" t="str">
        <f t="shared" si="54"/>
        <v>23_ts</v>
      </c>
      <c r="BW71" s="57">
        <f>BL71-'CCSD(T)'!BV72</f>
        <v>-0.21383830116012792</v>
      </c>
      <c r="BX71" s="65">
        <f>BM71-'CCSD(T)'!BV72</f>
        <v>0.40173220313799707</v>
      </c>
      <c r="BY71" s="65">
        <f>BN71-'CCSD(T)'!BV72</f>
        <v>0.45057797558864721</v>
      </c>
      <c r="BZ71" s="57">
        <f>BO71-'CCSD(T)'!BW72</f>
        <v>-1.2033280010524745</v>
      </c>
      <c r="CA71" s="57">
        <f>BP71-'CCSD(T)'!BX72</f>
        <v>-0.31964466644047107</v>
      </c>
      <c r="CB71" s="57"/>
      <c r="CC71" s="57">
        <f>BR71-'CCSD(T)'!BY72</f>
        <v>-0.22666932156000996</v>
      </c>
      <c r="CD71" s="23">
        <f>BQ71-'CCSD(T)'!BY72</f>
        <v>-0.63617289476783156</v>
      </c>
      <c r="CE71" s="23">
        <f t="shared" si="58"/>
        <v>-0.10580636528034315</v>
      </c>
      <c r="CF71" s="23">
        <f t="shared" si="59"/>
        <v>9.2975344880461108E-2</v>
      </c>
      <c r="CH71" s="23"/>
      <c r="CI71" s="5" t="s">
        <v>68</v>
      </c>
      <c r="CJ71" s="33">
        <v>-1006.8281244779999</v>
      </c>
      <c r="CK71" s="21">
        <f t="shared" si="71"/>
        <v>-1010.524055621973</v>
      </c>
      <c r="CL71" s="33">
        <v>-1010.53900861376</v>
      </c>
      <c r="CM71" s="33">
        <v>-1010.3696583240001</v>
      </c>
      <c r="CN71" s="74">
        <v>-1010.327783054</v>
      </c>
      <c r="CO71" s="74">
        <v>-0.154397297973</v>
      </c>
      <c r="CP71" s="34">
        <f>627.5095*(CJ69-CJ70)</f>
        <v>7.1515946219672069</v>
      </c>
      <c r="CQ71" s="34">
        <f>627.5095*(CN69-CN70)</f>
        <v>13.438853266170675</v>
      </c>
      <c r="CR71" s="34">
        <f>627.5095*(CM69-CM70)</f>
        <v>10.089672539682841</v>
      </c>
      <c r="CS71" s="34">
        <f>627.5095*(CK69-CK70)</f>
        <v>11.324211067225662</v>
      </c>
      <c r="CT71" s="34">
        <f>627.5095*(CL69-CL70)</f>
        <v>11.728485135008656</v>
      </c>
      <c r="CU71" s="33">
        <f t="shared" si="72"/>
        <v>-1.7103681311620189</v>
      </c>
      <c r="CV71" s="33">
        <f t="shared" si="73"/>
        <v>1.638812595325815</v>
      </c>
      <c r="CW71" s="23"/>
      <c r="CX71" s="33">
        <f>CQ71-'CCSD(T)'!BW72</f>
        <v>-0.28126052171760918</v>
      </c>
      <c r="CY71" s="33">
        <f>CR71-'CCSD(T)'!CF72</f>
        <v>0.13654532921836093</v>
      </c>
      <c r="CZ71" s="33">
        <f>CS71-'CCSD(T)'!CG72</f>
        <v>-8.5373292575759763E-2</v>
      </c>
      <c r="DA71" s="33">
        <f>CT71-'CCSD(T)'!CG72</f>
        <v>0.31890077520723459</v>
      </c>
      <c r="DB71" s="33">
        <f>CP71-'CCSD(T)'!BV72</f>
        <v>0.40178930646932276</v>
      </c>
      <c r="DC71" s="33"/>
      <c r="DD71" s="33">
        <f t="shared" si="74"/>
        <v>-0.26524397725096183</v>
      </c>
      <c r="DE71" s="33">
        <f t="shared" si="57"/>
        <v>0.18235544598887365</v>
      </c>
      <c r="DH71" s="71" t="str">
        <f t="shared" si="41"/>
        <v>23_ts</v>
      </c>
      <c r="DI71" s="71" t="str">
        <f t="shared" si="42"/>
        <v>∆Ereac</v>
      </c>
      <c r="DJ71" s="23">
        <f t="shared" si="43"/>
        <v>0.57468888783295924</v>
      </c>
      <c r="DK71" s="23">
        <f t="shared" si="44"/>
        <v>0.60057977099420512</v>
      </c>
      <c r="DL71" s="23">
        <f t="shared" si="45"/>
        <v>0.59535026556937787</v>
      </c>
      <c r="DN71" s="71">
        <f>'CCSD(T)'!BX72</f>
        <v>9.8346283182903527</v>
      </c>
      <c r="DO71" s="23">
        <f t="shared" si="46"/>
        <v>0.25504422139248817</v>
      </c>
      <c r="DP71" s="39">
        <f>'CCSD(T)'!CG72</f>
        <v>11.409584359801421</v>
      </c>
      <c r="DQ71" s="23">
        <f t="shared" si="47"/>
        <v>0.31890077520723459</v>
      </c>
      <c r="DR71" s="23">
        <f t="shared" ref="DR71:DR106" si="79">CS71-DP71</f>
        <v>-8.5373292575759763E-2</v>
      </c>
      <c r="DU71" s="75">
        <f t="shared" si="64"/>
        <v>-0.154397297973</v>
      </c>
      <c r="DV71" s="23">
        <f t="shared" si="65"/>
        <v>-0.16935028975990463</v>
      </c>
      <c r="DW71">
        <f t="shared" si="75"/>
        <v>1.0968474965767827</v>
      </c>
      <c r="DY71" s="5" t="s">
        <v>68</v>
      </c>
      <c r="DZ71">
        <v>-1012.587417416</v>
      </c>
      <c r="EA71" s="34">
        <f>627.5095*(DZ69-DZ70)</f>
        <v>9.248721958337276</v>
      </c>
      <c r="EB71" s="28"/>
      <c r="EC71" s="5" t="s">
        <v>68</v>
      </c>
      <c r="ED71" s="33">
        <v>-1007.980422022</v>
      </c>
      <c r="EE71" s="21">
        <f t="shared" si="76"/>
        <v>-1012.833285753352</v>
      </c>
      <c r="EF71" s="33">
        <v>-1012.852040405</v>
      </c>
      <c r="EG71" s="33">
        <v>-1012.587815531</v>
      </c>
      <c r="EH71" s="74">
        <v>-1012.639270407</v>
      </c>
      <c r="EI71" s="74">
        <v>-0.245470222352</v>
      </c>
      <c r="EJ71" s="34">
        <f>627.5095*(ED69-ED70)</f>
        <v>11.312791466773726</v>
      </c>
      <c r="EK71" s="34">
        <f>627.5095*(EH69-EH70)</f>
        <v>10.939238198946637</v>
      </c>
      <c r="EL71" s="34">
        <f>627.5095*(EG69-EG70)</f>
        <v>8.7078012392417943</v>
      </c>
      <c r="EM71" s="34">
        <f>627.5095*(EE69-EE70)</f>
        <v>9.5204555622873333</v>
      </c>
      <c r="EN71" s="34">
        <f>627.5095*(EF69-EF70)</f>
        <v>9.8443037749602933</v>
      </c>
      <c r="EO71" s="33">
        <f t="shared" si="77"/>
        <v>-1.0949344239863432</v>
      </c>
      <c r="EP71" s="33">
        <f t="shared" si="78"/>
        <v>1.136502535718499</v>
      </c>
      <c r="ER71" s="39"/>
      <c r="ES71" s="23">
        <f>EN71-'LNO-CCSD(T)-def2nZVP'!MF72</f>
        <v>0.22065785468272203</v>
      </c>
      <c r="ET71" s="33">
        <f>EN71-'LNO-CCSD(T)-def2nZVP'!PV72</f>
        <v>0.74711053435667907</v>
      </c>
      <c r="EU71" s="23"/>
    </row>
    <row r="72" spans="1:151" ht="17">
      <c r="A72" s="1">
        <v>2.87</v>
      </c>
      <c r="B72" s="6"/>
      <c r="C72" s="5" t="s">
        <v>69</v>
      </c>
      <c r="D72" s="33">
        <v>-2255.4817125959999</v>
      </c>
      <c r="E72" s="33" t="e">
        <f t="shared" si="66"/>
        <v>#VALUE!</v>
      </c>
      <c r="F72" s="33" t="s">
        <v>139</v>
      </c>
      <c r="G72" s="33" t="s">
        <v>139</v>
      </c>
      <c r="H72" s="33">
        <v>-2261.3946214799998</v>
      </c>
      <c r="I72" s="335" t="s">
        <v>139</v>
      </c>
      <c r="J72" s="18" t="s">
        <v>118</v>
      </c>
      <c r="K72" s="34">
        <f>627.5095*(D74-D73)</f>
        <v>10.832840198198415</v>
      </c>
      <c r="L72" s="34">
        <f>627.5095*(H74-H73)</f>
        <v>-1.196060089885072</v>
      </c>
      <c r="M72" s="34" t="e">
        <f>627.5095*(G74-G73)</f>
        <v>#VALUE!</v>
      </c>
      <c r="N72" s="34" t="e">
        <f>627.5095*(E74-E73)</f>
        <v>#VALUE!</v>
      </c>
      <c r="O72" s="34" t="e">
        <f>627.5095*(F74-F73)</f>
        <v>#VALUE!</v>
      </c>
      <c r="P72" s="33" t="e">
        <f t="shared" si="60"/>
        <v>#VALUE!</v>
      </c>
      <c r="Q72" s="23" t="e">
        <f t="shared" si="61"/>
        <v>#VALUE!</v>
      </c>
      <c r="R72" s="33" t="e">
        <f>O72-'CCSD(T)'!CI73</f>
        <v>#VALUE!</v>
      </c>
      <c r="S72" s="33"/>
      <c r="T72" s="5" t="s">
        <v>69</v>
      </c>
      <c r="U72" s="9" t="s">
        <v>139</v>
      </c>
      <c r="V72" s="52" t="e">
        <f t="shared" si="67"/>
        <v>#VALUE!</v>
      </c>
      <c r="W72" s="336" t="s">
        <v>139</v>
      </c>
      <c r="X72" s="10" t="s">
        <v>139</v>
      </c>
      <c r="Y72" s="10">
        <v>-2261.394951794</v>
      </c>
      <c r="Z72" s="9" t="s">
        <v>139</v>
      </c>
      <c r="AA72" s="18" t="s">
        <v>118</v>
      </c>
      <c r="AB72" s="34" t="e">
        <f>627.5095*(U74-U73)</f>
        <v>#VALUE!</v>
      </c>
      <c r="AC72" s="34">
        <f>627.5095*(Y74-Y73)</f>
        <v>-1.0833964068383308</v>
      </c>
      <c r="AD72" s="34" t="e">
        <f>627.5095*(X74-X73)</f>
        <v>#VALUE!</v>
      </c>
      <c r="AE72" s="34" t="e">
        <f>627.5095*(V74-V73)</f>
        <v>#VALUE!</v>
      </c>
      <c r="AF72" s="34" t="e">
        <f>627.5095*(W74-W73)</f>
        <v>#VALUE!</v>
      </c>
      <c r="AG72" s="33" t="e">
        <f t="shared" si="37"/>
        <v>#VALUE!</v>
      </c>
      <c r="AH72" s="23" t="e">
        <f t="shared" si="38"/>
        <v>#VALUE!</v>
      </c>
      <c r="AI72" s="39"/>
      <c r="AJ72" s="361"/>
      <c r="AK72" s="5" t="s">
        <v>69</v>
      </c>
      <c r="AL72" s="9">
        <v>-2255.4814474059999</v>
      </c>
      <c r="AM72" s="52">
        <f t="shared" si="68"/>
        <v>-2261.799473891559</v>
      </c>
      <c r="AN72" s="277">
        <v>-2261.8196588139999</v>
      </c>
      <c r="AO72" s="9">
        <v>-2261.5665793359999</v>
      </c>
      <c r="AP72" s="9">
        <v>-2261.3876380769998</v>
      </c>
      <c r="AQ72" s="9">
        <v>-0.23289455555899999</v>
      </c>
      <c r="AR72" s="18" t="s">
        <v>118</v>
      </c>
      <c r="AS72" s="34">
        <f>627.5095*(AL74-AL73)</f>
        <v>11.535994713415178</v>
      </c>
      <c r="AT72" s="34">
        <f>627.5095*(AP74-AP73)</f>
        <v>-0.98588896054780817</v>
      </c>
      <c r="AU72" s="34">
        <f>627.5095*(AO74-AO73)</f>
        <v>3.204507156419051</v>
      </c>
      <c r="AV72" s="34">
        <f>627.5095*(AM74-AM73)</f>
        <v>1.1400829287321186</v>
      </c>
      <c r="AW72" s="34">
        <f>627.5095*(AN74-AN73)</f>
        <v>1.0228969606715832</v>
      </c>
      <c r="AX72" s="33">
        <f t="shared" si="39"/>
        <v>2.0087859212193915</v>
      </c>
      <c r="AY72" s="23">
        <f t="shared" si="40"/>
        <v>-2.1816101957474681</v>
      </c>
      <c r="AZ72" s="33" t="e">
        <f>AW72-'CCSD(T)'!CI73</f>
        <v>#VALUE!</v>
      </c>
      <c r="BA72" s="33"/>
      <c r="BB72" s="5" t="s">
        <v>69</v>
      </c>
      <c r="BC72" s="33">
        <v>-2255.3325648290001</v>
      </c>
      <c r="BD72" s="33">
        <v>-2255.3325585299999</v>
      </c>
      <c r="BE72">
        <v>-2255.3299429666699</v>
      </c>
      <c r="BF72" s="33">
        <f t="shared" si="69"/>
        <v>-2261.1711680710014</v>
      </c>
      <c r="BG72" s="33">
        <v>-2261.192899701</v>
      </c>
      <c r="BH72" s="33">
        <v>-2260.9476861550002</v>
      </c>
      <c r="BI72" s="33">
        <v>-2260.7490292309999</v>
      </c>
      <c r="BJ72" s="4">
        <v>-0.22348191600100001</v>
      </c>
      <c r="BK72" s="18" t="s">
        <v>118</v>
      </c>
      <c r="BL72" s="34">
        <f>627.5095*(BC74-BC73)</f>
        <v>10.704960036979095</v>
      </c>
      <c r="BM72" s="34">
        <f>627.5095*(BD74-BD73)</f>
        <v>11.222612076544529</v>
      </c>
      <c r="BN72" s="34">
        <f>627.5095*(BE74-BE73)</f>
        <v>11.215275034550878</v>
      </c>
      <c r="BO72" s="34">
        <f>627.5095*(BI74-BI73)</f>
        <v>-1.2507939783868671</v>
      </c>
      <c r="BP72" s="34">
        <f>627.5095*(BH74-BH73)</f>
        <v>2.9262305382314522</v>
      </c>
      <c r="BQ72" s="34">
        <f>627.5095*(BF74-BF73)</f>
        <v>0.71534537233321727</v>
      </c>
      <c r="BR72" s="34">
        <f>627.5095*(BG74-BG73)</f>
        <v>0.63874568511672669</v>
      </c>
      <c r="BS72" s="33">
        <f t="shared" si="62"/>
        <v>1.8895396635035939</v>
      </c>
      <c r="BT72" s="33">
        <f t="shared" si="63"/>
        <v>-2.2874848531147256</v>
      </c>
      <c r="BU72" s="68">
        <f t="shared" si="70"/>
        <v>-7.6599687216490575E-2</v>
      </c>
      <c r="BV72" s="18" t="str">
        <f t="shared" si="54"/>
        <v>24_end</v>
      </c>
      <c r="BW72" s="57" t="e">
        <f>BL72-'CCSD(T)'!BV73</f>
        <v>#VALUE!</v>
      </c>
      <c r="BX72" s="65" t="e">
        <f>BM72-'CCSD(T)'!BV73</f>
        <v>#VALUE!</v>
      </c>
      <c r="BY72" s="65" t="e">
        <f>BN72-'CCSD(T)'!BV73</f>
        <v>#VALUE!</v>
      </c>
      <c r="BZ72" s="57" t="e">
        <f>BO72-'CCSD(T)'!BW73</f>
        <v>#VALUE!</v>
      </c>
      <c r="CA72" s="57" t="e">
        <f>BP72-'CCSD(T)'!BX73</f>
        <v>#VALUE!</v>
      </c>
      <c r="CB72" s="57"/>
      <c r="CC72" s="57" t="e">
        <f>BR72-'CCSD(T)'!BY73</f>
        <v>#VALUE!</v>
      </c>
      <c r="CE72" s="23" t="e">
        <f t="shared" si="58"/>
        <v>#VALUE!</v>
      </c>
      <c r="CF72" s="23" t="e">
        <f t="shared" si="59"/>
        <v>#VALUE!</v>
      </c>
      <c r="CH72" s="23"/>
      <c r="CI72" s="5" t="s">
        <v>69</v>
      </c>
      <c r="CJ72" s="33">
        <v>-2255.3325585309999</v>
      </c>
      <c r="CK72" s="21" t="e">
        <f t="shared" si="71"/>
        <v>#VALUE!</v>
      </c>
      <c r="CL72" s="33" t="s">
        <v>139</v>
      </c>
      <c r="CM72" s="33" t="s">
        <v>139</v>
      </c>
      <c r="CN72" s="74">
        <v>-2260.7497408580002</v>
      </c>
      <c r="CO72" s="74" t="s">
        <v>139</v>
      </c>
      <c r="CP72" s="34">
        <f>627.5095*(CJ74-CJ73)</f>
        <v>11.22269177026431</v>
      </c>
      <c r="CQ72" s="34">
        <f>627.5095*(CN74-CN73)</f>
        <v>-1.2722842963951968</v>
      </c>
      <c r="CR72" s="34" t="e">
        <f>627.5095*(CM74-CM73)</f>
        <v>#VALUE!</v>
      </c>
      <c r="CS72" s="34" t="e">
        <f>627.5095*(CK74-CK73)</f>
        <v>#VALUE!</v>
      </c>
      <c r="CT72" s="34" t="e">
        <f>627.5095*(CL74-CL73)</f>
        <v>#VALUE!</v>
      </c>
      <c r="CU72" s="33" t="e">
        <f t="shared" si="72"/>
        <v>#VALUE!</v>
      </c>
      <c r="CV72" s="33" t="e">
        <f t="shared" si="73"/>
        <v>#VALUE!</v>
      </c>
      <c r="CW72" s="23"/>
      <c r="CX72" s="33" t="e">
        <f>CQ72-'CCSD(T)'!BW73</f>
        <v>#VALUE!</v>
      </c>
      <c r="CY72" s="33" t="e">
        <f>CR72-'CCSD(T)'!CF73</f>
        <v>#VALUE!</v>
      </c>
      <c r="CZ72" s="33" t="e">
        <f>CS72-'CCSD(T)'!CG73</f>
        <v>#VALUE!</v>
      </c>
      <c r="DA72" s="33" t="e">
        <f>CT72-'CCSD(T)'!CG73</f>
        <v>#VALUE!</v>
      </c>
      <c r="DB72" s="33" t="e">
        <f>CP72-'CCSD(T)'!BV73</f>
        <v>#VALUE!</v>
      </c>
      <c r="DC72" s="33"/>
      <c r="DD72" s="33" t="e">
        <f t="shared" si="74"/>
        <v>#VALUE!</v>
      </c>
      <c r="DE72" s="33" t="e">
        <f t="shared" si="57"/>
        <v>#VALUE!</v>
      </c>
      <c r="DH72" s="71" t="str">
        <f t="shared" si="41"/>
        <v>24_end</v>
      </c>
      <c r="DI72" s="71" t="str">
        <f t="shared" si="42"/>
        <v>∆E#fwd</v>
      </c>
      <c r="DJ72" s="23" t="e">
        <f t="shared" si="43"/>
        <v>#VALUE!</v>
      </c>
      <c r="DK72" s="23" t="e">
        <f t="shared" si="44"/>
        <v>#VALUE!</v>
      </c>
      <c r="DL72" s="23" t="e">
        <f t="shared" si="45"/>
        <v>#VALUE!</v>
      </c>
      <c r="DN72" s="71" t="e">
        <f>'CCSD(T)'!BX73</f>
        <v>#VALUE!</v>
      </c>
      <c r="DO72" s="23" t="e">
        <f t="shared" si="46"/>
        <v>#VALUE!</v>
      </c>
      <c r="DP72" s="39" t="e">
        <f>'CCSD(T)'!CG73</f>
        <v>#VALUE!</v>
      </c>
      <c r="DQ72" s="23" t="e">
        <f t="shared" si="47"/>
        <v>#VALUE!</v>
      </c>
      <c r="DR72" s="23" t="e">
        <f t="shared" si="79"/>
        <v>#VALUE!</v>
      </c>
      <c r="DU72" s="75" t="str">
        <f t="shared" si="64"/>
        <v>nomatch</v>
      </c>
      <c r="DV72" s="23" t="e">
        <f t="shared" si="65"/>
        <v>#VALUE!</v>
      </c>
      <c r="DW72" t="e">
        <f t="shared" si="75"/>
        <v>#VALUE!</v>
      </c>
      <c r="DY72" s="5" t="s">
        <v>69</v>
      </c>
      <c r="DZ72">
        <v>-2264.7037472430002</v>
      </c>
      <c r="EA72" s="34">
        <f>627.5095*(DZ74-DZ73)</f>
        <v>5.054925995113031</v>
      </c>
      <c r="EB72" s="28"/>
      <c r="EC72" s="5" t="s">
        <v>69</v>
      </c>
      <c r="ED72" s="33" t="s">
        <v>139</v>
      </c>
      <c r="EE72" s="21" t="e">
        <f t="shared" si="76"/>
        <v>#VALUE!</v>
      </c>
      <c r="EF72" s="33" t="s">
        <v>139</v>
      </c>
      <c r="EG72" s="33" t="s">
        <v>139</v>
      </c>
      <c r="EH72" s="74" t="s">
        <v>139</v>
      </c>
      <c r="EI72" s="74" t="s">
        <v>139</v>
      </c>
      <c r="EJ72" s="34" t="e">
        <f>627.5095*(ED74-ED73)</f>
        <v>#VALUE!</v>
      </c>
      <c r="EK72" s="34" t="e">
        <f>627.5095*(EH74-EH73)</f>
        <v>#VALUE!</v>
      </c>
      <c r="EL72" s="34" t="e">
        <f>627.5095*(EG74-EG73)</f>
        <v>#VALUE!</v>
      </c>
      <c r="EM72" s="34" t="e">
        <f>627.5095*(EE74-EE73)</f>
        <v>#VALUE!</v>
      </c>
      <c r="EN72" s="34" t="e">
        <f>627.5095*(EF74-EF73)</f>
        <v>#VALUE!</v>
      </c>
      <c r="EO72" s="33" t="e">
        <f t="shared" si="77"/>
        <v>#VALUE!</v>
      </c>
      <c r="EP72" s="33" t="e">
        <f t="shared" si="78"/>
        <v>#VALUE!</v>
      </c>
      <c r="ER72" s="39"/>
      <c r="ES72" s="23" t="e">
        <f>EN72-'LNO-CCSD(T)-def2nZVP'!MF73</f>
        <v>#VALUE!</v>
      </c>
      <c r="ET72" s="33" t="e">
        <f>EN72-'LNO-CCSD(T)-def2nZVP'!PV73</f>
        <v>#VALUE!</v>
      </c>
      <c r="EU72" s="23"/>
    </row>
    <row r="73" spans="1:151" ht="17">
      <c r="A73" s="1">
        <v>16.96</v>
      </c>
      <c r="B73" s="6"/>
      <c r="C73" s="5" t="s">
        <v>70</v>
      </c>
      <c r="D73" s="33">
        <v>-2255.4686354270002</v>
      </c>
      <c r="E73" s="33">
        <f t="shared" si="66"/>
        <v>-2261.7888710663333</v>
      </c>
      <c r="F73" s="33">
        <v>-2261.8122356200001</v>
      </c>
      <c r="G73" s="33">
        <v>-2261.5447492540002</v>
      </c>
      <c r="H73" s="33">
        <v>-2261.364313651</v>
      </c>
      <c r="I73" s="335">
        <v>-0.24412181233300001</v>
      </c>
      <c r="J73" s="18" t="s">
        <v>119</v>
      </c>
      <c r="K73" s="34">
        <f>627.5095*(D74-D72)</f>
        <v>19.038887978580281</v>
      </c>
      <c r="L73" s="34">
        <f>627.5095*(H74-H72)</f>
        <v>17.822390531906727</v>
      </c>
      <c r="M73" s="34" t="e">
        <f>627.5095*(G74-G72)</f>
        <v>#VALUE!</v>
      </c>
      <c r="N73" s="34" t="e">
        <f>627.5095*(E74-E72)</f>
        <v>#VALUE!</v>
      </c>
      <c r="O73" s="34" t="e">
        <f>627.5095*(F74-F72)</f>
        <v>#VALUE!</v>
      </c>
      <c r="P73" s="33" t="e">
        <f t="shared" si="60"/>
        <v>#VALUE!</v>
      </c>
      <c r="Q73" s="23" t="e">
        <f t="shared" si="61"/>
        <v>#VALUE!</v>
      </c>
      <c r="R73" s="33" t="e">
        <f>O73-'CCSD(T)'!CI74</f>
        <v>#VALUE!</v>
      </c>
      <c r="S73" s="33"/>
      <c r="T73" s="5" t="s">
        <v>70</v>
      </c>
      <c r="U73" s="9" t="s">
        <v>139</v>
      </c>
      <c r="V73" s="52" t="e">
        <f t="shared" si="67"/>
        <v>#VALUE!</v>
      </c>
      <c r="W73" s="336" t="s">
        <v>139</v>
      </c>
      <c r="X73" s="10" t="s">
        <v>139</v>
      </c>
      <c r="Y73" s="10">
        <v>-2261.3647696799999</v>
      </c>
      <c r="Z73" s="9" t="s">
        <v>139</v>
      </c>
      <c r="AA73" s="18" t="s">
        <v>119</v>
      </c>
      <c r="AB73" s="34" t="e">
        <f>627.5095*(U74-U72)</f>
        <v>#VALUE!</v>
      </c>
      <c r="AC73" s="34">
        <f>627.5095*(Y74-Y72)</f>
        <v>17.856166858324112</v>
      </c>
      <c r="AD73" s="34" t="e">
        <f>627.5095*(X74-X72)</f>
        <v>#VALUE!</v>
      </c>
      <c r="AE73" s="34" t="e">
        <f>627.5095*(V74-V72)</f>
        <v>#VALUE!</v>
      </c>
      <c r="AF73" s="34" t="e">
        <f>627.5095*(W74-W72)</f>
        <v>#VALUE!</v>
      </c>
      <c r="AG73" s="33" t="e">
        <f t="shared" si="37"/>
        <v>#VALUE!</v>
      </c>
      <c r="AH73" s="23" t="e">
        <f t="shared" si="38"/>
        <v>#VALUE!</v>
      </c>
      <c r="AI73" s="39"/>
      <c r="AJ73" s="361"/>
      <c r="AK73" s="5" t="s">
        <v>70</v>
      </c>
      <c r="AL73" s="9">
        <v>-2255.4693576210002</v>
      </c>
      <c r="AM73" s="52">
        <f t="shared" si="68"/>
        <v>-2261.77246238517</v>
      </c>
      <c r="AN73" s="277">
        <v>-2261.7923204399999</v>
      </c>
      <c r="AO73" s="9">
        <v>-2261.5414375250002</v>
      </c>
      <c r="AP73" s="9">
        <v>-2261.357840186</v>
      </c>
      <c r="AQ73" s="9">
        <v>-0.23102486017000001</v>
      </c>
      <c r="AR73" s="18" t="s">
        <v>119</v>
      </c>
      <c r="AS73" s="34">
        <f>627.5095*(AL74-AL72)</f>
        <v>19.122449653694691</v>
      </c>
      <c r="AT73" s="34">
        <f>627.5095*(AP74-AP72)</f>
        <v>17.712570721801509</v>
      </c>
      <c r="AU73" s="34">
        <f>627.5095*(AO74-AO72)</f>
        <v>18.981232405925773</v>
      </c>
      <c r="AV73" s="34">
        <f>627.5095*(AM74-AM72)</f>
        <v>18.090059797168156</v>
      </c>
      <c r="AW73" s="34">
        <f>627.5095*(AN74-AN72)</f>
        <v>18.177986360230818</v>
      </c>
      <c r="AX73" s="33">
        <f t="shared" si="39"/>
        <v>0.46541563842930955</v>
      </c>
      <c r="AY73" s="23">
        <f t="shared" si="40"/>
        <v>-0.80324604569495506</v>
      </c>
      <c r="AZ73" s="33" t="e">
        <f>AW73-'CCSD(T)'!CI74</f>
        <v>#VALUE!</v>
      </c>
      <c r="BA73" s="33"/>
      <c r="BB73" s="5" t="s">
        <v>70</v>
      </c>
      <c r="BC73" s="33">
        <v>-2255.3203178889999</v>
      </c>
      <c r="BD73" s="33">
        <v>-2255.3210115100001</v>
      </c>
      <c r="BE73">
        <v>-2255.31840481375</v>
      </c>
      <c r="BF73" s="33">
        <f t="shared" si="69"/>
        <v>-2261.1435445641628</v>
      </c>
      <c r="BG73" s="33">
        <v>-2261.1648805250002</v>
      </c>
      <c r="BH73" s="33">
        <v>-2260.9223735099999</v>
      </c>
      <c r="BI73" s="33">
        <v>-2260.7190190440001</v>
      </c>
      <c r="BJ73" s="4">
        <v>-0.22117105416300001</v>
      </c>
      <c r="BK73" s="18" t="s">
        <v>119</v>
      </c>
      <c r="BL73" s="34">
        <f>627.5095*(BC74-BC72)</f>
        <v>18.390031233094575</v>
      </c>
      <c r="BM73" s="34">
        <f>627.5095*(BD74-BD72)</f>
        <v>18.468476823142055</v>
      </c>
      <c r="BN73" s="34">
        <f>627.5095*(BE74-BE72)</f>
        <v>18.455575604247912</v>
      </c>
      <c r="BO73" s="34">
        <f>627.5095*(BI74-BI72)</f>
        <v>17.580883460757139</v>
      </c>
      <c r="BP73" s="34">
        <f>627.5095*(BH74-BH72)</f>
        <v>18.810155745992486</v>
      </c>
      <c r="BQ73" s="34">
        <f>627.5095*(BF74-BF72)</f>
        <v>18.049358336875077</v>
      </c>
      <c r="BR73" s="34">
        <f>627.5095*(BG74-BG72)</f>
        <v>18.22104480717331</v>
      </c>
      <c r="BS73" s="33">
        <f t="shared" si="62"/>
        <v>0.64016134641617128</v>
      </c>
      <c r="BT73" s="33">
        <f t="shared" si="63"/>
        <v>-0.58911093881917509</v>
      </c>
      <c r="BU73" s="68">
        <f t="shared" si="70"/>
        <v>0.17168647029823347</v>
      </c>
      <c r="BV73" s="18" t="str">
        <f t="shared" si="54"/>
        <v>24_start</v>
      </c>
      <c r="BW73" s="57" t="e">
        <f>BL73-'CCSD(T)'!BV74</f>
        <v>#VALUE!</v>
      </c>
      <c r="BX73" s="65" t="e">
        <f>BM73-'CCSD(T)'!BV74</f>
        <v>#VALUE!</v>
      </c>
      <c r="BY73" s="65" t="e">
        <f>BN73-'CCSD(T)'!BV74</f>
        <v>#VALUE!</v>
      </c>
      <c r="BZ73" s="57" t="e">
        <f>BO73-'CCSD(T)'!BW74</f>
        <v>#VALUE!</v>
      </c>
      <c r="CA73" s="57" t="e">
        <f>BP73-'CCSD(T)'!BX74</f>
        <v>#VALUE!</v>
      </c>
      <c r="CB73" s="57"/>
      <c r="CC73" s="57" t="e">
        <f>BR73-'CCSD(T)'!BY74</f>
        <v>#VALUE!</v>
      </c>
      <c r="CE73" s="23" t="e">
        <f t="shared" si="58"/>
        <v>#VALUE!</v>
      </c>
      <c r="CF73" s="23" t="e">
        <f t="shared" si="59"/>
        <v>#VALUE!</v>
      </c>
      <c r="CH73" s="23"/>
      <c r="CI73" s="5" t="s">
        <v>70</v>
      </c>
      <c r="CJ73" s="33">
        <v>-2255.3210116390001</v>
      </c>
      <c r="CK73" s="21" t="e">
        <f t="shared" si="71"/>
        <v>#VALUE!</v>
      </c>
      <c r="CL73" s="33" t="s">
        <v>139</v>
      </c>
      <c r="CM73" s="33" t="s">
        <v>139</v>
      </c>
      <c r="CN73" s="74">
        <v>-2260.7195573049999</v>
      </c>
      <c r="CO73" s="74" t="s">
        <v>139</v>
      </c>
      <c r="CP73" s="34">
        <f>627.5095*(CJ74-CJ72)</f>
        <v>18.468476195639191</v>
      </c>
      <c r="CQ73" s="34">
        <f>627.5095*(CN74-CN72)</f>
        <v>17.668181955090489</v>
      </c>
      <c r="CR73" s="34" t="e">
        <f>627.5095*(CM74-CM72)</f>
        <v>#VALUE!</v>
      </c>
      <c r="CS73" s="34" t="e">
        <f>627.5095*(CK74-CK72)</f>
        <v>#VALUE!</v>
      </c>
      <c r="CT73" s="34" t="e">
        <f>627.5095*(CL74-CL72)</f>
        <v>#VALUE!</v>
      </c>
      <c r="CU73" s="33" t="e">
        <f t="shared" si="72"/>
        <v>#VALUE!</v>
      </c>
      <c r="CV73" s="33" t="e">
        <f t="shared" si="73"/>
        <v>#VALUE!</v>
      </c>
      <c r="CW73" s="23"/>
      <c r="CX73" s="33" t="e">
        <f>CQ73-'CCSD(T)'!BW74</f>
        <v>#VALUE!</v>
      </c>
      <c r="CY73" s="33" t="e">
        <f>CR73-'CCSD(T)'!CF74</f>
        <v>#VALUE!</v>
      </c>
      <c r="CZ73" s="33" t="e">
        <f>CS73-'CCSD(T)'!CG74</f>
        <v>#VALUE!</v>
      </c>
      <c r="DA73" s="33" t="e">
        <f>CT73-'CCSD(T)'!CG74</f>
        <v>#VALUE!</v>
      </c>
      <c r="DB73" s="33" t="e">
        <f>CP73-'CCSD(T)'!BV74</f>
        <v>#VALUE!</v>
      </c>
      <c r="DC73" s="33"/>
      <c r="DD73" s="33" t="e">
        <f t="shared" si="74"/>
        <v>#VALUE!</v>
      </c>
      <c r="DE73" s="33" t="e">
        <f t="shared" si="57"/>
        <v>#VALUE!</v>
      </c>
      <c r="DH73" s="71" t="str">
        <f t="shared" si="41"/>
        <v>24_start</v>
      </c>
      <c r="DI73" s="71" t="str">
        <f t="shared" si="42"/>
        <v>∆E#rev</v>
      </c>
      <c r="DJ73" s="23" t="e">
        <f t="shared" si="43"/>
        <v>#VALUE!</v>
      </c>
      <c r="DK73" s="23" t="e">
        <f t="shared" si="44"/>
        <v>#VALUE!</v>
      </c>
      <c r="DL73" s="23" t="e">
        <f t="shared" si="45"/>
        <v>#VALUE!</v>
      </c>
      <c r="DN73" s="71" t="e">
        <f>'CCSD(T)'!BX74</f>
        <v>#VALUE!</v>
      </c>
      <c r="DO73" s="23" t="e">
        <f t="shared" si="46"/>
        <v>#VALUE!</v>
      </c>
      <c r="DP73" s="39" t="e">
        <f>'CCSD(T)'!CG74</f>
        <v>#VALUE!</v>
      </c>
      <c r="DQ73" s="23" t="e">
        <f t="shared" si="47"/>
        <v>#VALUE!</v>
      </c>
      <c r="DR73" s="23" t="e">
        <f t="shared" si="79"/>
        <v>#VALUE!</v>
      </c>
      <c r="DU73" s="75" t="str">
        <f t="shared" si="64"/>
        <v>nomatch</v>
      </c>
      <c r="DV73" s="23" t="e">
        <f t="shared" si="65"/>
        <v>#VALUE!</v>
      </c>
      <c r="DW73" t="e">
        <f t="shared" si="75"/>
        <v>#VALUE!</v>
      </c>
      <c r="DY73" s="5" t="s">
        <v>70</v>
      </c>
      <c r="DZ73">
        <v>-2264.6850229380002</v>
      </c>
      <c r="EA73" s="34">
        <f>627.5095*(DZ74-DZ72)</f>
        <v>16.804605263496665</v>
      </c>
      <c r="EB73" s="28"/>
      <c r="EC73" s="5" t="s">
        <v>70</v>
      </c>
      <c r="ED73" s="33" t="s">
        <v>139</v>
      </c>
      <c r="EE73" s="21" t="e">
        <f t="shared" si="76"/>
        <v>#VALUE!</v>
      </c>
      <c r="EF73" s="33" t="s">
        <v>139</v>
      </c>
      <c r="EG73" s="33" t="s">
        <v>139</v>
      </c>
      <c r="EH73" s="74" t="s">
        <v>139</v>
      </c>
      <c r="EI73" s="74" t="s">
        <v>139</v>
      </c>
      <c r="EJ73" s="34" t="e">
        <f>627.5095*(ED74-ED72)</f>
        <v>#VALUE!</v>
      </c>
      <c r="EK73" s="34" t="e">
        <f>627.5095*(EH74-EH72)</f>
        <v>#VALUE!</v>
      </c>
      <c r="EL73" s="34" t="e">
        <f>627.5095*(EG74-EG72)</f>
        <v>#VALUE!</v>
      </c>
      <c r="EM73" s="34" t="e">
        <f>627.5095*(EE74-EE72)</f>
        <v>#VALUE!</v>
      </c>
      <c r="EN73" s="34" t="e">
        <f>627.5095*(EF74-EF72)</f>
        <v>#VALUE!</v>
      </c>
      <c r="EO73" s="33" t="e">
        <f t="shared" si="77"/>
        <v>#VALUE!</v>
      </c>
      <c r="EP73" s="33" t="e">
        <f t="shared" si="78"/>
        <v>#VALUE!</v>
      </c>
      <c r="ER73" s="39"/>
      <c r="ES73" s="23" t="e">
        <f>EN73-'LNO-CCSD(T)-def2nZVP'!MF74</f>
        <v>#VALUE!</v>
      </c>
      <c r="ET73" s="33" t="e">
        <f>EN73-'LNO-CCSD(T)-def2nZVP'!PV74</f>
        <v>#VALUE!</v>
      </c>
      <c r="EU73" s="23"/>
    </row>
    <row r="74" spans="1:151" ht="17">
      <c r="A74" s="1">
        <v>-14.1</v>
      </c>
      <c r="B74" s="6"/>
      <c r="C74" s="5" t="s">
        <v>71</v>
      </c>
      <c r="D74" s="33">
        <v>-2255.4513721980002</v>
      </c>
      <c r="E74" s="33" t="e">
        <f t="shared" si="66"/>
        <v>#VALUE!</v>
      </c>
      <c r="F74" s="33" t="s">
        <v>139</v>
      </c>
      <c r="G74" s="33" t="s">
        <v>139</v>
      </c>
      <c r="H74" s="33">
        <v>-2261.3662196939999</v>
      </c>
      <c r="I74" s="335" t="s">
        <v>139</v>
      </c>
      <c r="J74" s="18" t="s">
        <v>120</v>
      </c>
      <c r="K74" s="34">
        <f>627.5095*(D72-D73)</f>
        <v>-8.2060477803818674</v>
      </c>
      <c r="L74" s="34">
        <f>627.5095*(H72-H73)</f>
        <v>-19.0184506217918</v>
      </c>
      <c r="M74" s="34" t="e">
        <f>627.5095*(G72-G73)</f>
        <v>#VALUE!</v>
      </c>
      <c r="N74" s="34" t="e">
        <f>627.5095*(E72-E73)</f>
        <v>#VALUE!</v>
      </c>
      <c r="O74" s="34" t="e">
        <f>627.5095*(F72-F73)</f>
        <v>#VALUE!</v>
      </c>
      <c r="P74" s="33" t="e">
        <f t="shared" si="60"/>
        <v>#VALUE!</v>
      </c>
      <c r="Q74" s="23" t="e">
        <f t="shared" si="61"/>
        <v>#VALUE!</v>
      </c>
      <c r="R74" s="33" t="e">
        <f>O74-'CCSD(T)'!CI75</f>
        <v>#VALUE!</v>
      </c>
      <c r="S74" s="33"/>
      <c r="T74" s="5" t="s">
        <v>71</v>
      </c>
      <c r="U74" s="9" t="s">
        <v>139</v>
      </c>
      <c r="V74" s="52" t="e">
        <f t="shared" si="67"/>
        <v>#VALUE!</v>
      </c>
      <c r="W74" s="336" t="s">
        <v>139</v>
      </c>
      <c r="X74" s="10" t="s">
        <v>139</v>
      </c>
      <c r="Y74" s="10">
        <v>-2261.366496182</v>
      </c>
      <c r="Z74" s="9" t="s">
        <v>139</v>
      </c>
      <c r="AA74" s="18" t="s">
        <v>120</v>
      </c>
      <c r="AB74" s="34" t="e">
        <f>627.5095*(U72-U73)</f>
        <v>#VALUE!</v>
      </c>
      <c r="AC74" s="34">
        <f>627.5095*(Y72-Y73)</f>
        <v>-18.939563265162445</v>
      </c>
      <c r="AD74" s="34" t="e">
        <f>627.5095*(X72-X73)</f>
        <v>#VALUE!</v>
      </c>
      <c r="AE74" s="34" t="e">
        <f>627.5095*(V72-V73)</f>
        <v>#VALUE!</v>
      </c>
      <c r="AF74" s="34" t="e">
        <f>627.5095*(W72-W73)</f>
        <v>#VALUE!</v>
      </c>
      <c r="AG74" s="33" t="e">
        <f t="shared" si="37"/>
        <v>#VALUE!</v>
      </c>
      <c r="AH74" s="23" t="e">
        <f t="shared" si="38"/>
        <v>#VALUE!</v>
      </c>
      <c r="AI74" s="39"/>
      <c r="AJ74" s="361"/>
      <c r="AK74" s="5" t="s">
        <v>71</v>
      </c>
      <c r="AL74" s="9">
        <v>-2255.4509738440001</v>
      </c>
      <c r="AM74" s="52">
        <f t="shared" si="68"/>
        <v>-2261.7706455474508</v>
      </c>
      <c r="AN74" s="277">
        <v>-2261.7906903500002</v>
      </c>
      <c r="AO74" s="9">
        <v>-2261.5363308179999</v>
      </c>
      <c r="AP74" s="9">
        <v>-2261.3594112999999</v>
      </c>
      <c r="AQ74" s="9">
        <v>-0.23431472945099999</v>
      </c>
      <c r="AR74" s="18" t="s">
        <v>120</v>
      </c>
      <c r="AS74" s="34">
        <f>627.5095*(AL72-AL73)</f>
        <v>-7.5864549402795118</v>
      </c>
      <c r="AT74" s="34">
        <f>627.5095*(AP72-AP73)</f>
        <v>-18.698459682349316</v>
      </c>
      <c r="AU74" s="34">
        <f>627.5095*(AO72-AO73)</f>
        <v>-15.776725249506722</v>
      </c>
      <c r="AV74" s="34">
        <f>627.5095*(AM72-AM73)</f>
        <v>-16.949976868436039</v>
      </c>
      <c r="AW74" s="34">
        <f>627.5095*(AN72-AN73)</f>
        <v>-17.155089399559234</v>
      </c>
      <c r="AX74" s="33">
        <f t="shared" si="39"/>
        <v>1.5433702827900824</v>
      </c>
      <c r="AY74" s="23">
        <f t="shared" si="40"/>
        <v>-1.3783641500525121</v>
      </c>
      <c r="AZ74" s="33" t="e">
        <f>AW74-'CCSD(T)'!CI75</f>
        <v>#VALUE!</v>
      </c>
      <c r="BA74" s="33"/>
      <c r="BB74" s="5" t="s">
        <v>71</v>
      </c>
      <c r="BC74" s="33">
        <v>-2255.3032584500002</v>
      </c>
      <c r="BD74" s="33">
        <v>-2255.30312714</v>
      </c>
      <c r="BE74">
        <v>-2255.3005321360702</v>
      </c>
      <c r="BF74" s="33">
        <f t="shared" si="69"/>
        <v>-2261.1424045887961</v>
      </c>
      <c r="BG74" s="33">
        <v>-2261.1638626190002</v>
      </c>
      <c r="BH74" s="33">
        <v>-2260.9177102650001</v>
      </c>
      <c r="BI74" s="33">
        <v>-2260.7210123109999</v>
      </c>
      <c r="BJ74" s="4">
        <v>-0.22469432379599999</v>
      </c>
      <c r="BK74" s="18" t="s">
        <v>120</v>
      </c>
      <c r="BL74" s="34">
        <f>627.5095*(BC72-BC73)</f>
        <v>-7.6850711961154801</v>
      </c>
      <c r="BM74" s="34">
        <f>627.5095*(BD72-BD73)</f>
        <v>-7.2458647465975279</v>
      </c>
      <c r="BN74" s="34">
        <f>627.5095*(BE72-BE73)</f>
        <v>-7.2403005696970339</v>
      </c>
      <c r="BO74" s="34">
        <f>627.5095*(BI72-BI73)</f>
        <v>-18.831677439144006</v>
      </c>
      <c r="BP74" s="34">
        <f>627.5095*(BH72-BH73)</f>
        <v>-15.883925207761033</v>
      </c>
      <c r="BQ74" s="34">
        <f>627.5095*(BF72-BF73)</f>
        <v>-17.334012964541859</v>
      </c>
      <c r="BR74" s="34">
        <f>627.5095*(BG72-BG73)</f>
        <v>-17.582299122056583</v>
      </c>
      <c r="BS74" s="33">
        <f t="shared" si="62"/>
        <v>1.2493783170874231</v>
      </c>
      <c r="BT74" s="33">
        <f t="shared" si="63"/>
        <v>-1.6983739142955496</v>
      </c>
      <c r="BU74" s="68">
        <f t="shared" si="70"/>
        <v>-0.24828615751472327</v>
      </c>
      <c r="BV74" s="18" t="str">
        <f t="shared" si="54"/>
        <v>24_ts</v>
      </c>
      <c r="BW74" s="57" t="e">
        <f>BL74-'CCSD(T)'!BV75</f>
        <v>#VALUE!</v>
      </c>
      <c r="BX74" s="65" t="e">
        <f>BM74-'CCSD(T)'!BV75</f>
        <v>#VALUE!</v>
      </c>
      <c r="BY74" s="65" t="e">
        <f>BN74-'CCSD(T)'!BV75</f>
        <v>#VALUE!</v>
      </c>
      <c r="BZ74" s="57" t="e">
        <f>BO74-'CCSD(T)'!BW75</f>
        <v>#VALUE!</v>
      </c>
      <c r="CA74" s="57" t="e">
        <f>BP74-'CCSD(T)'!BX75</f>
        <v>#VALUE!</v>
      </c>
      <c r="CB74" s="57"/>
      <c r="CC74" s="57" t="e">
        <f>BR74-'CCSD(T)'!BY75</f>
        <v>#VALUE!</v>
      </c>
      <c r="CE74" s="23" t="e">
        <f t="shared" si="58"/>
        <v>#VALUE!</v>
      </c>
      <c r="CF74" s="23" t="e">
        <f t="shared" si="59"/>
        <v>#VALUE!</v>
      </c>
      <c r="CH74" s="23"/>
      <c r="CI74" s="5" t="s">
        <v>71</v>
      </c>
      <c r="CJ74" s="33">
        <v>-2255.303127142</v>
      </c>
      <c r="CK74" s="21" t="e">
        <f t="shared" si="71"/>
        <v>#VALUE!</v>
      </c>
      <c r="CL74" s="33" t="s">
        <v>139</v>
      </c>
      <c r="CM74" s="33" t="s">
        <v>139</v>
      </c>
      <c r="CN74" s="74">
        <v>-2260.7215848189999</v>
      </c>
      <c r="CO74" s="74" t="s">
        <v>139</v>
      </c>
      <c r="CP74" s="34">
        <f>627.5095*(CJ72-CJ73)</f>
        <v>-7.2457844253748824</v>
      </c>
      <c r="CQ74" s="34">
        <f>627.5095*(CN72-CN73)</f>
        <v>-18.940466251485685</v>
      </c>
      <c r="CR74" s="34" t="e">
        <f>627.5095*(CM72-CM73)</f>
        <v>#VALUE!</v>
      </c>
      <c r="CS74" s="34" t="e">
        <f>627.5095*(CK72-CK73)</f>
        <v>#VALUE!</v>
      </c>
      <c r="CT74" s="34" t="e">
        <f>627.5095*(CL72-CL73)</f>
        <v>#VALUE!</v>
      </c>
      <c r="CU74" s="33" t="e">
        <f t="shared" si="72"/>
        <v>#VALUE!</v>
      </c>
      <c r="CV74" s="33" t="e">
        <f t="shared" si="73"/>
        <v>#VALUE!</v>
      </c>
      <c r="CW74" s="23"/>
      <c r="CX74" s="33" t="e">
        <f>CQ74-'CCSD(T)'!BW75</f>
        <v>#VALUE!</v>
      </c>
      <c r="CY74" s="33" t="e">
        <f>CR74-'CCSD(T)'!CF75</f>
        <v>#VALUE!</v>
      </c>
      <c r="CZ74" s="33" t="e">
        <f>CS74-'CCSD(T)'!CG75</f>
        <v>#VALUE!</v>
      </c>
      <c r="DA74" s="33" t="e">
        <f>CT74-'CCSD(T)'!CG75</f>
        <v>#VALUE!</v>
      </c>
      <c r="DB74" s="33" t="e">
        <f>CP74-'CCSD(T)'!BV75</f>
        <v>#VALUE!</v>
      </c>
      <c r="DC74" s="33"/>
      <c r="DD74" s="33" t="e">
        <f t="shared" si="74"/>
        <v>#VALUE!</v>
      </c>
      <c r="DE74" s="33" t="e">
        <f t="shared" si="57"/>
        <v>#VALUE!</v>
      </c>
      <c r="DH74" s="71" t="str">
        <f t="shared" si="41"/>
        <v>24_ts</v>
      </c>
      <c r="DI74" s="71" t="str">
        <f t="shared" si="42"/>
        <v>∆Ereac</v>
      </c>
      <c r="DJ74" s="23" t="e">
        <f t="shared" si="43"/>
        <v>#VALUE!</v>
      </c>
      <c r="DK74" s="23" t="e">
        <f t="shared" si="44"/>
        <v>#VALUE!</v>
      </c>
      <c r="DL74" s="23" t="e">
        <f t="shared" si="45"/>
        <v>#VALUE!</v>
      </c>
      <c r="DN74" s="71" t="e">
        <f>'CCSD(T)'!BX75</f>
        <v>#VALUE!</v>
      </c>
      <c r="DO74" s="23" t="e">
        <f t="shared" si="46"/>
        <v>#VALUE!</v>
      </c>
      <c r="DP74" s="39" t="e">
        <f>'CCSD(T)'!CG75</f>
        <v>#VALUE!</v>
      </c>
      <c r="DQ74" s="23" t="e">
        <f t="shared" si="47"/>
        <v>#VALUE!</v>
      </c>
      <c r="DR74" s="23" t="e">
        <f t="shared" si="79"/>
        <v>#VALUE!</v>
      </c>
      <c r="DU74" s="75" t="str">
        <f t="shared" si="64"/>
        <v>nomatch</v>
      </c>
      <c r="DV74" s="23" t="e">
        <f t="shared" si="65"/>
        <v>#VALUE!</v>
      </c>
      <c r="DW74" t="e">
        <f t="shared" si="75"/>
        <v>#VALUE!</v>
      </c>
      <c r="DY74" s="5" t="s">
        <v>71</v>
      </c>
      <c r="DZ74">
        <v>-2264.6769674010002</v>
      </c>
      <c r="EA74" s="34">
        <f>627.5095*(DZ72-DZ73)</f>
        <v>-11.749679268383634</v>
      </c>
      <c r="EB74" s="28"/>
      <c r="EC74" s="5" t="s">
        <v>71</v>
      </c>
      <c r="ED74" s="33" t="s">
        <v>139</v>
      </c>
      <c r="EE74" s="21" t="e">
        <f t="shared" si="76"/>
        <v>#VALUE!</v>
      </c>
      <c r="EF74" s="33" t="s">
        <v>139</v>
      </c>
      <c r="EG74" s="33" t="s">
        <v>139</v>
      </c>
      <c r="EH74" s="74" t="s">
        <v>139</v>
      </c>
      <c r="EI74" s="74" t="s">
        <v>139</v>
      </c>
      <c r="EJ74" s="34" t="e">
        <f>627.5095*(ED72-ED73)</f>
        <v>#VALUE!</v>
      </c>
      <c r="EK74" s="34" t="e">
        <f>627.5095*(EH72-EH73)</f>
        <v>#VALUE!</v>
      </c>
      <c r="EL74" s="34" t="e">
        <f>627.5095*(EG72-EG73)</f>
        <v>#VALUE!</v>
      </c>
      <c r="EM74" s="34" t="e">
        <f>627.5095*(EE72-EE73)</f>
        <v>#VALUE!</v>
      </c>
      <c r="EN74" s="34" t="e">
        <f>627.5095*(EF72-EF73)</f>
        <v>#VALUE!</v>
      </c>
      <c r="EO74" s="33" t="e">
        <f t="shared" si="77"/>
        <v>#VALUE!</v>
      </c>
      <c r="EP74" s="33" t="e">
        <f t="shared" si="78"/>
        <v>#VALUE!</v>
      </c>
      <c r="ER74" s="39"/>
      <c r="ES74" s="23" t="e">
        <f>EN74-'LNO-CCSD(T)-def2nZVP'!MF75</f>
        <v>#VALUE!</v>
      </c>
      <c r="ET74" s="33" t="e">
        <f>EN74-'LNO-CCSD(T)-def2nZVP'!PV75</f>
        <v>#VALUE!</v>
      </c>
      <c r="EU74" s="23"/>
    </row>
    <row r="75" spans="1:151" ht="17">
      <c r="A75" s="1">
        <v>2.66</v>
      </c>
      <c r="B75" s="6"/>
      <c r="C75" s="5" t="s">
        <v>72</v>
      </c>
      <c r="D75" s="33">
        <v>-2182.1153564589999</v>
      </c>
      <c r="E75" s="33" t="e">
        <f t="shared" si="66"/>
        <v>#VALUE!</v>
      </c>
      <c r="F75" s="33" t="s">
        <v>139</v>
      </c>
      <c r="G75" s="33" t="s">
        <v>139</v>
      </c>
      <c r="H75" s="33">
        <v>-2187.8439199429999</v>
      </c>
      <c r="I75" s="335" t="s">
        <v>139</v>
      </c>
      <c r="J75" s="18" t="s">
        <v>118</v>
      </c>
      <c r="K75" s="34">
        <f>627.5095*(D77-D76)</f>
        <v>15.954397662239925</v>
      </c>
      <c r="L75" s="34">
        <f>627.5095*(H77-H76)</f>
        <v>-1.9703603772875811</v>
      </c>
      <c r="M75" s="34" t="e">
        <f>627.5095*(G77-G76)</f>
        <v>#VALUE!</v>
      </c>
      <c r="N75" s="34" t="e">
        <f>627.5095*(E77-E76)</f>
        <v>#VALUE!</v>
      </c>
      <c r="O75" s="34" t="e">
        <f>627.5095*(F77-F76)</f>
        <v>#VALUE!</v>
      </c>
      <c r="P75" s="33" t="e">
        <f t="shared" si="60"/>
        <v>#VALUE!</v>
      </c>
      <c r="Q75" s="23" t="e">
        <f t="shared" si="61"/>
        <v>#VALUE!</v>
      </c>
      <c r="R75" s="33" t="e">
        <f>O75-'CCSD(T)'!CI76</f>
        <v>#VALUE!</v>
      </c>
      <c r="S75" s="33"/>
      <c r="T75" s="5" t="s">
        <v>72</v>
      </c>
      <c r="U75" s="9" t="s">
        <v>139</v>
      </c>
      <c r="V75" s="52" t="e">
        <f t="shared" si="67"/>
        <v>#VALUE!</v>
      </c>
      <c r="W75" s="336" t="s">
        <v>139</v>
      </c>
      <c r="X75" s="10" t="s">
        <v>139</v>
      </c>
      <c r="Y75" s="10">
        <v>-2187.844379269</v>
      </c>
      <c r="Z75" s="9" t="s">
        <v>139</v>
      </c>
      <c r="AA75" s="18" t="s">
        <v>118</v>
      </c>
      <c r="AB75" s="34" t="e">
        <f>627.5095*(U77-U76)</f>
        <v>#VALUE!</v>
      </c>
      <c r="AC75" s="34">
        <f>627.5095*(Y77-Y76)</f>
        <v>-2.085631989630818</v>
      </c>
      <c r="AD75" s="34" t="e">
        <f>627.5095*(X77-X76)</f>
        <v>#VALUE!</v>
      </c>
      <c r="AE75" s="34" t="e">
        <f>627.5095*(V77-V76)</f>
        <v>#VALUE!</v>
      </c>
      <c r="AF75" s="34" t="e">
        <f>627.5095*(W77-W76)</f>
        <v>#VALUE!</v>
      </c>
      <c r="AG75" s="33" t="e">
        <f t="shared" si="37"/>
        <v>#VALUE!</v>
      </c>
      <c r="AH75" s="23" t="e">
        <f t="shared" si="38"/>
        <v>#VALUE!</v>
      </c>
      <c r="AI75" s="39"/>
      <c r="AJ75" s="361"/>
      <c r="AK75" s="5" t="s">
        <v>72</v>
      </c>
      <c r="AL75" s="9">
        <v>-2182.1154836430001</v>
      </c>
      <c r="AM75" s="52">
        <f t="shared" si="68"/>
        <v>-2188.2550512199064</v>
      </c>
      <c r="AN75" s="277">
        <v>-2188.2735541100001</v>
      </c>
      <c r="AO75" s="9">
        <v>-2188.0374753350002</v>
      </c>
      <c r="AP75" s="9">
        <v>-2187.8369132120001</v>
      </c>
      <c r="AQ75" s="9">
        <v>-0.21757588490599999</v>
      </c>
      <c r="AR75" s="18" t="s">
        <v>118</v>
      </c>
      <c r="AS75" s="34">
        <f>627.5095*(AL77-AL76)</f>
        <v>16.160252153434179</v>
      </c>
      <c r="AT75" s="34">
        <f>627.5095*(AP77-AP76)</f>
        <v>-1.6699872673326637</v>
      </c>
      <c r="AU75" s="34">
        <f>627.5095*(AO77-AO76)</f>
        <v>4.5578368146209964</v>
      </c>
      <c r="AV75" s="34">
        <f>627.5095*(AM77-AM76)</f>
        <v>1.8986571802397263</v>
      </c>
      <c r="AW75" s="34">
        <f>627.5095*(AN77-AN76)</f>
        <v>1.7256825004947531</v>
      </c>
      <c r="AX75" s="33">
        <f t="shared" si="39"/>
        <v>3.3956697678274166</v>
      </c>
      <c r="AY75" s="23">
        <f t="shared" si="40"/>
        <v>-2.8321543141262433</v>
      </c>
      <c r="AZ75" s="33" t="e">
        <f>AW75-'CCSD(T)'!CI76</f>
        <v>#VALUE!</v>
      </c>
      <c r="BA75" s="33"/>
      <c r="BB75" s="5" t="s">
        <v>72</v>
      </c>
      <c r="BC75" s="33">
        <v>-2181.9563988230002</v>
      </c>
      <c r="BD75" s="33">
        <v>-2181.9564640100002</v>
      </c>
      <c r="BE75">
        <v>-2181.9539858092098</v>
      </c>
      <c r="BF75" s="33">
        <f t="shared" si="69"/>
        <v>-2187.5810605638731</v>
      </c>
      <c r="BG75" s="33">
        <v>-2187.6009563920002</v>
      </c>
      <c r="BH75" s="33">
        <v>-2187.374403585</v>
      </c>
      <c r="BI75" s="33">
        <v>-2187.155485971</v>
      </c>
      <c r="BJ75" s="4">
        <v>-0.206656978873</v>
      </c>
      <c r="BK75" s="18" t="s">
        <v>118</v>
      </c>
      <c r="BL75" s="34">
        <f>627.5095*(BC77-BC76)</f>
        <v>15.937247199980566</v>
      </c>
      <c r="BM75" s="34">
        <f>627.5095*(BD77-BD76)</f>
        <v>16.122388230272669</v>
      </c>
      <c r="BN75" s="34">
        <f>627.5095*(BE77-BE76)</f>
        <v>16.073902516482669</v>
      </c>
      <c r="BO75" s="34">
        <f>627.5095*(BI77-BI76)</f>
        <v>-2.4123303782390511</v>
      </c>
      <c r="BP75" s="34">
        <f>627.5095*(BH77-BH76)</f>
        <v>4.212761810316346</v>
      </c>
      <c r="BQ75" s="34">
        <f>627.5095*(BF77-BF76)</f>
        <v>1.3167232952954522</v>
      </c>
      <c r="BR75" s="34">
        <f>627.5095*(BG77-BG76)</f>
        <v>1.1444957520207877</v>
      </c>
      <c r="BS75" s="33">
        <f t="shared" si="62"/>
        <v>3.5568261302598385</v>
      </c>
      <c r="BT75" s="33">
        <f t="shared" si="63"/>
        <v>-3.0682660582955581</v>
      </c>
      <c r="BU75" s="68">
        <f t="shared" si="70"/>
        <v>-0.1722275432746645</v>
      </c>
      <c r="BV75" s="18" t="str">
        <f t="shared" si="54"/>
        <v>25_end</v>
      </c>
      <c r="BW75" s="57" t="e">
        <f>BL75-'CCSD(T)'!BV76</f>
        <v>#VALUE!</v>
      </c>
      <c r="BX75" s="65" t="e">
        <f>BM75-'CCSD(T)'!BV76</f>
        <v>#VALUE!</v>
      </c>
      <c r="BY75" s="65" t="e">
        <f>BN75-'CCSD(T)'!BV76</f>
        <v>#VALUE!</v>
      </c>
      <c r="BZ75" s="57" t="e">
        <f>BO75-'CCSD(T)'!BW76</f>
        <v>#VALUE!</v>
      </c>
      <c r="CA75" s="57" t="e">
        <f>BP75-'CCSD(T)'!BX76</f>
        <v>#VALUE!</v>
      </c>
      <c r="CB75" s="57"/>
      <c r="CC75" s="57" t="e">
        <f>BR75-'CCSD(T)'!BY76</f>
        <v>#VALUE!</v>
      </c>
      <c r="CE75" s="23" t="e">
        <f t="shared" si="58"/>
        <v>#VALUE!</v>
      </c>
      <c r="CF75" s="23" t="e">
        <f t="shared" si="59"/>
        <v>#VALUE!</v>
      </c>
      <c r="CH75" s="23"/>
      <c r="CI75" s="5" t="s">
        <v>72</v>
      </c>
      <c r="CJ75" s="33">
        <v>-2181.9564639999999</v>
      </c>
      <c r="CK75" s="21" t="e">
        <f t="shared" si="71"/>
        <v>#VALUE!</v>
      </c>
      <c r="CL75" s="33" t="s">
        <v>139</v>
      </c>
      <c r="CM75" s="77">
        <v>-2187.374403585</v>
      </c>
      <c r="CN75" s="74">
        <v>-2187.1558626639999</v>
      </c>
      <c r="CO75" s="74" t="s">
        <v>139</v>
      </c>
      <c r="CP75" s="34">
        <f>627.5095*(CJ77-CJ76)</f>
        <v>16.122361874867028</v>
      </c>
      <c r="CQ75" s="34">
        <f>627.5095*(CN77-CN76)</f>
        <v>-2.5660545179933183</v>
      </c>
      <c r="CR75" s="34" t="e">
        <f>627.5095*(CM77-CM76)</f>
        <v>#VALUE!</v>
      </c>
      <c r="CS75" s="34" t="e">
        <f>627.5095*(CK77-CK76)</f>
        <v>#VALUE!</v>
      </c>
      <c r="CT75" s="34" t="e">
        <f>627.5095*(CL77-CL76)</f>
        <v>#VALUE!</v>
      </c>
      <c r="CU75" s="33" t="e">
        <f t="shared" si="72"/>
        <v>#VALUE!</v>
      </c>
      <c r="CV75" s="33" t="e">
        <f t="shared" si="73"/>
        <v>#VALUE!</v>
      </c>
      <c r="CW75" s="23"/>
      <c r="CX75" s="33" t="e">
        <f>CQ75-'CCSD(T)'!BW76</f>
        <v>#VALUE!</v>
      </c>
      <c r="CY75" s="33" t="e">
        <f>CR75-'CCSD(T)'!CF76</f>
        <v>#VALUE!</v>
      </c>
      <c r="CZ75" s="33" t="e">
        <f>CS75-'CCSD(T)'!CG76</f>
        <v>#VALUE!</v>
      </c>
      <c r="DA75" s="33" t="e">
        <f>CT75-'CCSD(T)'!CG76</f>
        <v>#VALUE!</v>
      </c>
      <c r="DB75" s="33" t="e">
        <f>CP75-'CCSD(T)'!BV76</f>
        <v>#VALUE!</v>
      </c>
      <c r="DC75" s="33"/>
      <c r="DD75" s="33" t="e">
        <f t="shared" si="74"/>
        <v>#VALUE!</v>
      </c>
      <c r="DE75" s="33" t="e">
        <f t="shared" si="57"/>
        <v>#VALUE!</v>
      </c>
      <c r="DH75" s="71" t="str">
        <f t="shared" si="41"/>
        <v>25_end</v>
      </c>
      <c r="DI75" s="71" t="str">
        <f t="shared" si="42"/>
        <v>∆E#fwd</v>
      </c>
      <c r="DJ75" s="23" t="e">
        <f t="shared" si="43"/>
        <v>#VALUE!</v>
      </c>
      <c r="DK75" s="23" t="e">
        <f t="shared" si="44"/>
        <v>#VALUE!</v>
      </c>
      <c r="DL75" s="23" t="e">
        <f t="shared" si="45"/>
        <v>#VALUE!</v>
      </c>
      <c r="DN75" s="71" t="e">
        <f>'CCSD(T)'!BX76</f>
        <v>#VALUE!</v>
      </c>
      <c r="DO75" s="23" t="e">
        <f t="shared" si="46"/>
        <v>#VALUE!</v>
      </c>
      <c r="DP75" s="39" t="e">
        <f>'CCSD(T)'!CG76</f>
        <v>#VALUE!</v>
      </c>
      <c r="DQ75" s="23" t="e">
        <f t="shared" si="47"/>
        <v>#VALUE!</v>
      </c>
      <c r="DR75" s="23" t="e">
        <f t="shared" si="79"/>
        <v>#VALUE!</v>
      </c>
      <c r="DU75" s="75" t="str">
        <f t="shared" si="64"/>
        <v>nomatch</v>
      </c>
      <c r="DV75" s="23" t="e">
        <f t="shared" si="65"/>
        <v>#VALUE!</v>
      </c>
      <c r="DW75" t="e">
        <f t="shared" si="75"/>
        <v>#VALUE!</v>
      </c>
      <c r="DY75" s="5" t="s">
        <v>72</v>
      </c>
      <c r="DZ75">
        <v>-2191.06342864</v>
      </c>
      <c r="EA75" s="34">
        <f>627.5095*(DZ77-DZ76)</f>
        <v>6.4425321049366469</v>
      </c>
      <c r="EB75" s="28"/>
      <c r="EC75" s="5" t="s">
        <v>72</v>
      </c>
      <c r="ED75" s="33" t="s">
        <v>139</v>
      </c>
      <c r="EE75" s="21" t="e">
        <f t="shared" si="76"/>
        <v>#VALUE!</v>
      </c>
      <c r="EF75" s="33" t="s">
        <v>139</v>
      </c>
      <c r="EG75" s="77" t="s">
        <v>139</v>
      </c>
      <c r="EH75" s="74" t="s">
        <v>139</v>
      </c>
      <c r="EI75" s="74" t="s">
        <v>139</v>
      </c>
      <c r="EJ75" s="34" t="e">
        <f>627.5095*(ED77-ED76)</f>
        <v>#VALUE!</v>
      </c>
      <c r="EK75" s="34" t="e">
        <f>627.5095*(EH77-EH76)</f>
        <v>#VALUE!</v>
      </c>
      <c r="EL75" s="34" t="e">
        <f>627.5095*(EG77-EG76)</f>
        <v>#VALUE!</v>
      </c>
      <c r="EM75" s="34" t="e">
        <f>627.5095*(EE77-EE76)</f>
        <v>#VALUE!</v>
      </c>
      <c r="EN75" s="34" t="e">
        <f>627.5095*(EF77-EF76)</f>
        <v>#VALUE!</v>
      </c>
      <c r="EO75" s="33" t="e">
        <f t="shared" si="77"/>
        <v>#VALUE!</v>
      </c>
      <c r="EP75" s="33" t="e">
        <f t="shared" si="78"/>
        <v>#VALUE!</v>
      </c>
      <c r="ER75" s="39"/>
      <c r="ES75" s="23" t="e">
        <f>EN75-'LNO-CCSD(T)-def2nZVP'!MF76</f>
        <v>#VALUE!</v>
      </c>
      <c r="ET75" s="33" t="e">
        <f>EN75-'LNO-CCSD(T)-def2nZVP'!PV76</f>
        <v>#VALUE!</v>
      </c>
      <c r="EU75" s="23"/>
    </row>
    <row r="76" spans="1:151" ht="17">
      <c r="A76" s="1">
        <v>12.01</v>
      </c>
      <c r="B76" s="6"/>
      <c r="C76" s="5" t="s">
        <v>73</v>
      </c>
      <c r="D76" s="33">
        <v>-2182.1193372070002</v>
      </c>
      <c r="E76" s="33" t="e">
        <f t="shared" si="66"/>
        <v>#VALUE!</v>
      </c>
      <c r="F76" s="33" t="s">
        <v>139</v>
      </c>
      <c r="G76" s="33" t="s">
        <v>139</v>
      </c>
      <c r="H76" s="33">
        <v>-2187.818374937</v>
      </c>
      <c r="I76" s="335" t="s">
        <v>139</v>
      </c>
      <c r="J76" s="18" t="s">
        <v>119</v>
      </c>
      <c r="K76" s="34">
        <f>627.5095*(D77-D75)</f>
        <v>13.456440474988996</v>
      </c>
      <c r="L76" s="34">
        <f>627.5095*(H77-H75)</f>
        <v>14.059373565207961</v>
      </c>
      <c r="M76" s="34" t="e">
        <f>627.5095*(G77-G75)</f>
        <v>#VALUE!</v>
      </c>
      <c r="N76" s="34" t="e">
        <f>627.5095*(E77-E75)</f>
        <v>#VALUE!</v>
      </c>
      <c r="O76" s="34" t="e">
        <f>627.5095*(F77-F75)</f>
        <v>#VALUE!</v>
      </c>
      <c r="P76" s="33" t="e">
        <f t="shared" si="60"/>
        <v>#VALUE!</v>
      </c>
      <c r="Q76" s="23" t="e">
        <f t="shared" si="61"/>
        <v>#VALUE!</v>
      </c>
      <c r="R76" s="33" t="e">
        <f>O76-'CCSD(T)'!CI77</f>
        <v>#VALUE!</v>
      </c>
      <c r="S76" s="33"/>
      <c r="T76" s="5" t="s">
        <v>73</v>
      </c>
      <c r="U76" s="9" t="s">
        <v>139</v>
      </c>
      <c r="V76" s="52" t="e">
        <f t="shared" si="67"/>
        <v>#VALUE!</v>
      </c>
      <c r="W76" s="336" t="s">
        <v>139</v>
      </c>
      <c r="X76" s="10" t="s">
        <v>139</v>
      </c>
      <c r="Y76" s="10">
        <v>-2187.8186288810002</v>
      </c>
      <c r="Z76" s="9" t="s">
        <v>139</v>
      </c>
      <c r="AA76" s="18" t="s">
        <v>119</v>
      </c>
      <c r="AB76" s="34" t="e">
        <f>627.5095*(U77-U75)</f>
        <v>#VALUE!</v>
      </c>
      <c r="AC76" s="34">
        <f>627.5095*(Y77-Y75)</f>
        <v>14.072981108916169</v>
      </c>
      <c r="AD76" s="34" t="e">
        <f>627.5095*(X77-X75)</f>
        <v>#VALUE!</v>
      </c>
      <c r="AE76" s="34" t="e">
        <f>627.5095*(V77-V75)</f>
        <v>#VALUE!</v>
      </c>
      <c r="AF76" s="34" t="e">
        <f>627.5095*(W77-W75)</f>
        <v>#VALUE!</v>
      </c>
      <c r="AG76" s="33" t="e">
        <f t="shared" si="37"/>
        <v>#VALUE!</v>
      </c>
      <c r="AH76" s="23" t="e">
        <f t="shared" si="38"/>
        <v>#VALUE!</v>
      </c>
      <c r="AI76" s="39"/>
      <c r="AJ76" s="361"/>
      <c r="AK76" s="5" t="s">
        <v>73</v>
      </c>
      <c r="AL76" s="9">
        <v>-2182.120199379</v>
      </c>
      <c r="AM76" s="52">
        <f t="shared" si="68"/>
        <v>-2188.2364009779399</v>
      </c>
      <c r="AN76" s="277">
        <v>-2188.254454031</v>
      </c>
      <c r="AO76" s="9">
        <v>-2188.0217919649999</v>
      </c>
      <c r="AP76" s="9">
        <v>-2187.8121175239999</v>
      </c>
      <c r="AQ76" s="9">
        <v>-0.21460901294000001</v>
      </c>
      <c r="AR76" s="18" t="s">
        <v>119</v>
      </c>
      <c r="AS76" s="34">
        <f>627.5095*(AL77-AL75)</f>
        <v>13.201083013954669</v>
      </c>
      <c r="AT76" s="34">
        <f>627.5095*(AP77-AP75)</f>
        <v>13.889542511871225</v>
      </c>
      <c r="AU76" s="34">
        <f>627.5095*(AO77-AO75)</f>
        <v>14.39930048179963</v>
      </c>
      <c r="AV76" s="34">
        <f>627.5095*(AM77-AM75)</f>
        <v>13.601861191515628</v>
      </c>
      <c r="AW76" s="34">
        <f>627.5095*(AN77-AN75)</f>
        <v>13.711163523779385</v>
      </c>
      <c r="AX76" s="33">
        <f t="shared" si="39"/>
        <v>-0.17837898809183983</v>
      </c>
      <c r="AY76" s="23">
        <f t="shared" si="40"/>
        <v>-0.68813695802024455</v>
      </c>
      <c r="AZ76" s="33" t="e">
        <f>AW76-'CCSD(T)'!CI77</f>
        <v>#VALUE!</v>
      </c>
      <c r="BA76" s="33"/>
      <c r="BB76" s="5" t="s">
        <v>73</v>
      </c>
      <c r="BC76" s="33">
        <v>-2181.961063962</v>
      </c>
      <c r="BD76" s="33">
        <v>-2181.9621004099999</v>
      </c>
      <c r="BE76">
        <v>-2181.9595348414</v>
      </c>
      <c r="BF76" s="33">
        <f t="shared" si="69"/>
        <v>-2187.5613165494278</v>
      </c>
      <c r="BG76" s="33">
        <v>-2187.5806556890002</v>
      </c>
      <c r="BH76" s="33">
        <v>-2187.358085978</v>
      </c>
      <c r="BI76" s="33">
        <v>-2187.1300259039999</v>
      </c>
      <c r="BJ76" s="4">
        <v>-0.203230571428</v>
      </c>
      <c r="BK76" s="18" t="s">
        <v>119</v>
      </c>
      <c r="BL76" s="34">
        <f>627.5095*(BC77-BC75)</f>
        <v>13.009828158769245</v>
      </c>
      <c r="BM76" s="34">
        <f>627.5095*(BD77-BD75)</f>
        <v>12.585493684641969</v>
      </c>
      <c r="BN76" s="34">
        <f>627.5095*(BE77-BE75)</f>
        <v>12.591832101342471</v>
      </c>
      <c r="BO76" s="34">
        <f>627.5095*(BI77-BI75)</f>
        <v>13.564103534922548</v>
      </c>
      <c r="BP76" s="34">
        <f>627.5095*(BH77-BH75)</f>
        <v>14.452215220094802</v>
      </c>
      <c r="BQ76" s="34">
        <f>627.5095*(BF77-BF75)</f>
        <v>13.706279927810115</v>
      </c>
      <c r="BR76" s="34">
        <f>627.5095*(BG77-BG75)</f>
        <v>13.883379741183806</v>
      </c>
      <c r="BS76" s="33">
        <f t="shared" si="62"/>
        <v>0.3192762062612573</v>
      </c>
      <c r="BT76" s="33">
        <f t="shared" si="63"/>
        <v>-0.56883547891099617</v>
      </c>
      <c r="BU76" s="68">
        <f t="shared" si="70"/>
        <v>0.1770998133736903</v>
      </c>
      <c r="BV76" s="18" t="str">
        <f t="shared" si="54"/>
        <v>25_start</v>
      </c>
      <c r="BW76" s="57" t="e">
        <f>BL76-'CCSD(T)'!BV77</f>
        <v>#VALUE!</v>
      </c>
      <c r="BX76" s="65" t="e">
        <f>BM76-'CCSD(T)'!BV77</f>
        <v>#VALUE!</v>
      </c>
      <c r="BY76" s="65" t="e">
        <f>BN76-'CCSD(T)'!BV77</f>
        <v>#VALUE!</v>
      </c>
      <c r="BZ76" s="57" t="e">
        <f>BO76-'CCSD(T)'!BW77</f>
        <v>#VALUE!</v>
      </c>
      <c r="CA76" s="57" t="e">
        <f>BP76-'CCSD(T)'!BX77</f>
        <v>#VALUE!</v>
      </c>
      <c r="CB76" s="57"/>
      <c r="CC76" s="57" t="e">
        <f>BR76-'CCSD(T)'!BY77</f>
        <v>#VALUE!</v>
      </c>
      <c r="CE76" s="23" t="e">
        <f t="shared" si="58"/>
        <v>#VALUE!</v>
      </c>
      <c r="CF76" s="23" t="e">
        <f t="shared" si="59"/>
        <v>#VALUE!</v>
      </c>
      <c r="CH76" s="23"/>
      <c r="CI76" s="5" t="s">
        <v>73</v>
      </c>
      <c r="CJ76" s="33">
        <v>-2181.9621003769998</v>
      </c>
      <c r="CK76" s="21" t="e">
        <f t="shared" si="71"/>
        <v>#VALUE!</v>
      </c>
      <c r="CL76" s="33" t="s">
        <v>139</v>
      </c>
      <c r="CM76" s="33" t="s">
        <v>139</v>
      </c>
      <c r="CN76" s="74">
        <v>-2187.130438396</v>
      </c>
      <c r="CO76" s="74" t="s">
        <v>139</v>
      </c>
      <c r="CP76" s="34">
        <f>627.5095*(CJ77-CJ75)</f>
        <v>12.585481761802198</v>
      </c>
      <c r="CQ76" s="34">
        <f>627.5095*(CN77-CN75)</f>
        <v>13.387915182442381</v>
      </c>
      <c r="CR76" s="34" t="e">
        <f>627.5095*(CM77-CM75)</f>
        <v>#VALUE!</v>
      </c>
      <c r="CS76" s="34" t="e">
        <f>627.5095*(CK77-CK75)</f>
        <v>#VALUE!</v>
      </c>
      <c r="CT76" s="34" t="e">
        <f>627.5095*(CL77-CL75)</f>
        <v>#VALUE!</v>
      </c>
      <c r="CU76" s="33" t="e">
        <f t="shared" si="72"/>
        <v>#VALUE!</v>
      </c>
      <c r="CV76" s="33" t="e">
        <f t="shared" si="73"/>
        <v>#VALUE!</v>
      </c>
      <c r="CW76" s="23"/>
      <c r="CX76" s="33" t="e">
        <f>CQ76-'CCSD(T)'!BW77</f>
        <v>#VALUE!</v>
      </c>
      <c r="CY76" s="33" t="e">
        <f>CR76-'CCSD(T)'!CF77</f>
        <v>#VALUE!</v>
      </c>
      <c r="CZ76" s="33" t="e">
        <f>CS76-'CCSD(T)'!CG77</f>
        <v>#VALUE!</v>
      </c>
      <c r="DA76" s="33" t="e">
        <f>CT76-'CCSD(T)'!CG77</f>
        <v>#VALUE!</v>
      </c>
      <c r="DB76" s="33" t="e">
        <f>CP76-'CCSD(T)'!BV77</f>
        <v>#VALUE!</v>
      </c>
      <c r="DC76" s="33"/>
      <c r="DD76" s="33" t="e">
        <f t="shared" si="74"/>
        <v>#VALUE!</v>
      </c>
      <c r="DE76" s="33" t="e">
        <f t="shared" si="57"/>
        <v>#VALUE!</v>
      </c>
      <c r="DH76" s="71" t="str">
        <f t="shared" si="41"/>
        <v>25_start</v>
      </c>
      <c r="DI76" s="71" t="str">
        <f t="shared" si="42"/>
        <v>∆E#rev</v>
      </c>
      <c r="DJ76" s="23" t="e">
        <f t="shared" si="43"/>
        <v>#VALUE!</v>
      </c>
      <c r="DK76" s="23" t="e">
        <f t="shared" si="44"/>
        <v>#VALUE!</v>
      </c>
      <c r="DL76" s="23" t="e">
        <f t="shared" si="45"/>
        <v>#VALUE!</v>
      </c>
      <c r="DN76" s="71" t="e">
        <f>'CCSD(T)'!BX77</f>
        <v>#VALUE!</v>
      </c>
      <c r="DO76" s="23" t="e">
        <f t="shared" si="46"/>
        <v>#VALUE!</v>
      </c>
      <c r="DP76" s="39" t="e">
        <f>'CCSD(T)'!CG77</f>
        <v>#VALUE!</v>
      </c>
      <c r="DQ76" s="23" t="e">
        <f t="shared" si="47"/>
        <v>#VALUE!</v>
      </c>
      <c r="DR76" s="23" t="e">
        <f t="shared" si="79"/>
        <v>#VALUE!</v>
      </c>
      <c r="DU76" s="75" t="str">
        <f t="shared" si="64"/>
        <v>nomatch</v>
      </c>
      <c r="DV76" s="23" t="e">
        <f t="shared" si="65"/>
        <v>#VALUE!</v>
      </c>
      <c r="DW76" t="e">
        <f t="shared" si="75"/>
        <v>#VALUE!</v>
      </c>
      <c r="DY76" s="5" t="s">
        <v>73</v>
      </c>
      <c r="DZ76">
        <v>-2191.0531475030002</v>
      </c>
      <c r="EA76" s="34">
        <f>627.5095*(DZ77-DZ75)</f>
        <v>12.894043243090866</v>
      </c>
      <c r="EB76" s="28"/>
      <c r="EC76" s="5" t="s">
        <v>73</v>
      </c>
      <c r="ED76" s="33" t="s">
        <v>139</v>
      </c>
      <c r="EE76" s="21" t="e">
        <f t="shared" si="76"/>
        <v>#VALUE!</v>
      </c>
      <c r="EF76" s="33" t="s">
        <v>139</v>
      </c>
      <c r="EG76" s="33" t="s">
        <v>139</v>
      </c>
      <c r="EH76" s="74" t="s">
        <v>139</v>
      </c>
      <c r="EI76" s="74" t="s">
        <v>139</v>
      </c>
      <c r="EJ76" s="34" t="e">
        <f>627.5095*(ED77-ED75)</f>
        <v>#VALUE!</v>
      </c>
      <c r="EK76" s="34" t="e">
        <f>627.5095*(EH77-EH75)</f>
        <v>#VALUE!</v>
      </c>
      <c r="EL76" s="34" t="e">
        <f>627.5095*(EG77-EG75)</f>
        <v>#VALUE!</v>
      </c>
      <c r="EM76" s="34" t="e">
        <f>627.5095*(EE77-EE75)</f>
        <v>#VALUE!</v>
      </c>
      <c r="EN76" s="34" t="e">
        <f>627.5095*(EF77-EF75)</f>
        <v>#VALUE!</v>
      </c>
      <c r="EO76" s="33" t="e">
        <f t="shared" si="77"/>
        <v>#VALUE!</v>
      </c>
      <c r="EP76" s="33" t="e">
        <f t="shared" si="78"/>
        <v>#VALUE!</v>
      </c>
      <c r="ER76" s="39"/>
      <c r="ES76" s="23" t="e">
        <f>EN76-'LNO-CCSD(T)-def2nZVP'!MF77</f>
        <v>#VALUE!</v>
      </c>
      <c r="ET76" s="33" t="e">
        <f>EN76-'LNO-CCSD(T)-def2nZVP'!PV77</f>
        <v>#VALUE!</v>
      </c>
      <c r="EU76" s="23"/>
    </row>
    <row r="77" spans="1:151" ht="17">
      <c r="A77" s="1">
        <v>-9.35</v>
      </c>
      <c r="B77" s="6"/>
      <c r="C77" s="5" t="s">
        <v>74</v>
      </c>
      <c r="D77" s="33">
        <v>-2182.0939122569998</v>
      </c>
      <c r="E77" s="33" t="e">
        <f t="shared" si="66"/>
        <v>#VALUE!</v>
      </c>
      <c r="F77" s="33" t="s">
        <v>139</v>
      </c>
      <c r="G77" s="33" t="s">
        <v>139</v>
      </c>
      <c r="H77" s="33">
        <v>-2187.8215149060002</v>
      </c>
      <c r="I77" s="335" t="s">
        <v>139</v>
      </c>
      <c r="J77" s="18" t="s">
        <v>120</v>
      </c>
      <c r="K77" s="34">
        <f>627.5095*(D75-D76)</f>
        <v>2.4979571872509299</v>
      </c>
      <c r="L77" s="34">
        <f>627.5095*(H75-H76)</f>
        <v>-16.029733942495543</v>
      </c>
      <c r="M77" s="34" t="e">
        <f>627.5095*(G75-G76)</f>
        <v>#VALUE!</v>
      </c>
      <c r="N77" s="34" t="e">
        <f>627.5095*(E75-E76)</f>
        <v>#VALUE!</v>
      </c>
      <c r="O77" s="34" t="e">
        <f>627.5095*(F75-F76)</f>
        <v>#VALUE!</v>
      </c>
      <c r="P77" s="33" t="e">
        <f t="shared" si="60"/>
        <v>#VALUE!</v>
      </c>
      <c r="Q77" s="23" t="e">
        <f t="shared" si="61"/>
        <v>#VALUE!</v>
      </c>
      <c r="R77" s="33" t="e">
        <f>O77-'CCSD(T)'!CI78</f>
        <v>#VALUE!</v>
      </c>
      <c r="S77" s="33"/>
      <c r="T77" s="5" t="s">
        <v>74</v>
      </c>
      <c r="U77" s="9" t="s">
        <v>139</v>
      </c>
      <c r="V77" s="52" t="e">
        <f t="shared" si="67"/>
        <v>#VALUE!</v>
      </c>
      <c r="W77" s="336" t="s">
        <v>139</v>
      </c>
      <c r="X77" s="10" t="s">
        <v>139</v>
      </c>
      <c r="Y77" s="10">
        <v>-2187.8219525469999</v>
      </c>
      <c r="Z77" s="9" t="s">
        <v>139</v>
      </c>
      <c r="AA77" s="18" t="s">
        <v>120</v>
      </c>
      <c r="AB77" s="34" t="e">
        <f>627.5095*(U75-U76)</f>
        <v>#VALUE!</v>
      </c>
      <c r="AC77" s="34">
        <f>627.5095*(Y75-Y76)</f>
        <v>-16.158613098546986</v>
      </c>
      <c r="AD77" s="34" t="e">
        <f>627.5095*(X75-X76)</f>
        <v>#VALUE!</v>
      </c>
      <c r="AE77" s="34" t="e">
        <f>627.5095*(V75-V76)</f>
        <v>#VALUE!</v>
      </c>
      <c r="AF77" s="34" t="e">
        <f>627.5095*(W75-W76)</f>
        <v>#VALUE!</v>
      </c>
      <c r="AG77" s="33" t="e">
        <f t="shared" si="37"/>
        <v>#VALUE!</v>
      </c>
      <c r="AH77" s="23" t="e">
        <f t="shared" si="38"/>
        <v>#VALUE!</v>
      </c>
      <c r="AI77" s="39"/>
      <c r="AJ77" s="361"/>
      <c r="AK77" s="5" t="s">
        <v>74</v>
      </c>
      <c r="AL77" s="9">
        <v>-2182.0944463790001</v>
      </c>
      <c r="AM77" s="52">
        <f t="shared" si="68"/>
        <v>-2188.2333752752529</v>
      </c>
      <c r="AN77" s="277">
        <v>-2188.251703981</v>
      </c>
      <c r="AO77" s="9">
        <v>-2188.0145285899998</v>
      </c>
      <c r="AP77" s="9">
        <v>-2187.8147788179999</v>
      </c>
      <c r="AQ77" s="9">
        <v>-0.218846685253</v>
      </c>
      <c r="AR77" s="18" t="s">
        <v>120</v>
      </c>
      <c r="AS77" s="34">
        <f>627.5095*(AL75-AL76)</f>
        <v>2.9591691394795108</v>
      </c>
      <c r="AT77" s="34">
        <f>627.5095*(AP75-AP76)</f>
        <v>-15.559529779203888</v>
      </c>
      <c r="AU77" s="34">
        <f>627.5095*(AO75-AO76)</f>
        <v>-9.8414636671786333</v>
      </c>
      <c r="AV77" s="34">
        <f>627.5095*(AM75-AM76)</f>
        <v>-11.703204011275901</v>
      </c>
      <c r="AW77" s="34">
        <f>627.5095*(AN75-AN76)</f>
        <v>-11.985481023284633</v>
      </c>
      <c r="AX77" s="33">
        <f t="shared" si="39"/>
        <v>3.5740487559192555</v>
      </c>
      <c r="AY77" s="23">
        <f t="shared" si="40"/>
        <v>-2.1440173561059996</v>
      </c>
      <c r="AZ77" s="33" t="e">
        <f>AW77-'CCSD(T)'!CI78</f>
        <v>#VALUE!</v>
      </c>
      <c r="BA77" s="33"/>
      <c r="BB77" s="5" t="s">
        <v>74</v>
      </c>
      <c r="BC77" s="33">
        <v>-2181.9356663429999</v>
      </c>
      <c r="BD77" s="33">
        <v>-2181.9364077499999</v>
      </c>
      <c r="BE77">
        <v>-2181.9339194483</v>
      </c>
      <c r="BF77" s="33">
        <f t="shared" si="69"/>
        <v>-2187.5592182173782</v>
      </c>
      <c r="BG77" s="33">
        <v>-2187.5788318189998</v>
      </c>
      <c r="BH77" s="33">
        <v>-2187.3513725150001</v>
      </c>
      <c r="BI77" s="33">
        <v>-2187.1338701969999</v>
      </c>
      <c r="BJ77" s="4">
        <v>-0.20784570237800001</v>
      </c>
      <c r="BK77" s="18" t="s">
        <v>120</v>
      </c>
      <c r="BL77" s="34">
        <f>627.5095*(BC75-BC76)</f>
        <v>2.9274190412113215</v>
      </c>
      <c r="BM77" s="34">
        <f>627.5095*(BD75-BD76)</f>
        <v>3.536894545630699</v>
      </c>
      <c r="BN77" s="34">
        <f>627.5095*(BE75-BE76)</f>
        <v>3.4820704151401989</v>
      </c>
      <c r="BO77" s="34">
        <f>627.5095*(BI75-BI76)</f>
        <v>-15.9764339131616</v>
      </c>
      <c r="BP77" s="34">
        <f>627.5095*(BH75-BH76)</f>
        <v>-10.239453409778456</v>
      </c>
      <c r="BQ77" s="34">
        <f>627.5095*(BF75-BF76)</f>
        <v>-12.389556632514664</v>
      </c>
      <c r="BR77" s="34">
        <f>627.5095*(BG75-BG76)</f>
        <v>-12.738883989163018</v>
      </c>
      <c r="BS77" s="33">
        <f t="shared" si="62"/>
        <v>3.2375499239985821</v>
      </c>
      <c r="BT77" s="33">
        <f t="shared" si="63"/>
        <v>-2.4994305793845619</v>
      </c>
      <c r="BU77" s="68">
        <f t="shared" si="70"/>
        <v>-0.34932735664835413</v>
      </c>
      <c r="BV77" s="18" t="str">
        <f t="shared" si="54"/>
        <v>25_ts</v>
      </c>
      <c r="BW77" s="57" t="e">
        <f>BL77-'CCSD(T)'!BV78</f>
        <v>#VALUE!</v>
      </c>
      <c r="BX77" s="65" t="e">
        <f>BM77-'CCSD(T)'!BV78</f>
        <v>#VALUE!</v>
      </c>
      <c r="BY77" s="65" t="e">
        <f>BN77-'CCSD(T)'!BV78</f>
        <v>#VALUE!</v>
      </c>
      <c r="BZ77" s="57" t="e">
        <f>BO77-'CCSD(T)'!BW78</f>
        <v>#VALUE!</v>
      </c>
      <c r="CA77" s="57" t="e">
        <f>BP77-'CCSD(T)'!BX78</f>
        <v>#VALUE!</v>
      </c>
      <c r="CB77" s="57"/>
      <c r="CC77" s="57" t="e">
        <f>BR77-'CCSD(T)'!BY78</f>
        <v>#VALUE!</v>
      </c>
      <c r="CE77" s="23" t="e">
        <f t="shared" si="58"/>
        <v>#VALUE!</v>
      </c>
      <c r="CF77" s="23" t="e">
        <f t="shared" si="59"/>
        <v>#VALUE!</v>
      </c>
      <c r="CH77" s="23"/>
      <c r="CI77" s="5" t="s">
        <v>74</v>
      </c>
      <c r="CJ77" s="33">
        <v>-2181.9364077589998</v>
      </c>
      <c r="CK77" s="21" t="e">
        <f t="shared" si="71"/>
        <v>#VALUE!</v>
      </c>
      <c r="CL77" s="33" t="s">
        <v>139</v>
      </c>
      <c r="CM77" s="33" t="s">
        <v>139</v>
      </c>
      <c r="CN77" s="74">
        <v>-2187.134527664</v>
      </c>
      <c r="CO77" s="74" t="s">
        <v>139</v>
      </c>
      <c r="CP77" s="34">
        <f>627.5095*(CJ75-CJ76)</f>
        <v>3.5368801130648309</v>
      </c>
      <c r="CQ77" s="34">
        <f>627.5095*(CN75-CN76)</f>
        <v>-15.9539697004357</v>
      </c>
      <c r="CR77" s="34" t="e">
        <f>627.5095*(CM75-CM76)</f>
        <v>#VALUE!</v>
      </c>
      <c r="CS77" s="34" t="e">
        <f>627.5095*(CK75-CK76)</f>
        <v>#VALUE!</v>
      </c>
      <c r="CT77" s="34" t="e">
        <f>627.5095*(CL75-CL76)</f>
        <v>#VALUE!</v>
      </c>
      <c r="CU77" s="33" t="e">
        <f t="shared" si="72"/>
        <v>#VALUE!</v>
      </c>
      <c r="CV77" s="33" t="e">
        <f t="shared" si="73"/>
        <v>#VALUE!</v>
      </c>
      <c r="CW77" s="23"/>
      <c r="CX77" s="33" t="e">
        <f>CQ77-'CCSD(T)'!BW78</f>
        <v>#VALUE!</v>
      </c>
      <c r="CY77" s="33" t="e">
        <f>CR77-'CCSD(T)'!CF78</f>
        <v>#VALUE!</v>
      </c>
      <c r="CZ77" s="33" t="e">
        <f>CS77-'CCSD(T)'!CG78</f>
        <v>#VALUE!</v>
      </c>
      <c r="DA77" s="33" t="e">
        <f>CT77-'CCSD(T)'!CG78</f>
        <v>#VALUE!</v>
      </c>
      <c r="DB77" s="33" t="e">
        <f>CP77-'CCSD(T)'!BV78</f>
        <v>#VALUE!</v>
      </c>
      <c r="DC77" s="33"/>
      <c r="DD77" s="33" t="e">
        <f t="shared" si="74"/>
        <v>#VALUE!</v>
      </c>
      <c r="DE77" s="33" t="e">
        <f t="shared" si="57"/>
        <v>#VALUE!</v>
      </c>
      <c r="DH77" s="71" t="str">
        <f t="shared" si="41"/>
        <v>25_ts</v>
      </c>
      <c r="DI77" s="71" t="str">
        <f t="shared" si="42"/>
        <v>∆Ereac</v>
      </c>
      <c r="DJ77" s="23" t="e">
        <f t="shared" si="43"/>
        <v>#VALUE!</v>
      </c>
      <c r="DK77" s="23" t="e">
        <f t="shared" si="44"/>
        <v>#VALUE!</v>
      </c>
      <c r="DL77" s="23" t="e">
        <f t="shared" si="45"/>
        <v>#VALUE!</v>
      </c>
      <c r="DN77" s="71" t="e">
        <f>'CCSD(T)'!BX78</f>
        <v>#VALUE!</v>
      </c>
      <c r="DO77" s="23" t="e">
        <f t="shared" si="46"/>
        <v>#VALUE!</v>
      </c>
      <c r="DP77" s="39" t="e">
        <f>'CCSD(T)'!CG78</f>
        <v>#VALUE!</v>
      </c>
      <c r="DQ77" s="23" t="e">
        <f t="shared" si="47"/>
        <v>#VALUE!</v>
      </c>
      <c r="DR77" s="23" t="e">
        <f t="shared" si="79"/>
        <v>#VALUE!</v>
      </c>
      <c r="DU77" s="75" t="str">
        <f t="shared" si="64"/>
        <v>nomatch</v>
      </c>
      <c r="DV77" s="23" t="e">
        <f t="shared" si="65"/>
        <v>#VALUE!</v>
      </c>
      <c r="DW77" t="e">
        <f t="shared" si="75"/>
        <v>#VALUE!</v>
      </c>
      <c r="DY77" s="5" t="s">
        <v>74</v>
      </c>
      <c r="DZ77">
        <v>-2191.0428806750001</v>
      </c>
      <c r="EA77" s="34">
        <f>627.5095*(DZ75-DZ76)</f>
        <v>-6.4515111381542205</v>
      </c>
      <c r="EB77" s="28"/>
      <c r="EC77" s="5" t="s">
        <v>74</v>
      </c>
      <c r="ED77" s="33" t="s">
        <v>139</v>
      </c>
      <c r="EE77" s="21" t="e">
        <f t="shared" si="76"/>
        <v>#VALUE!</v>
      </c>
      <c r="EF77" s="33" t="s">
        <v>139</v>
      </c>
      <c r="EG77" s="33" t="s">
        <v>139</v>
      </c>
      <c r="EH77" s="74" t="s">
        <v>139</v>
      </c>
      <c r="EI77" s="74" t="s">
        <v>139</v>
      </c>
      <c r="EJ77" s="34" t="e">
        <f>627.5095*(ED75-ED76)</f>
        <v>#VALUE!</v>
      </c>
      <c r="EK77" s="34" t="e">
        <f>627.5095*(EH75-EH76)</f>
        <v>#VALUE!</v>
      </c>
      <c r="EL77" s="34" t="e">
        <f>627.5095*(EG75-EG76)</f>
        <v>#VALUE!</v>
      </c>
      <c r="EM77" s="34" t="e">
        <f>627.5095*(EE75-EE76)</f>
        <v>#VALUE!</v>
      </c>
      <c r="EN77" s="34" t="e">
        <f>627.5095*(EF75-EF76)</f>
        <v>#VALUE!</v>
      </c>
      <c r="EO77" s="33" t="e">
        <f t="shared" si="77"/>
        <v>#VALUE!</v>
      </c>
      <c r="EP77" s="33" t="e">
        <f t="shared" si="78"/>
        <v>#VALUE!</v>
      </c>
      <c r="ER77" s="39"/>
      <c r="ES77" s="23" t="e">
        <f>EN77-'LNO-CCSD(T)-def2nZVP'!MF78</f>
        <v>#VALUE!</v>
      </c>
      <c r="ET77" s="33" t="e">
        <f>EN77-'LNO-CCSD(T)-def2nZVP'!PV78</f>
        <v>#VALUE!</v>
      </c>
      <c r="EU77" s="23"/>
    </row>
    <row r="78" spans="1:151" ht="17">
      <c r="A78" s="1">
        <v>25.39</v>
      </c>
      <c r="B78" s="6"/>
      <c r="C78" s="5" t="s">
        <v>75</v>
      </c>
      <c r="D78" s="33">
        <v>-1123.6182919370001</v>
      </c>
      <c r="E78" s="33">
        <f t="shared" si="66"/>
        <v>-1125.706673109373</v>
      </c>
      <c r="F78" s="33">
        <v>-1125.7160927320001</v>
      </c>
      <c r="G78" s="33">
        <v>-1125.6389834290001</v>
      </c>
      <c r="H78" s="33">
        <v>-1125.572744997</v>
      </c>
      <c r="I78" s="335">
        <v>-6.7689680372999994E-2</v>
      </c>
      <c r="J78" s="18" t="s">
        <v>118</v>
      </c>
      <c r="K78" s="34">
        <f>627.5095*(D80-D79)</f>
        <v>11.229675951046596</v>
      </c>
      <c r="L78" s="34">
        <f>627.5095*(H80-H79)</f>
        <v>27.798744268561705</v>
      </c>
      <c r="M78" s="34">
        <f>627.5095*(G80-G79)</f>
        <v>21.020201534354257</v>
      </c>
      <c r="N78" s="34">
        <f>627.5095*(E80-E79)</f>
        <v>21.97838733552987</v>
      </c>
      <c r="O78" s="34">
        <f>627.5095*(F80-F79)</f>
        <v>21.873815884899262</v>
      </c>
      <c r="P78" s="33">
        <f t="shared" si="60"/>
        <v>-5.9249283836624436</v>
      </c>
      <c r="Q78" s="23">
        <f t="shared" si="61"/>
        <v>0.8536143505450049</v>
      </c>
      <c r="R78" s="33">
        <f>O78-'CCSD(T)'!CI79</f>
        <v>-4.6969186327622481E-2</v>
      </c>
      <c r="S78" s="33"/>
      <c r="T78" s="5" t="s">
        <v>75</v>
      </c>
      <c r="U78" s="9">
        <v>-1123.617406931</v>
      </c>
      <c r="V78" s="52">
        <f t="shared" si="67"/>
        <v>-1125.7058919134811</v>
      </c>
      <c r="W78" s="336">
        <v>-1125.715299618</v>
      </c>
      <c r="X78" s="10">
        <v>-1125.638192293</v>
      </c>
      <c r="Y78" s="10">
        <v>-1125.5720396429999</v>
      </c>
      <c r="Z78" s="9">
        <v>-6.7699620481000006E-2</v>
      </c>
      <c r="AA78" s="18" t="s">
        <v>118</v>
      </c>
      <c r="AB78" s="34">
        <f>627.5095*(U80-U79)</f>
        <v>11.558540502226773</v>
      </c>
      <c r="AC78" s="34">
        <f>627.5095*(Y80-Y79)</f>
        <v>28.243588890808422</v>
      </c>
      <c r="AD78" s="34">
        <f>627.5095*(X80-X79)</f>
        <v>21.331013892242918</v>
      </c>
      <c r="AE78" s="34">
        <f>627.5095*(V80-V79)</f>
        <v>22.295925082774165</v>
      </c>
      <c r="AF78" s="34">
        <f>627.5095*(W80-W79)</f>
        <v>22.199693490915489</v>
      </c>
      <c r="AG78" s="33">
        <f t="shared" si="37"/>
        <v>-6.0438953998929321</v>
      </c>
      <c r="AH78" s="23">
        <f t="shared" si="38"/>
        <v>0.86867959867257127</v>
      </c>
      <c r="AI78" s="39">
        <f>AF78-'CCSD(T)'!CI79</f>
        <v>0.27890841968860514</v>
      </c>
      <c r="AJ78" s="361"/>
      <c r="AK78" s="5" t="s">
        <v>75</v>
      </c>
      <c r="AL78" s="9">
        <v>-1123.617406935</v>
      </c>
      <c r="AM78" s="52">
        <f t="shared" si="68"/>
        <v>-1125.6988321001591</v>
      </c>
      <c r="AN78" s="277">
        <v>-1125.7069380959999</v>
      </c>
      <c r="AO78" s="9">
        <v>-1125.6340914970001</v>
      </c>
      <c r="AP78" s="9">
        <v>-1125.570822961</v>
      </c>
      <c r="AQ78" s="9">
        <v>-6.4740603159000001E-2</v>
      </c>
      <c r="AR78" s="18" t="s">
        <v>118</v>
      </c>
      <c r="AS78" s="34">
        <f>627.5095*(AL80-AL79)</f>
        <v>11.558543012238228</v>
      </c>
      <c r="AT78" s="34">
        <f>627.5095*(AP80-AP79)</f>
        <v>28.214463037196545</v>
      </c>
      <c r="AU78" s="34">
        <f>627.5095*(AO80-AO79)</f>
        <v>21.557797080675204</v>
      </c>
      <c r="AV78" s="34">
        <f>627.5095*(AM80-AM79)</f>
        <v>22.567410254017251</v>
      </c>
      <c r="AW78" s="34">
        <f>627.5095*(AN80-AN79)</f>
        <v>22.525101092435616</v>
      </c>
      <c r="AX78" s="33">
        <f t="shared" si="39"/>
        <v>-5.6893619447609289</v>
      </c>
      <c r="AY78" s="23">
        <f t="shared" si="40"/>
        <v>0.9673040117604117</v>
      </c>
      <c r="AZ78" s="33">
        <f>AW78-'CCSD(T)'!CI79</f>
        <v>0.60431602120873151</v>
      </c>
      <c r="BA78" s="33"/>
      <c r="BB78" s="5" t="s">
        <v>75</v>
      </c>
      <c r="BC78" s="33">
        <v>-1123.5442921670001</v>
      </c>
      <c r="BD78" s="33">
        <v>-1123.54365198</v>
      </c>
      <c r="BE78" s="33">
        <v>-1123.54248929</v>
      </c>
      <c r="BF78" s="33">
        <f t="shared" si="69"/>
        <v>-1125.3052530753441</v>
      </c>
      <c r="BG78" s="33">
        <v>-1125.313024108</v>
      </c>
      <c r="BH78" s="33">
        <v>-1125.250348214</v>
      </c>
      <c r="BI78" s="33">
        <v>-1125.1537541319999</v>
      </c>
      <c r="BJ78" s="4">
        <v>-5.4904861344000001E-2</v>
      </c>
      <c r="BK78" s="18" t="s">
        <v>118</v>
      </c>
      <c r="BL78" s="34">
        <f>627.5095*(BC80-BC79)</f>
        <v>9.0951490484140045</v>
      </c>
      <c r="BM78" s="34">
        <f>627.5095*(BD80-BD79)</f>
        <v>9.3401839780460119</v>
      </c>
      <c r="BN78" s="34">
        <f>627.5095*(BE80-BE79)</f>
        <v>9.3291460859596054</v>
      </c>
      <c r="BO78" s="34">
        <f>627.5095*(BI80-BI79)</f>
        <v>20.45109936358719</v>
      </c>
      <c r="BP78" s="34">
        <f>627.5095*(BH80-BH79)</f>
        <v>15.177710956192042</v>
      </c>
      <c r="BQ78" s="34">
        <f>627.5095*(BF80-BF79)</f>
        <v>15.611640915901225</v>
      </c>
      <c r="BR78" s="34">
        <f>627.5095*(BG80-BG79)</f>
        <v>15.391323347475081</v>
      </c>
      <c r="BS78" s="33">
        <f t="shared" si="62"/>
        <v>-5.0597760161121084</v>
      </c>
      <c r="BT78" s="33">
        <f t="shared" si="63"/>
        <v>0.21361239128303922</v>
      </c>
      <c r="BU78" s="68">
        <f t="shared" si="70"/>
        <v>-0.22031756842614314</v>
      </c>
      <c r="BV78" s="18" t="str">
        <f t="shared" si="54"/>
        <v>26_end</v>
      </c>
      <c r="BW78" s="57">
        <f>BL78-'CCSD(T)'!BV79</f>
        <v>-0.26964718881658989</v>
      </c>
      <c r="BX78" s="65">
        <f>BM78-'CCSD(T)'!BV79</f>
        <v>-2.4612259184582541E-2</v>
      </c>
      <c r="BY78" s="65">
        <f>BN78-'CCSD(T)'!BV79</f>
        <v>-3.5650151270989028E-2</v>
      </c>
      <c r="BZ78" s="57">
        <f>BO78-'CCSD(T)'!BW79</f>
        <v>-0.35426046484791129</v>
      </c>
      <c r="CA78" s="57">
        <f>BP78-'CCSD(T)'!BX79</f>
        <v>-5.30211575302868E-2</v>
      </c>
      <c r="CB78" s="57"/>
      <c r="CC78" s="57">
        <f>BR78-'CCSD(T)'!BY79</f>
        <v>-1.0084167776374997E-2</v>
      </c>
      <c r="CE78" s="23">
        <f t="shared" si="58"/>
        <v>0.21662603128630309</v>
      </c>
      <c r="CF78" s="23">
        <f t="shared" si="59"/>
        <v>4.2936989753911803E-2</v>
      </c>
      <c r="CH78" s="23"/>
      <c r="CI78" s="5" t="s">
        <v>75</v>
      </c>
      <c r="CJ78" s="33">
        <v>-1123.543651983</v>
      </c>
      <c r="CK78" s="21">
        <f t="shared" si="71"/>
        <v>-1125.3046560822149</v>
      </c>
      <c r="CL78" s="33">
        <v>-1125.3124078769999</v>
      </c>
      <c r="CM78" s="33">
        <v>-1125.24975193</v>
      </c>
      <c r="CN78" s="74">
        <v>-1125.1531058959999</v>
      </c>
      <c r="CO78" s="74">
        <v>-5.4904152215000002E-2</v>
      </c>
      <c r="CP78" s="34">
        <f>627.5095*(CJ80-CJ79)</f>
        <v>9.3401670351833292</v>
      </c>
      <c r="CQ78" s="34">
        <f>627.5095*(CN80-CN79)</f>
        <v>20.768907824812551</v>
      </c>
      <c r="CR78" s="34">
        <f>627.5095*(CM80-CM79)</f>
        <v>15.417385072214683</v>
      </c>
      <c r="CS78" s="34">
        <f>627.5095*(CK80-CK79)</f>
        <v>15.857001122586192</v>
      </c>
      <c r="CT78" s="34">
        <f>627.5095*(CL80-CL79)</f>
        <v>15.653248950327239</v>
      </c>
      <c r="CU78" s="33">
        <f t="shared" si="72"/>
        <v>-5.1156588744853124</v>
      </c>
      <c r="CV78" s="33">
        <f t="shared" si="73"/>
        <v>0.23586387811255527</v>
      </c>
      <c r="CW78" s="23"/>
      <c r="CX78" s="33">
        <f>CQ78-'CCSD(T)'!BW79</f>
        <v>-3.6452003622549967E-2</v>
      </c>
      <c r="CY78" s="33">
        <f>CR78-'CCSD(T)'!CF79</f>
        <v>0.20737157795886496</v>
      </c>
      <c r="CZ78" s="33">
        <f>CS78-'CCSD(T)'!CG79</f>
        <v>0.4767955703702782</v>
      </c>
      <c r="DA78" s="33">
        <f>CT78-'CCSD(T)'!CG79</f>
        <v>0.27304339811132472</v>
      </c>
      <c r="DB78" s="33">
        <f>CP78-'CCSD(T)'!BV79</f>
        <v>-2.4629202047265153E-2</v>
      </c>
      <c r="DC78" s="33"/>
      <c r="DD78" s="33">
        <f t="shared" si="74"/>
        <v>0.23200078000613011</v>
      </c>
      <c r="DE78" s="33">
        <f t="shared" si="57"/>
        <v>6.5671820152459759E-2</v>
      </c>
      <c r="DH78" s="71" t="str">
        <f t="shared" si="41"/>
        <v>26_end</v>
      </c>
      <c r="DI78" s="71" t="str">
        <f t="shared" si="42"/>
        <v>∆E#fwd</v>
      </c>
      <c r="DJ78" s="23">
        <f t="shared" si="43"/>
        <v>0.23967411602264121</v>
      </c>
      <c r="DK78" s="23">
        <f t="shared" si="44"/>
        <v>0.24536020668496761</v>
      </c>
      <c r="DL78" s="23">
        <f t="shared" si="45"/>
        <v>0.26192560285215727</v>
      </c>
      <c r="DN78" s="71">
        <f>'CCSD(T)'!BX79</f>
        <v>15.230732113722329</v>
      </c>
      <c r="DO78" s="23">
        <f t="shared" si="46"/>
        <v>0.18665295849235441</v>
      </c>
      <c r="DP78" s="39">
        <f>'CCSD(T)'!CG79</f>
        <v>15.380205552215914</v>
      </c>
      <c r="DQ78" s="23">
        <f t="shared" si="47"/>
        <v>0.27304339811132472</v>
      </c>
      <c r="DR78" s="23">
        <f t="shared" si="79"/>
        <v>0.4767955703702782</v>
      </c>
      <c r="DU78" s="75">
        <f t="shared" si="64"/>
        <v>-5.4904152215000002E-2</v>
      </c>
      <c r="DV78" s="23">
        <f t="shared" si="65"/>
        <v>-6.265594699993926E-2</v>
      </c>
      <c r="DW78">
        <f t="shared" si="75"/>
        <v>1.1411877694529167</v>
      </c>
      <c r="DY78" s="5" t="s">
        <v>75</v>
      </c>
      <c r="DZ78">
        <v>-1126.8148899299999</v>
      </c>
      <c r="EA78" s="34">
        <f>627.5095*(DZ80-DZ79)</f>
        <v>24.28303256096908</v>
      </c>
      <c r="EB78" s="28"/>
      <c r="EC78" s="5" t="s">
        <v>75</v>
      </c>
      <c r="ED78" s="33">
        <v>-1124.290591059</v>
      </c>
      <c r="EE78" s="21">
        <f t="shared" si="76"/>
        <v>-1126.9234672507109</v>
      </c>
      <c r="EF78" s="33">
        <v>-1126.9372773770001</v>
      </c>
      <c r="EG78" s="33">
        <v>-1126.814689094</v>
      </c>
      <c r="EH78" s="74">
        <v>-1126.7842034580001</v>
      </c>
      <c r="EI78" s="74">
        <v>-0.108778156711</v>
      </c>
      <c r="EJ78" s="34">
        <f>627.5095*(ED80-ED79)</f>
        <v>12.793089514831657</v>
      </c>
      <c r="EK78" s="34">
        <f>627.5095*(EH80-EH79)</f>
        <v>32.552455036173122</v>
      </c>
      <c r="EL78" s="34">
        <f>627.5095*(EG80-EG79)</f>
        <v>24.163885449704519</v>
      </c>
      <c r="EM78" s="34">
        <f>627.5095*(EE80-EE79)</f>
        <v>25.681606910489251</v>
      </c>
      <c r="EN78" s="34">
        <f>627.5095*(EF80-EF79)</f>
        <v>25.637110838077611</v>
      </c>
      <c r="EO78" s="33">
        <f t="shared" si="77"/>
        <v>-6.9153441980955108</v>
      </c>
      <c r="EP78" s="33">
        <f t="shared" si="78"/>
        <v>1.4732253883730912</v>
      </c>
      <c r="ER78" s="39"/>
      <c r="ES78" s="23">
        <f>EN78-'LNO-CCSD(T)-def2nZVP'!MF79</f>
        <v>0.30614980543900572</v>
      </c>
      <c r="ET78" s="33">
        <f>EN78-'LNO-CCSD(T)-def2nZVP'!PV79</f>
        <v>-0.19641859756670499</v>
      </c>
      <c r="EU78" s="23"/>
    </row>
    <row r="79" spans="1:151" ht="17">
      <c r="A79" s="2">
        <v>0.19</v>
      </c>
      <c r="B79" s="7"/>
      <c r="C79" s="5" t="s">
        <v>76</v>
      </c>
      <c r="D79" s="33">
        <v>-1123.6370078350001</v>
      </c>
      <c r="E79" s="33">
        <f t="shared" si="66"/>
        <v>-1125.7418570272641</v>
      </c>
      <c r="F79" s="33">
        <v>-1125.7511056880001</v>
      </c>
      <c r="G79" s="33">
        <v>-1125.672722192</v>
      </c>
      <c r="H79" s="33">
        <v>-1125.61725895</v>
      </c>
      <c r="I79" s="335">
        <v>-6.9134835263999994E-2</v>
      </c>
      <c r="J79" s="18" t="s">
        <v>119</v>
      </c>
      <c r="K79" s="34">
        <f>627.5095*(D80-D78)</f>
        <v>-0.51472784497322788</v>
      </c>
      <c r="L79" s="34">
        <f>627.5095*(H80-H78)</f>
        <v>-0.13418412147789308</v>
      </c>
      <c r="M79" s="34">
        <f>627.5095*(G80-G78)</f>
        <v>-0.15119276637787563</v>
      </c>
      <c r="N79" s="34">
        <f>627.5095*(E80-E78)</f>
        <v>-9.9855388366480502E-2</v>
      </c>
      <c r="O79" s="34">
        <f>627.5095*(F80-F78)</f>
        <v>-9.7146628148801262E-2</v>
      </c>
      <c r="P79" s="33">
        <f t="shared" si="60"/>
        <v>3.7037493329091814E-2</v>
      </c>
      <c r="Q79" s="23">
        <f t="shared" si="61"/>
        <v>5.4046138229074364E-2</v>
      </c>
      <c r="R79" s="33">
        <f>O79-'CCSD(T)'!CI80</f>
        <v>-2.5662927693307788E-2</v>
      </c>
      <c r="S79" s="33"/>
      <c r="T79" s="5" t="s">
        <v>76</v>
      </c>
      <c r="U79" s="9">
        <v>-1123.636624239</v>
      </c>
      <c r="V79" s="52">
        <f t="shared" si="67"/>
        <v>-1125.7415461718399</v>
      </c>
      <c r="W79" s="336">
        <v>-1125.7507885780001</v>
      </c>
      <c r="X79" s="10">
        <v>-1125.672399201</v>
      </c>
      <c r="Y79" s="10">
        <v>-1125.6172211620001</v>
      </c>
      <c r="Z79" s="9">
        <v>-6.9146970840000002E-2</v>
      </c>
      <c r="AA79" s="18" t="s">
        <v>119</v>
      </c>
      <c r="AB79" s="34">
        <f>627.5095*(U80-U78)</f>
        <v>-0.50050283216912328</v>
      </c>
      <c r="AC79" s="34">
        <f>627.5095*(Y80-Y78)</f>
        <v>-0.10824350621780365</v>
      </c>
      <c r="AD79" s="34">
        <f>627.5095*(X80-X78)</f>
        <v>-0.13414584337516169</v>
      </c>
      <c r="AE79" s="34">
        <f>627.5095*(V80-V78)</f>
        <v>-7.7460752838520538E-2</v>
      </c>
      <c r="AF79" s="34">
        <f>627.5095*(W80-W78)</f>
        <v>-6.9966054245970785E-2</v>
      </c>
      <c r="AG79" s="33">
        <f t="shared" si="37"/>
        <v>3.8277451971832868E-2</v>
      </c>
      <c r="AH79" s="23">
        <f t="shared" si="38"/>
        <v>6.4179789129190909E-2</v>
      </c>
      <c r="AI79" s="39">
        <f>AF79-'CCSD(T)'!CI80</f>
        <v>1.5176462095226884E-3</v>
      </c>
      <c r="AJ79" s="361"/>
      <c r="AK79" s="5" t="s">
        <v>76</v>
      </c>
      <c r="AL79" s="9">
        <v>-1123.636624258</v>
      </c>
      <c r="AM79" s="52">
        <f t="shared" si="68"/>
        <v>-1125.734956045191</v>
      </c>
      <c r="AN79" s="277">
        <v>-1125.7430030800001</v>
      </c>
      <c r="AO79" s="9">
        <v>-1125.6686811310001</v>
      </c>
      <c r="AP79" s="9">
        <v>-1125.615968353</v>
      </c>
      <c r="AQ79" s="9">
        <v>-6.6274914190999998E-2</v>
      </c>
      <c r="AR79" s="18" t="s">
        <v>119</v>
      </c>
      <c r="AS79" s="34">
        <f>627.5095*(AL80-AL78)</f>
        <v>-0.50050973484330463</v>
      </c>
      <c r="AT79" s="34">
        <f>627.5095*(AP80-AP78)</f>
        <v>-0.1146993240242532</v>
      </c>
      <c r="AU79" s="34">
        <f>627.5095*(AO80-AO78)</f>
        <v>-0.14752685583862149</v>
      </c>
      <c r="AV79" s="34">
        <f>627.5095*(AM80-AM78)</f>
        <v>-0.10070843099771093</v>
      </c>
      <c r="AW79" s="34">
        <f>627.5095*(AN80-AN78)</f>
        <v>-0.10601898502344807</v>
      </c>
      <c r="AX79" s="33">
        <f t="shared" si="39"/>
        <v>8.680339000805129E-3</v>
      </c>
      <c r="AY79" s="23">
        <f t="shared" si="40"/>
        <v>4.1507870815173417E-2</v>
      </c>
      <c r="AZ79" s="33">
        <f>AW79-'CCSD(T)'!CI80</f>
        <v>-3.4535284567954599E-2</v>
      </c>
      <c r="BA79" s="33"/>
      <c r="BB79" s="5" t="s">
        <v>76</v>
      </c>
      <c r="BC79" s="33">
        <v>-1123.5599313299999</v>
      </c>
      <c r="BD79" s="33">
        <v>-1123.5596037800001</v>
      </c>
      <c r="BE79" s="33">
        <v>-1123.5584175500001</v>
      </c>
      <c r="BF79" s="33">
        <f t="shared" si="69"/>
        <v>-1125.3307639668922</v>
      </c>
      <c r="BG79" s="33">
        <v>-1125.338197711</v>
      </c>
      <c r="BH79" s="33">
        <v>-1125.2752194550001</v>
      </c>
      <c r="BI79" s="33">
        <v>-1125.186969717</v>
      </c>
      <c r="BJ79" s="4">
        <v>-5.5544511891999999E-2</v>
      </c>
      <c r="BK79" s="18" t="s">
        <v>119</v>
      </c>
      <c r="BL79" s="34">
        <f>627.5095*(BC80-BC78)</f>
        <v>-0.71857430602937511</v>
      </c>
      <c r="BM79" s="34">
        <f>627.5095*(BD80-BD78)</f>
        <v>-0.66972206407841672</v>
      </c>
      <c r="BN79" s="34">
        <f>627.5095*(BE80-BE78)</f>
        <v>-0.66598838251647263</v>
      </c>
      <c r="BO79" s="34">
        <f>627.5095*(BI80-BI78)</f>
        <v>-0.39199577203760499</v>
      </c>
      <c r="BP79" s="34">
        <f>627.5095*(BH80-BH78)</f>
        <v>-0.42922904811504237</v>
      </c>
      <c r="BQ79" s="34">
        <f>627.5095*(BF80-BF78)</f>
        <v>-0.39668588396217647</v>
      </c>
      <c r="BR79" s="34">
        <f>627.5095*(BG80-BG78)</f>
        <v>-0.40535168424383222</v>
      </c>
      <c r="BS79" s="33">
        <f t="shared" si="62"/>
        <v>-1.3355912206227227E-2</v>
      </c>
      <c r="BT79" s="33">
        <f t="shared" si="63"/>
        <v>2.3877363871210144E-2</v>
      </c>
      <c r="BU79" s="68">
        <f t="shared" si="70"/>
        <v>-8.6658002816557556E-3</v>
      </c>
      <c r="BV79" s="18" t="str">
        <f t="shared" si="54"/>
        <v>26_start</v>
      </c>
      <c r="BW79" s="57">
        <f>BL79-'CCSD(T)'!BV80</f>
        <v>-4.5427395525757253E-2</v>
      </c>
      <c r="BX79" s="65">
        <f>BM79-'CCSD(T)'!BV80</f>
        <v>3.4248464252011335E-3</v>
      </c>
      <c r="BY79" s="65">
        <f>BN79-'CCSD(T)'!BV80</f>
        <v>7.1585279871452245E-3</v>
      </c>
      <c r="BZ79" s="57">
        <f>BO79-'CCSD(T)'!BW80</f>
        <v>-6.2945462317518852E-2</v>
      </c>
      <c r="CA79" s="57">
        <f>BP79-'CCSD(T)'!BX80</f>
        <v>-2.2971451769495721E-2</v>
      </c>
      <c r="CB79" s="57"/>
      <c r="CC79" s="57">
        <f>BR79-'CCSD(T)'!BY80</f>
        <v>-3.5975151811772799E-2</v>
      </c>
      <c r="CE79" s="23">
        <f t="shared" si="58"/>
        <v>2.2455943756261532E-2</v>
      </c>
      <c r="CF79" s="23">
        <f t="shared" si="59"/>
        <v>-1.3003700042277078E-2</v>
      </c>
      <c r="CH79" s="23"/>
      <c r="CI79" s="5" t="s">
        <v>76</v>
      </c>
      <c r="CJ79" s="33">
        <v>-1123.5596038189999</v>
      </c>
      <c r="CK79" s="21">
        <f t="shared" si="71"/>
        <v>-1125.3305001669171</v>
      </c>
      <c r="CL79" s="33">
        <v>-1125.337928681</v>
      </c>
      <c r="CM79" s="33">
        <v>-1125.2749526330001</v>
      </c>
      <c r="CN79" s="74">
        <v>-1125.1867367469999</v>
      </c>
      <c r="CO79" s="74">
        <v>-5.5547533917E-2</v>
      </c>
      <c r="CP79" s="34">
        <f>627.5095*(CJ80-CJ78)</f>
        <v>-0.66976159718687578</v>
      </c>
      <c r="CQ79" s="34">
        <f>627.5095*(CN80-CN78)</f>
        <v>-0.33477067077074119</v>
      </c>
      <c r="CR79" s="34">
        <f>627.5095*(CM80-CM78)</f>
        <v>-0.39629546703257357</v>
      </c>
      <c r="CS79" s="34">
        <f>627.5095*(CK80-CK78)</f>
        <v>-0.36040754682230158</v>
      </c>
      <c r="CT79" s="34">
        <f>627.5095*(CL80-CL78)</f>
        <v>-0.36129800734371997</v>
      </c>
      <c r="CU79" s="33">
        <f t="shared" si="72"/>
        <v>-2.6527336572978788E-2</v>
      </c>
      <c r="CV79" s="33">
        <f t="shared" si="73"/>
        <v>3.4997459688853594E-2</v>
      </c>
      <c r="CW79" s="23"/>
      <c r="CX79" s="33">
        <f>CQ79-'CCSD(T)'!BW80</f>
        <v>-5.7203610506550429E-3</v>
      </c>
      <c r="CY79" s="33">
        <f>CR79-'CCSD(T)'!CF80</f>
        <v>-1.0083801661697478E-2</v>
      </c>
      <c r="CZ79" s="33">
        <f>CS79-'CCSD(T)'!CG80</f>
        <v>-1.1547231652320633E-2</v>
      </c>
      <c r="DA79" s="33">
        <f>CT79-'CCSD(T)'!CG80</f>
        <v>-1.2437692173739023E-2</v>
      </c>
      <c r="DB79" s="33">
        <f>CP79-'CCSD(T)'!BV80</f>
        <v>3.3853133167420779E-3</v>
      </c>
      <c r="DC79" s="33"/>
      <c r="DD79" s="33">
        <f t="shared" si="74"/>
        <v>-1.3469114978439556E-2</v>
      </c>
      <c r="DE79" s="33">
        <f t="shared" si="57"/>
        <v>-2.3538905120415454E-3</v>
      </c>
      <c r="DH79" s="71" t="str">
        <f t="shared" si="41"/>
        <v>26_start</v>
      </c>
      <c r="DI79" s="71" t="str">
        <f t="shared" si="42"/>
        <v>∆E#rev</v>
      </c>
      <c r="DJ79" s="23">
        <f t="shared" si="43"/>
        <v>3.2933581082468799E-2</v>
      </c>
      <c r="DK79" s="23">
        <f t="shared" si="44"/>
        <v>3.6278337139874883E-2</v>
      </c>
      <c r="DL79" s="23">
        <f t="shared" si="45"/>
        <v>4.4053676900112249E-2</v>
      </c>
      <c r="DN79" s="71">
        <f>'CCSD(T)'!BX80</f>
        <v>-0.40625759634554665</v>
      </c>
      <c r="DO79" s="23">
        <f t="shared" si="46"/>
        <v>9.9621293129730781E-3</v>
      </c>
      <c r="DP79" s="39">
        <f>'CCSD(T)'!CG80</f>
        <v>-0.34886031516998095</v>
      </c>
      <c r="DQ79" s="23">
        <f t="shared" si="47"/>
        <v>-1.2437692173739023E-2</v>
      </c>
      <c r="DR79" s="23">
        <f t="shared" si="79"/>
        <v>-1.1547231652320633E-2</v>
      </c>
      <c r="DU79" s="75">
        <f t="shared" si="64"/>
        <v>-5.5547533917E-2</v>
      </c>
      <c r="DV79" s="23">
        <f t="shared" si="65"/>
        <v>-6.2976047999882212E-2</v>
      </c>
      <c r="DW79">
        <f t="shared" si="75"/>
        <v>1.1337325630689927</v>
      </c>
      <c r="DY79" s="5" t="s">
        <v>76</v>
      </c>
      <c r="DZ79">
        <v>-1126.853519564</v>
      </c>
      <c r="EA79" s="34">
        <f>627.5095*(DZ80-DZ78)</f>
        <v>4.257024443529929E-2</v>
      </c>
      <c r="EB79" s="28"/>
      <c r="EC79" s="5" t="s">
        <v>76</v>
      </c>
      <c r="ED79" s="33">
        <v>-1124.311762351</v>
      </c>
      <c r="EE79" s="21">
        <f t="shared" si="76"/>
        <v>-1126.9642718985979</v>
      </c>
      <c r="EF79" s="33">
        <v>-1126.9780581739999</v>
      </c>
      <c r="EG79" s="33">
        <v>-1126.8531880359999</v>
      </c>
      <c r="EH79" s="74">
        <v>-1126.8361216390001</v>
      </c>
      <c r="EI79" s="74">
        <v>-0.111083862598</v>
      </c>
      <c r="EJ79" s="34">
        <f>627.5095*(ED80-ED78)</f>
        <v>-0.4920973424189401</v>
      </c>
      <c r="EK79" s="34">
        <f>627.5095*(EH80-EH78)</f>
        <v>-2.6696764058364124E-2</v>
      </c>
      <c r="EL79" s="34">
        <f>627.5095*(EG80-EG78)</f>
        <v>5.4336047976465806E-3</v>
      </c>
      <c r="EM79" s="34">
        <f>627.5095*(EE80-EE78)</f>
        <v>7.6302717277145687E-2</v>
      </c>
      <c r="EN79" s="34">
        <f>627.5095*(EF80-EF78)</f>
        <v>4.6773303133162358E-2</v>
      </c>
      <c r="EO79" s="33">
        <f t="shared" si="77"/>
        <v>7.3470067191526489E-2</v>
      </c>
      <c r="EP79" s="33">
        <f t="shared" si="78"/>
        <v>4.1339698335515776E-2</v>
      </c>
      <c r="ER79" s="39"/>
      <c r="ES79" s="23">
        <f>EN79-'LNO-CCSD(T)-def2nZVP'!MF80</f>
        <v>-4.161555147657657E-2</v>
      </c>
      <c r="ET79" s="33">
        <f>EN79-'LNO-CCSD(T)-def2nZVP'!PV80</f>
        <v>-6.808289204160374E-2</v>
      </c>
      <c r="EU79" s="23"/>
    </row>
    <row r="80" spans="1:151" ht="17">
      <c r="A80" s="1">
        <v>25.2</v>
      </c>
      <c r="B80" s="6"/>
      <c r="C80" s="5" t="s">
        <v>77</v>
      </c>
      <c r="D80" s="33">
        <v>-1123.6191122079999</v>
      </c>
      <c r="E80" s="33">
        <f t="shared" si="66"/>
        <v>-1125.7068322390569</v>
      </c>
      <c r="F80" s="33">
        <v>-1125.716247545</v>
      </c>
      <c r="G80" s="33">
        <v>-1125.63922437</v>
      </c>
      <c r="H80" s="33">
        <v>-1125.572958833</v>
      </c>
      <c r="I80" s="335">
        <v>-6.7607869057000003E-2</v>
      </c>
      <c r="J80" s="18" t="s">
        <v>120</v>
      </c>
      <c r="K80" s="34">
        <f>627.5095*(D78-D79)</f>
        <v>11.744403796019824</v>
      </c>
      <c r="L80" s="34">
        <f>627.5095*(H78-H79)</f>
        <v>27.932928390039599</v>
      </c>
      <c r="M80" s="34">
        <f>627.5095*(G78-G79)</f>
        <v>21.171394300732132</v>
      </c>
      <c r="N80" s="34">
        <f>627.5095*(E78-E79)</f>
        <v>22.078242723896349</v>
      </c>
      <c r="O80" s="34">
        <f>627.5095*(F78-F79)</f>
        <v>21.970962513048061</v>
      </c>
      <c r="P80" s="33">
        <f t="shared" si="60"/>
        <v>-5.9619658769915382</v>
      </c>
      <c r="Q80" s="23">
        <f t="shared" si="61"/>
        <v>0.79956821231592912</v>
      </c>
      <c r="R80" s="33">
        <f>O80-'CCSD(T)'!CI81</f>
        <v>-2.1306258634314901E-2</v>
      </c>
      <c r="S80" s="33"/>
      <c r="T80" s="5" t="s">
        <v>77</v>
      </c>
      <c r="U80" s="9">
        <v>-1123.6182045329999</v>
      </c>
      <c r="V80" s="52">
        <f t="shared" si="67"/>
        <v>-1125.7060153550431</v>
      </c>
      <c r="W80" s="336">
        <v>-1125.715411116</v>
      </c>
      <c r="X80" s="10">
        <v>-1125.638406068</v>
      </c>
      <c r="Y80" s="10">
        <v>-1125.5722121399999</v>
      </c>
      <c r="Z80" s="9">
        <v>-6.7609287042999996E-2</v>
      </c>
      <c r="AA80" s="18" t="s">
        <v>120</v>
      </c>
      <c r="AB80" s="34">
        <f>627.5095*(U78-U79)</f>
        <v>12.059043334395897</v>
      </c>
      <c r="AC80" s="34">
        <f>627.5095*(Y78-Y79)</f>
        <v>28.351832397026225</v>
      </c>
      <c r="AD80" s="34">
        <f>627.5095*(X78-X79)</f>
        <v>21.46515973561808</v>
      </c>
      <c r="AE80" s="34">
        <f>627.5095*(V78-V79)</f>
        <v>22.373385835612684</v>
      </c>
      <c r="AF80" s="34">
        <f>627.5095*(W78-W79)</f>
        <v>22.26965954516146</v>
      </c>
      <c r="AG80" s="33">
        <f t="shared" si="37"/>
        <v>-6.0821728518647653</v>
      </c>
      <c r="AH80" s="23">
        <f t="shared" si="38"/>
        <v>0.80449980954337974</v>
      </c>
      <c r="AI80" s="39">
        <f>AF80-'CCSD(T)'!CI81</f>
        <v>0.27739077347908392</v>
      </c>
      <c r="AJ80" s="361"/>
      <c r="AK80" s="5" t="s">
        <v>77</v>
      </c>
      <c r="AL80" s="9">
        <v>-1123.618204548</v>
      </c>
      <c r="AM80" s="52">
        <f t="shared" si="68"/>
        <v>-1125.6989925892528</v>
      </c>
      <c r="AN80" s="277">
        <v>-1125.7071070479999</v>
      </c>
      <c r="AO80" s="9">
        <v>-1125.6343265959999</v>
      </c>
      <c r="AP80" s="9">
        <v>-1125.5710057460001</v>
      </c>
      <c r="AQ80" s="9">
        <v>-6.4665993253000001E-2</v>
      </c>
      <c r="AR80" s="18" t="s">
        <v>120</v>
      </c>
      <c r="AS80" s="34">
        <f>627.5095*(AL78-AL79)</f>
        <v>12.059052747081534</v>
      </c>
      <c r="AT80" s="34">
        <f>627.5095*(AP78-AP79)</f>
        <v>28.329162361220799</v>
      </c>
      <c r="AU80" s="34">
        <f>627.5095*(AO78-AO79)</f>
        <v>21.705323936513825</v>
      </c>
      <c r="AV80" s="34">
        <f>627.5095*(AM78-AM79)</f>
        <v>22.66811868501496</v>
      </c>
      <c r="AW80" s="34">
        <f>627.5095*(AN78-AN79)</f>
        <v>22.631120077459062</v>
      </c>
      <c r="AX80" s="33">
        <f t="shared" si="39"/>
        <v>-5.6980422837617368</v>
      </c>
      <c r="AY80" s="23">
        <f t="shared" si="40"/>
        <v>0.92579614094523777</v>
      </c>
      <c r="AZ80" s="33">
        <f>AW80-'CCSD(T)'!CI81</f>
        <v>0.63885130577668647</v>
      </c>
      <c r="BA80" s="33"/>
      <c r="BB80" s="5" t="s">
        <v>77</v>
      </c>
      <c r="BC80" s="33">
        <v>-1123.5454372879999</v>
      </c>
      <c r="BD80" s="33">
        <v>-1123.5447192500001</v>
      </c>
      <c r="BE80" s="33">
        <v>-1123.54355061</v>
      </c>
      <c r="BF80" s="33">
        <f t="shared" si="69"/>
        <v>-1125.305885234513</v>
      </c>
      <c r="BG80" s="33">
        <v>-1125.3136700770001</v>
      </c>
      <c r="BH80" s="33">
        <v>-1125.2510322339999</v>
      </c>
      <c r="BI80" s="33">
        <v>-1125.154378817</v>
      </c>
      <c r="BJ80" s="4">
        <v>-5.4853000513000003E-2</v>
      </c>
      <c r="BK80" s="18" t="s">
        <v>120</v>
      </c>
      <c r="BL80" s="34">
        <f>627.5095*(BC78-BC79)</f>
        <v>9.8137233544433791</v>
      </c>
      <c r="BM80" s="34">
        <f>627.5095*(BD78-BD79)</f>
        <v>10.009906042124429</v>
      </c>
      <c r="BN80" s="34">
        <f>627.5095*(BE78-BE79)</f>
        <v>9.9951344684760777</v>
      </c>
      <c r="BO80" s="34">
        <f>627.5095*(BI78-BI79)</f>
        <v>20.843095135624793</v>
      </c>
      <c r="BP80" s="34">
        <f>627.5095*(BH78-BH79)</f>
        <v>15.606940004307084</v>
      </c>
      <c r="BQ80" s="34">
        <f>627.5095*(BF78-BF79)</f>
        <v>16.008326799863401</v>
      </c>
      <c r="BR80" s="34">
        <f>627.5095*(BG78-BG79)</f>
        <v>15.796675031718914</v>
      </c>
      <c r="BS80" s="33">
        <f t="shared" si="62"/>
        <v>-5.0464201039058789</v>
      </c>
      <c r="BT80" s="33">
        <f t="shared" si="63"/>
        <v>0.1897350274118299</v>
      </c>
      <c r="BU80" s="68">
        <f t="shared" si="70"/>
        <v>-0.2116517681444865</v>
      </c>
      <c r="BV80" s="18" t="str">
        <f t="shared" si="54"/>
        <v>26_ts</v>
      </c>
      <c r="BW80" s="57">
        <f>BL80-'CCSD(T)'!BV81</f>
        <v>-0.22421979329083364</v>
      </c>
      <c r="BX80" s="65">
        <f>BM80-'CCSD(T)'!BV81</f>
        <v>-2.8037105609783453E-2</v>
      </c>
      <c r="BY80" s="65">
        <f>BN80-'CCSD(T)'!BV81</f>
        <v>-4.2808679258135029E-2</v>
      </c>
      <c r="BZ80" s="57">
        <f>BO80-'CCSD(T)'!BW81</f>
        <v>-0.29131500253039277</v>
      </c>
      <c r="CA80" s="57">
        <f>BP80-'CCSD(T)'!BX81</f>
        <v>-3.0049705760790246E-2</v>
      </c>
      <c r="CB80" s="57"/>
      <c r="CC80" s="57">
        <f>BR80-'CCSD(T)'!BY81</f>
        <v>2.5890984035399356E-2</v>
      </c>
      <c r="CE80" s="23">
        <f t="shared" si="58"/>
        <v>0.19417008753004339</v>
      </c>
      <c r="CF80" s="23">
        <f t="shared" si="59"/>
        <v>5.5940689796189602E-2</v>
      </c>
      <c r="CH80" s="23"/>
      <c r="CI80" s="5" t="s">
        <v>77</v>
      </c>
      <c r="CJ80" s="33">
        <v>-1123.5447193160001</v>
      </c>
      <c r="CK80" s="21">
        <f t="shared" si="71"/>
        <v>-1125.3052304281759</v>
      </c>
      <c r="CL80" s="33">
        <v>-1125.3129836420001</v>
      </c>
      <c r="CM80" s="33">
        <v>-1125.2503834669999</v>
      </c>
      <c r="CN80" s="74">
        <v>-1125.1536393870001</v>
      </c>
      <c r="CO80" s="74">
        <v>-5.4846961175999999E-2</v>
      </c>
      <c r="CP80" s="34">
        <f>627.5095*(CJ78-CJ79)</f>
        <v>10.009928632370206</v>
      </c>
      <c r="CQ80" s="34">
        <f>627.5095*(CN78-CN79)</f>
        <v>21.103678495583292</v>
      </c>
      <c r="CR80" s="34">
        <f>627.5095*(CM78-CM79)</f>
        <v>15.813680539247256</v>
      </c>
      <c r="CS80" s="34">
        <f>627.5095*(CK78-CK79)</f>
        <v>16.217408669408496</v>
      </c>
      <c r="CT80" s="34">
        <f>627.5095*(CL78-CL79)</f>
        <v>16.014546957670959</v>
      </c>
      <c r="CU80" s="33">
        <f t="shared" si="72"/>
        <v>-5.0891315379123334</v>
      </c>
      <c r="CV80" s="33">
        <f t="shared" si="73"/>
        <v>0.20086641842370234</v>
      </c>
      <c r="CW80" s="23"/>
      <c r="CX80" s="33">
        <f>CQ80-'CCSD(T)'!BW81</f>
        <v>-3.0731642571893758E-2</v>
      </c>
      <c r="CY80" s="33">
        <f>CR80-'CCSD(T)'!CF81</f>
        <v>0.21745537962056183</v>
      </c>
      <c r="CZ80" s="33">
        <f>CS80-'CCSD(T)'!CG81</f>
        <v>0.48834280202260061</v>
      </c>
      <c r="DA80" s="33">
        <f>CT80-'CCSD(T)'!CG81</f>
        <v>0.28548109028506374</v>
      </c>
      <c r="DB80" s="33">
        <f>CP80-'CCSD(T)'!BV81</f>
        <v>-2.8014515364006343E-2</v>
      </c>
      <c r="DC80" s="33"/>
      <c r="DD80" s="33">
        <f t="shared" si="74"/>
        <v>0.24546989498456817</v>
      </c>
      <c r="DE80" s="33">
        <f t="shared" si="57"/>
        <v>6.8025710664501915E-2</v>
      </c>
      <c r="DH80" s="71" t="str">
        <f t="shared" si="41"/>
        <v>26_ts</v>
      </c>
      <c r="DI80" s="71" t="str">
        <f t="shared" si="42"/>
        <v>∆Ereac</v>
      </c>
      <c r="DJ80" s="23">
        <f t="shared" si="43"/>
        <v>0.20674053494017208</v>
      </c>
      <c r="DK80" s="23">
        <f t="shared" si="44"/>
        <v>0.20908186954509489</v>
      </c>
      <c r="DL80" s="23">
        <f t="shared" si="45"/>
        <v>0.21787192595204452</v>
      </c>
      <c r="DN80" s="71">
        <f>'CCSD(T)'!BX81</f>
        <v>15.636989710067875</v>
      </c>
      <c r="DO80" s="23">
        <f t="shared" si="46"/>
        <v>0.17669082917938184</v>
      </c>
      <c r="DP80" s="39">
        <f>'CCSD(T)'!CG81</f>
        <v>15.729065867385895</v>
      </c>
      <c r="DQ80" s="23">
        <f t="shared" si="47"/>
        <v>0.28548109028506374</v>
      </c>
      <c r="DR80" s="23">
        <f t="shared" si="79"/>
        <v>0.48834280202260061</v>
      </c>
      <c r="DU80" s="75">
        <f t="shared" si="64"/>
        <v>-5.4846961175999999E-2</v>
      </c>
      <c r="DV80" s="23">
        <f t="shared" si="65"/>
        <v>-6.2600175000170566E-2</v>
      </c>
      <c r="DW80">
        <f t="shared" si="75"/>
        <v>1.1413608640830812</v>
      </c>
      <c r="DY80" s="5" t="s">
        <v>77</v>
      </c>
      <c r="DZ80">
        <v>-1126.81482209</v>
      </c>
      <c r="EA80" s="34">
        <f>627.5095*(DZ78-DZ79)</f>
        <v>24.24046231653378</v>
      </c>
      <c r="EB80" s="28"/>
      <c r="EC80" s="5" t="s">
        <v>77</v>
      </c>
      <c r="ED80" s="33">
        <v>-1124.2913752659999</v>
      </c>
      <c r="EE80" s="21">
        <f t="shared" si="76"/>
        <v>-1126.923345654596</v>
      </c>
      <c r="EF80" s="33">
        <v>-1126.9372028390001</v>
      </c>
      <c r="EG80" s="33">
        <v>-1126.8146804349999</v>
      </c>
      <c r="EH80" s="74">
        <v>-1126.7842460019999</v>
      </c>
      <c r="EI80" s="74">
        <v>-0.10866521959600001</v>
      </c>
      <c r="EJ80" s="34">
        <f>627.5095*(ED78-ED79)</f>
        <v>13.285186857250597</v>
      </c>
      <c r="EK80" s="34">
        <f>627.5095*(EH78-EH79)</f>
        <v>32.579151800231486</v>
      </c>
      <c r="EL80" s="34">
        <f>627.5095*(EG78-EG79)</f>
        <v>24.158451844906875</v>
      </c>
      <c r="EM80" s="34">
        <f>627.5095*(EE78-EE79)</f>
        <v>25.605304193212106</v>
      </c>
      <c r="EN80" s="34">
        <f>627.5095*(EF78-EF79)</f>
        <v>25.59033753494445</v>
      </c>
      <c r="EO80" s="33">
        <f t="shared" si="77"/>
        <v>-6.9888142652870364</v>
      </c>
      <c r="EP80" s="33">
        <f t="shared" si="78"/>
        <v>1.4318856900375749</v>
      </c>
      <c r="ER80" s="39"/>
      <c r="ES80" s="23">
        <f>EN80-'LNO-CCSD(T)-def2nZVP'!MF81</f>
        <v>0.34776535691558408</v>
      </c>
      <c r="ET80" s="33">
        <f>EN80-'LNO-CCSD(T)-def2nZVP'!PV81</f>
        <v>-0.12833570552509954</v>
      </c>
      <c r="EU80" s="23"/>
    </row>
    <row r="81" spans="1:151" ht="17">
      <c r="A81" s="1">
        <v>13.76</v>
      </c>
      <c r="B81" s="6"/>
      <c r="C81" s="5" t="s">
        <v>78</v>
      </c>
      <c r="D81" s="33">
        <v>-1205.048181508</v>
      </c>
      <c r="E81" s="33">
        <f t="shared" si="66"/>
        <v>-1207.464724363191</v>
      </c>
      <c r="F81" s="33">
        <v>-1207.474205065</v>
      </c>
      <c r="G81" s="33">
        <v>-1207.3868811909999</v>
      </c>
      <c r="H81" s="33">
        <v>-1207.301330349</v>
      </c>
      <c r="I81" s="335">
        <v>-7.7843172190999996E-2</v>
      </c>
      <c r="J81" s="18" t="s">
        <v>118</v>
      </c>
      <c r="K81" s="34">
        <f>627.5095*(D83-D82)</f>
        <v>12.75126035898322</v>
      </c>
      <c r="L81" s="34">
        <f>627.5095*(H83-H82)</f>
        <v>18.270565347093569</v>
      </c>
      <c r="M81" s="34">
        <f>627.5095*(G83-G82)</f>
        <v>15.398376554428465</v>
      </c>
      <c r="N81" s="34">
        <f>627.5095*(E83-E82)</f>
        <v>15.577041123953261</v>
      </c>
      <c r="O81" s="34">
        <f>627.5095*(F83-F82)</f>
        <v>15.813907070206646</v>
      </c>
      <c r="P81" s="33">
        <f t="shared" si="60"/>
        <v>-2.4566582768869232</v>
      </c>
      <c r="Q81" s="23">
        <f t="shared" si="61"/>
        <v>0.41553051577818145</v>
      </c>
      <c r="R81" s="33">
        <f>O81-'CCSD(T)'!CI82</f>
        <v>-0.27989047693717595</v>
      </c>
      <c r="S81" s="33"/>
      <c r="T81" s="5" t="s">
        <v>78</v>
      </c>
      <c r="U81" s="9">
        <v>-1205.047222314</v>
      </c>
      <c r="V81" s="52">
        <f t="shared" si="67"/>
        <v>-1207.463861264145</v>
      </c>
      <c r="W81" s="336">
        <v>-1207.473321982</v>
      </c>
      <c r="X81" s="10">
        <v>-1207.386005587</v>
      </c>
      <c r="Y81" s="10">
        <v>-1207.300481324</v>
      </c>
      <c r="Z81" s="9">
        <v>-7.7855677144999996E-2</v>
      </c>
      <c r="AA81" s="18" t="s">
        <v>118</v>
      </c>
      <c r="AB81" s="34">
        <f>627.5095*(U83-U82)</f>
        <v>13.173201511790941</v>
      </c>
      <c r="AC81" s="34">
        <f>627.5095*(Y83-Y82)</f>
        <v>18.168979716459198</v>
      </c>
      <c r="AD81" s="34">
        <f>627.5095*(X83-X82)</f>
        <v>15.747862950236598</v>
      </c>
      <c r="AE81" s="34">
        <f>627.5095*(V83-V82)</f>
        <v>15.917073105184276</v>
      </c>
      <c r="AF81" s="34">
        <f>627.5095*(W83-W82)</f>
        <v>16.157978059085544</v>
      </c>
      <c r="AG81" s="33">
        <f t="shared" si="37"/>
        <v>-2.0110016573736544</v>
      </c>
      <c r="AH81" s="23">
        <f t="shared" si="38"/>
        <v>0.4101151088489452</v>
      </c>
      <c r="AI81" s="39">
        <f>AF81-'CCSD(T)'!CI82</f>
        <v>6.4180511941721363E-2</v>
      </c>
      <c r="AJ81" s="361"/>
      <c r="AK81" s="5" t="s">
        <v>78</v>
      </c>
      <c r="AL81" s="9">
        <v>-1205.047222356</v>
      </c>
      <c r="AM81" s="52">
        <f t="shared" si="68"/>
        <v>-1207.4559686387481</v>
      </c>
      <c r="AN81" s="277">
        <v>-1207.46400735</v>
      </c>
      <c r="AO81" s="9">
        <v>-1207.381913337</v>
      </c>
      <c r="AP81" s="9">
        <v>-1207.2988461790001</v>
      </c>
      <c r="AQ81" s="9">
        <v>-7.4055301747999999E-2</v>
      </c>
      <c r="AR81" s="18" t="s">
        <v>118</v>
      </c>
      <c r="AS81" s="34">
        <f>627.5095*(AL83-AL82)</f>
        <v>13.173241672402263</v>
      </c>
      <c r="AT81" s="34">
        <f>627.5095*(AP83-AP82)</f>
        <v>18.219674954153643</v>
      </c>
      <c r="AU81" s="34">
        <f>627.5095*(AO83-AO82)</f>
        <v>15.752327052836721</v>
      </c>
      <c r="AV81" s="34">
        <f>627.5095*(AM83-AM82)</f>
        <v>15.948517081644955</v>
      </c>
      <c r="AW81" s="34">
        <f>627.5095*(AN83-AN82)</f>
        <v>16.179525480282521</v>
      </c>
      <c r="AX81" s="33">
        <f t="shared" si="39"/>
        <v>-2.0401494738711214</v>
      </c>
      <c r="AY81" s="23">
        <f t="shared" si="40"/>
        <v>0.42719842744580028</v>
      </c>
      <c r="AZ81" s="33">
        <f>AW81-'CCSD(T)'!CI82</f>
        <v>8.5727933138699086E-2</v>
      </c>
      <c r="BA81" s="33"/>
      <c r="BB81" s="5" t="s">
        <v>78</v>
      </c>
      <c r="BC81" s="33">
        <v>-1204.9566597420001</v>
      </c>
      <c r="BD81" s="33">
        <v>-1204.9559757899999</v>
      </c>
      <c r="BE81" s="33">
        <v>-1204.95473713</v>
      </c>
      <c r="BF81" s="33">
        <f t="shared" si="69"/>
        <v>-1207.0067007694211</v>
      </c>
      <c r="BG81" s="33">
        <v>-1207.014284348</v>
      </c>
      <c r="BH81" s="33">
        <v>-1206.9438047870001</v>
      </c>
      <c r="BI81" s="33">
        <v>-1206.8263366650001</v>
      </c>
      <c r="BJ81" s="4">
        <v>-6.2895982421000002E-2</v>
      </c>
      <c r="BK81" s="18" t="s">
        <v>118</v>
      </c>
      <c r="BL81" s="34">
        <f>627.5095*(BC83-BC82)</f>
        <v>12.899135482763608</v>
      </c>
      <c r="BM81" s="34">
        <f>627.5095*(BD83-BD82)</f>
        <v>13.141900082921484</v>
      </c>
      <c r="BN81" s="34">
        <f>627.5095*(BE83-BE82)</f>
        <v>13.140933718380959</v>
      </c>
      <c r="BO81" s="34">
        <f>627.5095*(BI83-BI82)</f>
        <v>17.954141798956606</v>
      </c>
      <c r="BP81" s="34">
        <f>627.5095*(BH83-BH82)</f>
        <v>15.083604611521331</v>
      </c>
      <c r="BQ81" s="34">
        <f>627.5095*(BF83-BF82)</f>
        <v>15.173270579849021</v>
      </c>
      <c r="BR81" s="34">
        <f>627.5095*(BG83-BG82)</f>
        <v>15.443213363178034</v>
      </c>
      <c r="BS81" s="33">
        <f t="shared" si="62"/>
        <v>-2.5109284357785722</v>
      </c>
      <c r="BT81" s="33">
        <f t="shared" si="63"/>
        <v>0.35960875165670281</v>
      </c>
      <c r="BU81" s="68">
        <f t="shared" si="70"/>
        <v>0.26994278332901267</v>
      </c>
      <c r="BV81" s="18" t="str">
        <f t="shared" si="54"/>
        <v>27_end</v>
      </c>
      <c r="BW81" s="57">
        <f>BL81-'CCSD(T)'!BV82</f>
        <v>-0.34240196438073411</v>
      </c>
      <c r="BX81" s="65">
        <f>BM81-'CCSD(T)'!BV82</f>
        <v>-9.9637364222857627E-2</v>
      </c>
      <c r="BY81" s="65">
        <f>BN81-'CCSD(T)'!BV82</f>
        <v>-0.10060372876338342</v>
      </c>
      <c r="BZ81" s="57">
        <f>BO81-'CCSD(T)'!BW82</f>
        <v>4.4501620632733108E-2</v>
      </c>
      <c r="CA81" s="57">
        <f>BP81-'CCSD(T)'!BX82</f>
        <v>-0.35346671767033655</v>
      </c>
      <c r="CB81" s="57"/>
      <c r="CC81" s="57">
        <f>BR81-'CCSD(T)'!BY82</f>
        <v>-0.36041679014779682</v>
      </c>
      <c r="CE81" s="23">
        <f t="shared" si="58"/>
        <v>-1.1064753289602436E-2</v>
      </c>
      <c r="CF81" s="23">
        <f t="shared" si="59"/>
        <v>-6.9500724774602674E-3</v>
      </c>
      <c r="CH81" s="23"/>
      <c r="CI81" s="5" t="s">
        <v>78</v>
      </c>
      <c r="CJ81" s="33">
        <v>-1204.9559757530001</v>
      </c>
      <c r="CK81" s="21">
        <f t="shared" si="71"/>
        <v>-1207.006089387349</v>
      </c>
      <c r="CL81" s="33">
        <v>-1207.013656097</v>
      </c>
      <c r="CM81" s="33">
        <v>-1206.9431840780001</v>
      </c>
      <c r="CN81" s="74">
        <v>-1206.825723771</v>
      </c>
      <c r="CO81" s="74">
        <v>-6.2905309349000002E-2</v>
      </c>
      <c r="CP81" s="34">
        <f>627.5095*(CJ83-CJ82)</f>
        <v>13.14184988226434</v>
      </c>
      <c r="CQ81" s="34">
        <f>627.5095*(CN83-CN82)</f>
        <v>17.723149904586041</v>
      </c>
      <c r="CR81" s="34">
        <f>627.5095*(CM83-CM82)</f>
        <v>15.268746896819161</v>
      </c>
      <c r="CS81" s="34">
        <f>627.5095*(CK83-CK82)</f>
        <v>15.343440486587056</v>
      </c>
      <c r="CT81" s="34">
        <f>627.5095*(CL83-CL82)</f>
        <v>15.604890558266566</v>
      </c>
      <c r="CU81" s="33">
        <f t="shared" si="72"/>
        <v>-2.1182593463194745</v>
      </c>
      <c r="CV81" s="33">
        <f t="shared" si="73"/>
        <v>0.33614366144740515</v>
      </c>
      <c r="CW81" s="23"/>
      <c r="CX81" s="33">
        <f>CQ81-'CCSD(T)'!BW82</f>
        <v>-0.18649027373783156</v>
      </c>
      <c r="CY81" s="33">
        <f>CR81-'CCSD(T)'!CF82</f>
        <v>-8.1467024612233985E-3</v>
      </c>
      <c r="CZ81" s="33">
        <f>CS81-'CCSD(T)'!CG82</f>
        <v>-0.28735556404340201</v>
      </c>
      <c r="DA81" s="33">
        <f>CT81-'CCSD(T)'!CG82</f>
        <v>-2.5905492363891724E-2</v>
      </c>
      <c r="DB81" s="33">
        <f>CP81-'CCSD(T)'!BV82</f>
        <v>-9.9687564880001744E-2</v>
      </c>
      <c r="DC81" s="33"/>
      <c r="DD81" s="33">
        <f t="shared" si="74"/>
        <v>9.1540862418778346E-2</v>
      </c>
      <c r="DE81" s="33">
        <f t="shared" si="57"/>
        <v>-1.7758789902668326E-2</v>
      </c>
      <c r="DH81" s="71" t="str">
        <f t="shared" si="41"/>
        <v>27_end</v>
      </c>
      <c r="DI81" s="71" t="str">
        <f t="shared" si="42"/>
        <v>∆E#fwd</v>
      </c>
      <c r="DJ81" s="23">
        <f t="shared" si="43"/>
        <v>0.18514228529783061</v>
      </c>
      <c r="DK81" s="23">
        <f t="shared" si="44"/>
        <v>0.17016990673803534</v>
      </c>
      <c r="DL81" s="23">
        <f t="shared" si="45"/>
        <v>0.16167719508853295</v>
      </c>
      <c r="DN81" s="71">
        <f>'CCSD(T)'!BX82</f>
        <v>15.437071329191667</v>
      </c>
      <c r="DO81" s="23">
        <f t="shared" si="46"/>
        <v>-0.16832443237250594</v>
      </c>
      <c r="DP81" s="39">
        <f>'CCSD(T)'!CG82</f>
        <v>15.630796050630458</v>
      </c>
      <c r="DQ81" s="23">
        <f t="shared" si="47"/>
        <v>-2.5905492363891724E-2</v>
      </c>
      <c r="DR81" s="23">
        <f t="shared" si="79"/>
        <v>-0.28735556404340201</v>
      </c>
      <c r="DU81" s="75">
        <f t="shared" si="64"/>
        <v>-6.2905309349000002E-2</v>
      </c>
      <c r="DV81" s="23">
        <f t="shared" si="65"/>
        <v>-7.0472018999907959E-2</v>
      </c>
      <c r="DW81">
        <f t="shared" si="75"/>
        <v>1.1202872973555809</v>
      </c>
      <c r="DY81" s="5" t="s">
        <v>78</v>
      </c>
      <c r="DZ81">
        <v>-1208.7190056699999</v>
      </c>
      <c r="EA81" s="34">
        <f>627.5095*(DZ83-DZ82)</f>
        <v>13.645387350385779</v>
      </c>
      <c r="EB81" s="28"/>
      <c r="EC81" s="5" t="s">
        <v>78</v>
      </c>
      <c r="ED81" s="33">
        <v>-1205.8146655640001</v>
      </c>
      <c r="EE81" s="21">
        <f t="shared" si="76"/>
        <v>-1208.8433636307941</v>
      </c>
      <c r="EF81" s="33">
        <v>-1208.857519699</v>
      </c>
      <c r="EG81" s="33">
        <v>-1208.718552326</v>
      </c>
      <c r="EH81" s="74">
        <v>-1208.676133362</v>
      </c>
      <c r="EI81" s="74">
        <v>-0.124811304794</v>
      </c>
      <c r="EJ81" s="34">
        <f>627.5095*(ED83-ED82)</f>
        <v>11.358459725663984</v>
      </c>
      <c r="EK81" s="34">
        <f>627.5095*(EH83-EH82)</f>
        <v>16.076028455949828</v>
      </c>
      <c r="EL81" s="34">
        <f>627.5095*(EG83-EG82)</f>
        <v>13.534473791231884</v>
      </c>
      <c r="EM81" s="34">
        <f>627.5095*(EE83-EE82)</f>
        <v>13.74386600303349</v>
      </c>
      <c r="EN81" s="34">
        <f>627.5095*(EF83-EF82)</f>
        <v>14.041229128139388</v>
      </c>
      <c r="EO81" s="33">
        <f t="shared" si="77"/>
        <v>-2.0347993278104397</v>
      </c>
      <c r="EP81" s="33">
        <f t="shared" si="78"/>
        <v>0.50675533690750463</v>
      </c>
      <c r="ER81" s="39"/>
      <c r="ES81" s="23">
        <f>EN81-'LNO-CCSD(T)-def2nZVP'!MF82</f>
        <v>-2.5550818842072331E-2</v>
      </c>
      <c r="ET81" s="33">
        <f>EN81-'LNO-CCSD(T)-def2nZVP'!PV82</f>
        <v>-9.9091359984946337E-3</v>
      </c>
      <c r="EU81" s="23"/>
    </row>
    <row r="82" spans="1:151" ht="17">
      <c r="A82" s="1">
        <v>2.39</v>
      </c>
      <c r="B82" s="6"/>
      <c r="C82" s="5" t="s">
        <v>79</v>
      </c>
      <c r="D82" s="33">
        <v>-1205.0657458759999</v>
      </c>
      <c r="E82" s="33">
        <f t="shared" si="66"/>
        <v>-1207.4877101126172</v>
      </c>
      <c r="F82" s="33">
        <v>-1207.4974898190001</v>
      </c>
      <c r="G82" s="33">
        <v>-1207.4097228180001</v>
      </c>
      <c r="H82" s="33">
        <v>-1207.3259122950001</v>
      </c>
      <c r="I82" s="335">
        <v>-7.7987294617000005E-2</v>
      </c>
      <c r="J82" s="18" t="s">
        <v>119</v>
      </c>
      <c r="K82" s="34">
        <f>627.5095*(D83-D81)</f>
        <v>1.729452577508158</v>
      </c>
      <c r="L82" s="34">
        <f>627.5095*(H83-H81)</f>
        <v>2.845160703527656</v>
      </c>
      <c r="M82" s="34">
        <f>627.5095*(G83-G81)</f>
        <v>1.0650386163705086</v>
      </c>
      <c r="N82" s="34">
        <f>627.5095*(E83-E81)</f>
        <v>1.1532649943945932</v>
      </c>
      <c r="O82" s="34">
        <f>627.5095*(F83-F81)</f>
        <v>1.2025027299887017</v>
      </c>
      <c r="P82" s="33">
        <f t="shared" si="60"/>
        <v>-1.6426579735389544</v>
      </c>
      <c r="Q82" s="23">
        <f t="shared" si="61"/>
        <v>0.13746411361819311</v>
      </c>
      <c r="R82" s="33">
        <f>O82-'CCSD(T)'!CI83</f>
        <v>-8.6201827781591245E-2</v>
      </c>
      <c r="S82" s="33"/>
      <c r="T82" s="5" t="s">
        <v>79</v>
      </c>
      <c r="U82" s="9">
        <v>-1205.0652097489999</v>
      </c>
      <c r="V82" s="52">
        <f t="shared" si="67"/>
        <v>-1207.4871699985301</v>
      </c>
      <c r="W82" s="336">
        <v>-1207.4969338430001</v>
      </c>
      <c r="X82" s="10">
        <v>-1207.4091750170001</v>
      </c>
      <c r="Y82" s="10">
        <v>-1207.32515868</v>
      </c>
      <c r="Z82" s="9">
        <v>-7.7994981529999993E-2</v>
      </c>
      <c r="AA82" s="18" t="s">
        <v>119</v>
      </c>
      <c r="AB82" s="34">
        <f>627.5095*(U83-U81)</f>
        <v>1.8859151687240694</v>
      </c>
      <c r="AC82" s="34">
        <f>627.5095*(Y83-Y81)</f>
        <v>2.6837043915873795</v>
      </c>
      <c r="AD82" s="34">
        <f>627.5095*(X83-X81)</f>
        <v>1.2088255156185477</v>
      </c>
      <c r="AE82" s="34">
        <f>627.5095*(V83-V81)</f>
        <v>1.2906208455058448</v>
      </c>
      <c r="AF82" s="34">
        <f>627.5095*(W83-W81)</f>
        <v>1.3413109688664657</v>
      </c>
      <c r="AG82" s="33">
        <f t="shared" si="37"/>
        <v>-1.3423934227209138</v>
      </c>
      <c r="AH82" s="23">
        <f t="shared" si="38"/>
        <v>0.13248545324791805</v>
      </c>
      <c r="AI82" s="39">
        <f>AF82-'CCSD(T)'!CI83</f>
        <v>5.2606411096172812E-2</v>
      </c>
      <c r="AJ82" s="361"/>
      <c r="AK82" s="5" t="s">
        <v>79</v>
      </c>
      <c r="AL82" s="9">
        <v>-1205.0652097499999</v>
      </c>
      <c r="AM82" s="52">
        <f t="shared" si="68"/>
        <v>-1207.4798670226921</v>
      </c>
      <c r="AN82" s="277">
        <v>-1207.488245494</v>
      </c>
      <c r="AO82" s="9">
        <v>-1207.4055914630001</v>
      </c>
      <c r="AP82" s="9">
        <v>-1207.3235179180001</v>
      </c>
      <c r="AQ82" s="9">
        <v>-7.4275559692000004E-2</v>
      </c>
      <c r="AR82" s="18" t="s">
        <v>119</v>
      </c>
      <c r="AS82" s="34">
        <f>627.5095*(AL83-AL81)</f>
        <v>1.8859810572381679</v>
      </c>
      <c r="AT82" s="34">
        <f>627.5095*(AP83-AP81)</f>
        <v>2.7379243501072441</v>
      </c>
      <c r="AU82" s="34">
        <f>627.5095*(AO83-AO81)</f>
        <v>0.89407804560846205</v>
      </c>
      <c r="AV82" s="34">
        <f>627.5095*(AM83-AM81)</f>
        <v>0.95205412212793372</v>
      </c>
      <c r="AW82" s="34">
        <f>627.5095*(AN83-AN81)</f>
        <v>0.96985985789117124</v>
      </c>
      <c r="AX82" s="33">
        <f t="shared" si="39"/>
        <v>-1.7680644922160729</v>
      </c>
      <c r="AY82" s="23">
        <f t="shared" si="40"/>
        <v>7.5781812282709193E-2</v>
      </c>
      <c r="AZ82" s="33">
        <f>AW82-'CCSD(T)'!CI83</f>
        <v>-0.31884469987912167</v>
      </c>
      <c r="BA82" s="33"/>
      <c r="BB82" s="5" t="s">
        <v>79</v>
      </c>
      <c r="BC82" s="33">
        <v>-1204.9728287559999</v>
      </c>
      <c r="BD82" s="33">
        <v>-1204.9724024699999</v>
      </c>
      <c r="BE82" s="33">
        <v>-1204.97113023</v>
      </c>
      <c r="BF82" s="33">
        <f t="shared" si="69"/>
        <v>-1207.0282598342571</v>
      </c>
      <c r="BG82" s="33">
        <v>-1207.0362562810001</v>
      </c>
      <c r="BH82" s="33">
        <v>-1206.9652885820001</v>
      </c>
      <c r="BI82" s="33">
        <v>-1206.8509622649999</v>
      </c>
      <c r="BJ82" s="4">
        <v>-6.2971252256999996E-2</v>
      </c>
      <c r="BK82" s="18" t="s">
        <v>119</v>
      </c>
      <c r="BL82" s="34">
        <f>627.5095*(BC83-BC81)</f>
        <v>2.7529255922293037</v>
      </c>
      <c r="BM82" s="34">
        <f>627.5095*(BD83-BD81)</f>
        <v>2.8340023294646022</v>
      </c>
      <c r="BN82" s="34">
        <f>627.5095*(BE83-BE81)</f>
        <v>2.8541077339564951</v>
      </c>
      <c r="BO82" s="34">
        <f>627.5095*(BI83-BI81)</f>
        <v>2.5013438558768359</v>
      </c>
      <c r="BP82" s="34">
        <f>627.5095*(BH83-BH81)</f>
        <v>1.6023191529721921</v>
      </c>
      <c r="BQ82" s="34">
        <f>627.5095*(BF83-BF81)</f>
        <v>1.6447525840909616</v>
      </c>
      <c r="BR82" s="34">
        <f>627.5095*(BG83-BG81)</f>
        <v>1.6556166722946786</v>
      </c>
      <c r="BS82" s="33">
        <f t="shared" si="62"/>
        <v>-0.84572718358215737</v>
      </c>
      <c r="BT82" s="33">
        <f t="shared" si="63"/>
        <v>5.3297519322486497E-2</v>
      </c>
      <c r="BU82" s="68">
        <f t="shared" si="70"/>
        <v>1.0864088203716982E-2</v>
      </c>
      <c r="BV82" s="18" t="str">
        <f t="shared" si="54"/>
        <v>27_start</v>
      </c>
      <c r="BW82" s="57">
        <f>BL82-'CCSD(T)'!BV83</f>
        <v>-4.966946641053438E-2</v>
      </c>
      <c r="BX82" s="65">
        <f>BM82-'CCSD(T)'!BV83</f>
        <v>3.1407270824764133E-2</v>
      </c>
      <c r="BY82" s="65">
        <f>BN82-'CCSD(T)'!BV83</f>
        <v>5.1512675316657042E-2</v>
      </c>
      <c r="BZ82" s="57">
        <f>BO82-'CCSD(T)'!BW83</f>
        <v>0.38018573553706192</v>
      </c>
      <c r="CA82" s="57">
        <f>BP82-'CCSD(T)'!BX83</f>
        <v>0.10306650143787865</v>
      </c>
      <c r="CB82" s="57"/>
      <c r="CC82" s="57">
        <f>BR82-'CCSD(T)'!BY83</f>
        <v>0.12531061575079971</v>
      </c>
      <c r="CE82" s="23">
        <f t="shared" si="58"/>
        <v>0.15273596784841303</v>
      </c>
      <c r="CF82" s="23">
        <f t="shared" si="59"/>
        <v>2.2244114312921059E-2</v>
      </c>
      <c r="CH82" s="23"/>
      <c r="CI82" s="5" t="s">
        <v>79</v>
      </c>
      <c r="CJ82" s="33">
        <v>-1204.9724024540001</v>
      </c>
      <c r="CK82" s="21">
        <f t="shared" si="71"/>
        <v>-1207.0278786411241</v>
      </c>
      <c r="CL82" s="33">
        <v>-1207.0358693810001</v>
      </c>
      <c r="CM82" s="33">
        <v>-1206.96490165</v>
      </c>
      <c r="CN82" s="74">
        <v>-1206.850387554</v>
      </c>
      <c r="CO82" s="74">
        <v>-6.2976991124000001E-2</v>
      </c>
      <c r="CP82" s="34">
        <f>627.5095*(CJ83-CJ81)</f>
        <v>2.833938951104638</v>
      </c>
      <c r="CQ82" s="34">
        <f>627.5095*(CN83-CN81)</f>
        <v>2.2463917661156008</v>
      </c>
      <c r="CR82" s="34">
        <f>627.5095*(CM83-CM81)</f>
        <v>1.6407641499208188</v>
      </c>
      <c r="CS82" s="34">
        <f>627.5095*(CK83-CK81)</f>
        <v>1.6704767448206634</v>
      </c>
      <c r="CT82" s="34">
        <f>627.5095*(CL83-CL81)</f>
        <v>1.6658438219775815</v>
      </c>
      <c r="CU82" s="33">
        <f t="shared" si="72"/>
        <v>-0.58054794413801925</v>
      </c>
      <c r="CV82" s="33">
        <f t="shared" si="73"/>
        <v>2.5079672056762758E-2</v>
      </c>
      <c r="CW82" s="23"/>
      <c r="CX82" s="33">
        <f>CQ82-'CCSD(T)'!BW83</f>
        <v>0.12523364577582674</v>
      </c>
      <c r="CY82" s="33">
        <f>CR82-'CCSD(T)'!CF83</f>
        <v>4.8826788420171852E-2</v>
      </c>
      <c r="CZ82" s="33">
        <f>CS82-'CCSD(T)'!CG83</f>
        <v>4.4637657346695558E-2</v>
      </c>
      <c r="DA82" s="33">
        <f>CT82-'CCSD(T)'!CG83</f>
        <v>4.0004734503613637E-2</v>
      </c>
      <c r="DB82" s="33">
        <f>CP82-'CCSD(T)'!BV83</f>
        <v>3.1343892464799961E-2</v>
      </c>
      <c r="DC82" s="33"/>
      <c r="DD82" s="33">
        <f t="shared" si="74"/>
        <v>1.7482895955371891E-2</v>
      </c>
      <c r="DE82" s="33">
        <f t="shared" si="57"/>
        <v>-8.8220539165582146E-3</v>
      </c>
      <c r="DH82" s="71" t="str">
        <f t="shared" si="41"/>
        <v>27_start</v>
      </c>
      <c r="DI82" s="71" t="str">
        <f t="shared" si="42"/>
        <v>∆E#rev</v>
      </c>
      <c r="DJ82" s="23">
        <f t="shared" si="43"/>
        <v>3.8444996948626686E-2</v>
      </c>
      <c r="DK82" s="23">
        <f t="shared" si="44"/>
        <v>2.572416072970185E-2</v>
      </c>
      <c r="DL82" s="23">
        <f t="shared" si="45"/>
        <v>1.0227149682902947E-2</v>
      </c>
      <c r="DN82" s="71">
        <f>'CCSD(T)'!BX83</f>
        <v>1.4992526515343134</v>
      </c>
      <c r="DO82" s="23">
        <f t="shared" si="46"/>
        <v>0.14151149838650534</v>
      </c>
      <c r="DP82" s="39">
        <f>'CCSD(T)'!CG83</f>
        <v>1.6258390874739679</v>
      </c>
      <c r="DQ82" s="23">
        <f t="shared" si="47"/>
        <v>4.0004734503613637E-2</v>
      </c>
      <c r="DR82" s="23">
        <f t="shared" si="79"/>
        <v>4.4637657346695558E-2</v>
      </c>
      <c r="DU82" s="75">
        <f t="shared" si="64"/>
        <v>-6.2976991124000001E-2</v>
      </c>
      <c r="DV82" s="23">
        <f t="shared" si="65"/>
        <v>-7.0967731000109779E-2</v>
      </c>
      <c r="DW82">
        <f t="shared" si="75"/>
        <v>1.1268834813078989</v>
      </c>
      <c r="DY82" s="5" t="s">
        <v>79</v>
      </c>
      <c r="DZ82">
        <v>-1208.737693819</v>
      </c>
      <c r="EA82" s="34">
        <f>627.5095*(DZ83-DZ81)</f>
        <v>1.9183963153906218</v>
      </c>
      <c r="EB82" s="28"/>
      <c r="EC82" s="5" t="s">
        <v>79</v>
      </c>
      <c r="ED82" s="33">
        <v>-1205.828302481</v>
      </c>
      <c r="EE82" s="21">
        <f t="shared" si="76"/>
        <v>-1208.8623459856481</v>
      </c>
      <c r="EF82" s="33">
        <v>-1208.8767989559999</v>
      </c>
      <c r="EG82" s="33">
        <v>-1208.737307784</v>
      </c>
      <c r="EH82" s="74">
        <v>-1208.696115216</v>
      </c>
      <c r="EI82" s="74">
        <v>-0.125038201648</v>
      </c>
      <c r="EJ82" s="34">
        <f>627.5095*(ED83-ED81)</f>
        <v>2.8011647574617333</v>
      </c>
      <c r="EK82" s="34">
        <f>627.5095*(EH83-EH81)</f>
        <v>3.5372252433495981</v>
      </c>
      <c r="EL82" s="34">
        <f>627.5095*(EG83-EG81)</f>
        <v>1.7652457193891036</v>
      </c>
      <c r="EM82" s="34">
        <f>627.5095*(EE83-EE81)</f>
        <v>1.8322579998020294</v>
      </c>
      <c r="EN82" s="34">
        <f>627.5095*(EF83-EF81)</f>
        <v>1.9433122077731322</v>
      </c>
      <c r="EO82" s="33">
        <f t="shared" si="77"/>
        <v>-1.5939130355764659</v>
      </c>
      <c r="EP82" s="33">
        <f t="shared" si="78"/>
        <v>0.17806648838402861</v>
      </c>
      <c r="ER82" s="39"/>
      <c r="ES82" s="23">
        <f>EN82-'LNO-CCSD(T)-def2nZVP'!MF83</f>
        <v>1.8430594069187567E-2</v>
      </c>
      <c r="ET82" s="33">
        <f>EN82-'LNO-CCSD(T)-def2nZVP'!PV83</f>
        <v>-0.34311012030366594</v>
      </c>
      <c r="EU82" s="23"/>
    </row>
    <row r="83" spans="1:151" ht="17">
      <c r="A83" s="1">
        <v>11.37</v>
      </c>
      <c r="B83" s="6"/>
      <c r="C83" s="5" t="s">
        <v>80</v>
      </c>
      <c r="D83" s="33">
        <v>-1205.04542545</v>
      </c>
      <c r="E83" s="33">
        <f t="shared" si="66"/>
        <v>-1207.4628865185139</v>
      </c>
      <c r="F83" s="33">
        <v>-1207.4722887549999</v>
      </c>
      <c r="G83" s="33">
        <v>-1207.3851839439999</v>
      </c>
      <c r="H83" s="33">
        <v>-1207.2967962969999</v>
      </c>
      <c r="I83" s="335">
        <v>-7.7702574514000006E-2</v>
      </c>
      <c r="J83" s="18" t="s">
        <v>120</v>
      </c>
      <c r="K83" s="34">
        <f>627.5095*(D81-D82)</f>
        <v>11.021807781475063</v>
      </c>
      <c r="L83" s="34">
        <f>627.5095*(H81-H82)</f>
        <v>15.425404643565912</v>
      </c>
      <c r="M83" s="34">
        <f>627.5095*(G81-G82)</f>
        <v>14.333337938057955</v>
      </c>
      <c r="N83" s="34">
        <f>627.5095*(E81-E82)</f>
        <v>14.423776129558668</v>
      </c>
      <c r="O83" s="34">
        <f>627.5095*(F81-F82)</f>
        <v>14.611404340217945</v>
      </c>
      <c r="P83" s="33">
        <f t="shared" si="60"/>
        <v>-0.81400030334796725</v>
      </c>
      <c r="Q83" s="23">
        <f t="shared" si="61"/>
        <v>0.27806640215998968</v>
      </c>
      <c r="R83" s="33">
        <f>O83-'CCSD(T)'!CI84</f>
        <v>-0.19368864915558603</v>
      </c>
      <c r="S83" s="33"/>
      <c r="T83" s="5" t="s">
        <v>80</v>
      </c>
      <c r="U83" s="9">
        <v>-1205.0442169170001</v>
      </c>
      <c r="V83" s="52">
        <f t="shared" si="67"/>
        <v>-1207.4618045289951</v>
      </c>
      <c r="W83" s="336">
        <v>-1207.4711844670001</v>
      </c>
      <c r="X83" s="10">
        <v>-1207.3840792010001</v>
      </c>
      <c r="Y83" s="10">
        <v>-1207.2962045690001</v>
      </c>
      <c r="Z83" s="9">
        <v>-7.7725327994999996E-2</v>
      </c>
      <c r="AA83" s="18" t="s">
        <v>120</v>
      </c>
      <c r="AB83" s="34">
        <f>627.5095*(U81-U82)</f>
        <v>11.287286343066871</v>
      </c>
      <c r="AC83" s="34">
        <f>627.5095*(Y81-Y82)</f>
        <v>15.485275324871818</v>
      </c>
      <c r="AD83" s="34">
        <f>627.5095*(X81-X82)</f>
        <v>14.539037434618052</v>
      </c>
      <c r="AE83" s="34">
        <f>627.5095*(V81-V82)</f>
        <v>14.62645225967843</v>
      </c>
      <c r="AF83" s="34">
        <f>627.5095*(W81-W82)</f>
        <v>14.816667090219079</v>
      </c>
      <c r="AG83" s="33">
        <f t="shared" si="37"/>
        <v>-0.66860823465273889</v>
      </c>
      <c r="AH83" s="23">
        <f t="shared" si="38"/>
        <v>0.27762965560102693</v>
      </c>
      <c r="AI83" s="39">
        <f>AF83-'CCSD(T)'!CI84</f>
        <v>1.157410084554833E-2</v>
      </c>
      <c r="AJ83" s="361"/>
      <c r="AK83" s="5" t="s">
        <v>80</v>
      </c>
      <c r="AL83" s="9">
        <v>-1205.0442168540001</v>
      </c>
      <c r="AM83" s="52">
        <f t="shared" si="68"/>
        <v>-1207.4544514439931</v>
      </c>
      <c r="AN83" s="277">
        <v>-1207.46246178</v>
      </c>
      <c r="AO83" s="9">
        <v>-1207.3804885330001</v>
      </c>
      <c r="AP83" s="9">
        <v>-1207.2944830189999</v>
      </c>
      <c r="AQ83" s="9">
        <v>-7.3962910992999994E-2</v>
      </c>
      <c r="AR83" s="18" t="s">
        <v>120</v>
      </c>
      <c r="AS83" s="34">
        <f>627.5095*(AL81-AL82)</f>
        <v>11.287260615164096</v>
      </c>
      <c r="AT83" s="34">
        <f>627.5095*(AP81-AP82)</f>
        <v>15.481750604046399</v>
      </c>
      <c r="AU83" s="34">
        <f>627.5095*(AO81-AO82)</f>
        <v>14.85824900722826</v>
      </c>
      <c r="AV83" s="34">
        <f>627.5095*(AM81-AM82)</f>
        <v>14.99646295951702</v>
      </c>
      <c r="AW83" s="34">
        <f>627.5095*(AN81-AN82)</f>
        <v>15.20966562239135</v>
      </c>
      <c r="AX83" s="33">
        <f t="shared" si="39"/>
        <v>-0.27208498165504835</v>
      </c>
      <c r="AY83" s="23">
        <f t="shared" si="40"/>
        <v>0.35141661516309064</v>
      </c>
      <c r="AZ83" s="33">
        <f>AW83-'CCSD(T)'!CI84</f>
        <v>0.40457263301781943</v>
      </c>
      <c r="BA83" s="33"/>
      <c r="BB83" s="5" t="s">
        <v>80</v>
      </c>
      <c r="BC83" s="33">
        <v>-1204.9522726759999</v>
      </c>
      <c r="BD83" s="33">
        <v>-1204.9514595200001</v>
      </c>
      <c r="BE83" s="33">
        <v>-1204.95018882</v>
      </c>
      <c r="BF83" s="33">
        <f t="shared" si="69"/>
        <v>-1207.0040796894468</v>
      </c>
      <c r="BG83" s="33">
        <v>-1207.0116459549999</v>
      </c>
      <c r="BH83" s="33">
        <v>-1206.9412513289999</v>
      </c>
      <c r="BI83" s="33">
        <v>-1206.8223505200001</v>
      </c>
      <c r="BJ83" s="4">
        <v>-6.2828360447000006E-2</v>
      </c>
      <c r="BK83" s="18" t="s">
        <v>120</v>
      </c>
      <c r="BL83" s="34">
        <f>627.5095*(BC81-BC82)</f>
        <v>10.146209890534305</v>
      </c>
      <c r="BM83" s="34">
        <f>627.5095*(BD81-BD82)</f>
        <v>10.307897753456881</v>
      </c>
      <c r="BN83" s="34">
        <f>627.5095*(BE81-BE82)</f>
        <v>10.286825984424462</v>
      </c>
      <c r="BO83" s="34">
        <f>627.5095*(BI81-BI82)</f>
        <v>15.452797943079769</v>
      </c>
      <c r="BP83" s="34">
        <f>627.5095*(BH81-BH82)</f>
        <v>13.481285458549138</v>
      </c>
      <c r="BQ83" s="34">
        <f>627.5095*(BF81-BF82)</f>
        <v>13.528517995758058</v>
      </c>
      <c r="BR83" s="34">
        <f>627.5095*(BG81-BG82)</f>
        <v>13.787596690883355</v>
      </c>
      <c r="BS83" s="33">
        <f t="shared" si="62"/>
        <v>-1.6652012521964146</v>
      </c>
      <c r="BT83" s="33">
        <f t="shared" si="63"/>
        <v>0.30631123233421675</v>
      </c>
      <c r="BU83" s="68">
        <f t="shared" si="70"/>
        <v>0.25907869512529658</v>
      </c>
      <c r="BV83" s="18" t="str">
        <f t="shared" si="54"/>
        <v>27_ts</v>
      </c>
      <c r="BW83" s="57">
        <f>BL83-'CCSD(T)'!BV84</f>
        <v>-0.29273249797019929</v>
      </c>
      <c r="BX83" s="65">
        <f>BM83-'CCSD(T)'!BV84</f>
        <v>-0.13104463504762265</v>
      </c>
      <c r="BY83" s="65">
        <f>BN83-'CCSD(T)'!BV84</f>
        <v>-0.15211640408004179</v>
      </c>
      <c r="BZ83" s="57">
        <f>BO83-'CCSD(T)'!BW84</f>
        <v>-0.33568411490433014</v>
      </c>
      <c r="CA83" s="57">
        <f>BP83-'CCSD(T)'!BX84</f>
        <v>-0.45653321910821454</v>
      </c>
      <c r="CB83" s="57"/>
      <c r="CC83" s="57">
        <f>BR83-'CCSD(T)'!BY84</f>
        <v>-0.4857274058985972</v>
      </c>
      <c r="CE83" s="23">
        <f t="shared" si="58"/>
        <v>-0.16380072113801525</v>
      </c>
      <c r="CF83" s="23">
        <f t="shared" si="59"/>
        <v>-2.9194186790382659E-2</v>
      </c>
      <c r="CH83" s="23"/>
      <c r="CI83" s="5" t="s">
        <v>80</v>
      </c>
      <c r="CJ83" s="33">
        <v>-1204.9514595840001</v>
      </c>
      <c r="CK83" s="21">
        <f t="shared" si="71"/>
        <v>-1207.0034273133169</v>
      </c>
      <c r="CL83" s="33">
        <v>-1207.0110014060001</v>
      </c>
      <c r="CM83" s="33">
        <v>-1206.940569354</v>
      </c>
      <c r="CN83" s="74">
        <v>-1206.8221439179999</v>
      </c>
      <c r="CO83" s="74">
        <v>-6.2857959317000001E-2</v>
      </c>
      <c r="CP83" s="34">
        <f>627.5095*(CJ81-CJ82)</f>
        <v>10.307910931159702</v>
      </c>
      <c r="CQ83" s="34">
        <f>627.5095*(CN81-CN82)</f>
        <v>15.476758138470439</v>
      </c>
      <c r="CR83" s="34">
        <f>627.5095*(CM81-CM82)</f>
        <v>13.627982746898342</v>
      </c>
      <c r="CS83" s="34">
        <f>627.5095*(CK81-CK82)</f>
        <v>13.672963741766393</v>
      </c>
      <c r="CT83" s="34">
        <f>627.5095*(CL81-CL82)</f>
        <v>13.939046736288986</v>
      </c>
      <c r="CU83" s="33">
        <f t="shared" si="72"/>
        <v>-1.5377114021814524</v>
      </c>
      <c r="CV83" s="33">
        <f t="shared" si="73"/>
        <v>0.31106398939064483</v>
      </c>
      <c r="CW83" s="23"/>
      <c r="CX83" s="33">
        <f>CQ83-'CCSD(T)'!BW84</f>
        <v>-0.31172391951366052</v>
      </c>
      <c r="CY83" s="33">
        <f>CR83-'CCSD(T)'!CF84</f>
        <v>-5.697349088139525E-2</v>
      </c>
      <c r="CZ83" s="33">
        <f>CS83-'CCSD(T)'!CG84</f>
        <v>-0.33199322139009624</v>
      </c>
      <c r="DA83" s="33">
        <f>CT83-'CCSD(T)'!CG84</f>
        <v>-6.5910226867503141E-2</v>
      </c>
      <c r="DB83" s="33">
        <f>CP83-'CCSD(T)'!BV84</f>
        <v>-0.13103145734480215</v>
      </c>
      <c r="DC83" s="33"/>
      <c r="DD83" s="33">
        <f t="shared" si="74"/>
        <v>7.4057966463406899E-2</v>
      </c>
      <c r="DE83" s="33">
        <f t="shared" si="57"/>
        <v>-8.936735986107891E-3</v>
      </c>
      <c r="DH83" s="71" t="str">
        <f t="shared" si="41"/>
        <v>27_ts</v>
      </c>
      <c r="DI83" s="71" t="str">
        <f t="shared" si="42"/>
        <v>∆Ereac</v>
      </c>
      <c r="DJ83" s="23">
        <f t="shared" si="43"/>
        <v>0.1466972883492037</v>
      </c>
      <c r="DK83" s="23">
        <f t="shared" si="44"/>
        <v>0.14444574600833526</v>
      </c>
      <c r="DL83" s="23">
        <f t="shared" si="45"/>
        <v>0.15145004540563178</v>
      </c>
      <c r="DN83" s="71">
        <f>'CCSD(T)'!BX84</f>
        <v>13.937818677657352</v>
      </c>
      <c r="DO83" s="23">
        <f t="shared" si="46"/>
        <v>-0.30983593075901084</v>
      </c>
      <c r="DP83" s="39">
        <f>'CCSD(T)'!CG84</f>
        <v>14.00495696315649</v>
      </c>
      <c r="DQ83" s="23">
        <f t="shared" si="47"/>
        <v>-6.5910226867503141E-2</v>
      </c>
      <c r="DR83" s="23">
        <f t="shared" si="79"/>
        <v>-0.33199322139009624</v>
      </c>
      <c r="DU83" s="75">
        <f t="shared" si="64"/>
        <v>-6.2857959317000001E-2</v>
      </c>
      <c r="DV83" s="23">
        <f t="shared" si="65"/>
        <v>-7.0432052000114709E-2</v>
      </c>
      <c r="DW83">
        <f t="shared" si="75"/>
        <v>1.1204953639191129</v>
      </c>
      <c r="DY83" s="5" t="s">
        <v>80</v>
      </c>
      <c r="DZ83">
        <v>-1208.7159485110001</v>
      </c>
      <c r="EA83" s="34">
        <f>627.5095*(DZ81-DZ82)</f>
        <v>11.726991034995157</v>
      </c>
      <c r="EB83" s="28"/>
      <c r="EC83" s="5" t="s">
        <v>80</v>
      </c>
      <c r="ED83" s="33">
        <v>-1205.810201624</v>
      </c>
      <c r="EE83" s="21">
        <f t="shared" si="76"/>
        <v>-1208.8404437419322</v>
      </c>
      <c r="EF83" s="33">
        <v>-1208.8544228339999</v>
      </c>
      <c r="EG83" s="33">
        <v>-1208.7157392280001</v>
      </c>
      <c r="EH83" s="74">
        <v>-1208.6704964349999</v>
      </c>
      <c r="EI83" s="74">
        <v>-0.12470451393199999</v>
      </c>
      <c r="EJ83" s="34">
        <f>627.5095*(ED81-ED82)</f>
        <v>8.5572949682022514</v>
      </c>
      <c r="EK83" s="34">
        <f>627.5095*(EH81-EH82)</f>
        <v>12.538803212600229</v>
      </c>
      <c r="EL83" s="34">
        <f>627.5095*(EG81-EG82)</f>
        <v>11.769228071842781</v>
      </c>
      <c r="EM83" s="34">
        <f>627.5095*(EE81-EE82)</f>
        <v>11.911608003231461</v>
      </c>
      <c r="EN83" s="34">
        <f>627.5095*(EF81-EF82)</f>
        <v>12.097916920366256</v>
      </c>
      <c r="EO83" s="33">
        <f t="shared" si="77"/>
        <v>-0.44088629223397291</v>
      </c>
      <c r="EP83" s="33">
        <f t="shared" si="78"/>
        <v>0.32868884852347513</v>
      </c>
      <c r="ER83" s="39"/>
      <c r="ES83" s="23">
        <f>EN83-'LNO-CCSD(T)-def2nZVP'!MF84</f>
        <v>-4.3981412911259454E-2</v>
      </c>
      <c r="ET83" s="33">
        <f>EN83-'LNO-CCSD(T)-def2nZVP'!PV84</f>
        <v>0.33320098430516865</v>
      </c>
      <c r="EU83" s="23"/>
    </row>
    <row r="84" spans="1:151" ht="17">
      <c r="A84" s="1">
        <v>29.06</v>
      </c>
      <c r="B84" s="6"/>
      <c r="C84" s="5" t="s">
        <v>81</v>
      </c>
      <c r="D84" s="33">
        <v>-1648.3473071809999</v>
      </c>
      <c r="E84" s="33">
        <f t="shared" si="66"/>
        <v>-1652.2032489587659</v>
      </c>
      <c r="F84" s="33">
        <v>-1652.2154746599999</v>
      </c>
      <c r="G84" s="33">
        <v>-1652.061539308</v>
      </c>
      <c r="H84" s="33">
        <v>-1651.9585781339999</v>
      </c>
      <c r="I84" s="335">
        <v>-0.14170965076600001</v>
      </c>
      <c r="J84" s="18" t="s">
        <v>118</v>
      </c>
      <c r="K84" s="34">
        <f>627.5095*(D86-D85)</f>
        <v>44.365278702974329</v>
      </c>
      <c r="L84" s="34">
        <f>627.5095*(H86-H85)</f>
        <v>33.065557631464841</v>
      </c>
      <c r="M84" s="34">
        <f>627.5095*(G86-G85)</f>
        <v>34.037466307893666</v>
      </c>
      <c r="N84" s="34">
        <f>627.5095*(E86-E85)</f>
        <v>31.338786767773641</v>
      </c>
      <c r="O84" s="34">
        <f>627.5095*(F86-F85)</f>
        <v>32.003763866788901</v>
      </c>
      <c r="P84" s="33">
        <f t="shared" si="60"/>
        <v>-1.0617937646759401</v>
      </c>
      <c r="Q84" s="23">
        <f t="shared" si="61"/>
        <v>-2.0337024411047651</v>
      </c>
      <c r="R84" s="33">
        <f>O84-'CCSD(T)'!CI85</f>
        <v>4.0771176175148582E-2</v>
      </c>
      <c r="S84" s="33"/>
      <c r="T84" s="5" t="s">
        <v>81</v>
      </c>
      <c r="U84" s="9">
        <v>-1648.346584551</v>
      </c>
      <c r="V84" s="52">
        <f t="shared" si="67"/>
        <v>-1652.202497921191</v>
      </c>
      <c r="W84" s="336">
        <v>-1652.2147177930001</v>
      </c>
      <c r="X84" s="10">
        <v>-1652.0607910270001</v>
      </c>
      <c r="Y84" s="10">
        <v>-1651.9575748310001</v>
      </c>
      <c r="Z84" s="9">
        <v>-0.14170689419099999</v>
      </c>
      <c r="AA84" s="18" t="s">
        <v>118</v>
      </c>
      <c r="AB84" s="34">
        <f>627.5095*(U86-U85)</f>
        <v>44.013955586594022</v>
      </c>
      <c r="AC84" s="34">
        <f>627.5095*(Y86-Y85)</f>
        <v>32.708923902417673</v>
      </c>
      <c r="AD84" s="34">
        <f>627.5095*(X86-X85)</f>
        <v>33.677474775495007</v>
      </c>
      <c r="AE84" s="34">
        <f>627.5095*(V86-V85)</f>
        <v>30.982567973069017</v>
      </c>
      <c r="AF84" s="34">
        <f>627.5095*(W86-W85)</f>
        <v>31.640752758649338</v>
      </c>
      <c r="AG84" s="33">
        <f t="shared" si="37"/>
        <v>-1.0681711437683354</v>
      </c>
      <c r="AH84" s="23">
        <f t="shared" si="38"/>
        <v>-2.036722016845669</v>
      </c>
      <c r="AI84" s="39">
        <f>AF84-'CCSD(T)'!CI85</f>
        <v>-0.32223993196441469</v>
      </c>
      <c r="AJ84" s="361"/>
      <c r="AK84" s="5" t="s">
        <v>81</v>
      </c>
      <c r="AL84" s="9">
        <v>-1648.3465845830001</v>
      </c>
      <c r="AM84" s="52">
        <f t="shared" si="68"/>
        <v>-1652.1902551735031</v>
      </c>
      <c r="AN84" s="277">
        <v>-1652.200321195</v>
      </c>
      <c r="AO84" s="9">
        <v>-1652.0556352640001</v>
      </c>
      <c r="AP84" s="9">
        <v>-1651.9548536530001</v>
      </c>
      <c r="AQ84" s="9">
        <v>-0.13461990950300001</v>
      </c>
      <c r="AR84" s="18" t="s">
        <v>118</v>
      </c>
      <c r="AS84" s="34">
        <f>627.5095*(AL86-AL85)</f>
        <v>44.013940526525289</v>
      </c>
      <c r="AT84" s="34">
        <f>627.5095*(AP86-AP85)</f>
        <v>32.652240341829469</v>
      </c>
      <c r="AU84" s="34">
        <f>627.5095*(AO86-AO85)</f>
        <v>32.827684467780415</v>
      </c>
      <c r="AV84" s="34">
        <f>627.5095*(AM86-AM85)</f>
        <v>30.214401944495744</v>
      </c>
      <c r="AW84" s="34">
        <f>627.5095*(AN86-AN85)</f>
        <v>30.675714683557654</v>
      </c>
      <c r="AX84" s="33">
        <f t="shared" si="39"/>
        <v>-1.9765256582718145</v>
      </c>
      <c r="AY84" s="23">
        <f t="shared" si="40"/>
        <v>-2.1519697842227608</v>
      </c>
      <c r="AZ84" s="33">
        <f>AW84-'CCSD(T)'!CI85</f>
        <v>-1.2872780070560985</v>
      </c>
      <c r="BA84" s="33"/>
      <c r="BB84" s="5" t="s">
        <v>81</v>
      </c>
      <c r="BC84" s="33">
        <v>-1648.2215018479999</v>
      </c>
      <c r="BD84" s="33">
        <v>-1648.2209172600001</v>
      </c>
      <c r="BE84" s="33">
        <v>-1648.21897592</v>
      </c>
      <c r="BF84" s="33">
        <f t="shared" si="69"/>
        <v>-1651.684880213782</v>
      </c>
      <c r="BG84" s="33">
        <v>-1651.695314281</v>
      </c>
      <c r="BH84" s="33">
        <v>-1651.5604094190001</v>
      </c>
      <c r="BI84" s="33">
        <v>-1651.4243351289999</v>
      </c>
      <c r="BJ84" s="4">
        <v>-0.124470794782</v>
      </c>
      <c r="BK84" s="18" t="s">
        <v>118</v>
      </c>
      <c r="BL84" s="34">
        <f>627.5095*(BC86-BC85)</f>
        <v>42.876250115115766</v>
      </c>
      <c r="BM84" s="34">
        <f>627.5095*(BD86-BD85)</f>
        <v>42.449725005519497</v>
      </c>
      <c r="BN84" s="34">
        <f>627.5095*(BE86-BE85)</f>
        <v>42.440419039457531</v>
      </c>
      <c r="BO84" s="34">
        <f>627.5095*(BI86-BI85)</f>
        <v>29.326710448253451</v>
      </c>
      <c r="BP84" s="34">
        <f>627.5095*(BH86-BH85)</f>
        <v>32.982892039999491</v>
      </c>
      <c r="BQ84" s="34">
        <f>627.5095*(BF86-BF85)</f>
        <v>30.762385052660754</v>
      </c>
      <c r="BR84" s="34">
        <f>627.5095*(BG86-BG85)</f>
        <v>31.443452476525426</v>
      </c>
      <c r="BS84" s="33">
        <f t="shared" si="62"/>
        <v>2.1167420282719753</v>
      </c>
      <c r="BT84" s="33">
        <f t="shared" si="63"/>
        <v>-1.5394395634740654</v>
      </c>
      <c r="BU84" s="68">
        <f t="shared" si="70"/>
        <v>0.68106742386467189</v>
      </c>
      <c r="BV84" s="18" t="str">
        <f t="shared" si="54"/>
        <v>28_end</v>
      </c>
      <c r="BW84" s="57">
        <f>BL84-'CCSD(T)'!BV85</f>
        <v>0.59863214021827105</v>
      </c>
      <c r="BX84" s="65">
        <f>BM84-'CCSD(T)'!BV85</f>
        <v>0.17210703062200139</v>
      </c>
      <c r="BY84" s="65">
        <f>BN84-'CCSD(T)'!BV85</f>
        <v>0.16280106456003551</v>
      </c>
      <c r="BZ84" s="57">
        <f>BO84-'CCSD(T)'!BW85</f>
        <v>0.55603819620686679</v>
      </c>
      <c r="CA84" s="57">
        <f>BP84-'CCSD(T)'!BX85</f>
        <v>0.13659195326612661</v>
      </c>
      <c r="CB84" s="57"/>
      <c r="CC84" s="57">
        <f>BR84-'CCSD(T)'!BY85</f>
        <v>7.0241562246188494E-2</v>
      </c>
      <c r="CE84" s="23">
        <f t="shared" si="58"/>
        <v>-0.46204018695214444</v>
      </c>
      <c r="CF84" s="23">
        <f t="shared" si="59"/>
        <v>-6.6350391019938115E-2</v>
      </c>
      <c r="CH84" s="23"/>
      <c r="CI84" s="5" t="s">
        <v>81</v>
      </c>
      <c r="CJ84" s="33">
        <v>-1648.2209172400001</v>
      </c>
      <c r="CK84" s="21">
        <f t="shared" si="71"/>
        <v>-1651.684295315855</v>
      </c>
      <c r="CL84" s="33">
        <v>-1651.694726357</v>
      </c>
      <c r="CM84" s="33">
        <v>-1651.5598206479999</v>
      </c>
      <c r="CN84" s="74">
        <v>-1651.42357333</v>
      </c>
      <c r="CO84" s="74">
        <v>-0.124474667855</v>
      </c>
      <c r="CP84" s="34">
        <f>627.5095*(CJ86-CJ85)</f>
        <v>42.449635898971401</v>
      </c>
      <c r="CQ84" s="34">
        <f>627.5095*(CN86-CN85)</f>
        <v>28.917810825435559</v>
      </c>
      <c r="CR84" s="34">
        <f>627.5095*(CM86-CM85)</f>
        <v>32.576520025398132</v>
      </c>
      <c r="CS84" s="34">
        <f>627.5095*(CK86-CK85)</f>
        <v>30.35330340364661</v>
      </c>
      <c r="CT84" s="34">
        <f>627.5095*(CL86-CL85)</f>
        <v>31.03866339225884</v>
      </c>
      <c r="CU84" s="33">
        <f t="shared" si="72"/>
        <v>2.1208525668232809</v>
      </c>
      <c r="CV84" s="33">
        <f t="shared" si="73"/>
        <v>-1.5378566331392918</v>
      </c>
      <c r="CW84" s="23"/>
      <c r="CX84" s="33">
        <f>CQ84-'CCSD(T)'!BW85</f>
        <v>0.1471385733889754</v>
      </c>
      <c r="CY84" s="33">
        <f>CR84-'CCSD(T)'!CF85</f>
        <v>-0.452430990332779</v>
      </c>
      <c r="CZ84" s="33">
        <f>CS84-'CCSD(T)'!CG85</f>
        <v>-1.2038899093925828</v>
      </c>
      <c r="DA84" s="33">
        <f>CT84-'CCSD(T)'!CG85</f>
        <v>-0.51852992078035243</v>
      </c>
      <c r="DB84" s="33">
        <f>CP84-'CCSD(T)'!BV85</f>
        <v>0.1720179240739057</v>
      </c>
      <c r="DC84" s="33"/>
      <c r="DD84" s="33">
        <f t="shared" si="74"/>
        <v>-0.62444891440668471</v>
      </c>
      <c r="DE84" s="33">
        <f t="shared" si="57"/>
        <v>-6.6098930447573423E-2</v>
      </c>
      <c r="DH84" s="71" t="str">
        <f t="shared" si="41"/>
        <v>28_end</v>
      </c>
      <c r="DI84" s="71" t="str">
        <f t="shared" si="42"/>
        <v>∆E#fwd</v>
      </c>
      <c r="DJ84" s="23">
        <f t="shared" si="43"/>
        <v>-0.40637201460135941</v>
      </c>
      <c r="DK84" s="23">
        <f t="shared" si="44"/>
        <v>-0.40908164901414423</v>
      </c>
      <c r="DL84" s="23">
        <f t="shared" si="45"/>
        <v>-0.40478908426658577</v>
      </c>
      <c r="DN84" s="71">
        <f>'CCSD(T)'!BX85</f>
        <v>32.846300086733365</v>
      </c>
      <c r="DO84" s="23">
        <f t="shared" si="46"/>
        <v>-0.2697800613352328</v>
      </c>
      <c r="DP84" s="39">
        <f>'CCSD(T)'!CG85</f>
        <v>31.557193313039193</v>
      </c>
      <c r="DQ84" s="23">
        <f t="shared" si="47"/>
        <v>-0.51852992078035243</v>
      </c>
      <c r="DR84" s="23">
        <f t="shared" si="79"/>
        <v>-1.2038899093925828</v>
      </c>
      <c r="DU84" s="75">
        <f t="shared" si="64"/>
        <v>-0.124474667855</v>
      </c>
      <c r="DV84" s="23">
        <f t="shared" si="65"/>
        <v>-0.13490570900012244</v>
      </c>
      <c r="DW84">
        <f t="shared" si="75"/>
        <v>1.083800513991116</v>
      </c>
      <c r="DY84" s="5" t="s">
        <v>81</v>
      </c>
      <c r="DZ84">
        <v>-1654.149326641</v>
      </c>
      <c r="EA84" s="34">
        <f>627.5095*(DZ86-DZ85)</f>
        <v>32.23283493594186</v>
      </c>
      <c r="EB84" s="28"/>
      <c r="EC84" s="5" t="s">
        <v>81</v>
      </c>
      <c r="ED84" s="33">
        <v>-1649.5705401990001</v>
      </c>
      <c r="EE84" s="21">
        <f t="shared" si="76"/>
        <v>-1654.3678441167669</v>
      </c>
      <c r="EF84" s="33">
        <v>-1654.3857898480001</v>
      </c>
      <c r="EG84" s="33">
        <v>-1654.149471034</v>
      </c>
      <c r="EH84" s="74">
        <v>-1654.1197380569999</v>
      </c>
      <c r="EI84" s="74">
        <v>-0.21837308276699999</v>
      </c>
      <c r="EJ84" s="34">
        <f>627.5095*(ED86-ED85)</f>
        <v>42.943718054065165</v>
      </c>
      <c r="EK84" s="34">
        <f>627.5095*(EH86-EH85)</f>
        <v>32.385177318527653</v>
      </c>
      <c r="EL84" s="34">
        <f>627.5095*(EG86-EG85)</f>
        <v>32.342291436870227</v>
      </c>
      <c r="EM84" s="34">
        <f>627.5095*(EE86-EE85)</f>
        <v>29.220746768233433</v>
      </c>
      <c r="EN84" s="34">
        <f>627.5095*(EF86-EF85)</f>
        <v>30.337947027577144</v>
      </c>
      <c r="EO84" s="33">
        <f t="shared" si="77"/>
        <v>-2.0472302909505089</v>
      </c>
      <c r="EP84" s="33">
        <f t="shared" si="78"/>
        <v>-2.0043444092930827</v>
      </c>
      <c r="ER84" s="39"/>
      <c r="ES84" s="23">
        <f>EN84-'LNO-CCSD(T)-def2nZVP'!MF85</f>
        <v>-0.31079020680927982</v>
      </c>
      <c r="ET84" s="33">
        <f>EN84-'LNO-CCSD(T)-def2nZVP'!PV85</f>
        <v>0.1623029690848341</v>
      </c>
      <c r="EU84" s="23"/>
    </row>
    <row r="85" spans="1:151" ht="17">
      <c r="A85" s="1">
        <v>16.63</v>
      </c>
      <c r="B85" s="6"/>
      <c r="C85" s="5" t="s">
        <v>82</v>
      </c>
      <c r="D85" s="33">
        <v>-1648.3670871940001</v>
      </c>
      <c r="E85" s="33">
        <f t="shared" si="66"/>
        <v>-1652.2240214458038</v>
      </c>
      <c r="F85" s="33">
        <v>-1652.238204641</v>
      </c>
      <c r="G85" s="33">
        <v>-1652.0840050639999</v>
      </c>
      <c r="H85" s="33">
        <v>-1651.9912576849999</v>
      </c>
      <c r="I85" s="335">
        <v>-0.140016381804</v>
      </c>
      <c r="J85" s="18" t="s">
        <v>119</v>
      </c>
      <c r="K85" s="34">
        <f>627.5095*(D86-D84)</f>
        <v>31.953132635242643</v>
      </c>
      <c r="L85" s="34">
        <f>627.5095*(H86-H84)</f>
        <v>12.558828923229662</v>
      </c>
      <c r="M85" s="34">
        <f>627.5095*(G86-G84)</f>
        <v>19.939990993227894</v>
      </c>
      <c r="N85" s="34">
        <f>627.5095*(E86-E84)</f>
        <v>18.303853812862986</v>
      </c>
      <c r="O85" s="34">
        <f>627.5095*(F86-F84)</f>
        <v>17.740484854399515</v>
      </c>
      <c r="P85" s="33">
        <f t="shared" si="60"/>
        <v>5.1816559311698533</v>
      </c>
      <c r="Q85" s="23">
        <f t="shared" si="61"/>
        <v>-2.1995061388283794</v>
      </c>
      <c r="R85" s="33">
        <f>O85-'CCSD(T)'!CI86</f>
        <v>0.88701618673462335</v>
      </c>
      <c r="S85" s="33"/>
      <c r="T85" s="5" t="s">
        <v>82</v>
      </c>
      <c r="U85" s="9">
        <v>-1648.366443311</v>
      </c>
      <c r="V85" s="52">
        <f t="shared" si="67"/>
        <v>-1652.2232952187039</v>
      </c>
      <c r="W85" s="336">
        <v>-1652.237472303</v>
      </c>
      <c r="X85" s="10">
        <v>-1652.083272656</v>
      </c>
      <c r="Y85" s="10">
        <v>-1651.990515381</v>
      </c>
      <c r="Z85" s="9">
        <v>-0.14002256270399999</v>
      </c>
      <c r="AA85" s="18" t="s">
        <v>119</v>
      </c>
      <c r="AB85" s="34">
        <f>627.5095*(U86-U84)</f>
        <v>31.552395028352858</v>
      </c>
      <c r="AC85" s="34">
        <f>627.5095*(Y86-Y84)</f>
        <v>12.038415842242165</v>
      </c>
      <c r="AD85" s="34">
        <f>627.5095*(X86-X84)</f>
        <v>19.570039002574369</v>
      </c>
      <c r="AE85" s="34">
        <f>627.5095*(V86-V84)</f>
        <v>17.932066209398144</v>
      </c>
      <c r="AF85" s="34">
        <f>627.5095*(W86-W84)</f>
        <v>17.362081565858709</v>
      </c>
      <c r="AG85" s="33">
        <f t="shared" si="37"/>
        <v>5.3236657236165446</v>
      </c>
      <c r="AH85" s="23">
        <f t="shared" si="38"/>
        <v>-2.2079574367156596</v>
      </c>
      <c r="AI85" s="39">
        <f>AF85-'CCSD(T)'!CI86</f>
        <v>0.50861289819381739</v>
      </c>
      <c r="AJ85" s="361"/>
      <c r="AK85" s="5" t="s">
        <v>82</v>
      </c>
      <c r="AL85" s="9">
        <v>-1648.3664432830001</v>
      </c>
      <c r="AM85" s="52">
        <f t="shared" si="68"/>
        <v>-1652.2093106895782</v>
      </c>
      <c r="AN85" s="277">
        <v>-1652.2208300919999</v>
      </c>
      <c r="AO85" s="9">
        <v>-1652.0768188770001</v>
      </c>
      <c r="AP85" s="9">
        <v>-1651.9877087550001</v>
      </c>
      <c r="AQ85" s="9">
        <v>-0.132491812578</v>
      </c>
      <c r="AR85" s="18" t="s">
        <v>119</v>
      </c>
      <c r="AS85" s="34">
        <f>627.5095*(AL86-AL84)</f>
        <v>31.552417618883993</v>
      </c>
      <c r="AT85" s="34">
        <f>627.5095*(AP86-AP84)</f>
        <v>12.03535171336989</v>
      </c>
      <c r="AU85" s="34">
        <f>627.5095*(AO86-AO84)</f>
        <v>19.534766065989349</v>
      </c>
      <c r="AV85" s="34">
        <f>627.5095*(AM86-AM84)</f>
        <v>18.256884580021961</v>
      </c>
      <c r="AW85" s="34">
        <f>627.5095*(AN86-AN84)</f>
        <v>17.806186981599115</v>
      </c>
      <c r="AX85" s="33">
        <f t="shared" si="39"/>
        <v>5.7708352682292254</v>
      </c>
      <c r="AY85" s="23">
        <f t="shared" si="40"/>
        <v>-1.7285790843902333</v>
      </c>
      <c r="AZ85" s="33">
        <f>AW85-'CCSD(T)'!CI86</f>
        <v>0.95271831393422346</v>
      </c>
      <c r="BA85" s="33"/>
      <c r="BB85" s="5" t="s">
        <v>82</v>
      </c>
      <c r="BC85" s="33">
        <v>-1648.246449472</v>
      </c>
      <c r="BD85" s="33">
        <v>-1648.2458751500001</v>
      </c>
      <c r="BE85" s="33">
        <v>-1648.2439944499999</v>
      </c>
      <c r="BF85" s="33">
        <f t="shared" si="69"/>
        <v>-1651.706682515314</v>
      </c>
      <c r="BG85" s="33">
        <v>-1651.7190782069999</v>
      </c>
      <c r="BH85" s="33">
        <v>-1651.5834876500001</v>
      </c>
      <c r="BI85" s="33">
        <v>-1651.451623534</v>
      </c>
      <c r="BJ85" s="4">
        <v>-0.12319486531399999</v>
      </c>
      <c r="BK85" s="18" t="s">
        <v>119</v>
      </c>
      <c r="BL85" s="34">
        <f>627.5095*(BC86-BC84)</f>
        <v>27.221379052621337</v>
      </c>
      <c r="BM85" s="34">
        <f>627.5095*(BD86-BD84)</f>
        <v>26.788411930566983</v>
      </c>
      <c r="BN85" s="34">
        <f>627.5095*(BE86-BE84)</f>
        <v>26.741053788486845</v>
      </c>
      <c r="BO85" s="34">
        <f>627.5095*(BI86-BI84)</f>
        <v>12.202977070883543</v>
      </c>
      <c r="BP85" s="34">
        <f>627.5095*(BH86-BH84)</f>
        <v>18.501082844305305</v>
      </c>
      <c r="BQ85" s="34">
        <f>627.5095*(BF86-BF84)</f>
        <v>17.081233719444796</v>
      </c>
      <c r="BR85" s="34">
        <f>627.5095*(BG86-BG84)</f>
        <v>16.531363154290297</v>
      </c>
      <c r="BS85" s="33">
        <f t="shared" si="62"/>
        <v>4.3283860834067536</v>
      </c>
      <c r="BT85" s="33">
        <f t="shared" si="63"/>
        <v>-1.9697196900150082</v>
      </c>
      <c r="BU85" s="68">
        <f t="shared" si="70"/>
        <v>-0.5498705651544995</v>
      </c>
      <c r="BV85" s="18" t="str">
        <f t="shared" si="54"/>
        <v>28_start</v>
      </c>
      <c r="BW85" s="57">
        <f>BL85-'CCSD(T)'!BV86</f>
        <v>0.57261237712879165</v>
      </c>
      <c r="BX85" s="65">
        <f>BM85-'CCSD(T)'!BV86</f>
        <v>0.13964525507443781</v>
      </c>
      <c r="BY85" s="65">
        <f>BN85-'CCSD(T)'!BV86</f>
        <v>9.2287112994299036E-2</v>
      </c>
      <c r="BZ85" s="57">
        <f>BO85-'CCSD(T)'!BW86</f>
        <v>0.61688799371620284</v>
      </c>
      <c r="CA85" s="57">
        <f>BP85-'CCSD(T)'!BX86</f>
        <v>0.89857203549368947</v>
      </c>
      <c r="CB85" s="57"/>
      <c r="CC85" s="57">
        <f>BR85-'CCSD(T)'!BY86</f>
        <v>1.0434834368525401</v>
      </c>
      <c r="CE85" s="23">
        <f t="shared" si="58"/>
        <v>0.32595965836489782</v>
      </c>
      <c r="CF85" s="23">
        <f t="shared" si="59"/>
        <v>0.14491140135885061</v>
      </c>
      <c r="CH85" s="23"/>
      <c r="CI85" s="5" t="s">
        <v>82</v>
      </c>
      <c r="CJ85" s="33">
        <v>-1648.2458749739999</v>
      </c>
      <c r="CK85" s="21">
        <f t="shared" si="71"/>
        <v>-1651.7060903525519</v>
      </c>
      <c r="CL85" s="33">
        <v>-1651.7184962645599</v>
      </c>
      <c r="CM85" s="33">
        <v>-1651.582907</v>
      </c>
      <c r="CN85" s="74">
        <v>-1651.450983728</v>
      </c>
      <c r="CO85" s="74">
        <v>-0.123183352552</v>
      </c>
      <c r="CP85" s="34">
        <f>627.5095*(CJ86-CJ84)</f>
        <v>26.788420715607078</v>
      </c>
      <c r="CQ85" s="34">
        <f>627.5095*(CN86-CN84)</f>
        <v>11.717525681636303</v>
      </c>
      <c r="CR85" s="34">
        <f>627.5095*(CM86-CM84)</f>
        <v>18.089614825014014</v>
      </c>
      <c r="CS85" s="34">
        <f>627.5095*(CK86-CK84)</f>
        <v>16.676710823519592</v>
      </c>
      <c r="CT85" s="34">
        <f>627.5095*(CL86-CL84)</f>
        <v>16.122820584311583</v>
      </c>
      <c r="CU85" s="33">
        <f t="shared" si="72"/>
        <v>4.4052949026752799</v>
      </c>
      <c r="CV85" s="33">
        <f t="shared" si="73"/>
        <v>-1.9667942407024306</v>
      </c>
      <c r="CW85" s="23"/>
      <c r="CX85" s="33">
        <f>CQ85-'CCSD(T)'!BW86</f>
        <v>0.13143660446896277</v>
      </c>
      <c r="CY85" s="33">
        <f>CR85-'CCSD(T)'!CF86</f>
        <v>0.39103426372433603</v>
      </c>
      <c r="CZ85" s="33">
        <f>CS85-'CCSD(T)'!CG86</f>
        <v>1.0922510214190684</v>
      </c>
      <c r="DA85" s="33">
        <f>CT85-'CCSD(T)'!CG86</f>
        <v>0.53836078221105943</v>
      </c>
      <c r="DB85" s="33">
        <f>CP85-'CCSD(T)'!BV86</f>
        <v>0.13965404011453231</v>
      </c>
      <c r="DC85" s="33"/>
      <c r="DD85" s="33">
        <f t="shared" si="74"/>
        <v>0.25138022360980372</v>
      </c>
      <c r="DE85" s="33">
        <f t="shared" si="57"/>
        <v>0.1473265184867234</v>
      </c>
      <c r="DH85" s="71" t="str">
        <f t="shared" si="41"/>
        <v>28_start</v>
      </c>
      <c r="DI85" s="71" t="str">
        <f t="shared" si="42"/>
        <v>∆E#rev</v>
      </c>
      <c r="DJ85" s="23">
        <f t="shared" si="43"/>
        <v>-0.4114680192912914</v>
      </c>
      <c r="DK85" s="23">
        <f t="shared" si="44"/>
        <v>-0.4045228959252043</v>
      </c>
      <c r="DL85" s="23">
        <f t="shared" si="45"/>
        <v>-0.40854256997871374</v>
      </c>
      <c r="DN85" s="71">
        <f>'CCSD(T)'!BX86</f>
        <v>17.602510808811616</v>
      </c>
      <c r="DO85" s="23">
        <f t="shared" si="46"/>
        <v>0.48710401620239807</v>
      </c>
      <c r="DP85" s="39">
        <f>'CCSD(T)'!CG86</f>
        <v>15.584459802100524</v>
      </c>
      <c r="DQ85" s="23">
        <f t="shared" si="47"/>
        <v>0.53836078221105943</v>
      </c>
      <c r="DR85" s="23">
        <f t="shared" si="79"/>
        <v>1.0922510214190684</v>
      </c>
      <c r="DU85" s="75">
        <f t="shared" si="64"/>
        <v>-0.123183352552</v>
      </c>
      <c r="DV85" s="23">
        <f t="shared" si="65"/>
        <v>-0.13558926455993969</v>
      </c>
      <c r="DW85">
        <f t="shared" si="75"/>
        <v>1.1007109463326445</v>
      </c>
      <c r="DY85" s="5" t="s">
        <v>82</v>
      </c>
      <c r="DZ85" s="4">
        <v>-1654.1698494749701</v>
      </c>
      <c r="EA85" s="34">
        <f>627.5095*(DZ86-DZ84)</f>
        <v>19.354561652804929</v>
      </c>
      <c r="EB85" s="28"/>
      <c r="EC85" s="5" t="s">
        <v>82</v>
      </c>
      <c r="ED85" s="33">
        <v>-1649.5881683079999</v>
      </c>
      <c r="EE85" s="21">
        <f t="shared" si="76"/>
        <v>-1654.3872534679961</v>
      </c>
      <c r="EF85" s="33">
        <v>-1654.4081094589999</v>
      </c>
      <c r="EG85" s="33">
        <v>-1654.170280883</v>
      </c>
      <c r="EH85" s="74">
        <v>-1654.1544475319999</v>
      </c>
      <c r="EI85" s="74">
        <v>-0.216972584996</v>
      </c>
      <c r="EJ85" s="34">
        <f>627.5095*(ED86-ED84)</f>
        <v>31.881912189645384</v>
      </c>
      <c r="EK85" s="34">
        <f>627.5095*(EH86-EH84)</f>
        <v>10.60465201601537</v>
      </c>
      <c r="EL85" s="34">
        <f>627.5095*(EG86-EG84)</f>
        <v>19.283913495812012</v>
      </c>
      <c r="EM85" s="34">
        <f>627.5095*(EE86-EE84)</f>
        <v>17.041194483127285</v>
      </c>
      <c r="EN85" s="34">
        <f>627.5095*(EF86-EF84)</f>
        <v>16.332179088879432</v>
      </c>
      <c r="EO85" s="33">
        <f t="shared" si="77"/>
        <v>5.7275270728640617</v>
      </c>
      <c r="EP85" s="33">
        <f t="shared" si="78"/>
        <v>-2.9517344069325802</v>
      </c>
      <c r="ER85" s="39"/>
      <c r="ES85" s="23">
        <f>EN85-'LNO-CCSD(T)-def2nZVP'!MF86</f>
        <v>0.46626495385332767</v>
      </c>
      <c r="ET85" s="33">
        <f>EN85-'LNO-CCSD(T)-def2nZVP'!PV86</f>
        <v>0.80942052190354907</v>
      </c>
      <c r="EU85" s="23"/>
    </row>
    <row r="86" spans="1:151" ht="17">
      <c r="A86" s="1">
        <v>12.43</v>
      </c>
      <c r="B86" s="6"/>
      <c r="C86" s="5" t="s">
        <v>83</v>
      </c>
      <c r="D86" s="33">
        <v>-1648.296386625</v>
      </c>
      <c r="E86" s="33">
        <f t="shared" si="66"/>
        <v>-1652.174079912221</v>
      </c>
      <c r="F86" s="33">
        <v>-1652.1872033990001</v>
      </c>
      <c r="G86" s="33">
        <v>-1652.029762911</v>
      </c>
      <c r="H86" s="33">
        <v>-1651.938564367</v>
      </c>
      <c r="I86" s="335">
        <v>-0.144317001221</v>
      </c>
      <c r="J86" s="18" t="s">
        <v>120</v>
      </c>
      <c r="K86" s="34">
        <f>627.5095*(D84-D85)</f>
        <v>12.412146067731685</v>
      </c>
      <c r="L86" s="34">
        <f>627.5095*(H84-H85)</f>
        <v>20.50672870823518</v>
      </c>
      <c r="M86" s="34">
        <f>627.5095*(G84-G85)</f>
        <v>14.09747531466577</v>
      </c>
      <c r="N86" s="34">
        <f>627.5095*(E84-E85)</f>
        <v>13.034932954910657</v>
      </c>
      <c r="O86" s="34">
        <f>627.5095*(F84-F85)</f>
        <v>14.263279012389383</v>
      </c>
      <c r="P86" s="33">
        <f t="shared" si="60"/>
        <v>-6.243449695845797</v>
      </c>
      <c r="Q86" s="23">
        <f t="shared" si="61"/>
        <v>0.16580369772361259</v>
      </c>
      <c r="R86" s="33">
        <f>O86-'CCSD(T)'!CI87</f>
        <v>-0.84624501055947654</v>
      </c>
      <c r="S86" s="33"/>
      <c r="T86" s="5" t="s">
        <v>83</v>
      </c>
      <c r="U86" s="9">
        <v>-1648.2963026110001</v>
      </c>
      <c r="V86" s="52">
        <f t="shared" si="67"/>
        <v>-1652.173921355881</v>
      </c>
      <c r="W86" s="336">
        <v>-1652.1870495559999</v>
      </c>
      <c r="X86" s="10">
        <v>-1652.0296041859999</v>
      </c>
      <c r="Y86" s="10">
        <v>-1651.9383903949999</v>
      </c>
      <c r="Z86" s="9">
        <v>-0.14431716988099999</v>
      </c>
      <c r="AA86" s="18" t="s">
        <v>120</v>
      </c>
      <c r="AB86" s="34">
        <f>627.5095*(U84-U85)</f>
        <v>12.461560558241164</v>
      </c>
      <c r="AC86" s="34">
        <f>627.5095*(Y84-Y85)</f>
        <v>20.670508060175511</v>
      </c>
      <c r="AD86" s="34">
        <f>627.5095*(X84-X85)</f>
        <v>14.107435772920638</v>
      </c>
      <c r="AE86" s="34">
        <f>627.5095*(V84-V85)</f>
        <v>13.050501763670875</v>
      </c>
      <c r="AF86" s="34">
        <f>627.5095*(W84-W85)</f>
        <v>14.278671192790629</v>
      </c>
      <c r="AG86" s="33">
        <f t="shared" si="37"/>
        <v>-6.3918368673848818</v>
      </c>
      <c r="AH86" s="23">
        <f t="shared" si="38"/>
        <v>0.17123541986999058</v>
      </c>
      <c r="AI86" s="39">
        <f>AF86-'CCSD(T)'!CI87</f>
        <v>-0.8308528301582303</v>
      </c>
      <c r="AJ86" s="361"/>
      <c r="AK86" s="5" t="s">
        <v>83</v>
      </c>
      <c r="AL86" s="9">
        <v>-1648.2963026069999</v>
      </c>
      <c r="AM86" s="52">
        <f t="shared" si="68"/>
        <v>-1652.1611609771921</v>
      </c>
      <c r="AN86" s="277">
        <v>-1652.1719452310001</v>
      </c>
      <c r="AO86" s="9">
        <v>-1652.0245046340001</v>
      </c>
      <c r="AP86" s="9">
        <v>-1651.9356740999999</v>
      </c>
      <c r="AQ86" s="9">
        <v>-0.13665634319200001</v>
      </c>
      <c r="AR86" s="18" t="s">
        <v>120</v>
      </c>
      <c r="AS86" s="34">
        <f>627.5095*(AL84-AL85)</f>
        <v>12.461522907641296</v>
      </c>
      <c r="AT86" s="34">
        <f>627.5095*(AP84-AP85)</f>
        <v>20.616888628459577</v>
      </c>
      <c r="AU86" s="34">
        <f>627.5095*(AO84-AO85)</f>
        <v>13.292918401791063</v>
      </c>
      <c r="AV86" s="34">
        <f>627.5095*(AM84-AM85)</f>
        <v>11.957517364473782</v>
      </c>
      <c r="AW86" s="34">
        <f>627.5095*(AN84-AN85)</f>
        <v>12.869527701958537</v>
      </c>
      <c r="AX86" s="33">
        <f t="shared" si="39"/>
        <v>-7.7473609265010399</v>
      </c>
      <c r="AY86" s="23">
        <f t="shared" si="40"/>
        <v>-0.42339069983252564</v>
      </c>
      <c r="AZ86" s="33">
        <f>AW86-'CCSD(T)'!CI87</f>
        <v>-2.239996320990322</v>
      </c>
      <c r="BA86" s="33"/>
      <c r="BB86" s="5" t="s">
        <v>83</v>
      </c>
      <c r="BC86" s="33">
        <v>-1648.1781218210001</v>
      </c>
      <c r="BD86" s="33">
        <v>-1648.1782272099999</v>
      </c>
      <c r="BE86" s="33">
        <v>-1648.1763613400001</v>
      </c>
      <c r="BF86" s="33">
        <f t="shared" si="69"/>
        <v>-1651.6576595362951</v>
      </c>
      <c r="BG86" s="33">
        <v>-1651.6689698780001</v>
      </c>
      <c r="BH86" s="33">
        <v>-1651.5309260680001</v>
      </c>
      <c r="BI86" s="33">
        <v>-1651.4048884480001</v>
      </c>
      <c r="BJ86" s="4">
        <v>-0.12673346829500001</v>
      </c>
      <c r="BK86" s="18" t="s">
        <v>120</v>
      </c>
      <c r="BL86" s="34">
        <f>627.5095*(BC84-BC85)</f>
        <v>15.654871062494429</v>
      </c>
      <c r="BM86" s="34">
        <f>627.5095*(BD84-BD85)</f>
        <v>15.661313074952515</v>
      </c>
      <c r="BN86" s="34">
        <f>627.5095*(BE84-BE85)</f>
        <v>15.699365250970686</v>
      </c>
      <c r="BO86" s="34">
        <f>627.5095*(BI84-BI85)</f>
        <v>17.123733377369909</v>
      </c>
      <c r="BP86" s="34">
        <f>627.5095*(BH84-BH85)</f>
        <v>14.48180919569419</v>
      </c>
      <c r="BQ86" s="34">
        <f>627.5095*(BF84-BF85)</f>
        <v>13.681151333215956</v>
      </c>
      <c r="BR86" s="34">
        <f>627.5095*(BG84-BG85)</f>
        <v>14.912089322235129</v>
      </c>
      <c r="BS86" s="33">
        <f t="shared" si="62"/>
        <v>-2.21164405513478</v>
      </c>
      <c r="BT86" s="33">
        <f t="shared" si="63"/>
        <v>0.43028012654093928</v>
      </c>
      <c r="BU86" s="68">
        <f t="shared" si="70"/>
        <v>1.2309379890191732</v>
      </c>
      <c r="BV86" s="18" t="str">
        <f t="shared" si="54"/>
        <v>28_ts</v>
      </c>
      <c r="BW86" s="57">
        <f>BL86-'CCSD(T)'!BV87</f>
        <v>2.6019763089475845E-2</v>
      </c>
      <c r="BX86" s="65">
        <f>BM86-'CCSD(T)'!BV87</f>
        <v>3.24617755475618E-2</v>
      </c>
      <c r="BY86" s="65">
        <f>BN86-'CCSD(T)'!BV87</f>
        <v>7.0513951565732924E-2</v>
      </c>
      <c r="BZ86" s="57">
        <f>BO86-'CCSD(T)'!BW87</f>
        <v>-6.084979750933428E-2</v>
      </c>
      <c r="CA86" s="57">
        <f>BP86-'CCSD(T)'!BX87</f>
        <v>-0.76198008222756108</v>
      </c>
      <c r="CB86" s="57"/>
      <c r="CC86" s="57">
        <f>BR86-'CCSD(T)'!BY87</f>
        <v>-0.97324187460635159</v>
      </c>
      <c r="CE86" s="23">
        <f t="shared" si="58"/>
        <v>-0.78799984531703693</v>
      </c>
      <c r="CF86" s="23">
        <f t="shared" si="59"/>
        <v>-0.2112617923787905</v>
      </c>
      <c r="CH86" s="23"/>
      <c r="CI86" s="5" t="s">
        <v>83</v>
      </c>
      <c r="CJ86" s="33">
        <v>-1648.1782271760001</v>
      </c>
      <c r="CK86" s="21">
        <f t="shared" si="71"/>
        <v>-1651.65771928661</v>
      </c>
      <c r="CL86" s="33">
        <v>-1651.669033008</v>
      </c>
      <c r="CM86" s="33">
        <v>-1651.5309930129999</v>
      </c>
      <c r="CN86" s="74">
        <v>-1651.4049002649999</v>
      </c>
      <c r="CO86" s="74">
        <v>-0.12672627361</v>
      </c>
      <c r="CP86" s="34">
        <f>627.5095*(CJ84-CJ85)</f>
        <v>15.661215183364325</v>
      </c>
      <c r="CQ86" s="34">
        <f>627.5095*(CN84-CN85)</f>
        <v>17.200285143799256</v>
      </c>
      <c r="CR86" s="34">
        <f>627.5095*(CM84-CM85)</f>
        <v>14.486905200384115</v>
      </c>
      <c r="CS86" s="34">
        <f>627.5095*(CK84-CK85)</f>
        <v>13.676592580127018</v>
      </c>
      <c r="CT86" s="34">
        <f>627.5095*(CL84-CL85)</f>
        <v>14.915842807947257</v>
      </c>
      <c r="CU86" s="33">
        <f t="shared" si="72"/>
        <v>-2.284442335851999</v>
      </c>
      <c r="CV86" s="33">
        <f t="shared" si="73"/>
        <v>0.42893760756314236</v>
      </c>
      <c r="CW86" s="23"/>
      <c r="CX86" s="33">
        <f>CQ86-'CCSD(T)'!BW87</f>
        <v>1.5701968920012632E-2</v>
      </c>
      <c r="CY86" s="33">
        <f>CR86-'CCSD(T)'!CF87</f>
        <v>-0.84346525405711503</v>
      </c>
      <c r="CZ86" s="33">
        <f>CS86-'CCSD(T)'!CG87</f>
        <v>-2.2961409308116512</v>
      </c>
      <c r="DA86" s="33">
        <f>CT86-'CCSD(T)'!CG87</f>
        <v>-1.0568907029914119</v>
      </c>
      <c r="DB86" s="33">
        <f>CP86-'CCSD(T)'!BV87</f>
        <v>3.236388395937162E-2</v>
      </c>
      <c r="DC86" s="33"/>
      <c r="DD86" s="33">
        <f t="shared" si="74"/>
        <v>-0.87582913801648665</v>
      </c>
      <c r="DE86" s="33">
        <f t="shared" si="57"/>
        <v>-0.21342544893429682</v>
      </c>
      <c r="DH86" s="71" t="str">
        <f t="shared" si="41"/>
        <v>28_ts</v>
      </c>
      <c r="DI86" s="71" t="str">
        <f t="shared" si="42"/>
        <v>∆Ereac</v>
      </c>
      <c r="DJ86" s="23">
        <f t="shared" si="43"/>
        <v>5.0960046899248823E-3</v>
      </c>
      <c r="DK86" s="23">
        <f t="shared" si="44"/>
        <v>-4.5587530889381611E-3</v>
      </c>
      <c r="DL86" s="23">
        <f t="shared" si="45"/>
        <v>3.7534857121279686E-3</v>
      </c>
      <c r="DN86" s="71">
        <f>'CCSD(T)'!BX87</f>
        <v>15.243789277921751</v>
      </c>
      <c r="DO86" s="23">
        <f t="shared" si="46"/>
        <v>-0.7568840775376362</v>
      </c>
      <c r="DP86" s="39">
        <f>'CCSD(T)'!CG87</f>
        <v>15.972733510938669</v>
      </c>
      <c r="DQ86" s="23">
        <f t="shared" si="47"/>
        <v>-1.0568907029914119</v>
      </c>
      <c r="DR86" s="23">
        <f t="shared" si="79"/>
        <v>-2.2961409308116512</v>
      </c>
      <c r="DU86" s="75">
        <f t="shared" si="64"/>
        <v>-0.12672627361</v>
      </c>
      <c r="DV86" s="23">
        <f t="shared" si="65"/>
        <v>-0.13803999500009922</v>
      </c>
      <c r="DW86">
        <f t="shared" si="75"/>
        <v>1.0892768410828302</v>
      </c>
      <c r="DY86" s="5" t="s">
        <v>83</v>
      </c>
      <c r="DZ86">
        <v>-1654.1184831850001</v>
      </c>
      <c r="EA86" s="34">
        <f>627.5095*(DZ84-DZ85)</f>
        <v>12.878273283136929</v>
      </c>
      <c r="EB86" s="28"/>
      <c r="EC86" s="5" t="s">
        <v>83</v>
      </c>
      <c r="ED86" s="33">
        <v>-1649.51973314</v>
      </c>
      <c r="EE86" s="21">
        <f t="shared" si="76"/>
        <v>-1654.340687245862</v>
      </c>
      <c r="EF86" s="33">
        <v>-1654.359762865</v>
      </c>
      <c r="EG86" s="33">
        <v>-1654.118740163</v>
      </c>
      <c r="EH86" s="74">
        <v>-1654.1028384690001</v>
      </c>
      <c r="EI86" s="74">
        <v>-0.22194708286199999</v>
      </c>
      <c r="EJ86" s="34">
        <f>627.5095*(ED84-ED85)</f>
        <v>11.061805864419783</v>
      </c>
      <c r="EK86" s="34">
        <f>627.5095*(EH84-EH85)</f>
        <v>21.780525302512284</v>
      </c>
      <c r="EL86" s="34">
        <f>627.5095*(EG84-EG85)</f>
        <v>13.058377941058215</v>
      </c>
      <c r="EM86" s="34">
        <f>627.5095*(EE84-EE85)</f>
        <v>12.179552285106146</v>
      </c>
      <c r="EN86" s="34">
        <f>627.5095*(EF84-EF85)</f>
        <v>14.00576793869771</v>
      </c>
      <c r="EO86" s="33">
        <f t="shared" si="77"/>
        <v>-7.7747573638145742</v>
      </c>
      <c r="EP86" s="33">
        <f t="shared" si="78"/>
        <v>0.94738999763949572</v>
      </c>
      <c r="ER86" s="39"/>
      <c r="ES86" s="23">
        <f>EN86-'LNO-CCSD(T)-def2nZVP'!MF87</f>
        <v>-0.77705516066261104</v>
      </c>
      <c r="ET86" s="33">
        <f>EN86-'LNO-CCSD(T)-def2nZVP'!PV87</f>
        <v>-0.64711755281871319</v>
      </c>
      <c r="EU86" s="23"/>
    </row>
    <row r="87" spans="1:151" ht="17">
      <c r="A87" s="1">
        <v>14.95</v>
      </c>
      <c r="B87" s="6"/>
      <c r="C87" s="5" t="s">
        <v>84</v>
      </c>
      <c r="D87" s="33">
        <v>-1649.523615564</v>
      </c>
      <c r="E87" s="33">
        <f t="shared" si="66"/>
        <v>-1653.4185805407931</v>
      </c>
      <c r="F87" s="33">
        <v>-1653.4307986599999</v>
      </c>
      <c r="G87" s="33">
        <v>-1653.2771816500001</v>
      </c>
      <c r="H87" s="33">
        <v>-1653.1684795389999</v>
      </c>
      <c r="I87" s="335">
        <v>-0.141398890793</v>
      </c>
      <c r="J87" s="18" t="s">
        <v>118</v>
      </c>
      <c r="K87" s="34">
        <f>627.5095*(D89-D88)</f>
        <v>22.196543393152115</v>
      </c>
      <c r="L87" s="34">
        <f>627.5095*(H89-H88)</f>
        <v>14.441064376351472</v>
      </c>
      <c r="M87" s="34">
        <f>627.5095*(G89-G88)</f>
        <v>16.322821667297269</v>
      </c>
      <c r="N87" s="34">
        <f>627.5095*(E89-E88)</f>
        <v>15.73087039540607</v>
      </c>
      <c r="O87" s="34">
        <f>627.5095*(F89-F88)</f>
        <v>15.549582498509158</v>
      </c>
      <c r="P87" s="33">
        <f t="shared" si="60"/>
        <v>1.1085181221576867</v>
      </c>
      <c r="Q87" s="23">
        <f t="shared" si="61"/>
        <v>-0.77323916878811083</v>
      </c>
      <c r="R87" s="33">
        <f>O87-'CCSD(T)'!CI88</f>
        <v>-0.19299475269349209</v>
      </c>
      <c r="S87" s="33"/>
      <c r="T87" s="5" t="s">
        <v>84</v>
      </c>
      <c r="U87" s="9">
        <v>-1649.524069848</v>
      </c>
      <c r="V87" s="52">
        <f t="shared" si="67"/>
        <v>-1653.4190446565808</v>
      </c>
      <c r="W87" s="336">
        <v>-1653.431281631</v>
      </c>
      <c r="X87" s="10">
        <v>-1653.2776357109999</v>
      </c>
      <c r="Y87" s="10">
        <v>-1653.169003515</v>
      </c>
      <c r="Z87" s="9">
        <v>-0.14140894558100001</v>
      </c>
      <c r="AA87" s="18" t="s">
        <v>118</v>
      </c>
      <c r="AB87" s="34">
        <f>627.5095*(U89-U88)</f>
        <v>22.650439212301823</v>
      </c>
      <c r="AC87" s="34">
        <f>627.5095*(Y89-Y88)</f>
        <v>14.81318064749639</v>
      </c>
      <c r="AD87" s="34">
        <f>627.5095*(X89-X88)</f>
        <v>16.728884319705145</v>
      </c>
      <c r="AE87" s="34">
        <f>627.5095*(V89-V88)</f>
        <v>16.124835623419834</v>
      </c>
      <c r="AF87" s="34">
        <f>627.5095*(W89-W88)</f>
        <v>15.951732629184066</v>
      </c>
      <c r="AG87" s="33">
        <f t="shared" si="37"/>
        <v>1.1385519816876766</v>
      </c>
      <c r="AH87" s="23">
        <f t="shared" si="38"/>
        <v>-0.77715169052107846</v>
      </c>
      <c r="AI87" s="39">
        <f>AF87-'CCSD(T)'!CI88</f>
        <v>0.20915537798141592</v>
      </c>
      <c r="AJ87" s="361"/>
      <c r="AK87" s="5" t="s">
        <v>84</v>
      </c>
      <c r="AL87" s="9">
        <v>-1649.5240699630001</v>
      </c>
      <c r="AM87" s="52">
        <f t="shared" si="68"/>
        <v>-1653.407849903648</v>
      </c>
      <c r="AN87" s="277">
        <v>-1653.4180362879999</v>
      </c>
      <c r="AO87" s="9">
        <v>-1653.2733715239999</v>
      </c>
      <c r="AP87" s="9">
        <v>-1653.1658798989999</v>
      </c>
      <c r="AQ87" s="9">
        <v>-0.134478379648</v>
      </c>
      <c r="AR87" s="18" t="s">
        <v>118</v>
      </c>
      <c r="AS87" s="34">
        <f>627.5095*(AL89-AL88)</f>
        <v>22.650439212301823</v>
      </c>
      <c r="AT87" s="34">
        <f>627.5095*(AP89-AP88)</f>
        <v>14.836248524112504</v>
      </c>
      <c r="AU87" s="34">
        <f>627.5095*(AO89-AO88)</f>
        <v>16.674734642362104</v>
      </c>
      <c r="AV87" s="34">
        <f>627.5095*(AM89-AM88)</f>
        <v>16.289981498391349</v>
      </c>
      <c r="AW87" s="34">
        <f>627.5095*(AN89-AN88)</f>
        <v>16.165591631803498</v>
      </c>
      <c r="AX87" s="33">
        <f t="shared" si="39"/>
        <v>1.3293431076909936</v>
      </c>
      <c r="AY87" s="23">
        <f t="shared" si="40"/>
        <v>-0.50914301055860633</v>
      </c>
      <c r="AZ87" s="33">
        <f>AW87-'CCSD(T)'!CI88</f>
        <v>0.42301438060084706</v>
      </c>
      <c r="BA87" s="33"/>
      <c r="BB87" s="5" t="s">
        <v>84</v>
      </c>
      <c r="BC87" s="33">
        <v>-1649.3935705399999</v>
      </c>
      <c r="BD87" s="33">
        <v>-1649.3941012099999</v>
      </c>
      <c r="BE87" s="33">
        <v>-1649.39222851</v>
      </c>
      <c r="BF87" s="33">
        <f t="shared" si="69"/>
        <v>-1652.8790796521389</v>
      </c>
      <c r="BG87" s="33">
        <v>-1652.889531844</v>
      </c>
      <c r="BH87" s="33">
        <v>-1652.755391853</v>
      </c>
      <c r="BI87" s="33">
        <v>-1652.6146217129999</v>
      </c>
      <c r="BJ87" s="4">
        <v>-0.12368779913899999</v>
      </c>
      <c r="BK87" s="18" t="s">
        <v>118</v>
      </c>
      <c r="BL87" s="34">
        <f>627.5095*(BC89-BC88)</f>
        <v>17.586592542165594</v>
      </c>
      <c r="BM87" s="34">
        <f>627.5095*(BD89-BD88)</f>
        <v>17.907746884188033</v>
      </c>
      <c r="BN87" s="34">
        <f>627.5095*(BE89-BE88)</f>
        <v>17.916833221822113</v>
      </c>
      <c r="BO87" s="34">
        <f>627.5095*(BI89-BI88)</f>
        <v>11.484263457791606</v>
      </c>
      <c r="BP87" s="34">
        <f>627.5095*(BH89-BH88)</f>
        <v>13.682038297813053</v>
      </c>
      <c r="BQ87" s="34">
        <f>627.5095*(BF89-BF88)</f>
        <v>13.242867918438119</v>
      </c>
      <c r="BR87" s="34">
        <f>627.5095*(BG89-BG88)</f>
        <v>13.04030252987538</v>
      </c>
      <c r="BS87" s="33">
        <f t="shared" si="62"/>
        <v>1.5560390720837738</v>
      </c>
      <c r="BT87" s="33">
        <f t="shared" si="63"/>
        <v>-0.64173576793767317</v>
      </c>
      <c r="BU87" s="68">
        <f t="shared" si="70"/>
        <v>-0.2025653885627392</v>
      </c>
      <c r="BV87" s="18" t="str">
        <f t="shared" si="54"/>
        <v>29_end</v>
      </c>
      <c r="BW87" s="57">
        <f>BL87-'CCSD(T)'!BV88</f>
        <v>-0.26827419171936384</v>
      </c>
      <c r="BX87" s="65">
        <f>BM87-'CCSD(T)'!BV88</f>
        <v>5.2880150303074913E-2</v>
      </c>
      <c r="BY87" s="65">
        <f>BN87-'CCSD(T)'!BV88</f>
        <v>6.1966487937155534E-2</v>
      </c>
      <c r="BZ87" s="57">
        <f>BO87-'CCSD(T)'!BW88</f>
        <v>-0.16258448333056741</v>
      </c>
      <c r="CA87" s="57">
        <f>BP87-'CCSD(T)'!BX88</f>
        <v>-8.2389534863832381E-2</v>
      </c>
      <c r="CB87" s="57"/>
      <c r="CC87" s="57">
        <f>BR87-'CCSD(T)'!BY88</f>
        <v>6.640052675807695E-3</v>
      </c>
      <c r="CE87" s="23">
        <f t="shared" si="58"/>
        <v>0.18588465685553146</v>
      </c>
      <c r="CF87" s="23">
        <f t="shared" si="59"/>
        <v>8.9029587539640076E-2</v>
      </c>
      <c r="CH87" s="23"/>
      <c r="CI87" s="5" t="s">
        <v>84</v>
      </c>
      <c r="CJ87" s="33">
        <v>-1649.3941012539999</v>
      </c>
      <c r="CK87" s="21">
        <f t="shared" si="71"/>
        <v>-1652.879618563413</v>
      </c>
      <c r="CL87" s="33">
        <v>-1652.8900714070001</v>
      </c>
      <c r="CM87" s="33">
        <v>-1652.7559224930001</v>
      </c>
      <c r="CN87" s="74">
        <v>-1652.615150242</v>
      </c>
      <c r="CO87" s="74">
        <v>-0.123696070413</v>
      </c>
      <c r="CP87" s="34">
        <f>627.5095*(CJ89-CJ88)</f>
        <v>17.90783410808486</v>
      </c>
      <c r="CQ87" s="34">
        <f>627.5095*(CN89-CN88)</f>
        <v>11.709692480490462</v>
      </c>
      <c r="CR87" s="34">
        <f>627.5095*(CM89-CM88)</f>
        <v>13.929566322718721</v>
      </c>
      <c r="CS87" s="34">
        <f>627.5095*(CK89-CK88)</f>
        <v>13.473353017497219</v>
      </c>
      <c r="CT87" s="34">
        <f>627.5095*(CL89-CL88)</f>
        <v>13.273796932347921</v>
      </c>
      <c r="CU87" s="33">
        <f t="shared" si="72"/>
        <v>1.5641044518574585</v>
      </c>
      <c r="CV87" s="33">
        <f t="shared" si="73"/>
        <v>-0.65576939037079995</v>
      </c>
      <c r="CW87" s="23"/>
      <c r="CX87" s="33">
        <f>CQ87-'CCSD(T)'!BW88</f>
        <v>6.2844539368288821E-2</v>
      </c>
      <c r="CY87" s="33">
        <f>CR87-'CCSD(T)'!CF88</f>
        <v>0.12407109242211867</v>
      </c>
      <c r="CZ87" s="33">
        <f>CS87-'CCSD(T)'!CG88</f>
        <v>0.40160697429765335</v>
      </c>
      <c r="DA87" s="33">
        <f>CT87-'CCSD(T)'!CG88</f>
        <v>0.20205088914835478</v>
      </c>
      <c r="DB87" s="33">
        <f>CP87-'CCSD(T)'!BV88</f>
        <v>5.296737419990194E-2</v>
      </c>
      <c r="DC87" s="33"/>
      <c r="DD87" s="33">
        <f t="shared" si="74"/>
        <v>7.1103718222216727E-2</v>
      </c>
      <c r="DE87" s="33">
        <f t="shared" si="57"/>
        <v>7.7979796726236117E-2</v>
      </c>
      <c r="DH87" s="71" t="str">
        <f t="shared" si="41"/>
        <v>29_end</v>
      </c>
      <c r="DI87" s="71" t="str">
        <f t="shared" si="42"/>
        <v>∆E#fwd</v>
      </c>
      <c r="DJ87" s="23">
        <f t="shared" si="43"/>
        <v>0.24752802490566772</v>
      </c>
      <c r="DK87" s="23">
        <f t="shared" si="44"/>
        <v>0.23048509905910031</v>
      </c>
      <c r="DL87" s="23">
        <f t="shared" si="45"/>
        <v>0.23349440247254094</v>
      </c>
      <c r="DN87" s="71">
        <f>'CCSD(T)'!BX88</f>
        <v>13.764427832676885</v>
      </c>
      <c r="DO87" s="23">
        <f t="shared" si="46"/>
        <v>0.16513849004183534</v>
      </c>
      <c r="DP87" s="39">
        <f>'CCSD(T)'!CG88</f>
        <v>13.071746043199566</v>
      </c>
      <c r="DQ87" s="23">
        <f t="shared" si="47"/>
        <v>0.20205088914835478</v>
      </c>
      <c r="DR87" s="23">
        <f t="shared" si="79"/>
        <v>0.40160697429765335</v>
      </c>
      <c r="DU87" s="75">
        <f t="shared" si="64"/>
        <v>-0.123696070413</v>
      </c>
      <c r="DV87" s="23">
        <f t="shared" si="65"/>
        <v>-0.13414891399997941</v>
      </c>
      <c r="DW87">
        <f t="shared" si="75"/>
        <v>1.0845042494242474</v>
      </c>
      <c r="DY87" s="5" t="s">
        <v>84</v>
      </c>
      <c r="DZ87">
        <v>-1655.3777371260001</v>
      </c>
      <c r="EA87" s="34">
        <f>627.5095*(DZ89-DZ88)</f>
        <v>16.671100107394079</v>
      </c>
      <c r="EB87" s="28"/>
      <c r="EC87" s="5" t="s">
        <v>84</v>
      </c>
      <c r="ED87" s="33">
        <v>-1650.756550347</v>
      </c>
      <c r="EE87" s="21">
        <f t="shared" si="76"/>
        <v>-1655.5960506109541</v>
      </c>
      <c r="EF87" s="33">
        <v>-1655.6139720890001</v>
      </c>
      <c r="EG87" s="33">
        <v>-1655.378107426</v>
      </c>
      <c r="EH87" s="74">
        <v>-1655.342244638</v>
      </c>
      <c r="EI87" s="74">
        <v>-0.217943184954</v>
      </c>
      <c r="EJ87" s="34">
        <f>627.5095*(ED89-ED88)</f>
        <v>22.849552369175679</v>
      </c>
      <c r="EK87" s="34">
        <f>627.5095*(EH89-EH88)</f>
        <v>14.279672070559382</v>
      </c>
      <c r="EL87" s="34">
        <f>627.5095*(EG89-EG88)</f>
        <v>16.444839006908989</v>
      </c>
      <c r="EM87" s="34">
        <f>627.5095*(EE89-EE88)</f>
        <v>15.632968338417943</v>
      </c>
      <c r="EN87" s="34">
        <f>627.5095*(EF89-EF88)</f>
        <v>15.414053624126153</v>
      </c>
      <c r="EO87" s="33">
        <f t="shared" si="77"/>
        <v>1.1343815535667705</v>
      </c>
      <c r="EP87" s="33">
        <f t="shared" si="78"/>
        <v>-1.0307853827828364</v>
      </c>
      <c r="ER87" s="39"/>
      <c r="ES87" s="23">
        <f>EN87-'LNO-CCSD(T)-def2nZVP'!MF88</f>
        <v>0.14882221764803916</v>
      </c>
      <c r="ET87" s="33">
        <f>EN87-'LNO-CCSD(T)-def2nZVP'!PV88</f>
        <v>0.6968991048633395</v>
      </c>
      <c r="EU87" s="23"/>
    </row>
    <row r="88" spans="1:151" ht="17">
      <c r="A88" s="1">
        <v>30.89</v>
      </c>
      <c r="B88" s="6"/>
      <c r="C88" s="5" t="s">
        <v>85</v>
      </c>
      <c r="D88" s="33">
        <v>-1649.4915818899999</v>
      </c>
      <c r="E88" s="33">
        <f t="shared" si="66"/>
        <v>-1653.3914248936842</v>
      </c>
      <c r="F88" s="33">
        <v>-1653.4033459360001</v>
      </c>
      <c r="G88" s="33">
        <v>-1653.2487839580001</v>
      </c>
      <c r="H88" s="33">
        <v>-1653.1402710120001</v>
      </c>
      <c r="I88" s="335">
        <v>-0.14264093568399999</v>
      </c>
      <c r="J88" s="18" t="s">
        <v>119</v>
      </c>
      <c r="K88" s="34">
        <f>627.5095*(D89-D87)</f>
        <v>42.297978148120336</v>
      </c>
      <c r="L88" s="34">
        <f>627.5095*(H89-H87)</f>
        <v>32.142183049753392</v>
      </c>
      <c r="M88" s="34">
        <f>627.5095*(G89-G87)</f>
        <v>34.142643175370416</v>
      </c>
      <c r="N88" s="34">
        <f>627.5095*(E89-E87)</f>
        <v>32.771296934878499</v>
      </c>
      <c r="O88" s="34">
        <f>627.5095*(F89-F87)</f>
        <v>32.776427609315668</v>
      </c>
      <c r="P88" s="33">
        <f t="shared" si="60"/>
        <v>0.63424455956227632</v>
      </c>
      <c r="Q88" s="23">
        <f t="shared" si="61"/>
        <v>-1.3662155660547484</v>
      </c>
      <c r="R88" s="33">
        <f>O88-'CCSD(T)'!CI89</f>
        <v>-1.0873160750841322</v>
      </c>
      <c r="S88" s="33"/>
      <c r="T88" s="5" t="s">
        <v>85</v>
      </c>
      <c r="U88" s="9">
        <v>-1649.491240287</v>
      </c>
      <c r="V88" s="52">
        <f t="shared" si="67"/>
        <v>-1653.391032447719</v>
      </c>
      <c r="W88" s="336">
        <v>-1653.4029514660001</v>
      </c>
      <c r="X88" s="10">
        <v>-1653.248395693</v>
      </c>
      <c r="Y88" s="10">
        <v>-1653.1397264090001</v>
      </c>
      <c r="Z88" s="9">
        <v>-0.142636754719</v>
      </c>
      <c r="AA88" s="18" t="s">
        <v>119</v>
      </c>
      <c r="AB88" s="34">
        <f>627.5095*(U89-U87)</f>
        <v>43.25130062061335</v>
      </c>
      <c r="AC88" s="34">
        <f>627.5095*(Y89-Y87)</f>
        <v>33.184842794928912</v>
      </c>
      <c r="AD88" s="34">
        <f>627.5095*(X89-X87)</f>
        <v>35.077273394802212</v>
      </c>
      <c r="AE88" s="34">
        <f>627.5095*(V89-V87)</f>
        <v>33.702762800189795</v>
      </c>
      <c r="AF88" s="34">
        <f>627.5095*(W89-W87)</f>
        <v>33.729180303215806</v>
      </c>
      <c r="AG88" s="33">
        <f t="shared" si="37"/>
        <v>0.54433750828689398</v>
      </c>
      <c r="AH88" s="23">
        <f t="shared" si="38"/>
        <v>-1.3480930915864064</v>
      </c>
      <c r="AI88" s="39">
        <f>AF88-'CCSD(T)'!CI89</f>
        <v>-0.13456338118399458</v>
      </c>
      <c r="AJ88" s="361"/>
      <c r="AK88" s="5" t="s">
        <v>85</v>
      </c>
      <c r="AL88" s="9">
        <v>-1649.491240287</v>
      </c>
      <c r="AM88" s="52">
        <f t="shared" si="68"/>
        <v>-1653.3798821407611</v>
      </c>
      <c r="AN88" s="277">
        <v>-1653.389815907</v>
      </c>
      <c r="AO88" s="9">
        <v>-1653.244215358</v>
      </c>
      <c r="AP88" s="9">
        <v>-1653.1367367380001</v>
      </c>
      <c r="AQ88" s="9">
        <v>-0.135666782761</v>
      </c>
      <c r="AR88" s="18" t="s">
        <v>119</v>
      </c>
      <c r="AS88" s="34">
        <f>627.5095*(AL89-AL87)</f>
        <v>43.251372784298766</v>
      </c>
      <c r="AT88" s="34">
        <f>627.5095*(AP89-AP87)</f>
        <v>33.123858911557512</v>
      </c>
      <c r="AU88" s="34">
        <f>627.5095*(AO89-AO87)</f>
        <v>34.970505790872174</v>
      </c>
      <c r="AV88" s="34">
        <f>627.5095*(AM89-AM87)</f>
        <v>33.840018403652188</v>
      </c>
      <c r="AW88" s="34">
        <f>627.5095*(AN89-AN87)</f>
        <v>33.87414880291221</v>
      </c>
      <c r="AX88" s="33">
        <f t="shared" si="39"/>
        <v>0.75028989135469715</v>
      </c>
      <c r="AY88" s="23">
        <f t="shared" si="40"/>
        <v>-1.0963569879599646</v>
      </c>
      <c r="AZ88" s="33">
        <f>AW88-'CCSD(T)'!CI89</f>
        <v>1.0405118512409217E-2</v>
      </c>
      <c r="BA88" s="33"/>
      <c r="BB88" s="5" t="s">
        <v>85</v>
      </c>
      <c r="BC88" s="33">
        <v>-1649.355673327</v>
      </c>
      <c r="BD88" s="33">
        <v>-1649.3552597</v>
      </c>
      <c r="BE88" s="33">
        <v>-1649.3533898200001</v>
      </c>
      <c r="BF88" s="33">
        <f t="shared" si="69"/>
        <v>-1652.848713780063</v>
      </c>
      <c r="BG88" s="33">
        <v>-1652.8588234819999</v>
      </c>
      <c r="BH88" s="33">
        <v>-1652.723668155</v>
      </c>
      <c r="BI88" s="33">
        <v>-1652.5836075960001</v>
      </c>
      <c r="BJ88" s="4">
        <v>-0.12504562506299999</v>
      </c>
      <c r="BK88" s="18" t="s">
        <v>119</v>
      </c>
      <c r="BL88" s="34">
        <f>627.5095*(BC89-BC87)</f>
        <v>41.367453723158391</v>
      </c>
      <c r="BM88" s="34">
        <f>627.5095*(BD89-BD87)</f>
        <v>42.281163403460106</v>
      </c>
      <c r="BN88" s="34">
        <f>627.5095*(BE89-BE87)</f>
        <v>42.288480164327204</v>
      </c>
      <c r="BO88" s="34">
        <f>627.5095*(BI89-BI87)</f>
        <v>30.945916509285929</v>
      </c>
      <c r="BP88" s="34">
        <f>627.5095*(BH89-BH87)</f>
        <v>33.5889601679131</v>
      </c>
      <c r="BQ88" s="34">
        <f>627.5095*(BF89-BF87)</f>
        <v>32.297741121844048</v>
      </c>
      <c r="BR88" s="34">
        <f>627.5095*(BG89-BG87)</f>
        <v>32.310091414340256</v>
      </c>
      <c r="BS88" s="33">
        <f t="shared" si="62"/>
        <v>1.3641749050543268</v>
      </c>
      <c r="BT88" s="33">
        <f t="shared" si="63"/>
        <v>-1.2788687535728442</v>
      </c>
      <c r="BU88" s="68">
        <f t="shared" si="70"/>
        <v>1.2350292496208226E-2</v>
      </c>
      <c r="BV88" s="18" t="str">
        <f t="shared" si="54"/>
        <v>29_start</v>
      </c>
      <c r="BW88" s="57">
        <f>BL88-'CCSD(T)'!BV89</f>
        <v>-0.76750299774715813</v>
      </c>
      <c r="BX88" s="65">
        <f>BM88-'CCSD(T)'!BV89</f>
        <v>0.14620668255455627</v>
      </c>
      <c r="BY88" s="65">
        <f>BN88-'CCSD(T)'!BV89</f>
        <v>0.1535234434216548</v>
      </c>
      <c r="BZ88" s="57">
        <f>BO88-'CCSD(T)'!BW89</f>
        <v>-0.63876135185716976</v>
      </c>
      <c r="CA88" s="57">
        <f>BP88-'CCSD(T)'!BX89</f>
        <v>-0.95475412527063241</v>
      </c>
      <c r="CB88" s="57"/>
      <c r="CC88" s="57">
        <f>BR88-'CCSD(T)'!BY89</f>
        <v>-0.9298292421047023</v>
      </c>
      <c r="CE88" s="23">
        <f t="shared" si="58"/>
        <v>-0.18725112752347428</v>
      </c>
      <c r="CF88" s="23">
        <f t="shared" si="59"/>
        <v>2.4924883165930112E-2</v>
      </c>
      <c r="CH88" s="23"/>
      <c r="CI88" s="5" t="s">
        <v>85</v>
      </c>
      <c r="CJ88" s="33">
        <v>-1649.3552597810001</v>
      </c>
      <c r="CK88" s="21">
        <f t="shared" si="71"/>
        <v>-1652.848249735282</v>
      </c>
      <c r="CL88" s="33">
        <v>-1652.8583587590001</v>
      </c>
      <c r="CM88" s="33">
        <v>-1652.7232057000001</v>
      </c>
      <c r="CN88" s="74">
        <v>-1652.583062512</v>
      </c>
      <c r="CO88" s="74">
        <v>-0.125044035282</v>
      </c>
      <c r="CP88" s="34">
        <f>627.5095*(CJ89-CJ87)</f>
        <v>42.281227409465615</v>
      </c>
      <c r="CQ88" s="34">
        <f>627.5095*(CN89-CN87)</f>
        <v>31.845047888961538</v>
      </c>
      <c r="CR88" s="34">
        <f>627.5095*(CM89-CM87)</f>
        <v>34.459664739729142</v>
      </c>
      <c r="CS88" s="34">
        <f>627.5095*(CK89-CK87)</f>
        <v>33.157590673571882</v>
      </c>
      <c r="CT88" s="34">
        <f>627.5095*(CL89-CL87)</f>
        <v>33.173784822465507</v>
      </c>
      <c r="CU88" s="33">
        <f t="shared" si="72"/>
        <v>1.3287369335039685</v>
      </c>
      <c r="CV88" s="33">
        <f t="shared" si="73"/>
        <v>-1.2858799172636353</v>
      </c>
      <c r="CW88" s="23"/>
      <c r="CX88" s="33">
        <f>CQ88-'CCSD(T)'!BW89</f>
        <v>0.2603700278184391</v>
      </c>
      <c r="CY88" s="33">
        <f>CR88-'CCSD(T)'!CF89</f>
        <v>-0.26853963770117417</v>
      </c>
      <c r="CZ88" s="33">
        <f>CS88-'CCSD(T)'!CG89</f>
        <v>-0.27552870667084051</v>
      </c>
      <c r="DA88" s="33">
        <f>CT88-'CCSD(T)'!CG89</f>
        <v>-0.25933455777721548</v>
      </c>
      <c r="DB88" s="33">
        <f>CP88-'CCSD(T)'!BV89</f>
        <v>0.14627068856006531</v>
      </c>
      <c r="DC88" s="33"/>
      <c r="DD88" s="33">
        <f t="shared" si="74"/>
        <v>-0.41481032626123948</v>
      </c>
      <c r="DE88" s="33">
        <f t="shared" si="57"/>
        <v>9.2050799239586922E-3</v>
      </c>
      <c r="DH88" s="71" t="str">
        <f t="shared" si="41"/>
        <v>29_start</v>
      </c>
      <c r="DI88" s="71" t="str">
        <f t="shared" si="42"/>
        <v>∆E#rev</v>
      </c>
      <c r="DJ88" s="23">
        <f t="shared" si="43"/>
        <v>0.87070457181604155</v>
      </c>
      <c r="DK88" s="23">
        <f t="shared" si="44"/>
        <v>0.85984955172783373</v>
      </c>
      <c r="DL88" s="23">
        <f t="shared" si="45"/>
        <v>0.86369340812525053</v>
      </c>
      <c r="DN88" s="71">
        <f>'CCSD(T)'!BX89</f>
        <v>34.543714293183733</v>
      </c>
      <c r="DO88" s="23">
        <f t="shared" si="46"/>
        <v>-8.4049553454590864E-2</v>
      </c>
      <c r="DP88" s="39">
        <f>'CCSD(T)'!CG89</f>
        <v>33.433119380242722</v>
      </c>
      <c r="DQ88" s="23">
        <f t="shared" si="47"/>
        <v>-0.25933455777721548</v>
      </c>
      <c r="DR88" s="23">
        <f t="shared" si="79"/>
        <v>-0.27552870667084051</v>
      </c>
      <c r="DU88" s="75">
        <f t="shared" si="64"/>
        <v>-0.125044035282</v>
      </c>
      <c r="DV88" s="23">
        <f t="shared" si="65"/>
        <v>-0.13515305900000385</v>
      </c>
      <c r="DW88">
        <f t="shared" si="75"/>
        <v>1.0808437099395098</v>
      </c>
      <c r="DY88" s="5" t="s">
        <v>85</v>
      </c>
      <c r="DZ88">
        <v>-1655.3504415140001</v>
      </c>
      <c r="EA88" s="34">
        <f>627.5095*(DZ89-DZ87)</f>
        <v>33.799355945701159</v>
      </c>
      <c r="EB88" s="28"/>
      <c r="EC88" s="5" t="s">
        <v>85</v>
      </c>
      <c r="ED88" s="33">
        <v>-1650.7221439289999</v>
      </c>
      <c r="EE88" s="21">
        <f t="shared" si="76"/>
        <v>-1655.5699527560951</v>
      </c>
      <c r="EF88" s="33">
        <v>-1655.587524262</v>
      </c>
      <c r="EG88" s="33">
        <v>-1655.350152303</v>
      </c>
      <c r="EH88" s="74">
        <v>-1655.315631079</v>
      </c>
      <c r="EI88" s="74">
        <v>-0.21980045309499999</v>
      </c>
      <c r="EJ88" s="34">
        <f>627.5095*(ED89-ED87)</f>
        <v>44.439906525220039</v>
      </c>
      <c r="EK88" s="34">
        <f>627.5095*(EH89-EH87)</f>
        <v>30.979933171868389</v>
      </c>
      <c r="EL88" s="34">
        <f>627.5095*(EG89-EG87)</f>
        <v>33.986944263129828</v>
      </c>
      <c r="EM88" s="34">
        <f>627.5095*(EE89-EE87)</f>
        <v>32.009620192072511</v>
      </c>
      <c r="EN88" s="34">
        <f>627.5095*(EF89-EF87)</f>
        <v>32.010316321035134</v>
      </c>
      <c r="EO88" s="33">
        <f t="shared" si="77"/>
        <v>1.0303831491667452</v>
      </c>
      <c r="EP88" s="33">
        <f t="shared" si="78"/>
        <v>-1.9766279420946944</v>
      </c>
      <c r="ER88" s="39"/>
      <c r="ES88" s="23">
        <f>EN88-'LNO-CCSD(T)-def2nZVP'!MF89</f>
        <v>3.6392300534590305E-2</v>
      </c>
      <c r="ET88" s="33">
        <f>EN88-'LNO-CCSD(T)-def2nZVP'!PV89</f>
        <v>0.82455794953083483</v>
      </c>
      <c r="EU88" s="23"/>
    </row>
    <row r="89" spans="1:151" ht="17">
      <c r="A89" s="1">
        <v>-15.93</v>
      </c>
      <c r="B89" s="6"/>
      <c r="C89" s="5" t="s">
        <v>86</v>
      </c>
      <c r="D89" s="33">
        <v>-1649.456209448</v>
      </c>
      <c r="E89" s="33">
        <f t="shared" si="66"/>
        <v>-1653.3663561570429</v>
      </c>
      <c r="F89" s="33">
        <v>-1653.3785660999999</v>
      </c>
      <c r="G89" s="33">
        <v>-1653.2227718869999</v>
      </c>
      <c r="H89" s="33">
        <v>-1653.1172577120001</v>
      </c>
      <c r="I89" s="335">
        <v>-0.14358427004300001</v>
      </c>
      <c r="J89" s="18" t="s">
        <v>120</v>
      </c>
      <c r="K89" s="34">
        <f>627.5095*(D87-D88)</f>
        <v>-20.101434754968217</v>
      </c>
      <c r="L89" s="34">
        <f>627.5095*(H87-H88)</f>
        <v>-17.701118673401918</v>
      </c>
      <c r="M89" s="34">
        <f>627.5095*(G87-G88)</f>
        <v>-17.819821508073147</v>
      </c>
      <c r="N89" s="34">
        <f>627.5095*(E87-E88)</f>
        <v>-17.040426539472431</v>
      </c>
      <c r="O89" s="34">
        <f>627.5095*(F87-F88)</f>
        <v>-17.226845110806511</v>
      </c>
      <c r="P89" s="33">
        <f t="shared" si="60"/>
        <v>0.47427356259540687</v>
      </c>
      <c r="Q89" s="23">
        <f t="shared" si="61"/>
        <v>0.59297639726663576</v>
      </c>
      <c r="R89" s="33">
        <f>O89-'CCSD(T)'!CI90</f>
        <v>0.89432132239063833</v>
      </c>
      <c r="S89" s="33"/>
      <c r="T89" s="5" t="s">
        <v>86</v>
      </c>
      <c r="U89" s="9">
        <v>-1649.455144516</v>
      </c>
      <c r="V89" s="52">
        <f t="shared" si="67"/>
        <v>-1653.3653358875499</v>
      </c>
      <c r="W89" s="336">
        <v>-1653.3775307630001</v>
      </c>
      <c r="X89" s="10">
        <v>-1653.2217365199999</v>
      </c>
      <c r="Y89" s="10">
        <v>-1653.1161201039999</v>
      </c>
      <c r="Z89" s="9">
        <v>-0.14359936755</v>
      </c>
      <c r="AA89" s="18" t="s">
        <v>120</v>
      </c>
      <c r="AB89" s="34">
        <f>627.5095*(U87-U88)</f>
        <v>-20.60086140831153</v>
      </c>
      <c r="AC89" s="34">
        <f>627.5095*(Y87-Y88)</f>
        <v>-18.371662147432524</v>
      </c>
      <c r="AD89" s="34">
        <f>627.5095*(X87-X88)</f>
        <v>-18.348389075097071</v>
      </c>
      <c r="AE89" s="34">
        <f>627.5095*(V87-V88)</f>
        <v>-17.577927176769958</v>
      </c>
      <c r="AF89" s="34">
        <f>627.5095*(W87-W88)</f>
        <v>-17.777447674031738</v>
      </c>
      <c r="AG89" s="33">
        <f t="shared" si="37"/>
        <v>0.59421447340078615</v>
      </c>
      <c r="AH89" s="23">
        <f t="shared" si="38"/>
        <v>0.57094140106533331</v>
      </c>
      <c r="AI89" s="39">
        <f>AF89-'CCSD(T)'!CI90</f>
        <v>0.34371875916541228</v>
      </c>
      <c r="AJ89" s="361"/>
      <c r="AK89" s="5" t="s">
        <v>86</v>
      </c>
      <c r="AL89" s="9">
        <v>-1649.455144516</v>
      </c>
      <c r="AM89" s="52">
        <f t="shared" si="68"/>
        <v>-1653.3539224038991</v>
      </c>
      <c r="AN89" s="277">
        <v>-1653.364054398</v>
      </c>
      <c r="AO89" s="9">
        <v>-1653.217642478</v>
      </c>
      <c r="AP89" s="9">
        <v>-1653.1130936720001</v>
      </c>
      <c r="AQ89" s="9">
        <v>-0.13627992589900001</v>
      </c>
      <c r="AR89" s="18" t="s">
        <v>120</v>
      </c>
      <c r="AS89" s="34">
        <f>627.5095*(AL87-AL88)</f>
        <v>-20.600933571996947</v>
      </c>
      <c r="AT89" s="34">
        <f>627.5095*(AP87-AP88)</f>
        <v>-18.28761038744501</v>
      </c>
      <c r="AU89" s="34">
        <f>627.5095*(AO87-AO88)</f>
        <v>-18.295771148510074</v>
      </c>
      <c r="AV89" s="34">
        <f>627.5095*(AM87-AM88)</f>
        <v>-17.550036905260843</v>
      </c>
      <c r="AW89" s="34">
        <f>627.5095*(AN87-AN88)</f>
        <v>-17.708557171108712</v>
      </c>
      <c r="AX89" s="33">
        <f t="shared" si="39"/>
        <v>0.57905321633629825</v>
      </c>
      <c r="AY89" s="23">
        <f t="shared" si="40"/>
        <v>0.58721397740136183</v>
      </c>
      <c r="AZ89" s="33">
        <f>AW89-'CCSD(T)'!CI90</f>
        <v>0.41260926208843784</v>
      </c>
      <c r="BA89" s="33"/>
      <c r="BB89" s="5" t="s">
        <v>86</v>
      </c>
      <c r="BC89" s="33">
        <v>-1649.327647309</v>
      </c>
      <c r="BD89" s="33">
        <v>-1649.32672189</v>
      </c>
      <c r="BE89" s="33">
        <v>-1649.32483753</v>
      </c>
      <c r="BF89" s="33">
        <f t="shared" si="69"/>
        <v>-1652.827609927582</v>
      </c>
      <c r="BG89" s="33">
        <v>-1652.838042438</v>
      </c>
      <c r="BH89" s="33">
        <v>-1652.70186444</v>
      </c>
      <c r="BI89" s="33">
        <v>-1652.565306258</v>
      </c>
      <c r="BJ89" s="4">
        <v>-0.12574548758199999</v>
      </c>
      <c r="BK89" s="18" t="s">
        <v>120</v>
      </c>
      <c r="BL89" s="34">
        <f>627.5095*(BC87-BC88)</f>
        <v>-23.780861180992801</v>
      </c>
      <c r="BM89" s="34">
        <f>627.5095*(BD87-BD88)</f>
        <v>-24.373416519272073</v>
      </c>
      <c r="BN89" s="34">
        <f>627.5095*(BE87-BE88)</f>
        <v>-24.371646942505087</v>
      </c>
      <c r="BO89" s="34">
        <f>627.5095*(BI87-BI88)</f>
        <v>-19.461653051494324</v>
      </c>
      <c r="BP89" s="34">
        <f>627.5095*(BH87-BH88)</f>
        <v>-19.906921870100046</v>
      </c>
      <c r="BQ89" s="34">
        <f>627.5095*(BF87-BF88)</f>
        <v>-19.054873203405926</v>
      </c>
      <c r="BR89" s="34">
        <f>627.5095*(BG87-BG88)</f>
        <v>-19.269788884464873</v>
      </c>
      <c r="BS89" s="33">
        <f t="shared" si="62"/>
        <v>0.19186416702945053</v>
      </c>
      <c r="BT89" s="33">
        <f t="shared" si="63"/>
        <v>0.63713298563517284</v>
      </c>
      <c r="BU89" s="68">
        <f t="shared" si="70"/>
        <v>-0.21491568105894743</v>
      </c>
      <c r="BV89" s="18" t="str">
        <f t="shared" si="54"/>
        <v>29_ts</v>
      </c>
      <c r="BW89" s="57">
        <f>BL89-'CCSD(T)'!BV90</f>
        <v>0.49922880602779429</v>
      </c>
      <c r="BX89" s="65">
        <f>BM89-'CCSD(T)'!BV90</f>
        <v>-9.3326532251477801E-2</v>
      </c>
      <c r="BY89" s="65">
        <f>BN89-'CCSD(T)'!BV90</f>
        <v>-9.1556955484492164E-2</v>
      </c>
      <c r="BZ89" s="57">
        <f>BO89-'CCSD(T)'!BW90</f>
        <v>0.47617686852660057</v>
      </c>
      <c r="CA89" s="57">
        <f>BP89-'CCSD(T)'!BX90</f>
        <v>0.87236459040680003</v>
      </c>
      <c r="CB89" s="57"/>
      <c r="CC89" s="57">
        <f>BR89-'CCSD(T)'!BY90</f>
        <v>0.93646929478051533</v>
      </c>
      <c r="CE89" s="23">
        <f t="shared" si="58"/>
        <v>0.37313578437900574</v>
      </c>
      <c r="CF89" s="23">
        <f t="shared" si="59"/>
        <v>6.4104704373715293E-2</v>
      </c>
      <c r="CH89" s="23"/>
      <c r="CI89" s="5" t="s">
        <v>86</v>
      </c>
      <c r="CJ89" s="33">
        <v>-1649.326721832</v>
      </c>
      <c r="CK89" s="21">
        <f t="shared" si="71"/>
        <v>-1652.826778581431</v>
      </c>
      <c r="CL89" s="33">
        <v>-1652.8372056180001</v>
      </c>
      <c r="CM89" s="33">
        <v>-1652.701007524</v>
      </c>
      <c r="CN89" s="74">
        <v>-1652.56440193</v>
      </c>
      <c r="CO89" s="74">
        <v>-0.12577105743100001</v>
      </c>
      <c r="CP89" s="34">
        <f>627.5095*(CJ87-CJ88)</f>
        <v>-24.373393301380752</v>
      </c>
      <c r="CQ89" s="34">
        <f>627.5095*(CN87-CN88)</f>
        <v>-20.135355408471074</v>
      </c>
      <c r="CR89" s="34">
        <f>627.5095*(CM87-CM88)</f>
        <v>-20.530098417010418</v>
      </c>
      <c r="CS89" s="34">
        <f>627.5095*(CK87-CK88)</f>
        <v>-19.684237656074657</v>
      </c>
      <c r="CT89" s="34">
        <f>627.5095*(CL87-CL88)</f>
        <v>-19.899987890117586</v>
      </c>
      <c r="CU89" s="33">
        <f t="shared" si="72"/>
        <v>0.23536751835348824</v>
      </c>
      <c r="CV89" s="33">
        <f t="shared" si="73"/>
        <v>0.63011052689283176</v>
      </c>
      <c r="CW89" s="23"/>
      <c r="CX89" s="33">
        <f>CQ89-'CCSD(T)'!BW90</f>
        <v>-0.19752548845015028</v>
      </c>
      <c r="CY89" s="33">
        <f>CR89-'CCSD(T)'!CF90</f>
        <v>0.39261073012329462</v>
      </c>
      <c r="CZ89" s="33">
        <f>CS89-'CCSD(T)'!CG90</f>
        <v>0.67713568096849741</v>
      </c>
      <c r="DA89" s="33">
        <f>CT89-'CCSD(T)'!CG90</f>
        <v>0.46138544692556849</v>
      </c>
      <c r="DB89" s="33">
        <f>CP89-'CCSD(T)'!BV90</f>
        <v>-9.3303314360156264E-2</v>
      </c>
      <c r="DC89" s="33"/>
      <c r="DD89" s="33">
        <f t="shared" si="74"/>
        <v>0.48591404448345088</v>
      </c>
      <c r="DE89" s="33">
        <f t="shared" si="57"/>
        <v>6.8774716802273872E-2</v>
      </c>
      <c r="DH89" s="71" t="str">
        <f t="shared" si="41"/>
        <v>29_ts</v>
      </c>
      <c r="DI89" s="71" t="str">
        <f t="shared" si="42"/>
        <v>∆Ereac</v>
      </c>
      <c r="DJ89" s="23">
        <f t="shared" si="43"/>
        <v>-0.62317654691037205</v>
      </c>
      <c r="DK89" s="23">
        <f t="shared" si="44"/>
        <v>-0.62936445266873164</v>
      </c>
      <c r="DL89" s="23">
        <f t="shared" si="45"/>
        <v>-0.63019900565271314</v>
      </c>
      <c r="DN89" s="71">
        <f>'CCSD(T)'!BX90</f>
        <v>-20.779286460506846</v>
      </c>
      <c r="DO89" s="23">
        <f t="shared" si="46"/>
        <v>0.24918804349642798</v>
      </c>
      <c r="DP89" s="39">
        <f>'CCSD(T)'!CG90</f>
        <v>-20.361373337043155</v>
      </c>
      <c r="DQ89" s="23">
        <f t="shared" si="47"/>
        <v>0.46138544692556849</v>
      </c>
      <c r="DR89" s="23">
        <f t="shared" si="79"/>
        <v>0.67713568096849741</v>
      </c>
      <c r="DU89" s="75">
        <f t="shared" si="64"/>
        <v>-0.12577105743100001</v>
      </c>
      <c r="DV89" s="23">
        <f t="shared" si="65"/>
        <v>-0.13619809400006488</v>
      </c>
      <c r="DW89">
        <f t="shared" si="75"/>
        <v>1.0829048970569823</v>
      </c>
      <c r="DY89" s="5" t="s">
        <v>86</v>
      </c>
      <c r="DZ89">
        <v>-1655.323874426</v>
      </c>
      <c r="EA89" s="34">
        <f>627.5095*(DZ87-DZ88)</f>
        <v>-17.128255838307084</v>
      </c>
      <c r="EB89" s="28"/>
      <c r="EC89" s="5" t="s">
        <v>86</v>
      </c>
      <c r="ED89" s="33">
        <v>-1650.685730851</v>
      </c>
      <c r="EE89" s="21">
        <f t="shared" si="76"/>
        <v>-1655.5450400363061</v>
      </c>
      <c r="EF89" s="33">
        <v>-1655.562960405</v>
      </c>
      <c r="EG89" s="33">
        <v>-1655.323945785</v>
      </c>
      <c r="EH89" s="74">
        <v>-1655.2928749739999</v>
      </c>
      <c r="EI89" s="74">
        <v>-0.22109425130599999</v>
      </c>
      <c r="EJ89" s="34">
        <f>627.5095*(ED87-ED88)</f>
        <v>-21.590354156044356</v>
      </c>
      <c r="EK89" s="34">
        <f>627.5095*(EH87-EH88)</f>
        <v>-16.700261101309007</v>
      </c>
      <c r="EL89" s="34">
        <f>627.5095*(EG87-EG88)</f>
        <v>-17.542105256220836</v>
      </c>
      <c r="EM89" s="34">
        <f>627.5095*(EE87-EE88)</f>
        <v>-16.376651853654572</v>
      </c>
      <c r="EN89" s="34">
        <f>627.5095*(EF87-EF88)</f>
        <v>-16.596262696908983</v>
      </c>
      <c r="EO89" s="33">
        <f t="shared" si="77"/>
        <v>0.1039984044000235</v>
      </c>
      <c r="EP89" s="33">
        <f t="shared" si="78"/>
        <v>0.94584255931185268</v>
      </c>
      <c r="ER89" s="39"/>
      <c r="ES89" s="23">
        <f>EN89-'LNO-CCSD(T)-def2nZVP'!MF90</f>
        <v>0.11242991711344885</v>
      </c>
      <c r="ET89" s="33">
        <f>EN89-'LNO-CCSD(T)-def2nZVP'!PV90</f>
        <v>-0.12765884466748645</v>
      </c>
      <c r="EU89" s="23"/>
    </row>
    <row r="90" spans="1:151" ht="17">
      <c r="A90" s="1">
        <v>9.8800000000000008</v>
      </c>
      <c r="B90" s="6"/>
      <c r="C90" s="5" t="s">
        <v>87</v>
      </c>
      <c r="D90" s="33">
        <v>-1058.320654586</v>
      </c>
      <c r="E90" s="33">
        <f t="shared" si="66"/>
        <v>-1061.220041267205</v>
      </c>
      <c r="F90" s="33">
        <v>-1061.2288030049999</v>
      </c>
      <c r="G90" s="33">
        <v>-1061.1195687520001</v>
      </c>
      <c r="H90" s="33">
        <v>-1061.0124375380001</v>
      </c>
      <c r="I90" s="335">
        <v>-0.100472515205</v>
      </c>
      <c r="J90" s="18" t="s">
        <v>118</v>
      </c>
      <c r="K90" s="34">
        <f>627.5095*(D92-D91)</f>
        <v>14.625643158227733</v>
      </c>
      <c r="L90" s="34">
        <f>627.5095*(H92-H91)</f>
        <v>9.3078308432477943</v>
      </c>
      <c r="M90" s="34">
        <f>627.5095*(G92-G91)</f>
        <v>11.680880381877483</v>
      </c>
      <c r="N90" s="34">
        <f>627.5095*(E92-E91)</f>
        <v>11.040285556682726</v>
      </c>
      <c r="O90" s="34">
        <f>627.5095*(F92-F91)</f>
        <v>11.025948089173147</v>
      </c>
      <c r="P90" s="33">
        <f t="shared" si="60"/>
        <v>1.7181172459253524</v>
      </c>
      <c r="Q90" s="23">
        <f t="shared" si="61"/>
        <v>-0.65493229270433595</v>
      </c>
      <c r="R90" s="33">
        <f>O90-'CCSD(T)'!CI91</f>
        <v>0.15249362133423716</v>
      </c>
      <c r="S90" s="33"/>
      <c r="T90" s="5" t="s">
        <v>87</v>
      </c>
      <c r="U90" s="9">
        <v>-1058.3208403670001</v>
      </c>
      <c r="V90" s="52">
        <f t="shared" si="67"/>
        <v>-1061.220102404013</v>
      </c>
      <c r="W90" s="336">
        <v>-1061.2288810360001</v>
      </c>
      <c r="X90" s="10">
        <v>-1061.1196371210001</v>
      </c>
      <c r="Y90" s="10">
        <v>-1061.012332325</v>
      </c>
      <c r="Z90" s="9">
        <v>-0.10046528301300001</v>
      </c>
      <c r="AA90" s="18" t="s">
        <v>118</v>
      </c>
      <c r="AB90" s="34">
        <f>627.5095*(U92-U91)</f>
        <v>14.467368946982244</v>
      </c>
      <c r="AC90" s="34">
        <f>627.5095*(Y92-Y91)</f>
        <v>9.1916123188101313</v>
      </c>
      <c r="AD90" s="34">
        <f>627.5095*(X92-X91)</f>
        <v>11.524886540151947</v>
      </c>
      <c r="AE90" s="34">
        <f>627.5095*(V92-V91)</f>
        <v>10.881496691644022</v>
      </c>
      <c r="AF90" s="34">
        <f>627.5095*(W92-W91)</f>
        <v>10.865183920310995</v>
      </c>
      <c r="AG90" s="33">
        <f t="shared" si="37"/>
        <v>1.6735716015008641</v>
      </c>
      <c r="AH90" s="23">
        <f t="shared" si="38"/>
        <v>-0.65970261984095124</v>
      </c>
      <c r="AI90" s="39">
        <f>AF90-'CCSD(T)'!CI91</f>
        <v>-8.2705475279141183E-3</v>
      </c>
      <c r="AJ90" s="361"/>
      <c r="AK90" s="5" t="s">
        <v>87</v>
      </c>
      <c r="AL90" s="9">
        <v>-1058.3208403880001</v>
      </c>
      <c r="AM90" s="52">
        <f t="shared" si="68"/>
        <v>-1061.2118929431731</v>
      </c>
      <c r="AN90" s="277">
        <v>-1061.2192878840001</v>
      </c>
      <c r="AO90" s="9">
        <v>-1061.115638731</v>
      </c>
      <c r="AP90" s="9">
        <v>-1061.010441612</v>
      </c>
      <c r="AQ90" s="9">
        <v>-9.6254212172999995E-2</v>
      </c>
      <c r="AR90" s="18" t="s">
        <v>118</v>
      </c>
      <c r="AS90" s="34">
        <f>627.5095*(AL92-AL91)</f>
        <v>14.467345101730739</v>
      </c>
      <c r="AT90" s="34">
        <f>627.5095*(AP92-AP91)</f>
        <v>9.241358134398693</v>
      </c>
      <c r="AU90" s="34">
        <f>627.5095*(AO92-AO91)</f>
        <v>11.425430677066098</v>
      </c>
      <c r="AV90" s="34">
        <f>627.5095*(AM92-AM91)</f>
        <v>10.828544162780744</v>
      </c>
      <c r="AW90" s="34">
        <f>627.5095*(AN92-AN91)</f>
        <v>10.800552951771616</v>
      </c>
      <c r="AX90" s="33">
        <f t="shared" si="39"/>
        <v>1.5591948173729229</v>
      </c>
      <c r="AY90" s="23">
        <f t="shared" si="40"/>
        <v>-0.62487772529448193</v>
      </c>
      <c r="AZ90" s="33">
        <f>AW90-'CCSD(T)'!CI91</f>
        <v>-7.290151606729367E-2</v>
      </c>
      <c r="BA90" s="33"/>
      <c r="BB90" s="5" t="s">
        <v>87</v>
      </c>
      <c r="BC90" s="33">
        <v>-1058.2381040519999</v>
      </c>
      <c r="BD90" s="33">
        <v>-1058.2382339200001</v>
      </c>
      <c r="BE90" s="33">
        <v>-1058.2369436399999</v>
      </c>
      <c r="BF90" s="33">
        <f t="shared" si="69"/>
        <v>-1060.736515018395</v>
      </c>
      <c r="BG90" s="33">
        <v>-1060.743997782</v>
      </c>
      <c r="BH90" s="33">
        <v>-1060.6497422770001</v>
      </c>
      <c r="BI90" s="33">
        <v>-1060.512380188</v>
      </c>
      <c r="BJ90" s="4">
        <v>-8.6772741395000005E-2</v>
      </c>
      <c r="BK90" s="18" t="s">
        <v>118</v>
      </c>
      <c r="BL90" s="34">
        <f>627.5095*(BC92-BC91)</f>
        <v>16.210592220655357</v>
      </c>
      <c r="BM90" s="34">
        <f>627.5095*(BD92-BD91)</f>
        <v>16.140623656255251</v>
      </c>
      <c r="BN90" s="34">
        <f>627.5095*(BE92-BE91)</f>
        <v>16.11120601095811</v>
      </c>
      <c r="BO90" s="34">
        <f>627.5095*(BI92-BI91)</f>
        <v>14.370686048300907</v>
      </c>
      <c r="BP90" s="34">
        <f>627.5095*(BH92-BH91)</f>
        <v>15.905589345632114</v>
      </c>
      <c r="BQ90" s="34">
        <f>627.5095*(BF92-BF91)</f>
        <v>15.497392009380546</v>
      </c>
      <c r="BR90" s="34">
        <f>627.5095*(BG92-BG91)</f>
        <v>15.517870678343701</v>
      </c>
      <c r="BS90" s="33">
        <f t="shared" si="62"/>
        <v>1.1471846300427941</v>
      </c>
      <c r="BT90" s="33">
        <f t="shared" si="63"/>
        <v>-0.38771866728841253</v>
      </c>
      <c r="BU90" s="68">
        <f t="shared" si="70"/>
        <v>2.0478668963155755E-2</v>
      </c>
      <c r="BV90" s="18" t="str">
        <f t="shared" si="54"/>
        <v>30_end</v>
      </c>
      <c r="BW90" s="57">
        <f>BL90-'CCSD(T)'!BV91</f>
        <v>-0.6394767022683574</v>
      </c>
      <c r="BX90" s="65">
        <f>BM90-'CCSD(T)'!BV91</f>
        <v>-0.70944526666846386</v>
      </c>
      <c r="BY90" s="65">
        <f>BN90-'CCSD(T)'!BV91</f>
        <v>-0.7388629119656045</v>
      </c>
      <c r="BZ90" s="57">
        <f>BO90-'CCSD(T)'!BW91</f>
        <v>-0.57543744638627103</v>
      </c>
      <c r="CA90" s="57">
        <f>BP90-'CCSD(T)'!BX91</f>
        <v>-0.58460996650212671</v>
      </c>
      <c r="CB90" s="57"/>
      <c r="CC90" s="57">
        <f>BR90-'CCSD(T)'!BY91</f>
        <v>-0.57735243816718196</v>
      </c>
      <c r="CE90" s="23">
        <f t="shared" si="58"/>
        <v>5.486673576623069E-2</v>
      </c>
      <c r="CF90" s="23">
        <f t="shared" si="59"/>
        <v>7.2575283349447517E-3</v>
      </c>
      <c r="CH90" s="23"/>
      <c r="CI90" s="5" t="s">
        <v>87</v>
      </c>
      <c r="CJ90" s="33">
        <v>-1058.2382339769999</v>
      </c>
      <c r="CK90" s="21">
        <f t="shared" si="71"/>
        <v>-1060.7365512829431</v>
      </c>
      <c r="CL90" s="33">
        <v>-1060.7440259</v>
      </c>
      <c r="CM90" s="33">
        <v>-1060.6497783570001</v>
      </c>
      <c r="CN90" s="74">
        <v>-1060.51230306</v>
      </c>
      <c r="CO90" s="74">
        <v>-8.6772925942999998E-2</v>
      </c>
      <c r="CP90" s="34">
        <f>627.5095*(CJ92-CJ91)</f>
        <v>16.140540197518288</v>
      </c>
      <c r="CQ90" s="34">
        <f>627.5095*(CN92-CN91)</f>
        <v>14.289252885586613</v>
      </c>
      <c r="CR90" s="34">
        <f>627.5095*(CM92-CM91)</f>
        <v>15.819459901689855</v>
      </c>
      <c r="CS90" s="34">
        <f>627.5095*(CK92-CK91)</f>
        <v>15.405280010348813</v>
      </c>
      <c r="CT90" s="34">
        <f>627.5095*(CL92-CL91)</f>
        <v>15.422354947259505</v>
      </c>
      <c r="CU90" s="33">
        <f t="shared" si="72"/>
        <v>1.1331020616728917</v>
      </c>
      <c r="CV90" s="33">
        <f t="shared" si="73"/>
        <v>-0.39710495443035043</v>
      </c>
      <c r="CW90" s="23"/>
      <c r="CX90" s="33">
        <f>CQ90-'CCSD(T)'!BW91</f>
        <v>-0.65687060910056516</v>
      </c>
      <c r="CY90" s="33">
        <f>CR90-'CCSD(T)'!CF91</f>
        <v>-9.9855944672455621E-3</v>
      </c>
      <c r="CZ90" s="33">
        <f>CS90-'CCSD(T)'!CG91</f>
        <v>-5.4918132217260052E-2</v>
      </c>
      <c r="DA90" s="33">
        <f>CT90-'CCSD(T)'!CG91</f>
        <v>-3.7843195306567878E-2</v>
      </c>
      <c r="DB90" s="33">
        <f>CP90-'CCSD(T)'!BV91</f>
        <v>-0.709528725405427</v>
      </c>
      <c r="DC90" s="33"/>
      <c r="DD90" s="33">
        <f t="shared" si="74"/>
        <v>0.69954313093818143</v>
      </c>
      <c r="DE90" s="33">
        <f t="shared" si="57"/>
        <v>-2.7857600839322316E-2</v>
      </c>
      <c r="DH90" s="71" t="str">
        <f t="shared" si="41"/>
        <v>30_end</v>
      </c>
      <c r="DI90" s="71" t="str">
        <f t="shared" si="42"/>
        <v>∆E#fwd</v>
      </c>
      <c r="DJ90" s="23">
        <f t="shared" si="43"/>
        <v>-8.6129443942258632E-2</v>
      </c>
      <c r="DK90" s="23">
        <f t="shared" si="44"/>
        <v>-9.211199903173295E-2</v>
      </c>
      <c r="DL90" s="23">
        <f t="shared" si="45"/>
        <v>-9.5515731084196531E-2</v>
      </c>
      <c r="DN90" s="71">
        <f>'CCSD(T)'!BX91</f>
        <v>16.490199312134241</v>
      </c>
      <c r="DO90" s="23">
        <f t="shared" si="46"/>
        <v>-0.67073941044438534</v>
      </c>
      <c r="DP90" s="39">
        <f>'CCSD(T)'!CG91</f>
        <v>15.460198142566073</v>
      </c>
      <c r="DQ90" s="23">
        <f t="shared" si="47"/>
        <v>-3.7843195306567878E-2</v>
      </c>
      <c r="DR90" s="23">
        <f t="shared" si="79"/>
        <v>-5.4918132217260052E-2</v>
      </c>
      <c r="DU90" s="75">
        <f t="shared" si="64"/>
        <v>-8.6772925942999998E-2</v>
      </c>
      <c r="DV90" s="23">
        <f t="shared" si="65"/>
        <v>-9.424754299993765E-2</v>
      </c>
      <c r="DW90">
        <f t="shared" si="75"/>
        <v>1.0861399679186527</v>
      </c>
      <c r="DY90" s="5" t="s">
        <v>87</v>
      </c>
      <c r="DZ90">
        <v>-1062.6013442020001</v>
      </c>
      <c r="EA90" s="34">
        <f>627.5095*(DZ92-DZ91)</f>
        <v>10.662433536399075</v>
      </c>
      <c r="EB90" s="28"/>
      <c r="EC90" s="5" t="s">
        <v>87</v>
      </c>
      <c r="ED90" s="33">
        <v>-1059.108365932</v>
      </c>
      <c r="EE90" s="21">
        <f t="shared" si="76"/>
        <v>-1062.75747963198</v>
      </c>
      <c r="EF90" s="33">
        <v>-1062.771115191</v>
      </c>
      <c r="EG90" s="33">
        <v>-1062.601251689</v>
      </c>
      <c r="EH90" s="74">
        <v>-1062.5570238339999</v>
      </c>
      <c r="EI90" s="74">
        <v>-0.15622794298000001</v>
      </c>
      <c r="EJ90" s="34">
        <f>627.5095*(ED92-ED91)</f>
        <v>13.906612652765258</v>
      </c>
      <c r="EK90" s="34">
        <f>627.5095*(EH92-EH91)</f>
        <v>8.143753030116077</v>
      </c>
      <c r="EL90" s="34">
        <f>627.5095*(EG92-EG91)</f>
        <v>10.713640376122578</v>
      </c>
      <c r="EM90" s="34">
        <f>627.5095*(EE92-EE91)</f>
        <v>10.088097940240448</v>
      </c>
      <c r="EN90" s="34">
        <f>627.5095*(EF92-EF91)</f>
        <v>10.056113959042072</v>
      </c>
      <c r="EO90" s="33">
        <f t="shared" si="77"/>
        <v>1.9123609289259953</v>
      </c>
      <c r="EP90" s="33">
        <f t="shared" si="78"/>
        <v>-0.65752641708050596</v>
      </c>
      <c r="ER90" s="39"/>
      <c r="ES90" s="23">
        <f>EN90-'LNO-CCSD(T)-def2nZVP'!MF91</f>
        <v>-9.5141302493818358E-2</v>
      </c>
      <c r="ET90" s="33">
        <f>EN90-'LNO-CCSD(T)-def2nZVP'!PV91</f>
        <v>0.26704174176941642</v>
      </c>
      <c r="EU90" s="23"/>
    </row>
    <row r="91" spans="1:151" ht="17">
      <c r="A91" s="1">
        <v>17.22</v>
      </c>
      <c r="B91" s="6"/>
      <c r="C91" s="5" t="s">
        <v>88</v>
      </c>
      <c r="D91" s="33">
        <v>-1058.29438977</v>
      </c>
      <c r="E91" s="33">
        <f t="shared" si="66"/>
        <v>-1061.205897140841</v>
      </c>
      <c r="F91" s="33">
        <v>-1061.2149815119999</v>
      </c>
      <c r="G91" s="33">
        <v>-1061.1038795100001</v>
      </c>
      <c r="H91" s="33">
        <v>-1061.0021860050001</v>
      </c>
      <c r="I91" s="335">
        <v>-0.102017630841</v>
      </c>
      <c r="J91" s="18" t="s">
        <v>119</v>
      </c>
      <c r="K91" s="34">
        <f>627.5095*(D92-D90)</f>
        <v>31.107064714038444</v>
      </c>
      <c r="L91" s="34">
        <f>627.5095*(H92-H90)</f>
        <v>15.740765190294526</v>
      </c>
      <c r="M91" s="34">
        <f>627.5095*(G92-G90)</f>
        <v>21.526028784681284</v>
      </c>
      <c r="N91" s="34">
        <f>627.5095*(E92-E90)</f>
        <v>19.915859219321106</v>
      </c>
      <c r="O91" s="34">
        <f>627.5095*(F92-F90)</f>
        <v>19.699066250871148</v>
      </c>
      <c r="P91" s="33">
        <f t="shared" si="60"/>
        <v>3.9583010605766216</v>
      </c>
      <c r="Q91" s="23">
        <f t="shared" si="61"/>
        <v>-1.8269625338101356</v>
      </c>
      <c r="R91" s="33">
        <f>O91-'CCSD(T)'!CI92</f>
        <v>-0.17969753968478841</v>
      </c>
      <c r="S91" s="33"/>
      <c r="T91" s="5" t="s">
        <v>88</v>
      </c>
      <c r="U91" s="9">
        <v>-1058.294237656</v>
      </c>
      <c r="V91" s="52">
        <f t="shared" si="67"/>
        <v>-1061.2056183937109</v>
      </c>
      <c r="W91" s="336">
        <v>-1061.21472176</v>
      </c>
      <c r="X91" s="10">
        <v>-1061.103608702</v>
      </c>
      <c r="Y91" s="10">
        <v>-1061.001788069</v>
      </c>
      <c r="Z91" s="9">
        <v>-0.10200969171099999</v>
      </c>
      <c r="AA91" s="18" t="s">
        <v>119</v>
      </c>
      <c r="AB91" s="34">
        <f>627.5095*(U92-U90)</f>
        <v>31.160822825314074</v>
      </c>
      <c r="AC91" s="34">
        <f>627.5095*(Y92-Y90)</f>
        <v>15.808233129243925</v>
      </c>
      <c r="AD91" s="34">
        <f>627.5095*(X92-X90)</f>
        <v>21.582871732709059</v>
      </c>
      <c r="AE91" s="34">
        <f>627.5095*(V92-V90)</f>
        <v>19.970350754317447</v>
      </c>
      <c r="AF91" s="34">
        <f>627.5095*(W92-W90)</f>
        <v>19.750264123495974</v>
      </c>
      <c r="AG91" s="33">
        <f t="shared" si="37"/>
        <v>3.9420309942520486</v>
      </c>
      <c r="AH91" s="23">
        <f t="shared" si="38"/>
        <v>-1.8326076092130847</v>
      </c>
      <c r="AI91" s="39">
        <f>AF91-'CCSD(T)'!CI92</f>
        <v>-0.12849966705996252</v>
      </c>
      <c r="AJ91" s="361"/>
      <c r="AK91" s="5" t="s">
        <v>88</v>
      </c>
      <c r="AL91" s="9">
        <v>-1058.294237656</v>
      </c>
      <c r="AM91" s="52">
        <f t="shared" si="68"/>
        <v>-1061.1972053127131</v>
      </c>
      <c r="AN91" s="277">
        <v>-1061.2048886739999</v>
      </c>
      <c r="AO91" s="9">
        <v>-1061.099416818</v>
      </c>
      <c r="AP91" s="9">
        <v>-1060.999907053</v>
      </c>
      <c r="AQ91" s="9">
        <v>-9.7788494712999996E-2</v>
      </c>
      <c r="AR91" s="18" t="s">
        <v>119</v>
      </c>
      <c r="AS91" s="34">
        <f>627.5095*(AL92-AL90)</f>
        <v>31.160812157765392</v>
      </c>
      <c r="AT91" s="34">
        <f>627.5095*(AP92-AP90)</f>
        <v>15.851893985213582</v>
      </c>
      <c r="AU91" s="34">
        <f>627.5095*(AO92-AO90)</f>
        <v>21.604835192727808</v>
      </c>
      <c r="AV91" s="34">
        <f>627.5095*(AM92-AM90)</f>
        <v>20.04517180892185</v>
      </c>
      <c r="AW91" s="34">
        <f>627.5095*(AN92-AN90)</f>
        <v>19.836194019387349</v>
      </c>
      <c r="AX91" s="33">
        <f t="shared" si="39"/>
        <v>3.9843000341737671</v>
      </c>
      <c r="AY91" s="23">
        <f t="shared" si="40"/>
        <v>-1.768641173340459</v>
      </c>
      <c r="AZ91" s="33">
        <f>AW91-'CCSD(T)'!CI92</f>
        <v>-4.2569771168587067E-2</v>
      </c>
      <c r="BA91" s="33"/>
      <c r="BB91" s="5" t="s">
        <v>88</v>
      </c>
      <c r="BC91" s="33">
        <v>-1058.207060103</v>
      </c>
      <c r="BD91" s="33">
        <v>-1058.20692302</v>
      </c>
      <c r="BE91" s="33">
        <v>-1058.20557646</v>
      </c>
      <c r="BF91" s="33">
        <f t="shared" si="69"/>
        <v>-1060.7199902025482</v>
      </c>
      <c r="BG91" s="33">
        <v>-1060.727743814</v>
      </c>
      <c r="BH91" s="33">
        <v>-1060.6318786090001</v>
      </c>
      <c r="BI91" s="33">
        <v>-1060.4990479149999</v>
      </c>
      <c r="BJ91" s="4">
        <v>-8.8111593547999995E-2</v>
      </c>
      <c r="BK91" s="18" t="s">
        <v>119</v>
      </c>
      <c r="BL91" s="34">
        <f>627.5095*(BC92-BC90)</f>
        <v>35.690965135622271</v>
      </c>
      <c r="BM91" s="34">
        <f>627.5095*(BD92-BD90)</f>
        <v>35.788510859872851</v>
      </c>
      <c r="BN91" s="34">
        <f>627.5095*(BE92-BE90)</f>
        <v>35.794409449143686</v>
      </c>
      <c r="BO91" s="34">
        <f>627.5095*(BI92-BI90)</f>
        <v>22.736814012432067</v>
      </c>
      <c r="BP91" s="34">
        <f>627.5095*(BH92-BH90)</f>
        <v>27.115210720489504</v>
      </c>
      <c r="BQ91" s="34">
        <f>627.5095*(BF92-BF90)</f>
        <v>25.866870939047338</v>
      </c>
      <c r="BR91" s="34">
        <f>627.5095*(BG92-BG90)</f>
        <v>25.717390011040262</v>
      </c>
      <c r="BS91" s="33">
        <f t="shared" si="62"/>
        <v>2.9805759986081952</v>
      </c>
      <c r="BT91" s="33">
        <f t="shared" si="63"/>
        <v>-1.3978207094492419</v>
      </c>
      <c r="BU91" s="68">
        <f t="shared" si="70"/>
        <v>-0.14948092800707613</v>
      </c>
      <c r="BV91" s="18" t="str">
        <f t="shared" si="54"/>
        <v>30_start</v>
      </c>
      <c r="BW91" s="57">
        <f>BL91-'CCSD(T)'!BV92</f>
        <v>0.31092950759396132</v>
      </c>
      <c r="BX91" s="65">
        <f>BM91-'CCSD(T)'!BV92</f>
        <v>0.40847523184454104</v>
      </c>
      <c r="BY91" s="65">
        <f>BN91-'CCSD(T)'!BV92</f>
        <v>0.41437382111537602</v>
      </c>
      <c r="BZ91" s="57">
        <f>BO91-'CCSD(T)'!BW92</f>
        <v>0.42233045541322767</v>
      </c>
      <c r="CA91" s="57">
        <f>BP91-'CCSD(T)'!BX92</f>
        <v>0.36417242574922781</v>
      </c>
      <c r="CB91" s="57"/>
      <c r="CC91" s="57">
        <f>BR91-'CCSD(T)'!BY92</f>
        <v>0.36299746244915809</v>
      </c>
      <c r="CE91" s="23">
        <f t="shared" si="58"/>
        <v>5.3242918155266494E-2</v>
      </c>
      <c r="CF91" s="23">
        <f t="shared" si="59"/>
        <v>-1.1749633000697202E-3</v>
      </c>
      <c r="CH91" s="23"/>
      <c r="CI91" s="5" t="s">
        <v>88</v>
      </c>
      <c r="CJ91" s="33">
        <v>-1058.20692289</v>
      </c>
      <c r="CK91" s="21">
        <f t="shared" si="71"/>
        <v>-1060.7197165388638</v>
      </c>
      <c r="CL91" s="33">
        <v>-1060.7274582949999</v>
      </c>
      <c r="CM91" s="33">
        <v>-1060.6316081049999</v>
      </c>
      <c r="CN91" s="74">
        <v>-1060.498698138</v>
      </c>
      <c r="CO91" s="74">
        <v>-8.8108433863999996E-2</v>
      </c>
      <c r="CP91" s="34">
        <f>627.5095*(CJ92-CJ90)</f>
        <v>35.788544745312855</v>
      </c>
      <c r="CQ91" s="34">
        <f>627.5095*(CN92-CN90)</f>
        <v>22.826470687353883</v>
      </c>
      <c r="CR91" s="34">
        <f>627.5095*(CM92-CM90)</f>
        <v>27.221465649157981</v>
      </c>
      <c r="CS91" s="34">
        <f>627.5095*(CK92-CK90)</f>
        <v>25.969241850136356</v>
      </c>
      <c r="CT91" s="34">
        <f>627.5095*(CL92-CL90)</f>
        <v>25.818684477064192</v>
      </c>
      <c r="CU91" s="33">
        <f t="shared" si="72"/>
        <v>2.9922137897103092</v>
      </c>
      <c r="CV91" s="33">
        <f t="shared" si="73"/>
        <v>-1.4027811720937891</v>
      </c>
      <c r="CW91" s="23"/>
      <c r="CX91" s="33">
        <f>CQ91-'CCSD(T)'!BW92</f>
        <v>0.51198713033504362</v>
      </c>
      <c r="CY91" s="33">
        <f>CR91-'CCSD(T)'!CF92</f>
        <v>-3.7537336456711756E-2</v>
      </c>
      <c r="CZ91" s="33">
        <f>CS91-'CCSD(T)'!CG92</f>
        <v>0.11004598165585122</v>
      </c>
      <c r="DA91" s="33">
        <f>CT91-'CCSD(T)'!CG92</f>
        <v>-4.0511391416313103E-2</v>
      </c>
      <c r="DB91" s="33">
        <f>CP91-'CCSD(T)'!BV92</f>
        <v>0.4085091172845452</v>
      </c>
      <c r="DC91" s="33"/>
      <c r="DD91" s="33">
        <f t="shared" si="74"/>
        <v>-0.44604645374125695</v>
      </c>
      <c r="DE91" s="33">
        <f t="shared" si="57"/>
        <v>-2.9740549596013466E-3</v>
      </c>
      <c r="DH91" s="71" t="str">
        <f t="shared" si="41"/>
        <v>30_start</v>
      </c>
      <c r="DI91" s="71" t="str">
        <f t="shared" si="42"/>
        <v>∆E#rev</v>
      </c>
      <c r="DJ91" s="23">
        <f t="shared" si="43"/>
        <v>0.10625492866847708</v>
      </c>
      <c r="DK91" s="23">
        <f t="shared" si="44"/>
        <v>0.10237091108901808</v>
      </c>
      <c r="DL91" s="23">
        <f t="shared" si="45"/>
        <v>0.10129446602392989</v>
      </c>
      <c r="DN91" s="71">
        <f>'CCSD(T)'!BX92</f>
        <v>26.751038294740276</v>
      </c>
      <c r="DO91" s="23">
        <f t="shared" si="46"/>
        <v>0.47042735441770489</v>
      </c>
      <c r="DP91" s="39">
        <f>'CCSD(T)'!CG92</f>
        <v>25.859195868480505</v>
      </c>
      <c r="DQ91" s="23">
        <f t="shared" si="47"/>
        <v>-4.0511391416313103E-2</v>
      </c>
      <c r="DR91" s="23">
        <f t="shared" si="79"/>
        <v>0.11004598165585122</v>
      </c>
      <c r="DU91" s="75">
        <f t="shared" si="64"/>
        <v>-8.8108433863999996E-2</v>
      </c>
      <c r="DV91" s="23">
        <f t="shared" si="65"/>
        <v>-9.5850189999964641E-2</v>
      </c>
      <c r="DW91">
        <f t="shared" si="75"/>
        <v>1.0878662325097557</v>
      </c>
      <c r="DY91" s="5" t="s">
        <v>88</v>
      </c>
      <c r="DZ91">
        <v>-1062.5873726567099</v>
      </c>
      <c r="EA91" s="34">
        <f>627.5095*(DZ92-DZ90)</f>
        <v>19.429710935637651</v>
      </c>
      <c r="EB91" s="28"/>
      <c r="EC91" s="5" t="s">
        <v>88</v>
      </c>
      <c r="ED91" s="33">
        <v>-1059.0822455380001</v>
      </c>
      <c r="EE91" s="21">
        <f t="shared" si="76"/>
        <v>-1062.7462009863991</v>
      </c>
      <c r="EF91" s="33">
        <v>-1062.7602102779999</v>
      </c>
      <c r="EG91" s="33">
        <v>-1062.587619915</v>
      </c>
      <c r="EH91" s="74">
        <v>-1062.5503545890001</v>
      </c>
      <c r="EI91" s="74">
        <v>-0.15858107139899999</v>
      </c>
      <c r="EJ91" s="34">
        <f>627.5095*(ED92-ED90)</f>
        <v>30.29740803145663</v>
      </c>
      <c r="EK91" s="34">
        <f>627.5095*(EH92-EH90)</f>
        <v>12.328767625308345</v>
      </c>
      <c r="EL91" s="34">
        <f>627.5095*(EG92-EG90)</f>
        <v>19.267708062995808</v>
      </c>
      <c r="EM91" s="34">
        <f>627.5095*(EE92-EE90)</f>
        <v>17.165555189380257</v>
      </c>
      <c r="EN91" s="34">
        <f>627.5095*(EF92-EF90)</f>
        <v>16.899050463280826</v>
      </c>
      <c r="EO91" s="33">
        <f t="shared" si="77"/>
        <v>4.5702828379724814</v>
      </c>
      <c r="EP91" s="33">
        <f t="shared" si="78"/>
        <v>-2.3686575997149824</v>
      </c>
      <c r="ER91" s="39"/>
      <c r="ES91" s="23">
        <f>EN91-'LNO-CCSD(T)-def2nZVP'!MF92</f>
        <v>6.7814073267271624E-3</v>
      </c>
      <c r="ET91" s="33">
        <f>EN91-'LNO-CCSD(T)-def2nZVP'!PV92</f>
        <v>0.29409572781097992</v>
      </c>
      <c r="EU91" s="23"/>
    </row>
    <row r="92" spans="1:151" ht="17">
      <c r="A92" s="1">
        <v>-7.34</v>
      </c>
      <c r="B92" s="6"/>
      <c r="C92" s="5" t="s">
        <v>89</v>
      </c>
      <c r="D92" s="33">
        <v>-1058.271082325</v>
      </c>
      <c r="E92" s="33">
        <f t="shared" si="66"/>
        <v>-1061.1883033266331</v>
      </c>
      <c r="F92" s="33">
        <v>-1061.1974105459999</v>
      </c>
      <c r="G92" s="33">
        <v>-1061.085264843</v>
      </c>
      <c r="H92" s="33">
        <v>-1060.9873530330001</v>
      </c>
      <c r="I92" s="335">
        <v>-0.103038483633</v>
      </c>
      <c r="J92" s="18" t="s">
        <v>120</v>
      </c>
      <c r="K92" s="34">
        <f>627.5095*(D90-D91)</f>
        <v>-16.481421555810709</v>
      </c>
      <c r="L92" s="34">
        <f>627.5095*(H90-H91)</f>
        <v>-6.4329343470467322</v>
      </c>
      <c r="M92" s="34">
        <f>627.5095*(G90-G91)</f>
        <v>-9.8451484028038028</v>
      </c>
      <c r="N92" s="34">
        <f>627.5095*(E90-E91)</f>
        <v>-8.875573662638379</v>
      </c>
      <c r="O92" s="34">
        <f>627.5095*(F90-F91)</f>
        <v>-8.6731181616980013</v>
      </c>
      <c r="P92" s="33">
        <f t="shared" si="60"/>
        <v>-2.2401838146512691</v>
      </c>
      <c r="Q92" s="23">
        <f t="shared" si="61"/>
        <v>1.1720302411058015</v>
      </c>
      <c r="R92" s="33">
        <f>O92-'CCSD(T)'!CI93</f>
        <v>0.3321911610190238</v>
      </c>
      <c r="S92" s="33"/>
      <c r="T92" s="5" t="s">
        <v>89</v>
      </c>
      <c r="U92" s="9">
        <v>-1058.2711824370001</v>
      </c>
      <c r="V92" s="52">
        <f t="shared" si="67"/>
        <v>-1061.1882776256562</v>
      </c>
      <c r="W92" s="336">
        <v>-1061.197406988</v>
      </c>
      <c r="X92" s="10">
        <v>-1061.0852426270001</v>
      </c>
      <c r="Y92" s="10">
        <v>-1060.9871403029999</v>
      </c>
      <c r="Z92" s="9">
        <v>-0.10303499865599999</v>
      </c>
      <c r="AA92" s="18" t="s">
        <v>120</v>
      </c>
      <c r="AB92" s="34">
        <f>627.5095*(U90-U91)</f>
        <v>-16.69345387833183</v>
      </c>
      <c r="AC92" s="34">
        <f>627.5095*(Y90-Y91)</f>
        <v>-6.6166208104337949</v>
      </c>
      <c r="AD92" s="34">
        <f>627.5095*(X90-X91)</f>
        <v>-10.05798519255711</v>
      </c>
      <c r="AE92" s="34">
        <f>627.5095*(V90-V91)</f>
        <v>-9.0888540626734251</v>
      </c>
      <c r="AF92" s="34">
        <f>627.5095*(W90-W91)</f>
        <v>-8.8850802031849785</v>
      </c>
      <c r="AG92" s="33">
        <f t="shared" si="37"/>
        <v>-2.2684593927511836</v>
      </c>
      <c r="AH92" s="23">
        <f t="shared" si="38"/>
        <v>1.1729049893721317</v>
      </c>
      <c r="AI92" s="39">
        <f>AF92-'CCSD(T)'!CI93</f>
        <v>0.12022911953204662</v>
      </c>
      <c r="AJ92" s="361"/>
      <c r="AK92" s="5" t="s">
        <v>89</v>
      </c>
      <c r="AL92" s="9">
        <v>-1058.2711824749999</v>
      </c>
      <c r="AM92" s="52">
        <f t="shared" si="68"/>
        <v>-1061.179948929881</v>
      </c>
      <c r="AN92" s="277">
        <v>-1061.1876768980001</v>
      </c>
      <c r="AO92" s="9">
        <v>-1061.0812092359999</v>
      </c>
      <c r="AP92" s="9">
        <v>-1060.985180012</v>
      </c>
      <c r="AQ92" s="9">
        <v>-9.8739693880999999E-2</v>
      </c>
      <c r="AR92" s="18" t="s">
        <v>120</v>
      </c>
      <c r="AS92" s="34">
        <f>627.5095*(AL90-AL91)</f>
        <v>-16.693467056034653</v>
      </c>
      <c r="AT92" s="34">
        <f>627.5095*(AP90-AP91)</f>
        <v>-6.6105358508148884</v>
      </c>
      <c r="AU92" s="34">
        <f>627.5095*(AO90-AO91)</f>
        <v>-10.179404515661712</v>
      </c>
      <c r="AV92" s="34">
        <f>627.5095*(AM90-AM91)</f>
        <v>-9.2166276461411059</v>
      </c>
      <c r="AW92" s="34">
        <f>627.5095*(AN90-AN91)</f>
        <v>-9.0356410676157317</v>
      </c>
      <c r="AX92" s="33">
        <f t="shared" si="39"/>
        <v>-2.4251052168008433</v>
      </c>
      <c r="AY92" s="23">
        <f t="shared" si="40"/>
        <v>1.1437634480459806</v>
      </c>
      <c r="AZ92" s="33">
        <f>AW92-'CCSD(T)'!CI93</f>
        <v>-3.0331744898706603E-2</v>
      </c>
      <c r="BA92" s="33"/>
      <c r="BB92" s="5" t="s">
        <v>89</v>
      </c>
      <c r="BC92" s="33">
        <v>-1058.1812268809999</v>
      </c>
      <c r="BD92" s="33">
        <v>-1058.1812013000001</v>
      </c>
      <c r="BE92" s="33">
        <v>-1058.17990162</v>
      </c>
      <c r="BF92" s="33">
        <f t="shared" si="69"/>
        <v>-1060.6952935373831</v>
      </c>
      <c r="BG92" s="33">
        <v>-1060.703014514</v>
      </c>
      <c r="BH92" s="33">
        <v>-1060.60653144</v>
      </c>
      <c r="BI92" s="33">
        <v>-1060.47614677</v>
      </c>
      <c r="BJ92" s="4">
        <v>-8.8762097383000005E-2</v>
      </c>
      <c r="BK92" s="18" t="s">
        <v>120</v>
      </c>
      <c r="BL92" s="34">
        <f>627.5095*(BC90-BC91)</f>
        <v>-19.480372914966917</v>
      </c>
      <c r="BM92" s="34">
        <f>627.5095*(BD90-BD91)</f>
        <v>-19.647887203617596</v>
      </c>
      <c r="BN92" s="34">
        <f>627.5095*(BE90-BE91)</f>
        <v>-19.683203438185579</v>
      </c>
      <c r="BO92" s="34">
        <f>627.5095*(BI90-BI91)</f>
        <v>-8.3661279641311594</v>
      </c>
      <c r="BP92" s="34">
        <f>627.5095*(BH90-BH91)</f>
        <v>-11.20962137485739</v>
      </c>
      <c r="BQ92" s="34">
        <f>627.5095*(BF90-BF91)</f>
        <v>-10.369478929666792</v>
      </c>
      <c r="BR92" s="34">
        <f>627.5095*(BG90-BG91)</f>
        <v>-10.199519332696562</v>
      </c>
      <c r="BS92" s="33">
        <f t="shared" si="62"/>
        <v>-1.8333913685654029</v>
      </c>
      <c r="BT92" s="33">
        <f t="shared" si="63"/>
        <v>1.0101020421608276</v>
      </c>
      <c r="BU92" s="68">
        <f t="shared" si="70"/>
        <v>0.16995959697023011</v>
      </c>
      <c r="BV92" s="18" t="str">
        <f t="shared" si="54"/>
        <v>30_ts</v>
      </c>
      <c r="BW92" s="57">
        <f>BL92-'CCSD(T)'!BV93</f>
        <v>-0.95040620986232227</v>
      </c>
      <c r="BX92" s="65">
        <f>BM92-'CCSD(T)'!BV93</f>
        <v>-1.1179204985130013</v>
      </c>
      <c r="BY92" s="65">
        <f>BN92-'CCSD(T)'!BV93</f>
        <v>-1.1532367330809841</v>
      </c>
      <c r="BZ92" s="57">
        <f>BO92-'CCSD(T)'!BW93</f>
        <v>-0.99776790179949959</v>
      </c>
      <c r="CA92" s="57">
        <f>BP92-'CCSD(T)'!BX93</f>
        <v>-0.94878239225135275</v>
      </c>
      <c r="CB92" s="57"/>
      <c r="CC92" s="57">
        <f>BR92-'CCSD(T)'!BY93</f>
        <v>-0.94034990061634183</v>
      </c>
      <c r="CE92" s="23">
        <f t="shared" si="58"/>
        <v>1.6238176109695246E-3</v>
      </c>
      <c r="CF92" s="23">
        <f t="shared" si="59"/>
        <v>8.4324916350109191E-3</v>
      </c>
      <c r="CH92" s="23"/>
      <c r="CI92" s="5" t="s">
        <v>89</v>
      </c>
      <c r="CJ92" s="33">
        <v>-1058.1812013030001</v>
      </c>
      <c r="CK92" s="21">
        <f t="shared" si="71"/>
        <v>-1060.6951666635068</v>
      </c>
      <c r="CL92" s="33">
        <v>-1060.702881209</v>
      </c>
      <c r="CM92" s="33">
        <v>-1060.6063981919999</v>
      </c>
      <c r="CN92" s="74">
        <v>-1060.4759267649999</v>
      </c>
      <c r="CO92" s="74">
        <v>-8.8768471506999999E-2</v>
      </c>
      <c r="CP92" s="34">
        <f>627.5095*(CJ90-CJ91)</f>
        <v>-19.648004547794567</v>
      </c>
      <c r="CQ92" s="34">
        <f>627.5095*(CN90-CN91)</f>
        <v>-8.5372178017672677</v>
      </c>
      <c r="CR92" s="34">
        <f>627.5095*(CM90-CM91)</f>
        <v>-11.402005747468126</v>
      </c>
      <c r="CS92" s="34">
        <f>627.5095*(CK90-CK91)</f>
        <v>-10.563961839787543</v>
      </c>
      <c r="CT92" s="34">
        <f>627.5095*(CL90-CL91)</f>
        <v>-10.396329529804689</v>
      </c>
      <c r="CU92" s="33">
        <f t="shared" si="72"/>
        <v>-1.859111728037421</v>
      </c>
      <c r="CV92" s="33">
        <f t="shared" si="73"/>
        <v>1.0056762176634368</v>
      </c>
      <c r="CW92" s="23"/>
      <c r="CX92" s="33">
        <f>CQ92-'CCSD(T)'!BW93</f>
        <v>-1.1688577394356079</v>
      </c>
      <c r="CY92" s="33">
        <f>CR92-'CCSD(T)'!CF93</f>
        <v>2.755174198946797E-2</v>
      </c>
      <c r="CZ92" s="33">
        <f>CS92-'CCSD(T)'!CG93</f>
        <v>-0.16496411387311127</v>
      </c>
      <c r="DA92" s="33">
        <f>CT92-'CCSD(T)'!CG93</f>
        <v>2.6681961097434481E-3</v>
      </c>
      <c r="DB92" s="33">
        <f>CP92-'CCSD(T)'!BV93</f>
        <v>-1.1180378426899722</v>
      </c>
      <c r="DC92" s="33"/>
      <c r="DD92" s="33">
        <f t="shared" si="74"/>
        <v>1.1455895846794402</v>
      </c>
      <c r="DE92" s="33">
        <f t="shared" si="57"/>
        <v>-2.4883545879724522E-2</v>
      </c>
      <c r="DH92" s="71" t="str">
        <f t="shared" si="41"/>
        <v>30_ts</v>
      </c>
      <c r="DI92" s="71" t="str">
        <f t="shared" si="42"/>
        <v>∆Ereac</v>
      </c>
      <c r="DJ92" s="23">
        <f t="shared" si="43"/>
        <v>-0.19238437261073571</v>
      </c>
      <c r="DK92" s="23">
        <f t="shared" si="44"/>
        <v>-0.19448291012075103</v>
      </c>
      <c r="DL92" s="23">
        <f t="shared" si="45"/>
        <v>-0.19681019710812642</v>
      </c>
      <c r="DN92" s="71">
        <f>'CCSD(T)'!BX93</f>
        <v>-10.260838982606037</v>
      </c>
      <c r="DO92" s="23">
        <f t="shared" si="46"/>
        <v>-1.1411667648620885</v>
      </c>
      <c r="DP92" s="39">
        <f>'CCSD(T)'!CG93</f>
        <v>-10.398997725914432</v>
      </c>
      <c r="DQ92" s="23">
        <f t="shared" si="47"/>
        <v>2.6681961097434481E-3</v>
      </c>
      <c r="DR92" s="23">
        <f t="shared" si="79"/>
        <v>-0.16496411387311127</v>
      </c>
      <c r="DU92" s="75">
        <f t="shared" si="64"/>
        <v>-8.8768471506999999E-2</v>
      </c>
      <c r="DV92" s="23">
        <f t="shared" si="65"/>
        <v>-9.6483017000082327E-2</v>
      </c>
      <c r="DW92">
        <f t="shared" si="75"/>
        <v>1.0869063684674798</v>
      </c>
      <c r="DY92" s="5" t="s">
        <v>89</v>
      </c>
      <c r="DZ92">
        <v>-1062.5703809879999</v>
      </c>
      <c r="EA92" s="34">
        <f>627.5095*(DZ90-DZ91)</f>
        <v>-8.7672773992385764</v>
      </c>
      <c r="EB92" s="28"/>
      <c r="EC92" s="5" t="s">
        <v>89</v>
      </c>
      <c r="ED92" s="33">
        <v>-1059.0600839409999</v>
      </c>
      <c r="EE92" s="21">
        <f t="shared" si="76"/>
        <v>-1062.730124579683</v>
      </c>
      <c r="EF92" s="33">
        <v>-1062.7441848410001</v>
      </c>
      <c r="EG92" s="33">
        <v>-1062.5705466429999</v>
      </c>
      <c r="EH92" s="74">
        <v>-1062.5373766929999</v>
      </c>
      <c r="EI92" s="74">
        <v>-0.15957793668299999</v>
      </c>
      <c r="EJ92" s="34">
        <f>627.5095*(ED90-ED91)</f>
        <v>-16.390795378691372</v>
      </c>
      <c r="EK92" s="34">
        <f>627.5095*(EH90-EH91)</f>
        <v>-4.1850145951922695</v>
      </c>
      <c r="EL92" s="34">
        <f>627.5095*(EG90-EG91)</f>
        <v>-8.5540676868732302</v>
      </c>
      <c r="EM92" s="34">
        <f>627.5095*(EE90-EE91)</f>
        <v>-7.0774572491398082</v>
      </c>
      <c r="EN92" s="34">
        <f>627.5095*(EF90-EF91)</f>
        <v>-6.8429365042387538</v>
      </c>
      <c r="EO92" s="33">
        <f t="shared" si="77"/>
        <v>-2.6579219090464843</v>
      </c>
      <c r="EP92" s="33">
        <f t="shared" si="78"/>
        <v>1.7111311826344764</v>
      </c>
      <c r="ER92" s="39"/>
      <c r="ES92" s="23">
        <f>EN92-'LNO-CCSD(T)-def2nZVP'!MF93</f>
        <v>-0.1019227098205473</v>
      </c>
      <c r="ET92" s="33">
        <f>EN92-'LNO-CCSD(T)-def2nZVP'!PV93</f>
        <v>-2.7053986041569722E-2</v>
      </c>
      <c r="EU92" s="23"/>
    </row>
    <row r="93" spans="1:151" ht="17">
      <c r="A93" s="1">
        <v>3.25</v>
      </c>
      <c r="B93" s="6"/>
      <c r="C93" s="5" t="s">
        <v>90</v>
      </c>
      <c r="D93" s="33">
        <v>-1058.276674706</v>
      </c>
      <c r="E93" s="33">
        <f t="shared" si="66"/>
        <v>-1061.2217246952951</v>
      </c>
      <c r="F93" s="33">
        <v>-1061.2304309250001</v>
      </c>
      <c r="G93" s="33">
        <v>-1061.1147751200001</v>
      </c>
      <c r="H93" s="33">
        <v>-1061.0242831850001</v>
      </c>
      <c r="I93" s="335">
        <v>-0.106949575295</v>
      </c>
      <c r="J93" s="18" t="s">
        <v>118</v>
      </c>
      <c r="K93" s="34">
        <f>627.5095*(D95-D94)</f>
        <v>20.159736035060888</v>
      </c>
      <c r="L93" s="34">
        <f>627.5095*(H95-H94)</f>
        <v>-2.7017496823473914</v>
      </c>
      <c r="M93" s="34">
        <f>627.5095*(G95-G94)</f>
        <v>4.6769682381712787</v>
      </c>
      <c r="N93" s="34">
        <f>627.5095*(E95-E94)</f>
        <v>2.3778682562531817</v>
      </c>
      <c r="O93" s="34">
        <f>627.5095*(F95-F94)</f>
        <v>2.342095749913776</v>
      </c>
      <c r="P93" s="33">
        <f t="shared" si="60"/>
        <v>5.0438454322611674</v>
      </c>
      <c r="Q93" s="23">
        <f t="shared" si="61"/>
        <v>-2.3348724882575027</v>
      </c>
      <c r="R93" s="33">
        <f>O93-'CCSD(T)'!CI94</f>
        <v>0.19961132979944907</v>
      </c>
      <c r="S93" s="33"/>
      <c r="T93" s="5" t="s">
        <v>90</v>
      </c>
      <c r="U93" s="9">
        <v>-1058.276757391</v>
      </c>
      <c r="V93" s="52">
        <f t="shared" si="67"/>
        <v>-1061.2216893270549</v>
      </c>
      <c r="W93" s="336">
        <v>-1061.2303727809999</v>
      </c>
      <c r="X93" s="10">
        <v>-1061.1147642769999</v>
      </c>
      <c r="Y93" s="10">
        <v>-1061.024310343</v>
      </c>
      <c r="Z93" s="9">
        <v>-0.106925050055</v>
      </c>
      <c r="AA93" s="18" t="s">
        <v>118</v>
      </c>
      <c r="AB93" s="34">
        <f>627.5095*(U95-U94)</f>
        <v>20.236504292261127</v>
      </c>
      <c r="AC93" s="34">
        <f>627.5095*(Y95-Y94)</f>
        <v>-2.7656056765745438</v>
      </c>
      <c r="AD93" s="34">
        <f>627.5095*(X95-X94)</f>
        <v>4.7723678799415525</v>
      </c>
      <c r="AE93" s="34">
        <f>627.5095*(V95-V94)</f>
        <v>2.485804132116912</v>
      </c>
      <c r="AF93" s="34">
        <f>627.5095*(W95-W94)</f>
        <v>2.4634931102754649</v>
      </c>
      <c r="AG93" s="33">
        <f t="shared" si="37"/>
        <v>5.2290987868500087</v>
      </c>
      <c r="AH93" s="23">
        <f t="shared" si="38"/>
        <v>-2.3088747696660876</v>
      </c>
      <c r="AI93" s="39">
        <f>AF93-'CCSD(T)'!CI94</f>
        <v>0.32100869016113798</v>
      </c>
      <c r="AJ93" s="361"/>
      <c r="AK93" s="5" t="s">
        <v>90</v>
      </c>
      <c r="AL93" s="9">
        <v>-1058.276757414</v>
      </c>
      <c r="AM93" s="52">
        <f t="shared" si="68"/>
        <v>-1061.2159515217381</v>
      </c>
      <c r="AN93" s="277">
        <v>-1061.223322066</v>
      </c>
      <c r="AO93" s="9">
        <v>-1061.1138067940001</v>
      </c>
      <c r="AP93" s="9">
        <v>-1061.0220030150001</v>
      </c>
      <c r="AQ93" s="9">
        <v>-0.102144727738</v>
      </c>
      <c r="AR93" s="18" t="s">
        <v>118</v>
      </c>
      <c r="AS93" s="34">
        <f>627.5095*(AL95-AL94)</f>
        <v>20.236467896666987</v>
      </c>
      <c r="AT93" s="34">
        <f>627.5095*(AP95-AP94)</f>
        <v>-2.4754590889423445</v>
      </c>
      <c r="AU93" s="34">
        <f>627.5095*(AO95-AO94)</f>
        <v>3.7936482153756903</v>
      </c>
      <c r="AV93" s="34">
        <f>627.5095*(AM95-AM94)</f>
        <v>1.8392760604598339</v>
      </c>
      <c r="AW93" s="34">
        <f>627.5095*(AN95-AN94)</f>
        <v>1.7852632724813056</v>
      </c>
      <c r="AX93" s="33">
        <f t="shared" si="39"/>
        <v>4.2607223614236496</v>
      </c>
      <c r="AY93" s="23">
        <f t="shared" si="40"/>
        <v>-2.0083849428943847</v>
      </c>
      <c r="AZ93" s="33">
        <f>AW93-'CCSD(T)'!CI94</f>
        <v>-0.35722114763302137</v>
      </c>
      <c r="BA93" s="33"/>
      <c r="BB93" s="5" t="s">
        <v>90</v>
      </c>
      <c r="BC93" s="33">
        <v>-1058.189588643</v>
      </c>
      <c r="BD93" s="33">
        <v>-1058.18973972</v>
      </c>
      <c r="BE93" s="33">
        <v>-1058.1885419800001</v>
      </c>
      <c r="BF93" s="33">
        <f t="shared" si="69"/>
        <v>-1060.7371376975411</v>
      </c>
      <c r="BG93" s="33">
        <v>-1060.7443810530001</v>
      </c>
      <c r="BH93" s="33">
        <v>-1060.645272617</v>
      </c>
      <c r="BI93" s="33">
        <v>-1060.5243289580001</v>
      </c>
      <c r="BJ93" s="4">
        <v>-9.1865080540999997E-2</v>
      </c>
      <c r="BK93" s="18" t="s">
        <v>118</v>
      </c>
      <c r="BL93" s="34">
        <f>627.5095*(BC95-BC94)</f>
        <v>21.512876813045992</v>
      </c>
      <c r="BM93" s="34">
        <f>627.5095*(BD95-BD94)</f>
        <v>21.631400807403519</v>
      </c>
      <c r="BN93" s="34">
        <f>627.5095*(BE95-BE94)</f>
        <v>21.613667388848455</v>
      </c>
      <c r="BO93" s="34">
        <f>627.5095*(BI95-BI94)</f>
        <v>0.59625074188116256</v>
      </c>
      <c r="BP93" s="34">
        <f>627.5095*(BH95-BH94)</f>
        <v>6.5374893524795041</v>
      </c>
      <c r="BQ93" s="34">
        <f>627.5095*(BF95-BF94)</f>
        <v>4.8654539023874417</v>
      </c>
      <c r="BR93" s="34">
        <f>627.5095*(BG95-BG94)</f>
        <v>4.9403647231456134</v>
      </c>
      <c r="BS93" s="33">
        <f t="shared" si="62"/>
        <v>4.3441139812644511</v>
      </c>
      <c r="BT93" s="33">
        <f t="shared" si="63"/>
        <v>-1.5971246293338908</v>
      </c>
      <c r="BU93" s="68">
        <f t="shared" si="70"/>
        <v>7.4910820758171681E-2</v>
      </c>
      <c r="BV93" s="18" t="str">
        <f t="shared" si="54"/>
        <v>31_end</v>
      </c>
      <c r="BW93" s="57">
        <f>BL93-'CCSD(T)'!BV94</f>
        <v>-0.78987731947503903</v>
      </c>
      <c r="BX93" s="65">
        <f>BM93-'CCSD(T)'!BV94</f>
        <v>-0.67135332511751145</v>
      </c>
      <c r="BY93" s="65">
        <f>BN93-'CCSD(T)'!BV94</f>
        <v>-0.68908674367257561</v>
      </c>
      <c r="BZ93" s="57">
        <f>BO93-'CCSD(T)'!BW94</f>
        <v>-0.47611966018342711</v>
      </c>
      <c r="CA93" s="57">
        <f>BP93-'CCSD(T)'!BX94</f>
        <v>-0.52262081269924821</v>
      </c>
      <c r="CB93" s="57"/>
      <c r="CC93" s="57">
        <f>BR93-'CCSD(T)'!BY94</f>
        <v>-0.47643496710334432</v>
      </c>
      <c r="CE93" s="23">
        <f t="shared" si="58"/>
        <v>0.26725650677579083</v>
      </c>
      <c r="CF93" s="23">
        <f t="shared" si="59"/>
        <v>4.6185845595903885E-2</v>
      </c>
      <c r="CH93" s="23"/>
      <c r="CI93" s="5" t="s">
        <v>90</v>
      </c>
      <c r="CJ93" s="33">
        <v>-1058.1897397360001</v>
      </c>
      <c r="CK93" s="21">
        <f t="shared" si="71"/>
        <v>-1060.7371736083321</v>
      </c>
      <c r="CL93" s="33">
        <v>-1060.744393707</v>
      </c>
      <c r="CM93" s="33">
        <v>-1060.645330736</v>
      </c>
      <c r="CN93" s="74">
        <v>-1060.5244127999999</v>
      </c>
      <c r="CO93" s="74">
        <v>-9.1842872332000003E-2</v>
      </c>
      <c r="CP93" s="34">
        <f>627.5095*(CJ95-CJ94)</f>
        <v>21.631488658660533</v>
      </c>
      <c r="CQ93" s="34">
        <f>627.5095*(CN95-CN94)</f>
        <v>0.60171446695895237</v>
      </c>
      <c r="CR93" s="34">
        <f>627.5095*(CM95-CM94)</f>
        <v>6.6452804242813919</v>
      </c>
      <c r="CS93" s="34">
        <f>627.5095*(CK95-CK94)</f>
        <v>4.9761351422318594</v>
      </c>
      <c r="CT93" s="34">
        <f>627.5095*(CL95-CL94)</f>
        <v>5.052540831473384</v>
      </c>
      <c r="CU93" s="33">
        <f t="shared" si="72"/>
        <v>4.4508263645144313</v>
      </c>
      <c r="CV93" s="33">
        <f t="shared" si="73"/>
        <v>-1.5927395928080079</v>
      </c>
      <c r="CW93" s="23"/>
      <c r="CX93" s="33">
        <f>CQ93-'CCSD(T)'!BW94</f>
        <v>-0.4706559351056373</v>
      </c>
      <c r="CY93" s="33">
        <f>CR93-'CCSD(T)'!CF94</f>
        <v>0.14997815910765588</v>
      </c>
      <c r="CZ93" s="33">
        <f>CS93-'CCSD(T)'!CG94</f>
        <v>9.9364330136273438E-2</v>
      </c>
      <c r="DA93" s="33">
        <f>CT93-'CCSD(T)'!CG94</f>
        <v>0.17577001937779801</v>
      </c>
      <c r="DB93" s="33">
        <f>CP93-'CCSD(T)'!BV94</f>
        <v>-0.67126547386049751</v>
      </c>
      <c r="DC93" s="33"/>
      <c r="DD93" s="33">
        <f t="shared" si="74"/>
        <v>0.82124363296815339</v>
      </c>
      <c r="DE93" s="33">
        <f t="shared" si="57"/>
        <v>2.5791860270142131E-2</v>
      </c>
      <c r="DH93" s="71" t="str">
        <f t="shared" si="41"/>
        <v>31_end</v>
      </c>
      <c r="DI93" s="71" t="str">
        <f t="shared" si="42"/>
        <v>∆E#fwd</v>
      </c>
      <c r="DJ93" s="23">
        <f t="shared" si="43"/>
        <v>0.10779107180188774</v>
      </c>
      <c r="DK93" s="23">
        <f t="shared" si="44"/>
        <v>0.11068123984441769</v>
      </c>
      <c r="DL93" s="23">
        <f t="shared" si="45"/>
        <v>0.11217610832777059</v>
      </c>
      <c r="DN93" s="71">
        <f>'CCSD(T)'!BX94</f>
        <v>7.0601101651787523</v>
      </c>
      <c r="DO93" s="23">
        <f t="shared" si="46"/>
        <v>-0.41482974089736047</v>
      </c>
      <c r="DP93" s="39">
        <f>'CCSD(T)'!CG94</f>
        <v>4.8767708120955859</v>
      </c>
      <c r="DQ93" s="23">
        <f t="shared" si="47"/>
        <v>0.17577001937779801</v>
      </c>
      <c r="DR93" s="23">
        <f t="shared" si="79"/>
        <v>9.9364330136273438E-2</v>
      </c>
      <c r="DU93" s="75">
        <f t="shared" si="64"/>
        <v>-9.1842872332000003E-2</v>
      </c>
      <c r="DV93" s="23">
        <f t="shared" si="65"/>
        <v>-9.9062970999966637E-2</v>
      </c>
      <c r="DW93">
        <f t="shared" si="75"/>
        <v>1.0786135982536229</v>
      </c>
      <c r="DY93" s="5" t="s">
        <v>90</v>
      </c>
      <c r="DZ93" s="4">
        <v>-1062.59908738371</v>
      </c>
      <c r="EA93" s="34">
        <f>627.5095*(DZ95-DZ94)</f>
        <v>5.7357278123391842</v>
      </c>
      <c r="EB93" s="28"/>
      <c r="EC93" s="5" t="s">
        <v>90</v>
      </c>
      <c r="ED93" s="33">
        <v>-1059.0683001269999</v>
      </c>
      <c r="EE93" s="21">
        <f t="shared" si="76"/>
        <v>-1062.762941243476</v>
      </c>
      <c r="EF93" s="33">
        <v>-1062.7759965350001</v>
      </c>
      <c r="EG93" s="33">
        <v>-1062.5989754770001</v>
      </c>
      <c r="EH93" s="74">
        <v>-1062.572151845</v>
      </c>
      <c r="EI93" s="74">
        <v>-0.163965766476</v>
      </c>
      <c r="EJ93" s="34">
        <f>627.5095*(ED95-ED94)</f>
        <v>19.844078676196062</v>
      </c>
      <c r="EK93" s="34">
        <f>627.5095*(EH95-EH94)</f>
        <v>-2.3086883991753413</v>
      </c>
      <c r="EL93" s="34">
        <f>627.5095*(EG95-EG94)</f>
        <v>6.0016997785196793</v>
      </c>
      <c r="EM93" s="34">
        <f>627.5095*(EE95-EE94)</f>
        <v>3.376069732568971</v>
      </c>
      <c r="EN93" s="34">
        <f>627.5095*(EF95-EF94)</f>
        <v>3.5041680429188413</v>
      </c>
      <c r="EO93" s="33">
        <f t="shared" si="77"/>
        <v>5.8128564420941826</v>
      </c>
      <c r="EP93" s="33">
        <f t="shared" si="78"/>
        <v>-2.497531735600838</v>
      </c>
      <c r="ER93" s="39"/>
      <c r="ES93" s="23">
        <f>EN93-'LNO-CCSD(T)-def2nZVP'!MF94</f>
        <v>0.22407675245782022</v>
      </c>
      <c r="ET93" s="33">
        <f>EN93-'LNO-CCSD(T)-def2nZVP'!PV94</f>
        <v>0.59277199025026439</v>
      </c>
      <c r="EU93" s="23"/>
    </row>
    <row r="94" spans="1:151" ht="17">
      <c r="A94" s="1">
        <v>13.34</v>
      </c>
      <c r="B94" s="6"/>
      <c r="C94" s="5" t="s">
        <v>91</v>
      </c>
      <c r="D94" s="33">
        <v>-1058.29438977</v>
      </c>
      <c r="E94" s="33">
        <f t="shared" si="66"/>
        <v>-1061.2058971408551</v>
      </c>
      <c r="F94" s="33">
        <v>-1061.2149815119999</v>
      </c>
      <c r="G94" s="33">
        <v>-1061.1038795100001</v>
      </c>
      <c r="H94" s="33">
        <v>-1061.0021860219999</v>
      </c>
      <c r="I94" s="335">
        <v>-0.102017630855</v>
      </c>
      <c r="J94" s="18" t="s">
        <v>119</v>
      </c>
      <c r="K94" s="34">
        <f>627.5095*(D95-D93)</f>
        <v>9.043365081979152</v>
      </c>
      <c r="L94" s="34">
        <f>627.5095*(H95-H93)</f>
        <v>11.164430023280095</v>
      </c>
      <c r="M94" s="34">
        <f>627.5095*(G95-G93)</f>
        <v>11.514067021487701</v>
      </c>
      <c r="N94" s="34">
        <f>627.5095*(E95-E93)</f>
        <v>12.30980902909887</v>
      </c>
      <c r="O94" s="34">
        <f>627.5095*(F95-F93)</f>
        <v>12.036749176943603</v>
      </c>
      <c r="P94" s="33">
        <f t="shared" si="60"/>
        <v>0.87231915366350776</v>
      </c>
      <c r="Q94" s="23">
        <f t="shared" si="61"/>
        <v>0.52268215545590202</v>
      </c>
      <c r="R94" s="33">
        <f>O94-'CCSD(T)'!CI95</f>
        <v>-0.33455666347298596</v>
      </c>
      <c r="S94" s="33"/>
      <c r="T94" s="5" t="s">
        <v>91</v>
      </c>
      <c r="U94" s="9">
        <v>-1058.294237656</v>
      </c>
      <c r="V94" s="52">
        <f t="shared" si="67"/>
        <v>-1061.2056183937109</v>
      </c>
      <c r="W94" s="336">
        <v>-1061.21472176</v>
      </c>
      <c r="X94" s="10">
        <v>-1061.103608702</v>
      </c>
      <c r="Y94" s="99">
        <v>-1061.001788069</v>
      </c>
      <c r="Z94" s="8">
        <v>-0.10200969171099999</v>
      </c>
      <c r="AA94" s="18" t="s">
        <v>119</v>
      </c>
      <c r="AB94" s="34">
        <f>627.5095*(U95-U93)</f>
        <v>9.2674719423040308</v>
      </c>
      <c r="AC94" s="34">
        <f>627.5095*(Y95-Y93)</f>
        <v>11.367335220052951</v>
      </c>
      <c r="AD94" s="34">
        <f>627.5095*(X95-X93)</f>
        <v>11.772597170388499</v>
      </c>
      <c r="AE94" s="34">
        <f>627.5095*(V95-V93)</f>
        <v>12.570467479377333</v>
      </c>
      <c r="AF94" s="34">
        <f>627.5095*(W95-W93)</f>
        <v>12.284657472437093</v>
      </c>
      <c r="AG94" s="33">
        <f t="shared" ref="AG94:AG107" si="80">AF94-AC94</f>
        <v>0.91732225238414244</v>
      </c>
      <c r="AH94" s="23">
        <f t="shared" ref="AH94:AH107" si="81">AF94-AD94</f>
        <v>0.5120603020485941</v>
      </c>
      <c r="AI94" s="39">
        <f>AF94-'CCSD(T)'!CI95</f>
        <v>-8.6648367979496044E-2</v>
      </c>
      <c r="AJ94" s="361"/>
      <c r="AK94" s="5" t="s">
        <v>91</v>
      </c>
      <c r="AL94" s="9">
        <v>-1058.294237656</v>
      </c>
      <c r="AM94" s="52">
        <f t="shared" si="68"/>
        <v>-1061.197205312712</v>
      </c>
      <c r="AN94" s="277">
        <v>-1061.2048886739999</v>
      </c>
      <c r="AO94" s="9">
        <v>-1061.099416818</v>
      </c>
      <c r="AP94" s="8">
        <v>-1060.999907053</v>
      </c>
      <c r="AQ94" s="8">
        <v>-9.7788494712000004E-2</v>
      </c>
      <c r="AR94" s="18" t="s">
        <v>119</v>
      </c>
      <c r="AS94" s="34">
        <f>627.5095*(AL95-AL93)</f>
        <v>9.2674499794184388</v>
      </c>
      <c r="AT94" s="34">
        <f>627.5095*(AP95-AP93)</f>
        <v>11.389966977755645</v>
      </c>
      <c r="AU94" s="34">
        <f>627.5095*(AO95-AO93)</f>
        <v>12.823494860194732</v>
      </c>
      <c r="AV94" s="34">
        <f>627.5095*(AM95-AM93)</f>
        <v>13.60270031337107</v>
      </c>
      <c r="AW94" s="34">
        <f>627.5095*(AN95-AN93)</f>
        <v>13.352391869789146</v>
      </c>
      <c r="AX94" s="33">
        <f t="shared" ref="AX94:AX107" si="82">AW94-AT94</f>
        <v>1.9624248920335017</v>
      </c>
      <c r="AY94" s="23">
        <f t="shared" ref="AY94:AY107" si="83">AW94-AU94</f>
        <v>0.52889700959441477</v>
      </c>
      <c r="AZ94" s="33">
        <f>AW94-'CCSD(T)'!CI95</f>
        <v>0.98108602937255718</v>
      </c>
      <c r="BA94" s="33"/>
      <c r="BB94" s="5" t="s">
        <v>91</v>
      </c>
      <c r="BC94" s="33">
        <v>-1058.207060103</v>
      </c>
      <c r="BD94" s="33">
        <v>-1058.20692302</v>
      </c>
      <c r="BE94" s="33">
        <v>-1058.20557646</v>
      </c>
      <c r="BF94" s="33">
        <f t="shared" si="69"/>
        <v>-1060.7199902025491</v>
      </c>
      <c r="BG94" s="33">
        <v>-1060.727743814</v>
      </c>
      <c r="BH94" s="33">
        <v>-1060.6318786090001</v>
      </c>
      <c r="BI94" s="33">
        <v>-1060.4990479190001</v>
      </c>
      <c r="BJ94" s="4">
        <v>-8.8111593549E-2</v>
      </c>
      <c r="BK94" s="18" t="s">
        <v>119</v>
      </c>
      <c r="BL94" s="34">
        <f>627.5095*(BC95-BC93)</f>
        <v>10.549369684160737</v>
      </c>
      <c r="BM94" s="34">
        <f>627.5095*(BD95-BD93)</f>
        <v>10.84871681608967</v>
      </c>
      <c r="BN94" s="34">
        <f>627.5095*(BE95-BE93)</f>
        <v>10.924369361355637</v>
      </c>
      <c r="BO94" s="34">
        <f>627.5095*(BI95-BI93)</f>
        <v>16.460342884246788</v>
      </c>
      <c r="BP94" s="34">
        <f>627.5095*(BH95-BH93)</f>
        <v>14.942356615541369</v>
      </c>
      <c r="BQ94" s="34">
        <f>627.5095*(BF95-BF93)</f>
        <v>15.625669911107117</v>
      </c>
      <c r="BR94" s="34">
        <f>627.5095*(BG95-BG93)</f>
        <v>15.38039024950837</v>
      </c>
      <c r="BS94" s="33">
        <f t="shared" si="62"/>
        <v>-1.0799526347384187</v>
      </c>
      <c r="BT94" s="33">
        <f t="shared" si="63"/>
        <v>0.43803363396700057</v>
      </c>
      <c r="BU94" s="68">
        <f t="shared" si="70"/>
        <v>-0.24527966159874737</v>
      </c>
      <c r="BV94" s="18" t="str">
        <f t="shared" si="54"/>
        <v>31_start</v>
      </c>
      <c r="BW94" s="57">
        <f>BL94-'CCSD(T)'!BV95</f>
        <v>-0.27815480572795792</v>
      </c>
      <c r="BX94" s="65">
        <f>BM94-'CCSD(T)'!BV95</f>
        <v>2.1192326200974776E-2</v>
      </c>
      <c r="BY94" s="65">
        <f>BN94-'CCSD(T)'!BV95</f>
        <v>9.6844871466942095E-2</v>
      </c>
      <c r="BZ94" s="57">
        <f>BO94-'CCSD(T)'!BW95</f>
        <v>-0.28543474296349203</v>
      </c>
      <c r="CA94" s="57">
        <f>BP94-'CCSD(T)'!BX95</f>
        <v>-0.20219527401888193</v>
      </c>
      <c r="CB94" s="57"/>
      <c r="CC94" s="57">
        <f>BR94-'CCSD(T)'!BY95</f>
        <v>-0.18137481189339688</v>
      </c>
      <c r="CE94" s="23">
        <f t="shared" si="58"/>
        <v>7.5959531709075989E-2</v>
      </c>
      <c r="CF94" s="23">
        <f t="shared" si="59"/>
        <v>2.0820462125485051E-2</v>
      </c>
      <c r="CH94" s="23"/>
      <c r="CI94" s="5" t="s">
        <v>91</v>
      </c>
      <c r="CJ94" s="33">
        <v>-1058.20692289</v>
      </c>
      <c r="CK94" s="21">
        <f t="shared" si="71"/>
        <v>-1060.7197165388638</v>
      </c>
      <c r="CL94" s="33">
        <v>-1060.7274582949999</v>
      </c>
      <c r="CM94" s="33">
        <v>-1060.6316081049999</v>
      </c>
      <c r="CN94" s="74">
        <v>-1060.498698138</v>
      </c>
      <c r="CO94" s="74">
        <v>-8.8108433863999996E-2</v>
      </c>
      <c r="CP94" s="34">
        <f>627.5095*(CJ95-CJ93)</f>
        <v>10.848896283763555</v>
      </c>
      <c r="CQ94" s="34">
        <f>627.5095*(CN95-CN93)</f>
        <v>16.737909161202495</v>
      </c>
      <c r="CR94" s="34">
        <f>627.5095*(CM95-CM93)</f>
        <v>15.256361741816185</v>
      </c>
      <c r="CS94" s="34">
        <f>627.5095*(CK95-CK93)</f>
        <v>15.930612075727661</v>
      </c>
      <c r="CT94" s="34">
        <f>627.5095*(CL95-CL93)</f>
        <v>15.67967274792893</v>
      </c>
      <c r="CU94" s="33">
        <f t="shared" si="72"/>
        <v>-1.0582364132735655</v>
      </c>
      <c r="CV94" s="33">
        <f t="shared" si="73"/>
        <v>0.42331100611274408</v>
      </c>
      <c r="CW94" s="23"/>
      <c r="CX94" s="33">
        <f>CQ94-'CCSD(T)'!BW95</f>
        <v>-7.8684660077854574E-3</v>
      </c>
      <c r="CY94" s="33">
        <f>CR94-'CCSD(T)'!CF95</f>
        <v>-5.8380790469758637E-3</v>
      </c>
      <c r="CZ94" s="33">
        <f>CS94-'CCSD(T)'!CG95</f>
        <v>0.24627404889336013</v>
      </c>
      <c r="DA94" s="33">
        <f>CT94-'CCSD(T)'!CG95</f>
        <v>-4.6652789053709398E-3</v>
      </c>
      <c r="DB94" s="33">
        <f>CP94-'CCSD(T)'!BV95</f>
        <v>2.1371793874859435E-2</v>
      </c>
      <c r="DC94" s="33"/>
      <c r="DD94" s="33">
        <f t="shared" si="74"/>
        <v>-2.7209872921835299E-2</v>
      </c>
      <c r="DE94" s="33">
        <f t="shared" si="57"/>
        <v>1.1728001416049239E-3</v>
      </c>
      <c r="DH94" s="71" t="str">
        <f t="shared" si="41"/>
        <v>31_start</v>
      </c>
      <c r="DI94" s="71" t="str">
        <f t="shared" si="42"/>
        <v>∆E#rev</v>
      </c>
      <c r="DJ94" s="23">
        <f t="shared" si="43"/>
        <v>0.31400512627481625</v>
      </c>
      <c r="DK94" s="23">
        <f t="shared" si="44"/>
        <v>0.30494216462054347</v>
      </c>
      <c r="DL94" s="23">
        <f t="shared" si="45"/>
        <v>0.29928249842055976</v>
      </c>
      <c r="DN94" s="71">
        <f>'CCSD(T)'!BX95</f>
        <v>15.144551889560251</v>
      </c>
      <c r="DO94" s="23">
        <f t="shared" si="46"/>
        <v>0.11180985225593432</v>
      </c>
      <c r="DP94" s="39">
        <f>'CCSD(T)'!CG95</f>
        <v>15.6843380268343</v>
      </c>
      <c r="DQ94" s="23">
        <f t="shared" si="47"/>
        <v>-4.6652789053709398E-3</v>
      </c>
      <c r="DR94" s="23">
        <f t="shared" si="79"/>
        <v>0.24627404889336013</v>
      </c>
      <c r="DU94" s="75">
        <f t="shared" si="64"/>
        <v>-8.8108433863999996E-2</v>
      </c>
      <c r="DV94" s="23">
        <f t="shared" si="65"/>
        <v>-9.5850189999964641E-2</v>
      </c>
      <c r="DW94">
        <f t="shared" si="75"/>
        <v>1.0878662325097557</v>
      </c>
      <c r="DY94" s="5" t="s">
        <v>91</v>
      </c>
      <c r="DZ94">
        <v>-1062.5873726567099</v>
      </c>
      <c r="EA94" s="34">
        <f>627.5095*(DZ95-DZ93)</f>
        <v>13.086830294761974</v>
      </c>
      <c r="EB94" s="28"/>
      <c r="EC94" s="5" t="s">
        <v>91</v>
      </c>
      <c r="ED94" s="33">
        <v>-1059.0822455380001</v>
      </c>
      <c r="EE94" s="21">
        <f t="shared" si="76"/>
        <v>-1062.7462009864021</v>
      </c>
      <c r="EF94" s="33">
        <v>-1062.7602073400001</v>
      </c>
      <c r="EG94" s="33">
        <v>-1062.587619915</v>
      </c>
      <c r="EH94" s="74">
        <v>-1062.5503545890001</v>
      </c>
      <c r="EI94" s="74">
        <v>-0.15858107140200001</v>
      </c>
      <c r="EJ94" s="34">
        <f>627.5095*(ED95-ED93)</f>
        <v>11.093200792214706</v>
      </c>
      <c r="EK94" s="34">
        <f>627.5095*(EH95-EH93)</f>
        <v>11.369296814693776</v>
      </c>
      <c r="EL94" s="34">
        <f>627.5095*(EG95-EG93)</f>
        <v>13.127422811397892</v>
      </c>
      <c r="EM94" s="34">
        <f>627.5095*(EE95-EE93)</f>
        <v>13.880740078904832</v>
      </c>
      <c r="EN94" s="34">
        <f>627.5095*(EF95-EF93)</f>
        <v>13.412037902786933</v>
      </c>
      <c r="EO94" s="33">
        <f t="shared" si="77"/>
        <v>2.0427410880931571</v>
      </c>
      <c r="EP94" s="33">
        <f t="shared" si="78"/>
        <v>0.28461509138904084</v>
      </c>
      <c r="ER94" s="39"/>
      <c r="ES94" s="23">
        <f>EN94-'LNO-CCSD(T)-def2nZVP'!MF95</f>
        <v>3.3891185694429282E-2</v>
      </c>
      <c r="ET94" s="33">
        <f>EN94-'LNO-CCSD(T)-def2nZVP'!PV95</f>
        <v>0.51685917022893157</v>
      </c>
      <c r="EU94" s="23"/>
    </row>
    <row r="95" spans="1:151" ht="17">
      <c r="A95" s="1">
        <v>-10.08</v>
      </c>
      <c r="B95" s="6"/>
      <c r="C95" s="5" t="s">
        <v>92</v>
      </c>
      <c r="D95" s="33">
        <v>-1058.2622631869999</v>
      </c>
      <c r="E95" s="33">
        <f t="shared" si="66"/>
        <v>-1061.20210776674</v>
      </c>
      <c r="F95" s="33">
        <v>-1061.211249145</v>
      </c>
      <c r="G95" s="33">
        <v>-1061.096426287</v>
      </c>
      <c r="H95" s="33">
        <v>-1061.0064915339999</v>
      </c>
      <c r="I95" s="335">
        <v>-0.10568147974</v>
      </c>
      <c r="J95" s="18" t="s">
        <v>120</v>
      </c>
      <c r="K95" s="34">
        <f>627.5095*(D93-D94)</f>
        <v>11.116370953081738</v>
      </c>
      <c r="L95" s="34">
        <f>627.5095*(H93-H94)</f>
        <v>-13.866179705627488</v>
      </c>
      <c r="M95" s="34">
        <f>627.5095*(G93-G94)</f>
        <v>-6.8370987833164225</v>
      </c>
      <c r="N95" s="34">
        <f>627.5095*(E93-E94)</f>
        <v>-9.9319407728456888</v>
      </c>
      <c r="O95" s="34">
        <f>627.5095*(F93-F94)</f>
        <v>-9.6946534270298272</v>
      </c>
      <c r="P95" s="33">
        <f t="shared" si="60"/>
        <v>4.1715262785976606</v>
      </c>
      <c r="Q95" s="23">
        <f t="shared" si="61"/>
        <v>-2.8575546437134047</v>
      </c>
      <c r="R95" s="33">
        <f>O95-'CCSD(T)'!CI96</f>
        <v>0.53416799327243503</v>
      </c>
      <c r="S95" s="33"/>
      <c r="T95" s="5" t="s">
        <v>92</v>
      </c>
      <c r="U95" s="9">
        <v>-1058.2619887349999</v>
      </c>
      <c r="V95" s="52">
        <f t="shared" si="67"/>
        <v>-1061.201657012836</v>
      </c>
      <c r="W95" s="336">
        <v>-1061.2107959340001</v>
      </c>
      <c r="X95" s="10">
        <v>-1061.0960034499999</v>
      </c>
      <c r="Y95" s="99">
        <v>-1061.006195342</v>
      </c>
      <c r="Z95" s="8">
        <v>-0.105653562836</v>
      </c>
      <c r="AA95" s="18" t="s">
        <v>120</v>
      </c>
      <c r="AB95" s="34">
        <f>627.5095*(U93-U94)</f>
        <v>10.969032349957095</v>
      </c>
      <c r="AC95" s="34">
        <f>627.5095*(Y93-Y94)</f>
        <v>-14.132940896627494</v>
      </c>
      <c r="AD95" s="34">
        <f>627.5095*(X93-X94)</f>
        <v>-7.0002292904469474</v>
      </c>
      <c r="AE95" s="34">
        <f>627.5095*(V93-V94)</f>
        <v>-10.08466334726042</v>
      </c>
      <c r="AF95" s="34">
        <f>627.5095*(W93-W94)</f>
        <v>-9.8211643621616282</v>
      </c>
      <c r="AG95" s="33">
        <f t="shared" si="80"/>
        <v>4.3117765344658654</v>
      </c>
      <c r="AH95" s="23">
        <f t="shared" si="81"/>
        <v>-2.8209350717146808</v>
      </c>
      <c r="AI95" s="39">
        <f>AF95-'CCSD(T)'!CI96</f>
        <v>0.40765705814063402</v>
      </c>
      <c r="AJ95" s="361"/>
      <c r="AK95" s="5" t="s">
        <v>92</v>
      </c>
      <c r="AL95" s="9">
        <v>-1058.261988793</v>
      </c>
      <c r="AM95" s="52">
        <f t="shared" si="68"/>
        <v>-1061.1942742398589</v>
      </c>
      <c r="AN95" s="277">
        <v>-1061.2020436759999</v>
      </c>
      <c r="AO95" s="9">
        <v>-1061.093371255</v>
      </c>
      <c r="AP95" s="8">
        <v>-1061.0038519479999</v>
      </c>
      <c r="AQ95" s="8">
        <v>-0.100902984859</v>
      </c>
      <c r="AR95" s="18" t="s">
        <v>120</v>
      </c>
      <c r="AS95" s="34">
        <f>627.5095*(AL93-AL94)</f>
        <v>10.969017917248548</v>
      </c>
      <c r="AT95" s="34">
        <f>627.5095*(AP93-AP94)</f>
        <v>-13.865426066697989</v>
      </c>
      <c r="AU95" s="34">
        <f>627.5095*(AO93-AO94)</f>
        <v>-9.0298466448190418</v>
      </c>
      <c r="AV95" s="34">
        <f>627.5095*(AM93-AM94)</f>
        <v>-11.763424252911236</v>
      </c>
      <c r="AW95" s="34">
        <f>627.5095*(AN93-AN94)</f>
        <v>-11.567128597307841</v>
      </c>
      <c r="AX95" s="33">
        <f t="shared" si="82"/>
        <v>2.2982974693901479</v>
      </c>
      <c r="AY95" s="23">
        <f t="shared" si="83"/>
        <v>-2.5372819524887991</v>
      </c>
      <c r="AZ95" s="33">
        <f>AW95-'CCSD(T)'!CI96</f>
        <v>-1.3383071770055786</v>
      </c>
      <c r="BA95" s="33"/>
      <c r="BB95" s="5" t="s">
        <v>92</v>
      </c>
      <c r="BC95" s="33">
        <v>-1058.172777153</v>
      </c>
      <c r="BD95" s="33">
        <v>-1058.1724511899999</v>
      </c>
      <c r="BE95" s="33">
        <v>-1058.1711328900001</v>
      </c>
      <c r="BF95" s="33">
        <f t="shared" si="69"/>
        <v>-1060.7122366085359</v>
      </c>
      <c r="BG95" s="33">
        <v>-1060.7198708420001</v>
      </c>
      <c r="BH95" s="33">
        <v>-1060.621460457</v>
      </c>
      <c r="BI95" s="33">
        <v>-1060.4980977329999</v>
      </c>
      <c r="BJ95" s="4">
        <v>-9.0776151535999994E-2</v>
      </c>
      <c r="BK95" s="18" t="s">
        <v>120</v>
      </c>
      <c r="BL95" s="34">
        <f>627.5095*(BC93-BC94)</f>
        <v>10.963507128885254</v>
      </c>
      <c r="BM95" s="34">
        <f>627.5095*(BD93-BD94)</f>
        <v>10.782683991313851</v>
      </c>
      <c r="BN95" s="34">
        <f>627.5095*(BE93-BE94)</f>
        <v>10.689298027492818</v>
      </c>
      <c r="BO95" s="34">
        <f>627.5095*(BI93-BI94)</f>
        <v>-15.864092142365626</v>
      </c>
      <c r="BP95" s="34">
        <f>627.5095*(BH93-BH94)</f>
        <v>-8.404867263061865</v>
      </c>
      <c r="BQ95" s="34">
        <f>627.5095*(BF93-BF94)</f>
        <v>-10.760216008719675</v>
      </c>
      <c r="BR95" s="34">
        <f>627.5095*(BG93-BG94)</f>
        <v>-10.440025526362756</v>
      </c>
      <c r="BS95" s="33">
        <f t="shared" si="62"/>
        <v>5.4240666160028699</v>
      </c>
      <c r="BT95" s="33">
        <f t="shared" si="63"/>
        <v>-2.0351582633008913</v>
      </c>
      <c r="BU95" s="68">
        <f t="shared" si="70"/>
        <v>0.32019048235691905</v>
      </c>
      <c r="BV95" s="18" t="str">
        <f t="shared" si="54"/>
        <v>31_ts</v>
      </c>
      <c r="BW95" s="57">
        <f>BL95-'CCSD(T)'!BV96</f>
        <v>-0.51172251374708289</v>
      </c>
      <c r="BX95" s="65">
        <f>BM95-'CCSD(T)'!BV96</f>
        <v>-0.69254565131848622</v>
      </c>
      <c r="BY95" s="65">
        <f>BN95-'CCSD(T)'!BV96</f>
        <v>-0.78593161513951948</v>
      </c>
      <c r="BZ95" s="57">
        <f>BO95-'CCSD(T)'!BW96</f>
        <v>-0.19068491721993652</v>
      </c>
      <c r="CA95" s="57">
        <f>BP95-'CCSD(T)'!BX96</f>
        <v>-0.32042553868036627</v>
      </c>
      <c r="CB95" s="57"/>
      <c r="CC95" s="57">
        <f>BR95-'CCSD(T)'!BY96</f>
        <v>-0.29506015520994744</v>
      </c>
      <c r="CE95" s="23">
        <f t="shared" si="58"/>
        <v>0.19129697506671661</v>
      </c>
      <c r="CF95" s="23">
        <f t="shared" si="59"/>
        <v>2.5365383470418834E-2</v>
      </c>
      <c r="CH95" s="23"/>
      <c r="CI95" s="5" t="s">
        <v>92</v>
      </c>
      <c r="CJ95" s="33">
        <v>-1058.1724509200001</v>
      </c>
      <c r="CK95" s="21">
        <f t="shared" si="71"/>
        <v>-1060.7117865630751</v>
      </c>
      <c r="CL95" s="33">
        <v>-1060.7194065589999</v>
      </c>
      <c r="CM95" s="33">
        <v>-1060.621018177</v>
      </c>
      <c r="CN95" s="74">
        <v>-1060.497739245</v>
      </c>
      <c r="CO95" s="74">
        <v>-9.0768386074999999E-2</v>
      </c>
      <c r="CP95" s="34">
        <f>627.5095*(CJ93-CJ94)</f>
        <v>10.782592374896977</v>
      </c>
      <c r="CQ95" s="34">
        <f>627.5095*(CN93-CN94)</f>
        <v>-16.136194694243542</v>
      </c>
      <c r="CR95" s="34">
        <f>627.5095*(CM93-CM94)</f>
        <v>-8.6110813175347936</v>
      </c>
      <c r="CS95" s="34">
        <f>627.5095*(CK93-CK94)</f>
        <v>-10.954476933495801</v>
      </c>
      <c r="CT95" s="34">
        <f>627.5095*(CL93-CL94)</f>
        <v>-10.627131916455546</v>
      </c>
      <c r="CU95" s="33">
        <f t="shared" si="72"/>
        <v>5.5090627777879959</v>
      </c>
      <c r="CV95" s="33">
        <f t="shared" si="73"/>
        <v>-2.0160505989207529</v>
      </c>
      <c r="CW95" s="23"/>
      <c r="CX95" s="33">
        <f>CQ95-'CCSD(T)'!BW96</f>
        <v>-0.46278746909785262</v>
      </c>
      <c r="CY95" s="33">
        <f>CR95-'CCSD(T)'!CF96</f>
        <v>0.15581623815463175</v>
      </c>
      <c r="CZ95" s="33">
        <f>CS95-'CCSD(T)'!CG96</f>
        <v>-0.14690971875708669</v>
      </c>
      <c r="DA95" s="33">
        <f>CT95-'CCSD(T)'!CG96</f>
        <v>0.18043529828316807</v>
      </c>
      <c r="DB95" s="33">
        <f>CP95-'CCSD(T)'!BV96</f>
        <v>-0.6926372677353605</v>
      </c>
      <c r="DC95" s="33"/>
      <c r="DD95" s="33">
        <f t="shared" si="74"/>
        <v>0.84845350588999224</v>
      </c>
      <c r="DE95" s="33">
        <f t="shared" si="57"/>
        <v>2.4619060128536319E-2</v>
      </c>
      <c r="DH95" s="71" t="str">
        <f t="shared" si="41"/>
        <v>31_ts</v>
      </c>
      <c r="DI95" s="71" t="str">
        <f t="shared" si="42"/>
        <v>∆Ereac</v>
      </c>
      <c r="DJ95" s="23">
        <f t="shared" si="43"/>
        <v>-0.20621405447292851</v>
      </c>
      <c r="DK95" s="23">
        <f t="shared" si="44"/>
        <v>-0.19426092477612578</v>
      </c>
      <c r="DL95" s="23">
        <f t="shared" si="45"/>
        <v>-0.18710639009279006</v>
      </c>
      <c r="DN95" s="71">
        <f>'CCSD(T)'!BX96</f>
        <v>-8.0844417243814988</v>
      </c>
      <c r="DO95" s="23">
        <f t="shared" si="46"/>
        <v>-0.52663959315329478</v>
      </c>
      <c r="DP95" s="39">
        <f>'CCSD(T)'!CG96</f>
        <v>-10.807567214738715</v>
      </c>
      <c r="DQ95" s="23">
        <f t="shared" si="47"/>
        <v>0.18043529828316807</v>
      </c>
      <c r="DR95" s="23">
        <f t="shared" si="79"/>
        <v>-0.14690971875708669</v>
      </c>
      <c r="DU95" s="75">
        <f t="shared" si="64"/>
        <v>-9.0768386074999999E-2</v>
      </c>
      <c r="DV95" s="23">
        <f t="shared" si="65"/>
        <v>-9.8388381999939156E-2</v>
      </c>
      <c r="DW95">
        <f t="shared" si="75"/>
        <v>1.0839498888813879</v>
      </c>
      <c r="DY95" s="5" t="s">
        <v>92</v>
      </c>
      <c r="DZ95">
        <v>-1062.5782321930001</v>
      </c>
      <c r="EA95" s="34">
        <f>627.5095*(DZ93-DZ94)</f>
        <v>-7.3511024824227897</v>
      </c>
      <c r="EB95" s="28"/>
      <c r="EC95" s="5" t="s">
        <v>92</v>
      </c>
      <c r="ED95" s="33">
        <v>-1059.0506219870001</v>
      </c>
      <c r="EE95" s="21">
        <f t="shared" si="76"/>
        <v>-1062.7408208770451</v>
      </c>
      <c r="EF95" s="33">
        <v>-1062.754623093</v>
      </c>
      <c r="EG95" s="33">
        <v>-1062.578055598</v>
      </c>
      <c r="EH95" s="74">
        <v>-1062.554033718</v>
      </c>
      <c r="EI95" s="74">
        <v>-0.16276527904499999</v>
      </c>
      <c r="EJ95" s="34">
        <f>627.5095*(ED93-ED94)</f>
        <v>8.7508778839813548</v>
      </c>
      <c r="EK95" s="34">
        <f>627.5095*(EH93-EH94)</f>
        <v>-13.677985213869118</v>
      </c>
      <c r="EL95" s="34">
        <f>627.5095*(EG93-EG94)</f>
        <v>-7.1257230328782137</v>
      </c>
      <c r="EM95" s="34">
        <f>627.5095*(EE93-EE94)</f>
        <v>-10.50467034633586</v>
      </c>
      <c r="EN95" s="34">
        <f>627.5095*(EF93-EF94)</f>
        <v>-9.9078698598680912</v>
      </c>
      <c r="EO95" s="33">
        <f t="shared" si="77"/>
        <v>3.7701153540010264</v>
      </c>
      <c r="EP95" s="33">
        <f t="shared" si="78"/>
        <v>-2.7821468269898775</v>
      </c>
      <c r="ER95" s="39"/>
      <c r="ES95" s="23">
        <f>EN95-'LNO-CCSD(T)-def2nZVP'!MF96</f>
        <v>0.19018556676339138</v>
      </c>
      <c r="ET95" s="33">
        <f>EN95-'LNO-CCSD(T)-def2nZVP'!PV96</f>
        <v>7.5912820021335037E-2</v>
      </c>
      <c r="EU95" s="23"/>
    </row>
    <row r="96" spans="1:151" ht="17">
      <c r="A96" s="1">
        <v>19.16</v>
      </c>
      <c r="B96" s="6"/>
      <c r="C96" s="5" t="s">
        <v>93</v>
      </c>
      <c r="D96" s="33">
        <v>-995.06769312599999</v>
      </c>
      <c r="E96" s="33">
        <f t="shared" si="66"/>
        <v>-996.49435653528406</v>
      </c>
      <c r="F96" s="33">
        <v>-996.501501244</v>
      </c>
      <c r="G96" s="33">
        <v>-996.44230160300003</v>
      </c>
      <c r="H96" s="33">
        <v>-996.43029188599996</v>
      </c>
      <c r="I96" s="335">
        <v>-5.2054932284000002E-2</v>
      </c>
      <c r="J96" s="18" t="s">
        <v>118</v>
      </c>
      <c r="K96" s="34">
        <f>627.5095*(D98-D97)</f>
        <v>30.220160984434838</v>
      </c>
      <c r="L96" s="34">
        <f>627.5095*(H98-H97)</f>
        <v>20.833145972421473</v>
      </c>
      <c r="M96" s="34">
        <f>627.5095*(G98-G97)</f>
        <v>23.250930035763833</v>
      </c>
      <c r="N96" s="34">
        <f>627.5095*(E98-E97)</f>
        <v>23.303649432474565</v>
      </c>
      <c r="O96" s="34">
        <f>627.5095*(F98-F97)</f>
        <v>23.577884448108737</v>
      </c>
      <c r="P96" s="33">
        <f t="shared" si="60"/>
        <v>2.7447384756872637</v>
      </c>
      <c r="Q96" s="23">
        <f t="shared" si="61"/>
        <v>0.32695441234490374</v>
      </c>
      <c r="R96" s="33">
        <f>O96-'CCSD(T)'!CI97</f>
        <v>-7.8692697693266922E-2</v>
      </c>
      <c r="S96" s="33"/>
      <c r="T96" s="5" t="s">
        <v>93</v>
      </c>
      <c r="U96" s="9">
        <v>-995.06863946500005</v>
      </c>
      <c r="V96" s="52">
        <f t="shared" si="67"/>
        <v>-996.49519673706504</v>
      </c>
      <c r="W96" s="336">
        <v>-996.50233424099997</v>
      </c>
      <c r="X96" s="10">
        <v>-996.44313610400002</v>
      </c>
      <c r="Y96" s="99">
        <v>-996.43122966299995</v>
      </c>
      <c r="Z96" s="276">
        <v>-5.2060633065E-2</v>
      </c>
      <c r="AA96" s="18" t="s">
        <v>118</v>
      </c>
      <c r="AB96" s="34">
        <f>627.5095*(U98-U97)</f>
        <v>29.695760707946164</v>
      </c>
      <c r="AC96" s="34">
        <f>627.5095*(Y98-Y97)</f>
        <v>20.421269444485453</v>
      </c>
      <c r="AD96" s="34">
        <f>627.5095*(X98-X97)</f>
        <v>22.776252357043742</v>
      </c>
      <c r="AE96" s="34">
        <f>627.5095*(V98-V97)</f>
        <v>22.822916287768923</v>
      </c>
      <c r="AF96" s="34">
        <f>627.5095*(W98-W97)</f>
        <v>23.093179795045472</v>
      </c>
      <c r="AG96" s="33">
        <f t="shared" si="80"/>
        <v>2.6719103505600188</v>
      </c>
      <c r="AH96" s="23">
        <f t="shared" si="81"/>
        <v>0.31692743800173062</v>
      </c>
      <c r="AI96" s="39">
        <f>AF96-'CCSD(T)'!CI97</f>
        <v>-0.56339735075653152</v>
      </c>
      <c r="AJ96" s="361"/>
      <c r="AK96" s="5" t="s">
        <v>93</v>
      </c>
      <c r="AL96" s="9">
        <v>-995.06863945500004</v>
      </c>
      <c r="AM96" s="52">
        <f t="shared" si="68"/>
        <v>-996.48879429650594</v>
      </c>
      <c r="AN96" s="277">
        <v>-996.495038916</v>
      </c>
      <c r="AO96" s="9">
        <v>-996.43845702299996</v>
      </c>
      <c r="AP96" s="276">
        <v>-996.43029974199999</v>
      </c>
      <c r="AQ96" s="276">
        <v>-5.0337273506000001E-2</v>
      </c>
      <c r="AR96" s="18" t="s">
        <v>118</v>
      </c>
      <c r="AS96" s="34">
        <f>627.5095*(AL98-AL97)</f>
        <v>29.695784553269007</v>
      </c>
      <c r="AT96" s="34">
        <f>627.5095*(AP98-AP97)</f>
        <v>20.419620976983964</v>
      </c>
      <c r="AU96" s="34">
        <f>627.5095*(AO98-AO97)</f>
        <v>22.586856812248225</v>
      </c>
      <c r="AV96" s="34">
        <f>627.5095*(AM98-AM97)</f>
        <v>22.575517046625741</v>
      </c>
      <c r="AW96" s="34">
        <f>627.5095*(AN98-AN97)</f>
        <v>22.772598369201578</v>
      </c>
      <c r="AX96" s="33">
        <f t="shared" si="82"/>
        <v>2.352977392217614</v>
      </c>
      <c r="AY96" s="23">
        <f t="shared" si="83"/>
        <v>0.18574155695335293</v>
      </c>
      <c r="AZ96" s="33">
        <f>AW96-'CCSD(T)'!CI97</f>
        <v>-0.88397877660042568</v>
      </c>
      <c r="BA96" s="33"/>
      <c r="BB96" s="5" t="s">
        <v>93</v>
      </c>
      <c r="BC96" s="33">
        <v>-995.023690827</v>
      </c>
      <c r="BD96" s="33">
        <v>-995.02449868999997</v>
      </c>
      <c r="BE96" s="33">
        <v>-995.02357419999998</v>
      </c>
      <c r="BF96" s="33">
        <f t="shared" si="69"/>
        <v>-996.17066730621195</v>
      </c>
      <c r="BG96" s="33">
        <v>-996.176569406</v>
      </c>
      <c r="BH96" s="33">
        <v>-996.12719456599996</v>
      </c>
      <c r="BI96" s="33">
        <v>-996.07925525799999</v>
      </c>
      <c r="BJ96" s="4">
        <v>-4.3472740211999997E-2</v>
      </c>
      <c r="BK96" s="18" t="s">
        <v>118</v>
      </c>
      <c r="BL96" s="34">
        <f>627.5095*(BC98-BC97)</f>
        <v>30.051618835320919</v>
      </c>
      <c r="BM96" s="34">
        <f>627.5095*(BD98-BD97)</f>
        <v>29.652277437141802</v>
      </c>
      <c r="BN96" s="34">
        <f>627.5095*(BE98-BE97)</f>
        <v>29.644132363791012</v>
      </c>
      <c r="BO96" s="34">
        <f>627.5095*(BI98-BI97)</f>
        <v>21.124530008756299</v>
      </c>
      <c r="BP96" s="34">
        <f>627.5095*(BH98-BH97)</f>
        <v>22.589295941633537</v>
      </c>
      <c r="BQ96" s="34">
        <f>627.5095*(BF98-BF97)</f>
        <v>22.723283168107841</v>
      </c>
      <c r="BR96" s="34">
        <f>627.5095*(BG98-BG97)</f>
        <v>23.039714103171988</v>
      </c>
      <c r="BS96" s="33">
        <f t="shared" si="62"/>
        <v>1.9151840944156895</v>
      </c>
      <c r="BT96" s="33">
        <f t="shared" si="63"/>
        <v>0.45041816153845105</v>
      </c>
      <c r="BU96" s="68">
        <f t="shared" si="70"/>
        <v>0.31643093506414743</v>
      </c>
      <c r="BV96" s="18" t="str">
        <f t="shared" si="54"/>
        <v>32_end</v>
      </c>
      <c r="BW96" s="57">
        <f>BL96-'CCSD(T)'!BV97</f>
        <v>-0.42109869939432443</v>
      </c>
      <c r="BX96" s="65">
        <f>BM96-'CCSD(T)'!BV97</f>
        <v>-0.82044009757344227</v>
      </c>
      <c r="BY96" s="65">
        <f>BN96-'CCSD(T)'!BV97</f>
        <v>-0.82858517092423156</v>
      </c>
      <c r="BZ96" s="57">
        <f>BO96-'CCSD(T)'!BW97</f>
        <v>-0.53690561212994936</v>
      </c>
      <c r="CA96" s="57">
        <f>BP96-'CCSD(T)'!BX97</f>
        <v>-0.85207767429098169</v>
      </c>
      <c r="CB96" s="57"/>
      <c r="CC96" s="57">
        <f>BR96-'CCSD(T)'!BY97</f>
        <v>-1.0597528675415404</v>
      </c>
      <c r="CE96" s="23">
        <f t="shared" si="58"/>
        <v>-0.43097897489665726</v>
      </c>
      <c r="CF96" s="23">
        <f t="shared" si="59"/>
        <v>-0.20767519325055872</v>
      </c>
      <c r="CH96" s="23"/>
      <c r="CI96" s="5" t="s">
        <v>93</v>
      </c>
      <c r="CJ96" s="33">
        <v>-995.02449869899999</v>
      </c>
      <c r="CK96" s="21">
        <f t="shared" si="71"/>
        <v>-996.17135282341405</v>
      </c>
      <c r="CL96" s="33">
        <v>-996.17725415799998</v>
      </c>
      <c r="CM96" s="33">
        <v>-996.127873765</v>
      </c>
      <c r="CN96" s="74">
        <v>-996.080040693</v>
      </c>
      <c r="CO96" s="74">
        <v>-4.3479058414000002E-2</v>
      </c>
      <c r="CP96" s="34">
        <f>627.5095*(CJ98-CJ97)</f>
        <v>29.652194605907699</v>
      </c>
      <c r="CQ96" s="34">
        <f>627.5095*(CN98-CN97)</f>
        <v>20.803779782787203</v>
      </c>
      <c r="CR96" s="34">
        <f>627.5095*(CM98-CM97)</f>
        <v>22.259708499449548</v>
      </c>
      <c r="CS96" s="34">
        <f>627.5095*(CK98-CK97)</f>
        <v>22.381638873913065</v>
      </c>
      <c r="CT96" s="34">
        <f>627.5095*(CL98-CL97)</f>
        <v>22.687167970868948</v>
      </c>
      <c r="CU96" s="33">
        <f t="shared" si="72"/>
        <v>1.8833881880817458</v>
      </c>
      <c r="CV96" s="33">
        <f t="shared" si="73"/>
        <v>0.42745947141940022</v>
      </c>
      <c r="CW96" s="23"/>
      <c r="CX96" s="33">
        <f>CQ96-'CCSD(T)'!BW97</f>
        <v>-0.85765583809904555</v>
      </c>
      <c r="CY96" s="33">
        <f>CR96-'CCSD(T)'!CF97</f>
        <v>-0.35208492347662812</v>
      </c>
      <c r="CZ96" s="33">
        <f>CS96-'CCSD(T)'!CG97</f>
        <v>-0.89757899394873775</v>
      </c>
      <c r="DA96" s="33">
        <f>CT96-'CCSD(T)'!CG97</f>
        <v>-0.59204989699285449</v>
      </c>
      <c r="DB96" s="33">
        <f>CP96-'CCSD(T)'!BV97</f>
        <v>-0.82052292880754507</v>
      </c>
      <c r="DC96" s="33"/>
      <c r="DD96" s="33">
        <f t="shared" si="74"/>
        <v>0.46843800533091695</v>
      </c>
      <c r="DE96" s="33">
        <f t="shared" si="57"/>
        <v>-0.23996497351622637</v>
      </c>
      <c r="DH96" s="71" t="str">
        <f t="shared" ref="DH96:DH107" si="84">CI96</f>
        <v>32_end</v>
      </c>
      <c r="DI96" s="71" t="str">
        <f t="shared" ref="DI96:DI107" si="85">BK96</f>
        <v>∆E#fwd</v>
      </c>
      <c r="DJ96" s="23">
        <f t="shared" ref="DJ96:DJ107" si="86">CR96-BP96</f>
        <v>-0.32958744218398905</v>
      </c>
      <c r="DK96" s="23">
        <f t="shared" ref="DK96:DK107" si="87">CS96-BQ96</f>
        <v>-0.34164429419477571</v>
      </c>
      <c r="DL96" s="23">
        <f t="shared" ref="DL96:DL107" si="88">CT96-BR96</f>
        <v>-0.35254613230303988</v>
      </c>
      <c r="DN96" s="71">
        <f>'CCSD(T)'!BX97</f>
        <v>23.441373615924519</v>
      </c>
      <c r="DO96" s="23">
        <f t="shared" si="46"/>
        <v>-1.1816651164749707</v>
      </c>
      <c r="DP96" s="39">
        <f>'CCSD(T)'!CG97</f>
        <v>23.279217867861803</v>
      </c>
      <c r="DQ96" s="23">
        <f t="shared" si="47"/>
        <v>-0.59204989699285449</v>
      </c>
      <c r="DR96" s="23">
        <f t="shared" si="79"/>
        <v>-0.89757899394873775</v>
      </c>
      <c r="DU96" s="75">
        <f t="shared" si="64"/>
        <v>-4.3479058414000002E-2</v>
      </c>
      <c r="DV96" s="23">
        <f t="shared" si="65"/>
        <v>-4.938039299997854E-2</v>
      </c>
      <c r="DW96">
        <f t="shared" si="75"/>
        <v>1.1357282057441782</v>
      </c>
      <c r="DY96" s="5" t="s">
        <v>93</v>
      </c>
      <c r="DZ96" s="4">
        <v>-997.35050784941598</v>
      </c>
      <c r="EA96" s="34">
        <f>627.5095*(DZ98-DZ97)</f>
        <v>19.961095855189029</v>
      </c>
      <c r="EB96" s="28"/>
      <c r="EC96" s="5" t="s">
        <v>93</v>
      </c>
      <c r="ED96" s="33">
        <v>-995.54618034700002</v>
      </c>
      <c r="EE96" s="21">
        <f t="shared" si="76"/>
        <v>-997.43307123110901</v>
      </c>
      <c r="EF96" s="33">
        <v>-997.44425826400004</v>
      </c>
      <c r="EG96" s="33">
        <v>-997.35014143299998</v>
      </c>
      <c r="EH96" s="74">
        <v>-997.37775976600005</v>
      </c>
      <c r="EI96" s="74">
        <v>-8.2929798109000002E-2</v>
      </c>
      <c r="EJ96" s="34">
        <f>627.5095*(ED98-ED97)</f>
        <v>26.82319164447922</v>
      </c>
      <c r="EK96" s="34">
        <f>627.5095*(EH98-EH97)</f>
        <v>16.269412451038228</v>
      </c>
      <c r="EL96" s="34">
        <f>627.5095*(EG98-EG97)</f>
        <v>19.988610429333505</v>
      </c>
      <c r="EM96" s="34">
        <f>627.5095*(EE98-EE97)</f>
        <v>19.706342087365478</v>
      </c>
      <c r="EN96" s="34">
        <f>627.5095*(EF98-EF97)</f>
        <v>19.826645834865733</v>
      </c>
      <c r="EO96" s="33">
        <f t="shared" si="77"/>
        <v>3.557233383827505</v>
      </c>
      <c r="EP96" s="33">
        <f t="shared" si="78"/>
        <v>-0.16196459446777212</v>
      </c>
      <c r="ER96" s="39"/>
      <c r="ES96" s="23">
        <f>EN96-'LNO-CCSD(T)-def2nZVP'!MF97</f>
        <v>-0.67071099639275289</v>
      </c>
      <c r="ET96" s="33">
        <f>EN96-'LNO-CCSD(T)-def2nZVP'!PV97</f>
        <v>-0.35194022934136626</v>
      </c>
      <c r="EU96" s="23"/>
    </row>
    <row r="97" spans="1:151" ht="17">
      <c r="A97" s="1">
        <v>64.569999999999993</v>
      </c>
      <c r="B97" s="6"/>
      <c r="C97" s="5" t="s">
        <v>94</v>
      </c>
      <c r="D97" s="33">
        <v>-995.02758348999998</v>
      </c>
      <c r="E97" s="33">
        <f t="shared" si="66"/>
        <v>-996.43858814136092</v>
      </c>
      <c r="F97" s="33">
        <v>-996.44616329300004</v>
      </c>
      <c r="G97" s="33">
        <v>-996.38671523699998</v>
      </c>
      <c r="H97" s="33">
        <v>-996.34771232200001</v>
      </c>
      <c r="I97" s="335">
        <v>-5.1872904360999998E-2</v>
      </c>
      <c r="J97" s="18" t="s">
        <v>119</v>
      </c>
      <c r="K97" s="34">
        <f>627.5095*(D98-D96)</f>
        <v>55.389338615983775</v>
      </c>
      <c r="L97" s="34">
        <f>627.5095*(H98-H96)</f>
        <v>72.652606888252436</v>
      </c>
      <c r="M97" s="34">
        <f>627.5095*(G98-G96)</f>
        <v>58.131902771276501</v>
      </c>
      <c r="N97" s="34">
        <f>627.5095*(E98-E96)</f>
        <v>58.298846418981562</v>
      </c>
      <c r="O97" s="34">
        <f>627.5095*(F98-F96)</f>
        <v>58.302974411115542</v>
      </c>
      <c r="P97" s="33">
        <f t="shared" si="60"/>
        <v>-14.349632477136893</v>
      </c>
      <c r="Q97" s="23">
        <f t="shared" si="61"/>
        <v>0.17107163983904172</v>
      </c>
      <c r="R97" s="33">
        <f>O97-'CCSD(T)'!CI98</f>
        <v>-0.13663998462960336</v>
      </c>
      <c r="S97" s="33"/>
      <c r="T97" s="5" t="s">
        <v>94</v>
      </c>
      <c r="U97" s="9">
        <v>-995.02684215900001</v>
      </c>
      <c r="V97" s="52">
        <f t="shared" si="67"/>
        <v>-996.43790012685201</v>
      </c>
      <c r="W97" s="336">
        <v>-996.44545494399995</v>
      </c>
      <c r="X97" s="10">
        <v>-996.38603549200002</v>
      </c>
      <c r="Y97" s="99">
        <v>-996.34709800500002</v>
      </c>
      <c r="Z97" s="276">
        <v>-5.1864634851999998E-2</v>
      </c>
      <c r="AA97" s="18" t="s">
        <v>119</v>
      </c>
      <c r="AB97" s="34">
        <f>627.5095*(U98-U96)</f>
        <v>55.923967297375093</v>
      </c>
      <c r="AC97" s="34">
        <f>627.5095*(Y98-Y96)</f>
        <v>73.214684090194368</v>
      </c>
      <c r="AD97" s="34">
        <f>627.5095*(X98-X96)</f>
        <v>58.607428842857288</v>
      </c>
      <c r="AE97" s="34">
        <f>627.5095*(V98-V96)</f>
        <v>58.77708351424193</v>
      </c>
      <c r="AF97" s="34">
        <f>627.5095*(W98-W96)</f>
        <v>58.785479015881499</v>
      </c>
      <c r="AG97" s="33">
        <f t="shared" si="80"/>
        <v>-14.429205074312868</v>
      </c>
      <c r="AH97" s="23">
        <f t="shared" si="81"/>
        <v>0.17805017302421078</v>
      </c>
      <c r="AI97" s="39">
        <f>AF97-'CCSD(T)'!CI98</f>
        <v>0.34586462013635355</v>
      </c>
      <c r="AJ97" s="361"/>
      <c r="AK97" s="5" t="s">
        <v>94</v>
      </c>
      <c r="AL97" s="9">
        <v>-995.02684217299998</v>
      </c>
      <c r="AM97" s="52">
        <f t="shared" si="68"/>
        <v>-996.43059216465201</v>
      </c>
      <c r="AN97" s="277">
        <v>-996.43704459399999</v>
      </c>
      <c r="AO97" s="9">
        <v>-996.38075086000003</v>
      </c>
      <c r="AP97" s="276">
        <v>-996.34624508499996</v>
      </c>
      <c r="AQ97" s="276">
        <v>-4.9841304651999999E-2</v>
      </c>
      <c r="AR97" s="18" t="s">
        <v>119</v>
      </c>
      <c r="AS97" s="34">
        <f>627.5095*(AL98-AL96)</f>
        <v>55.923976082486526</v>
      </c>
      <c r="AT97" s="34">
        <f>627.5095*(AP98-AP96)</f>
        <v>73.164716763740671</v>
      </c>
      <c r="AU97" s="34">
        <f>627.5095*(AO98-AO96)</f>
        <v>58.798022303246967</v>
      </c>
      <c r="AV97" s="34">
        <f>627.5095*(AM98-AM96)</f>
        <v>59.097907705220599</v>
      </c>
      <c r="AW97" s="34">
        <f>627.5095*(AN98-AN96)</f>
        <v>59.164586370268864</v>
      </c>
      <c r="AX97" s="33">
        <f t="shared" si="82"/>
        <v>-14.000130393471807</v>
      </c>
      <c r="AY97" s="23">
        <f t="shared" si="83"/>
        <v>0.3665640670218977</v>
      </c>
      <c r="AZ97" s="33">
        <f>AW97-'CCSD(T)'!CI98</f>
        <v>0.72497197452371864</v>
      </c>
      <c r="BA97" s="33"/>
      <c r="BB97" s="5" t="s">
        <v>94</v>
      </c>
      <c r="BC97" s="33">
        <v>-994.98301844599996</v>
      </c>
      <c r="BD97" s="33">
        <v>-994.98245482000004</v>
      </c>
      <c r="BE97" s="33">
        <v>-994.98156949999998</v>
      </c>
      <c r="BF97" s="33">
        <f t="shared" si="69"/>
        <v>-996.11290251318894</v>
      </c>
      <c r="BG97" s="33">
        <v>-996.11933476700005</v>
      </c>
      <c r="BH97" s="33">
        <v>-996.06938180899999</v>
      </c>
      <c r="BI97" s="33">
        <v>-995.99706047799998</v>
      </c>
      <c r="BJ97" s="4">
        <v>-4.3520704188999997E-2</v>
      </c>
      <c r="BK97" s="18" t="s">
        <v>119</v>
      </c>
      <c r="BL97" s="34">
        <f>627.5095*(BC98-BC96)</f>
        <v>55.573924300462878</v>
      </c>
      <c r="BM97" s="34">
        <f>627.5095*(BD98-BD96)</f>
        <v>56.035205278862556</v>
      </c>
      <c r="BN97" s="34">
        <f>627.5095*(BE98-BE96)</f>
        <v>56.002480658445265</v>
      </c>
      <c r="BO97" s="34">
        <f>627.5095*(BI98-BI96)</f>
        <v>72.702535309171893</v>
      </c>
      <c r="BP97" s="34">
        <f>627.5095*(BH98-BH96)</f>
        <v>58.867350180303156</v>
      </c>
      <c r="BQ97" s="34">
        <f>627.5095*(BF98-BF96)</f>
        <v>58.971239555581214</v>
      </c>
      <c r="BR97" s="34">
        <f>627.5095*(BG98-BG96)</f>
        <v>58.954993804707257</v>
      </c>
      <c r="BS97" s="33">
        <f t="shared" si="62"/>
        <v>-13.747541504464635</v>
      </c>
      <c r="BT97" s="33">
        <f t="shared" si="63"/>
        <v>8.7643624404101672E-2</v>
      </c>
      <c r="BU97" s="68">
        <f t="shared" si="70"/>
        <v>-1.624575087395641E-2</v>
      </c>
      <c r="BV97" s="18" t="str">
        <f t="shared" si="54"/>
        <v>32_start</v>
      </c>
      <c r="BW97" s="57">
        <f>BL97-'CCSD(T)'!BV98</f>
        <v>-0.63443517739704447</v>
      </c>
      <c r="BX97" s="65">
        <f>BM97-'CCSD(T)'!BV98</f>
        <v>-0.17315419899736639</v>
      </c>
      <c r="BY97" s="65">
        <f>BN97-'CCSD(T)'!BV98</f>
        <v>-0.20587881941465724</v>
      </c>
      <c r="BZ97" s="57">
        <f>BO97-'CCSD(T)'!BW98</f>
        <v>-0.97601317701287371</v>
      </c>
      <c r="CA97" s="57">
        <f>BP97-'CCSD(T)'!BX98</f>
        <v>-0.44705313912178468</v>
      </c>
      <c r="CB97" s="57"/>
      <c r="CC97" s="57">
        <f>BR97-'CCSD(T)'!BY98</f>
        <v>-0.43357166349262855</v>
      </c>
      <c r="CE97" s="23">
        <f t="shared" si="58"/>
        <v>0.18738203827525979</v>
      </c>
      <c r="CF97" s="23">
        <f t="shared" si="59"/>
        <v>1.3481475629156137E-2</v>
      </c>
      <c r="CH97" s="23"/>
      <c r="CI97" s="5" t="s">
        <v>94</v>
      </c>
      <c r="CJ97" s="33">
        <v>-994.98245470200004</v>
      </c>
      <c r="CK97" s="21">
        <f t="shared" si="71"/>
        <v>-996.11246646596101</v>
      </c>
      <c r="CL97" s="33">
        <v>-996.11887444199999</v>
      </c>
      <c r="CM97" s="33">
        <v>-996.06896190700002</v>
      </c>
      <c r="CN97" s="74">
        <v>-995.99663101399995</v>
      </c>
      <c r="CO97" s="74">
        <v>-4.3504558961000001E-2</v>
      </c>
      <c r="CP97" s="34">
        <f>627.5095*(CJ98-CJ96)</f>
        <v>56.035202141348236</v>
      </c>
      <c r="CQ97" s="34">
        <f>627.5095*(CN98-CN96)</f>
        <v>73.144145747272717</v>
      </c>
      <c r="CR97" s="34">
        <f>627.5095*(CM98-CM96)</f>
        <v>59.227459057092808</v>
      </c>
      <c r="CS97" s="34">
        <f>627.5095*(CK98-CK96)</f>
        <v>59.333387596096379</v>
      </c>
      <c r="CT97" s="34">
        <f>627.5095*(CL98-CL96)</f>
        <v>59.320994368164904</v>
      </c>
      <c r="CU97" s="33">
        <f t="shared" si="72"/>
        <v>-13.823151379107813</v>
      </c>
      <c r="CV97" s="33">
        <f t="shared" si="73"/>
        <v>9.353531107209534E-2</v>
      </c>
      <c r="CW97" s="23"/>
      <c r="CX97" s="33">
        <f>CQ97-'CCSD(T)'!BW98</f>
        <v>-0.53440273891204981</v>
      </c>
      <c r="CY97" s="33">
        <f>CR97-'CCSD(T)'!CF98</f>
        <v>0.27312079020254032</v>
      </c>
      <c r="CZ97" s="33">
        <f>CS97-'CCSD(T)'!CG98</f>
        <v>0.39209131098943573</v>
      </c>
      <c r="DA97" s="33">
        <f>CT97-'CCSD(T)'!CG98</f>
        <v>0.37969808305795993</v>
      </c>
      <c r="DB97" s="33">
        <f>CP97-'CCSD(T)'!BV98</f>
        <v>-0.17315733651168586</v>
      </c>
      <c r="DC97" s="33"/>
      <c r="DD97" s="33">
        <f t="shared" si="74"/>
        <v>0.44627812671422618</v>
      </c>
      <c r="DE97" s="33">
        <f t="shared" si="57"/>
        <v>0.10657729285541961</v>
      </c>
      <c r="DH97" s="71" t="str">
        <f t="shared" si="84"/>
        <v>32_start</v>
      </c>
      <c r="DI97" s="71" t="str">
        <f t="shared" si="85"/>
        <v>∆E#rev</v>
      </c>
      <c r="DJ97" s="23">
        <f t="shared" si="86"/>
        <v>0.36010887678965275</v>
      </c>
      <c r="DK97" s="23">
        <f t="shared" si="87"/>
        <v>0.3621480405151658</v>
      </c>
      <c r="DL97" s="23">
        <f t="shared" si="88"/>
        <v>0.36600056345764642</v>
      </c>
      <c r="DN97" s="71">
        <f>'CCSD(T)'!BX98</f>
        <v>59.31440331942494</v>
      </c>
      <c r="DO97" s="23">
        <f t="shared" ref="DO97:DO106" si="89">CR97-DN97</f>
        <v>-8.6944262332131927E-2</v>
      </c>
      <c r="DP97" s="39">
        <f>'CCSD(T)'!CG98</f>
        <v>58.941296285106944</v>
      </c>
      <c r="DQ97" s="23">
        <f t="shared" ref="DQ97:DQ106" si="90">CT97-DP97</f>
        <v>0.37969808305795993</v>
      </c>
      <c r="DR97" s="23">
        <f t="shared" si="79"/>
        <v>0.39209131098943573</v>
      </c>
      <c r="DU97" s="75">
        <f t="shared" si="64"/>
        <v>-4.3504558961000001E-2</v>
      </c>
      <c r="DV97" s="23">
        <f t="shared" si="65"/>
        <v>-4.9912534999975833E-2</v>
      </c>
      <c r="DW97">
        <f t="shared" si="75"/>
        <v>1.1472943570056717</v>
      </c>
      <c r="DY97" s="5" t="s">
        <v>94</v>
      </c>
      <c r="DZ97" s="4">
        <v>-997.28326921044095</v>
      </c>
      <c r="EA97" s="34">
        <f>627.5095*(DZ98-DZ96)</f>
        <v>62.153980579088888</v>
      </c>
      <c r="EB97" s="28"/>
      <c r="EC97" s="5" t="s">
        <v>94</v>
      </c>
      <c r="ED97" s="33">
        <v>-995.49619471799997</v>
      </c>
      <c r="EE97" s="21">
        <f t="shared" si="76"/>
        <v>-997.364765655773</v>
      </c>
      <c r="EF97" s="33">
        <v>-997.37617657500004</v>
      </c>
      <c r="EG97" s="33">
        <v>-997.28281151099998</v>
      </c>
      <c r="EH97" s="74">
        <v>-997.27907172899995</v>
      </c>
      <c r="EI97" s="74">
        <v>-8.1954144773000004E-2</v>
      </c>
      <c r="EJ97" s="34">
        <f>627.5095*(ED98-ED96)</f>
        <v>58.189648705484835</v>
      </c>
      <c r="EK97" s="34">
        <f>627.5095*(EH98-EH96)</f>
        <v>78.197093204953589</v>
      </c>
      <c r="EL97" s="34">
        <f>627.5095*(EG98-EG96)</f>
        <v>62.238776118591872</v>
      </c>
      <c r="EM97" s="34">
        <f>627.5095*(EE98-EE96)</f>
        <v>62.568739513678842</v>
      </c>
      <c r="EN97" s="34">
        <f>627.5095*(EF98-EF96)</f>
        <v>62.548552458408729</v>
      </c>
      <c r="EO97" s="33">
        <f t="shared" si="77"/>
        <v>-15.64854074654486</v>
      </c>
      <c r="EP97" s="33">
        <f t="shared" si="78"/>
        <v>0.30977633981685671</v>
      </c>
      <c r="ER97" s="39"/>
      <c r="ES97" s="23">
        <f>EN97-'LNO-CCSD(T)-def2nZVP'!MF98</f>
        <v>0.54403481855479185</v>
      </c>
      <c r="ET97" s="33">
        <f>EN97-'LNO-CCSD(T)-def2nZVP'!PV98</f>
        <v>-7.4892907740164105E-2</v>
      </c>
      <c r="EU97" s="23"/>
    </row>
    <row r="98" spans="1:151" ht="17">
      <c r="A98" s="1">
        <v>-45.4</v>
      </c>
      <c r="B98" s="6"/>
      <c r="C98" s="5" t="s">
        <v>95</v>
      </c>
      <c r="D98" s="33">
        <v>-994.97942460000002</v>
      </c>
      <c r="E98" s="33">
        <f t="shared" si="66"/>
        <v>-996.40145141365804</v>
      </c>
      <c r="F98" s="33">
        <v>-996.40858954400005</v>
      </c>
      <c r="G98" s="33">
        <v>-996.34966252300001</v>
      </c>
      <c r="H98" s="33">
        <v>-996.31451259200003</v>
      </c>
      <c r="I98" s="335">
        <v>-5.1788890657999999E-2</v>
      </c>
      <c r="J98" s="18" t="s">
        <v>120</v>
      </c>
      <c r="K98" s="34">
        <f>627.5095*(D96-D97)</f>
        <v>-25.169177631548934</v>
      </c>
      <c r="L98" s="34">
        <f>627.5095*(H96-H97)</f>
        <v>-51.819460915830966</v>
      </c>
      <c r="M98" s="34">
        <f>627.5095*(G96-G97)</f>
        <v>-34.880972735512671</v>
      </c>
      <c r="N98" s="34">
        <f>627.5095*(E96-E97)</f>
        <v>-34.995196986506997</v>
      </c>
      <c r="O98" s="34">
        <f>627.5095*(F96-F97)</f>
        <v>-34.725089963006802</v>
      </c>
      <c r="P98" s="33">
        <f t="shared" si="60"/>
        <v>17.094370952824164</v>
      </c>
      <c r="Q98" s="23">
        <f t="shared" si="61"/>
        <v>0.15588277250586913</v>
      </c>
      <c r="R98" s="33">
        <f>O98-'CCSD(T)'!CI99</f>
        <v>5.7947286936347098E-2</v>
      </c>
      <c r="S98" s="33"/>
      <c r="T98" s="5" t="s">
        <v>95</v>
      </c>
      <c r="U98" s="9">
        <v>-994.97951895400001</v>
      </c>
      <c r="V98" s="52">
        <f t="shared" si="67"/>
        <v>-996.40152949614799</v>
      </c>
      <c r="W98" s="336">
        <v>-996.40865362099998</v>
      </c>
      <c r="X98" s="10">
        <v>-996.34973922500001</v>
      </c>
      <c r="Y98" s="99">
        <v>-996.31455464199996</v>
      </c>
      <c r="Z98" s="276">
        <v>-5.1790271148E-2</v>
      </c>
      <c r="AA98" s="18" t="s">
        <v>120</v>
      </c>
      <c r="AB98" s="34">
        <f>627.5095*(U96-U97)</f>
        <v>-26.228206589428932</v>
      </c>
      <c r="AC98" s="34">
        <f>627.5095*(Y96-Y97)</f>
        <v>-52.793414645708921</v>
      </c>
      <c r="AD98" s="34">
        <f>627.5095*(X96-X97)</f>
        <v>-35.831176485813543</v>
      </c>
      <c r="AE98" s="34">
        <f>627.5095*(V96-V97)</f>
        <v>-35.954167226473004</v>
      </c>
      <c r="AF98" s="34">
        <f>627.5095*(W96-W97)</f>
        <v>-35.69229922083602</v>
      </c>
      <c r="AG98" s="33">
        <f t="shared" si="80"/>
        <v>17.101115424872901</v>
      </c>
      <c r="AH98" s="23">
        <f t="shared" si="81"/>
        <v>0.1388772649775234</v>
      </c>
      <c r="AI98" s="39">
        <f>AF98-'CCSD(T)'!CI99</f>
        <v>-0.90926197089287086</v>
      </c>
      <c r="AJ98" s="361"/>
      <c r="AK98" s="5" t="s">
        <v>95</v>
      </c>
      <c r="AL98" s="9">
        <v>-994.97951893000004</v>
      </c>
      <c r="AM98" s="52">
        <f t="shared" si="68"/>
        <v>-996.39461578971805</v>
      </c>
      <c r="AN98" s="277">
        <v>-996.40075415000001</v>
      </c>
      <c r="AO98" s="9">
        <v>-996.34475641400002</v>
      </c>
      <c r="AP98" s="276">
        <v>-996.31370434899998</v>
      </c>
      <c r="AQ98" s="276">
        <v>-4.9859375717999997E-2</v>
      </c>
      <c r="AR98" s="18" t="s">
        <v>120</v>
      </c>
      <c r="AS98" s="34">
        <f>627.5095*(AL96-AL97)</f>
        <v>-26.228191529217522</v>
      </c>
      <c r="AT98" s="34">
        <f>627.5095*(AP96-AP97)</f>
        <v>-52.745095786756707</v>
      </c>
      <c r="AU98" s="34">
        <f>627.5095*(AO96-AO97)</f>
        <v>-36.211165490998745</v>
      </c>
      <c r="AV98" s="34">
        <f>627.5095*(AM96-AM97)</f>
        <v>-36.522390658594851</v>
      </c>
      <c r="AW98" s="34">
        <f>627.5095*(AN96-AN97)</f>
        <v>-36.391988001067283</v>
      </c>
      <c r="AX98" s="33">
        <f t="shared" si="82"/>
        <v>16.353107785689424</v>
      </c>
      <c r="AY98" s="23">
        <f t="shared" si="83"/>
        <v>-0.18082251006853767</v>
      </c>
      <c r="AZ98" s="33">
        <f>AW98-'CCSD(T)'!CI99</f>
        <v>-1.6089507511241337</v>
      </c>
      <c r="BA98" s="33"/>
      <c r="BB98" s="5" t="s">
        <v>95</v>
      </c>
      <c r="BC98" s="33">
        <v>-994.93512814500002</v>
      </c>
      <c r="BD98" s="33">
        <v>-994.93520091000005</v>
      </c>
      <c r="BE98" s="33">
        <v>-994.93432857000005</v>
      </c>
      <c r="BF98" s="33">
        <f t="shared" si="69"/>
        <v>-996.07669065796108</v>
      </c>
      <c r="BG98" s="33">
        <v>-996.082618647</v>
      </c>
      <c r="BH98" s="33">
        <v>-996.03338347600004</v>
      </c>
      <c r="BI98" s="33">
        <v>-995.96339639799999</v>
      </c>
      <c r="BJ98" s="4">
        <v>-4.3307181961000002E-2</v>
      </c>
      <c r="BK98" s="18" t="s">
        <v>120</v>
      </c>
      <c r="BL98" s="34">
        <f>627.5095*(BC96-BC97)</f>
        <v>-25.522305465141955</v>
      </c>
      <c r="BM98" s="34">
        <f>627.5095*(BD96-BD97)</f>
        <v>-26.38292784172075</v>
      </c>
      <c r="BN98" s="34">
        <f>627.5095*(BE96-BE97)</f>
        <v>-26.358348294654252</v>
      </c>
      <c r="BO98" s="34">
        <f>627.5095*(BI96-BI97)</f>
        <v>-51.57800530041559</v>
      </c>
      <c r="BP98" s="34">
        <f>627.5095*(BH96-BH97)</f>
        <v>-36.278054238669618</v>
      </c>
      <c r="BQ98" s="34">
        <f>627.5095*(BF96-BF97)</f>
        <v>-36.24795638747338</v>
      </c>
      <c r="BR98" s="34">
        <f>627.5095*(BG96-BG97)</f>
        <v>-35.915279701535269</v>
      </c>
      <c r="BS98" s="33">
        <f t="shared" si="62"/>
        <v>15.662725598880321</v>
      </c>
      <c r="BT98" s="33">
        <f t="shared" si="63"/>
        <v>0.36277453713434937</v>
      </c>
      <c r="BU98" s="68">
        <f t="shared" si="70"/>
        <v>0.33267668593811095</v>
      </c>
      <c r="BV98" s="18" t="str">
        <f t="shared" si="54"/>
        <v>32_ts</v>
      </c>
      <c r="BW98" s="57">
        <f>BL98-'CCSD(T)'!BV99</f>
        <v>0.2133364780027236</v>
      </c>
      <c r="BX98" s="65">
        <f>BM98-'CCSD(T)'!BV99</f>
        <v>-0.64728589857607233</v>
      </c>
      <c r="BY98" s="65">
        <f>BN98-'CCSD(T)'!BV99</f>
        <v>-0.62270635150957432</v>
      </c>
      <c r="BZ98" s="57">
        <f>BO98-'CCSD(T)'!BW99</f>
        <v>0.43910756488293146</v>
      </c>
      <c r="CA98" s="57">
        <f>BP98-'CCSD(T)'!BX99</f>
        <v>-0.40502453516919701</v>
      </c>
      <c r="CB98" s="57"/>
      <c r="CC98" s="57">
        <f>BR98-'CCSD(T)'!BY99</f>
        <v>-0.62618120404891187</v>
      </c>
      <c r="CE98" s="23">
        <f t="shared" si="58"/>
        <v>-0.6183610131719206</v>
      </c>
      <c r="CF98" s="23">
        <f t="shared" si="59"/>
        <v>-0.22115666887971486</v>
      </c>
      <c r="CH98" s="23"/>
      <c r="CI98" s="5" t="s">
        <v>95</v>
      </c>
      <c r="CJ98" s="33">
        <v>-994.93520092400001</v>
      </c>
      <c r="CK98" s="21">
        <f t="shared" si="71"/>
        <v>-996.07679905554903</v>
      </c>
      <c r="CL98" s="33">
        <v>-996.08272013999999</v>
      </c>
      <c r="CM98" s="33">
        <v>-996.03348880500005</v>
      </c>
      <c r="CN98" s="74">
        <v>-995.96347808200005</v>
      </c>
      <c r="CO98" s="74">
        <v>-4.3310250549E-2</v>
      </c>
      <c r="CP98" s="34">
        <f>627.5095*(CJ96-CJ97)</f>
        <v>-26.383007535440534</v>
      </c>
      <c r="CQ98" s="34">
        <f>627.5095*(CN96-CN97)</f>
        <v>-52.340365964485514</v>
      </c>
      <c r="CR98" s="34">
        <f>627.5095*(CM96-CM97)</f>
        <v>-36.967750557643257</v>
      </c>
      <c r="CS98" s="34">
        <f>627.5095*(CK96-CK97)</f>
        <v>-36.951748722183311</v>
      </c>
      <c r="CT98" s="34">
        <f>627.5095*(CL96-CL97)</f>
        <v>-36.633826397295955</v>
      </c>
      <c r="CU98" s="33">
        <f t="shared" si="72"/>
        <v>15.706539567189559</v>
      </c>
      <c r="CV98" s="33">
        <f t="shared" si="73"/>
        <v>0.33392416034730132</v>
      </c>
      <c r="CW98" s="23"/>
      <c r="CX98" s="33">
        <f>CQ98-'CCSD(T)'!BW99</f>
        <v>-0.32325309918699219</v>
      </c>
      <c r="CY98" s="33">
        <f>CR98-'CCSD(T)'!CF99</f>
        <v>-0.62520571367916489</v>
      </c>
      <c r="CZ98" s="33">
        <f>CS98-'CCSD(T)'!CG99</f>
        <v>-1.2896703049381699</v>
      </c>
      <c r="DA98" s="33">
        <f>CT98-'CCSD(T)'!CG99</f>
        <v>-0.97174798005081442</v>
      </c>
      <c r="DB98" s="33">
        <f>CP98-'CCSD(T)'!BV99</f>
        <v>-0.64736559229585566</v>
      </c>
      <c r="DC98" s="33"/>
      <c r="DD98" s="33">
        <f t="shared" si="74"/>
        <v>2.2159878616690776E-2</v>
      </c>
      <c r="DE98" s="33">
        <f t="shared" si="57"/>
        <v>-0.34654226637164953</v>
      </c>
      <c r="DH98" s="71" t="str">
        <f t="shared" si="84"/>
        <v>32_ts</v>
      </c>
      <c r="DI98" s="71" t="str">
        <f t="shared" si="85"/>
        <v>∆Ereac</v>
      </c>
      <c r="DJ98" s="23">
        <f t="shared" si="86"/>
        <v>-0.68969631897363826</v>
      </c>
      <c r="DK98" s="23">
        <f t="shared" si="87"/>
        <v>-0.70379233470993086</v>
      </c>
      <c r="DL98" s="23">
        <f t="shared" si="88"/>
        <v>-0.7185466957606863</v>
      </c>
      <c r="DN98" s="71">
        <f>'CCSD(T)'!BX99</f>
        <v>-35.873029703500421</v>
      </c>
      <c r="DO98" s="23">
        <f t="shared" si="89"/>
        <v>-1.0947208541428353</v>
      </c>
      <c r="DP98" s="39">
        <f>'CCSD(T)'!CG99</f>
        <v>-35.662078417245141</v>
      </c>
      <c r="DQ98" s="23">
        <f t="shared" si="90"/>
        <v>-0.97174798005081442</v>
      </c>
      <c r="DR98" s="23">
        <f t="shared" si="79"/>
        <v>-1.2896703049381699</v>
      </c>
      <c r="DU98" s="75">
        <f t="shared" si="64"/>
        <v>-4.3310250549E-2</v>
      </c>
      <c r="DV98" s="23">
        <f t="shared" si="65"/>
        <v>-4.923133499994492E-2</v>
      </c>
      <c r="DW98">
        <f t="shared" si="75"/>
        <v>1.1367132347628877</v>
      </c>
      <c r="DY98" s="5" t="s">
        <v>95</v>
      </c>
      <c r="DZ98" s="4">
        <v>-997.25145918070405</v>
      </c>
      <c r="EA98" s="34">
        <f>627.5095*(DZ96-DZ97)</f>
        <v>-42.192884723899859</v>
      </c>
      <c r="EB98" s="28"/>
      <c r="EC98" s="5" t="s">
        <v>95</v>
      </c>
      <c r="ED98" s="33">
        <v>-995.45344924300002</v>
      </c>
      <c r="EE98" s="21">
        <f t="shared" si="76"/>
        <v>-997.33336160198996</v>
      </c>
      <c r="EF98" s="33">
        <v>-997.34458080499996</v>
      </c>
      <c r="EG98" s="33">
        <v>-997.25095763399997</v>
      </c>
      <c r="EH98" s="74">
        <v>-997.25314477100005</v>
      </c>
      <c r="EI98" s="74">
        <v>-8.2403967989999993E-2</v>
      </c>
      <c r="EJ98" s="34">
        <f>627.5095*(ED96-ED97)</f>
        <v>-31.366457061005615</v>
      </c>
      <c r="EK98" s="34">
        <f>627.5095*(EH96-EH97)</f>
        <v>-61.927680753915354</v>
      </c>
      <c r="EL98" s="34">
        <f>627.5095*(EG96-EG97)</f>
        <v>-42.250165689258367</v>
      </c>
      <c r="EM98" s="34">
        <f>627.5095*(EE96-EE97)</f>
        <v>-42.862397426313365</v>
      </c>
      <c r="EN98" s="34">
        <f>627.5095*(EF96-EF97)</f>
        <v>-42.721906623542992</v>
      </c>
      <c r="EO98" s="33">
        <f t="shared" si="77"/>
        <v>19.205774130372362</v>
      </c>
      <c r="EP98" s="33">
        <f t="shared" si="78"/>
        <v>-0.47174093428462527</v>
      </c>
      <c r="ER98" s="39"/>
      <c r="ES98" s="23">
        <f>EN98-'LNO-CCSD(T)-def2nZVP'!MF99</f>
        <v>-1.2147458149475412</v>
      </c>
      <c r="ET98" s="33">
        <f>EN98-'LNO-CCSD(T)-def2nZVP'!PV99</f>
        <v>-0.27704732160119505</v>
      </c>
      <c r="EU98" s="23"/>
    </row>
    <row r="99" spans="1:151" ht="17">
      <c r="A99" s="1">
        <v>1.26</v>
      </c>
      <c r="B99" s="6"/>
      <c r="C99" s="5" t="s">
        <v>96</v>
      </c>
      <c r="D99" s="33">
        <v>-271.29375499899999</v>
      </c>
      <c r="E99" s="33">
        <f t="shared" si="66"/>
        <v>-272.26990351629297</v>
      </c>
      <c r="F99" s="33">
        <v>-272.27312408400002</v>
      </c>
      <c r="G99" s="33">
        <v>-272.24628552799999</v>
      </c>
      <c r="H99" s="33">
        <v>-272.22112395400001</v>
      </c>
      <c r="I99" s="335">
        <v>-2.3617988292999999E-2</v>
      </c>
      <c r="J99" s="18" t="s">
        <v>118</v>
      </c>
      <c r="K99" s="34">
        <f>627.5095*(D101-D100)</f>
        <v>2.6086944160669083</v>
      </c>
      <c r="L99" s="34">
        <f>627.5095*(H101-H100)</f>
        <v>1.5995599935593432</v>
      </c>
      <c r="M99" s="34">
        <f>627.5095*(G101-G100)</f>
        <v>2.6634741129198196</v>
      </c>
      <c r="N99" s="34">
        <f>627.5095*(E101-E100)</f>
        <v>2.5471002948995269</v>
      </c>
      <c r="O99" s="34">
        <f>627.5095*(F101-F100)</f>
        <v>2.3800977253104718</v>
      </c>
      <c r="P99" s="33">
        <f t="shared" ref="P99:P107" si="91">O99-L99</f>
        <v>0.78053773175112862</v>
      </c>
      <c r="Q99" s="23">
        <f t="shared" ref="Q99:Q107" si="92">O99-M99</f>
        <v>-0.2833763876093478</v>
      </c>
      <c r="R99" s="33">
        <f>O99-'CCSD(T)'!CI100</f>
        <v>-0.38584689423220286</v>
      </c>
      <c r="S99" s="33"/>
      <c r="T99" s="5" t="s">
        <v>96</v>
      </c>
      <c r="U99" s="9">
        <v>-271.29308044700002</v>
      </c>
      <c r="V99" s="52">
        <f t="shared" si="67"/>
        <v>-272.26907556242401</v>
      </c>
      <c r="W99" s="336">
        <v>-272.27226651500001</v>
      </c>
      <c r="X99" s="10">
        <v>-272.24548144599999</v>
      </c>
      <c r="Y99" s="99">
        <v>-272.220028254</v>
      </c>
      <c r="Z99" s="8">
        <v>-2.3594116424E-2</v>
      </c>
      <c r="AA99" s="18" t="s">
        <v>118</v>
      </c>
      <c r="AB99" s="34">
        <f>627.5095*(U101-U100)</f>
        <v>3.0816194608113587</v>
      </c>
      <c r="AC99" s="34">
        <f>627.5095*(Y101-Y100)</f>
        <v>1.9581860653870415</v>
      </c>
      <c r="AD99" s="34">
        <f>627.5095*(X101-X100)</f>
        <v>3.0773291783236778</v>
      </c>
      <c r="AE99" s="34">
        <f>627.5095*(V101-V100)</f>
        <v>2.9585512189468113</v>
      </c>
      <c r="AF99" s="34">
        <f>627.5095*(W101-W100)</f>
        <v>2.7922327872086359</v>
      </c>
      <c r="AG99" s="33">
        <f t="shared" si="80"/>
        <v>0.83404672182159434</v>
      </c>
      <c r="AH99" s="23">
        <f t="shared" si="81"/>
        <v>-0.28509639111504192</v>
      </c>
      <c r="AI99" s="39">
        <f>AF99-'CCSD(T)'!CI100</f>
        <v>2.6288167665961204E-2</v>
      </c>
      <c r="AJ99" s="361"/>
      <c r="AK99" s="5" t="s">
        <v>96</v>
      </c>
      <c r="AL99" s="9">
        <v>-271.29308045300002</v>
      </c>
      <c r="AM99" s="52">
        <f t="shared" si="68"/>
        <v>-272.265188965486</v>
      </c>
      <c r="AN99" s="277">
        <v>-272.26792853400002</v>
      </c>
      <c r="AO99" s="9">
        <v>-272.242383313</v>
      </c>
      <c r="AP99" s="8">
        <v>-272.21956037799998</v>
      </c>
      <c r="AQ99" s="8">
        <v>-2.2805652486E-2</v>
      </c>
      <c r="AR99" s="18" t="s">
        <v>118</v>
      </c>
      <c r="AS99" s="34">
        <f>627.5095*(AL101-AL100)</f>
        <v>3.0816150682199721</v>
      </c>
      <c r="AT99" s="34">
        <f>627.5095*(AP101-AP100)</f>
        <v>1.9884069229106416</v>
      </c>
      <c r="AU99" s="34">
        <f>627.5095*(AO101-AO100)</f>
        <v>3.23974181461598</v>
      </c>
      <c r="AV99" s="34">
        <f>627.5095*(AM101-AM100)</f>
        <v>3.1601122596770694</v>
      </c>
      <c r="AW99" s="34">
        <f>627.5095*(AN101-AN100)</f>
        <v>3.0335798434871366</v>
      </c>
      <c r="AX99" s="33">
        <f t="shared" si="82"/>
        <v>1.045172920576495</v>
      </c>
      <c r="AY99" s="23">
        <f t="shared" si="83"/>
        <v>-0.20616197112884338</v>
      </c>
      <c r="AZ99" s="33">
        <f>AW99-'CCSD(T)'!CI100</f>
        <v>0.26763522394446193</v>
      </c>
      <c r="BA99" s="33"/>
      <c r="BB99" s="5" t="s">
        <v>96</v>
      </c>
      <c r="BC99" s="33">
        <v>-271.23094050700001</v>
      </c>
      <c r="BD99" s="33">
        <v>-271.23004201999998</v>
      </c>
      <c r="BE99" s="33">
        <v>-271.22960122000001</v>
      </c>
      <c r="BF99" s="33">
        <f t="shared" si="69"/>
        <v>-271.933770562039</v>
      </c>
      <c r="BG99" s="33">
        <v>-271.935985286</v>
      </c>
      <c r="BH99" s="33">
        <v>-271.918973763</v>
      </c>
      <c r="BI99" s="33">
        <v>-271.86730948299999</v>
      </c>
      <c r="BJ99" s="4">
        <v>-1.4796799039000001E-2</v>
      </c>
      <c r="BK99" s="18" t="s">
        <v>118</v>
      </c>
      <c r="BL99" s="34">
        <f>627.5095*(BC101-BC100)</f>
        <v>3.013505814602143</v>
      </c>
      <c r="BM99" s="34">
        <f>627.5095*(BD101-BD100)</f>
        <v>3.4000786495334654</v>
      </c>
      <c r="BN99" s="34">
        <f>627.5095*(BE101-BE100)</f>
        <v>3.3955292056521169</v>
      </c>
      <c r="BO99" s="34">
        <f>627.5095*(BI101-BI100)</f>
        <v>4.1686579326877506</v>
      </c>
      <c r="BP99" s="34">
        <f>627.5095*(BH101-BH100)</f>
        <v>4.5374860539767887</v>
      </c>
      <c r="BQ99" s="34">
        <f>627.5095*(BF101-BF100)</f>
        <v>4.2205311655426776</v>
      </c>
      <c r="BR99" s="34">
        <f>627.5095*(BG101-BG100)</f>
        <v>3.975036738912924</v>
      </c>
      <c r="BS99" s="33">
        <f t="shared" ref="BS99:BS107" si="93">BR99-BO99</f>
        <v>-0.19362119377482667</v>
      </c>
      <c r="BT99" s="33">
        <f t="shared" ref="BT99:BT107" si="94">BR99-BP99</f>
        <v>-0.56244931506386475</v>
      </c>
      <c r="BU99" s="68">
        <f t="shared" si="70"/>
        <v>-0.24549442662975363</v>
      </c>
      <c r="BV99" s="18" t="str">
        <f t="shared" si="54"/>
        <v>33_end</v>
      </c>
      <c r="BW99" s="57">
        <f>BL99-'CCSD(T)'!BV100</f>
        <v>-0.65974496048254494</v>
      </c>
      <c r="BX99" s="65">
        <f>BM99-'CCSD(T)'!BV100</f>
        <v>-0.2731721255512225</v>
      </c>
      <c r="BY99" s="65">
        <f>BN99-'CCSD(T)'!BV100</f>
        <v>-0.27772156943257098</v>
      </c>
      <c r="BZ99" s="57">
        <f>BO99-'CCSD(T)'!BW100</f>
        <v>-0.53419594996607866</v>
      </c>
      <c r="CA99" s="57">
        <f>BP99-'CCSD(T)'!BX100</f>
        <v>-0.51899244097075403</v>
      </c>
      <c r="CB99" s="57"/>
      <c r="CC99" s="57">
        <f>BR99-'CCSD(T)'!BY100</f>
        <v>-0.50669936484341971</v>
      </c>
      <c r="CE99" s="23">
        <f t="shared" si="58"/>
        <v>0.14075251951179091</v>
      </c>
      <c r="CF99" s="23">
        <f t="shared" si="59"/>
        <v>1.2293076127334324E-2</v>
      </c>
      <c r="CH99" s="23"/>
      <c r="CI99" s="5" t="s">
        <v>96</v>
      </c>
      <c r="CJ99" s="33">
        <v>-271.230041997</v>
      </c>
      <c r="CK99" s="21">
        <f t="shared" si="71"/>
        <v>-271.93263928153402</v>
      </c>
      <c r="CL99" s="33">
        <v>-271.93483682599998</v>
      </c>
      <c r="CM99" s="33">
        <v>-271.91786284</v>
      </c>
      <c r="CN99" s="74">
        <v>-271.86595379099998</v>
      </c>
      <c r="CO99" s="74">
        <v>-1.4776441534E-2</v>
      </c>
      <c r="CP99" s="34">
        <f>627.5095*(CJ101-CJ100)</f>
        <v>3.4000842971305794</v>
      </c>
      <c r="CQ99" s="34">
        <f>627.5095*(CN101-CN100)</f>
        <v>4.5194526859495383</v>
      </c>
      <c r="CR99" s="34">
        <f>627.5095*(CM101-CM100)</f>
        <v>4.8879350494866154</v>
      </c>
      <c r="CS99" s="34">
        <f>627.5095*(CK101-CK100)</f>
        <v>4.5699586590495329</v>
      </c>
      <c r="CT99" s="34">
        <f>627.5095*(CL101-CL100)</f>
        <v>4.3264351563146137</v>
      </c>
      <c r="CU99" s="33">
        <f t="shared" si="72"/>
        <v>-0.19301752963492458</v>
      </c>
      <c r="CV99" s="33">
        <f t="shared" si="73"/>
        <v>-0.56149989317200166</v>
      </c>
      <c r="CW99" s="23"/>
      <c r="CX99" s="33">
        <f>CQ99-'CCSD(T)'!BW100</f>
        <v>-0.183401196704291</v>
      </c>
      <c r="CY99" s="33">
        <f>CR99-'CCSD(T)'!CF100</f>
        <v>3.4938253088634852E-2</v>
      </c>
      <c r="CZ99" s="33">
        <f>CS99-'CCSD(T)'!CG100</f>
        <v>0.28567024986766576</v>
      </c>
      <c r="DA99" s="33">
        <f>CT99-'CCSD(T)'!CG100</f>
        <v>4.2146747132746576E-2</v>
      </c>
      <c r="DB99" s="33">
        <f>CP99-'CCSD(T)'!BV100</f>
        <v>-0.27316647795410853</v>
      </c>
      <c r="DC99" s="33"/>
      <c r="DD99" s="33">
        <f t="shared" si="74"/>
        <v>0.30810473104274338</v>
      </c>
      <c r="DE99" s="33">
        <f t="shared" si="57"/>
        <v>7.208494044111724E-3</v>
      </c>
      <c r="DH99" s="71" t="str">
        <f t="shared" si="84"/>
        <v>33_end</v>
      </c>
      <c r="DI99" s="71" t="str">
        <f t="shared" si="85"/>
        <v>∆E#fwd</v>
      </c>
      <c r="DJ99" s="23">
        <f t="shared" si="86"/>
        <v>0.35044899550982667</v>
      </c>
      <c r="DK99" s="23">
        <f t="shared" si="87"/>
        <v>0.34942749350685531</v>
      </c>
      <c r="DL99" s="23">
        <f t="shared" si="88"/>
        <v>0.35139841740168976</v>
      </c>
      <c r="DN99" s="71">
        <f>'CCSD(T)'!BX100</f>
        <v>5.0564784949475428</v>
      </c>
      <c r="DO99" s="23">
        <f t="shared" si="89"/>
        <v>-0.16854344546092737</v>
      </c>
      <c r="DP99" s="39">
        <f>'CCSD(T)'!CG100</f>
        <v>4.2842884091818672</v>
      </c>
      <c r="DQ99" s="23">
        <f t="shared" si="90"/>
        <v>4.2146747132746576E-2</v>
      </c>
      <c r="DR99" s="23">
        <f t="shared" si="79"/>
        <v>0.28567024986766576</v>
      </c>
      <c r="DU99" s="75">
        <f t="shared" ref="DU99:DU107" si="95">CO99</f>
        <v>-1.4776441534E-2</v>
      </c>
      <c r="DV99" s="23">
        <f t="shared" ref="DV99:DV107" si="96">CL99-CM99</f>
        <v>-1.6973985999982233E-2</v>
      </c>
      <c r="DW99">
        <f t="shared" si="75"/>
        <v>1.1487194640824565</v>
      </c>
      <c r="DY99" s="5" t="s">
        <v>96</v>
      </c>
      <c r="DZ99">
        <v>-272.79038531800001</v>
      </c>
      <c r="EA99" s="34">
        <f>627.5095*(DZ101-DZ100)</f>
        <v>1.7684786483865786</v>
      </c>
      <c r="EB99" s="28"/>
      <c r="EC99" s="5" t="s">
        <v>96</v>
      </c>
      <c r="ED99" s="33">
        <v>-271.48659423399999</v>
      </c>
      <c r="EE99" s="21">
        <f t="shared" si="76"/>
        <v>-272.83545294341002</v>
      </c>
      <c r="EF99" s="33">
        <v>-272.84178386100001</v>
      </c>
      <c r="EG99" s="33">
        <v>-272.79106202000003</v>
      </c>
      <c r="EH99" s="74">
        <v>-272.793157291</v>
      </c>
      <c r="EI99" s="74">
        <v>-4.4390923409999998E-2</v>
      </c>
      <c r="EJ99" s="34">
        <f>627.5095*(ED101-ED100)</f>
        <v>2.7350196085675242</v>
      </c>
      <c r="EK99" s="34">
        <f>627.5095*(EH101-EH100)</f>
        <v>-0.35190168001328392</v>
      </c>
      <c r="EL99" s="34">
        <f>627.5095*(EG101-EG100)</f>
        <v>1.6669513763389503</v>
      </c>
      <c r="EM99" s="34">
        <f>627.5095*(EE101-EE100)</f>
        <v>1.5171162944831591</v>
      </c>
      <c r="EN99" s="34">
        <f>627.5095*(EF101-EF100)</f>
        <v>1.1891844683110024</v>
      </c>
      <c r="EO99" s="33">
        <f t="shared" si="77"/>
        <v>1.5410861483242864</v>
      </c>
      <c r="EP99" s="33">
        <f t="shared" si="78"/>
        <v>-0.47776690802794786</v>
      </c>
      <c r="ER99" s="39"/>
      <c r="ES99" s="23">
        <f>EN99-'LNO-CCSD(T)-def2nZVP'!MF100</f>
        <v>-1.44249317137497E-2</v>
      </c>
      <c r="ET99" s="33">
        <f>EN99-'LNO-CCSD(T)-def2nZVP'!PV100</f>
        <v>0.13911196629738343</v>
      </c>
      <c r="EU99" s="23"/>
    </row>
    <row r="100" spans="1:151" ht="17">
      <c r="A100" s="1">
        <v>7.83</v>
      </c>
      <c r="B100" s="6"/>
      <c r="C100" s="5" t="s">
        <v>97</v>
      </c>
      <c r="D100" s="33">
        <v>-271.25680402299997</v>
      </c>
      <c r="E100" s="33">
        <f t="shared" si="66"/>
        <v>-272.25784557071</v>
      </c>
      <c r="F100" s="33">
        <v>-272.26122420299998</v>
      </c>
      <c r="G100" s="33">
        <v>-272.23159607000002</v>
      </c>
      <c r="H100" s="33">
        <v>-272.21809716199999</v>
      </c>
      <c r="I100" s="335">
        <v>-2.6249500709999998E-2</v>
      </c>
      <c r="J100" s="18" t="s">
        <v>119</v>
      </c>
      <c r="K100" s="34">
        <f>627.5095*(D101-D99)</f>
        <v>25.795782890347805</v>
      </c>
      <c r="L100" s="34">
        <f>627.5095*(H101-H99)</f>
        <v>3.498900728092261</v>
      </c>
      <c r="M100" s="34">
        <f>627.5095*(G101-G99)</f>
        <v>11.881248557748171</v>
      </c>
      <c r="N100" s="34">
        <f>627.5095*(E101-E99)</f>
        <v>10.113575698694373</v>
      </c>
      <c r="O100" s="34">
        <f>627.5095*(F101-F99)</f>
        <v>9.8473861017009767</v>
      </c>
      <c r="P100" s="33">
        <f t="shared" si="91"/>
        <v>6.3484853736087157</v>
      </c>
      <c r="Q100" s="23">
        <f t="shared" si="92"/>
        <v>-2.0338624560471938</v>
      </c>
      <c r="R100" s="33">
        <f>O100-'CCSD(T)'!CI101</f>
        <v>-0.11360794305695698</v>
      </c>
      <c r="S100" s="33"/>
      <c r="T100" s="5" t="s">
        <v>97</v>
      </c>
      <c r="U100" s="9">
        <v>-271.25681115600003</v>
      </c>
      <c r="V100" s="52">
        <f t="shared" si="67"/>
        <v>-272.257612136982</v>
      </c>
      <c r="W100" s="336">
        <v>-272.26096154599998</v>
      </c>
      <c r="X100" s="10">
        <v>-272.23138667699999</v>
      </c>
      <c r="Y100" s="10">
        <v>-272.21752830999998</v>
      </c>
      <c r="Z100" s="9">
        <v>-2.6225459982000002E-2</v>
      </c>
      <c r="AA100" s="18" t="s">
        <v>119</v>
      </c>
      <c r="AB100" s="34">
        <f>627.5095*(U101-U99)</f>
        <v>25.840944121573617</v>
      </c>
      <c r="AC100" s="34">
        <f>627.5095*(Y101-Y99)</f>
        <v>3.5269246748685421</v>
      </c>
      <c r="AD100" s="34">
        <f>627.5095*(X101-X99)</f>
        <v>11.921930626126779</v>
      </c>
      <c r="AE100" s="34">
        <f>627.5095*(V101-V99)</f>
        <v>10.15195958634509</v>
      </c>
      <c r="AF100" s="34">
        <f>627.5095*(W101-W99)</f>
        <v>9.8862082319371254</v>
      </c>
      <c r="AG100" s="33">
        <f t="shared" si="80"/>
        <v>6.3592835570685828</v>
      </c>
      <c r="AH100" s="23">
        <f t="shared" si="81"/>
        <v>-2.0357223941896532</v>
      </c>
      <c r="AI100" s="39">
        <f>AF100-'CCSD(T)'!CI101</f>
        <v>-7.4785812820808317E-2</v>
      </c>
      <c r="AJ100" s="361"/>
      <c r="AK100" s="5" t="s">
        <v>97</v>
      </c>
      <c r="AL100" s="9">
        <v>-271.25681114399998</v>
      </c>
      <c r="AM100" s="52">
        <f t="shared" si="68"/>
        <v>-272.254117433815</v>
      </c>
      <c r="AN100" s="277">
        <v>-272.25710321999998</v>
      </c>
      <c r="AO100" s="9">
        <v>-272.22861396299999</v>
      </c>
      <c r="AP100" s="9">
        <v>-272.21707957199999</v>
      </c>
      <c r="AQ100" s="9">
        <v>-2.5503470814999998E-2</v>
      </c>
      <c r="AR100" s="18" t="s">
        <v>119</v>
      </c>
      <c r="AS100" s="34">
        <f>627.5095*(AL101-AL99)</f>
        <v>25.840951024176459</v>
      </c>
      <c r="AT100" s="34">
        <f>627.5095*(AP101-AP99)</f>
        <v>3.5451362555639507</v>
      </c>
      <c r="AU100" s="34">
        <f>627.5095*(AO101-AO99)</f>
        <v>11.880139748452414</v>
      </c>
      <c r="AV100" s="34">
        <f>627.5095*(AM101-AM99)</f>
        <v>10.107603562784869</v>
      </c>
      <c r="AW100" s="34">
        <f>627.5095*(AN101-AN99)</f>
        <v>9.8265672189979174</v>
      </c>
      <c r="AX100" s="33">
        <f t="shared" si="82"/>
        <v>6.2814309634339667</v>
      </c>
      <c r="AY100" s="23">
        <f t="shared" si="83"/>
        <v>-2.0535725294544971</v>
      </c>
      <c r="AZ100" s="33">
        <f>AW100-'CCSD(T)'!CI101</f>
        <v>-0.1344268257600163</v>
      </c>
      <c r="BA100" s="33"/>
      <c r="BB100" s="5" t="s">
        <v>97</v>
      </c>
      <c r="BC100" s="33">
        <v>-271.19380147099997</v>
      </c>
      <c r="BD100" s="33">
        <v>-271.19350128000002</v>
      </c>
      <c r="BE100" s="33">
        <v>-271.19304271999999</v>
      </c>
      <c r="BF100" s="33">
        <f t="shared" si="69"/>
        <v>-271.92296539116103</v>
      </c>
      <c r="BG100" s="33">
        <v>-271.92501712799998</v>
      </c>
      <c r="BH100" s="33">
        <v>-271.90685170900002</v>
      </c>
      <c r="BI100" s="33">
        <v>-271.86200377699998</v>
      </c>
      <c r="BJ100" s="4">
        <v>-1.6113682160999999E-2</v>
      </c>
      <c r="BK100" s="18" t="s">
        <v>119</v>
      </c>
      <c r="BL100" s="34">
        <f>627.5095*(BC101-BC99)</f>
        <v>26.318603725470417</v>
      </c>
      <c r="BM100" s="34">
        <f>627.5095*(BD101-BD99)</f>
        <v>26.329740136540867</v>
      </c>
      <c r="BN100" s="34">
        <f>627.5095*(BE101-BE99)</f>
        <v>26.336335261409882</v>
      </c>
      <c r="BO100" s="34">
        <f>627.5095*(BI101-BI99)</f>
        <v>7.4980388518956689</v>
      </c>
      <c r="BP100" s="34">
        <f>627.5095*(BH101-BH99)</f>
        <v>12.144190098473482</v>
      </c>
      <c r="BQ100" s="34">
        <f>627.5095*(BF101-BF99)</f>
        <v>11.000878540593833</v>
      </c>
      <c r="BR100" s="34">
        <f>627.5095*(BG101-BG99)</f>
        <v>10.857660081429986</v>
      </c>
      <c r="BS100" s="33">
        <f t="shared" si="93"/>
        <v>3.3596212295343166</v>
      </c>
      <c r="BT100" s="33">
        <f t="shared" si="94"/>
        <v>-1.2865300170434963</v>
      </c>
      <c r="BU100" s="68">
        <f t="shared" si="70"/>
        <v>-0.14321845916384746</v>
      </c>
      <c r="BV100" s="18" t="str">
        <f t="shared" si="54"/>
        <v>33_start</v>
      </c>
      <c r="BW100" s="57">
        <f>BL100-'CCSD(T)'!BV101</f>
        <v>0.80842934929526677</v>
      </c>
      <c r="BX100" s="65">
        <f>BM100-'CCSD(T)'!BV101</f>
        <v>0.81956576036571605</v>
      </c>
      <c r="BY100" s="65">
        <f>BN100-'CCSD(T)'!BV101</f>
        <v>0.82616088523473152</v>
      </c>
      <c r="BZ100" s="57">
        <f>BO100-'CCSD(T)'!BW101</f>
        <v>0.82450996393736542</v>
      </c>
      <c r="CA100" s="57">
        <f>BP100-'CCSD(T)'!BX101</f>
        <v>0.72539962799831592</v>
      </c>
      <c r="CB100" s="57"/>
      <c r="CC100" s="57">
        <f>BR100-'CCSD(T)'!BY101</f>
        <v>0.6724426743338352</v>
      </c>
      <c r="CE100" s="23">
        <f t="shared" si="58"/>
        <v>-8.3029721296950854E-2</v>
      </c>
      <c r="CF100" s="23">
        <f t="shared" si="59"/>
        <v>-5.2956953664480721E-2</v>
      </c>
      <c r="CH100" s="23"/>
      <c r="CI100" s="5" t="s">
        <v>97</v>
      </c>
      <c r="CJ100" s="33">
        <v>-271.19350119400002</v>
      </c>
      <c r="CK100" s="21">
        <f t="shared" si="71"/>
        <v>-271.92244612764603</v>
      </c>
      <c r="CL100" s="33">
        <v>-271.924482028</v>
      </c>
      <c r="CM100" s="33">
        <v>-271.90635233500001</v>
      </c>
      <c r="CN100" s="74">
        <v>-271.86127001599999</v>
      </c>
      <c r="CO100" s="74">
        <v>-1.6093792645999999E-2</v>
      </c>
      <c r="CP100" s="34">
        <f>627.5095*(CJ101-CJ99)</f>
        <v>26.32978531724644</v>
      </c>
      <c r="CQ100" s="34">
        <f>627.5095*(CN101-CN99)</f>
        <v>7.4585659943054559</v>
      </c>
      <c r="CR100" s="34">
        <f>627.5095*(CM101-CM99)</f>
        <v>12.110886286777674</v>
      </c>
      <c r="CS100" s="34">
        <f>627.5095*(CK101-CK99)</f>
        <v>10.966259558729389</v>
      </c>
      <c r="CT100" s="34">
        <f>627.5095*(CL101-CL99)</f>
        <v>10.824169271883246</v>
      </c>
      <c r="CU100" s="33">
        <f t="shared" si="72"/>
        <v>3.3656032775777902</v>
      </c>
      <c r="CV100" s="33">
        <f t="shared" si="73"/>
        <v>-1.2867170148944282</v>
      </c>
      <c r="CW100" s="23"/>
      <c r="CX100" s="33">
        <f>CQ100-'CCSD(T)'!BW101</f>
        <v>0.7850371063471524</v>
      </c>
      <c r="CY100" s="33">
        <f>CR100-'CCSD(T)'!CF101</f>
        <v>-5.8210599365608573E-2</v>
      </c>
      <c r="CZ100" s="33">
        <f>CS100-'CCSD(T)'!CG101</f>
        <v>6.6206567663174454E-2</v>
      </c>
      <c r="DA100" s="33">
        <f>CT100-'CCSD(T)'!CG101</f>
        <v>-7.5883719182968434E-2</v>
      </c>
      <c r="DB100" s="33">
        <f>CP100-'CCSD(T)'!BV101</f>
        <v>0.81961094107128929</v>
      </c>
      <c r="DC100" s="33"/>
      <c r="DD100" s="33">
        <f t="shared" si="74"/>
        <v>-0.87782154043689786</v>
      </c>
      <c r="DE100" s="33">
        <f t="shared" si="57"/>
        <v>-1.7673119817359861E-2</v>
      </c>
      <c r="DH100" s="71" t="str">
        <f t="shared" si="84"/>
        <v>33_start</v>
      </c>
      <c r="DI100" s="71" t="str">
        <f t="shared" si="85"/>
        <v>∆E#rev</v>
      </c>
      <c r="DJ100" s="23">
        <f t="shared" si="86"/>
        <v>-3.3303811695807539E-2</v>
      </c>
      <c r="DK100" s="23">
        <f t="shared" si="87"/>
        <v>-3.4618981864444009E-2</v>
      </c>
      <c r="DL100" s="23">
        <f t="shared" si="88"/>
        <v>-3.3490809546739442E-2</v>
      </c>
      <c r="DN100" s="71">
        <f>'CCSD(T)'!BX101</f>
        <v>11.418790470475166</v>
      </c>
      <c r="DO100" s="23">
        <f t="shared" si="89"/>
        <v>0.69209581630250838</v>
      </c>
      <c r="DP100" s="39">
        <f>'CCSD(T)'!CG101</f>
        <v>10.900052991066215</v>
      </c>
      <c r="DQ100" s="23">
        <f t="shared" si="90"/>
        <v>-7.5883719182968434E-2</v>
      </c>
      <c r="DR100" s="23">
        <f t="shared" si="79"/>
        <v>6.6206567663174454E-2</v>
      </c>
      <c r="DU100" s="75">
        <f t="shared" si="95"/>
        <v>-1.6093792645999999E-2</v>
      </c>
      <c r="DV100" s="23">
        <f t="shared" si="96"/>
        <v>-1.8129692999991676E-2</v>
      </c>
      <c r="DW100">
        <f t="shared" si="75"/>
        <v>1.1265022110557443</v>
      </c>
      <c r="DY100" s="5" t="s">
        <v>97</v>
      </c>
      <c r="DZ100">
        <v>-272.77655559300001</v>
      </c>
      <c r="EA100" s="34">
        <f>627.5095*(DZ101-DZ99)</f>
        <v>10.446762468270117</v>
      </c>
      <c r="EB100" s="28"/>
      <c r="EC100" s="5" t="s">
        <v>97</v>
      </c>
      <c r="ED100" s="33">
        <v>-271.45252904400002</v>
      </c>
      <c r="EE100" s="21">
        <f t="shared" si="76"/>
        <v>-272.824810751651</v>
      </c>
      <c r="EF100" s="33">
        <v>-272.83102270199998</v>
      </c>
      <c r="EG100" s="33">
        <v>-272.77694867700001</v>
      </c>
      <c r="EH100" s="74">
        <v>-272.79212310100002</v>
      </c>
      <c r="EI100" s="74">
        <v>-4.7862074651000001E-2</v>
      </c>
      <c r="EJ100" s="34">
        <f>627.5095*(ED101-ED99)</f>
        <v>24.111249952858987</v>
      </c>
      <c r="EK100" s="34">
        <f>627.5095*(EH101-EH99)</f>
        <v>0.2970623697819218</v>
      </c>
      <c r="EL100" s="34">
        <f>627.5095*(EG101-EG99)</f>
        <v>10.523208185609713</v>
      </c>
      <c r="EM100" s="34">
        <f>627.5095*(EE101-EE99)</f>
        <v>8.1951927240888285</v>
      </c>
      <c r="EN100" s="34">
        <f>627.5095*(EF101-EF99)</f>
        <v>7.9419139718378524</v>
      </c>
      <c r="EO100" s="33">
        <f t="shared" si="77"/>
        <v>7.6448516020559305</v>
      </c>
      <c r="EP100" s="33">
        <f t="shared" si="78"/>
        <v>-2.5812942137718604</v>
      </c>
      <c r="ER100" s="39"/>
      <c r="ES100" s="23">
        <f>EN100-'LNO-CCSD(T)-def2nZVP'!MF101</f>
        <v>-0.17231755055618159</v>
      </c>
      <c r="ET100" s="33">
        <f>EN100-'LNO-CCSD(T)-def2nZVP'!PV101</f>
        <v>8.4901887957801847E-2</v>
      </c>
      <c r="EU100" s="23"/>
    </row>
    <row r="101" spans="1:151" ht="17">
      <c r="A101" s="1">
        <v>-6.57</v>
      </c>
      <c r="B101" s="6"/>
      <c r="C101" s="5" t="s">
        <v>98</v>
      </c>
      <c r="D101" s="33">
        <v>-271.25264680399999</v>
      </c>
      <c r="E101" s="33">
        <f t="shared" si="66"/>
        <v>-272.25378650818601</v>
      </c>
      <c r="F101" s="33">
        <v>-272.25743127599998</v>
      </c>
      <c r="G101" s="33">
        <v>-272.22735155399999</v>
      </c>
      <c r="H101" s="33">
        <v>-272.21554810100002</v>
      </c>
      <c r="I101" s="335">
        <v>-2.6434954186E-2</v>
      </c>
      <c r="J101" s="18" t="s">
        <v>120</v>
      </c>
      <c r="K101" s="34">
        <f>627.5095*(D99-D100)</f>
        <v>-23.187088474280898</v>
      </c>
      <c r="L101" s="34">
        <f>627.5095*(H99-H100)</f>
        <v>-1.8993407345329176</v>
      </c>
      <c r="M101" s="34">
        <f>627.5095*(G99-G100)</f>
        <v>-9.2177744448283505</v>
      </c>
      <c r="N101" s="34">
        <f>627.5095*(E99-E100)</f>
        <v>-7.5664754037948452</v>
      </c>
      <c r="O101" s="34">
        <f>627.5095*(F99-F100)</f>
        <v>-7.4672883763905054</v>
      </c>
      <c r="P101" s="33">
        <f t="shared" si="91"/>
        <v>-5.5679476418575877</v>
      </c>
      <c r="Q101" s="23">
        <f t="shared" si="92"/>
        <v>1.7504860684378452</v>
      </c>
      <c r="R101" s="33">
        <f>O101-'CCSD(T)'!CI102</f>
        <v>-0.27223895117524588</v>
      </c>
      <c r="S101" s="33"/>
      <c r="T101" s="5" t="s">
        <v>98</v>
      </c>
      <c r="U101" s="9">
        <v>-271.251900283</v>
      </c>
      <c r="V101" s="52">
        <f t="shared" si="67"/>
        <v>-272.25289738570103</v>
      </c>
      <c r="W101" s="336">
        <v>-272.25651183999997</v>
      </c>
      <c r="X101" s="10">
        <v>-272.22648264100002</v>
      </c>
      <c r="Y101" s="10">
        <v>-272.21440774199999</v>
      </c>
      <c r="Z101" s="9">
        <v>-2.6414744701000002E-2</v>
      </c>
      <c r="AA101" s="18" t="s">
        <v>120</v>
      </c>
      <c r="AB101" s="34">
        <f>627.5095*(U99-U100)</f>
        <v>-22.75932466076226</v>
      </c>
      <c r="AC101" s="34">
        <f>627.5095*(Y99-Y100)</f>
        <v>-1.5687386094815006</v>
      </c>
      <c r="AD101" s="34">
        <f>627.5095*(X99-X100)</f>
        <v>-8.8446014478031003</v>
      </c>
      <c r="AE101" s="34">
        <f>627.5095*(V99-V100)</f>
        <v>-7.1934083673982787</v>
      </c>
      <c r="AF101" s="34">
        <f>627.5095*(W99-W100)</f>
        <v>-7.0939754447284891</v>
      </c>
      <c r="AG101" s="33">
        <f t="shared" si="80"/>
        <v>-5.5252368352469885</v>
      </c>
      <c r="AH101" s="23">
        <f t="shared" si="81"/>
        <v>1.7506260030746112</v>
      </c>
      <c r="AI101" s="39">
        <f>AF101-'CCSD(T)'!CI102</f>
        <v>0.10107398048677041</v>
      </c>
      <c r="AJ101" s="361"/>
      <c r="AK101" s="5" t="s">
        <v>98</v>
      </c>
      <c r="AL101" s="9">
        <v>-271.25190027799999</v>
      </c>
      <c r="AM101" s="52">
        <f t="shared" si="68"/>
        <v>-272.24908147458302</v>
      </c>
      <c r="AN101" s="277">
        <v>-272.25226890300002</v>
      </c>
      <c r="AO101" s="9">
        <v>-272.22345110600003</v>
      </c>
      <c r="AP101" s="9">
        <v>-272.213910844</v>
      </c>
      <c r="AQ101" s="9">
        <v>-2.5630368583E-2</v>
      </c>
      <c r="AR101" s="18" t="s">
        <v>120</v>
      </c>
      <c r="AS101" s="34">
        <f>627.5095*(AL99-AL100)</f>
        <v>-22.759335955956487</v>
      </c>
      <c r="AT101" s="34">
        <f>627.5095*(AP99-AP100)</f>
        <v>-1.5567293326533089</v>
      </c>
      <c r="AU101" s="34">
        <f>627.5095*(AO99-AO100)</f>
        <v>-8.6403979338364341</v>
      </c>
      <c r="AV101" s="34">
        <f>627.5095*(AM99-AM100)</f>
        <v>-6.9474913031077987</v>
      </c>
      <c r="AW101" s="34">
        <f>627.5095*(AN99-AN100)</f>
        <v>-6.7929873755107817</v>
      </c>
      <c r="AX101" s="33">
        <f t="shared" si="82"/>
        <v>-5.2362580428574725</v>
      </c>
      <c r="AY101" s="23">
        <f t="shared" si="83"/>
        <v>1.8474105583256524</v>
      </c>
      <c r="AZ101" s="33">
        <f>AW101-'CCSD(T)'!CI102</f>
        <v>0.40206204970447779</v>
      </c>
      <c r="BA101" s="33"/>
      <c r="BB101" s="5" t="s">
        <v>98</v>
      </c>
      <c r="BC101" s="33">
        <v>-271.18899914399998</v>
      </c>
      <c r="BD101" s="33">
        <v>-271.18808290999999</v>
      </c>
      <c r="BE101" s="33">
        <v>-271.18763159999997</v>
      </c>
      <c r="BF101" s="33">
        <f t="shared" si="69"/>
        <v>-271.91623954690601</v>
      </c>
      <c r="BG101" s="33">
        <v>-271.918682504</v>
      </c>
      <c r="BH101" s="33">
        <v>-271.89962076500001</v>
      </c>
      <c r="BI101" s="33">
        <v>-271.855360598</v>
      </c>
      <c r="BJ101" s="4">
        <v>-1.6618781906E-2</v>
      </c>
      <c r="BK101" s="18" t="s">
        <v>120</v>
      </c>
      <c r="BL101" s="34">
        <f>627.5095*(BC99-BC100)</f>
        <v>-23.305097910868273</v>
      </c>
      <c r="BM101" s="34">
        <f>627.5095*(BD99-BD100)</f>
        <v>-22.929661487007404</v>
      </c>
      <c r="BN101" s="34">
        <f>627.5095*(BE99-BE100)</f>
        <v>-22.940806055757765</v>
      </c>
      <c r="BO101" s="34">
        <f>627.5095*(BI99-BI100)</f>
        <v>-3.3293809192079191</v>
      </c>
      <c r="BP101" s="34">
        <f>627.5095*(BH99-BH100)</f>
        <v>-7.606704044496694</v>
      </c>
      <c r="BQ101" s="34">
        <f>627.5095*(BF99-BF100)</f>
        <v>-6.7803473750511563</v>
      </c>
      <c r="BR101" s="34">
        <f>627.5095*(BG99-BG100)</f>
        <v>-6.8826233425170615</v>
      </c>
      <c r="BS101" s="33">
        <f t="shared" si="93"/>
        <v>-3.5532424233091424</v>
      </c>
      <c r="BT101" s="33">
        <f t="shared" si="94"/>
        <v>0.72408070197963248</v>
      </c>
      <c r="BU101" s="68">
        <f t="shared" si="70"/>
        <v>-0.10227596746590528</v>
      </c>
      <c r="BV101" s="18" t="str">
        <f t="shared" si="54"/>
        <v>33_ts</v>
      </c>
      <c r="BW101" s="57">
        <f>BL101-'CCSD(T)'!BV102</f>
        <v>-1.4681743097778117</v>
      </c>
      <c r="BX101" s="65">
        <f>BM101-'CCSD(T)'!BV102</f>
        <v>-1.092737885916943</v>
      </c>
      <c r="BY101" s="65">
        <f>BN101-'CCSD(T)'!BV102</f>
        <v>-1.1038824546673034</v>
      </c>
      <c r="BZ101" s="57">
        <f>BO101-'CCSD(T)'!BW102</f>
        <v>-1.3587059139034454</v>
      </c>
      <c r="CA101" s="57">
        <f>BP101-'CCSD(T)'!BX102</f>
        <v>-1.24439206896907</v>
      </c>
      <c r="CB101" s="57"/>
      <c r="CC101" s="57">
        <f>BR101-'CCSD(T)'!BY102</f>
        <v>-1.179142039177254</v>
      </c>
      <c r="CE101" s="23">
        <f t="shared" si="58"/>
        <v>0.22378224080874176</v>
      </c>
      <c r="CF101" s="23">
        <f t="shared" si="59"/>
        <v>6.5250029791815933E-2</v>
      </c>
      <c r="CH101" s="23"/>
      <c r="CI101" s="5" t="s">
        <v>98</v>
      </c>
      <c r="CJ101" s="33">
        <v>-271.18808281499997</v>
      </c>
      <c r="CK101" s="21">
        <f t="shared" si="71"/>
        <v>-271.91516343525802</v>
      </c>
      <c r="CL101" s="33">
        <v>-271.91758741500001</v>
      </c>
      <c r="CM101" s="33">
        <v>-271.89856291500001</v>
      </c>
      <c r="CN101" s="74">
        <v>-271.85406781</v>
      </c>
      <c r="CO101" s="74">
        <v>-1.6600520258E-2</v>
      </c>
      <c r="CP101" s="34">
        <f>627.5095*(CJ99-CJ100)</f>
        <v>-22.929701020115861</v>
      </c>
      <c r="CQ101" s="34">
        <f>627.5095*(CN99-CN100)</f>
        <v>-2.9391133083559171</v>
      </c>
      <c r="CR101" s="34">
        <f>627.5095*(CM99-CM100)</f>
        <v>-7.222951237291058</v>
      </c>
      <c r="CS101" s="34">
        <f>627.5095*(CK99-CK100)</f>
        <v>-6.3963008996798569</v>
      </c>
      <c r="CT101" s="34">
        <f>627.5095*(CL99-CL100)</f>
        <v>-6.4977341155686332</v>
      </c>
      <c r="CU101" s="33">
        <f t="shared" si="72"/>
        <v>-3.5586208072127161</v>
      </c>
      <c r="CV101" s="33">
        <f t="shared" si="73"/>
        <v>0.72521712172242481</v>
      </c>
      <c r="CW101" s="23"/>
      <c r="CX101" s="33">
        <f>CQ101-'CCSD(T)'!BW102</f>
        <v>-0.96843830305144341</v>
      </c>
      <c r="CY101" s="33">
        <f>CR101-'CCSD(T)'!CF102</f>
        <v>9.3148852454243425E-2</v>
      </c>
      <c r="CZ101" s="33">
        <f>CS101-'CCSD(T)'!CG102</f>
        <v>0.21946368220448953</v>
      </c>
      <c r="DA101" s="33">
        <f>CT101-'CCSD(T)'!CG102</f>
        <v>0.11803046631571323</v>
      </c>
      <c r="DB101" s="33">
        <f>CP101-'CCSD(T)'!BV102</f>
        <v>-1.0927774190253992</v>
      </c>
      <c r="DC101" s="33"/>
      <c r="DD101" s="33">
        <f t="shared" si="74"/>
        <v>1.1859262714796426</v>
      </c>
      <c r="DE101" s="33">
        <f t="shared" si="57"/>
        <v>2.4881613861469809E-2</v>
      </c>
      <c r="DH101" s="71" t="str">
        <f t="shared" si="84"/>
        <v>33_ts</v>
      </c>
      <c r="DI101" s="71" t="str">
        <f t="shared" si="85"/>
        <v>∆Ereac</v>
      </c>
      <c r="DJ101" s="23">
        <f t="shared" si="86"/>
        <v>0.38375280720563598</v>
      </c>
      <c r="DK101" s="23">
        <f t="shared" si="87"/>
        <v>0.38404647537129932</v>
      </c>
      <c r="DL101" s="23">
        <f t="shared" si="88"/>
        <v>0.38488922694842831</v>
      </c>
      <c r="DN101" s="71">
        <f>'CCSD(T)'!BX102</f>
        <v>-6.3623119755276241</v>
      </c>
      <c r="DO101" s="23">
        <f t="shared" si="89"/>
        <v>-0.86063926176343397</v>
      </c>
      <c r="DP101" s="39">
        <f>'CCSD(T)'!CG102</f>
        <v>-6.6157645818843465</v>
      </c>
      <c r="DQ101" s="23">
        <f t="shared" si="90"/>
        <v>0.11803046631571323</v>
      </c>
      <c r="DR101" s="23">
        <f t="shared" si="79"/>
        <v>0.21946368220448953</v>
      </c>
      <c r="DU101" s="75">
        <f t="shared" si="95"/>
        <v>-1.6600520258E-2</v>
      </c>
      <c r="DV101" s="23">
        <f t="shared" si="96"/>
        <v>-1.9024500000000444E-2</v>
      </c>
      <c r="DW101">
        <f t="shared" si="75"/>
        <v>1.1460182996874628</v>
      </c>
      <c r="DY101" s="5" t="s">
        <v>98</v>
      </c>
      <c r="DZ101">
        <v>-272.77373734299999</v>
      </c>
      <c r="EA101" s="34">
        <f>627.5095*(DZ99-DZ100)</f>
        <v>-8.6782838198835375</v>
      </c>
      <c r="EB101" s="28"/>
      <c r="EC101" s="5" t="s">
        <v>98</v>
      </c>
      <c r="ED101" s="33">
        <v>-271.44817051299998</v>
      </c>
      <c r="EE101" s="21">
        <f t="shared" si="76"/>
        <v>-272.82239307304297</v>
      </c>
      <c r="EF101" s="33">
        <v>-272.82912761599999</v>
      </c>
      <c r="EG101" s="33">
        <v>-272.774292221</v>
      </c>
      <c r="EH101" s="74">
        <v>-272.79268389200001</v>
      </c>
      <c r="EI101" s="74">
        <v>-4.8100852042999999E-2</v>
      </c>
      <c r="EJ101" s="34">
        <f>627.5095*(ED99-ED100)</f>
        <v>-21.376230344291464</v>
      </c>
      <c r="EK101" s="34">
        <f>627.5095*(EH99-EH100)</f>
        <v>-0.64896404979520572</v>
      </c>
      <c r="EL101" s="34">
        <f>627.5095*(EG99-EG100)</f>
        <v>-8.8562568092707625</v>
      </c>
      <c r="EM101" s="34">
        <f>627.5095*(EE99-EE100)</f>
        <v>-6.6780764296056692</v>
      </c>
      <c r="EN101" s="34">
        <f>627.5095*(EF99-EF100)</f>
        <v>-6.75272950352685</v>
      </c>
      <c r="EO101" s="33">
        <f t="shared" si="77"/>
        <v>-6.1037654537316444</v>
      </c>
      <c r="EP101" s="33">
        <f t="shared" si="78"/>
        <v>2.1035273057439126</v>
      </c>
      <c r="ER101" s="39"/>
      <c r="ES101" s="23">
        <f>EN101-'LNO-CCSD(T)-def2nZVP'!MF102</f>
        <v>0.15789261884243189</v>
      </c>
      <c r="ET101" s="33">
        <f>EN101-'LNO-CCSD(T)-def2nZVP'!PV102</f>
        <v>5.4210078339579582E-2</v>
      </c>
      <c r="EU101" s="23"/>
    </row>
    <row r="102" spans="1:151" ht="17">
      <c r="A102" s="1">
        <v>29.15</v>
      </c>
      <c r="B102" s="6"/>
      <c r="C102" s="5" t="s">
        <v>99</v>
      </c>
      <c r="D102" s="33">
        <v>-856.66303321400005</v>
      </c>
      <c r="E102" s="33">
        <f t="shared" si="66"/>
        <v>-859.6645800603751</v>
      </c>
      <c r="F102" s="33">
        <v>-859.67497806699998</v>
      </c>
      <c r="G102" s="33">
        <v>-859.54994071500005</v>
      </c>
      <c r="H102" s="33">
        <v>-859.51163000700001</v>
      </c>
      <c r="I102" s="335">
        <v>-0.11463934537500001</v>
      </c>
      <c r="J102" s="18" t="s">
        <v>118</v>
      </c>
      <c r="K102" s="34">
        <f>627.5095*(D104-D103)</f>
        <v>21.735210331444023</v>
      </c>
      <c r="L102" s="34">
        <f>627.5095*(H104-H103)</f>
        <v>32.337403137839758</v>
      </c>
      <c r="M102" s="34">
        <f>627.5095*(G104-G103)</f>
        <v>28.380179511094671</v>
      </c>
      <c r="N102" s="34">
        <f>627.5095*(E104-E103)</f>
        <v>29.455685420767654</v>
      </c>
      <c r="O102" s="34">
        <f>627.5095*(F104-F103)</f>
        <v>29.157275980721675</v>
      </c>
      <c r="P102" s="33">
        <f t="shared" si="91"/>
        <v>-3.1801271571180827</v>
      </c>
      <c r="Q102" s="23">
        <f t="shared" si="92"/>
        <v>0.77709646962700418</v>
      </c>
      <c r="R102" s="33">
        <f>O102-'CCSD(T)'!CI103</f>
        <v>0.31226548922752073</v>
      </c>
      <c r="S102" s="33"/>
      <c r="T102" s="5" t="s">
        <v>99</v>
      </c>
      <c r="U102" s="9">
        <v>-856.66434148600001</v>
      </c>
      <c r="V102" s="52">
        <f t="shared" si="67"/>
        <v>-859.66589052580002</v>
      </c>
      <c r="W102" s="336">
        <v>-859.67628540600003</v>
      </c>
      <c r="X102" s="10">
        <v>-859.55124033100003</v>
      </c>
      <c r="Y102" s="10">
        <v>-859.51301107699999</v>
      </c>
      <c r="Z102" s="9">
        <v>-0.11465019479999999</v>
      </c>
      <c r="AA102" s="18" t="s">
        <v>118</v>
      </c>
      <c r="AB102" s="34">
        <f>627.5095*(U104-U103)</f>
        <v>21.236595047864398</v>
      </c>
      <c r="AC102" s="34">
        <f>627.5095*(Y104-Y103)</f>
        <v>32.057160532633965</v>
      </c>
      <c r="AD102" s="34">
        <f>627.5095*(X104-X103)</f>
        <v>27.818344527826405</v>
      </c>
      <c r="AE102" s="34">
        <f>627.5095*(V104-V103)</f>
        <v>28.915871156512409</v>
      </c>
      <c r="AF102" s="34">
        <f>627.5095*(W104-W103)</f>
        <v>28.632816718321745</v>
      </c>
      <c r="AG102" s="33">
        <f t="shared" si="80"/>
        <v>-3.4243438143122198</v>
      </c>
      <c r="AH102" s="23">
        <f t="shared" si="81"/>
        <v>0.8144721904953407</v>
      </c>
      <c r="AI102" s="39">
        <f>AF102-'CCSD(T)'!CI103</f>
        <v>-0.21219377317240884</v>
      </c>
      <c r="AJ102" s="361"/>
      <c r="AK102" s="5" t="s">
        <v>99</v>
      </c>
      <c r="AL102" s="9">
        <v>-856.66434146500001</v>
      </c>
      <c r="AM102" s="52">
        <f t="shared" si="68"/>
        <v>-859.65773157068293</v>
      </c>
      <c r="AN102" s="277">
        <v>-859.66664956499994</v>
      </c>
      <c r="AO102" s="9">
        <v>-859.54778319399998</v>
      </c>
      <c r="AP102" s="9">
        <v>-859.51104453000005</v>
      </c>
      <c r="AQ102" s="9">
        <v>-0.109948376683</v>
      </c>
      <c r="AR102" s="18" t="s">
        <v>118</v>
      </c>
      <c r="AS102" s="34">
        <f>627.5095*(AL104-AL103)</f>
        <v>21.236652151195724</v>
      </c>
      <c r="AT102" s="34">
        <f>627.5095*(AP104-AP103)</f>
        <v>32.00290292372825</v>
      </c>
      <c r="AU102" s="34">
        <f>627.5095*(AO104-AO103)</f>
        <v>28.655504951781563</v>
      </c>
      <c r="AV102" s="34">
        <f>627.5095*(AM104-AM103)</f>
        <v>29.73634745014321</v>
      </c>
      <c r="AW102" s="34">
        <f>627.5095*(AN104-AN103)</f>
        <v>29.513587169943872</v>
      </c>
      <c r="AX102" s="33">
        <f t="shared" si="82"/>
        <v>-2.4893157537843784</v>
      </c>
      <c r="AY102" s="23">
        <f t="shared" si="83"/>
        <v>0.85808221816230912</v>
      </c>
      <c r="AZ102" s="33">
        <f>AW102-'CCSD(T)'!CI103</f>
        <v>0.66857667844971758</v>
      </c>
      <c r="BA102" s="33"/>
      <c r="BB102" s="5" t="s">
        <v>99</v>
      </c>
      <c r="BC102" s="33">
        <v>-856.60456538899996</v>
      </c>
      <c r="BD102" s="33">
        <v>-856.60574483000005</v>
      </c>
      <c r="BE102" s="33">
        <v>-856.60434893000001</v>
      </c>
      <c r="BF102" s="33">
        <f t="shared" si="69"/>
        <v>-859.299444148823</v>
      </c>
      <c r="BG102" s="33">
        <v>-859.30873063000001</v>
      </c>
      <c r="BH102" s="33">
        <v>-859.19428969399996</v>
      </c>
      <c r="BI102" s="33">
        <v>-859.13005617199997</v>
      </c>
      <c r="BJ102" s="4">
        <v>-0.105154454823</v>
      </c>
      <c r="BK102" s="18" t="s">
        <v>118</v>
      </c>
      <c r="BL102" s="34">
        <f>627.5095*(BC104-BC103)</f>
        <v>22.553622026652175</v>
      </c>
      <c r="BM102" s="34">
        <f>627.5095*(BD104-BD103)</f>
        <v>22.069716193152644</v>
      </c>
      <c r="BN102" s="34">
        <f>627.5095*(BE104-BE103)</f>
        <v>22.093919234505822</v>
      </c>
      <c r="BO102" s="34">
        <f>627.5095*(BI104-BI103)</f>
        <v>36.999577839477091</v>
      </c>
      <c r="BP102" s="34">
        <f>627.5095*(BH104-BH103)</f>
        <v>32.287113271489744</v>
      </c>
      <c r="BQ102" s="34">
        <f>627.5095*(BF104-BF103)</f>
        <v>32.968927513222205</v>
      </c>
      <c r="BR102" s="34">
        <f>627.5095*(BG104-BG103)</f>
        <v>32.621472923390279</v>
      </c>
      <c r="BS102" s="33">
        <f t="shared" si="93"/>
        <v>-4.3781049160868122</v>
      </c>
      <c r="BT102" s="33">
        <f t="shared" si="94"/>
        <v>0.33435965190053452</v>
      </c>
      <c r="BU102" s="68">
        <f t="shared" si="70"/>
        <v>-0.34745458983192634</v>
      </c>
      <c r="BV102" s="18" t="str">
        <f t="shared" si="54"/>
        <v>34_end</v>
      </c>
      <c r="BW102" s="57">
        <f>BL102-'CCSD(T)'!BV103</f>
        <v>-0.28783267324735107</v>
      </c>
      <c r="BX102" s="65">
        <f>BM102-'CCSD(T)'!BV103</f>
        <v>-0.77173850674688182</v>
      </c>
      <c r="BY102" s="65">
        <f>BN102-'CCSD(T)'!BV103</f>
        <v>-0.74753546539370319</v>
      </c>
      <c r="BZ102" s="57">
        <f>BO102-'CCSD(T)'!BW103</f>
        <v>-0.430135035694029</v>
      </c>
      <c r="CA102" s="57">
        <f>BP102-'CCSD(T)'!BX103</f>
        <v>-0.22458705139828083</v>
      </c>
      <c r="CB102" s="57"/>
      <c r="CC102" s="57">
        <f>BR102-'CCSD(T)'!BY103</f>
        <v>-0.24251973992258513</v>
      </c>
      <c r="CE102" s="23">
        <f t="shared" si="58"/>
        <v>6.3245621849070233E-2</v>
      </c>
      <c r="CF102" s="23">
        <f t="shared" si="59"/>
        <v>-1.7932688524304297E-2</v>
      </c>
      <c r="CH102" s="23"/>
      <c r="CI102" s="5" t="s">
        <v>99</v>
      </c>
      <c r="CJ102" s="33">
        <v>-856.60574492800004</v>
      </c>
      <c r="CK102" s="21">
        <f t="shared" si="71"/>
        <v>-859.300660318577</v>
      </c>
      <c r="CL102" s="33">
        <v>-859.30994583300003</v>
      </c>
      <c r="CM102" s="33">
        <v>-859.19550135500003</v>
      </c>
      <c r="CN102" s="74">
        <v>-859.131222589</v>
      </c>
      <c r="CO102" s="74">
        <v>-0.105158963577</v>
      </c>
      <c r="CP102" s="34">
        <f>627.5095*(CJ104-CJ103)</f>
        <v>22.069805299486724</v>
      </c>
      <c r="CQ102" s="34">
        <f>627.5095*(CN104-CN103)</f>
        <v>36.855220534061964</v>
      </c>
      <c r="CR102" s="34">
        <f>627.5095*(CM104-CM103)</f>
        <v>31.794957570662412</v>
      </c>
      <c r="CS102" s="34">
        <f>627.5095*(CK104-CK103)</f>
        <v>32.499398896356929</v>
      </c>
      <c r="CT102" s="34">
        <f>627.5095*(CL104-CL103)</f>
        <v>32.167807400288488</v>
      </c>
      <c r="CU102" s="33">
        <f t="shared" si="72"/>
        <v>-4.6874131337734752</v>
      </c>
      <c r="CV102" s="33">
        <f t="shared" si="73"/>
        <v>0.37284982962607671</v>
      </c>
      <c r="CW102" s="23"/>
      <c r="CX102" s="33">
        <f>CQ102-'CCSD(T)'!BW103</f>
        <v>-0.57449234110915626</v>
      </c>
      <c r="CY102" s="33">
        <f>CR102-'CCSD(T)'!CF103</f>
        <v>-0.13259587855662502</v>
      </c>
      <c r="CZ102" s="33">
        <f>CS102-'CCSD(T)'!CG103</f>
        <v>0.17946297745920248</v>
      </c>
      <c r="DA102" s="33">
        <f>CT102-'CCSD(T)'!CG103</f>
        <v>-0.15212851860923848</v>
      </c>
      <c r="DB102" s="33">
        <f>CP102-'CCSD(T)'!BV103</f>
        <v>-0.77164940041280161</v>
      </c>
      <c r="DC102" s="33"/>
      <c r="DD102" s="33">
        <f t="shared" si="74"/>
        <v>0.63905352185617659</v>
      </c>
      <c r="DE102" s="33">
        <f t="shared" si="57"/>
        <v>-1.9532640052613459E-2</v>
      </c>
      <c r="DH102" s="71" t="str">
        <f t="shared" si="84"/>
        <v>34_end</v>
      </c>
      <c r="DI102" s="71" t="str">
        <f t="shared" si="85"/>
        <v>∆E#fwd</v>
      </c>
      <c r="DJ102" s="23">
        <f t="shared" si="86"/>
        <v>-0.49215570082733251</v>
      </c>
      <c r="DK102" s="23">
        <f t="shared" si="87"/>
        <v>-0.46952861686527569</v>
      </c>
      <c r="DL102" s="23">
        <f t="shared" si="88"/>
        <v>-0.45366552310179031</v>
      </c>
      <c r="DN102" s="71">
        <f>'CCSD(T)'!BX103</f>
        <v>32.511700322888025</v>
      </c>
      <c r="DO102" s="23">
        <f t="shared" si="89"/>
        <v>-0.71674275222561334</v>
      </c>
      <c r="DP102" s="39">
        <f>'CCSD(T)'!CG103</f>
        <v>32.319935918897727</v>
      </c>
      <c r="DQ102" s="23">
        <f t="shared" si="90"/>
        <v>-0.15212851860923848</v>
      </c>
      <c r="DR102" s="23">
        <f t="shared" si="79"/>
        <v>0.17946297745920248</v>
      </c>
      <c r="DU102" s="75">
        <f t="shared" si="95"/>
        <v>-0.105158963577</v>
      </c>
      <c r="DV102" s="23">
        <f t="shared" si="96"/>
        <v>-0.1144444779999958</v>
      </c>
      <c r="DW102">
        <f t="shared" si="75"/>
        <v>1.0882997902142379</v>
      </c>
      <c r="DY102" s="5" t="s">
        <v>99</v>
      </c>
      <c r="DZ102">
        <v>-861.09846926262696</v>
      </c>
      <c r="EA102" s="34">
        <f>627.5095*(DZ104-DZ103)</f>
        <v>28.838918198167381</v>
      </c>
      <c r="EB102" s="28"/>
      <c r="EC102" s="5" t="s">
        <v>99</v>
      </c>
      <c r="ED102" s="33">
        <v>-857.49426173999996</v>
      </c>
      <c r="EE102" s="21">
        <f t="shared" si="76"/>
        <v>-861.27311790236706</v>
      </c>
      <c r="EF102" s="33">
        <v>-861.28842168899996</v>
      </c>
      <c r="EG102" s="33">
        <v>-861.09789727600003</v>
      </c>
      <c r="EH102" s="74">
        <v>-861.12842427099997</v>
      </c>
      <c r="EI102" s="74">
        <v>-0.175220626367</v>
      </c>
      <c r="EJ102" s="34">
        <f>627.5095*(ED104-ED103)</f>
        <v>22.811727979051287</v>
      </c>
      <c r="EK102" s="34">
        <f>627.5095*(EH104-EH103)</f>
        <v>32.708388009264795</v>
      </c>
      <c r="EL102" s="34">
        <f>627.5095*(EG104-EG103)</f>
        <v>28.983557505766527</v>
      </c>
      <c r="EM102" s="34">
        <f>627.5095*(EE104-EE103)</f>
        <v>30.270499928985188</v>
      </c>
      <c r="EN102" s="34">
        <f>627.5095*(EF104-EF103)</f>
        <v>29.780320123100985</v>
      </c>
      <c r="EO102" s="33">
        <f t="shared" si="77"/>
        <v>-2.9280678861638094</v>
      </c>
      <c r="EP102" s="33">
        <f t="shared" si="78"/>
        <v>0.79676261733445841</v>
      </c>
      <c r="ER102" s="39"/>
      <c r="ES102" s="23">
        <f>EN102-'LNO-CCSD(T)-def2nZVP'!MF103</f>
        <v>3.852130845935875E-2</v>
      </c>
      <c r="ET102" s="33">
        <f>EN102-'LNO-CCSD(T)-def2nZVP'!PV103</f>
        <v>0.61898761366751387</v>
      </c>
      <c r="EU102" s="23"/>
    </row>
    <row r="103" spans="1:151" ht="17">
      <c r="A103" s="1">
        <v>2.91</v>
      </c>
      <c r="B103" s="6"/>
      <c r="C103" s="5" t="s">
        <v>100</v>
      </c>
      <c r="D103" s="33">
        <v>-856.67436490299997</v>
      </c>
      <c r="E103" s="33">
        <f t="shared" si="66"/>
        <v>-859.70516653999505</v>
      </c>
      <c r="F103" s="33">
        <v>-859.71554466400005</v>
      </c>
      <c r="G103" s="33">
        <v>-859.58684662500002</v>
      </c>
      <c r="H103" s="33">
        <v>-859.56371497500004</v>
      </c>
      <c r="I103" s="335">
        <v>-0.118319914995</v>
      </c>
      <c r="J103" s="18" t="s">
        <v>119</v>
      </c>
      <c r="K103" s="34">
        <f>627.5095*(D104-D102)</f>
        <v>14.624467832950684</v>
      </c>
      <c r="L103" s="34">
        <f>627.5095*(H104-H102)</f>
        <v>-0.34640908937572024</v>
      </c>
      <c r="M103" s="34">
        <f>627.5095*(G104-G102)</f>
        <v>5.2213703799665403</v>
      </c>
      <c r="N103" s="34">
        <f>627.5095*(E104-E102)</f>
        <v>3.9872838876947383</v>
      </c>
      <c r="O103" s="34">
        <f>627.5095*(F104-F102)</f>
        <v>3.701350980509083</v>
      </c>
      <c r="P103" s="33">
        <f t="shared" si="91"/>
        <v>4.0477600698848031</v>
      </c>
      <c r="Q103" s="23">
        <f t="shared" si="92"/>
        <v>-1.5200193994574573</v>
      </c>
      <c r="R103" s="33">
        <f>O103-'CCSD(T)'!CI104</f>
        <v>-0.6145918460947386</v>
      </c>
      <c r="S103" s="33"/>
      <c r="T103" s="5" t="s">
        <v>100</v>
      </c>
      <c r="U103" s="9">
        <v>-856.67404737200002</v>
      </c>
      <c r="V103" s="52">
        <f t="shared" si="67"/>
        <v>-859.70472322846399</v>
      </c>
      <c r="W103" s="336">
        <v>-859.71511603800002</v>
      </c>
      <c r="X103" s="10">
        <v>-859.58636897899999</v>
      </c>
      <c r="Y103" s="10">
        <v>-859.56373528799998</v>
      </c>
      <c r="Z103" s="9">
        <v>-0.118354249464</v>
      </c>
      <c r="AA103" s="18" t="s">
        <v>119</v>
      </c>
      <c r="AB103" s="34">
        <f>627.5095*(U104-U102)</f>
        <v>15.146059376943567</v>
      </c>
      <c r="AC103" s="34">
        <f>627.5095*(Y104-Y102)</f>
        <v>0.22723625013704754</v>
      </c>
      <c r="AD103" s="34">
        <f>627.5095*(X104-X102)</f>
        <v>5.7747841856990112</v>
      </c>
      <c r="AE103" s="34">
        <f>627.5095*(V104-V102)</f>
        <v>4.5479813241976759</v>
      </c>
      <c r="AF103" s="34">
        <f>627.5095*(W104-W102)</f>
        <v>4.2662262473267818</v>
      </c>
      <c r="AG103" s="33">
        <f t="shared" si="80"/>
        <v>4.0389899971897343</v>
      </c>
      <c r="AH103" s="23">
        <f t="shared" si="81"/>
        <v>-1.5085579383722294</v>
      </c>
      <c r="AI103" s="39">
        <f>AF103-'CCSD(T)'!CI104</f>
        <v>-4.9716579277039763E-2</v>
      </c>
      <c r="AJ103" s="361"/>
      <c r="AK103" s="5" t="s">
        <v>100</v>
      </c>
      <c r="AL103" s="9">
        <v>-856.67404736799995</v>
      </c>
      <c r="AM103" s="52">
        <f t="shared" si="68"/>
        <v>-859.69853643469503</v>
      </c>
      <c r="AN103" s="277">
        <v>-859.70758833499997</v>
      </c>
      <c r="AO103" s="9">
        <v>-859.58495897099999</v>
      </c>
      <c r="AP103" s="9">
        <v>-859.56153224599996</v>
      </c>
      <c r="AQ103" s="9">
        <v>-0.11357746369500001</v>
      </c>
      <c r="AR103" s="18" t="s">
        <v>119</v>
      </c>
      <c r="AS103" s="34">
        <f>627.5095*(AL104-AL102)</f>
        <v>15.146105812654868</v>
      </c>
      <c r="AT103" s="34">
        <f>627.5095*(AP104-AP102)</f>
        <v>0.32138150048469322</v>
      </c>
      <c r="AU103" s="34">
        <f>627.5095*(AO104-AO102)</f>
        <v>5.3273517143901206</v>
      </c>
      <c r="AV103" s="34">
        <f>627.5095*(AM104-AM102)</f>
        <v>4.1309076363408588</v>
      </c>
      <c r="AW103" s="34">
        <f>627.5095*(AN104-AN102)</f>
        <v>3.824120076613049</v>
      </c>
      <c r="AX103" s="33">
        <f t="shared" si="82"/>
        <v>3.5027385761283556</v>
      </c>
      <c r="AY103" s="23">
        <f t="shared" si="83"/>
        <v>-1.5032316377770716</v>
      </c>
      <c r="AZ103" s="33">
        <f>AW103-'CCSD(T)'!CI104</f>
        <v>-0.49182274999077258</v>
      </c>
      <c r="BA103" s="33"/>
      <c r="BB103" s="5" t="s">
        <v>100</v>
      </c>
      <c r="BC103" s="33">
        <v>-856.61495346900006</v>
      </c>
      <c r="BD103" s="33">
        <v>-856.61462219999999</v>
      </c>
      <c r="BE103" s="33">
        <v>-856.61324594999996</v>
      </c>
      <c r="BF103" s="33">
        <f t="shared" si="69"/>
        <v>-859.34335973505893</v>
      </c>
      <c r="BG103" s="33">
        <v>-859.35240205699995</v>
      </c>
      <c r="BH103" s="33">
        <v>-859.23568287299997</v>
      </c>
      <c r="BI103" s="33">
        <v>-859.185124546</v>
      </c>
      <c r="BJ103" s="4">
        <v>-0.107676862059</v>
      </c>
      <c r="BK103" s="18" t="s">
        <v>119</v>
      </c>
      <c r="BL103" s="34">
        <f>627.5095*(BC104-BC102)</f>
        <v>16.035003139830714</v>
      </c>
      <c r="BM103" s="34">
        <f>627.5095*(BD104-BD102)</f>
        <v>16.499082183177496</v>
      </c>
      <c r="BN103" s="34">
        <f>627.5095*(BE104-BE102)</f>
        <v>16.510954662847571</v>
      </c>
      <c r="BO103" s="34">
        <f>627.5095*(BI104-BI102)</f>
        <v>2.4436500049055776</v>
      </c>
      <c r="BP103" s="34">
        <f>627.5095*(BH104-BH102)</f>
        <v>6.3125002137825899</v>
      </c>
      <c r="BQ103" s="34">
        <f>627.5095*(BF104-BF102)</f>
        <v>5.411479952109568</v>
      </c>
      <c r="BR103" s="34">
        <f>627.5095*(BG104-BG102)</f>
        <v>5.217237602374162</v>
      </c>
      <c r="BS103" s="33">
        <f t="shared" si="93"/>
        <v>2.7735875974685844</v>
      </c>
      <c r="BT103" s="33">
        <f t="shared" si="94"/>
        <v>-1.0952626114084278</v>
      </c>
      <c r="BU103" s="68">
        <f t="shared" si="70"/>
        <v>-0.19424234973540599</v>
      </c>
      <c r="BV103" s="18" t="str">
        <f t="shared" si="54"/>
        <v>34_start</v>
      </c>
      <c r="BW103" s="57">
        <f>BL103-'CCSD(T)'!BV104</f>
        <v>-0.98920902740658789</v>
      </c>
      <c r="BX103" s="65">
        <f>BM103-'CCSD(T)'!BV104</f>
        <v>-0.52512998405980582</v>
      </c>
      <c r="BY103" s="65">
        <f>BN103-'CCSD(T)'!BV104</f>
        <v>-0.51325750438973117</v>
      </c>
      <c r="BZ103" s="57">
        <f>BO103-'CCSD(T)'!BW104</f>
        <v>-0.99883982793081971</v>
      </c>
      <c r="CA103" s="57">
        <f>BP103-'CCSD(T)'!BX104</f>
        <v>-1.1096580509512837</v>
      </c>
      <c r="CB103" s="57"/>
      <c r="CC103" s="57">
        <f>BR103-'CCSD(T)'!BY104</f>
        <v>-1.1336247502992745</v>
      </c>
      <c r="CE103" s="23">
        <f t="shared" si="58"/>
        <v>-0.12044902354469578</v>
      </c>
      <c r="CF103" s="23">
        <f t="shared" si="59"/>
        <v>-2.3966699347990783E-2</v>
      </c>
      <c r="CH103" s="23"/>
      <c r="CI103" s="5" t="s">
        <v>100</v>
      </c>
      <c r="CJ103" s="33">
        <v>-856.61462220500005</v>
      </c>
      <c r="CK103" s="21">
        <f t="shared" si="71"/>
        <v>-859.34295741033895</v>
      </c>
      <c r="CL103" s="33">
        <v>-859.35201614499999</v>
      </c>
      <c r="CM103" s="33">
        <v>-859.23524359999999</v>
      </c>
      <c r="CN103" s="74">
        <v>-859.18525360800004</v>
      </c>
      <c r="CO103" s="74">
        <v>-0.107713810339</v>
      </c>
      <c r="CP103" s="34">
        <f>627.5095*(CJ104-CJ102)</f>
        <v>16.49922964784863</v>
      </c>
      <c r="CQ103" s="34">
        <f>627.5095*(CN104-CN102)</f>
        <v>2.9502428168591974</v>
      </c>
      <c r="CR103" s="34">
        <f>627.5095*(CM104-CM102)</f>
        <v>6.8563212818620753</v>
      </c>
      <c r="CS103" s="34">
        <f>627.5095*(CK104-CK102)</f>
        <v>5.9575719933601325</v>
      </c>
      <c r="CT103" s="34">
        <f>627.5095*(CL104-CL102)</f>
        <v>5.768286952346851</v>
      </c>
      <c r="CU103" s="33">
        <f t="shared" si="72"/>
        <v>2.8180441354876535</v>
      </c>
      <c r="CV103" s="33">
        <f t="shared" si="73"/>
        <v>-1.0880343295152244</v>
      </c>
      <c r="CW103" s="23"/>
      <c r="CX103" s="33">
        <f>CQ103-'CCSD(T)'!BW104</f>
        <v>-0.49224701597719989</v>
      </c>
      <c r="CY103" s="33">
        <f>CR103-'CCSD(T)'!CF104</f>
        <v>-5.6963995869894646E-2</v>
      </c>
      <c r="CZ103" s="33">
        <f>CS103-'CCSD(T)'!CG104</f>
        <v>0.12888482697659853</v>
      </c>
      <c r="DA103" s="33">
        <f>CT103-'CCSD(T)'!CG104</f>
        <v>-6.0400214036683053E-2</v>
      </c>
      <c r="DB103" s="33">
        <f>CP103-'CCSD(T)'!BV104</f>
        <v>-0.52498251938867213</v>
      </c>
      <c r="DC103" s="33"/>
      <c r="DD103" s="33">
        <f t="shared" si="74"/>
        <v>0.46801852351877749</v>
      </c>
      <c r="DE103" s="33">
        <f t="shared" si="57"/>
        <v>-3.4362181667884073E-3</v>
      </c>
      <c r="DH103" s="71" t="str">
        <f t="shared" si="84"/>
        <v>34_start</v>
      </c>
      <c r="DI103" s="71" t="str">
        <f t="shared" si="85"/>
        <v>∆E#rev</v>
      </c>
      <c r="DJ103" s="23">
        <f t="shared" si="86"/>
        <v>0.54382106807948549</v>
      </c>
      <c r="DK103" s="23">
        <f t="shared" si="87"/>
        <v>0.54609204125056454</v>
      </c>
      <c r="DL103" s="23">
        <f t="shared" si="88"/>
        <v>0.55104934997268895</v>
      </c>
      <c r="DN103" s="71">
        <f>'CCSD(T)'!BX104</f>
        <v>7.4221582647338735</v>
      </c>
      <c r="DO103" s="23">
        <f t="shared" si="89"/>
        <v>-0.56583698287179818</v>
      </c>
      <c r="DP103" s="39">
        <f>'CCSD(T)'!CG104</f>
        <v>5.828687166383534</v>
      </c>
      <c r="DQ103" s="23">
        <f t="shared" si="90"/>
        <v>-6.0400214036683053E-2</v>
      </c>
      <c r="DR103" s="23">
        <f t="shared" si="79"/>
        <v>0.12888482697659853</v>
      </c>
      <c r="DU103" s="75">
        <f t="shared" si="95"/>
        <v>-0.107713810339</v>
      </c>
      <c r="DV103" s="23">
        <f t="shared" si="96"/>
        <v>-0.11677254500000345</v>
      </c>
      <c r="DW103">
        <f t="shared" si="75"/>
        <v>1.0841000298150585</v>
      </c>
      <c r="DY103" s="5" t="s">
        <v>100</v>
      </c>
      <c r="DZ103" s="4">
        <v>-861.13554056504302</v>
      </c>
      <c r="EA103" s="34">
        <f>627.5095*(DZ104-DZ102)</f>
        <v>5.5763237547216242</v>
      </c>
      <c r="EB103" s="28"/>
      <c r="EC103" s="5" t="s">
        <v>100</v>
      </c>
      <c r="ED103" s="33">
        <v>-857.50762305499995</v>
      </c>
      <c r="EE103" s="21">
        <f t="shared" si="76"/>
        <v>-861.31544196612299</v>
      </c>
      <c r="EF103" s="33">
        <v>-861.33038958099996</v>
      </c>
      <c r="EG103" s="33">
        <v>-861.135700789</v>
      </c>
      <c r="EH103" s="74">
        <v>-861.18275556200001</v>
      </c>
      <c r="EI103" s="74">
        <v>-0.179741177123</v>
      </c>
      <c r="EJ103" s="34">
        <f>627.5095*(ED104-ED102)</f>
        <v>14.427375884060433</v>
      </c>
      <c r="EK103" s="34">
        <f>627.5095*(EH104-EH102)</f>
        <v>-1.3850132405245119</v>
      </c>
      <c r="EL103" s="34">
        <f>627.5095*(EG104-EG102)</f>
        <v>5.2614939649108194</v>
      </c>
      <c r="EM103" s="34">
        <f>627.5095*(EE104-EE102)</f>
        <v>3.7117478435350306</v>
      </c>
      <c r="EN103" s="34">
        <f>627.5095*(EF104-EF102)</f>
        <v>3.4450691981254846</v>
      </c>
      <c r="EO103" s="33">
        <f t="shared" si="77"/>
        <v>4.8300824386499963</v>
      </c>
      <c r="EP103" s="33">
        <f t="shared" si="78"/>
        <v>-1.8164247667853348</v>
      </c>
      <c r="ER103" s="39"/>
      <c r="ES103" s="23">
        <f>EN103-'LNO-CCSD(T)-def2nZVP'!MF104</f>
        <v>6.2051546678012492E-3</v>
      </c>
      <c r="ET103" s="33">
        <f>EN103-'LNO-CCSD(T)-def2nZVP'!PV104</f>
        <v>0.40125200910240322</v>
      </c>
      <c r="EU103" s="23"/>
    </row>
    <row r="104" spans="1:151" ht="17">
      <c r="A104" s="1">
        <v>26.24</v>
      </c>
      <c r="B104" s="6"/>
      <c r="C104" s="5" t="s">
        <v>101</v>
      </c>
      <c r="D104" s="33">
        <v>-856.63972764200003</v>
      </c>
      <c r="E104" s="33">
        <f t="shared" si="66"/>
        <v>-859.65822591930203</v>
      </c>
      <c r="F104" s="33">
        <v>-859.66907958900003</v>
      </c>
      <c r="G104" s="33">
        <v>-859.541619932</v>
      </c>
      <c r="H104" s="33">
        <v>-859.51218204500003</v>
      </c>
      <c r="I104" s="335">
        <v>-0.116605987302</v>
      </c>
      <c r="J104" s="18" t="s">
        <v>120</v>
      </c>
      <c r="K104" s="34">
        <f>627.5095*(D102-D103)</f>
        <v>7.1107424984933401</v>
      </c>
      <c r="L104" s="34">
        <f>627.5095*(H102-H103)</f>
        <v>32.683812227215476</v>
      </c>
      <c r="M104" s="34">
        <f>627.5095*(G102-G103)</f>
        <v>23.15880913112813</v>
      </c>
      <c r="N104" s="34">
        <f>627.5095*(E102-E103)</f>
        <v>25.468401533072917</v>
      </c>
      <c r="O104" s="34">
        <f>627.5095*(F102-F103)</f>
        <v>25.455925000212591</v>
      </c>
      <c r="P104" s="33">
        <f t="shared" si="91"/>
        <v>-7.2278872270028849</v>
      </c>
      <c r="Q104" s="23">
        <f t="shared" si="92"/>
        <v>2.2971158690844611</v>
      </c>
      <c r="R104" s="33">
        <f>O104-'CCSD(T)'!CI105</f>
        <v>0.92685733532225711</v>
      </c>
      <c r="S104" s="33"/>
      <c r="T104" s="5" t="s">
        <v>101</v>
      </c>
      <c r="U104" s="9">
        <v>-856.64020470499997</v>
      </c>
      <c r="V104" s="52">
        <f t="shared" si="67"/>
        <v>-859.65864285652299</v>
      </c>
      <c r="W104" s="336">
        <v>-859.669486742</v>
      </c>
      <c r="X104" s="10">
        <v>-859.54203762700001</v>
      </c>
      <c r="Y104" s="10">
        <v>-859.51264895300005</v>
      </c>
      <c r="Z104" s="9">
        <v>-0.116605229523</v>
      </c>
      <c r="AA104" s="18" t="s">
        <v>120</v>
      </c>
      <c r="AB104" s="34">
        <f>627.5095*(U102-U103)</f>
        <v>6.09053567092083</v>
      </c>
      <c r="AC104" s="34">
        <f>627.5095*(Y102-Y103)</f>
        <v>31.829924282496918</v>
      </c>
      <c r="AD104" s="34">
        <f>627.5095*(X102-X103)</f>
        <v>22.043560342127392</v>
      </c>
      <c r="AE104" s="34">
        <f>627.5095*(V102-V103)</f>
        <v>24.367889832314734</v>
      </c>
      <c r="AF104" s="34">
        <f>627.5095*(W102-W103)</f>
        <v>24.366590470994964</v>
      </c>
      <c r="AG104" s="33">
        <f t="shared" si="80"/>
        <v>-7.4633338115019541</v>
      </c>
      <c r="AH104" s="23">
        <f t="shared" si="81"/>
        <v>2.3230301288675719</v>
      </c>
      <c r="AI104" s="39">
        <f>AF104-'CCSD(T)'!CI105</f>
        <v>-0.16247719389536996</v>
      </c>
      <c r="AJ104" s="361"/>
      <c r="AK104" s="5" t="s">
        <v>101</v>
      </c>
      <c r="AL104" s="9">
        <v>-856.64020460999996</v>
      </c>
      <c r="AM104" s="52">
        <f t="shared" si="68"/>
        <v>-859.65114855060699</v>
      </c>
      <c r="AN104" s="277">
        <v>-859.66055544200003</v>
      </c>
      <c r="AO104" s="9">
        <v>-859.53929351900001</v>
      </c>
      <c r="AP104" s="9">
        <v>-859.51053237600001</v>
      </c>
      <c r="AQ104" s="9">
        <v>-0.111855031607</v>
      </c>
      <c r="AR104" s="18" t="s">
        <v>120</v>
      </c>
      <c r="AS104" s="34">
        <f>627.5095*(AL102-AL103)</f>
        <v>6.0905463385408547</v>
      </c>
      <c r="AT104" s="34">
        <f>627.5095*(AP102-AP103)</f>
        <v>31.681521423243559</v>
      </c>
      <c r="AU104" s="34">
        <f>627.5095*(AO102-AO103)</f>
        <v>23.32815323739144</v>
      </c>
      <c r="AV104" s="34">
        <f>627.5095*(AM102-AM103)</f>
        <v>25.605439813802352</v>
      </c>
      <c r="AW104" s="34">
        <f>627.5095*(AN102-AN103)</f>
        <v>25.689467093330823</v>
      </c>
      <c r="AX104" s="33">
        <f t="shared" si="82"/>
        <v>-5.9920543299127367</v>
      </c>
      <c r="AY104" s="23">
        <f t="shared" si="83"/>
        <v>2.3613138559393825</v>
      </c>
      <c r="AZ104" s="33">
        <f>AW104-'CCSD(T)'!CI105</f>
        <v>1.1603994284404884</v>
      </c>
      <c r="BA104" s="33"/>
      <c r="BB104" s="5" t="s">
        <v>101</v>
      </c>
      <c r="BC104" s="33">
        <v>-856.57901198599995</v>
      </c>
      <c r="BD104" s="33">
        <v>-856.57945186999996</v>
      </c>
      <c r="BE104" s="33">
        <v>-856.57803705000003</v>
      </c>
      <c r="BF104" s="33">
        <f t="shared" si="69"/>
        <v>-859.290820406948</v>
      </c>
      <c r="BG104" s="33">
        <v>-859.30041643300001</v>
      </c>
      <c r="BH104" s="33">
        <v>-859.18423008499997</v>
      </c>
      <c r="BI104" s="33">
        <v>-859.12616196800002</v>
      </c>
      <c r="BJ104" s="4">
        <v>-0.106590321948</v>
      </c>
      <c r="BK104" s="18" t="s">
        <v>120</v>
      </c>
      <c r="BL104" s="34">
        <f>627.5095*(BC102-BC103)</f>
        <v>6.5186188868214607</v>
      </c>
      <c r="BM104" s="34">
        <f>627.5095*(BD102-BD103)</f>
        <v>5.570634009975147</v>
      </c>
      <c r="BN104" s="34">
        <f>627.5095*(BE102-BE103)</f>
        <v>5.5829645716582528</v>
      </c>
      <c r="BO104" s="34">
        <f>627.5095*(BI102-BI103)</f>
        <v>34.555927834571513</v>
      </c>
      <c r="BP104" s="34">
        <f>627.5095*(BH102-BH103)</f>
        <v>25.974613057707156</v>
      </c>
      <c r="BQ104" s="34">
        <f>627.5095*(BF102-BF103)</f>
        <v>27.557447561112635</v>
      </c>
      <c r="BR104" s="34">
        <f>627.5095*(BG102-BG103)</f>
        <v>27.404235321016117</v>
      </c>
      <c r="BS104" s="33">
        <f t="shared" si="93"/>
        <v>-7.1516925135553961</v>
      </c>
      <c r="BT104" s="33">
        <f t="shared" si="94"/>
        <v>1.4296222633089606</v>
      </c>
      <c r="BU104" s="68">
        <f t="shared" si="70"/>
        <v>-0.15321224009651857</v>
      </c>
      <c r="BV104" s="18" t="str">
        <f t="shared" si="54"/>
        <v>34_ts</v>
      </c>
      <c r="BW104" s="57">
        <f>BL104-'CCSD(T)'!BV105</f>
        <v>0.70137635415923771</v>
      </c>
      <c r="BX104" s="65">
        <f>BM104-'CCSD(T)'!BV105</f>
        <v>-0.246608522687076</v>
      </c>
      <c r="BY104" s="65">
        <f>BN104-'CCSD(T)'!BV105</f>
        <v>-0.23427796100397025</v>
      </c>
      <c r="BZ104" s="57">
        <f>BO104-'CCSD(T)'!BW105</f>
        <v>0.56870479223679382</v>
      </c>
      <c r="CA104" s="57">
        <f>BP104-'CCSD(T)'!BX105</f>
        <v>0.88507099955300461</v>
      </c>
      <c r="CB104" s="57"/>
      <c r="CC104" s="57">
        <f>BR104-'CCSD(T)'!BY105</f>
        <v>0.89110501037668755</v>
      </c>
      <c r="CE104" s="23">
        <f t="shared" si="58"/>
        <v>0.1836946453937669</v>
      </c>
      <c r="CF104" s="23">
        <f t="shared" si="59"/>
        <v>6.0340108236829337E-3</v>
      </c>
      <c r="CH104" s="23"/>
      <c r="CI104" s="5" t="s">
        <v>101</v>
      </c>
      <c r="CJ104" s="33">
        <v>-856.57945173300004</v>
      </c>
      <c r="CK104" s="21">
        <f t="shared" si="71"/>
        <v>-859.29116632367595</v>
      </c>
      <c r="CL104" s="33">
        <v>-859.30075348299999</v>
      </c>
      <c r="CM104" s="33">
        <v>-859.18457511199995</v>
      </c>
      <c r="CN104" s="74">
        <v>-859.126521078</v>
      </c>
      <c r="CO104" s="74">
        <v>-0.106591211676</v>
      </c>
      <c r="CP104" s="34">
        <f>627.5095*(CJ102-CJ103)</f>
        <v>5.5705756516380944</v>
      </c>
      <c r="CQ104" s="34">
        <f>627.5095*(CN102-CN103)</f>
        <v>33.904977717202769</v>
      </c>
      <c r="CR104" s="34">
        <f>627.5095*(CM102-CM103)</f>
        <v>24.938636288800335</v>
      </c>
      <c r="CS104" s="34">
        <f>627.5095*(CK102-CK103)</f>
        <v>26.541826902996799</v>
      </c>
      <c r="CT104" s="34">
        <f>627.5095*(CL102-CL103)</f>
        <v>26.399520447941637</v>
      </c>
      <c r="CU104" s="33">
        <f t="shared" si="72"/>
        <v>-7.5054572692611323</v>
      </c>
      <c r="CV104" s="33">
        <f t="shared" si="73"/>
        <v>1.4608841591413011</v>
      </c>
      <c r="CW104" s="23"/>
      <c r="CX104" s="33">
        <f>CQ104-'CCSD(T)'!BW105</f>
        <v>-8.2245325131950153E-2</v>
      </c>
      <c r="CY104" s="33">
        <f>CR104-'CCSD(T)'!CF105</f>
        <v>-7.5631882686732155E-2</v>
      </c>
      <c r="CZ104" s="33">
        <f>CS104-'CCSD(T)'!CG105</f>
        <v>5.0578150482607498E-2</v>
      </c>
      <c r="DA104" s="33">
        <f>CT104-'CCSD(T)'!CG105</f>
        <v>-9.172830457255543E-2</v>
      </c>
      <c r="DB104" s="33">
        <f>CP104-'CCSD(T)'!BV105</f>
        <v>-0.24666688102412859</v>
      </c>
      <c r="DC104" s="33"/>
      <c r="DD104" s="33">
        <f t="shared" si="74"/>
        <v>0.17103499833739644</v>
      </c>
      <c r="DE104" s="33">
        <f t="shared" si="57"/>
        <v>-1.6096421885823275E-2</v>
      </c>
      <c r="DH104" s="71" t="str">
        <f t="shared" si="84"/>
        <v>34_ts</v>
      </c>
      <c r="DI104" s="71" t="str">
        <f t="shared" si="85"/>
        <v>∆Ereac</v>
      </c>
      <c r="DJ104" s="23">
        <f t="shared" si="86"/>
        <v>-1.0359767689068207</v>
      </c>
      <c r="DK104" s="23">
        <f t="shared" si="87"/>
        <v>-1.0156206581158358</v>
      </c>
      <c r="DL104" s="23">
        <f t="shared" si="88"/>
        <v>-1.0047148730744802</v>
      </c>
      <c r="DN104" s="71">
        <f>'CCSD(T)'!BX105</f>
        <v>25.089542058154152</v>
      </c>
      <c r="DO104" s="23">
        <f t="shared" si="89"/>
        <v>-0.15090576935381605</v>
      </c>
      <c r="DP104" s="39">
        <f>'CCSD(T)'!CG105</f>
        <v>26.491248752514192</v>
      </c>
      <c r="DQ104" s="23">
        <f t="shared" si="90"/>
        <v>-9.172830457255543E-2</v>
      </c>
      <c r="DR104" s="23">
        <f t="shared" si="79"/>
        <v>5.0578150482607498E-2</v>
      </c>
      <c r="DU104" s="75">
        <f t="shared" si="95"/>
        <v>-0.106591211676</v>
      </c>
      <c r="DV104" s="23">
        <f t="shared" si="96"/>
        <v>-0.11617837100004635</v>
      </c>
      <c r="DW104">
        <f t="shared" si="75"/>
        <v>1.0899432436624135</v>
      </c>
      <c r="DY104" s="5" t="s">
        <v>101</v>
      </c>
      <c r="DZ104" s="4">
        <v>-861.08958282544199</v>
      </c>
      <c r="EA104" s="34">
        <f>627.5095*(DZ102-DZ103)</f>
        <v>23.262594443445757</v>
      </c>
      <c r="EB104" s="28"/>
      <c r="EC104" s="5" t="s">
        <v>101</v>
      </c>
      <c r="ED104" s="33">
        <v>-857.47127025400005</v>
      </c>
      <c r="EE104" s="21">
        <f t="shared" si="76"/>
        <v>-861.26720285591193</v>
      </c>
      <c r="EF104" s="33">
        <v>-861.28293162199998</v>
      </c>
      <c r="EG104" s="33">
        <v>-861.08951255199997</v>
      </c>
      <c r="EH104" s="74">
        <v>-861.13063142999999</v>
      </c>
      <c r="EI104" s="74">
        <v>-0.177690303912</v>
      </c>
      <c r="EJ104" s="34">
        <f>627.5095*(ED102-ED103)</f>
        <v>8.3843520949908541</v>
      </c>
      <c r="EK104" s="34">
        <f>627.5095*(EH102-EH103)</f>
        <v>34.093401249789302</v>
      </c>
      <c r="EL104" s="34">
        <f>627.5095*(EG102-EG103)</f>
        <v>23.722063540855707</v>
      </c>
      <c r="EM104" s="34">
        <f>627.5095*(EE102-EE103)</f>
        <v>26.558752085450159</v>
      </c>
      <c r="EN104" s="34">
        <f>627.5095*(EF102-EF103)</f>
        <v>26.335250924975501</v>
      </c>
      <c r="EO104" s="33">
        <f t="shared" si="77"/>
        <v>-7.7581503248138013</v>
      </c>
      <c r="EP104" s="33">
        <f t="shared" si="78"/>
        <v>2.6131873841197937</v>
      </c>
      <c r="ER104" s="39"/>
      <c r="ES104" s="23">
        <f>EN104-'LNO-CCSD(T)-def2nZVP'!MF105</f>
        <v>3.2316153791558833E-2</v>
      </c>
      <c r="ET104" s="33">
        <f>EN104-'LNO-CCSD(T)-def2nZVP'!PV105</f>
        <v>0.21773560456511376</v>
      </c>
      <c r="EU104" s="23"/>
    </row>
    <row r="105" spans="1:151" ht="17">
      <c r="A105" s="1">
        <v>18.309999999999999</v>
      </c>
      <c r="B105" s="6"/>
      <c r="C105" s="27" t="s">
        <v>102</v>
      </c>
      <c r="D105" s="33">
        <v>-816.47502015999999</v>
      </c>
      <c r="E105" s="33">
        <f t="shared" si="66"/>
        <v>-819.27715695659208</v>
      </c>
      <c r="F105" s="33">
        <v>-819.288009687</v>
      </c>
      <c r="G105" s="33">
        <v>-819.16620444700004</v>
      </c>
      <c r="H105" s="33">
        <v>-819.14686245999997</v>
      </c>
      <c r="I105" s="335">
        <v>-0.110952509592</v>
      </c>
      <c r="J105" s="18" t="s">
        <v>118</v>
      </c>
      <c r="K105" s="34">
        <f>627.5095*(D107-D106)</f>
        <v>14.53469569636049</v>
      </c>
      <c r="L105" s="34">
        <f>627.5095*(H107-H106)</f>
        <v>18.484056629111116</v>
      </c>
      <c r="M105" s="34">
        <f>627.5095*(G107-G106)</f>
        <v>16.527983388124554</v>
      </c>
      <c r="N105" s="34">
        <f>627.5095*(E107-E106)</f>
        <v>15.981594477166741</v>
      </c>
      <c r="O105" s="34">
        <f>627.5095*(F107-F106)</f>
        <v>15.577794070532226</v>
      </c>
      <c r="P105" s="33">
        <f t="shared" si="91"/>
        <v>-2.9062625585788897</v>
      </c>
      <c r="Q105" s="23">
        <f t="shared" si="92"/>
        <v>-0.9501893175923275</v>
      </c>
      <c r="R105" s="33">
        <f>O105-'CCSD(T)'!CI106</f>
        <v>0.60845704273056</v>
      </c>
      <c r="S105" s="33"/>
      <c r="T105" s="27" t="s">
        <v>102</v>
      </c>
      <c r="U105" s="9">
        <v>-816.47528717399996</v>
      </c>
      <c r="V105" s="52">
        <f t="shared" si="67"/>
        <v>-819.277427529747</v>
      </c>
      <c r="W105" s="336">
        <v>-819.28826833899996</v>
      </c>
      <c r="X105" s="10">
        <v>-819.166478987</v>
      </c>
      <c r="Y105" s="10">
        <v>-819.146884172</v>
      </c>
      <c r="Z105" s="9">
        <v>-0.110948542747</v>
      </c>
      <c r="AA105" s="18" t="s">
        <v>118</v>
      </c>
      <c r="AB105" s="34">
        <f>627.5095*(U107-U106)</f>
        <v>14.567309875060966</v>
      </c>
      <c r="AC105" s="34">
        <f>627.5095*(Y107-Y106)</f>
        <v>18.629160670852901</v>
      </c>
      <c r="AD105" s="34">
        <f>627.5095*(X107-X106)</f>
        <v>16.531434062898647</v>
      </c>
      <c r="AE105" s="34">
        <f>627.5095*(V107-V106)</f>
        <v>15.993932083347094</v>
      </c>
      <c r="AF105" s="34">
        <f>627.5095*(W107-W106)</f>
        <v>15.596171313731507</v>
      </c>
      <c r="AG105" s="33">
        <f t="shared" si="80"/>
        <v>-3.0329893571213944</v>
      </c>
      <c r="AH105" s="23">
        <f t="shared" si="81"/>
        <v>-0.93526274916714058</v>
      </c>
      <c r="AI105" s="39">
        <f>AF105-'CCSD(T)'!CI106</f>
        <v>0.62683428592984036</v>
      </c>
      <c r="AJ105" s="361"/>
      <c r="AK105" s="27" t="s">
        <v>102</v>
      </c>
      <c r="AL105" s="9">
        <v>-816.47528717399996</v>
      </c>
      <c r="AM105" s="52">
        <f t="shared" si="68"/>
        <v>-819.26832353421298</v>
      </c>
      <c r="AN105" s="277">
        <v>-819.27746099199999</v>
      </c>
      <c r="AO105" s="9">
        <v>-819.16203023599996</v>
      </c>
      <c r="AP105" s="9">
        <v>-819.14511213900005</v>
      </c>
      <c r="AQ105" s="9">
        <v>-0.106293298213</v>
      </c>
      <c r="AR105" s="18" t="s">
        <v>118</v>
      </c>
      <c r="AS105" s="34">
        <f>627.5095*(AL107-AL106)</f>
        <v>14.567291677335236</v>
      </c>
      <c r="AT105" s="34">
        <f>627.5095*(AP107-AP106)</f>
        <v>18.699505113320779</v>
      </c>
      <c r="AU105" s="34">
        <f>627.5095*(AO107-AO106)</f>
        <v>17.386800419987768</v>
      </c>
      <c r="AV105" s="34">
        <f>627.5095*(AM107-AM106)</f>
        <v>17.17413141377078</v>
      </c>
      <c r="AW105" s="34">
        <f>627.5095*(AN107-AN106)</f>
        <v>16.989370415720995</v>
      </c>
      <c r="AX105" s="33">
        <f t="shared" si="82"/>
        <v>-1.7101346975997842</v>
      </c>
      <c r="AY105" s="23">
        <f t="shared" si="83"/>
        <v>-0.39743000426677355</v>
      </c>
      <c r="AZ105" s="33">
        <f>AW105-'CCSD(T)'!CI106</f>
        <v>2.0200333879193284</v>
      </c>
      <c r="BA105" s="33"/>
      <c r="BB105" s="27" t="s">
        <v>102</v>
      </c>
      <c r="BC105" s="33">
        <v>-816.43280303899996</v>
      </c>
      <c r="BD105" s="33">
        <v>-816.43315554000003</v>
      </c>
      <c r="BE105" s="33">
        <v>-816.43183503</v>
      </c>
      <c r="BF105" s="33">
        <f t="shared" si="69"/>
        <v>-818.96416448010598</v>
      </c>
      <c r="BG105" s="33">
        <v>-818.97397283600003</v>
      </c>
      <c r="BH105" s="33">
        <v>-818.861244779</v>
      </c>
      <c r="BI105" s="33">
        <v>-818.81651657600003</v>
      </c>
      <c r="BJ105" s="4">
        <v>-0.102919701106</v>
      </c>
      <c r="BK105" s="18" t="s">
        <v>118</v>
      </c>
      <c r="BL105" s="34">
        <f>627.5095*(BC107-BC106)</f>
        <v>11.241707818156234</v>
      </c>
      <c r="BM105" s="34">
        <f>627.5095*(BD107-BD106)</f>
        <v>11.333298477236168</v>
      </c>
      <c r="BN105" s="34">
        <f>627.5095*(BE107-BE106)</f>
        <v>11.319223439185992</v>
      </c>
      <c r="BO105" s="34">
        <f>627.5095*(BI107-BI106)</f>
        <v>12.061915445465669</v>
      </c>
      <c r="BP105" s="34">
        <f>627.5095*(BH107-BH106)</f>
        <v>11.178425367610492</v>
      </c>
      <c r="BQ105" s="34">
        <f>627.5095*(BF107-BF106)</f>
        <v>10.544205312976727</v>
      </c>
      <c r="BR105" s="34">
        <f>627.5095*(BG107-BG106)</f>
        <v>10.153699216543785</v>
      </c>
      <c r="BS105" s="33">
        <f t="shared" si="93"/>
        <v>-1.9082162289218836</v>
      </c>
      <c r="BT105" s="33">
        <f t="shared" si="94"/>
        <v>-1.0247261510667069</v>
      </c>
      <c r="BU105" s="68">
        <f t="shared" si="70"/>
        <v>-0.39050609643294187</v>
      </c>
      <c r="BV105" s="18" t="str">
        <f t="shared" si="54"/>
        <v>35_end_MAI</v>
      </c>
      <c r="BW105" s="57">
        <f>BL105-'CCSD(T)'!BV106</f>
        <v>-0.93665117408858656</v>
      </c>
      <c r="BX105" s="65">
        <f>BM105-'CCSD(T)'!BV106</f>
        <v>-0.84506051500865276</v>
      </c>
      <c r="BY105" s="65">
        <f>BN105-'CCSD(T)'!BV106</f>
        <v>-0.85913555305882916</v>
      </c>
      <c r="BZ105" s="57">
        <f>BO105-'CCSD(T)'!BW106</f>
        <v>-1.1864565542746668</v>
      </c>
      <c r="CA105" s="57">
        <f>BP105-'CCSD(T)'!BX106</f>
        <v>-0.60405688378515876</v>
      </c>
      <c r="CB105" s="57"/>
      <c r="CC105" s="57">
        <f>BR105-'CCSD(T)'!BY106</f>
        <v>-0.3742341360427659</v>
      </c>
      <c r="CE105" s="23">
        <f t="shared" si="58"/>
        <v>0.3325942903034278</v>
      </c>
      <c r="CF105" s="23">
        <f t="shared" si="59"/>
        <v>0.22982274774239286</v>
      </c>
      <c r="CH105" s="23"/>
      <c r="CI105" s="5" t="s">
        <v>102</v>
      </c>
      <c r="CJ105" s="33">
        <v>-816.43315552599995</v>
      </c>
      <c r="CK105" s="21">
        <f t="shared" si="71"/>
        <v>-818.96453161085606</v>
      </c>
      <c r="CL105" s="33">
        <v>-818.974329764</v>
      </c>
      <c r="CM105" s="33">
        <v>-818.86162080300005</v>
      </c>
      <c r="CN105" s="74">
        <v>-818.81659453300006</v>
      </c>
      <c r="CO105" s="74">
        <v>-0.102910807856</v>
      </c>
      <c r="CP105" s="34">
        <f>627.5095*(CJ107-CJ106)</f>
        <v>11.333311654938989</v>
      </c>
      <c r="CQ105" s="34">
        <f>627.5095*(CN107-CN106)</f>
        <v>12.330440565706885</v>
      </c>
      <c r="CR105" s="34">
        <f>627.5095*(CM107-CM106)</f>
        <v>11.303069462103998</v>
      </c>
      <c r="CS105" s="34">
        <f>627.5095*(CK107-CK106)</f>
        <v>10.681352824219738</v>
      </c>
      <c r="CT105" s="34">
        <f>627.5095*(CL107-CL106)</f>
        <v>10.302563922684678</v>
      </c>
      <c r="CU105" s="33">
        <f t="shared" si="72"/>
        <v>-2.027876643022207</v>
      </c>
      <c r="CV105" s="33">
        <f t="shared" si="73"/>
        <v>-1.0005055394193203</v>
      </c>
      <c r="CW105" s="23"/>
      <c r="CX105" s="33">
        <f>CQ105-'CCSD(T)'!BW106</f>
        <v>-0.91793143403345034</v>
      </c>
      <c r="CY105" s="33">
        <f>CR105-'CCSD(T)'!CF106</f>
        <v>0.43177702613320967</v>
      </c>
      <c r="CZ105" s="33">
        <f>CS105-'CCSD(T)'!CG106</f>
        <v>1.0691545240092459</v>
      </c>
      <c r="DA105" s="33">
        <f>CT105-'CCSD(T)'!CG106</f>
        <v>0.69036562247418587</v>
      </c>
      <c r="DB105" s="33">
        <f>CP105-'CCSD(T)'!BV106</f>
        <v>-0.84504733730583226</v>
      </c>
      <c r="DC105" s="33"/>
      <c r="DD105" s="33">
        <f t="shared" si="74"/>
        <v>1.2768243634390419</v>
      </c>
      <c r="DE105" s="33">
        <f t="shared" si="57"/>
        <v>0.2585885963409762</v>
      </c>
      <c r="DH105" s="71" t="str">
        <f t="shared" si="84"/>
        <v>35_end_MAI</v>
      </c>
      <c r="DI105" s="71" t="str">
        <f t="shared" si="85"/>
        <v>∆E#fwd</v>
      </c>
      <c r="DJ105" s="23">
        <f t="shared" si="86"/>
        <v>0.12464409449350633</v>
      </c>
      <c r="DK105" s="23">
        <f t="shared" si="87"/>
        <v>0.13714751124301117</v>
      </c>
      <c r="DL105" s="23">
        <f t="shared" si="88"/>
        <v>0.14886470614089298</v>
      </c>
      <c r="DN105" s="71">
        <f>'CCSD(T)'!BX106</f>
        <v>11.782482251395651</v>
      </c>
      <c r="DO105" s="23">
        <f t="shared" si="89"/>
        <v>-0.47941278929165243</v>
      </c>
      <c r="DP105" s="39">
        <f>'CCSD(T)'!CG106</f>
        <v>9.6121983002104923</v>
      </c>
      <c r="DQ105" s="23">
        <f t="shared" si="90"/>
        <v>0.69036562247418587</v>
      </c>
      <c r="DR105" s="23">
        <f t="shared" si="79"/>
        <v>1.0691545240092459</v>
      </c>
      <c r="DU105" s="75">
        <f t="shared" si="95"/>
        <v>-0.102910807856</v>
      </c>
      <c r="DV105" s="23">
        <f t="shared" si="96"/>
        <v>-0.11270896099995298</v>
      </c>
      <c r="DW105">
        <f t="shared" si="75"/>
        <v>1.0952101470009179</v>
      </c>
      <c r="DY105" s="5" t="s">
        <v>102</v>
      </c>
      <c r="DZ105">
        <v>-820.63500059900002</v>
      </c>
      <c r="EA105" s="34">
        <f>627.5095*(DZ107-DZ106)</f>
        <v>18.408644813305273</v>
      </c>
      <c r="EB105" s="28"/>
      <c r="EC105" s="5" t="s">
        <v>102</v>
      </c>
      <c r="ED105" s="33">
        <v>-817.25866349</v>
      </c>
      <c r="EE105" s="21">
        <f t="shared" si="76"/>
        <v>-820.80321763817005</v>
      </c>
      <c r="EF105" s="33">
        <v>-820.81871671299996</v>
      </c>
      <c r="EG105" s="33">
        <v>-820.63457882</v>
      </c>
      <c r="EH105" s="74">
        <v>-820.68240641399996</v>
      </c>
      <c r="EI105" s="74">
        <v>-0.16863881817000001</v>
      </c>
      <c r="EJ105" s="34">
        <f>627.5095*(ED107-ED106)</f>
        <v>16.642018807056253</v>
      </c>
      <c r="EK105" s="34">
        <f>627.5095*(EH107-EH106)</f>
        <v>19.590240415860503</v>
      </c>
      <c r="EL105" s="34">
        <f>627.5095*(EG107-EG106)</f>
        <v>17.980354753455863</v>
      </c>
      <c r="EM105" s="34">
        <f>627.5095*(EE107-EE106)</f>
        <v>17.65115394185376</v>
      </c>
      <c r="EN105" s="34">
        <f>627.5095*(EF107-EF106)</f>
        <v>17.372057084253651</v>
      </c>
      <c r="EO105" s="33">
        <f t="shared" si="77"/>
        <v>-2.218183331606852</v>
      </c>
      <c r="EP105" s="33">
        <f t="shared" si="78"/>
        <v>-0.60829766920221218</v>
      </c>
      <c r="ER105" s="39"/>
      <c r="ES105" s="23">
        <f>EN105-'LNO-CCSD(T)-def2nZVP'!MF106</f>
        <v>0.63124121928087717</v>
      </c>
      <c r="ET105" s="33">
        <f>EN105-'LNO-CCSD(T)-def2nZVP'!PV106</f>
        <v>9.6857449165572262E-2</v>
      </c>
      <c r="EU105" s="23"/>
    </row>
    <row r="106" spans="1:151" ht="17">
      <c r="A106" s="26">
        <v>-1.41</v>
      </c>
      <c r="B106" s="7"/>
      <c r="C106" s="27" t="s">
        <v>103</v>
      </c>
      <c r="D106" s="33">
        <v>-856.66388030999997</v>
      </c>
      <c r="E106" s="33">
        <f t="shared" si="66"/>
        <v>-859.6656325234369</v>
      </c>
      <c r="F106" s="33">
        <v>-859.67601630199999</v>
      </c>
      <c r="G106" s="33">
        <v>-859.55098443199995</v>
      </c>
      <c r="H106" s="33">
        <v>-859.51262560400005</v>
      </c>
      <c r="I106" s="335">
        <v>-0.114648091437</v>
      </c>
      <c r="J106" s="18" t="s">
        <v>119</v>
      </c>
      <c r="K106" s="34">
        <f>627.5095*(D107-D105-D108)</f>
        <v>2.0191643010766107</v>
      </c>
      <c r="L106" s="34">
        <f>627.5095*(H107-H105-H108)</f>
        <v>-3.7802992057678462</v>
      </c>
      <c r="M106" s="34">
        <f>627.5095*(G107-G105-G108)</f>
        <v>-3.0412065939524968</v>
      </c>
      <c r="N106" s="34">
        <f>627.5095*(E107-E105-E108)</f>
        <v>-3.5624407806467482</v>
      </c>
      <c r="O106" s="34">
        <f>627.5095*(F107-F105-F108)</f>
        <v>-3.6298042298868616</v>
      </c>
      <c r="P106" s="33">
        <f t="shared" si="91"/>
        <v>0.15049497588098459</v>
      </c>
      <c r="Q106" s="23">
        <f t="shared" si="92"/>
        <v>-0.58859763593436476</v>
      </c>
      <c r="R106" s="33">
        <f>O106-'CCSD(T)'!CI107</f>
        <v>0.21875139243477326</v>
      </c>
      <c r="S106" s="33"/>
      <c r="T106" s="27" t="s">
        <v>103</v>
      </c>
      <c r="U106" s="9">
        <v>-856.66436339799998</v>
      </c>
      <c r="V106" s="52">
        <f t="shared" si="67"/>
        <v>-859.66592792975302</v>
      </c>
      <c r="W106" s="336">
        <v>-859.67632143699996</v>
      </c>
      <c r="X106" s="10">
        <v>-859.55127780999999</v>
      </c>
      <c r="Y106" s="10">
        <v>-859.51302486600002</v>
      </c>
      <c r="Z106" s="9">
        <v>-0.114650119753</v>
      </c>
      <c r="AA106" s="18" t="s">
        <v>119</v>
      </c>
      <c r="AB106" s="34">
        <f>627.5095*(U107-U105-U108)</f>
        <v>1.9184509087773731</v>
      </c>
      <c r="AC106" s="34">
        <f>627.5095*(Y107-Y105-Y108)</f>
        <v>-3.7675632729364938</v>
      </c>
      <c r="AD106" s="34">
        <f>627.5095*(X107-X105-X108)</f>
        <v>-3.0270556272309315</v>
      </c>
      <c r="AE106" s="34">
        <f>627.5095*(V107-V105-V108)</f>
        <v>-3.539342043673785</v>
      </c>
      <c r="AF106" s="34">
        <f>627.5095*(W107-W105-W108)</f>
        <v>-3.6135096907232027</v>
      </c>
      <c r="AG106" s="33">
        <f t="shared" si="80"/>
        <v>0.15405358221329113</v>
      </c>
      <c r="AH106" s="23">
        <f t="shared" si="81"/>
        <v>-0.58645406349227125</v>
      </c>
      <c r="AI106" s="39">
        <f>AF106-'CCSD(T)'!CI107</f>
        <v>0.23504593159843212</v>
      </c>
      <c r="AJ106" s="361"/>
      <c r="AK106" s="27" t="s">
        <v>103</v>
      </c>
      <c r="AL106" s="9">
        <v>-856.66436338100004</v>
      </c>
      <c r="AM106" s="52">
        <f t="shared" si="68"/>
        <v>-859.65770358111899</v>
      </c>
      <c r="AN106" s="277">
        <v>-859.666622867</v>
      </c>
      <c r="AO106" s="9">
        <v>-859.54776923899999</v>
      </c>
      <c r="AP106" s="9">
        <v>-859.51102564600001</v>
      </c>
      <c r="AQ106" s="9">
        <v>-0.10993434211899999</v>
      </c>
      <c r="AR106" s="18" t="s">
        <v>119</v>
      </c>
      <c r="AS106" s="34">
        <f>627.5095*(AL107-AL105-AL108)</f>
        <v>1.9184433786716675</v>
      </c>
      <c r="AT106" s="34">
        <f>627.5095*(AP107-AP105-AP108)</f>
        <v>-3.554656829651905</v>
      </c>
      <c r="AU106" s="34">
        <f>627.5095*(AO107-AO105-AO108)</f>
        <v>-2.7699367471674941</v>
      </c>
      <c r="AV106" s="34">
        <f>627.5095*(AM107-AM105-AM108)</f>
        <v>-2.9199956729822034</v>
      </c>
      <c r="AW106" s="34">
        <f>627.5095*(AN107-AN105-AN108)</f>
        <v>-2.9255126674467347</v>
      </c>
      <c r="AX106" s="33">
        <f t="shared" si="82"/>
        <v>0.62914416220517033</v>
      </c>
      <c r="AY106" s="23">
        <f t="shared" si="83"/>
        <v>-0.15557592027924061</v>
      </c>
      <c r="AZ106" s="33">
        <f>AW106-'CCSD(T)'!CI107</f>
        <v>0.92304295487490018</v>
      </c>
      <c r="BA106" s="33"/>
      <c r="BB106" s="27" t="s">
        <v>103</v>
      </c>
      <c r="BC106" s="33">
        <v>-856.60532663000004</v>
      </c>
      <c r="BD106" s="33">
        <v>-856.60576813</v>
      </c>
      <c r="BE106" s="33">
        <v>-856.60434895000003</v>
      </c>
      <c r="BF106" s="33">
        <f t="shared" si="69"/>
        <v>-859.30031969594802</v>
      </c>
      <c r="BG106" s="33">
        <v>-859.30958676900002</v>
      </c>
      <c r="BH106" s="33">
        <v>-859.19517361400005</v>
      </c>
      <c r="BI106" s="33">
        <v>-859.13074606400005</v>
      </c>
      <c r="BJ106" s="4">
        <v>-0.105146081948</v>
      </c>
      <c r="BK106" s="18" t="s">
        <v>119</v>
      </c>
      <c r="BL106" s="34">
        <f>627.5095*(BC107-BC105-BC108)</f>
        <v>1.3664998277324005</v>
      </c>
      <c r="BM106" s="34">
        <f>627.5095*(BD107-BD105-BD108)</f>
        <v>1.379981241862388</v>
      </c>
      <c r="BN106" s="34">
        <f>627.5095*(BE107-BE105-BE108)</f>
        <v>1.3731727637903099</v>
      </c>
      <c r="BO106" s="34">
        <f>627.5095*(BI107-BI105-BI108)</f>
        <v>-3.3071093519880268</v>
      </c>
      <c r="BP106" s="34">
        <f>627.5095*(BH107-BH105-BH108)</f>
        <v>-2.9972087653690651</v>
      </c>
      <c r="BQ106" s="34">
        <f>627.5095*(BF107-BF105-BF108)</f>
        <v>-3.371090100197045</v>
      </c>
      <c r="BR106" s="34">
        <f>627.5095*(BG107-BG105-BG108)</f>
        <v>-3.3896582267257633</v>
      </c>
      <c r="BS106" s="33">
        <f t="shared" si="93"/>
        <v>-8.2548874737736533E-2</v>
      </c>
      <c r="BT106" s="33">
        <f t="shared" si="94"/>
        <v>-0.39244946135669823</v>
      </c>
      <c r="BU106" s="68">
        <f t="shared" si="70"/>
        <v>-1.8568126528718309E-2</v>
      </c>
      <c r="BV106" s="18" t="str">
        <f t="shared" si="54"/>
        <v>35_start_MAI</v>
      </c>
      <c r="BW106" s="57">
        <f>BL106-'CCSD(T)'!BV107</f>
        <v>-0.1118133079313619</v>
      </c>
      <c r="BX106" s="65">
        <f>BM106-'CCSD(T)'!BV107</f>
        <v>-9.8331893801374415E-2</v>
      </c>
      <c r="BY106" s="65">
        <f>BN106-'CCSD(T)'!BV107</f>
        <v>-0.10514037187345249</v>
      </c>
      <c r="BZ106" s="57">
        <f>BO106-'CCSD(T)'!BW107</f>
        <v>-5.2632478298864527E-2</v>
      </c>
      <c r="CA106" s="57">
        <f>BP106-'CCSD(T)'!BX107</f>
        <v>-0.12933444642222991</v>
      </c>
      <c r="CB106" s="57"/>
      <c r="CC106" s="57">
        <f>BR106-'CCSD(T)'!BY107</f>
        <v>1.0135162496445194E-2</v>
      </c>
      <c r="CE106" s="23">
        <f t="shared" si="58"/>
        <v>-1.7521138490868005E-2</v>
      </c>
      <c r="CF106" s="23">
        <f t="shared" si="59"/>
        <v>0.1394696089186751</v>
      </c>
      <c r="CH106" s="23"/>
      <c r="CI106" s="5" t="s">
        <v>103</v>
      </c>
      <c r="CJ106" s="33">
        <v>-856.60576815100001</v>
      </c>
      <c r="CK106" s="21">
        <f t="shared" si="71"/>
        <v>-859.30068700700303</v>
      </c>
      <c r="CL106" s="33">
        <v>-859.30997066199996</v>
      </c>
      <c r="CM106" s="33">
        <v>-859.19553047600004</v>
      </c>
      <c r="CN106" s="74">
        <v>-859.13123343500001</v>
      </c>
      <c r="CO106" s="74">
        <v>-0.105156531003</v>
      </c>
      <c r="CP106" s="34">
        <f>627.5095*(CJ107-CJ105-CJ108)</f>
        <v>1.3800377176685563</v>
      </c>
      <c r="CQ106" s="34">
        <f>627.5095*(CN107-CN105-CN108)</f>
        <v>-3.2278385868686224</v>
      </c>
      <c r="CR106" s="34">
        <f>627.5095*(CM107-CM105-CM108)</f>
        <v>-2.8644145774528131</v>
      </c>
      <c r="CS106" s="34">
        <f>627.5095*(CK107-CK105-CK108)</f>
        <v>-3.2359994144489175</v>
      </c>
      <c r="CT106" s="34">
        <f>627.5095*(CL107-CL105-CL108)</f>
        <v>-3.2589072097857201</v>
      </c>
      <c r="CU106" s="33">
        <f t="shared" si="72"/>
        <v>-3.1068622917097777E-2</v>
      </c>
      <c r="CV106" s="33">
        <f t="shared" si="73"/>
        <v>-0.39449263233290699</v>
      </c>
      <c r="CW106" s="23"/>
      <c r="CX106" s="33">
        <f>CQ106-'CCSD(T)'!BW107</f>
        <v>2.6638286820539925E-2</v>
      </c>
      <c r="CY106" s="33">
        <f>CR106-'CCSD(T)'!CF107</f>
        <v>7.0332624024652901E-2</v>
      </c>
      <c r="CZ106" s="33">
        <f>CS106-'CCSD(T)'!CG107</f>
        <v>0.21512853226329076</v>
      </c>
      <c r="DA106" s="33">
        <f>CT106-'CCSD(T)'!CG107</f>
        <v>0.19222073692648811</v>
      </c>
      <c r="DB106" s="33">
        <f>CP106-'CCSD(T)'!BV107</f>
        <v>-9.8275417995206116E-2</v>
      </c>
      <c r="DC106" s="33"/>
      <c r="DD106" s="33">
        <f t="shared" si="74"/>
        <v>0.16860804201985902</v>
      </c>
      <c r="DE106" s="33">
        <f t="shared" si="57"/>
        <v>0.12188811290183521</v>
      </c>
      <c r="DH106" s="71" t="str">
        <f t="shared" si="84"/>
        <v>35_start_MAI</v>
      </c>
      <c r="DI106" s="71" t="str">
        <f t="shared" si="85"/>
        <v>∆E#rev</v>
      </c>
      <c r="DJ106" s="23">
        <f t="shared" si="86"/>
        <v>0.13279418791625197</v>
      </c>
      <c r="DK106" s="23">
        <f t="shared" si="87"/>
        <v>0.13509068574812755</v>
      </c>
      <c r="DL106" s="23">
        <f t="shared" si="88"/>
        <v>0.13075101694004321</v>
      </c>
      <c r="DN106" s="71">
        <f>'CCSD(T)'!BX107</f>
        <v>-2.8678743189468352</v>
      </c>
      <c r="DO106" s="23">
        <f t="shared" si="89"/>
        <v>3.4597414940220617E-3</v>
      </c>
      <c r="DP106" s="39">
        <f>'CCSD(T)'!CG107</f>
        <v>-3.4511279467122082</v>
      </c>
      <c r="DQ106" s="23">
        <f t="shared" si="90"/>
        <v>0.19222073692648811</v>
      </c>
      <c r="DR106" s="23">
        <f t="shared" si="79"/>
        <v>0.21512853226329076</v>
      </c>
      <c r="DU106" s="75">
        <f t="shared" si="95"/>
        <v>-0.105156531003</v>
      </c>
      <c r="DV106" s="23">
        <f t="shared" si="96"/>
        <v>-0.11444018599991068</v>
      </c>
      <c r="DW106">
        <f t="shared" si="75"/>
        <v>1.0882841503838294</v>
      </c>
      <c r="DY106" s="5" t="s">
        <v>103</v>
      </c>
      <c r="DZ106">
        <v>-861.09846926262696</v>
      </c>
      <c r="EA106" s="34">
        <f>627.5095*(DZ107-DZ105-DZ108)</f>
        <v>-1.2233473405098207</v>
      </c>
      <c r="EB106" s="28"/>
      <c r="EC106" s="5" t="s">
        <v>103</v>
      </c>
      <c r="ED106" s="33">
        <v>-857.49426971100002</v>
      </c>
      <c r="EE106" s="21">
        <f t="shared" si="76"/>
        <v>-861.27311542784105</v>
      </c>
      <c r="EF106" s="33">
        <v>-861.28842758500002</v>
      </c>
      <c r="EG106" s="33">
        <v>-861.09789261200001</v>
      </c>
      <c r="EH106" s="74">
        <v>-861.12843573800001</v>
      </c>
      <c r="EI106" s="74">
        <v>-0.175222815841</v>
      </c>
      <c r="EJ106" s="34">
        <f>627.5095*(ED107-ED105-ED108)</f>
        <v>2.7947239999023648</v>
      </c>
      <c r="EK106" s="34">
        <f>627.5095*(EH107-EH105-EH108)</f>
        <v>-2.1031633502305507</v>
      </c>
      <c r="EL106" s="34">
        <f>627.5095*(EG107-EG105-EG108)</f>
        <v>-1.5796761000217645</v>
      </c>
      <c r="EM106" s="34">
        <f>627.5095*(EE107-EE105-EE108)</f>
        <v>-2.1628926492860399</v>
      </c>
      <c r="EN106" s="34">
        <f>627.5095*(EF107-EF105-EF108)</f>
        <v>-2.2443153372290032</v>
      </c>
      <c r="EO106" s="33">
        <f t="shared" si="77"/>
        <v>-0.14115198699845255</v>
      </c>
      <c r="EP106" s="33">
        <f t="shared" si="78"/>
        <v>-0.66463923720723872</v>
      </c>
      <c r="ER106" s="39"/>
      <c r="ES106" s="23">
        <f>EN106-'LNO-CCSD(T)-def2nZVP'!MF107</f>
        <v>0.23708947266203984</v>
      </c>
      <c r="ET106" s="33">
        <f>EN106-'LNO-CCSD(T)-def2nZVP'!PV107</f>
        <v>0.19869381558318988</v>
      </c>
      <c r="EU106" s="23"/>
    </row>
    <row r="107" spans="1:151" ht="17">
      <c r="A107" s="1">
        <v>19.72</v>
      </c>
      <c r="B107" s="6"/>
      <c r="C107" s="27" t="s">
        <v>104</v>
      </c>
      <c r="D107" s="33">
        <v>-856.64071779899996</v>
      </c>
      <c r="E107" s="33">
        <f t="shared" si="66"/>
        <v>-859.64016423255498</v>
      </c>
      <c r="F107" s="33">
        <v>-859.65119150800001</v>
      </c>
      <c r="G107" s="33">
        <v>-859.52464541500001</v>
      </c>
      <c r="H107" s="33">
        <v>-859.48316938599999</v>
      </c>
      <c r="I107" s="335">
        <v>-0.115518817555</v>
      </c>
      <c r="J107" s="18" t="s">
        <v>120</v>
      </c>
      <c r="K107" s="34">
        <f>627.5095*(D105-D106+D108)</f>
        <v>12.51553139528388</v>
      </c>
      <c r="L107" s="34">
        <f>627.5095*(H105-H106+H108)</f>
        <v>22.264355834878963</v>
      </c>
      <c r="M107" s="34">
        <f>627.5095*(G105-G106+G108)</f>
        <v>19.569189982077052</v>
      </c>
      <c r="N107" s="34">
        <f>627.5095*(E105-E106+E108)</f>
        <v>19.544035257813491</v>
      </c>
      <c r="O107" s="34">
        <f>627.5095*(F105-F106+F108)</f>
        <v>19.207598300419086</v>
      </c>
      <c r="P107" s="33">
        <f t="shared" si="91"/>
        <v>-3.0567575344598765</v>
      </c>
      <c r="Q107" s="23">
        <f t="shared" si="92"/>
        <v>-0.36159168165796629</v>
      </c>
      <c r="R107" s="33">
        <f>O107-'CCSD(T)'!CI108</f>
        <v>0.38970565029578452</v>
      </c>
      <c r="S107" s="33"/>
      <c r="T107" s="27" t="s">
        <v>104</v>
      </c>
      <c r="U107" s="9">
        <v>-856.64114891300005</v>
      </c>
      <c r="V107" s="52">
        <f t="shared" si="67"/>
        <v>-859.64043997764497</v>
      </c>
      <c r="W107" s="336">
        <v>-859.651467357</v>
      </c>
      <c r="X107" s="10">
        <v>-859.52493329399999</v>
      </c>
      <c r="Y107" s="10">
        <v>-859.48333740999999</v>
      </c>
      <c r="Z107" s="9">
        <v>-0.115506683645</v>
      </c>
      <c r="AA107" s="18" t="s">
        <v>120</v>
      </c>
      <c r="AB107" s="34">
        <f>627.5095*(U105-U106+U108)</f>
        <v>12.648858966283594</v>
      </c>
      <c r="AC107" s="34">
        <f>627.5095*(Y105-Y106+Y108)</f>
        <v>22.396723943789397</v>
      </c>
      <c r="AD107" s="34">
        <f>627.5095*(X105-X106+X108)</f>
        <v>19.558489690129576</v>
      </c>
      <c r="AE107" s="34">
        <f>627.5095*(V105-V106+V108)</f>
        <v>19.533274127020878</v>
      </c>
      <c r="AF107" s="34">
        <f>627.5095*(W105-W106+W108)</f>
        <v>19.209681004454708</v>
      </c>
      <c r="AG107" s="33">
        <f t="shared" si="80"/>
        <v>-3.1870429393346882</v>
      </c>
      <c r="AH107" s="23">
        <f t="shared" si="81"/>
        <v>-0.348808685674868</v>
      </c>
      <c r="AI107" s="39">
        <f>AF107-'CCSD(T)'!CI108</f>
        <v>0.39178835433140691</v>
      </c>
      <c r="AJ107" s="361"/>
      <c r="AK107" s="27" t="s">
        <v>104</v>
      </c>
      <c r="AL107" s="9">
        <v>-856.64114892500004</v>
      </c>
      <c r="AM107" s="52">
        <f t="shared" si="68"/>
        <v>-859.63033486173902</v>
      </c>
      <c r="AN107" s="277">
        <v>-859.63954858299996</v>
      </c>
      <c r="AO107" s="9">
        <v>-859.52006160999997</v>
      </c>
      <c r="AP107" s="9">
        <v>-859.48122608899996</v>
      </c>
      <c r="AQ107" s="9">
        <v>-0.110273251739</v>
      </c>
      <c r="AR107" s="18" t="s">
        <v>120</v>
      </c>
      <c r="AS107" s="34">
        <f>627.5095*(AL105-AL106+AL108)</f>
        <v>12.64884829866357</v>
      </c>
      <c r="AT107" s="34">
        <f>627.5095*(AP105-AP106+AP108)</f>
        <v>22.254161942972686</v>
      </c>
      <c r="AU107" s="34">
        <f>627.5095*(AO105-AO106+AO108)</f>
        <v>20.156737167155264</v>
      </c>
      <c r="AV107" s="34">
        <f>627.5095*(AM105-AM106+AM108)</f>
        <v>20.094127086752984</v>
      </c>
      <c r="AW107" s="34">
        <f>627.5095*(AN105-AN106+AN108)</f>
        <v>19.914883083167727</v>
      </c>
      <c r="AX107" s="33">
        <f t="shared" si="82"/>
        <v>-2.3392788598049599</v>
      </c>
      <c r="AY107" s="23">
        <f t="shared" si="83"/>
        <v>-0.24185408398753694</v>
      </c>
      <c r="AZ107" s="33">
        <f>AW107-'CCSD(T)'!CI108</f>
        <v>1.0969904330444251</v>
      </c>
      <c r="BA107" s="33"/>
      <c r="BB107" s="27" t="s">
        <v>104</v>
      </c>
      <c r="BC107" s="33">
        <v>-856.58741182899996</v>
      </c>
      <c r="BD107" s="33">
        <v>-856.58770736999998</v>
      </c>
      <c r="BE107" s="33">
        <v>-856.58631061999995</v>
      </c>
      <c r="BF107" s="33">
        <f t="shared" si="69"/>
        <v>-859.28351643589701</v>
      </c>
      <c r="BG107" s="33">
        <v>-859.29340581999998</v>
      </c>
      <c r="BH107" s="33">
        <v>-859.17735965999998</v>
      </c>
      <c r="BI107" s="33">
        <v>-859.11152417899996</v>
      </c>
      <c r="BJ107" s="4">
        <v>-0.106156775897</v>
      </c>
      <c r="BK107" s="18" t="s">
        <v>120</v>
      </c>
      <c r="BL107" s="34">
        <f>627.5095*(BC105-BC106+BC108)</f>
        <v>9.8752079904238332</v>
      </c>
      <c r="BM107" s="34">
        <f>627.5095*(BD105-BD106+BD108)</f>
        <v>9.9533172353737811</v>
      </c>
      <c r="BN107" s="34">
        <f>627.5095*(BE105-BE106+BE108)</f>
        <v>9.9460506753956821</v>
      </c>
      <c r="BO107" s="34">
        <f>627.5095*(BI105-BI106+BI108)</f>
        <v>15.369024797453696</v>
      </c>
      <c r="BP107" s="34">
        <f>627.5095*(BH105-BH106+BH108)</f>
        <v>14.175634132979557</v>
      </c>
      <c r="BQ107" s="34">
        <f>627.5095*(BF105-BF106+BF108)</f>
        <v>13.915295413173771</v>
      </c>
      <c r="BR107" s="34">
        <f>627.5095*(BG105-BG106+BG108)</f>
        <v>13.543357443269549</v>
      </c>
      <c r="BS107" s="33">
        <f t="shared" si="93"/>
        <v>-1.8256673541841462</v>
      </c>
      <c r="BT107" s="33">
        <f t="shared" si="94"/>
        <v>-0.63227668971000739</v>
      </c>
      <c r="BU107" s="68">
        <f t="shared" si="70"/>
        <v>-0.37193796990422179</v>
      </c>
      <c r="BV107" s="18" t="str">
        <f t="shared" si="54"/>
        <v>35_ts_MAI</v>
      </c>
      <c r="BW107" s="57">
        <f>BL107-'CCSD(T)'!BV108</f>
        <v>-0.82483786615722465</v>
      </c>
      <c r="BX107" s="65">
        <f>BM107-'CCSD(T)'!BV108</f>
        <v>-0.74672862120727679</v>
      </c>
      <c r="BY107" s="65">
        <f>BN107-'CCSD(T)'!BV108</f>
        <v>-0.75399518118537578</v>
      </c>
      <c r="BZ107" s="57">
        <f>BO107-'CCSD(T)'!BW108</f>
        <v>-1.1338240759758005</v>
      </c>
      <c r="CA107" s="57">
        <f>BP107-'CCSD(T)'!BX108</f>
        <v>-0.47472243736292974</v>
      </c>
      <c r="CB107" s="57"/>
      <c r="CC107" s="57">
        <f>BR107-'CCSD(T)'!BY108</f>
        <v>-0.38436929853920887</v>
      </c>
      <c r="CE107" s="23">
        <f t="shared" si="58"/>
        <v>0.35011542879429491</v>
      </c>
      <c r="CF107" s="23">
        <f t="shared" si="59"/>
        <v>9.0353138823720869E-2</v>
      </c>
      <c r="CH107" s="23"/>
      <c r="CI107" s="5" t="s">
        <v>104</v>
      </c>
      <c r="CJ107" s="33">
        <v>-856.58770736999998</v>
      </c>
      <c r="CK107" s="21">
        <f t="shared" si="71"/>
        <v>-859.28366518848998</v>
      </c>
      <c r="CL107" s="33">
        <v>-859.293552482</v>
      </c>
      <c r="CM107" s="33">
        <v>-859.177517889</v>
      </c>
      <c r="CN107" s="74">
        <v>-859.11158362799995</v>
      </c>
      <c r="CO107" s="74">
        <v>-0.10614729949</v>
      </c>
      <c r="CP107" s="34">
        <f>627.5095*(CJ105-CJ106+CJ108)</f>
        <v>9.9532739372704313</v>
      </c>
      <c r="CQ107" s="34">
        <f>627.5095*(CN105-CN106+CN108)</f>
        <v>15.558279152575507</v>
      </c>
      <c r="CR107" s="34">
        <f>627.5095*(CM105-CM106+CM108)</f>
        <v>14.167484039556813</v>
      </c>
      <c r="CS107" s="34">
        <f>627.5095*(CK105-CK106+CK108)</f>
        <v>13.917352238668656</v>
      </c>
      <c r="CT107" s="34">
        <f>627.5095*(CL105-CL106+CL108)</f>
        <v>13.561471132470398</v>
      </c>
      <c r="CU107" s="33">
        <f t="shared" si="72"/>
        <v>-1.9968080201051084</v>
      </c>
      <c r="CV107" s="33">
        <f t="shared" si="73"/>
        <v>-0.60601290708641464</v>
      </c>
      <c r="CW107" s="23"/>
      <c r="CX107" s="33">
        <f>CQ107-'CCSD(T)'!BW108</f>
        <v>-0.94456972085398938</v>
      </c>
      <c r="CY107" s="33">
        <f>CR107-'CCSD(T)'!CF108</f>
        <v>0.36144440210855855</v>
      </c>
      <c r="CZ107" s="33">
        <f>CS107-'CCSD(T)'!CG108</f>
        <v>0.85402599174595473</v>
      </c>
      <c r="DA107" s="33">
        <f>CT107-'CCSD(T)'!CG108</f>
        <v>0.49814488554769731</v>
      </c>
      <c r="DB107" s="33">
        <f>CP107-'CCSD(T)'!BV108</f>
        <v>-0.74677191931062659</v>
      </c>
      <c r="DC107" s="33"/>
      <c r="DD107" s="33">
        <f t="shared" si="74"/>
        <v>1.1082163214191851</v>
      </c>
      <c r="DE107" s="33">
        <f t="shared" si="57"/>
        <v>0.13670048343913876</v>
      </c>
      <c r="DH107" s="71" t="str">
        <f t="shared" si="84"/>
        <v>35_ts_MAI</v>
      </c>
      <c r="DI107" s="71" t="str">
        <f t="shared" si="85"/>
        <v>∆Ereac</v>
      </c>
      <c r="DJ107" s="23">
        <f t="shared" si="86"/>
        <v>-8.1500934227438648E-3</v>
      </c>
      <c r="DK107" s="23">
        <f t="shared" si="87"/>
        <v>2.0568254948845066E-3</v>
      </c>
      <c r="DL107" s="23">
        <f t="shared" si="88"/>
        <v>1.8113689200848881E-2</v>
      </c>
      <c r="DN107" s="71">
        <f>'CCSD(T)'!BX108</f>
        <v>14.650356570342487</v>
      </c>
      <c r="DO107" s="23">
        <f t="shared" ref="DO107" si="97">CR107-DN107</f>
        <v>-0.4828725307856736</v>
      </c>
      <c r="DP107" s="39">
        <f>'CCSD(T)'!CG108</f>
        <v>13.063326246922701</v>
      </c>
      <c r="DQ107" s="23">
        <f t="shared" ref="DQ107" si="98">CT107-DP107</f>
        <v>0.49814488554769731</v>
      </c>
      <c r="DR107" s="23">
        <f t="shared" ref="DR107" si="99">CS107-DP107</f>
        <v>0.85402599174595473</v>
      </c>
      <c r="DU107" s="75">
        <f t="shared" si="95"/>
        <v>-0.10614729949</v>
      </c>
      <c r="DV107" s="23">
        <f t="shared" si="96"/>
        <v>-0.11603459299999486</v>
      </c>
      <c r="DW107">
        <f t="shared" ref="DW107" si="100">DV107/DU107</f>
        <v>1.0931469152536126</v>
      </c>
      <c r="DY107" s="5" t="s">
        <v>104</v>
      </c>
      <c r="DZ107">
        <v>-861.06913322100002</v>
      </c>
      <c r="EA107" s="34">
        <f>627.5095*(DZ105-DZ106+DZ108)</f>
        <v>19.631992153815094</v>
      </c>
      <c r="EB107" s="28"/>
      <c r="EC107" s="5" t="s">
        <v>104</v>
      </c>
      <c r="ED107" s="33">
        <v>-857.46774896700003</v>
      </c>
      <c r="EE107" s="21">
        <f t="shared" si="76"/>
        <v>-861.24498652470595</v>
      </c>
      <c r="EF107" s="33">
        <v>-861.26074345100005</v>
      </c>
      <c r="EG107" s="33">
        <v>-861.06923909399995</v>
      </c>
      <c r="EH107" s="74">
        <v>-861.09721670399995</v>
      </c>
      <c r="EI107" s="74">
        <v>-0.17574743070599999</v>
      </c>
      <c r="EJ107" s="34">
        <f>627.5095*(ED105-ED106+ED108)</f>
        <v>13.847294807153887</v>
      </c>
      <c r="EK107" s="34">
        <f>627.5095*(EH105-EH106+EH108)</f>
        <v>21.693403766091052</v>
      </c>
      <c r="EL107" s="34">
        <f>627.5095*(EG105-EG106+EG108)</f>
        <v>19.560030853477627</v>
      </c>
      <c r="EM107" s="34">
        <f>627.5095*(EE105-EE106+EE108)</f>
        <v>19.8140465911398</v>
      </c>
      <c r="EN107" s="34">
        <f>627.5095*(EF105-EF106+EF108)</f>
        <v>19.616372421482652</v>
      </c>
      <c r="EO107" s="33">
        <f t="shared" si="77"/>
        <v>-2.0770313446084003</v>
      </c>
      <c r="EP107" s="33">
        <f t="shared" si="78"/>
        <v>5.6341568005024101E-2</v>
      </c>
      <c r="ER107" s="39"/>
      <c r="ES107" s="23">
        <f>EN107-'LNO-CCSD(T)-def2nZVP'!MF108</f>
        <v>0.39415174661883157</v>
      </c>
      <c r="ET107" s="33">
        <f>EN107-'LNO-CCSD(T)-def2nZVP'!PV108</f>
        <v>-0.10183636641761851</v>
      </c>
      <c r="EU107" s="23"/>
    </row>
    <row r="108" spans="1:151" ht="17">
      <c r="C108" s="5" t="s">
        <v>105</v>
      </c>
      <c r="D108" s="33">
        <v>-40.168915382000002</v>
      </c>
      <c r="E108" s="33">
        <f t="shared" si="66"/>
        <v>-40.357330165448005</v>
      </c>
      <c r="F108" s="33">
        <v>-40.35739736</v>
      </c>
      <c r="G108" s="33">
        <v>-40.353594497000003</v>
      </c>
      <c r="H108" s="33">
        <v>-40.330282636</v>
      </c>
      <c r="I108" s="335">
        <v>-3.7356684480000001E-3</v>
      </c>
      <c r="J108" s="13"/>
      <c r="K108" s="35"/>
      <c r="L108" s="35"/>
      <c r="O108" s="36"/>
      <c r="P108" s="33"/>
      <c r="Q108" s="23"/>
      <c r="R108" s="33"/>
      <c r="S108" s="33"/>
      <c r="T108" s="5" t="s">
        <v>105</v>
      </c>
      <c r="U108" s="9">
        <v>-40.168918984999998</v>
      </c>
      <c r="V108" s="52">
        <f t="shared" si="67"/>
        <v>-40.357372147562003</v>
      </c>
      <c r="W108" s="336">
        <v>-40.357440523999998</v>
      </c>
      <c r="X108" s="10">
        <v>-40.353630387000003</v>
      </c>
      <c r="Y108" s="10">
        <v>-40.330449244</v>
      </c>
      <c r="Z108" s="9">
        <v>-3.7417605620000001E-3</v>
      </c>
      <c r="AB108" s="23"/>
      <c r="AC108" s="23"/>
      <c r="AD108" s="23"/>
      <c r="AE108" s="23"/>
      <c r="AF108" s="23"/>
      <c r="AG108" s="23"/>
      <c r="AH108" s="33"/>
      <c r="AI108" s="39"/>
      <c r="AJ108" s="33"/>
      <c r="AK108" s="5" t="s">
        <v>105</v>
      </c>
      <c r="AL108" s="9">
        <v>-40.168918984999998</v>
      </c>
      <c r="AM108" s="52">
        <f t="shared" si="68"/>
        <v>-40.357358018416001</v>
      </c>
      <c r="AN108" s="277">
        <v>-40.357425489999997</v>
      </c>
      <c r="AO108" s="9">
        <v>-40.353617198999999</v>
      </c>
      <c r="AP108" s="9">
        <v>-40.330449244</v>
      </c>
      <c r="AQ108" s="9">
        <v>-3.7408194159999999E-3</v>
      </c>
      <c r="AR108"/>
      <c r="AS108" s="23"/>
      <c r="AT108" s="23"/>
      <c r="AU108" s="23"/>
      <c r="AV108" s="23"/>
      <c r="AW108" s="23"/>
      <c r="AX108" s="23"/>
      <c r="AY108" s="33"/>
      <c r="AZ108" s="33">
        <f>AW108-'CCSD(T)'!CI109</f>
        <v>0</v>
      </c>
      <c r="BA108" s="33"/>
      <c r="BB108" s="5" t="s">
        <v>105</v>
      </c>
      <c r="BC108" s="33">
        <v>-40.156786445999998</v>
      </c>
      <c r="BD108" s="33">
        <v>-40.156750969999997</v>
      </c>
      <c r="BE108" s="33">
        <v>-40.156663880000004</v>
      </c>
      <c r="BF108" s="33">
        <f t="shared" si="69"/>
        <v>-40.313979781982994</v>
      </c>
      <c r="BG108" s="33">
        <v>-40.314031219999997</v>
      </c>
      <c r="BH108" s="33">
        <v>-40.311338524999996</v>
      </c>
      <c r="BI108" s="33">
        <v>-40.289737389000003</v>
      </c>
      <c r="BJ108" s="4">
        <v>-2.6412569829999998E-3</v>
      </c>
      <c r="BK108" s="13"/>
      <c r="BL108" s="35"/>
      <c r="BM108" s="35"/>
      <c r="BN108" s="35"/>
      <c r="BO108" s="35"/>
      <c r="BP108" s="4"/>
      <c r="BQ108" s="36"/>
      <c r="BR108" s="36"/>
      <c r="BS108" s="33"/>
      <c r="BT108" s="33"/>
      <c r="BU108" s="68"/>
      <c r="BW108" s="5"/>
      <c r="BX108" s="63"/>
      <c r="BY108" s="66"/>
      <c r="CI108" s="5" t="s">
        <v>105</v>
      </c>
      <c r="CJ108" s="33">
        <v>-40.156751073999999</v>
      </c>
      <c r="CK108" s="21">
        <f t="shared" si="71"/>
        <v>-40.313976684528001</v>
      </c>
      <c r="CL108" s="33">
        <v>-40.314029318999999</v>
      </c>
      <c r="CM108" s="33">
        <v>-40.311332350999997</v>
      </c>
      <c r="CN108" s="74">
        <v>-40.289845206999999</v>
      </c>
      <c r="CO108" s="74">
        <v>-2.6443335280000001E-3</v>
      </c>
      <c r="CQ108" s="23"/>
      <c r="CR108" s="23"/>
      <c r="CS108" s="23"/>
      <c r="CU108" s="33">
        <f t="shared" si="72"/>
        <v>0</v>
      </c>
      <c r="CV108" s="33">
        <f t="shared" si="73"/>
        <v>0</v>
      </c>
      <c r="CX108" s="33"/>
      <c r="DE108" s="4"/>
      <c r="DY108" s="5" t="s">
        <v>105</v>
      </c>
      <c r="DZ108">
        <v>-40.432183094000003</v>
      </c>
      <c r="EB108" s="28"/>
      <c r="EC108" s="5" t="s">
        <v>105</v>
      </c>
      <c r="ED108" s="33">
        <v>-40.213539152999999</v>
      </c>
      <c r="EE108" s="21">
        <f t="shared" si="76"/>
        <v>-40.438322097842999</v>
      </c>
      <c r="EF108" s="33">
        <v>-40.438450193999998</v>
      </c>
      <c r="EG108" s="33">
        <v>-40.432142900000002</v>
      </c>
      <c r="EH108" s="74">
        <v>-40.411458686000003</v>
      </c>
      <c r="EI108" s="74">
        <v>-6.1791978429999997E-3</v>
      </c>
      <c r="EK108" s="23"/>
      <c r="EL108" s="23"/>
      <c r="EM108" s="23"/>
      <c r="EO108" s="33"/>
      <c r="EP108" s="33"/>
    </row>
    <row r="109" spans="1:151" ht="17">
      <c r="C109" s="5" t="s">
        <v>106</v>
      </c>
      <c r="D109" s="33">
        <v>-112.64443609999999</v>
      </c>
      <c r="E109" s="33">
        <f t="shared" si="66"/>
        <v>-112.950328909848</v>
      </c>
      <c r="F109" s="33">
        <v>-112.951229438</v>
      </c>
      <c r="G109" s="33">
        <v>-112.94006976199999</v>
      </c>
      <c r="H109" s="33">
        <v>-112.93348856</v>
      </c>
      <c r="I109" s="335">
        <v>-1.0259147848E-2</v>
      </c>
      <c r="J109" s="13"/>
      <c r="K109" s="35"/>
      <c r="L109" s="35"/>
      <c r="O109" s="36"/>
      <c r="P109" s="33"/>
      <c r="Q109" s="23"/>
      <c r="R109" s="33"/>
      <c r="S109" s="33"/>
      <c r="T109" s="5" t="s">
        <v>106</v>
      </c>
      <c r="U109" s="9">
        <v>-112.64437068300001</v>
      </c>
      <c r="V109" s="52">
        <f t="shared" si="67"/>
        <v>-112.95026463863199</v>
      </c>
      <c r="W109" s="336">
        <v>-112.95116625999999</v>
      </c>
      <c r="X109" s="10">
        <v>-112.94000428699999</v>
      </c>
      <c r="Y109" s="10">
        <v>-112.93340454600001</v>
      </c>
      <c r="Z109" s="9">
        <v>-1.0260351632E-2</v>
      </c>
      <c r="AB109" s="23"/>
      <c r="AC109" s="23"/>
      <c r="AD109" s="23"/>
      <c r="AE109" s="23"/>
      <c r="AF109" s="23"/>
      <c r="AG109" s="23"/>
      <c r="AH109" s="33"/>
      <c r="AI109" s="39"/>
      <c r="AJ109" s="33"/>
      <c r="AK109" s="5" t="s">
        <v>106</v>
      </c>
      <c r="AL109" s="9">
        <v>-112.64437068300001</v>
      </c>
      <c r="AM109" s="52">
        <f t="shared" si="68"/>
        <v>-112.950247181631</v>
      </c>
      <c r="AN109" s="277">
        <v>-112.951147936</v>
      </c>
      <c r="AO109" s="9">
        <v>-112.939987867</v>
      </c>
      <c r="AP109" s="9">
        <v>-112.93340454600001</v>
      </c>
      <c r="AQ109" s="9">
        <v>-1.0259314631000001E-2</v>
      </c>
      <c r="AR109"/>
      <c r="AS109" s="23"/>
      <c r="AT109" s="23"/>
      <c r="AU109" s="23"/>
      <c r="AV109" s="23"/>
      <c r="AW109" s="23"/>
      <c r="AX109" s="23"/>
      <c r="AY109" s="33"/>
      <c r="AZ109" s="33">
        <f>AW109-'CCSD(T)'!CI110</f>
        <v>0</v>
      </c>
      <c r="BA109" s="33"/>
      <c r="BB109" s="5" t="s">
        <v>106</v>
      </c>
      <c r="BC109" s="33">
        <v>-112.64443609999999</v>
      </c>
      <c r="BD109" s="33">
        <v>-112.64437066000001</v>
      </c>
      <c r="BE109" s="33">
        <v>-112.64416091</v>
      </c>
      <c r="BF109" s="33">
        <f t="shared" si="69"/>
        <v>-112.950328909848</v>
      </c>
      <c r="BG109" s="33">
        <v>-112.951229438</v>
      </c>
      <c r="BH109" s="33">
        <v>-112.94006976199999</v>
      </c>
      <c r="BI109" s="33">
        <v>-112.93348856</v>
      </c>
      <c r="BJ109" s="4">
        <v>-1.0259147848E-2</v>
      </c>
      <c r="BK109" s="13"/>
      <c r="BL109" s="35"/>
      <c r="BM109" s="35"/>
      <c r="BN109" s="35"/>
      <c r="BO109" s="35"/>
      <c r="BP109" s="4"/>
      <c r="BQ109" s="36"/>
      <c r="BR109" s="36"/>
      <c r="BS109" s="33"/>
      <c r="BT109" s="33"/>
      <c r="BU109" s="68"/>
      <c r="BW109" s="5"/>
      <c r="BX109" s="63"/>
      <c r="BY109" s="66"/>
      <c r="CI109" s="5" t="s">
        <v>106</v>
      </c>
      <c r="CJ109" s="33">
        <v>-112.64437068300001</v>
      </c>
      <c r="CK109" s="21">
        <f t="shared" si="71"/>
        <v>-112.950264638634</v>
      </c>
      <c r="CL109" s="33">
        <v>-112.951166982</v>
      </c>
      <c r="CM109" s="33">
        <v>-112.94000428699999</v>
      </c>
      <c r="CN109" s="74">
        <v>-112.93340454600001</v>
      </c>
      <c r="CO109" s="74">
        <v>-1.0260351633999999E-2</v>
      </c>
      <c r="CQ109" s="23"/>
      <c r="CR109" s="23"/>
      <c r="CS109" s="23"/>
      <c r="CU109" s="33">
        <f t="shared" si="72"/>
        <v>0</v>
      </c>
      <c r="CV109" s="33">
        <f t="shared" si="73"/>
        <v>0</v>
      </c>
      <c r="CX109" s="33"/>
      <c r="DE109" s="4"/>
      <c r="DY109" s="5" t="s">
        <v>106</v>
      </c>
      <c r="DZ109">
        <v>-113.142202973</v>
      </c>
      <c r="EB109" s="28"/>
      <c r="EC109" s="5" t="s">
        <v>106</v>
      </c>
      <c r="ED109" s="33">
        <v>-112.783804559</v>
      </c>
      <c r="EE109" s="21">
        <f t="shared" si="76"/>
        <v>-113.15824090491999</v>
      </c>
      <c r="EF109" s="33">
        <v>-113.15930855000001</v>
      </c>
      <c r="EG109" s="33">
        <v>-113.142235566</v>
      </c>
      <c r="EH109" s="74">
        <v>-113.138804889</v>
      </c>
      <c r="EI109" s="74">
        <v>-1.6005338920000001E-2</v>
      </c>
      <c r="EK109" s="23"/>
      <c r="EL109" s="23"/>
      <c r="EM109" s="23"/>
      <c r="EO109" s="33"/>
      <c r="EP109" s="33"/>
    </row>
    <row r="110" spans="1:151" ht="17">
      <c r="C110" s="5" t="s">
        <v>107</v>
      </c>
      <c r="D110" s="33">
        <v>-576.40292633000001</v>
      </c>
      <c r="E110" s="33">
        <f t="shared" si="66"/>
        <v>-577.5337283353731</v>
      </c>
      <c r="F110" s="33">
        <v>-577.53484466999998</v>
      </c>
      <c r="G110" s="33">
        <v>-577.50046081000005</v>
      </c>
      <c r="H110" s="33">
        <v>-577.39956806299995</v>
      </c>
      <c r="I110" s="335">
        <v>-3.3267525372999998E-2</v>
      </c>
      <c r="J110" s="13"/>
      <c r="K110" s="35"/>
      <c r="L110" s="35"/>
      <c r="O110" s="36"/>
      <c r="P110" s="33"/>
      <c r="Q110" s="23"/>
      <c r="R110" s="33"/>
      <c r="S110" s="33"/>
      <c r="T110" s="5" t="s">
        <v>107</v>
      </c>
      <c r="U110" s="9">
        <v>-576.40339041599998</v>
      </c>
      <c r="V110" s="52">
        <f t="shared" si="67"/>
        <v>-577.53416093195096</v>
      </c>
      <c r="W110" s="336">
        <v>-577.53527703899999</v>
      </c>
      <c r="X110" s="10">
        <v>-577.50089344399998</v>
      </c>
      <c r="Y110" s="10">
        <v>-577.400076926</v>
      </c>
      <c r="Z110" s="9">
        <v>-3.3267487950999999E-2</v>
      </c>
      <c r="AB110" s="23"/>
      <c r="AC110" s="23"/>
      <c r="AD110" s="23"/>
      <c r="AE110" s="23"/>
      <c r="AF110" s="23"/>
      <c r="AG110" s="23"/>
      <c r="AH110" s="33"/>
      <c r="AI110" s="39"/>
      <c r="AJ110" s="33"/>
      <c r="AK110" s="5" t="s">
        <v>107</v>
      </c>
      <c r="AL110" s="9">
        <v>-576.40339041599998</v>
      </c>
      <c r="AM110" s="52">
        <f t="shared" si="68"/>
        <v>-577.53333703973897</v>
      </c>
      <c r="AN110" s="277">
        <v>-577.53436839100004</v>
      </c>
      <c r="AO110" s="9">
        <v>-577.500653113</v>
      </c>
      <c r="AP110" s="9">
        <v>-577.39989451600002</v>
      </c>
      <c r="AQ110" s="9">
        <v>-3.2683926739000002E-2</v>
      </c>
      <c r="AR110"/>
      <c r="AS110" s="23"/>
      <c r="AT110" s="23"/>
      <c r="AU110" s="23"/>
      <c r="AV110" s="23"/>
      <c r="AW110" s="23"/>
      <c r="AX110" s="23"/>
      <c r="AY110" s="33"/>
      <c r="AZ110" s="33">
        <f>AW110-'CCSD(T)'!CI111</f>
        <v>0</v>
      </c>
      <c r="BA110" s="33"/>
      <c r="BB110" s="5" t="s">
        <v>107</v>
      </c>
      <c r="BC110" s="33">
        <v>-576.36109156600003</v>
      </c>
      <c r="BD110" s="33">
        <v>-576.36149184999999</v>
      </c>
      <c r="BE110" s="33">
        <v>-576.36086517000001</v>
      </c>
      <c r="BF110" s="33">
        <f t="shared" si="69"/>
        <v>-577.37248387541001</v>
      </c>
      <c r="BG110" s="33">
        <v>-577.37349286300002</v>
      </c>
      <c r="BH110" s="33">
        <v>-577.34409906200005</v>
      </c>
      <c r="BI110" s="33">
        <v>-577.24771830099996</v>
      </c>
      <c r="BJ110" s="4">
        <v>-2.8384813410000001E-2</v>
      </c>
      <c r="BK110" s="13"/>
      <c r="BL110" s="35"/>
      <c r="BM110" s="35"/>
      <c r="BN110" s="35"/>
      <c r="BO110" s="35"/>
      <c r="BP110" s="4"/>
      <c r="BQ110" s="36"/>
      <c r="BR110" s="36"/>
      <c r="BS110" s="33"/>
      <c r="BT110" s="33"/>
      <c r="BU110" s="68"/>
      <c r="BW110" s="5"/>
      <c r="BX110" s="63"/>
      <c r="BY110" s="66"/>
      <c r="CI110" s="5" t="s">
        <v>107</v>
      </c>
      <c r="CJ110" s="33">
        <v>-576.36149181200005</v>
      </c>
      <c r="CK110" s="21">
        <f t="shared" si="71"/>
        <v>-577.372856387757</v>
      </c>
      <c r="CL110" s="33">
        <v>-577.37386520699999</v>
      </c>
      <c r="CM110" s="33">
        <v>-577.34447240700001</v>
      </c>
      <c r="CN110" s="74">
        <v>-577.24815662499998</v>
      </c>
      <c r="CO110" s="74">
        <v>-2.8383980757000001E-2</v>
      </c>
      <c r="CQ110" s="23"/>
      <c r="CR110" s="23"/>
      <c r="CS110" s="23"/>
      <c r="CU110" s="33">
        <f t="shared" si="72"/>
        <v>0</v>
      </c>
      <c r="CV110" s="33">
        <f t="shared" si="73"/>
        <v>0</v>
      </c>
      <c r="CX110" s="33"/>
      <c r="DE110" s="4"/>
      <c r="DY110" s="5" t="s">
        <v>107</v>
      </c>
      <c r="DZ110">
        <v>-578.08759177000002</v>
      </c>
      <c r="EB110" s="28"/>
      <c r="EC110" s="5" t="s">
        <v>107</v>
      </c>
      <c r="ED110" s="33">
        <v>-576.777967816</v>
      </c>
      <c r="EE110" s="21">
        <f t="shared" si="76"/>
        <v>-578.13953673628691</v>
      </c>
      <c r="EF110" s="33">
        <v>-578.14121669999997</v>
      </c>
      <c r="EG110" s="33">
        <v>-578.08726118899995</v>
      </c>
      <c r="EH110" s="74">
        <v>-578.00159829100005</v>
      </c>
      <c r="EI110" s="74">
        <v>-5.2275547286999999E-2</v>
      </c>
      <c r="EK110" s="23"/>
      <c r="EL110" s="23"/>
      <c r="EM110" s="23"/>
      <c r="EO110" s="33"/>
      <c r="EP110" s="33"/>
    </row>
    <row r="111" spans="1:151">
      <c r="J111" s="13"/>
      <c r="K111" s="13"/>
      <c r="L111" s="13"/>
      <c r="AI111" s="39"/>
      <c r="DE111" s="4"/>
    </row>
    <row r="112" spans="1:151">
      <c r="J112" s="13"/>
      <c r="K112" s="13"/>
      <c r="L112" s="13"/>
      <c r="DE112" s="4"/>
    </row>
    <row r="113" spans="10:109">
      <c r="J113" s="13"/>
      <c r="K113" s="13"/>
      <c r="L113" s="13"/>
      <c r="DE113" s="4"/>
    </row>
    <row r="114" spans="10:109">
      <c r="J114" s="13"/>
      <c r="K114" s="13"/>
      <c r="L114" s="13"/>
      <c r="DE114" s="4"/>
    </row>
    <row r="115" spans="10:109">
      <c r="J115" s="13"/>
      <c r="K115" s="13"/>
      <c r="L115" s="13"/>
    </row>
  </sheetData>
  <mergeCells count="8">
    <mergeCell ref="EC1:EP1"/>
    <mergeCell ref="D1:O1"/>
    <mergeCell ref="BB1:BT1"/>
    <mergeCell ref="A1:B2"/>
    <mergeCell ref="CI1:CV1"/>
    <mergeCell ref="U1:AF1"/>
    <mergeCell ref="AL1:AW1"/>
    <mergeCell ref="DY1:EA1"/>
  </mergeCells>
  <pageMargins left="0.7" right="0.7" top="0.75" bottom="0.75" header="0.3" footer="0.3"/>
  <pageSetup orientation="portrait" r:id="rId1"/>
  <ignoredErrors>
    <ignoredError sqref="L3:L117 BO3:BO1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8CBD-2718-1746-ACD8-1D2A07FF4780}">
  <dimension ref="A1:CK116"/>
  <sheetViews>
    <sheetView zoomScale="75" zoomScaleNormal="100" workbookViewId="0">
      <selection activeCell="CF4" sqref="CF4"/>
    </sheetView>
  </sheetViews>
  <sheetFormatPr baseColWidth="10" defaultColWidth="11" defaultRowHeight="16"/>
  <cols>
    <col min="1" max="1" width="19.83203125" style="3" customWidth="1"/>
    <col min="2" max="3" width="21.33203125" style="8" customWidth="1"/>
    <col min="4" max="4" width="9.83203125" style="296" bestFit="1" customWidth="1"/>
    <col min="5" max="5" width="12" style="296" bestFit="1" customWidth="1"/>
    <col min="6" max="6" width="13" style="296" bestFit="1" customWidth="1"/>
    <col min="7" max="10" width="13" style="8" bestFit="1" customWidth="1"/>
    <col min="11" max="11" width="7.6640625" style="8" bestFit="1" customWidth="1"/>
    <col min="12" max="12" width="10.33203125" style="8" bestFit="1" customWidth="1"/>
    <col min="13" max="13" width="10.83203125" style="8" bestFit="1" customWidth="1"/>
    <col min="14" max="15" width="10.83203125" style="8" customWidth="1"/>
    <col min="16" max="16" width="12.1640625" style="8" bestFit="1" customWidth="1"/>
    <col min="17" max="17" width="8.33203125" style="8" bestFit="1" customWidth="1"/>
    <col min="18" max="20" width="10.83203125" style="8" customWidth="1"/>
    <col min="21" max="21" width="17.6640625" style="8" bestFit="1" customWidth="1"/>
    <col min="22" max="27" width="10.83203125" style="8" customWidth="1"/>
    <col min="28" max="28" width="12.83203125" style="8" bestFit="1" customWidth="1"/>
    <col min="29" max="38" width="10.83203125" style="8" customWidth="1"/>
    <col min="39" max="39" width="12.5" style="8" bestFit="1" customWidth="1"/>
    <col min="40" max="40" width="20" style="3" bestFit="1" customWidth="1"/>
    <col min="41" max="41" width="15.33203125" style="3" customWidth="1"/>
    <col min="42" max="42" width="12.5" style="20" customWidth="1"/>
    <col min="43" max="45" width="11.83203125" style="20" customWidth="1"/>
    <col min="46" max="46" width="13.1640625" style="9" bestFit="1" customWidth="1"/>
    <col min="47" max="47" width="9.33203125" style="9" customWidth="1"/>
    <col min="48" max="48" width="13.1640625" style="9" bestFit="1" customWidth="1"/>
    <col min="49" max="50" width="8.33203125" style="9" bestFit="1" customWidth="1"/>
    <col min="51" max="51" width="10.1640625" style="9" customWidth="1"/>
    <col min="52" max="52" width="10.83203125" style="9" bestFit="1" customWidth="1"/>
    <col min="53" max="53" width="7.6640625" style="9" bestFit="1" customWidth="1"/>
    <col min="54" max="55" width="8.33203125" style="9" bestFit="1" customWidth="1"/>
    <col min="56" max="56" width="10.83203125" style="9" bestFit="1" customWidth="1"/>
    <col min="57" max="57" width="11.33203125" style="4" bestFit="1" customWidth="1"/>
    <col min="58" max="58" width="12.83203125" style="4" bestFit="1" customWidth="1"/>
    <col min="59" max="59" width="8.33203125" bestFit="1" customWidth="1"/>
    <col min="60" max="63" width="10.1640625" style="165" customWidth="1"/>
    <col min="64" max="64" width="17.5" customWidth="1"/>
    <col min="65" max="65" width="13.5" bestFit="1" customWidth="1"/>
    <col min="66" max="66" width="11.33203125" bestFit="1" customWidth="1"/>
    <col min="67" max="67" width="10.33203125" bestFit="1" customWidth="1"/>
    <col min="68" max="68" width="11.83203125" bestFit="1" customWidth="1"/>
    <col min="69" max="69" width="11.5" bestFit="1" customWidth="1"/>
    <col min="70" max="70" width="16.33203125" customWidth="1"/>
    <col min="71" max="71" width="8.33203125" bestFit="1" customWidth="1"/>
    <col min="72" max="72" width="11.33203125" bestFit="1" customWidth="1"/>
    <col min="73" max="73" width="7.6640625" bestFit="1" customWidth="1"/>
    <col min="78" max="78" width="11.83203125" customWidth="1"/>
    <col min="79" max="79" width="12.33203125" bestFit="1" customWidth="1"/>
    <col min="80" max="80" width="25.1640625" style="4" hidden="1" customWidth="1"/>
    <col min="81" max="81" width="31.1640625" style="4" hidden="1" customWidth="1"/>
    <col min="82" max="82" width="15.6640625" bestFit="1" customWidth="1"/>
    <col min="83" max="83" width="13.5" bestFit="1" customWidth="1"/>
    <col min="84" max="84" width="11.6640625" bestFit="1" customWidth="1"/>
    <col min="85" max="85" width="17.83203125" customWidth="1"/>
    <col min="87" max="87" width="17.5" customWidth="1"/>
  </cols>
  <sheetData>
    <row r="1" spans="1:88" ht="16" customHeight="1">
      <c r="A1" s="469" t="s">
        <v>146</v>
      </c>
      <c r="B1" s="469"/>
      <c r="C1" s="3"/>
      <c r="D1" s="459" t="s">
        <v>631</v>
      </c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6"/>
      <c r="S1" s="46"/>
      <c r="T1" s="46"/>
      <c r="U1" s="3"/>
      <c r="V1" s="459" t="s">
        <v>632</v>
      </c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6"/>
      <c r="AK1" s="46"/>
      <c r="AL1" s="46"/>
      <c r="AM1" s="294"/>
      <c r="AO1" s="308"/>
      <c r="AP1" s="459" t="s">
        <v>404</v>
      </c>
      <c r="AQ1" s="459"/>
      <c r="AR1" s="459"/>
      <c r="AS1" s="459"/>
      <c r="AT1" s="459"/>
      <c r="AU1" s="459"/>
      <c r="AV1" s="459"/>
      <c r="AW1" s="459"/>
      <c r="AX1" s="459"/>
      <c r="AY1" s="459"/>
      <c r="AZ1" s="459"/>
      <c r="BA1" s="459"/>
      <c r="BB1" s="459"/>
      <c r="BC1" s="459"/>
      <c r="BD1" s="459"/>
      <c r="BE1" s="459"/>
      <c r="BF1" s="459"/>
      <c r="BG1" s="30"/>
      <c r="BH1" s="162"/>
      <c r="BI1" s="183"/>
      <c r="BJ1" s="183"/>
      <c r="BK1" s="183"/>
      <c r="BN1" s="459" t="s">
        <v>405</v>
      </c>
      <c r="BO1" s="459"/>
      <c r="BP1" s="459"/>
      <c r="BQ1" s="459"/>
      <c r="BR1" s="459"/>
      <c r="BS1" s="459"/>
      <c r="BT1" s="459"/>
      <c r="BU1" s="459"/>
      <c r="BV1" s="459"/>
      <c r="BW1" s="459"/>
      <c r="BX1" s="459"/>
      <c r="BY1" s="459"/>
      <c r="BZ1" s="459"/>
      <c r="CA1" s="459"/>
      <c r="CB1" s="459"/>
    </row>
    <row r="2" spans="1:88" ht="34">
      <c r="A2" s="469"/>
      <c r="B2" s="469"/>
      <c r="C2" s="3"/>
      <c r="D2" s="217"/>
      <c r="E2" s="217"/>
      <c r="F2" s="217"/>
      <c r="G2" s="46"/>
      <c r="H2" s="46"/>
      <c r="I2" s="46"/>
      <c r="J2" s="46"/>
      <c r="K2" s="46"/>
      <c r="L2" s="294"/>
      <c r="M2" s="294"/>
      <c r="N2" s="294"/>
      <c r="O2" s="294"/>
      <c r="P2" s="294"/>
      <c r="Q2" s="294"/>
      <c r="R2" s="473" t="s">
        <v>635</v>
      </c>
      <c r="S2" s="473"/>
      <c r="T2" s="298"/>
      <c r="U2" s="3"/>
      <c r="V2" s="217"/>
      <c r="W2" s="217"/>
      <c r="X2" s="217"/>
      <c r="Y2" s="46"/>
      <c r="Z2" s="46"/>
      <c r="AA2" s="46"/>
      <c r="AB2" s="46"/>
      <c r="AC2" s="46"/>
      <c r="AD2" s="294"/>
      <c r="AE2" s="294"/>
      <c r="AF2" s="294"/>
      <c r="AG2" s="294"/>
      <c r="AH2" s="294"/>
      <c r="AI2" s="294"/>
      <c r="AJ2" s="473" t="s">
        <v>635</v>
      </c>
      <c r="AK2" s="473"/>
      <c r="AL2" s="298"/>
      <c r="AM2" s="294"/>
      <c r="AP2" s="46"/>
      <c r="AQ2" s="46"/>
      <c r="AR2" s="46"/>
      <c r="AS2" s="46"/>
      <c r="AT2" s="46"/>
      <c r="AU2" s="46"/>
      <c r="AV2" s="46"/>
      <c r="AW2" s="46"/>
      <c r="AX2" s="46"/>
      <c r="AY2" s="70" t="s">
        <v>386</v>
      </c>
      <c r="AZ2" s="70" t="s">
        <v>387</v>
      </c>
      <c r="BA2" s="46"/>
      <c r="BB2" s="46"/>
      <c r="BC2" s="46"/>
      <c r="BD2" s="46"/>
      <c r="BE2" s="46"/>
      <c r="BF2" s="46"/>
      <c r="BG2" s="61"/>
      <c r="BH2" s="183"/>
      <c r="BI2" s="183"/>
      <c r="BJ2" s="183"/>
      <c r="BK2" s="183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F2" s="460" t="s">
        <v>674</v>
      </c>
      <c r="CG2" s="460"/>
      <c r="CH2" s="460" t="s">
        <v>675</v>
      </c>
      <c r="CI2" s="460"/>
    </row>
    <row r="3" spans="1:88" ht="34">
      <c r="A3" s="469"/>
      <c r="B3" s="469"/>
      <c r="C3" s="289" t="s">
        <v>630</v>
      </c>
      <c r="D3" s="295" t="s">
        <v>123</v>
      </c>
      <c r="E3" s="295" t="s">
        <v>198</v>
      </c>
      <c r="F3" s="295" t="s">
        <v>128</v>
      </c>
      <c r="G3" s="220" t="s">
        <v>199</v>
      </c>
      <c r="H3" s="4" t="s">
        <v>117</v>
      </c>
      <c r="I3" s="4" t="s">
        <v>200</v>
      </c>
      <c r="J3" s="4" t="s">
        <v>109</v>
      </c>
      <c r="K3" s="9"/>
      <c r="L3" s="11" t="s">
        <v>131</v>
      </c>
      <c r="M3" s="11" t="s">
        <v>134</v>
      </c>
      <c r="N3" s="11" t="s">
        <v>133</v>
      </c>
      <c r="O3" s="11" t="s">
        <v>132</v>
      </c>
      <c r="P3" s="31" t="s">
        <v>126</v>
      </c>
      <c r="Q3" s="32" t="s">
        <v>127</v>
      </c>
      <c r="R3" s="32" t="s">
        <v>634</v>
      </c>
      <c r="S3" s="32" t="s">
        <v>636</v>
      </c>
      <c r="T3" s="32"/>
      <c r="U3" s="289" t="s">
        <v>630</v>
      </c>
      <c r="V3" s="295" t="s">
        <v>123</v>
      </c>
      <c r="W3" s="295" t="s">
        <v>198</v>
      </c>
      <c r="X3" s="295" t="s">
        <v>128</v>
      </c>
      <c r="Y3" s="220" t="s">
        <v>199</v>
      </c>
      <c r="Z3" s="4" t="s">
        <v>117</v>
      </c>
      <c r="AA3" s="4" t="s">
        <v>200</v>
      </c>
      <c r="AB3" s="4" t="s">
        <v>109</v>
      </c>
      <c r="AC3" s="9"/>
      <c r="AD3" s="11" t="s">
        <v>131</v>
      </c>
      <c r="AE3" s="11" t="s">
        <v>134</v>
      </c>
      <c r="AF3" s="11" t="s">
        <v>133</v>
      </c>
      <c r="AG3" s="11" t="s">
        <v>132</v>
      </c>
      <c r="AH3" s="31" t="s">
        <v>126</v>
      </c>
      <c r="AI3" s="32" t="s">
        <v>127</v>
      </c>
      <c r="AJ3" s="32" t="s">
        <v>634</v>
      </c>
      <c r="AK3" s="32" t="s">
        <v>636</v>
      </c>
      <c r="AL3" s="32"/>
      <c r="AM3" s="32"/>
      <c r="AN3" s="5" t="s">
        <v>400</v>
      </c>
      <c r="AO3" s="310" t="s">
        <v>640</v>
      </c>
      <c r="AP3" s="22" t="s">
        <v>641</v>
      </c>
      <c r="AQ3" t="s">
        <v>198</v>
      </c>
      <c r="AR3" t="s">
        <v>128</v>
      </c>
      <c r="AS3" t="s">
        <v>199</v>
      </c>
      <c r="AT3" t="s">
        <v>117</v>
      </c>
      <c r="AU3" t="s">
        <v>200</v>
      </c>
      <c r="AV3" t="s">
        <v>109</v>
      </c>
      <c r="AW3" t="s">
        <v>384</v>
      </c>
      <c r="AX3" t="s">
        <v>385</v>
      </c>
      <c r="AY3" s="4" t="s">
        <v>388</v>
      </c>
      <c r="AZ3" s="4" t="s">
        <v>389</v>
      </c>
      <c r="BB3" s="11" t="s">
        <v>131</v>
      </c>
      <c r="BC3" s="11" t="s">
        <v>134</v>
      </c>
      <c r="BD3" s="11" t="s">
        <v>133</v>
      </c>
      <c r="BE3" s="11" t="s">
        <v>132</v>
      </c>
      <c r="BF3" s="31" t="s">
        <v>126</v>
      </c>
      <c r="BG3" s="32" t="s">
        <v>127</v>
      </c>
      <c r="BH3" s="163" t="s">
        <v>263</v>
      </c>
      <c r="BI3" s="184" t="s">
        <v>390</v>
      </c>
      <c r="BJ3" s="184" t="s">
        <v>391</v>
      </c>
      <c r="BK3" s="184"/>
      <c r="BL3" s="5" t="s">
        <v>400</v>
      </c>
      <c r="BM3" s="310" t="s">
        <v>640</v>
      </c>
      <c r="BN3" s="22" t="s">
        <v>641</v>
      </c>
      <c r="BO3" s="19" t="s">
        <v>198</v>
      </c>
      <c r="BP3" s="9" t="s">
        <v>128</v>
      </c>
      <c r="BQ3" s="9" t="s">
        <v>199</v>
      </c>
      <c r="BR3" s="9" t="s">
        <v>117</v>
      </c>
      <c r="BS3" s="9" t="s">
        <v>200</v>
      </c>
      <c r="BT3" s="9" t="s">
        <v>109</v>
      </c>
      <c r="BU3" s="9"/>
      <c r="BV3" s="11" t="s">
        <v>131</v>
      </c>
      <c r="BW3" s="11" t="s">
        <v>134</v>
      </c>
      <c r="BX3" s="11" t="s">
        <v>133</v>
      </c>
      <c r="BY3" s="11" t="s">
        <v>132</v>
      </c>
      <c r="BZ3" s="31" t="s">
        <v>126</v>
      </c>
      <c r="CA3" s="32" t="s">
        <v>127</v>
      </c>
      <c r="CB3" s="11" t="s">
        <v>215</v>
      </c>
      <c r="CC3" s="22" t="s">
        <v>214</v>
      </c>
      <c r="CD3" s="70" t="s">
        <v>638</v>
      </c>
      <c r="CF3" s="11" t="s">
        <v>133</v>
      </c>
      <c r="CG3" s="11" t="s">
        <v>132</v>
      </c>
      <c r="CH3" s="11" t="s">
        <v>133</v>
      </c>
      <c r="CI3" s="11" t="s">
        <v>132</v>
      </c>
    </row>
    <row r="4" spans="1:88" ht="17">
      <c r="A4" s="1">
        <v>26.03</v>
      </c>
      <c r="B4" s="5"/>
      <c r="C4" s="289" t="s">
        <v>0</v>
      </c>
      <c r="D4" s="302"/>
      <c r="E4" s="303"/>
      <c r="F4" s="302"/>
      <c r="G4" s="303"/>
      <c r="H4" s="302"/>
      <c r="I4" s="33"/>
      <c r="J4" s="304"/>
      <c r="K4" s="18" t="s">
        <v>118</v>
      </c>
      <c r="L4" s="38"/>
      <c r="M4" s="38"/>
      <c r="N4" s="38"/>
      <c r="O4" s="38"/>
      <c r="P4" s="38"/>
      <c r="Q4" s="38"/>
      <c r="R4" s="38"/>
      <c r="S4" s="38"/>
      <c r="T4" s="38"/>
      <c r="U4" s="289" t="s">
        <v>0</v>
      </c>
      <c r="V4" s="33"/>
      <c r="W4" s="33"/>
      <c r="X4" s="302"/>
      <c r="Y4" s="33"/>
      <c r="Z4" s="302"/>
      <c r="AA4" s="33"/>
      <c r="AB4" s="304"/>
      <c r="AC4" s="18" t="s">
        <v>118</v>
      </c>
      <c r="AD4" s="38"/>
      <c r="AE4" s="38"/>
      <c r="AF4" s="38"/>
      <c r="AG4" s="38"/>
      <c r="AH4" s="38"/>
      <c r="AI4" s="38"/>
      <c r="AJ4" s="38"/>
      <c r="AK4" s="38"/>
      <c r="AL4" s="38"/>
      <c r="AM4" s="309"/>
      <c r="AN4" s="5" t="s">
        <v>0</v>
      </c>
      <c r="AO4" s="311">
        <v>-1852.43940136272</v>
      </c>
      <c r="AP4" s="42">
        <v>-1852.43895328649</v>
      </c>
      <c r="AQ4" s="42">
        <v>-4.085844806521</v>
      </c>
      <c r="AR4" s="33">
        <f>AP4+AQ4</f>
        <v>-1856.524798093011</v>
      </c>
      <c r="AS4" s="33">
        <v>-4.3060395514950001</v>
      </c>
      <c r="AT4" s="52">
        <f>AP4+AS4</f>
        <v>-1856.7449928379849</v>
      </c>
      <c r="AU4" s="52">
        <v>-0.176684357717</v>
      </c>
      <c r="AV4" s="52">
        <f>AP4+AS4+AU4</f>
        <v>-1856.9216771957019</v>
      </c>
      <c r="AW4" s="52">
        <v>-1.0502766337789999</v>
      </c>
      <c r="AX4" s="52">
        <v>-3.0355681727419999</v>
      </c>
      <c r="AY4" s="52">
        <f>(1/3)*AW4+1.2*AX4+AP4</f>
        <v>-1856.4317273050401</v>
      </c>
      <c r="AZ4" s="52">
        <f>0*AW4+1.3*AX4+AP4</f>
        <v>-1856.3851919110546</v>
      </c>
      <c r="BA4" s="18" t="s">
        <v>118</v>
      </c>
      <c r="BB4" s="38">
        <f>627.5095*(AP6-AP5)</f>
        <v>40.988623671460829</v>
      </c>
      <c r="BC4" s="38">
        <f>627.5095*(AR6-AR5)</f>
        <v>24.420565788934077</v>
      </c>
      <c r="BD4" s="38">
        <f>627.5095*(AT6-AT5)</f>
        <v>29.594710784767774</v>
      </c>
      <c r="BE4" s="95">
        <f>627.5095*(AV6-AV5)</f>
        <v>27.063431957134902</v>
      </c>
      <c r="BF4" s="39">
        <f t="shared" ref="BF4:BF35" si="0">BE4-BC4</f>
        <v>2.6428661682008254</v>
      </c>
      <c r="BG4" s="39">
        <f t="shared" ref="BG4:BG35" si="1">BE4-BD4</f>
        <v>-2.531278827632871</v>
      </c>
      <c r="BH4" s="358">
        <f t="shared" ref="BH4:BH35" si="2">BG4-CA4</f>
        <v>-0.13947719802220959</v>
      </c>
      <c r="BI4" s="38">
        <f>627.5095*(AY6-AY5)</f>
        <v>27.740666536007577</v>
      </c>
      <c r="BJ4" s="38">
        <f>627.5095*(AZ6-AZ5)</f>
        <v>29.400716909401645</v>
      </c>
      <c r="BK4" s="38"/>
      <c r="BL4" s="5" t="s">
        <v>0</v>
      </c>
      <c r="BM4" s="313">
        <v>-1852.3264472296801</v>
      </c>
      <c r="BN4" s="42">
        <v>-1852.32644716759</v>
      </c>
      <c r="BO4" s="21">
        <v>-3.7955459046059699</v>
      </c>
      <c r="BP4" s="74">
        <f t="shared" ref="BP4:BP35" si="3">BN4+BO4</f>
        <v>-1856.1219930721959</v>
      </c>
      <c r="BQ4" s="28">
        <v>-4.0047614232811597</v>
      </c>
      <c r="BR4" s="10">
        <f t="shared" ref="BR4:BR35" si="4">BN4+BQ4</f>
        <v>-1856.3312085908713</v>
      </c>
      <c r="BS4" s="10">
        <v>-0.16092619700499999</v>
      </c>
      <c r="BT4" s="10">
        <f t="shared" ref="BT4:BT35" si="5">BN4+BQ4+BS4</f>
        <v>-1856.4921347878762</v>
      </c>
      <c r="BU4" s="18" t="s">
        <v>118</v>
      </c>
      <c r="BV4" s="34">
        <f>627.5095*(BN6-BN5)</f>
        <v>43.889470026104796</v>
      </c>
      <c r="BW4" s="34">
        <f>627.5095*(BP6-BP5)</f>
        <v>28.316193987392499</v>
      </c>
      <c r="BX4" s="34">
        <f>627.5095*(BR6-BR5)</f>
        <v>33.426437881559202</v>
      </c>
      <c r="BY4" s="34">
        <f>627.5095*(BT6-BT5)</f>
        <v>31.034636251948541</v>
      </c>
      <c r="BZ4" s="33">
        <f t="shared" ref="BZ4:BZ35" si="6">BY4-BW4</f>
        <v>2.7184422645560424</v>
      </c>
      <c r="CA4" s="33">
        <f t="shared" ref="CA4:CA35" si="7">BY4-BX4</f>
        <v>-2.3918016296106615</v>
      </c>
      <c r="CB4" s="105">
        <v>-1852.32644716759</v>
      </c>
      <c r="CC4" s="86">
        <f t="shared" ref="CC4:CC35" si="8">CB4-BN4</f>
        <v>0</v>
      </c>
      <c r="CD4" s="39">
        <f t="shared" ref="CD4:CD51" si="9">BE4-BY4</f>
        <v>-3.9712042948136386</v>
      </c>
      <c r="CE4" s="340"/>
      <c r="CF4" s="33">
        <v>33.426437881559202</v>
      </c>
      <c r="CG4" s="33">
        <v>31.034636251948541</v>
      </c>
      <c r="CH4" s="33">
        <v>29.594710784767774</v>
      </c>
      <c r="CI4" s="33">
        <v>27.063431957134902</v>
      </c>
      <c r="CJ4" s="75"/>
    </row>
    <row r="5" spans="1:88" ht="17">
      <c r="A5" s="1">
        <v>15.4</v>
      </c>
      <c r="B5" s="5"/>
      <c r="C5" s="289" t="s">
        <v>1</v>
      </c>
      <c r="D5" s="302"/>
      <c r="E5" s="303"/>
      <c r="F5" s="302"/>
      <c r="G5" s="303"/>
      <c r="H5" s="302"/>
      <c r="I5" s="33"/>
      <c r="J5" s="304"/>
      <c r="K5" s="18" t="s">
        <v>119</v>
      </c>
      <c r="L5" s="38"/>
      <c r="M5" s="38"/>
      <c r="N5" s="38"/>
      <c r="O5" s="38"/>
      <c r="P5" s="38"/>
      <c r="Q5" s="38"/>
      <c r="R5" s="38"/>
      <c r="S5" s="38"/>
      <c r="T5" s="38"/>
      <c r="U5" s="289" t="s">
        <v>1</v>
      </c>
      <c r="V5" s="33"/>
      <c r="W5" s="33"/>
      <c r="X5" s="302"/>
      <c r="Y5" s="33"/>
      <c r="Z5" s="302"/>
      <c r="AA5" s="33"/>
      <c r="AB5" s="304"/>
      <c r="AC5" s="18" t="s">
        <v>119</v>
      </c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5" t="s">
        <v>1</v>
      </c>
      <c r="AO5" s="311">
        <v>-1852.45006925297</v>
      </c>
      <c r="AP5" s="42">
        <v>-1852.44961926561</v>
      </c>
      <c r="AQ5" s="42">
        <v>-4.0990755430970003</v>
      </c>
      <c r="AR5" s="33">
        <f t="shared" ref="AR5:AR68" si="10">AP5+AQ5</f>
        <v>-1856.5486948087068</v>
      </c>
      <c r="AS5" s="33">
        <v>-4.3143276896440002</v>
      </c>
      <c r="AT5" s="52">
        <f t="shared" ref="AT5:AT68" si="11">AP5+AS5</f>
        <v>-1856.7639469552539</v>
      </c>
      <c r="AU5" s="52">
        <v>-0.17851193825600001</v>
      </c>
      <c r="AV5" s="52">
        <f t="shared" ref="AV5:AV68" si="12">AP5+AS5+AU5</f>
        <v>-1856.9424588935099</v>
      </c>
      <c r="AW5" s="52">
        <v>-1.0568778782479999</v>
      </c>
      <c r="AX5" s="52">
        <v>-3.0421976648490001</v>
      </c>
      <c r="AY5" s="52">
        <f t="shared" ref="AY5:AY68" si="13">(1/3)*AW5+1.2*AX5+AP5</f>
        <v>-1856.4525490895114</v>
      </c>
      <c r="AZ5" s="52">
        <f t="shared" ref="AZ5:AZ68" si="14">0*AW5+1.3*AX5+AP5</f>
        <v>-1856.4044762299136</v>
      </c>
      <c r="BA5" s="18" t="s">
        <v>119</v>
      </c>
      <c r="BB5" s="38">
        <f>627.5095*(AP6-AP4)</f>
        <v>34.295620446891164</v>
      </c>
      <c r="BC5" s="38">
        <f>627.5095*(AR6-AR4)</f>
        <v>9.4251496709858511</v>
      </c>
      <c r="BD5" s="38">
        <f>627.5095*(AT6-AT4)</f>
        <v>17.700822134353579</v>
      </c>
      <c r="BE5" s="95">
        <f>627.5095*(AV6-AV4)</f>
        <v>14.022719156527396</v>
      </c>
      <c r="BF5" s="39">
        <f t="shared" si="0"/>
        <v>4.5975694855415448</v>
      </c>
      <c r="BG5" s="39">
        <f t="shared" si="1"/>
        <v>-3.6781029778261836</v>
      </c>
      <c r="BH5" s="358">
        <f t="shared" si="2"/>
        <v>-0.24522755617506498</v>
      </c>
      <c r="BI5" s="38">
        <f>627.5095*(AY6-AY4)</f>
        <v>14.6747989733087</v>
      </c>
      <c r="BJ5" s="38">
        <f>627.5095*(AZ6-AZ4)</f>
        <v>17.299623624327445</v>
      </c>
      <c r="BK5" s="38"/>
      <c r="BL5" s="5" t="s">
        <v>1</v>
      </c>
      <c r="BM5" s="313">
        <v>-1852.3371929730699</v>
      </c>
      <c r="BN5" s="42">
        <v>-1852.33719291274</v>
      </c>
      <c r="BO5" s="21">
        <v>-3.80884165015443</v>
      </c>
      <c r="BP5" s="28">
        <f t="shared" si="3"/>
        <v>-1856.1460345628943</v>
      </c>
      <c r="BQ5" s="28">
        <v>-4.0135034168781196</v>
      </c>
      <c r="BR5" s="10">
        <f t="shared" si="4"/>
        <v>-1856.3506963296181</v>
      </c>
      <c r="BS5" s="10">
        <v>-0.162585253628</v>
      </c>
      <c r="BT5" s="10">
        <f t="shared" si="5"/>
        <v>-1856.5132815832462</v>
      </c>
      <c r="BU5" s="18" t="s">
        <v>119</v>
      </c>
      <c r="BV5" s="34">
        <f>627.5095*(BN6-BN4)</f>
        <v>37.146412859925157</v>
      </c>
      <c r="BW5" s="34">
        <f>627.5095*(BP6-BP4)</f>
        <v>13.229930179961661</v>
      </c>
      <c r="BX5" s="34">
        <f>627.5095*(BR6-BR4)</f>
        <v>21.197696684377025</v>
      </c>
      <c r="BY5" s="34">
        <f>627.5095*(BT6-BT4)</f>
        <v>17.764821262725906</v>
      </c>
      <c r="BZ5" s="33">
        <f t="shared" si="6"/>
        <v>4.5348910827642452</v>
      </c>
      <c r="CA5" s="33">
        <f t="shared" si="7"/>
        <v>-3.4328754216511186</v>
      </c>
      <c r="CB5" s="105">
        <v>-1852.33674450324</v>
      </c>
      <c r="CC5" s="86">
        <f t="shared" si="8"/>
        <v>4.4840949999525037E-4</v>
      </c>
      <c r="CD5" s="39">
        <f t="shared" si="9"/>
        <v>-3.7421021061985105</v>
      </c>
      <c r="CE5" s="340"/>
      <c r="CF5" s="33">
        <v>21.197696684377025</v>
      </c>
      <c r="CG5" s="33">
        <v>17.764821262725906</v>
      </c>
      <c r="CH5" s="33">
        <v>17.700822134353579</v>
      </c>
      <c r="CI5" s="33">
        <v>14.022719156527396</v>
      </c>
      <c r="CJ5" s="75"/>
    </row>
    <row r="6" spans="1:88" ht="17">
      <c r="A6" s="1">
        <v>10.63</v>
      </c>
      <c r="B6" s="6"/>
      <c r="C6" s="289" t="s">
        <v>2</v>
      </c>
      <c r="D6" s="305"/>
      <c r="E6" s="303"/>
      <c r="F6" s="302"/>
      <c r="G6" s="303"/>
      <c r="H6" s="302"/>
      <c r="I6" s="33"/>
      <c r="J6" s="304"/>
      <c r="K6" s="18" t="s">
        <v>120</v>
      </c>
      <c r="L6" s="38"/>
      <c r="M6" s="38"/>
      <c r="N6" s="38"/>
      <c r="O6" s="38"/>
      <c r="P6" s="38"/>
      <c r="Q6" s="38"/>
      <c r="R6" s="38"/>
      <c r="S6" s="38"/>
      <c r="T6" s="38"/>
      <c r="U6" s="289" t="s">
        <v>2</v>
      </c>
      <c r="V6" s="33"/>
      <c r="W6" s="33"/>
      <c r="X6" s="302"/>
      <c r="Y6" s="33"/>
      <c r="Z6" s="302"/>
      <c r="AA6" s="33"/>
      <c r="AB6" s="304"/>
      <c r="AC6" s="18" t="s">
        <v>120</v>
      </c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5" t="s">
        <v>2</v>
      </c>
      <c r="AO6" s="311">
        <v>-1852.3847511832</v>
      </c>
      <c r="AP6" s="42">
        <v>-1852.3842997387001</v>
      </c>
      <c r="AQ6" s="42">
        <v>-4.1254784228660002</v>
      </c>
      <c r="AR6" s="33">
        <f t="shared" si="10"/>
        <v>-1856.5097781615661</v>
      </c>
      <c r="AS6" s="33">
        <v>-4.3324850448500003</v>
      </c>
      <c r="AT6" s="52">
        <f t="shared" si="11"/>
        <v>-1856.7167847835501</v>
      </c>
      <c r="AU6" s="52">
        <v>-0.182545787668</v>
      </c>
      <c r="AV6" s="52">
        <f t="shared" si="12"/>
        <v>-1856.8993305712181</v>
      </c>
      <c r="AW6" s="52">
        <v>-1.069075754854</v>
      </c>
      <c r="AX6" s="52">
        <v>-3.0564026680119998</v>
      </c>
      <c r="AY6" s="52">
        <f t="shared" si="13"/>
        <v>-1856.4083415252658</v>
      </c>
      <c r="AZ6" s="52">
        <f t="shared" si="14"/>
        <v>-1856.3576232071157</v>
      </c>
      <c r="BA6" s="18" t="s">
        <v>120</v>
      </c>
      <c r="BB6" s="38">
        <f>627.5095*(AP4-AP5)</f>
        <v>6.6930032245696642</v>
      </c>
      <c r="BC6" s="38">
        <f>627.5095*(AR4-AR5)</f>
        <v>14.995416117948226</v>
      </c>
      <c r="BD6" s="38">
        <f>627.5095*(AT4-AT5)</f>
        <v>11.893888650414191</v>
      </c>
      <c r="BE6" s="95">
        <f>627.5095*(AV4-AV5)</f>
        <v>13.040712800607507</v>
      </c>
      <c r="BF6" s="39">
        <f t="shared" si="0"/>
        <v>-1.9547033173407193</v>
      </c>
      <c r="BG6" s="39">
        <f t="shared" si="1"/>
        <v>1.1468241501933161</v>
      </c>
      <c r="BH6" s="358">
        <f t="shared" si="2"/>
        <v>0.10575035815286249</v>
      </c>
      <c r="BI6" s="38">
        <f>627.5095*(AY4-AY5)</f>
        <v>13.065867562698877</v>
      </c>
      <c r="BJ6" s="38">
        <f>627.5095*(AZ4-AZ5)</f>
        <v>12.101093285074201</v>
      </c>
      <c r="BK6" s="38"/>
      <c r="BL6" s="5" t="s">
        <v>2</v>
      </c>
      <c r="BM6" s="313">
        <v>-1852.2672506551701</v>
      </c>
      <c r="BN6" s="42">
        <v>-1852.2672505931</v>
      </c>
      <c r="BO6" s="21">
        <v>-3.8336592442127402</v>
      </c>
      <c r="BP6" s="28">
        <f t="shared" si="3"/>
        <v>-1856.1009098373127</v>
      </c>
      <c r="BQ6" s="28">
        <v>-4.03017731925652</v>
      </c>
      <c r="BR6" s="10">
        <f t="shared" si="4"/>
        <v>-1856.2974279123566</v>
      </c>
      <c r="BS6" s="10">
        <v>-0.166396831986</v>
      </c>
      <c r="BT6" s="10">
        <f t="shared" si="5"/>
        <v>-1856.4638247443427</v>
      </c>
      <c r="BU6" s="18" t="s">
        <v>120</v>
      </c>
      <c r="BV6" s="34">
        <f>627.5095*(BN4-BN5)</f>
        <v>6.7430571661796366</v>
      </c>
      <c r="BW6" s="34">
        <f>627.5095*(BP4-BP5)</f>
        <v>15.086263807430836</v>
      </c>
      <c r="BX6" s="34">
        <f>627.5095*(BR4-BR5)</f>
        <v>12.228741197182183</v>
      </c>
      <c r="BY6" s="34">
        <f>627.5095*(BT4-BT5)</f>
        <v>13.269814989222636</v>
      </c>
      <c r="BZ6" s="33">
        <f t="shared" si="6"/>
        <v>-1.8164488182081993</v>
      </c>
      <c r="CA6" s="33">
        <f t="shared" si="7"/>
        <v>1.0410737920404536</v>
      </c>
      <c r="CB6" s="105">
        <v>-1852.2672505931</v>
      </c>
      <c r="CC6" s="86">
        <f t="shared" si="8"/>
        <v>0</v>
      </c>
      <c r="CD6" s="39">
        <f t="shared" si="9"/>
        <v>-0.22910218861512988</v>
      </c>
      <c r="CE6" s="340"/>
      <c r="CF6" s="33">
        <v>12.228741197182183</v>
      </c>
      <c r="CG6" s="33">
        <v>13.269814989222636</v>
      </c>
      <c r="CH6" s="33">
        <v>11.893888650414191</v>
      </c>
      <c r="CI6" s="33">
        <v>13.040712800607507</v>
      </c>
      <c r="CJ6" s="75"/>
    </row>
    <row r="7" spans="1:88" ht="17">
      <c r="A7" s="1">
        <v>5.58</v>
      </c>
      <c r="B7" s="6"/>
      <c r="C7" s="289" t="s">
        <v>3</v>
      </c>
      <c r="D7" s="305"/>
      <c r="E7" s="303"/>
      <c r="F7" s="302"/>
      <c r="G7" s="303"/>
      <c r="H7" s="302"/>
      <c r="I7" s="33"/>
      <c r="J7" s="304"/>
      <c r="K7" s="18" t="s">
        <v>118</v>
      </c>
      <c r="L7" s="38"/>
      <c r="M7" s="38"/>
      <c r="N7" s="38"/>
      <c r="O7" s="38"/>
      <c r="P7" s="38"/>
      <c r="Q7" s="38"/>
      <c r="R7" s="38"/>
      <c r="S7" s="38"/>
      <c r="T7" s="38"/>
      <c r="U7" s="289" t="s">
        <v>3</v>
      </c>
      <c r="V7" s="33"/>
      <c r="W7" s="33"/>
      <c r="X7" s="302"/>
      <c r="Y7" s="33"/>
      <c r="Z7" s="302"/>
      <c r="AA7" s="33"/>
      <c r="AB7" s="304"/>
      <c r="AC7" s="18" t="s">
        <v>118</v>
      </c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5" t="s">
        <v>3</v>
      </c>
      <c r="AO7" s="311">
        <v>-1683.94550834806</v>
      </c>
      <c r="AP7" s="42">
        <v>-1683.9451668518</v>
      </c>
      <c r="AQ7" s="42">
        <v>-3.5157817617710001</v>
      </c>
      <c r="AR7" s="33">
        <f t="shared" si="10"/>
        <v>-1687.460948613571</v>
      </c>
      <c r="AS7" s="33">
        <v>-3.7405929103509998</v>
      </c>
      <c r="AT7" s="52">
        <f t="shared" si="11"/>
        <v>-1687.6857597621511</v>
      </c>
      <c r="AU7" s="52">
        <v>-0.14288020706400001</v>
      </c>
      <c r="AV7" s="52">
        <f t="shared" si="12"/>
        <v>-1687.8286399692151</v>
      </c>
      <c r="AW7" s="52">
        <v>-0.88142326457999998</v>
      </c>
      <c r="AX7" s="52">
        <v>-2.6343584971910001</v>
      </c>
      <c r="AY7" s="52">
        <f t="shared" si="13"/>
        <v>-1687.4002048032892</v>
      </c>
      <c r="AZ7" s="52">
        <f t="shared" si="14"/>
        <v>-1687.3698328981482</v>
      </c>
      <c r="BA7" s="18" t="s">
        <v>118</v>
      </c>
      <c r="BB7" s="38">
        <f>627.5095*(AP9-AP8)</f>
        <v>10.40626467421165</v>
      </c>
      <c r="BC7" s="38">
        <f>627.5095*(AR9-AR8)</f>
        <v>4.2715208430472522</v>
      </c>
      <c r="BD7" s="38">
        <f>627.5095*(AT9-AT8)</f>
        <v>6.3629431107883807</v>
      </c>
      <c r="BE7" s="95">
        <f>627.5095*(AV9-AV8)</f>
        <v>5.6283735912520321</v>
      </c>
      <c r="BF7" s="39">
        <f t="shared" si="0"/>
        <v>1.3568527482047799</v>
      </c>
      <c r="BG7" s="39">
        <f t="shared" si="1"/>
        <v>-0.73456951953634864</v>
      </c>
      <c r="BH7" s="358">
        <f t="shared" si="2"/>
        <v>-8.848074397181005E-2</v>
      </c>
      <c r="BI7" s="38">
        <f>627.5095*(AY9-AY8)</f>
        <v>5.8114874656951603</v>
      </c>
      <c r="BJ7" s="38">
        <f>627.5095*(AZ9-AZ8)</f>
        <v>6.5814707770904537</v>
      </c>
      <c r="BK7" s="38"/>
      <c r="BL7" s="5" t="s">
        <v>3</v>
      </c>
      <c r="BM7" s="313">
        <v>-1683.8371982291201</v>
      </c>
      <c r="BN7" s="42">
        <v>-1683.83719818023</v>
      </c>
      <c r="BO7" s="21">
        <v>-3.23239616251576</v>
      </c>
      <c r="BP7" s="28">
        <f t="shared" si="3"/>
        <v>-1687.0695943427456</v>
      </c>
      <c r="BQ7" s="28">
        <v>-3.446245914071</v>
      </c>
      <c r="BR7" s="10">
        <f t="shared" si="4"/>
        <v>-1687.2834440943009</v>
      </c>
      <c r="BS7" s="10">
        <v>-0.12789804274800001</v>
      </c>
      <c r="BT7" s="10">
        <f t="shared" si="5"/>
        <v>-1687.4113421370489</v>
      </c>
      <c r="BU7" s="18" t="s">
        <v>118</v>
      </c>
      <c r="BV7" s="34">
        <f>627.5095*(BN9-BN8)</f>
        <v>10.670332029802882</v>
      </c>
      <c r="BW7" s="34">
        <f>627.5095*(BP9-BP8)</f>
        <v>5.4935037924866634</v>
      </c>
      <c r="BX7" s="34">
        <f>627.5095*(BR9-BR8)</f>
        <v>7.3384346596376027</v>
      </c>
      <c r="BY7" s="34">
        <f>627.5095*(BT9-BT8)</f>
        <v>6.6923458840730641</v>
      </c>
      <c r="BZ7" s="33">
        <f t="shared" si="6"/>
        <v>1.1988420915864006</v>
      </c>
      <c r="CA7" s="33">
        <f t="shared" si="7"/>
        <v>-0.64608877556453859</v>
      </c>
      <c r="CB7" s="105">
        <v>-1683.83719818023</v>
      </c>
      <c r="CC7" s="86">
        <f t="shared" si="8"/>
        <v>0</v>
      </c>
      <c r="CD7" s="39">
        <f t="shared" si="9"/>
        <v>-1.063972292821032</v>
      </c>
      <c r="CE7" s="340"/>
      <c r="CF7" s="33">
        <v>7.3384346596376027</v>
      </c>
      <c r="CG7" s="33">
        <v>6.6923458840730641</v>
      </c>
      <c r="CH7" s="33">
        <v>6.3629431107883807</v>
      </c>
      <c r="CI7" s="33">
        <v>5.6283735912520321</v>
      </c>
      <c r="CJ7" s="75"/>
    </row>
    <row r="8" spans="1:88" ht="17">
      <c r="A8" s="1">
        <v>22.11</v>
      </c>
      <c r="B8" s="6"/>
      <c r="C8" s="289" t="s">
        <v>4</v>
      </c>
      <c r="D8" s="305"/>
      <c r="E8" s="303"/>
      <c r="F8" s="302"/>
      <c r="G8" s="303"/>
      <c r="H8" s="302"/>
      <c r="I8" s="33"/>
      <c r="J8" s="304"/>
      <c r="K8" s="18" t="s">
        <v>119</v>
      </c>
      <c r="L8" s="38"/>
      <c r="M8" s="38"/>
      <c r="N8" s="38"/>
      <c r="O8" s="38"/>
      <c r="P8" s="38"/>
      <c r="Q8" s="38"/>
      <c r="R8" s="38"/>
      <c r="S8" s="38"/>
      <c r="T8" s="38"/>
      <c r="U8" s="289" t="s">
        <v>4</v>
      </c>
      <c r="V8" s="33"/>
      <c r="W8" s="33"/>
      <c r="X8" s="302"/>
      <c r="Y8" s="33"/>
      <c r="Z8" s="302"/>
      <c r="AA8" s="33"/>
      <c r="AB8" s="304"/>
      <c r="AC8" s="18" t="s">
        <v>119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5" t="s">
        <v>4</v>
      </c>
      <c r="AO8" s="311">
        <v>-1683.9102679919599</v>
      </c>
      <c r="AP8" s="42">
        <v>-1683.9099262024199</v>
      </c>
      <c r="AQ8" s="42">
        <v>-3.519576243555</v>
      </c>
      <c r="AR8" s="33">
        <f t="shared" si="10"/>
        <v>-1687.429502445975</v>
      </c>
      <c r="AS8" s="33">
        <v>-3.7421336467059998</v>
      </c>
      <c r="AT8" s="52">
        <f t="shared" si="11"/>
        <v>-1687.6520598491259</v>
      </c>
      <c r="AU8" s="52">
        <v>-0.14555009578299999</v>
      </c>
      <c r="AV8" s="52">
        <f t="shared" si="12"/>
        <v>-1687.7976099449088</v>
      </c>
      <c r="AW8" s="52">
        <v>-0.88272452825699999</v>
      </c>
      <c r="AX8" s="52">
        <v>-2.636851715298</v>
      </c>
      <c r="AY8" s="52">
        <f t="shared" si="13"/>
        <v>-1687.3683897701965</v>
      </c>
      <c r="AZ8" s="52">
        <f t="shared" si="14"/>
        <v>-1687.3378334323072</v>
      </c>
      <c r="BA8" s="18" t="s">
        <v>119</v>
      </c>
      <c r="BB8" s="38">
        <f>627.5095*(AP9-AP7)</f>
        <v>32.520106946366667</v>
      </c>
      <c r="BC8" s="38">
        <f>627.5095*(AR9-AR7)</f>
        <v>24.004289748103808</v>
      </c>
      <c r="BD8" s="38">
        <f>627.5095*(AT9-AT7)</f>
        <v>27.509958683276675</v>
      </c>
      <c r="BE8" s="95">
        <f>627.5095*(AV9-AV7)</f>
        <v>25.100008628715436</v>
      </c>
      <c r="BF8" s="39">
        <f t="shared" si="0"/>
        <v>1.0957188806116278</v>
      </c>
      <c r="BG8" s="39">
        <f t="shared" si="1"/>
        <v>-2.4099500545612393</v>
      </c>
      <c r="BH8" s="358">
        <f t="shared" si="2"/>
        <v>-0.12746735193990943</v>
      </c>
      <c r="BI8" s="38">
        <f>627.5095*(AY9-AY7)</f>
        <v>25.775722974177715</v>
      </c>
      <c r="BJ8" s="38">
        <f>627.5095*(AZ9-AZ7)</f>
        <v>26.661439587214669</v>
      </c>
      <c r="BK8" s="38"/>
      <c r="BL8" s="5" t="s">
        <v>4</v>
      </c>
      <c r="BM8" s="313">
        <v>-1683.80009002509</v>
      </c>
      <c r="BN8" s="42">
        <v>-1683.8000899751</v>
      </c>
      <c r="BO8" s="21">
        <v>-3.2365761306051302</v>
      </c>
      <c r="BP8" s="28">
        <f t="shared" si="3"/>
        <v>-1687.0366661057051</v>
      </c>
      <c r="BQ8" s="28">
        <v>-3.4484264002414702</v>
      </c>
      <c r="BR8" s="10">
        <f t="shared" si="4"/>
        <v>-1687.2485163753415</v>
      </c>
      <c r="BS8" s="10">
        <v>-0.13050580235500001</v>
      </c>
      <c r="BT8" s="10">
        <f t="shared" si="5"/>
        <v>-1687.3790221776965</v>
      </c>
      <c r="BU8" s="18" t="s">
        <v>119</v>
      </c>
      <c r="BV8" s="34">
        <f>627.5095*(BN9-BN7)</f>
        <v>33.956083276779815</v>
      </c>
      <c r="BW8" s="34">
        <f>627.5095*(BP9-BP7)</f>
        <v>26.156285353684183</v>
      </c>
      <c r="BX8" s="34">
        <f>627.5095*(BR9-BR7)</f>
        <v>29.255910119961225</v>
      </c>
      <c r="BY8" s="34">
        <f>627.5095*(BT9-BT7)</f>
        <v>26.973427417339895</v>
      </c>
      <c r="BZ8" s="33">
        <f t="shared" si="6"/>
        <v>0.81714206365571229</v>
      </c>
      <c r="CA8" s="33">
        <f t="shared" si="7"/>
        <v>-2.2824827026213299</v>
      </c>
      <c r="CB8" s="105">
        <v>-1683.8000899751</v>
      </c>
      <c r="CC8" s="86">
        <f t="shared" si="8"/>
        <v>0</v>
      </c>
      <c r="CD8" s="39">
        <f t="shared" si="9"/>
        <v>-1.8734187886244591</v>
      </c>
      <c r="CE8" s="340"/>
      <c r="CF8" s="33">
        <v>29.255910119961225</v>
      </c>
      <c r="CG8" s="33">
        <v>26.973427417339895</v>
      </c>
      <c r="CH8" s="33">
        <v>27.509958683276675</v>
      </c>
      <c r="CI8" s="33">
        <v>25.100008628715436</v>
      </c>
      <c r="CJ8" s="75"/>
    </row>
    <row r="9" spans="1:88" s="29" customFormat="1" ht="17">
      <c r="A9" s="89">
        <v>-16.53</v>
      </c>
      <c r="B9" s="6"/>
      <c r="C9" s="289" t="s">
        <v>5</v>
      </c>
      <c r="D9" s="305"/>
      <c r="E9" s="303"/>
      <c r="F9" s="302"/>
      <c r="G9" s="303"/>
      <c r="H9" s="302"/>
      <c r="I9" s="33"/>
      <c r="J9" s="304"/>
      <c r="K9" s="94" t="s">
        <v>120</v>
      </c>
      <c r="L9" s="38"/>
      <c r="M9" s="38"/>
      <c r="N9" s="38"/>
      <c r="O9" s="38"/>
      <c r="P9" s="38"/>
      <c r="Q9" s="38"/>
      <c r="R9" s="38"/>
      <c r="S9" s="38"/>
      <c r="T9" s="38"/>
      <c r="U9" s="289" t="s">
        <v>5</v>
      </c>
      <c r="V9" s="33"/>
      <c r="W9" s="33"/>
      <c r="X9" s="302"/>
      <c r="Y9" s="33"/>
      <c r="Z9" s="302"/>
      <c r="AA9" s="33"/>
      <c r="AB9" s="304"/>
      <c r="AC9" s="94" t="s">
        <v>120</v>
      </c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90" t="s">
        <v>5</v>
      </c>
      <c r="AO9" s="312">
        <v>-1683.8936892859899</v>
      </c>
      <c r="AP9" s="91">
        <v>-1683.8933427647601</v>
      </c>
      <c r="AQ9" s="91">
        <v>-3.5293525797399998</v>
      </c>
      <c r="AR9" s="33">
        <f t="shared" si="10"/>
        <v>-1687.4226953445</v>
      </c>
      <c r="AS9" s="92">
        <v>-3.748577089496</v>
      </c>
      <c r="AT9" s="52">
        <f t="shared" si="11"/>
        <v>-1687.641919854256</v>
      </c>
      <c r="AU9" s="93">
        <v>-0.146720706777</v>
      </c>
      <c r="AV9" s="52">
        <f t="shared" si="12"/>
        <v>-1687.7886405610329</v>
      </c>
      <c r="AW9" s="52">
        <v>-0.88781225151800003</v>
      </c>
      <c r="AX9" s="52">
        <v>-2.6415403282219998</v>
      </c>
      <c r="AY9" s="52">
        <f t="shared" si="13"/>
        <v>-1687.3591285757991</v>
      </c>
      <c r="AZ9" s="52">
        <f t="shared" si="14"/>
        <v>-1687.3273451914486</v>
      </c>
      <c r="BA9" s="94" t="s">
        <v>120</v>
      </c>
      <c r="BB9" s="38">
        <f>627.5095*(AP7-AP8)</f>
        <v>-22.113842272155015</v>
      </c>
      <c r="BC9" s="38">
        <f>627.5095*(AR7-AR8)</f>
        <v>-19.732768905056556</v>
      </c>
      <c r="BD9" s="38">
        <f>627.5095*(AT7-AT8)</f>
        <v>-21.147015572488293</v>
      </c>
      <c r="BE9" s="95">
        <f>627.5095*(AV7-AV8)</f>
        <v>-19.471635037463404</v>
      </c>
      <c r="BF9" s="96">
        <f t="shared" si="0"/>
        <v>0.26113386759315205</v>
      </c>
      <c r="BG9" s="96">
        <f t="shared" si="1"/>
        <v>1.6753805350248889</v>
      </c>
      <c r="BH9" s="358">
        <f t="shared" si="2"/>
        <v>3.8986607968098497E-2</v>
      </c>
      <c r="BI9" s="38">
        <f>627.5095*(AY7-AY8)</f>
        <v>-19.964235508482556</v>
      </c>
      <c r="BJ9" s="38">
        <f>627.5095*(AZ7-AZ8)</f>
        <v>-20.079968810124214</v>
      </c>
      <c r="BK9" s="38"/>
      <c r="BL9" s="90" t="s">
        <v>5</v>
      </c>
      <c r="BM9" s="314">
        <v>-1683.78308577129</v>
      </c>
      <c r="BN9" s="91">
        <v>-1683.7830857193401</v>
      </c>
      <c r="BO9" s="97">
        <v>-3.2448259311854302</v>
      </c>
      <c r="BP9" s="98">
        <f t="shared" si="3"/>
        <v>-1687.0279116505255</v>
      </c>
      <c r="BQ9" s="98">
        <v>-3.4537361164611902</v>
      </c>
      <c r="BR9" s="99">
        <f t="shared" si="4"/>
        <v>-1687.2368218358013</v>
      </c>
      <c r="BS9" s="99">
        <v>-0.13153541031400001</v>
      </c>
      <c r="BT9" s="99">
        <f t="shared" si="5"/>
        <v>-1687.3683572461152</v>
      </c>
      <c r="BU9" s="94" t="s">
        <v>120</v>
      </c>
      <c r="BV9" s="34">
        <f>627.5095*(BN7-BN8)</f>
        <v>-23.285751246976929</v>
      </c>
      <c r="BW9" s="34">
        <f>627.5095*(BP7-BP8)</f>
        <v>-20.662781561197519</v>
      </c>
      <c r="BX9" s="34">
        <f>627.5095*(BR7-BR8)</f>
        <v>-21.917475460323622</v>
      </c>
      <c r="BY9" s="34">
        <f>627.5095*(BT7-BT8)</f>
        <v>-20.281081533266832</v>
      </c>
      <c r="BZ9" s="92">
        <f t="shared" si="6"/>
        <v>0.38170002793068747</v>
      </c>
      <c r="CA9" s="92">
        <f t="shared" si="7"/>
        <v>1.6363939270567904</v>
      </c>
      <c r="CB9" s="106">
        <v>-1683.7830857193401</v>
      </c>
      <c r="CC9" s="100">
        <f t="shared" si="8"/>
        <v>0</v>
      </c>
      <c r="CD9" s="39">
        <f t="shared" si="9"/>
        <v>0.80944649580342798</v>
      </c>
      <c r="CE9" s="340"/>
      <c r="CF9" s="92">
        <v>-21.917475460323622</v>
      </c>
      <c r="CG9" s="92">
        <v>-20.281081533266832</v>
      </c>
      <c r="CH9" s="92">
        <v>-21.147015572488293</v>
      </c>
      <c r="CI9" s="92">
        <v>-19.471635037463404</v>
      </c>
      <c r="CJ9" s="75"/>
    </row>
    <row r="10" spans="1:88" ht="17">
      <c r="A10" s="1">
        <v>0.91</v>
      </c>
      <c r="B10" s="6"/>
      <c r="C10" s="289" t="s">
        <v>6</v>
      </c>
      <c r="D10" s="305">
        <v>-1266.80338075651</v>
      </c>
      <c r="E10" s="303">
        <v>-1.7046311000000001</v>
      </c>
      <c r="F10" s="302">
        <f>D10+E10</f>
        <v>-1268.5080118565099</v>
      </c>
      <c r="G10" s="303">
        <v>-1.8142055013080001</v>
      </c>
      <c r="H10" s="302">
        <f>D10+G10</f>
        <v>-1268.6175862578179</v>
      </c>
      <c r="I10" s="33">
        <v>-9.3243239802E-2</v>
      </c>
      <c r="J10" s="304">
        <f>D10+G10+I10</f>
        <v>-1268.7108294976199</v>
      </c>
      <c r="K10" s="18" t="s">
        <v>118</v>
      </c>
      <c r="L10" s="38">
        <f>627.5095*(D12-D11)</f>
        <v>3.0023051214063754</v>
      </c>
      <c r="M10" s="38">
        <f>627.5095*(F12-F11)</f>
        <v>1.4048039865018458</v>
      </c>
      <c r="N10" s="38">
        <f>627.5095*(H12-H11)</f>
        <v>1.4816302105275712</v>
      </c>
      <c r="O10" s="38">
        <f>627.5095*(J12-J11)</f>
        <v>0.95421625258734211</v>
      </c>
      <c r="P10" s="38">
        <f t="shared" ref="P10:P68" si="15">O10-M10</f>
        <v>-0.45058773391450369</v>
      </c>
      <c r="Q10" s="38">
        <f t="shared" ref="Q10:Q68" si="16">O10-N10</f>
        <v>-0.52741395794022905</v>
      </c>
      <c r="R10" s="38"/>
      <c r="S10" s="38"/>
      <c r="T10" s="38"/>
      <c r="U10" s="289" t="s">
        <v>6</v>
      </c>
      <c r="V10" s="33"/>
      <c r="W10" s="33"/>
      <c r="X10" s="302"/>
      <c r="Y10" s="33"/>
      <c r="Z10" s="302"/>
      <c r="AA10" s="33"/>
      <c r="AB10" s="304"/>
      <c r="AC10" s="18" t="s">
        <v>118</v>
      </c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5" t="s">
        <v>6</v>
      </c>
      <c r="AO10" s="311">
        <v>-1266.80338075655</v>
      </c>
      <c r="AP10" s="42">
        <v>-1266.8031752402701</v>
      </c>
      <c r="AQ10" s="42">
        <v>-1.7675291048750399</v>
      </c>
      <c r="AR10" s="33">
        <f t="shared" si="10"/>
        <v>-1268.570704345145</v>
      </c>
      <c r="AS10" s="33">
        <v>-1.8140827351192299</v>
      </c>
      <c r="AT10" s="52">
        <f t="shared" si="11"/>
        <v>-1268.6172579753893</v>
      </c>
      <c r="AU10" s="52">
        <v>-9.3230427209000002E-2</v>
      </c>
      <c r="AV10" s="10">
        <f t="shared" si="12"/>
        <v>-1268.7104884025982</v>
      </c>
      <c r="AW10" s="52">
        <v>-0.48059552563899999</v>
      </c>
      <c r="AX10" s="52">
        <v>-1.2869335792359999</v>
      </c>
      <c r="AY10" s="52">
        <f t="shared" si="13"/>
        <v>-1268.5076940438996</v>
      </c>
      <c r="AZ10" s="52">
        <f t="shared" si="14"/>
        <v>-1268.4761888932769</v>
      </c>
      <c r="BA10" s="18" t="s">
        <v>118</v>
      </c>
      <c r="BB10" s="38">
        <f>627.5095*(AP12-AP11)</f>
        <v>3.0056752552319441</v>
      </c>
      <c r="BC10" s="38">
        <f>627.5095*(AR12-AR11)</f>
        <v>0.8321530641749697</v>
      </c>
      <c r="BD10" s="38">
        <f>627.5095*(AT12-AT11)</f>
        <v>1.4840671722600296</v>
      </c>
      <c r="BE10" s="95">
        <f>627.5095*(AV12-AV11)</f>
        <v>0.95667935442261554</v>
      </c>
      <c r="BF10" s="39">
        <f t="shared" si="0"/>
        <v>0.12452629024764583</v>
      </c>
      <c r="BG10" s="39">
        <f t="shared" si="1"/>
        <v>-0.52738781783741406</v>
      </c>
      <c r="BH10" s="358">
        <f t="shared" si="2"/>
        <v>-3.096554248090122E-2</v>
      </c>
      <c r="BI10" s="38">
        <f>627.5095*(AY12-AY11)</f>
        <v>1.4074091836354632</v>
      </c>
      <c r="BJ10" s="38">
        <f>627.5095*(AZ12-AZ11)</f>
        <v>1.6950372432943706</v>
      </c>
      <c r="BK10" s="38"/>
      <c r="BL10" s="5" t="s">
        <v>6</v>
      </c>
      <c r="BM10" s="313">
        <v>-1266.74354847418</v>
      </c>
      <c r="BN10" s="42">
        <v>-1266.7435484514101</v>
      </c>
      <c r="BO10" s="21">
        <v>-1.6412536195656</v>
      </c>
      <c r="BP10" s="28">
        <f t="shared" si="3"/>
        <v>-1268.3848020709756</v>
      </c>
      <c r="BQ10" s="28">
        <v>-1.6876004762369501</v>
      </c>
      <c r="BR10" s="10">
        <f t="shared" si="4"/>
        <v>-1268.431148927647</v>
      </c>
      <c r="BS10" s="10">
        <v>-8.5284682734E-2</v>
      </c>
      <c r="BT10" s="10">
        <f t="shared" si="5"/>
        <v>-1268.516433610381</v>
      </c>
      <c r="BU10" s="18" t="s">
        <v>118</v>
      </c>
      <c r="BV10" s="34">
        <f>627.5095*(BN12-BN11)</f>
        <v>3.1382167451419267</v>
      </c>
      <c r="BW10" s="34">
        <f>627.5095*(BP12-BP11)</f>
        <v>1.2619944739006841</v>
      </c>
      <c r="BX10" s="34">
        <f>627.5095*(BR12-BR11)</f>
        <v>1.7508450945295511</v>
      </c>
      <c r="BY10" s="34">
        <f>627.5095*(BT12-BT11)</f>
        <v>1.2544228191730382</v>
      </c>
      <c r="BZ10" s="33">
        <f t="shared" si="6"/>
        <v>-7.5716547276458712E-3</v>
      </c>
      <c r="CA10" s="33">
        <f t="shared" si="7"/>
        <v>-0.49642227535651284</v>
      </c>
      <c r="CB10" s="105">
        <v>-1266.7435484514101</v>
      </c>
      <c r="CC10" s="86">
        <f t="shared" si="8"/>
        <v>0</v>
      </c>
      <c r="CD10" s="39">
        <f t="shared" si="9"/>
        <v>-0.29774346475042268</v>
      </c>
      <c r="CE10" s="340"/>
      <c r="CF10" s="33">
        <v>1.7508450945295511</v>
      </c>
      <c r="CG10" s="33">
        <v>1.2544228191730382</v>
      </c>
      <c r="CH10" s="33">
        <v>1.4840671722600296</v>
      </c>
      <c r="CI10" s="33">
        <v>0.95667935442261554</v>
      </c>
      <c r="CJ10" s="75"/>
    </row>
    <row r="11" spans="1:88" ht="17">
      <c r="A11" s="1">
        <v>27.21</v>
      </c>
      <c r="B11" s="6"/>
      <c r="C11" s="289" t="s">
        <v>7</v>
      </c>
      <c r="D11" s="305">
        <v>-1266.73495108624</v>
      </c>
      <c r="E11" s="303">
        <v>-1.7383888000000001</v>
      </c>
      <c r="F11" s="302">
        <f t="shared" ref="F11:F24" si="17">D11+E11</f>
        <v>-1268.47333988624</v>
      </c>
      <c r="G11" s="303">
        <v>-1.8330681577820001</v>
      </c>
      <c r="H11" s="302">
        <f t="shared" ref="H11:H24" si="18">D11+G11</f>
        <v>-1268.568019244022</v>
      </c>
      <c r="I11" s="33">
        <v>-0.10118785304</v>
      </c>
      <c r="J11" s="304">
        <f t="shared" ref="J11:J24" si="19">D11+G11+I11</f>
        <v>-1268.6692070970621</v>
      </c>
      <c r="K11" s="18" t="s">
        <v>119</v>
      </c>
      <c r="L11" s="38">
        <f>627.5095*(D12-D10)</f>
        <v>45.942573297703134</v>
      </c>
      <c r="M11" s="38">
        <f>627.5095*(F12-F10)</f>
        <v>23.161794714633693</v>
      </c>
      <c r="N11" s="38">
        <f>627.5095*(H12-H10)</f>
        <v>32.58540225409989</v>
      </c>
      <c r="O11" s="38">
        <f>627.5095*(J12-J10)</f>
        <v>27.072668015411359</v>
      </c>
      <c r="P11" s="38">
        <f t="shared" si="15"/>
        <v>3.9108733007776664</v>
      </c>
      <c r="Q11" s="38">
        <f t="shared" si="16"/>
        <v>-5.5127342386885303</v>
      </c>
      <c r="R11" s="38"/>
      <c r="S11" s="38"/>
      <c r="T11" s="38"/>
      <c r="U11" s="289" t="s">
        <v>7</v>
      </c>
      <c r="V11" s="33"/>
      <c r="W11" s="33"/>
      <c r="X11" s="302"/>
      <c r="Y11" s="33"/>
      <c r="Z11" s="302"/>
      <c r="AA11" s="33"/>
      <c r="AB11" s="304"/>
      <c r="AC11" s="18" t="s">
        <v>119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5" t="s">
        <v>7</v>
      </c>
      <c r="AO11" s="311">
        <v>-1266.73495108629</v>
      </c>
      <c r="AP11" s="42">
        <v>-1266.7347472015899</v>
      </c>
      <c r="AQ11" s="42">
        <v>-1.80434330386145</v>
      </c>
      <c r="AR11" s="33">
        <f t="shared" si="10"/>
        <v>-1268.5390905054514</v>
      </c>
      <c r="AS11" s="33">
        <v>-1.83294286595891</v>
      </c>
      <c r="AT11" s="52">
        <f t="shared" si="11"/>
        <v>-1268.5676900675489</v>
      </c>
      <c r="AU11" s="52">
        <v>-0.101175059744</v>
      </c>
      <c r="AV11" s="52">
        <f t="shared" si="12"/>
        <v>-1268.668865127293</v>
      </c>
      <c r="AW11" s="52">
        <v>-0.49261973308099999</v>
      </c>
      <c r="AX11" s="52">
        <v>-1.311723570781</v>
      </c>
      <c r="AY11" s="52">
        <f t="shared" si="13"/>
        <v>-1268.4730220642207</v>
      </c>
      <c r="AZ11" s="52">
        <f t="shared" si="14"/>
        <v>-1268.4399878436052</v>
      </c>
      <c r="BA11" s="18" t="s">
        <v>119</v>
      </c>
      <c r="BB11" s="38">
        <f>627.5095*(AP12-AP10)</f>
        <v>45.944919593404478</v>
      </c>
      <c r="BC11" s="38">
        <f>627.5095*(AR12-AR10)</f>
        <v>20.670137803380548</v>
      </c>
      <c r="BD11" s="38">
        <f>627.5095*(AT12-AT10)</f>
        <v>32.588400237207573</v>
      </c>
      <c r="BE11" s="95">
        <f>627.5095*(AV12-AV10)</f>
        <v>27.075680029585808</v>
      </c>
      <c r="BF11" s="39">
        <f t="shared" si="0"/>
        <v>6.4055422262052595</v>
      </c>
      <c r="BG11" s="39">
        <f t="shared" si="1"/>
        <v>-5.512720207621765</v>
      </c>
      <c r="BH11" s="358">
        <f t="shared" si="2"/>
        <v>7.2026912762968465E-2</v>
      </c>
      <c r="BI11" s="38">
        <f>627.5095*(AY12-AY10)</f>
        <v>23.164405815972863</v>
      </c>
      <c r="BJ11" s="38">
        <f>627.5095*(AZ12-AZ10)</f>
        <v>24.411539822269017</v>
      </c>
      <c r="BK11" s="38"/>
      <c r="BL11" s="5" t="s">
        <v>7</v>
      </c>
      <c r="BM11" s="313">
        <v>-1266.6748246934301</v>
      </c>
      <c r="BN11" s="42">
        <v>-1266.6748246688101</v>
      </c>
      <c r="BO11" s="21">
        <v>-1.67904418514686</v>
      </c>
      <c r="BP11" s="28">
        <f t="shared" si="3"/>
        <v>-1268.353868853957</v>
      </c>
      <c r="BQ11" s="28">
        <v>-1.7067817482138199</v>
      </c>
      <c r="BR11" s="10">
        <f t="shared" si="4"/>
        <v>-1268.3816064170239</v>
      </c>
      <c r="BS11" s="10">
        <v>-9.3393444187000005E-2</v>
      </c>
      <c r="BT11" s="10">
        <f t="shared" si="5"/>
        <v>-1268.474999861211</v>
      </c>
      <c r="BU11" s="18" t="s">
        <v>119</v>
      </c>
      <c r="BV11" s="34">
        <f>627.5095*(BN12-BN10)</f>
        <v>46.263043202605196</v>
      </c>
      <c r="BW11" s="34">
        <f>627.5095*(BP12-BP10)</f>
        <v>20.672882018651467</v>
      </c>
      <c r="BX11" s="34">
        <f>627.5095*(BR12-BR10)</f>
        <v>32.839241164338937</v>
      </c>
      <c r="BY11" s="34">
        <f>627.5095*(BT12-BT10)</f>
        <v>27.254494043954203</v>
      </c>
      <c r="BZ11" s="33">
        <f t="shared" si="6"/>
        <v>6.5816120253027357</v>
      </c>
      <c r="CA11" s="33">
        <f t="shared" si="7"/>
        <v>-5.5847471203847334</v>
      </c>
      <c r="CB11" s="105">
        <v>-1266.6748246688101</v>
      </c>
      <c r="CC11" s="86">
        <f t="shared" si="8"/>
        <v>0</v>
      </c>
      <c r="CD11" s="39">
        <f t="shared" si="9"/>
        <v>-0.17881401436839539</v>
      </c>
      <c r="CE11" s="340"/>
      <c r="CF11" s="33">
        <v>32.839241164338937</v>
      </c>
      <c r="CG11" s="33">
        <v>27.254494043954203</v>
      </c>
      <c r="CH11" s="33">
        <v>32.588400237207573</v>
      </c>
      <c r="CI11" s="33">
        <v>27.075680029585808</v>
      </c>
      <c r="CJ11" s="75"/>
    </row>
    <row r="12" spans="1:88" ht="17">
      <c r="A12" s="1">
        <v>-26.3</v>
      </c>
      <c r="B12" s="6"/>
      <c r="C12" s="289" t="s">
        <v>8</v>
      </c>
      <c r="D12" s="305">
        <v>-1266.7301666086801</v>
      </c>
      <c r="E12" s="303">
        <v>-1.74093458</v>
      </c>
      <c r="F12" s="302">
        <f t="shared" si="17"/>
        <v>-1268.47110118868</v>
      </c>
      <c r="G12" s="303">
        <v>-1.8354915074060001</v>
      </c>
      <c r="H12" s="302">
        <f t="shared" si="18"/>
        <v>-1268.5656581160861</v>
      </c>
      <c r="I12" s="33">
        <v>-0.102028340647</v>
      </c>
      <c r="J12" s="304">
        <f t="shared" si="19"/>
        <v>-1268.667686456733</v>
      </c>
      <c r="K12" s="18" t="s">
        <v>120</v>
      </c>
      <c r="L12" s="38">
        <f>627.5095*(D10-D11)</f>
        <v>-42.940268176296755</v>
      </c>
      <c r="M12" s="38">
        <f>627.5095*(F10-F11)</f>
        <v>-21.756990728131846</v>
      </c>
      <c r="N12" s="38">
        <f>627.5095*(H10-H11)</f>
        <v>-31.103772043572317</v>
      </c>
      <c r="O12" s="38">
        <f>627.5095*(J10-J11)</f>
        <v>-26.118451762824019</v>
      </c>
      <c r="P12" s="38">
        <f t="shared" si="15"/>
        <v>-4.3614610346921729</v>
      </c>
      <c r="Q12" s="38">
        <f t="shared" si="16"/>
        <v>4.9853202807482973</v>
      </c>
      <c r="R12" s="38"/>
      <c r="S12" s="38"/>
      <c r="T12" s="38"/>
      <c r="U12" s="289" t="s">
        <v>8</v>
      </c>
      <c r="V12" s="33"/>
      <c r="W12" s="33"/>
      <c r="X12" s="302"/>
      <c r="Y12" s="33"/>
      <c r="Z12" s="302"/>
      <c r="AA12" s="33"/>
      <c r="AB12" s="304"/>
      <c r="AC12" s="18" t="s">
        <v>120</v>
      </c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5" t="s">
        <v>8</v>
      </c>
      <c r="AO12" s="311">
        <v>-1266.7301666086901</v>
      </c>
      <c r="AP12" s="42">
        <v>-1266.7299573533801</v>
      </c>
      <c r="AQ12" s="42">
        <v>-1.80780703180679</v>
      </c>
      <c r="AR12" s="33">
        <f t="shared" si="10"/>
        <v>-1268.5377643851868</v>
      </c>
      <c r="AS12" s="33">
        <v>-1.8353677026873301</v>
      </c>
      <c r="AT12" s="52">
        <f t="shared" si="11"/>
        <v>-1268.5653250560674</v>
      </c>
      <c r="AU12" s="52">
        <v>-0.102015505694</v>
      </c>
      <c r="AV12" s="52">
        <f t="shared" si="12"/>
        <v>-1268.6673405617614</v>
      </c>
      <c r="AW12" s="52">
        <v>-0.49447681907699997</v>
      </c>
      <c r="AX12" s="52">
        <v>-1.3133302127299999</v>
      </c>
      <c r="AY12" s="52">
        <f t="shared" si="13"/>
        <v>-1268.470779215015</v>
      </c>
      <c r="AZ12" s="52">
        <f t="shared" si="14"/>
        <v>-1268.4372866299291</v>
      </c>
      <c r="BA12" s="18" t="s">
        <v>120</v>
      </c>
      <c r="BB12" s="38">
        <f>627.5095*(AP10-AP11)</f>
        <v>-42.939244338172536</v>
      </c>
      <c r="BC12" s="38">
        <f>627.5095*(AR10-AR11)</f>
        <v>-19.837984739205577</v>
      </c>
      <c r="BD12" s="38">
        <f>627.5095*(AT10-AT11)</f>
        <v>-31.104333064947543</v>
      </c>
      <c r="BE12" s="95">
        <f>627.5095*(AV10-AV11)</f>
        <v>-26.119000675163193</v>
      </c>
      <c r="BF12" s="39">
        <f t="shared" si="0"/>
        <v>-6.2810159359576154</v>
      </c>
      <c r="BG12" s="39">
        <f t="shared" si="1"/>
        <v>4.9853323897843502</v>
      </c>
      <c r="BH12" s="358">
        <f t="shared" si="2"/>
        <v>-0.10299245524387146</v>
      </c>
      <c r="BI12" s="38">
        <f>627.5095*(AY10-AY11)</f>
        <v>-21.756996632337398</v>
      </c>
      <c r="BJ12" s="38">
        <f>627.5095*(AZ10-AZ11)</f>
        <v>-22.716502578974648</v>
      </c>
      <c r="BK12" s="38"/>
      <c r="BL12" s="5" t="s">
        <v>8</v>
      </c>
      <c r="BM12" s="313">
        <v>-1266.66982362832</v>
      </c>
      <c r="BN12" s="42">
        <v>-1266.6698236023001</v>
      </c>
      <c r="BO12" s="21">
        <v>-1.6820341355322299</v>
      </c>
      <c r="BP12" s="28">
        <f t="shared" si="3"/>
        <v>-1268.3518577378322</v>
      </c>
      <c r="BQ12" s="28">
        <v>-1.7089926655795</v>
      </c>
      <c r="BR12" s="10">
        <f t="shared" si="4"/>
        <v>-1268.3788162678795</v>
      </c>
      <c r="BS12" s="10">
        <v>-9.4184543405999993E-2</v>
      </c>
      <c r="BT12" s="10">
        <f t="shared" si="5"/>
        <v>-1268.4730008112856</v>
      </c>
      <c r="BU12" s="18" t="s">
        <v>120</v>
      </c>
      <c r="BV12" s="34">
        <f>627.5095*(BN10-BN11)</f>
        <v>-43.124826457463264</v>
      </c>
      <c r="BW12" s="34">
        <f>627.5095*(BP10-BP11)</f>
        <v>-19.410887544750782</v>
      </c>
      <c r="BX12" s="34">
        <f>627.5095*(BR10-BR11)</f>
        <v>-31.088396069809384</v>
      </c>
      <c r="BY12" s="34">
        <f>627.5095*(BT10-BT11)</f>
        <v>-26.000071224781163</v>
      </c>
      <c r="BZ12" s="33">
        <f t="shared" si="6"/>
        <v>-6.5891836800303807</v>
      </c>
      <c r="CA12" s="33">
        <f t="shared" si="7"/>
        <v>5.0883248450282217</v>
      </c>
      <c r="CB12" s="105">
        <v>-1266.6698236023001</v>
      </c>
      <c r="CC12" s="86">
        <f t="shared" si="8"/>
        <v>0</v>
      </c>
      <c r="CD12" s="39">
        <f t="shared" si="9"/>
        <v>-0.11892945038202996</v>
      </c>
      <c r="CE12" s="340"/>
      <c r="CF12" s="33">
        <v>-31.088396069809384</v>
      </c>
      <c r="CG12" s="33">
        <v>-26.000071224781163</v>
      </c>
      <c r="CH12" s="33">
        <v>-31.104333064947543</v>
      </c>
      <c r="CI12" s="33">
        <v>-26.119000675163193</v>
      </c>
      <c r="CJ12" s="75"/>
    </row>
    <row r="13" spans="1:88" ht="17">
      <c r="A13" s="1">
        <v>1.49</v>
      </c>
      <c r="B13" s="6"/>
      <c r="C13" s="289" t="s">
        <v>9</v>
      </c>
      <c r="D13" s="305">
        <v>-1228.97430571217</v>
      </c>
      <c r="E13" s="303">
        <v>-1.5890891300000001</v>
      </c>
      <c r="F13" s="302">
        <f t="shared" si="17"/>
        <v>-1230.5633948421701</v>
      </c>
      <c r="G13" s="303">
        <v>-1.6917584274449999</v>
      </c>
      <c r="H13" s="302">
        <f t="shared" si="18"/>
        <v>-1230.6660641396149</v>
      </c>
      <c r="I13" s="33">
        <v>-8.4879669675999997E-2</v>
      </c>
      <c r="J13" s="304">
        <f t="shared" si="19"/>
        <v>-1230.7509438092909</v>
      </c>
      <c r="K13" s="18" t="s">
        <v>118</v>
      </c>
      <c r="L13" s="38">
        <f>627.5095*(D15-D14)</f>
        <v>1.7909723476118766</v>
      </c>
      <c r="M13" s="38">
        <f>627.5095*(F15-F14)</f>
        <v>4.2828564977983126</v>
      </c>
      <c r="N13" s="38">
        <f>627.5095*(H15-H14)</f>
        <v>2.0118171863769918</v>
      </c>
      <c r="O13" s="38">
        <f>627.5095*(J15-J14)</f>
        <v>2.3602641686351129</v>
      </c>
      <c r="P13" s="38">
        <f t="shared" si="15"/>
        <v>-1.9225923291631997</v>
      </c>
      <c r="Q13" s="38">
        <f t="shared" si="16"/>
        <v>0.3484469822581211</v>
      </c>
      <c r="R13" s="38"/>
      <c r="S13" s="38"/>
      <c r="T13" s="38"/>
      <c r="U13" s="289" t="s">
        <v>9</v>
      </c>
      <c r="V13" s="33"/>
      <c r="W13" s="33"/>
      <c r="X13" s="302"/>
      <c r="Y13" s="33"/>
      <c r="Z13" s="302"/>
      <c r="AA13" s="33"/>
      <c r="AB13" s="304"/>
      <c r="AC13" s="18" t="s">
        <v>118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5" t="s">
        <v>9</v>
      </c>
      <c r="AO13" s="311">
        <v>-1228.97430571221</v>
      </c>
      <c r="AP13" s="42">
        <v>-1228.9741225662499</v>
      </c>
      <c r="AQ13" s="42">
        <v>-1.64610155728739</v>
      </c>
      <c r="AR13" s="33">
        <f t="shared" si="10"/>
        <v>-1230.6202241235374</v>
      </c>
      <c r="AS13" s="33">
        <v>-1.6916446768992499</v>
      </c>
      <c r="AT13" s="52">
        <f t="shared" si="11"/>
        <v>-1230.665767243149</v>
      </c>
      <c r="AU13" s="52">
        <v>-8.4868346105000006E-2</v>
      </c>
      <c r="AV13" s="52">
        <f t="shared" si="12"/>
        <v>-1230.750635589254</v>
      </c>
      <c r="AW13" s="52">
        <v>-0.44577335161800002</v>
      </c>
      <c r="AX13" s="52">
        <v>-1.2003282056689999</v>
      </c>
      <c r="AY13" s="52">
        <f t="shared" si="13"/>
        <v>-1230.5631075302588</v>
      </c>
      <c r="AZ13" s="52">
        <f t="shared" si="14"/>
        <v>-1230.5345492336196</v>
      </c>
      <c r="BA13" s="18" t="s">
        <v>118</v>
      </c>
      <c r="BB13" s="38">
        <f>627.5095*(AP15-AP14)</f>
        <v>1.7910253407851762</v>
      </c>
      <c r="BC13" s="38">
        <f>627.5095*(AR15-AR14)</f>
        <v>3.9128130509565868</v>
      </c>
      <c r="BD13" s="38">
        <f>627.5095*(AT15-AT14)</f>
        <v>2.0116477370616979</v>
      </c>
      <c r="BE13" s="95">
        <f>627.5095*(AV15-AV14)</f>
        <v>2.3602562435222043</v>
      </c>
      <c r="BF13" s="39">
        <f t="shared" si="0"/>
        <v>-1.5525568074343825</v>
      </c>
      <c r="BG13" s="39">
        <f t="shared" si="1"/>
        <v>0.34860850646050645</v>
      </c>
      <c r="BH13" s="358">
        <f t="shared" si="2"/>
        <v>-3.4159276519482251E-2</v>
      </c>
      <c r="BI13" s="38">
        <f>627.5095*(AY15-AY14)</f>
        <v>4.2828856773948765</v>
      </c>
      <c r="BJ13" s="38">
        <f>627.5095*(AZ15-AZ14)</f>
        <v>4.4679219904713428</v>
      </c>
      <c r="BK13" s="38"/>
      <c r="BL13" s="5" t="s">
        <v>9</v>
      </c>
      <c r="BM13" s="313">
        <v>-1228.91549250653</v>
      </c>
      <c r="BN13" s="42">
        <v>-1228.91549248656</v>
      </c>
      <c r="BO13" s="21">
        <v>-1.5188545033242999</v>
      </c>
      <c r="BP13" s="28">
        <f t="shared" si="3"/>
        <v>-1230.4343469898843</v>
      </c>
      <c r="BQ13" s="28">
        <v>-1.56368963668044</v>
      </c>
      <c r="BR13" s="10">
        <f t="shared" si="4"/>
        <v>-1230.4791821232404</v>
      </c>
      <c r="BS13" s="10">
        <v>-7.7033777932000003E-2</v>
      </c>
      <c r="BT13" s="10">
        <f t="shared" si="5"/>
        <v>-1230.5562159011724</v>
      </c>
      <c r="BU13" s="18" t="s">
        <v>118</v>
      </c>
      <c r="BV13" s="34">
        <f>627.5095*(BN15-BN14)</f>
        <v>1.9075178860783664</v>
      </c>
      <c r="BW13" s="34">
        <f>627.5095*(BP15-BP14)</f>
        <v>4.4705006676902705</v>
      </c>
      <c r="BX13" s="34">
        <f>627.5095*(BR15-BR14)</f>
        <v>2.3302074901446823</v>
      </c>
      <c r="BY13" s="34">
        <f>627.5095*(BT15-BT14)</f>
        <v>2.712975273124671</v>
      </c>
      <c r="BZ13" s="33">
        <f t="shared" si="6"/>
        <v>-1.7575253945655995</v>
      </c>
      <c r="CA13" s="33">
        <f t="shared" si="7"/>
        <v>0.3827677829799887</v>
      </c>
      <c r="CB13" s="105">
        <v>-1228.91549248656</v>
      </c>
      <c r="CC13" s="86">
        <f t="shared" si="8"/>
        <v>0</v>
      </c>
      <c r="CD13" s="39">
        <f t="shared" si="9"/>
        <v>-0.3527190296024667</v>
      </c>
      <c r="CE13" s="340"/>
      <c r="CF13" s="33">
        <v>2.3302074901446823</v>
      </c>
      <c r="CG13" s="33">
        <v>2.712975273124671</v>
      </c>
      <c r="CH13" s="33">
        <v>2.0116477370616979</v>
      </c>
      <c r="CI13" s="33">
        <v>2.3602562435222043</v>
      </c>
      <c r="CJ13" s="75"/>
    </row>
    <row r="14" spans="1:88" ht="17">
      <c r="A14" s="1">
        <v>8.85</v>
      </c>
      <c r="B14" s="6"/>
      <c r="C14" s="289" t="s">
        <v>10</v>
      </c>
      <c r="D14" s="305">
        <v>-1228.9371880280301</v>
      </c>
      <c r="E14" s="303">
        <v>-1.62224093</v>
      </c>
      <c r="F14" s="302">
        <f t="shared" si="17"/>
        <v>-1230.5594289580301</v>
      </c>
      <c r="G14" s="303">
        <v>-1.7092890718489999</v>
      </c>
      <c r="H14" s="302">
        <f t="shared" si="18"/>
        <v>-1230.6464770998791</v>
      </c>
      <c r="I14" s="33">
        <v>-9.4529541176000001E-2</v>
      </c>
      <c r="J14" s="304">
        <f t="shared" si="19"/>
        <v>-1230.741006641055</v>
      </c>
      <c r="K14" s="18" t="s">
        <v>119</v>
      </c>
      <c r="L14" s="38">
        <f>627.5095*(D15-D13)</f>
        <v>25.082671763434487</v>
      </c>
      <c r="M14" s="38">
        <f>627.5095*(F15-F13)</f>
        <v>6.7714864714948959</v>
      </c>
      <c r="N14" s="38">
        <f>627.5095*(H15-H13)</f>
        <v>14.302870697484591</v>
      </c>
      <c r="O14" s="38">
        <f>627.5095*(J15-J13)</f>
        <v>8.5959316397387049</v>
      </c>
      <c r="P14" s="38">
        <f t="shared" si="15"/>
        <v>1.824445168243809</v>
      </c>
      <c r="Q14" s="38">
        <f t="shared" si="16"/>
        <v>-5.7069390577458865</v>
      </c>
      <c r="R14" s="38"/>
      <c r="S14" s="38"/>
      <c r="T14" s="38"/>
      <c r="U14" s="289" t="s">
        <v>10</v>
      </c>
      <c r="V14" s="33"/>
      <c r="W14" s="33"/>
      <c r="X14" s="302"/>
      <c r="Y14" s="33"/>
      <c r="Z14" s="302"/>
      <c r="AA14" s="33"/>
      <c r="AB14" s="304"/>
      <c r="AC14" s="18" t="s">
        <v>119</v>
      </c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5" t="s">
        <v>10</v>
      </c>
      <c r="AO14" s="311">
        <v>-1228.93718802801</v>
      </c>
      <c r="AP14" s="42">
        <v>-1228.93699919807</v>
      </c>
      <c r="AQ14" s="42">
        <v>-1.68456598874524</v>
      </c>
      <c r="AR14" s="33">
        <f t="shared" si="10"/>
        <v>-1230.6215651868151</v>
      </c>
      <c r="AS14" s="33">
        <v>-1.70917580451207</v>
      </c>
      <c r="AT14" s="52">
        <f t="shared" si="11"/>
        <v>-1230.6461750025821</v>
      </c>
      <c r="AU14" s="52">
        <v>-9.4518189025999996E-2</v>
      </c>
      <c r="AV14" s="52">
        <f t="shared" si="12"/>
        <v>-1230.7406931916082</v>
      </c>
      <c r="AW14" s="52">
        <v>-0.46077865249700001</v>
      </c>
      <c r="AX14" s="52">
        <v>-1.2237873362480001</v>
      </c>
      <c r="AY14" s="52">
        <f t="shared" si="13"/>
        <v>-1230.5591368857333</v>
      </c>
      <c r="AZ14" s="52">
        <f t="shared" si="14"/>
        <v>-1230.5279227351923</v>
      </c>
      <c r="BA14" s="18" t="s">
        <v>119</v>
      </c>
      <c r="BB14" s="38">
        <f>627.5095*(AP15-AP13)</f>
        <v>25.08629154566465</v>
      </c>
      <c r="BC14" s="38">
        <f>627.5095*(AR15-AR13)</f>
        <v>3.071283104049928</v>
      </c>
      <c r="BD14" s="38">
        <f>627.5095*(AT15-AT13)</f>
        <v>14.305964819081856</v>
      </c>
      <c r="BE14" s="95">
        <f>627.5095*(AV15-AV13)</f>
        <v>8.5992052190223163</v>
      </c>
      <c r="BF14" s="39">
        <f t="shared" si="0"/>
        <v>5.5279221149723883</v>
      </c>
      <c r="BG14" s="39">
        <f t="shared" si="1"/>
        <v>-5.7067596000595397</v>
      </c>
      <c r="BH14" s="358">
        <f t="shared" si="2"/>
        <v>-3.8929322007472678E-2</v>
      </c>
      <c r="BI14" s="38">
        <f>627.5095*(AY15-AY13)</f>
        <v>6.7745028382392318</v>
      </c>
      <c r="BJ14" s="38">
        <f>627.5095*(AZ15-AZ13)</f>
        <v>8.6261127053338829</v>
      </c>
      <c r="BK14" s="38"/>
      <c r="BL14" s="5" t="s">
        <v>10</v>
      </c>
      <c r="BM14" s="313">
        <v>-1228.87756463653</v>
      </c>
      <c r="BN14" s="42">
        <v>-1228.87756461511</v>
      </c>
      <c r="BO14" s="21">
        <v>-1.5575485789024499</v>
      </c>
      <c r="BP14" s="28">
        <f t="shared" si="3"/>
        <v>-1230.4351131940125</v>
      </c>
      <c r="BQ14" s="28">
        <v>-1.5813770905049001</v>
      </c>
      <c r="BR14" s="10">
        <f t="shared" si="4"/>
        <v>-1230.458941705615</v>
      </c>
      <c r="BS14" s="10">
        <v>-8.6676019302000001E-2</v>
      </c>
      <c r="BT14" s="10">
        <f t="shared" si="5"/>
        <v>-1230.5456177249171</v>
      </c>
      <c r="BU14" s="18" t="s">
        <v>119</v>
      </c>
      <c r="BV14" s="34">
        <f>627.5095*(BN15-BN13)</f>
        <v>25.707617535693117</v>
      </c>
      <c r="BW14" s="34">
        <f>627.5095*(BP15-BP13)</f>
        <v>3.9897002982803684</v>
      </c>
      <c r="BX14" s="34">
        <f>627.5095*(BR15-BR13)</f>
        <v>15.031261834096512</v>
      </c>
      <c r="BY14" s="34">
        <f>627.5095*(BT15-BT13)</f>
        <v>9.3634315560444445</v>
      </c>
      <c r="BZ14" s="33">
        <f t="shared" si="6"/>
        <v>5.3737312577640761</v>
      </c>
      <c r="CA14" s="33">
        <f t="shared" si="7"/>
        <v>-5.6678302780520671</v>
      </c>
      <c r="CB14" s="105">
        <v>-1228.87756461511</v>
      </c>
      <c r="CC14" s="86">
        <f t="shared" si="8"/>
        <v>0</v>
      </c>
      <c r="CD14" s="39">
        <f t="shared" si="9"/>
        <v>-0.76422633702212828</v>
      </c>
      <c r="CE14" s="340"/>
      <c r="CF14" s="33">
        <v>15.031261834096512</v>
      </c>
      <c r="CG14" s="33">
        <v>9.3634315560444445</v>
      </c>
      <c r="CH14" s="33">
        <v>14.305964819081856</v>
      </c>
      <c r="CI14" s="33">
        <v>8.5992052190223163</v>
      </c>
      <c r="CJ14" s="75"/>
    </row>
    <row r="15" spans="1:88" ht="17">
      <c r="A15" s="1">
        <v>-7.37</v>
      </c>
      <c r="B15" s="6"/>
      <c r="C15" s="289" t="s">
        <v>11</v>
      </c>
      <c r="D15" s="305">
        <v>-1228.9343339320401</v>
      </c>
      <c r="E15" s="303">
        <v>-1.6182698600000001</v>
      </c>
      <c r="F15" s="302">
        <f t="shared" si="17"/>
        <v>-1230.5526037920401</v>
      </c>
      <c r="G15" s="303">
        <v>-1.7089371332109999</v>
      </c>
      <c r="H15" s="302">
        <f t="shared" si="18"/>
        <v>-1230.6432710652512</v>
      </c>
      <c r="I15" s="33">
        <v>-9.3974255586999997E-2</v>
      </c>
      <c r="J15" s="304">
        <f t="shared" si="19"/>
        <v>-1230.7372453208382</v>
      </c>
      <c r="K15" s="18" t="s">
        <v>120</v>
      </c>
      <c r="L15" s="38">
        <f>627.5095*(D13-D14)</f>
        <v>-23.29169941582261</v>
      </c>
      <c r="M15" s="38">
        <f>627.5095*(F13-F14)</f>
        <v>-2.4886299736965833</v>
      </c>
      <c r="N15" s="38">
        <f>627.5095*(H13-H14)</f>
        <v>-12.291053511107599</v>
      </c>
      <c r="O15" s="38">
        <f>627.5095*(J13-J14)</f>
        <v>-6.235667471103592</v>
      </c>
      <c r="P15" s="38">
        <f t="shared" si="15"/>
        <v>-3.7470374974070086</v>
      </c>
      <c r="Q15" s="38">
        <f t="shared" si="16"/>
        <v>6.0553860400040067</v>
      </c>
      <c r="R15" s="38"/>
      <c r="S15" s="38"/>
      <c r="T15" s="38"/>
      <c r="U15" s="289" t="s">
        <v>11</v>
      </c>
      <c r="V15" s="33"/>
      <c r="W15" s="33"/>
      <c r="X15" s="302"/>
      <c r="Y15" s="33"/>
      <c r="Z15" s="302"/>
      <c r="AA15" s="33"/>
      <c r="AB15" s="304"/>
      <c r="AC15" s="18" t="s">
        <v>120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5" t="s">
        <v>11</v>
      </c>
      <c r="AO15" s="311">
        <v>-1228.9343339320201</v>
      </c>
      <c r="AP15" s="42">
        <v>-1228.93414501763</v>
      </c>
      <c r="AQ15" s="42">
        <v>-1.68118470493965</v>
      </c>
      <c r="AR15" s="33">
        <f t="shared" si="10"/>
        <v>-1230.6153297225696</v>
      </c>
      <c r="AS15" s="33">
        <v>-1.7088242203587101</v>
      </c>
      <c r="AT15" s="52">
        <f t="shared" si="11"/>
        <v>-1230.6429692379888</v>
      </c>
      <c r="AU15" s="52">
        <v>-9.3962646031999997E-2</v>
      </c>
      <c r="AV15" s="52">
        <f t="shared" si="12"/>
        <v>-1230.7369318840208</v>
      </c>
      <c r="AW15" s="52">
        <v>-0.460678834978</v>
      </c>
      <c r="AX15" s="52">
        <v>-1.2205058699610001</v>
      </c>
      <c r="AY15" s="52">
        <f t="shared" si="13"/>
        <v>-1230.5523116732427</v>
      </c>
      <c r="AZ15" s="52">
        <f t="shared" si="14"/>
        <v>-1230.5208026485793</v>
      </c>
      <c r="BA15" s="18" t="s">
        <v>120</v>
      </c>
      <c r="BB15" s="38">
        <f>627.5095*(AP13-AP14)</f>
        <v>-23.295266204879475</v>
      </c>
      <c r="BC15" s="38">
        <f>627.5095*(AR13-AR14)</f>
        <v>0.84152994690665883</v>
      </c>
      <c r="BD15" s="38">
        <f>627.5095*(AT13-AT14)</f>
        <v>-12.294317082020157</v>
      </c>
      <c r="BE15" s="95">
        <f>627.5095*(AV13-AV14)</f>
        <v>-6.2389489755001115</v>
      </c>
      <c r="BF15" s="39">
        <f t="shared" si="0"/>
        <v>-7.0804789224067708</v>
      </c>
      <c r="BG15" s="39">
        <f t="shared" si="1"/>
        <v>6.0553681065200458</v>
      </c>
      <c r="BH15" s="358">
        <f t="shared" si="2"/>
        <v>4.7700454879899823E-3</v>
      </c>
      <c r="BI15" s="38">
        <f>627.5095*(AY13-AY14)</f>
        <v>-2.4916171608443549</v>
      </c>
      <c r="BJ15" s="38">
        <f>627.5095*(AZ13-AZ14)</f>
        <v>-4.158190714862541</v>
      </c>
      <c r="BK15" s="38"/>
      <c r="BL15" s="5" t="s">
        <v>11</v>
      </c>
      <c r="BM15" s="313">
        <v>-1228.8745248135999</v>
      </c>
      <c r="BN15" s="42">
        <v>-1228.8745247919901</v>
      </c>
      <c r="BO15" s="21">
        <v>-1.5534642060259301</v>
      </c>
      <c r="BP15" s="28">
        <f t="shared" si="3"/>
        <v>-1230.427988998016</v>
      </c>
      <c r="BQ15" s="28">
        <v>-1.5807034917721501</v>
      </c>
      <c r="BR15" s="10">
        <f t="shared" si="4"/>
        <v>-1230.4552282837622</v>
      </c>
      <c r="BS15" s="10">
        <v>-8.6066040038000002E-2</v>
      </c>
      <c r="BT15" s="10">
        <f t="shared" si="5"/>
        <v>-1230.5412943238002</v>
      </c>
      <c r="BU15" s="18" t="s">
        <v>120</v>
      </c>
      <c r="BV15" s="34">
        <f>627.5095*(BN13-BN14)</f>
        <v>-23.800099649614751</v>
      </c>
      <c r="BW15" s="34">
        <f>627.5095*(BP13-BP14)</f>
        <v>0.4808003694099019</v>
      </c>
      <c r="BX15" s="34">
        <f>627.5095*(BR13-BR14)</f>
        <v>-12.70105434395183</v>
      </c>
      <c r="BY15" s="34">
        <f>627.5095*(BT13-BT14)</f>
        <v>-6.650456282919774</v>
      </c>
      <c r="BZ15" s="33">
        <f t="shared" si="6"/>
        <v>-7.1312566523296761</v>
      </c>
      <c r="CA15" s="33">
        <f t="shared" si="7"/>
        <v>6.0505980610320558</v>
      </c>
      <c r="CB15" s="105">
        <v>-1228.8745247919901</v>
      </c>
      <c r="CC15" s="86">
        <f t="shared" si="8"/>
        <v>0</v>
      </c>
      <c r="CD15" s="39">
        <f t="shared" si="9"/>
        <v>0.41150730741966246</v>
      </c>
      <c r="CE15" s="340"/>
      <c r="CF15" s="33">
        <v>-12.70105434395183</v>
      </c>
      <c r="CG15" s="33">
        <v>-6.650456282919774</v>
      </c>
      <c r="CH15" s="33">
        <v>-12.294317082020157</v>
      </c>
      <c r="CI15" s="33">
        <v>-6.2389489755001115</v>
      </c>
      <c r="CJ15" s="75"/>
    </row>
    <row r="16" spans="1:88" ht="17">
      <c r="A16" s="1">
        <v>4.47</v>
      </c>
      <c r="B16" s="6"/>
      <c r="C16" s="289" t="s">
        <v>12</v>
      </c>
      <c r="D16" s="305"/>
      <c r="E16" s="303"/>
      <c r="F16" s="302"/>
      <c r="G16" s="303"/>
      <c r="H16" s="302"/>
      <c r="I16" s="33"/>
      <c r="J16" s="304"/>
      <c r="K16" s="18" t="s">
        <v>118</v>
      </c>
      <c r="L16" s="38"/>
      <c r="M16" s="38"/>
      <c r="N16" s="38"/>
      <c r="O16" s="38"/>
      <c r="P16" s="38"/>
      <c r="Q16" s="38"/>
      <c r="R16" s="38"/>
      <c r="S16" s="38"/>
      <c r="T16" s="38"/>
      <c r="U16" s="289" t="s">
        <v>12</v>
      </c>
      <c r="V16" s="33"/>
      <c r="W16" s="33"/>
      <c r="X16" s="302"/>
      <c r="Y16" s="33"/>
      <c r="Z16" s="302"/>
      <c r="AA16" s="33"/>
      <c r="AB16" s="304"/>
      <c r="AC16" s="18" t="s">
        <v>118</v>
      </c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5" t="s">
        <v>12</v>
      </c>
      <c r="AO16" s="311">
        <v>-2737.9354338537601</v>
      </c>
      <c r="AP16" s="42">
        <v>-2737.9349225689798</v>
      </c>
      <c r="AQ16" s="42">
        <v>-4.0162509797519999</v>
      </c>
      <c r="AR16" s="33">
        <f t="shared" si="10"/>
        <v>-2741.9511735487317</v>
      </c>
      <c r="AS16" s="33">
        <v>-4.1526181273529996</v>
      </c>
      <c r="AT16" s="52">
        <f t="shared" si="11"/>
        <v>-2742.0875406963328</v>
      </c>
      <c r="AU16" s="52">
        <v>-0.183518770646</v>
      </c>
      <c r="AV16" s="52">
        <f t="shared" si="12"/>
        <v>-2742.2710594669788</v>
      </c>
      <c r="AW16" s="52">
        <v>-1.055122987461</v>
      </c>
      <c r="AX16" s="52">
        <v>-2.9611279922909999</v>
      </c>
      <c r="AY16" s="52">
        <f t="shared" si="13"/>
        <v>-2741.8399838222158</v>
      </c>
      <c r="AZ16" s="52">
        <f t="shared" si="14"/>
        <v>-2741.7843889589581</v>
      </c>
      <c r="BA16" s="18" t="s">
        <v>118</v>
      </c>
      <c r="BB16" s="38">
        <f>627.5095*(AP18-AP17)</f>
        <v>7.8122933065814344</v>
      </c>
      <c r="BC16" s="38">
        <f>627.5095*(AR18-AR17)</f>
        <v>1.7468819336864392</v>
      </c>
      <c r="BD16" s="38">
        <f>627.5095*(AT18-AT17)</f>
        <v>4.8682012123689375</v>
      </c>
      <c r="BE16" s="95">
        <f>627.5095*(AV18-AV17)</f>
        <v>4.675407685347678</v>
      </c>
      <c r="BF16" s="39">
        <f t="shared" si="0"/>
        <v>2.9285257516612386</v>
      </c>
      <c r="BG16" s="39">
        <f t="shared" si="1"/>
        <v>-0.19279352702125951</v>
      </c>
      <c r="BH16" s="358">
        <f t="shared" si="2"/>
        <v>-0.22303185332285658</v>
      </c>
      <c r="BI16" s="38">
        <f>627.5095*(AY18-AY17)</f>
        <v>3.148349092953445</v>
      </c>
      <c r="BJ16" s="38">
        <f>627.5095*(AZ18-AZ17)</f>
        <v>3.8490826724442688</v>
      </c>
      <c r="BK16" s="38"/>
      <c r="BL16" s="5" t="s">
        <v>12</v>
      </c>
      <c r="BM16" s="313">
        <v>-2737.8245739201302</v>
      </c>
      <c r="BN16" s="42">
        <v>-2737.8245738330702</v>
      </c>
      <c r="BO16" s="21">
        <v>-3.6058840386835498</v>
      </c>
      <c r="BP16" s="28">
        <f t="shared" si="3"/>
        <v>-2741.4304578717538</v>
      </c>
      <c r="BQ16" s="28">
        <v>-3.7449563580430598</v>
      </c>
      <c r="BR16" s="10">
        <f t="shared" si="4"/>
        <v>-2741.5695301911132</v>
      </c>
      <c r="BS16" s="10">
        <v>-0.162665800158</v>
      </c>
      <c r="BT16" s="10">
        <f t="shared" si="5"/>
        <v>-2741.7321959912711</v>
      </c>
      <c r="BU16" s="18" t="s">
        <v>118</v>
      </c>
      <c r="BV16" s="34">
        <f>627.5095*(BN18-BN17)</f>
        <v>8.0381138702361703</v>
      </c>
      <c r="BW16" s="34">
        <f>627.5095*(BP18-BP17)</f>
        <v>4.4979171702568177</v>
      </c>
      <c r="BX16" s="34">
        <f>627.5095*(BR18-BR17)</f>
        <v>7.3166231203735865</v>
      </c>
      <c r="BY16" s="34">
        <f>627.5095*(BT18-BT17)</f>
        <v>7.3468614466751836</v>
      </c>
      <c r="BZ16" s="33">
        <f t="shared" si="6"/>
        <v>2.8489442764183659</v>
      </c>
      <c r="CA16" s="33">
        <f t="shared" si="7"/>
        <v>3.0238326301597063E-2</v>
      </c>
      <c r="CB16" s="105">
        <v>-2737.8245738330702</v>
      </c>
      <c r="CC16" s="86">
        <f t="shared" si="8"/>
        <v>0</v>
      </c>
      <c r="CD16" s="39">
        <f t="shared" si="9"/>
        <v>-2.6714537613275056</v>
      </c>
      <c r="CE16" s="340"/>
      <c r="CF16" s="33">
        <v>7.3166231203735865</v>
      </c>
      <c r="CG16" s="33">
        <v>7.3468614466751836</v>
      </c>
      <c r="CH16" s="33">
        <v>4.8682012123689375</v>
      </c>
      <c r="CI16" s="33">
        <v>4.675407685347678</v>
      </c>
      <c r="CJ16" s="75"/>
    </row>
    <row r="17" spans="1:89" ht="17">
      <c r="A17" s="1">
        <v>22.77</v>
      </c>
      <c r="B17" s="6"/>
      <c r="C17" s="289" t="s">
        <v>13</v>
      </c>
      <c r="D17" s="305"/>
      <c r="E17" s="303"/>
      <c r="F17" s="302"/>
      <c r="G17" s="303"/>
      <c r="H17" s="302"/>
      <c r="I17" s="33"/>
      <c r="J17" s="304"/>
      <c r="K17" s="18" t="s">
        <v>119</v>
      </c>
      <c r="L17" s="38"/>
      <c r="M17" s="38"/>
      <c r="N17" s="38"/>
      <c r="O17" s="38"/>
      <c r="P17" s="38"/>
      <c r="Q17" s="38"/>
      <c r="R17" s="38"/>
      <c r="S17" s="38"/>
      <c r="T17" s="38"/>
      <c r="U17" s="289" t="s">
        <v>13</v>
      </c>
      <c r="V17" s="33"/>
      <c r="W17" s="33"/>
      <c r="X17" s="302"/>
      <c r="Y17" s="33"/>
      <c r="Z17" s="302"/>
      <c r="AA17" s="33"/>
      <c r="AB17" s="304"/>
      <c r="AC17" s="18" t="s">
        <v>119</v>
      </c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5" t="s">
        <v>13</v>
      </c>
      <c r="AO17" s="311">
        <v>-2737.9144992086799</v>
      </c>
      <c r="AP17" s="42">
        <v>-2737.91396022863</v>
      </c>
      <c r="AQ17" s="42">
        <v>-3.9987935546769999</v>
      </c>
      <c r="AR17" s="33">
        <f t="shared" si="10"/>
        <v>-2741.9127537833069</v>
      </c>
      <c r="AS17" s="33">
        <v>-4.146600173655</v>
      </c>
      <c r="AT17" s="52">
        <f t="shared" si="11"/>
        <v>-2742.0605604022849</v>
      </c>
      <c r="AU17" s="52">
        <v>-0.18282911211</v>
      </c>
      <c r="AV17" s="52">
        <f t="shared" si="12"/>
        <v>-2742.2433895143949</v>
      </c>
      <c r="AW17" s="52">
        <v>-1.048157263999</v>
      </c>
      <c r="AX17" s="52">
        <v>-2.9506362906780002</v>
      </c>
      <c r="AY17" s="52">
        <f t="shared" si="13"/>
        <v>-2741.80410953211</v>
      </c>
      <c r="AZ17" s="52">
        <f t="shared" si="14"/>
        <v>-2741.7497874065116</v>
      </c>
      <c r="BA17" s="18" t="s">
        <v>119</v>
      </c>
      <c r="BB17" s="38">
        <f>627.5095*(AP18-AP16)</f>
        <v>20.966361018312476</v>
      </c>
      <c r="BC17" s="38">
        <f>627.5095*(AR18-AR16)</f>
        <v>25.855649725523438</v>
      </c>
      <c r="BD17" s="38">
        <f>627.5095*(AT18-AT16)</f>
        <v>21.798592040230115</v>
      </c>
      <c r="BE17" s="95">
        <f>627.5095*(AV18-AV16)</f>
        <v>22.038565796289554</v>
      </c>
      <c r="BF17" s="39">
        <f t="shared" si="0"/>
        <v>-3.8170839292338847</v>
      </c>
      <c r="BG17" s="39">
        <f t="shared" si="1"/>
        <v>0.23997375605943816</v>
      </c>
      <c r="BH17" s="358">
        <f t="shared" si="2"/>
        <v>3.4230380241556446E-2</v>
      </c>
      <c r="BI17" s="38">
        <f>627.5095*(AY18-AY16)</f>
        <v>25.659806940078056</v>
      </c>
      <c r="BJ17" s="38">
        <f>627.5095*(AZ18-AZ16)</f>
        <v>25.561885547355367</v>
      </c>
      <c r="BK17" s="38"/>
      <c r="BL17" s="5" t="s">
        <v>13</v>
      </c>
      <c r="BM17" s="313">
        <v>-2737.8025014944501</v>
      </c>
      <c r="BN17" s="42">
        <v>-2737.8025014066702</v>
      </c>
      <c r="BO17" s="21">
        <v>-3.5904606613854901</v>
      </c>
      <c r="BP17" s="28">
        <f t="shared" si="3"/>
        <v>-2741.3929620680556</v>
      </c>
      <c r="BQ17" s="28">
        <v>-3.7400012801153801</v>
      </c>
      <c r="BR17" s="10">
        <f t="shared" si="4"/>
        <v>-2741.5425026867856</v>
      </c>
      <c r="BS17" s="10">
        <v>-0.16238611507</v>
      </c>
      <c r="BT17" s="10">
        <f t="shared" si="5"/>
        <v>-2741.7048888018558</v>
      </c>
      <c r="BU17" s="18" t="s">
        <v>119</v>
      </c>
      <c r="BV17" s="34">
        <f>627.5095*(BN18-BN16)</f>
        <v>21.888771124269873</v>
      </c>
      <c r="BW17" s="34">
        <f>627.5095*(BP18-BP16)</f>
        <v>28.026890201025438</v>
      </c>
      <c r="BX17" s="34">
        <f>627.5095*(BR18-BR16)</f>
        <v>24.276638847255182</v>
      </c>
      <c r="BY17" s="34">
        <f>627.5095*(BT18-BT16)</f>
        <v>24.482382223073063</v>
      </c>
      <c r="BZ17" s="33">
        <f t="shared" si="6"/>
        <v>-3.5445079779523745</v>
      </c>
      <c r="CA17" s="33">
        <f t="shared" si="7"/>
        <v>0.20574337581788171</v>
      </c>
      <c r="CB17" s="105">
        <v>-2737.8025014066702</v>
      </c>
      <c r="CC17" s="86">
        <f t="shared" si="8"/>
        <v>0</v>
      </c>
      <c r="CD17" s="39">
        <f t="shared" si="9"/>
        <v>-2.4438164267835099</v>
      </c>
      <c r="CE17" s="340"/>
      <c r="CF17" s="33">
        <v>24.276638847255182</v>
      </c>
      <c r="CG17" s="33">
        <v>24.482382223073063</v>
      </c>
      <c r="CH17" s="33">
        <v>21.798592040230115</v>
      </c>
      <c r="CI17" s="33">
        <v>22.038565796289554</v>
      </c>
      <c r="CJ17" s="75"/>
    </row>
    <row r="18" spans="1:89" ht="17">
      <c r="A18" s="1">
        <v>-18.29</v>
      </c>
      <c r="B18" s="6"/>
      <c r="C18" s="289" t="s">
        <v>14</v>
      </c>
      <c r="D18" s="305"/>
      <c r="E18" s="303"/>
      <c r="F18" s="302"/>
      <c r="G18" s="303"/>
      <c r="H18" s="302"/>
      <c r="I18" s="33"/>
      <c r="J18" s="304"/>
      <c r="K18" s="18" t="s">
        <v>120</v>
      </c>
      <c r="L18" s="38"/>
      <c r="M18" s="38"/>
      <c r="N18" s="38"/>
      <c r="O18" s="38"/>
      <c r="P18" s="38"/>
      <c r="Q18" s="38"/>
      <c r="R18" s="38"/>
      <c r="S18" s="38"/>
      <c r="T18" s="38"/>
      <c r="U18" s="289" t="s">
        <v>14</v>
      </c>
      <c r="V18" s="33"/>
      <c r="W18" s="33"/>
      <c r="X18" s="302"/>
      <c r="Y18" s="33"/>
      <c r="Z18" s="302"/>
      <c r="AA18" s="33"/>
      <c r="AB18" s="304"/>
      <c r="AC18" s="18" t="s">
        <v>120</v>
      </c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5" t="s">
        <v>14</v>
      </c>
      <c r="AO18" s="311">
        <v>-2737.9020499594999</v>
      </c>
      <c r="AP18" s="42">
        <v>-2737.9015105472999</v>
      </c>
      <c r="AQ18" s="42">
        <v>-4.0084594025609999</v>
      </c>
      <c r="AR18" s="33">
        <f t="shared" si="10"/>
        <v>-2741.9099699498611</v>
      </c>
      <c r="AS18" s="33">
        <v>-4.1512918828550003</v>
      </c>
      <c r="AT18" s="52">
        <f t="shared" si="11"/>
        <v>-2742.0528024301548</v>
      </c>
      <c r="AU18" s="52">
        <v>-0.18313634813900001</v>
      </c>
      <c r="AV18" s="52">
        <f t="shared" si="12"/>
        <v>-2742.235938778294</v>
      </c>
      <c r="AW18" s="52">
        <v>-1.0529648211880001</v>
      </c>
      <c r="AX18" s="52">
        <v>-2.9554945813729998</v>
      </c>
      <c r="AY18" s="52">
        <f t="shared" si="13"/>
        <v>-2741.7990923186767</v>
      </c>
      <c r="AZ18" s="52">
        <f t="shared" si="14"/>
        <v>-2741.7436535030847</v>
      </c>
      <c r="BA18" s="18" t="s">
        <v>120</v>
      </c>
      <c r="BB18" s="38">
        <f>627.5095*(AP16-AP17)</f>
        <v>-13.15406771173104</v>
      </c>
      <c r="BC18" s="38">
        <f>627.5095*(AR16-AR17)</f>
        <v>-24.108767791837</v>
      </c>
      <c r="BD18" s="38">
        <f>627.5095*(AT16-AT17)</f>
        <v>-16.930390827861174</v>
      </c>
      <c r="BE18" s="95">
        <f>627.5095*(AV16-AV17)</f>
        <v>-17.363158110941875</v>
      </c>
      <c r="BF18" s="39">
        <f t="shared" si="0"/>
        <v>6.7456096808951251</v>
      </c>
      <c r="BG18" s="39">
        <f t="shared" si="1"/>
        <v>-0.43276728308070034</v>
      </c>
      <c r="BH18" s="358">
        <f t="shared" si="2"/>
        <v>-0.2572622335644148</v>
      </c>
      <c r="BI18" s="38">
        <f>627.5095*(AY16-AY17)</f>
        <v>-22.511457847124611</v>
      </c>
      <c r="BJ18" s="38">
        <f>627.5095*(AZ16-AZ17)</f>
        <v>-21.712802874911098</v>
      </c>
      <c r="BK18" s="38"/>
      <c r="BL18" s="5" t="s">
        <v>14</v>
      </c>
      <c r="BM18" s="313">
        <v>-2737.7896919465402</v>
      </c>
      <c r="BN18" s="42">
        <v>-2737.7896918573801</v>
      </c>
      <c r="BO18" s="21">
        <v>-3.5961023237029699</v>
      </c>
      <c r="BP18" s="28">
        <f t="shared" si="3"/>
        <v>-2741.3857941810829</v>
      </c>
      <c r="BQ18" s="28">
        <v>-3.7411510487640198</v>
      </c>
      <c r="BR18" s="10">
        <f t="shared" si="4"/>
        <v>-2741.5308429061442</v>
      </c>
      <c r="BS18" s="10">
        <v>-0.162337927232</v>
      </c>
      <c r="BT18" s="10">
        <f t="shared" si="5"/>
        <v>-2741.6931808333761</v>
      </c>
      <c r="BU18" s="18" t="s">
        <v>120</v>
      </c>
      <c r="BV18" s="34">
        <f>627.5095*(BN16-BN17)</f>
        <v>-13.850657254033704</v>
      </c>
      <c r="BW18" s="34">
        <f>627.5095*(BP16-BP17)</f>
        <v>-23.528973030768622</v>
      </c>
      <c r="BX18" s="34">
        <f>627.5095*(BR16-BR17)</f>
        <v>-16.960015726881593</v>
      </c>
      <c r="BY18" s="34">
        <f>627.5095*(BT16-BT17)</f>
        <v>-17.135520776397879</v>
      </c>
      <c r="BZ18" s="33">
        <f t="shared" si="6"/>
        <v>6.393452254370743</v>
      </c>
      <c r="CA18" s="33">
        <f t="shared" si="7"/>
        <v>-0.17550504951628554</v>
      </c>
      <c r="CB18" s="105">
        <v>-2737.7896918573801</v>
      </c>
      <c r="CC18" s="86">
        <f t="shared" si="8"/>
        <v>0</v>
      </c>
      <c r="CD18" s="39">
        <f t="shared" si="9"/>
        <v>-0.22763733454399571</v>
      </c>
      <c r="CE18" s="340"/>
      <c r="CF18" s="33">
        <v>-16.960015726881593</v>
      </c>
      <c r="CG18" s="33">
        <v>-17.135520776397879</v>
      </c>
      <c r="CH18" s="33">
        <v>-16.930390827861174</v>
      </c>
      <c r="CI18" s="33">
        <v>-17.363158110941875</v>
      </c>
      <c r="CJ18" s="75"/>
    </row>
    <row r="19" spans="1:89" ht="17">
      <c r="A19" s="1">
        <v>15.77</v>
      </c>
      <c r="B19" s="6"/>
      <c r="C19" s="289" t="s">
        <v>15</v>
      </c>
      <c r="D19" s="305">
        <v>-2591.8071080140198</v>
      </c>
      <c r="E19" s="303">
        <v>-2.7145437100000001</v>
      </c>
      <c r="F19" s="302">
        <f t="shared" si="17"/>
        <v>-2594.5216517240196</v>
      </c>
      <c r="G19" s="303">
        <v>-2.9443906485350002</v>
      </c>
      <c r="H19" s="302">
        <f t="shared" si="18"/>
        <v>-2594.7514986625547</v>
      </c>
      <c r="I19" s="33">
        <v>-0.135818435786</v>
      </c>
      <c r="J19" s="304">
        <f t="shared" si="19"/>
        <v>-2594.8873170983406</v>
      </c>
      <c r="K19" s="18" t="s">
        <v>118</v>
      </c>
      <c r="L19" s="38">
        <f>627.5095*(D21-D20)</f>
        <v>21.168606922310037</v>
      </c>
      <c r="M19" s="38">
        <f>627.5095*(F21-F20)</f>
        <v>13.516103469540433</v>
      </c>
      <c r="N19" s="38">
        <f>627.5095*(H21-H20)</f>
        <v>14.854974297497812</v>
      </c>
      <c r="O19" s="38">
        <f>627.5095*(J21-J20)</f>
        <v>13.442093324274129</v>
      </c>
      <c r="P19" s="38">
        <f t="shared" si="15"/>
        <v>-7.401014526630334E-2</v>
      </c>
      <c r="Q19" s="38">
        <f t="shared" si="16"/>
        <v>-1.4128809732236824</v>
      </c>
      <c r="R19" s="38"/>
      <c r="S19" s="38"/>
      <c r="T19" s="38"/>
      <c r="U19" s="289" t="s">
        <v>15</v>
      </c>
      <c r="V19" s="33"/>
      <c r="W19" s="33"/>
      <c r="X19" s="302"/>
      <c r="Y19" s="33"/>
      <c r="Z19" s="302"/>
      <c r="AA19" s="33"/>
      <c r="AB19" s="304"/>
      <c r="AC19" s="18" t="s">
        <v>118</v>
      </c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5" t="s">
        <v>15</v>
      </c>
      <c r="AO19" s="311">
        <v>-2591.8071080140498</v>
      </c>
      <c r="AP19" s="42">
        <v>-2591.8065981199902</v>
      </c>
      <c r="AQ19" s="42">
        <v>-2.8014676895272199</v>
      </c>
      <c r="AR19" s="33">
        <f t="shared" si="10"/>
        <v>-2594.6080658095175</v>
      </c>
      <c r="AS19" s="33">
        <v>-2.9441833622868501</v>
      </c>
      <c r="AT19" s="52">
        <f t="shared" si="11"/>
        <v>-2594.750781482277</v>
      </c>
      <c r="AU19" s="52">
        <v>-0.13580347269699999</v>
      </c>
      <c r="AV19" s="52">
        <f t="shared" si="12"/>
        <v>-2594.8865849549738</v>
      </c>
      <c r="AW19" s="52">
        <v>-0.74699692652299998</v>
      </c>
      <c r="AX19" s="52">
        <v>-2.0544707630039998</v>
      </c>
      <c r="AY19" s="52">
        <f t="shared" si="13"/>
        <v>-2594.5209620111027</v>
      </c>
      <c r="AZ19" s="52">
        <f t="shared" si="14"/>
        <v>-2594.4774101118956</v>
      </c>
      <c r="BA19" s="18" t="s">
        <v>118</v>
      </c>
      <c r="BB19" s="38">
        <f>627.5095*(AP21-AP20)</f>
        <v>21.167483592308372</v>
      </c>
      <c r="BC19" s="38">
        <f>627.5095*(AR21-AR20)</f>
        <v>12.273448162776637</v>
      </c>
      <c r="BD19" s="38">
        <f>627.5095*(AT21-AT20)</f>
        <v>14.852789254337766</v>
      </c>
      <c r="BE19" s="95">
        <f>627.5095*(AV21-AV20)</f>
        <v>13.440134794523939</v>
      </c>
      <c r="BF19" s="39">
        <f t="shared" si="0"/>
        <v>1.1666866317473019</v>
      </c>
      <c r="BG19" s="39">
        <f t="shared" si="1"/>
        <v>-1.4126544598138278</v>
      </c>
      <c r="BH19" s="358">
        <f t="shared" si="2"/>
        <v>0.13694752766404505</v>
      </c>
      <c r="BI19" s="38">
        <f>627.5095*(AY21-AY20)</f>
        <v>13.51431417751237</v>
      </c>
      <c r="BJ19" s="38">
        <f>627.5095*(AZ21-AZ20)</f>
        <v>14.134747184880236</v>
      </c>
      <c r="BK19" s="38"/>
      <c r="BL19" s="5" t="s">
        <v>15</v>
      </c>
      <c r="BM19" s="313">
        <v>-2591.7429157836</v>
      </c>
      <c r="BN19" s="42">
        <v>-2591.7429157086899</v>
      </c>
      <c r="BO19" s="21">
        <v>-2.5190213656135501</v>
      </c>
      <c r="BP19" s="28">
        <f t="shared" si="3"/>
        <v>-2594.2619370743037</v>
      </c>
      <c r="BQ19" s="28">
        <v>-2.6627655960188599</v>
      </c>
      <c r="BR19" s="10">
        <f t="shared" si="4"/>
        <v>-2594.4056813047087</v>
      </c>
      <c r="BS19" s="10">
        <v>-0.123272416139</v>
      </c>
      <c r="BT19" s="10">
        <f t="shared" si="5"/>
        <v>-2594.5289537208478</v>
      </c>
      <c r="BU19" s="18" t="s">
        <v>118</v>
      </c>
      <c r="BV19" s="34">
        <f>627.5095*(BN21-BN20)</f>
        <v>18.871336811509249</v>
      </c>
      <c r="BW19" s="34">
        <f>627.5095*(BP21-BP20)</f>
        <v>10.291627388504864</v>
      </c>
      <c r="BX19" s="34">
        <f>627.5095*(BR21-BR20)</f>
        <v>13.114071249336007</v>
      </c>
      <c r="BY19" s="34">
        <f>627.5095*(BT21-BT20)</f>
        <v>11.564469261858134</v>
      </c>
      <c r="BZ19" s="33">
        <f t="shared" si="6"/>
        <v>1.2728418733532703</v>
      </c>
      <c r="CA19" s="33">
        <f t="shared" si="7"/>
        <v>-1.5496019874778728</v>
      </c>
      <c r="CB19" s="105">
        <v>-2591.7429157086899</v>
      </c>
      <c r="CC19" s="86">
        <f t="shared" si="8"/>
        <v>0</v>
      </c>
      <c r="CD19" s="39">
        <f t="shared" si="9"/>
        <v>1.8756655326658045</v>
      </c>
      <c r="CE19" s="340"/>
      <c r="CF19" s="33">
        <v>13.114071249336007</v>
      </c>
      <c r="CG19" s="33">
        <v>11.564469261858134</v>
      </c>
      <c r="CH19" s="33">
        <v>14.852789254337766</v>
      </c>
      <c r="CI19" s="33">
        <v>13.440134794523939</v>
      </c>
      <c r="CJ19" s="75"/>
    </row>
    <row r="20" spans="1:89" ht="17">
      <c r="A20" s="1">
        <v>14.25</v>
      </c>
      <c r="B20" s="6"/>
      <c r="C20" s="289" t="s">
        <v>16</v>
      </c>
      <c r="D20" s="305">
        <v>-2591.8142628538299</v>
      </c>
      <c r="E20" s="303">
        <v>-2.7089090599999999</v>
      </c>
      <c r="F20" s="302">
        <f t="shared" si="17"/>
        <v>-2594.5231719138301</v>
      </c>
      <c r="G20" s="303">
        <v>-2.9384138255279999</v>
      </c>
      <c r="H20" s="302">
        <f t="shared" si="18"/>
        <v>-2594.752676679358</v>
      </c>
      <c r="I20" s="33">
        <v>-0.13444710084299999</v>
      </c>
      <c r="J20" s="304">
        <f t="shared" si="19"/>
        <v>-2594.8871237802009</v>
      </c>
      <c r="K20" s="18" t="s">
        <v>119</v>
      </c>
      <c r="L20" s="38">
        <f>627.5095*(D21-D19)</f>
        <v>16.678876970539509</v>
      </c>
      <c r="M20" s="38">
        <f>627.5095*(F21-F19)</f>
        <v>12.5621699216892</v>
      </c>
      <c r="N20" s="38">
        <f>627.5095*(H21-H19)</f>
        <v>14.115757562235391</v>
      </c>
      <c r="O20" s="38">
        <f>627.5095*(J21-J19)</f>
        <v>13.563402293480934</v>
      </c>
      <c r="P20" s="38">
        <f t="shared" si="15"/>
        <v>1.0012323717917333</v>
      </c>
      <c r="Q20" s="38">
        <f t="shared" si="16"/>
        <v>-0.55235526875445728</v>
      </c>
      <c r="R20" s="38"/>
      <c r="S20" s="38"/>
      <c r="T20" s="38"/>
      <c r="U20" s="289" t="s">
        <v>16</v>
      </c>
      <c r="V20" s="33"/>
      <c r="W20" s="33"/>
      <c r="X20" s="302"/>
      <c r="Y20" s="33"/>
      <c r="Z20" s="302"/>
      <c r="AA20" s="33"/>
      <c r="AB20" s="304"/>
      <c r="AC20" s="18" t="s">
        <v>119</v>
      </c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5" t="s">
        <v>16</v>
      </c>
      <c r="AO20" s="311">
        <v>-2591.8142628538199</v>
      </c>
      <c r="AP20" s="42">
        <v>-2591.8137431672299</v>
      </c>
      <c r="AQ20" s="42">
        <v>-2.79769019983548</v>
      </c>
      <c r="AR20" s="33">
        <f t="shared" si="10"/>
        <v>-2594.6114333670653</v>
      </c>
      <c r="AS20" s="33">
        <v>-2.9382048771012199</v>
      </c>
      <c r="AT20" s="52">
        <f t="shared" si="11"/>
        <v>-2594.7519480443311</v>
      </c>
      <c r="AU20" s="52">
        <v>-0.13443204224300001</v>
      </c>
      <c r="AV20" s="52">
        <f t="shared" si="12"/>
        <v>-2594.8863800865743</v>
      </c>
      <c r="AW20" s="52">
        <v>-0.74827067421100002</v>
      </c>
      <c r="AX20" s="52">
        <v>-2.0494195256249998</v>
      </c>
      <c r="AY20" s="52">
        <f t="shared" si="13"/>
        <v>-2594.5224701560501</v>
      </c>
      <c r="AZ20" s="52">
        <f t="shared" si="14"/>
        <v>-2594.4779885505422</v>
      </c>
      <c r="BA20" s="18" t="s">
        <v>119</v>
      </c>
      <c r="BB20" s="38">
        <f>627.5095*(AP21-AP19)</f>
        <v>16.683898571481496</v>
      </c>
      <c r="BC20" s="38">
        <f>627.5095*(AR21-AR19)</f>
        <v>10.160273809741673</v>
      </c>
      <c r="BD20" s="38">
        <f>627.5095*(AT21-AT19)</f>
        <v>14.120760483053473</v>
      </c>
      <c r="BE20" s="95">
        <f>627.5095*(AV21-AV19)</f>
        <v>13.568691661509003</v>
      </c>
      <c r="BF20" s="39">
        <f t="shared" si="0"/>
        <v>3.4084178517673305</v>
      </c>
      <c r="BG20" s="39">
        <f t="shared" si="1"/>
        <v>-0.55206882154447001</v>
      </c>
      <c r="BH20" s="358">
        <f t="shared" si="2"/>
        <v>-0.16104284662217694</v>
      </c>
      <c r="BI20" s="38">
        <f>627.5095*(AY21-AY19)</f>
        <v>12.567938895663513</v>
      </c>
      <c r="BJ20" s="38">
        <f>627.5095*(AZ21-AZ19)</f>
        <v>13.771771438909793</v>
      </c>
      <c r="BK20" s="38"/>
      <c r="BL20" s="5" t="s">
        <v>16</v>
      </c>
      <c r="BM20" s="313">
        <v>-2591.7434199761201</v>
      </c>
      <c r="BN20" s="42">
        <v>-2591.74341990221</v>
      </c>
      <c r="BO20" s="21">
        <v>-2.51481931953025</v>
      </c>
      <c r="BP20" s="28">
        <f t="shared" si="3"/>
        <v>-2594.25823922174</v>
      </c>
      <c r="BQ20" s="28">
        <v>-2.6567725266556401</v>
      </c>
      <c r="BR20" s="10">
        <f t="shared" si="4"/>
        <v>-2594.4001924288655</v>
      </c>
      <c r="BS20" s="10">
        <v>-0.121426107816</v>
      </c>
      <c r="BT20" s="10">
        <f t="shared" si="5"/>
        <v>-2594.5216185366817</v>
      </c>
      <c r="BU20" s="18" t="s">
        <v>119</v>
      </c>
      <c r="BV20" s="34">
        <f>627.5095*(BN21-BN19)</f>
        <v>18.554950587807635</v>
      </c>
      <c r="BW20" s="34">
        <f>627.5095*(BP21-BP19)</f>
        <v>12.612065001774925</v>
      </c>
      <c r="BX20" s="34">
        <f>627.5095*(BR21-BR19)</f>
        <v>16.558392985254702</v>
      </c>
      <c r="BY20" s="34">
        <f>627.5095*(BT21-BT19)</f>
        <v>16.167367010332409</v>
      </c>
      <c r="BZ20" s="33">
        <f t="shared" si="6"/>
        <v>3.5553020085574847</v>
      </c>
      <c r="CA20" s="33">
        <f t="shared" si="7"/>
        <v>-0.39102597492229307</v>
      </c>
      <c r="CB20" s="105">
        <v>-2591.74341990221</v>
      </c>
      <c r="CC20" s="86">
        <f t="shared" si="8"/>
        <v>0</v>
      </c>
      <c r="CD20" s="39">
        <f t="shared" si="9"/>
        <v>-2.5986753488234058</v>
      </c>
      <c r="CE20" s="340"/>
      <c r="CF20" s="33">
        <v>16.558392985254702</v>
      </c>
      <c r="CG20" s="33">
        <v>16.167367010332409</v>
      </c>
      <c r="CH20" s="33">
        <v>14.120760483053473</v>
      </c>
      <c r="CI20" s="33">
        <v>13.568691661509003</v>
      </c>
      <c r="CJ20" s="75"/>
    </row>
    <row r="21" spans="1:89" ht="17">
      <c r="A21" s="1">
        <v>1.52</v>
      </c>
      <c r="B21" s="6"/>
      <c r="C21" s="289" t="s">
        <v>17</v>
      </c>
      <c r="D21" s="305">
        <v>-2591.7805285328</v>
      </c>
      <c r="E21" s="303">
        <v>-2.7211040999999998</v>
      </c>
      <c r="F21" s="302">
        <f t="shared" si="17"/>
        <v>-2594.5016326328</v>
      </c>
      <c r="G21" s="303">
        <v>-2.94847523914</v>
      </c>
      <c r="H21" s="302">
        <f t="shared" si="18"/>
        <v>-2594.7290037719399</v>
      </c>
      <c r="I21" s="33">
        <v>-0.13669866990000001</v>
      </c>
      <c r="J21" s="304">
        <f t="shared" si="19"/>
        <v>-2594.8657024418399</v>
      </c>
      <c r="K21" s="18" t="s">
        <v>120</v>
      </c>
      <c r="L21" s="38">
        <f>627.5095*(D19-D20)</f>
        <v>4.4897299517705296</v>
      </c>
      <c r="M21" s="38">
        <f>627.5095*(F19-F20)</f>
        <v>0.95393354785123252</v>
      </c>
      <c r="N21" s="38">
        <f>627.5095*(H19-H20)</f>
        <v>0.73921673526241971</v>
      </c>
      <c r="O21" s="38">
        <f>627.5095*(J19-J20)</f>
        <v>-0.12130896920680584</v>
      </c>
      <c r="P21" s="38">
        <f t="shared" si="15"/>
        <v>-1.0752425170580384</v>
      </c>
      <c r="Q21" s="38">
        <f t="shared" si="16"/>
        <v>-0.86052570446922561</v>
      </c>
      <c r="R21" s="38"/>
      <c r="S21" s="38"/>
      <c r="T21" s="38"/>
      <c r="U21" s="289" t="s">
        <v>17</v>
      </c>
      <c r="V21" s="33"/>
      <c r="W21" s="33"/>
      <c r="X21" s="302"/>
      <c r="Y21" s="33"/>
      <c r="Z21" s="302"/>
      <c r="AA21" s="33"/>
      <c r="AB21" s="304"/>
      <c r="AC21" s="18" t="s">
        <v>120</v>
      </c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5" t="s">
        <v>17</v>
      </c>
      <c r="AO21" s="311">
        <v>-2591.78052853282</v>
      </c>
      <c r="AP21" s="42">
        <v>-2591.7800106363402</v>
      </c>
      <c r="AQ21" s="42">
        <v>-2.81186374689673</v>
      </c>
      <c r="AR21" s="33">
        <f t="shared" si="10"/>
        <v>-2594.5918743832367</v>
      </c>
      <c r="AS21" s="33">
        <v>-2.9482679826607399</v>
      </c>
      <c r="AT21" s="52">
        <f t="shared" si="11"/>
        <v>-2594.7282786190008</v>
      </c>
      <c r="AU21" s="52">
        <v>-0.13668325032799999</v>
      </c>
      <c r="AV21" s="52">
        <f t="shared" si="12"/>
        <v>-2594.8649618693289</v>
      </c>
      <c r="AW21" s="52">
        <v>-0.75382316097500002</v>
      </c>
      <c r="AX21" s="52">
        <v>-2.0580405859219999</v>
      </c>
      <c r="AY21" s="52">
        <f t="shared" si="13"/>
        <v>-2594.5009337264382</v>
      </c>
      <c r="AZ21" s="52">
        <f t="shared" si="14"/>
        <v>-2594.4554633980388</v>
      </c>
      <c r="BA21" s="18" t="s">
        <v>120</v>
      </c>
      <c r="BB21" s="38">
        <f>627.5095*(AP19-AP20)</f>
        <v>4.4835850208268759</v>
      </c>
      <c r="BC21" s="38">
        <f>627.5095*(AR19-AR20)</f>
        <v>2.1131743530349647</v>
      </c>
      <c r="BD21" s="38">
        <f>627.5095*(AT19-AT20)</f>
        <v>0.73202877128429322</v>
      </c>
      <c r="BE21" s="95">
        <f>627.5095*(AV19-AV20)</f>
        <v>-0.12855686698506474</v>
      </c>
      <c r="BF21" s="39">
        <f t="shared" si="0"/>
        <v>-2.2417312200200294</v>
      </c>
      <c r="BG21" s="39">
        <f t="shared" si="1"/>
        <v>-0.86058563826935797</v>
      </c>
      <c r="BH21" s="358">
        <f t="shared" si="2"/>
        <v>0.29799037428621911</v>
      </c>
      <c r="BI21" s="38">
        <f>627.5095*(AY19-AY20)</f>
        <v>0.94637528184885655</v>
      </c>
      <c r="BJ21" s="38">
        <f>627.5095*(AZ19-AZ20)</f>
        <v>0.36297574597044424</v>
      </c>
      <c r="BK21" s="38"/>
      <c r="BL21" s="5" t="s">
        <v>17</v>
      </c>
      <c r="BM21" s="313">
        <v>-2591.7133465865099</v>
      </c>
      <c r="BN21" s="42">
        <v>-2591.71334651398</v>
      </c>
      <c r="BO21" s="21">
        <v>-2.52849195623592</v>
      </c>
      <c r="BP21" s="28">
        <f t="shared" si="3"/>
        <v>-2594.241838470216</v>
      </c>
      <c r="BQ21" s="28">
        <v>-2.6659473129530702</v>
      </c>
      <c r="BR21" s="10">
        <f t="shared" si="4"/>
        <v>-2594.379293826933</v>
      </c>
      <c r="BS21" s="10">
        <v>-0.123895555669</v>
      </c>
      <c r="BT21" s="10">
        <f t="shared" si="5"/>
        <v>-2594.5031893826022</v>
      </c>
      <c r="BU21" s="18" t="s">
        <v>120</v>
      </c>
      <c r="BV21" s="34">
        <f>627.5095*(BN19-BN20)</f>
        <v>0.3163862237016119</v>
      </c>
      <c r="BW21" s="34">
        <f>627.5095*(BP19-BP20)</f>
        <v>-2.3204376132700593</v>
      </c>
      <c r="BX21" s="34">
        <f>627.5095*(BR19-BR20)</f>
        <v>-3.4443217359186962</v>
      </c>
      <c r="BY21" s="34">
        <f>627.5095*(BT19-BT20)</f>
        <v>-4.6028977484742732</v>
      </c>
      <c r="BZ21" s="33">
        <f t="shared" si="6"/>
        <v>-2.282460135204214</v>
      </c>
      <c r="CA21" s="33">
        <f t="shared" si="7"/>
        <v>-1.1585760125555771</v>
      </c>
      <c r="CB21" s="105">
        <v>-2591.71334651399</v>
      </c>
      <c r="CC21" s="86">
        <f t="shared" si="8"/>
        <v>-1.0004441719502211E-11</v>
      </c>
      <c r="CD21" s="39">
        <f t="shared" si="9"/>
        <v>4.4743408814892085</v>
      </c>
      <c r="CE21" s="340"/>
      <c r="CF21" s="33">
        <v>-3.4443217359186962</v>
      </c>
      <c r="CG21" s="33">
        <v>-4.6028977484742732</v>
      </c>
      <c r="CH21" s="33">
        <v>0.73202877128429322</v>
      </c>
      <c r="CI21" s="33">
        <v>-0.12855686698506474</v>
      </c>
      <c r="CJ21" s="75"/>
    </row>
    <row r="22" spans="1:89" ht="17">
      <c r="A22" s="1">
        <v>27.94</v>
      </c>
      <c r="B22" s="6"/>
      <c r="C22" s="289" t="s">
        <v>18</v>
      </c>
      <c r="D22" s="305">
        <v>-2591.7929079925102</v>
      </c>
      <c r="E22" s="303">
        <v>-2.7139406400000001</v>
      </c>
      <c r="F22" s="302">
        <f t="shared" si="17"/>
        <v>-2594.5068486325104</v>
      </c>
      <c r="G22" s="303">
        <v>-2.944608382088</v>
      </c>
      <c r="H22" s="302">
        <f t="shared" si="18"/>
        <v>-2594.7375163745983</v>
      </c>
      <c r="I22" s="33">
        <v>-0.13647778777</v>
      </c>
      <c r="J22" s="304">
        <f t="shared" si="19"/>
        <v>-2594.8739941623685</v>
      </c>
      <c r="K22" s="18" t="s">
        <v>118</v>
      </c>
      <c r="L22" s="38">
        <f>627.5095*(D24-D23)</f>
        <v>43.48491561806442</v>
      </c>
      <c r="M22" s="38">
        <f>627.5095*(F24-F23)</f>
        <v>26.868125202813133</v>
      </c>
      <c r="N22" s="38">
        <f>627.5095*(H24-H23)</f>
        <v>30.373466956594537</v>
      </c>
      <c r="O22" s="38">
        <f>627.5095*(J24-J23)</f>
        <v>26.655809807158359</v>
      </c>
      <c r="P22" s="38">
        <f t="shared" si="15"/>
        <v>-0.2123153956547732</v>
      </c>
      <c r="Q22" s="38">
        <f t="shared" si="16"/>
        <v>-3.7176571494361781</v>
      </c>
      <c r="R22" s="38"/>
      <c r="S22" s="38"/>
      <c r="T22" s="38"/>
      <c r="U22" s="289" t="s">
        <v>18</v>
      </c>
      <c r="V22" s="33"/>
      <c r="W22" s="33"/>
      <c r="X22" s="302"/>
      <c r="Y22" s="33"/>
      <c r="Z22" s="302"/>
      <c r="AA22" s="33"/>
      <c r="AB22" s="304"/>
      <c r="AC22" s="18" t="s">
        <v>118</v>
      </c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5" t="s">
        <v>18</v>
      </c>
      <c r="AO22" s="311">
        <v>-2591.7929079925798</v>
      </c>
      <c r="AP22" s="42">
        <v>-2591.7923742538801</v>
      </c>
      <c r="AQ22" s="42">
        <v>-2.8015584964683802</v>
      </c>
      <c r="AR22" s="33">
        <f t="shared" si="10"/>
        <v>-2594.5939327503484</v>
      </c>
      <c r="AS22" s="33">
        <v>-2.94439882164074</v>
      </c>
      <c r="AT22" s="52">
        <f t="shared" si="11"/>
        <v>-2594.7367730755209</v>
      </c>
      <c r="AU22" s="52">
        <v>-0.136463148994</v>
      </c>
      <c r="AV22" s="52">
        <f t="shared" si="12"/>
        <v>-2594.873236224515</v>
      </c>
      <c r="AW22" s="52">
        <v>-0.74782015308399996</v>
      </c>
      <c r="AX22" s="52">
        <v>-2.053738343384</v>
      </c>
      <c r="AY22" s="52">
        <f t="shared" si="13"/>
        <v>-2594.5061336503022</v>
      </c>
      <c r="AZ22" s="52">
        <f t="shared" si="14"/>
        <v>-2594.4622341002791</v>
      </c>
      <c r="BA22" s="18" t="s">
        <v>118</v>
      </c>
      <c r="BB22" s="38">
        <f>627.5095*(AP24-AP23)</f>
        <v>43.486959667409096</v>
      </c>
      <c r="BC22" s="38">
        <f>627.5095*(AR24-AR23)</f>
        <v>22.361812906590924</v>
      </c>
      <c r="BD22" s="38">
        <f>627.5095*(AT24-AT23)</f>
        <v>30.375601006229452</v>
      </c>
      <c r="BE22" s="95">
        <f>627.5095*(AV24-AV23)</f>
        <v>26.658299769055393</v>
      </c>
      <c r="BF22" s="39">
        <f t="shared" si="0"/>
        <v>4.2964868624644694</v>
      </c>
      <c r="BG22" s="39">
        <f t="shared" si="1"/>
        <v>-3.717301237174059</v>
      </c>
      <c r="BH22" s="358">
        <f t="shared" si="2"/>
        <v>-0.24196087471454675</v>
      </c>
      <c r="BI22" s="38">
        <f>627.5095*(AY24-AY23)</f>
        <v>26.87061106639451</v>
      </c>
      <c r="BJ22" s="38">
        <f>627.5095*(AZ24-AZ23)</f>
        <v>29.125010146438985</v>
      </c>
      <c r="BK22" s="38"/>
      <c r="BL22" s="5" t="s">
        <v>18</v>
      </c>
      <c r="BM22" s="313">
        <v>-2591.7285549295498</v>
      </c>
      <c r="BN22" s="42">
        <v>-2591.7285548448099</v>
      </c>
      <c r="BO22" s="21">
        <v>-2.5199059295596902</v>
      </c>
      <c r="BP22" s="28">
        <f t="shared" si="3"/>
        <v>-2594.2484607743695</v>
      </c>
      <c r="BQ22" s="28">
        <v>-2.6637274552432899</v>
      </c>
      <c r="BR22" s="10">
        <f t="shared" si="4"/>
        <v>-2594.392282300053</v>
      </c>
      <c r="BS22" s="10">
        <v>-0.12374051824</v>
      </c>
      <c r="BT22" s="10">
        <f t="shared" si="5"/>
        <v>-2594.5160228182931</v>
      </c>
      <c r="BU22" s="18" t="s">
        <v>118</v>
      </c>
      <c r="BV22" s="34">
        <f>627.5095*(BN24-BN23)</f>
        <v>42.679082495058765</v>
      </c>
      <c r="BW22" s="34">
        <f>627.5095*(BP24-BP23)</f>
        <v>23.494565789458413</v>
      </c>
      <c r="BX22" s="34">
        <f>627.5095*(BR24-BR23)</f>
        <v>31.067229410444515</v>
      </c>
      <c r="BY22" s="34">
        <f>627.5095*(BT24-BT23)</f>
        <v>27.591889047985003</v>
      </c>
      <c r="BZ22" s="33">
        <f t="shared" si="6"/>
        <v>4.0973232585265897</v>
      </c>
      <c r="CA22" s="33">
        <f t="shared" si="7"/>
        <v>-3.4753403624595123</v>
      </c>
      <c r="CB22" s="105">
        <v>-2591.7285548448099</v>
      </c>
      <c r="CC22" s="86">
        <f t="shared" si="8"/>
        <v>0</v>
      </c>
      <c r="CD22" s="39">
        <f t="shared" si="9"/>
        <v>-0.93358927892960963</v>
      </c>
      <c r="CE22" s="340"/>
      <c r="CF22" s="33">
        <v>31.067229410444515</v>
      </c>
      <c r="CG22" s="33">
        <v>27.591889047985003</v>
      </c>
      <c r="CH22" s="33">
        <v>30.375601006229452</v>
      </c>
      <c r="CI22" s="33">
        <v>26.658299769055393</v>
      </c>
      <c r="CJ22" s="75"/>
    </row>
    <row r="23" spans="1:89" ht="17">
      <c r="A23" s="1">
        <v>18.47</v>
      </c>
      <c r="B23" s="6"/>
      <c r="C23" s="289" t="s">
        <v>19</v>
      </c>
      <c r="D23" s="305">
        <v>-2591.8071080167701</v>
      </c>
      <c r="E23" s="303">
        <v>-2.7145437000000001</v>
      </c>
      <c r="F23" s="302">
        <f t="shared" si="17"/>
        <v>-2594.5216517167701</v>
      </c>
      <c r="G23" s="303">
        <v>-2.9443906464760001</v>
      </c>
      <c r="H23" s="302">
        <f t="shared" si="18"/>
        <v>-2594.7514986632464</v>
      </c>
      <c r="I23" s="33">
        <v>-0.13581843535300001</v>
      </c>
      <c r="J23" s="304">
        <f t="shared" si="19"/>
        <v>-2594.8873170985994</v>
      </c>
      <c r="K23" s="18" t="s">
        <v>119</v>
      </c>
      <c r="L23" s="38">
        <f>627.5095*(D24-D22)</f>
        <v>34.574265494724635</v>
      </c>
      <c r="M23" s="38">
        <f>627.5095*(F24-F22)</f>
        <v>17.579049200544084</v>
      </c>
      <c r="N23" s="38">
        <f>627.5095*(H24-H22)</f>
        <v>21.599447998173236</v>
      </c>
      <c r="O23" s="38">
        <f>627.5095*(J24-J22)</f>
        <v>18.295540754370251</v>
      </c>
      <c r="P23" s="38">
        <f t="shared" si="15"/>
        <v>0.71649155382616669</v>
      </c>
      <c r="Q23" s="38">
        <f t="shared" si="16"/>
        <v>-3.3039072438029855</v>
      </c>
      <c r="R23" s="38"/>
      <c r="S23" s="38"/>
      <c r="T23" s="38"/>
      <c r="U23" s="289" t="s">
        <v>19</v>
      </c>
      <c r="V23" s="33"/>
      <c r="W23" s="33"/>
      <c r="X23" s="302"/>
      <c r="Y23" s="33"/>
      <c r="Z23" s="302"/>
      <c r="AA23" s="33"/>
      <c r="AB23" s="304"/>
      <c r="AC23" s="18" t="s">
        <v>119</v>
      </c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5" t="s">
        <v>19</v>
      </c>
      <c r="AO23" s="311">
        <v>-2591.8071080166601</v>
      </c>
      <c r="AP23" s="42">
        <v>-2591.8065981331802</v>
      </c>
      <c r="AQ23" s="42">
        <v>-2.80146768667993</v>
      </c>
      <c r="AR23" s="33">
        <f t="shared" si="10"/>
        <v>-2594.6080658198603</v>
      </c>
      <c r="AS23" s="33">
        <v>-2.9441833602153298</v>
      </c>
      <c r="AT23" s="52">
        <f t="shared" si="11"/>
        <v>-2594.7507814933956</v>
      </c>
      <c r="AU23" s="52">
        <v>-0.13580347226600001</v>
      </c>
      <c r="AV23" s="52">
        <f t="shared" si="12"/>
        <v>-2594.8865849656618</v>
      </c>
      <c r="AW23" s="52">
        <v>-0.74699692548700003</v>
      </c>
      <c r="AX23" s="52">
        <v>-2.054470761193</v>
      </c>
      <c r="AY23" s="52">
        <f t="shared" si="13"/>
        <v>-2594.5209620217743</v>
      </c>
      <c r="AZ23" s="52">
        <f t="shared" si="14"/>
        <v>-2594.4774101227313</v>
      </c>
      <c r="BA23" s="18" t="s">
        <v>119</v>
      </c>
      <c r="BB23" s="38">
        <f>627.5095*(AP24-AP22)</f>
        <v>34.561340279767137</v>
      </c>
      <c r="BC23" s="38">
        <f>627.5095*(AR24-AR22)</f>
        <v>13.493177523713612</v>
      </c>
      <c r="BD23" s="38">
        <f>627.5095*(AT24-AT22)</f>
        <v>21.585185709872729</v>
      </c>
      <c r="BE23" s="95">
        <f>627.5095*(AV24-AV22)</f>
        <v>18.281837886442322</v>
      </c>
      <c r="BF23" s="39">
        <f t="shared" si="0"/>
        <v>4.7886603627287094</v>
      </c>
      <c r="BG23" s="39">
        <f t="shared" si="1"/>
        <v>-3.303347823430407</v>
      </c>
      <c r="BH23" s="358">
        <f t="shared" si="2"/>
        <v>-0.12174623939822027</v>
      </c>
      <c r="BI23" s="38">
        <f>627.5095*(AY24-AY22)</f>
        <v>17.565667098154663</v>
      </c>
      <c r="BJ23" s="38">
        <f>627.5095*(AZ24-AZ22)</f>
        <v>19.601911885517868</v>
      </c>
      <c r="BK23" s="38"/>
      <c r="BL23" s="5" t="s">
        <v>19</v>
      </c>
      <c r="BM23" s="313">
        <v>-2591.7429157863198</v>
      </c>
      <c r="BN23" s="42">
        <v>-2591.7429157114302</v>
      </c>
      <c r="BO23" s="21">
        <v>-2.5190213627371998</v>
      </c>
      <c r="BP23" s="28">
        <f t="shared" si="3"/>
        <v>-2594.2619370741672</v>
      </c>
      <c r="BQ23" s="28">
        <v>-2.6627655938070798</v>
      </c>
      <c r="BR23" s="10">
        <f t="shared" si="4"/>
        <v>-2594.4056813052371</v>
      </c>
      <c r="BS23" s="10">
        <v>-0.12327241572</v>
      </c>
      <c r="BT23" s="10">
        <f t="shared" si="5"/>
        <v>-2594.5289537209569</v>
      </c>
      <c r="BU23" s="18" t="s">
        <v>119</v>
      </c>
      <c r="BV23" s="34">
        <f>627.5095*(BN24-BN22)</f>
        <v>33.667502262564838</v>
      </c>
      <c r="BW23" s="34">
        <f>627.5095*(BP24-BP22)</f>
        <v>15.038059641534469</v>
      </c>
      <c r="BX23" s="34">
        <f>627.5095*(BR24-BR22)</f>
        <v>22.659226366900395</v>
      </c>
      <c r="BY23" s="34">
        <f>627.5095*(BT24-BT22)</f>
        <v>19.477624782868208</v>
      </c>
      <c r="BZ23" s="33">
        <f t="shared" si="6"/>
        <v>4.4395651413337394</v>
      </c>
      <c r="CA23" s="33">
        <f t="shared" si="7"/>
        <v>-3.1816015840321867</v>
      </c>
      <c r="CB23" s="105">
        <v>-2591.7429157114302</v>
      </c>
      <c r="CC23" s="86">
        <f t="shared" si="8"/>
        <v>0</v>
      </c>
      <c r="CD23" s="39">
        <f t="shared" si="9"/>
        <v>-1.1957868964258864</v>
      </c>
      <c r="CE23" s="340"/>
      <c r="CF23" s="33">
        <v>22.659226366900395</v>
      </c>
      <c r="CG23" s="33">
        <v>19.477624782868208</v>
      </c>
      <c r="CH23" s="33">
        <v>21.585185709872729</v>
      </c>
      <c r="CI23" s="33">
        <v>18.281837886442322</v>
      </c>
      <c r="CJ23" s="75"/>
    </row>
    <row r="24" spans="1:89" ht="17">
      <c r="A24" s="1">
        <v>9.4700000000000006</v>
      </c>
      <c r="B24" s="6"/>
      <c r="C24" s="289" t="s">
        <v>20</v>
      </c>
      <c r="D24" s="305">
        <v>-2591.7378103955898</v>
      </c>
      <c r="E24" s="303">
        <v>-2.7410242399999998</v>
      </c>
      <c r="F24" s="302">
        <f t="shared" si="17"/>
        <v>-2594.4788346355899</v>
      </c>
      <c r="G24" s="303">
        <v>-2.965285069049</v>
      </c>
      <c r="H24" s="302">
        <f t="shared" si="18"/>
        <v>-2594.7030954646389</v>
      </c>
      <c r="I24" s="33">
        <v>-0.141742898886</v>
      </c>
      <c r="J24" s="304">
        <f t="shared" si="19"/>
        <v>-2594.844838363525</v>
      </c>
      <c r="K24" s="18" t="s">
        <v>120</v>
      </c>
      <c r="L24" s="38">
        <f>627.5095*(D22-D23)</f>
        <v>8.9106501233397832</v>
      </c>
      <c r="M24" s="38">
        <f>627.5095*(F22-F23)</f>
        <v>9.2890760022690486</v>
      </c>
      <c r="N24" s="38">
        <f>627.5095*(H22-H23)</f>
        <v>8.7740189584213013</v>
      </c>
      <c r="O24" s="38">
        <f>627.5095*(J22-J23)</f>
        <v>8.3602690527881069</v>
      </c>
      <c r="P24" s="38">
        <f t="shared" si="15"/>
        <v>-0.92880694948094167</v>
      </c>
      <c r="Q24" s="38">
        <f t="shared" si="16"/>
        <v>-0.41374990563319436</v>
      </c>
      <c r="R24" s="38"/>
      <c r="S24" s="38"/>
      <c r="T24" s="38"/>
      <c r="U24" s="289" t="s">
        <v>20</v>
      </c>
      <c r="V24" s="33"/>
      <c r="W24" s="33"/>
      <c r="X24" s="302"/>
      <c r="Y24" s="33"/>
      <c r="Z24" s="302"/>
      <c r="AA24" s="33"/>
      <c r="AB24" s="304"/>
      <c r="AC24" s="18" t="s">
        <v>120</v>
      </c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5" t="s">
        <v>20</v>
      </c>
      <c r="AO24" s="311">
        <v>-2591.7378103954702</v>
      </c>
      <c r="AP24" s="42">
        <v>-2591.7372972546</v>
      </c>
      <c r="AQ24" s="42">
        <v>-2.8351327495372001</v>
      </c>
      <c r="AR24" s="33">
        <f t="shared" si="10"/>
        <v>-2594.572430004137</v>
      </c>
      <c r="AS24" s="33">
        <v>-2.9650776393635998</v>
      </c>
      <c r="AT24" s="52">
        <f t="shared" si="11"/>
        <v>-2594.7023748939637</v>
      </c>
      <c r="AU24" s="52">
        <v>-0.141727368617</v>
      </c>
      <c r="AV24" s="52">
        <f t="shared" si="12"/>
        <v>-2594.8441022625807</v>
      </c>
      <c r="AW24" s="52">
        <v>-0.76305643260699996</v>
      </c>
      <c r="AX24" s="52">
        <v>-2.0720763169300001</v>
      </c>
      <c r="AY24" s="52">
        <f t="shared" si="13"/>
        <v>-2594.4781409791185</v>
      </c>
      <c r="AZ24" s="52">
        <f t="shared" si="14"/>
        <v>-2594.430996466609</v>
      </c>
      <c r="BA24" s="18" t="s">
        <v>120</v>
      </c>
      <c r="BB24" s="38">
        <f>627.5095*(AP22-AP23)</f>
        <v>8.9256193876419587</v>
      </c>
      <c r="BC24" s="38">
        <f>627.5095*(AR22-AR23)</f>
        <v>8.8686353828773132</v>
      </c>
      <c r="BD24" s="38">
        <f>627.5095*(AT22-AT23)</f>
        <v>8.7904152963567235</v>
      </c>
      <c r="BE24" s="95">
        <f>627.5095*(AV22-AV23)</f>
        <v>8.3764618826130715</v>
      </c>
      <c r="BF24" s="39">
        <f t="shared" si="0"/>
        <v>-0.49217350026424178</v>
      </c>
      <c r="BG24" s="39">
        <f t="shared" si="1"/>
        <v>-0.41395341374365202</v>
      </c>
      <c r="BH24" s="358">
        <f t="shared" si="2"/>
        <v>-0.12021463531633181</v>
      </c>
      <c r="BI24" s="38">
        <f>627.5095*(AY22-AY23)</f>
        <v>9.3049439682398472</v>
      </c>
      <c r="BJ24" s="38">
        <f>627.5095*(AZ22-AZ23)</f>
        <v>9.523098260921115</v>
      </c>
      <c r="BK24" s="38"/>
      <c r="BL24" s="5" t="s">
        <v>20</v>
      </c>
      <c r="BM24" s="313">
        <v>-2591.67490235173</v>
      </c>
      <c r="BN24" s="42">
        <v>-2591.6749022670201</v>
      </c>
      <c r="BO24" s="21">
        <v>-2.54959383487591</v>
      </c>
      <c r="BP24" s="28">
        <f t="shared" si="3"/>
        <v>-2594.224496101896</v>
      </c>
      <c r="BQ24" s="28">
        <v>-2.6812702588111801</v>
      </c>
      <c r="BR24" s="10">
        <f t="shared" si="4"/>
        <v>-2594.3561725258314</v>
      </c>
      <c r="BS24" s="10">
        <v>-0.128810722889</v>
      </c>
      <c r="BT24" s="10">
        <f t="shared" si="5"/>
        <v>-2594.4849832487203</v>
      </c>
      <c r="BU24" s="18" t="s">
        <v>120</v>
      </c>
      <c r="BV24" s="34">
        <f>627.5095*(BN22-BN23)</f>
        <v>9.0115802324939285</v>
      </c>
      <c r="BW24" s="34">
        <f>627.5095*(BP22-BP23)</f>
        <v>8.4565061479239443</v>
      </c>
      <c r="BX24" s="34">
        <f>627.5095*(BR22-BR23)</f>
        <v>8.4080030435441167</v>
      </c>
      <c r="BY24" s="34">
        <f>627.5095*(BT22-BT23)</f>
        <v>8.1142642651167964</v>
      </c>
      <c r="BZ24" s="33">
        <f t="shared" si="6"/>
        <v>-0.34224188280714785</v>
      </c>
      <c r="CA24" s="33">
        <f t="shared" si="7"/>
        <v>-0.29373877842732021</v>
      </c>
      <c r="CB24" s="105">
        <v>-2591.6749022670201</v>
      </c>
      <c r="CC24" s="86">
        <f t="shared" si="8"/>
        <v>0</v>
      </c>
      <c r="CD24" s="39">
        <f t="shared" si="9"/>
        <v>0.26219761749627502</v>
      </c>
      <c r="CE24" s="340"/>
      <c r="CF24" s="33">
        <v>8.4080030435441167</v>
      </c>
      <c r="CG24" s="33">
        <v>8.1142642651167964</v>
      </c>
      <c r="CH24" s="33">
        <v>8.7904152963567235</v>
      </c>
      <c r="CI24" s="33">
        <v>8.3764618826130715</v>
      </c>
      <c r="CJ24" s="75"/>
    </row>
    <row r="25" spans="1:89" ht="17">
      <c r="A25" s="1">
        <v>37.28</v>
      </c>
      <c r="B25" s="6"/>
      <c r="C25" s="289" t="s">
        <v>21</v>
      </c>
      <c r="D25" s="305"/>
      <c r="E25" s="303"/>
      <c r="F25" s="302"/>
      <c r="G25" s="303"/>
      <c r="H25" s="302"/>
      <c r="I25" s="33"/>
      <c r="J25" s="304"/>
      <c r="K25" s="18" t="s">
        <v>118</v>
      </c>
      <c r="L25" s="38"/>
      <c r="M25" s="38"/>
      <c r="N25" s="38"/>
      <c r="O25" s="38"/>
      <c r="P25" s="38"/>
      <c r="Q25" s="38"/>
      <c r="R25" s="38"/>
      <c r="S25" s="38"/>
      <c r="T25" s="38"/>
      <c r="U25" s="289" t="s">
        <v>21</v>
      </c>
      <c r="V25" s="33"/>
      <c r="W25" s="33"/>
      <c r="X25" s="302"/>
      <c r="Y25" s="33"/>
      <c r="Z25" s="302"/>
      <c r="AA25" s="33"/>
      <c r="AB25" s="304"/>
      <c r="AC25" s="18" t="s">
        <v>118</v>
      </c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5" t="s">
        <v>21</v>
      </c>
      <c r="AO25" s="311">
        <v>-2616.6659302401099</v>
      </c>
      <c r="AP25" s="42">
        <v>-2616.6651767304302</v>
      </c>
      <c r="AQ25" s="173">
        <v>-5.1231734364449997</v>
      </c>
      <c r="AR25" s="173">
        <f t="shared" si="10"/>
        <v>-2621.7883501668753</v>
      </c>
      <c r="AS25" s="173">
        <v>-5.2954547352330001</v>
      </c>
      <c r="AT25" s="173">
        <f t="shared" si="11"/>
        <v>-2621.960631465663</v>
      </c>
      <c r="AU25" s="52">
        <v>-0.26087127277700001</v>
      </c>
      <c r="AV25" s="52">
        <f t="shared" si="12"/>
        <v>-2622.22150273844</v>
      </c>
      <c r="AW25" s="52">
        <v>-1.39819009108</v>
      </c>
      <c r="AX25" s="52">
        <v>-3.7249833453650001</v>
      </c>
      <c r="AY25" s="52">
        <f t="shared" si="13"/>
        <v>-2621.6012201085614</v>
      </c>
      <c r="AZ25" s="52">
        <f t="shared" si="14"/>
        <v>-2621.5076550794047</v>
      </c>
      <c r="BA25" s="18" t="s">
        <v>118</v>
      </c>
      <c r="BB25" s="38">
        <f>627.5095*(AP27-AP26)</f>
        <v>20.53023023142055</v>
      </c>
      <c r="BC25" s="38">
        <f>627.5095*(AR27-AR26)</f>
        <v>46.369052890941148</v>
      </c>
      <c r="BD25" s="38">
        <f>627.5095*(AT27-AT26)</f>
        <v>35.994715793867023</v>
      </c>
      <c r="BE25" s="95">
        <f>627.5095*(AV27-AV26)</f>
        <v>36.928488383533193</v>
      </c>
      <c r="BF25" s="39">
        <f t="shared" si="0"/>
        <v>-9.4405645074079558</v>
      </c>
      <c r="BG25" s="39">
        <f t="shared" si="1"/>
        <v>0.93377258966616949</v>
      </c>
      <c r="BH25" s="358">
        <f t="shared" si="2"/>
        <v>0.16955758992861547</v>
      </c>
      <c r="BI25" s="38">
        <f>627.5095*(AY27-AY26)</f>
        <v>42.305311252312357</v>
      </c>
      <c r="BJ25" s="38">
        <f>627.5095*(AZ27-AZ26)</f>
        <v>40.27344043356868</v>
      </c>
      <c r="BK25" s="38"/>
      <c r="BL25" s="5" t="s">
        <v>21</v>
      </c>
      <c r="BM25" s="313">
        <v>-2616.5634035619601</v>
      </c>
      <c r="BN25" s="42">
        <v>-2616.5634034448399</v>
      </c>
      <c r="BO25" s="21">
        <v>-4.7565513956184597</v>
      </c>
      <c r="BP25" s="28">
        <f t="shared" si="3"/>
        <v>-2621.3199548404582</v>
      </c>
      <c r="BQ25" s="10">
        <v>-4.9259571844532903</v>
      </c>
      <c r="BR25" s="10">
        <f t="shared" si="4"/>
        <v>-2621.4893606292931</v>
      </c>
      <c r="BS25" s="10">
        <v>-0.24238219949799999</v>
      </c>
      <c r="BT25" s="10">
        <f t="shared" si="5"/>
        <v>-2621.7317428287911</v>
      </c>
      <c r="BU25" s="18" t="s">
        <v>118</v>
      </c>
      <c r="BV25" s="34">
        <f>627.5095*(BN27-BN26)</f>
        <v>20.34768195763969</v>
      </c>
      <c r="BW25" s="34">
        <f>627.5095*(BP27-BP26)</f>
        <v>45.225251887604969</v>
      </c>
      <c r="BX25" s="34">
        <f>627.5095*(BR27-BR26)</f>
        <v>35.412997713977681</v>
      </c>
      <c r="BY25" s="34">
        <f>627.5095*(BT27-BT26)</f>
        <v>36.177212713715235</v>
      </c>
      <c r="BZ25" s="33">
        <f t="shared" si="6"/>
        <v>-9.0480391738897339</v>
      </c>
      <c r="CA25" s="33">
        <f t="shared" si="7"/>
        <v>0.76421499973755402</v>
      </c>
      <c r="CB25" s="105">
        <v>-2616.5634034448399</v>
      </c>
      <c r="CC25" s="86">
        <f t="shared" si="8"/>
        <v>0</v>
      </c>
      <c r="CD25" s="39">
        <f t="shared" si="9"/>
        <v>0.75127566981795724</v>
      </c>
      <c r="CE25" s="340"/>
      <c r="CF25" s="33">
        <v>35.412997713977681</v>
      </c>
      <c r="CG25" s="33">
        <v>36.177212713715235</v>
      </c>
      <c r="CH25" s="33">
        <v>35.994715793867023</v>
      </c>
      <c r="CI25" s="33">
        <v>36.928488383533193</v>
      </c>
      <c r="CJ25" s="75"/>
    </row>
    <row r="26" spans="1:89" ht="17">
      <c r="A26" s="1">
        <v>35.82</v>
      </c>
      <c r="B26" s="6"/>
      <c r="C26" s="289" t="s">
        <v>22</v>
      </c>
      <c r="D26" s="305"/>
      <c r="E26" s="303"/>
      <c r="F26" s="302"/>
      <c r="G26" s="303"/>
      <c r="H26" s="302"/>
      <c r="I26" s="33"/>
      <c r="J26" s="304"/>
      <c r="K26" s="18" t="s">
        <v>119</v>
      </c>
      <c r="L26" s="38"/>
      <c r="M26" s="38"/>
      <c r="N26" s="38"/>
      <c r="O26" s="38"/>
      <c r="P26" s="38"/>
      <c r="Q26" s="38"/>
      <c r="R26" s="38"/>
      <c r="S26" s="38"/>
      <c r="T26" s="38"/>
      <c r="U26" s="289" t="s">
        <v>22</v>
      </c>
      <c r="V26" s="33"/>
      <c r="W26" s="33"/>
      <c r="X26" s="302"/>
      <c r="Y26" s="33"/>
      <c r="Z26" s="302"/>
      <c r="AA26" s="33"/>
      <c r="AB26" s="304"/>
      <c r="AC26" s="18" t="s">
        <v>119</v>
      </c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5" t="s">
        <v>22</v>
      </c>
      <c r="AO26" s="311">
        <v>-2616.66903157969</v>
      </c>
      <c r="AP26" s="42">
        <v>-2616.6682896728098</v>
      </c>
      <c r="AQ26" s="173">
        <v>-5.1263638677090002</v>
      </c>
      <c r="AR26" s="173">
        <f t="shared" si="10"/>
        <v>-2621.794653540519</v>
      </c>
      <c r="AS26" s="173">
        <v>-5.2982032576079998</v>
      </c>
      <c r="AT26" s="173">
        <f t="shared" si="11"/>
        <v>-2621.9664929304176</v>
      </c>
      <c r="AU26" s="52">
        <v>-0.26238578491300002</v>
      </c>
      <c r="AV26" s="52">
        <f t="shared" si="12"/>
        <v>-2622.2288787153307</v>
      </c>
      <c r="AW26" s="52">
        <v>-1.3979602521800001</v>
      </c>
      <c r="AX26" s="52">
        <v>-3.7284036155289999</v>
      </c>
      <c r="AY26" s="52">
        <f t="shared" si="13"/>
        <v>-2621.6083607621713</v>
      </c>
      <c r="AZ26" s="52">
        <f t="shared" si="14"/>
        <v>-2621.5152143729974</v>
      </c>
      <c r="BA26" s="18" t="s">
        <v>119</v>
      </c>
      <c r="BB26" s="38">
        <f>627.5095*(AP27-AP25)</f>
        <v>18.576829315250048</v>
      </c>
      <c r="BC26" s="38">
        <f>627.5095*(AR27-AR25)</f>
        <v>42.41362604744976</v>
      </c>
      <c r="BD26" s="38">
        <f>627.5095*(AT27-AT25)</f>
        <v>32.316590976430021</v>
      </c>
      <c r="BE26" s="95">
        <f>627.5095*(AV27-AV25)</f>
        <v>32.29999281285658</v>
      </c>
      <c r="BF26" s="39">
        <f t="shared" si="0"/>
        <v>-10.113633234593181</v>
      </c>
      <c r="BG26" s="39">
        <f t="shared" si="1"/>
        <v>-1.6598163573441127E-2</v>
      </c>
      <c r="BH26" s="358">
        <f t="shared" si="2"/>
        <v>0.32055513500057131</v>
      </c>
      <c r="BI26" s="38">
        <f>627.5095*(AY27-AY25)</f>
        <v>37.824483275894082</v>
      </c>
      <c r="BJ26" s="38">
        <f>627.5095*(AZ27-AZ25)</f>
        <v>35.529911890829631</v>
      </c>
      <c r="BK26" s="38"/>
      <c r="BL26" s="5" t="s">
        <v>22</v>
      </c>
      <c r="BM26" s="313">
        <v>-2616.5658642498101</v>
      </c>
      <c r="BN26" s="42">
        <v>-2616.5658641372102</v>
      </c>
      <c r="BO26" s="21">
        <v>-4.7599914794012701</v>
      </c>
      <c r="BP26" s="28">
        <f t="shared" si="3"/>
        <v>-2621.3258556166115</v>
      </c>
      <c r="BQ26" s="10">
        <v>-4.9289267427086303</v>
      </c>
      <c r="BR26" s="10">
        <f t="shared" si="4"/>
        <v>-2621.4947908799186</v>
      </c>
      <c r="BS26" s="10">
        <v>-0.24413734152899999</v>
      </c>
      <c r="BT26" s="10">
        <f t="shared" si="5"/>
        <v>-2621.7389282214476</v>
      </c>
      <c r="BU26" s="18" t="s">
        <v>119</v>
      </c>
      <c r="BV26" s="34">
        <f>627.5095*(BN27-BN25)</f>
        <v>18.803574118712927</v>
      </c>
      <c r="BW26" s="34">
        <f>627.5095*(BP27-BP25)</f>
        <v>41.522458794011037</v>
      </c>
      <c r="BX26" s="34">
        <f>627.5095*(BR27-BR25)</f>
        <v>32.00546385908131</v>
      </c>
      <c r="BY26" s="34">
        <f>627.5095*(BT27-BT25)</f>
        <v>31.668310560507297</v>
      </c>
      <c r="BZ26" s="33">
        <f t="shared" si="6"/>
        <v>-9.8541482335037394</v>
      </c>
      <c r="CA26" s="33">
        <f t="shared" si="7"/>
        <v>-0.33715329857401244</v>
      </c>
      <c r="CB26" s="105">
        <v>-2616.5658641372102</v>
      </c>
      <c r="CC26" s="86">
        <f t="shared" si="8"/>
        <v>0</v>
      </c>
      <c r="CD26" s="39">
        <f t="shared" si="9"/>
        <v>0.63168225234928244</v>
      </c>
      <c r="CE26" s="340"/>
      <c r="CF26" s="33">
        <v>32.00546385908131</v>
      </c>
      <c r="CG26" s="33">
        <v>31.668310560507297</v>
      </c>
      <c r="CH26" s="33">
        <v>32.316590976430021</v>
      </c>
      <c r="CI26" s="33">
        <v>32.29999281285658</v>
      </c>
      <c r="CJ26" s="75"/>
    </row>
    <row r="27" spans="1:89" ht="17">
      <c r="A27" s="1">
        <v>1.46</v>
      </c>
      <c r="B27" s="6"/>
      <c r="C27" s="289" t="s">
        <v>23</v>
      </c>
      <c r="D27" s="305"/>
      <c r="E27" s="303"/>
      <c r="F27" s="302"/>
      <c r="G27" s="303"/>
      <c r="H27" s="302"/>
      <c r="I27" s="33"/>
      <c r="J27" s="304"/>
      <c r="K27" s="18" t="s">
        <v>120</v>
      </c>
      <c r="L27" s="38"/>
      <c r="M27" s="38"/>
      <c r="N27" s="38"/>
      <c r="O27" s="38"/>
      <c r="P27" s="38"/>
      <c r="Q27" s="38"/>
      <c r="R27" s="38"/>
      <c r="S27" s="38"/>
      <c r="T27" s="38"/>
      <c r="U27" s="289" t="s">
        <v>23</v>
      </c>
      <c r="V27" s="33"/>
      <c r="W27" s="33"/>
      <c r="X27" s="302"/>
      <c r="Y27" s="33"/>
      <c r="Z27" s="302"/>
      <c r="AA27" s="33"/>
      <c r="AB27" s="304"/>
      <c r="AC27" s="18" t="s">
        <v>120</v>
      </c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5" t="s">
        <v>23</v>
      </c>
      <c r="AO27" s="311">
        <v>-2616.6363269825802</v>
      </c>
      <c r="AP27" s="42">
        <v>-2616.6355726697502</v>
      </c>
      <c r="AQ27" s="173">
        <v>-5.0851870844739997</v>
      </c>
      <c r="AR27" s="173">
        <f t="shared" si="10"/>
        <v>-2621.7207597542242</v>
      </c>
      <c r="AS27" s="173">
        <v>-5.2735590322019998</v>
      </c>
      <c r="AT27" s="173">
        <f t="shared" si="11"/>
        <v>-2621.909131701952</v>
      </c>
      <c r="AU27" s="52">
        <v>-0.26089772363300001</v>
      </c>
      <c r="AV27" s="52">
        <f t="shared" si="12"/>
        <v>-2622.1700294255852</v>
      </c>
      <c r="AW27" s="52">
        <v>-1.3809856280699999</v>
      </c>
      <c r="AX27" s="52">
        <v>-3.7042014564049999</v>
      </c>
      <c r="AY27" s="52">
        <f t="shared" si="13"/>
        <v>-2621.5409429601264</v>
      </c>
      <c r="AZ27" s="52">
        <f t="shared" si="14"/>
        <v>-2621.4510345630765</v>
      </c>
      <c r="BA27" s="18" t="s">
        <v>120</v>
      </c>
      <c r="BB27" s="38">
        <f>627.5095*(AP25-AP26)</f>
        <v>1.9534009161705022</v>
      </c>
      <c r="BC27" s="38">
        <f>627.5095*(AR25-AR26)</f>
        <v>3.955426843491384</v>
      </c>
      <c r="BD27" s="38">
        <f>627.5095*(AT25-AT26)</f>
        <v>3.6781248174369998</v>
      </c>
      <c r="BE27" s="95">
        <f>627.5095*(AV25-AV26)</f>
        <v>4.6284955706766109</v>
      </c>
      <c r="BF27" s="39">
        <f t="shared" si="0"/>
        <v>0.67306872718522692</v>
      </c>
      <c r="BG27" s="39">
        <f t="shared" si="1"/>
        <v>0.95037075323961107</v>
      </c>
      <c r="BH27" s="358">
        <f t="shared" si="2"/>
        <v>-0.1509975450719514</v>
      </c>
      <c r="BI27" s="38">
        <f>627.5095*(AY25-AY26)</f>
        <v>4.4808279764182801</v>
      </c>
      <c r="BJ27" s="38">
        <f>627.5095*(AZ25-AZ26)</f>
        <v>4.7435285427390488</v>
      </c>
      <c r="BK27" s="38"/>
      <c r="BL27" s="5" t="s">
        <v>23</v>
      </c>
      <c r="BM27" s="313">
        <v>-2616.5334381582702</v>
      </c>
      <c r="BN27" s="42">
        <v>-2616.5334380433301</v>
      </c>
      <c r="BO27" s="21">
        <v>-4.7203465498344999</v>
      </c>
      <c r="BP27" s="28">
        <f t="shared" si="3"/>
        <v>-2621.2537845931647</v>
      </c>
      <c r="BQ27" s="28">
        <v>-4.9049186348528897</v>
      </c>
      <c r="BR27" s="10">
        <f t="shared" si="4"/>
        <v>-2621.438356678183</v>
      </c>
      <c r="BS27" s="10">
        <v>-0.24291948745700001</v>
      </c>
      <c r="BT27" s="10">
        <f t="shared" si="5"/>
        <v>-2621.6812761656402</v>
      </c>
      <c r="BU27" s="18" t="s">
        <v>120</v>
      </c>
      <c r="BV27" s="34">
        <f>627.5095*(BN25-BN26)</f>
        <v>1.5441078389267644</v>
      </c>
      <c r="BW27" s="34">
        <f>627.5095*(BP25-BP26)</f>
        <v>3.7027930935939262</v>
      </c>
      <c r="BX27" s="34">
        <f>627.5095*(BR25-BR26)</f>
        <v>3.4075338548963763</v>
      </c>
      <c r="BY27" s="34">
        <f>627.5095*(BT25-BT26)</f>
        <v>4.5089021532079387</v>
      </c>
      <c r="BZ27" s="33">
        <f t="shared" si="6"/>
        <v>0.80610905961401258</v>
      </c>
      <c r="CA27" s="33">
        <f t="shared" si="7"/>
        <v>1.1013682983115625</v>
      </c>
      <c r="CB27" s="105">
        <v>-2616.5334380433301</v>
      </c>
      <c r="CC27" s="86">
        <f t="shared" si="8"/>
        <v>0</v>
      </c>
      <c r="CD27" s="39">
        <f t="shared" si="9"/>
        <v>0.11959341746867214</v>
      </c>
      <c r="CE27" s="340"/>
      <c r="CF27" s="33">
        <v>3.4075338548963763</v>
      </c>
      <c r="CG27" s="33">
        <v>4.5089021532079387</v>
      </c>
      <c r="CH27" s="33">
        <v>3.6781248174369998</v>
      </c>
      <c r="CI27" s="33">
        <v>4.6284955706766109</v>
      </c>
      <c r="CJ27" s="75"/>
    </row>
    <row r="28" spans="1:89" ht="17">
      <c r="A28" s="1">
        <v>33</v>
      </c>
      <c r="B28" s="6"/>
      <c r="C28" s="289" t="s">
        <v>24</v>
      </c>
      <c r="D28" s="305"/>
      <c r="E28" s="303"/>
      <c r="F28" s="302"/>
      <c r="G28" s="303"/>
      <c r="H28" s="302"/>
      <c r="I28" s="33"/>
      <c r="J28" s="304"/>
      <c r="K28" s="18" t="s">
        <v>118</v>
      </c>
      <c r="L28" s="38"/>
      <c r="M28" s="38"/>
      <c r="N28" s="38"/>
      <c r="O28" s="38"/>
      <c r="P28" s="38"/>
      <c r="Q28" s="38"/>
      <c r="R28" s="38"/>
      <c r="S28" s="38"/>
      <c r="T28" s="38"/>
      <c r="U28" s="289" t="s">
        <v>24</v>
      </c>
      <c r="V28" s="33"/>
      <c r="W28" s="33"/>
      <c r="X28" s="302"/>
      <c r="Y28" s="33"/>
      <c r="Z28" s="302"/>
      <c r="AA28" s="33"/>
      <c r="AB28" s="304"/>
      <c r="AC28" s="18" t="s">
        <v>118</v>
      </c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5" t="s">
        <v>24</v>
      </c>
      <c r="AO28" s="311">
        <v>-2616.57704900097</v>
      </c>
      <c r="AP28" s="42">
        <v>-2616.5762808632298</v>
      </c>
      <c r="AQ28" s="42">
        <v>-5.1625113482909999</v>
      </c>
      <c r="AR28" s="33">
        <f t="shared" si="10"/>
        <v>-2621.7387922115208</v>
      </c>
      <c r="AS28" s="33">
        <v>-5.3442909656530002</v>
      </c>
      <c r="AT28" s="52">
        <f t="shared" si="11"/>
        <v>-2621.9205718288827</v>
      </c>
      <c r="AU28" s="52">
        <v>-0.27957639272899998</v>
      </c>
      <c r="AV28" s="52">
        <f t="shared" si="12"/>
        <v>-2622.2001482216115</v>
      </c>
      <c r="AW28" s="52">
        <v>-1.4150284252480001</v>
      </c>
      <c r="AX28" s="52">
        <v>-3.747482923043</v>
      </c>
      <c r="AY28" s="52">
        <f t="shared" si="13"/>
        <v>-2621.5449365126306</v>
      </c>
      <c r="AZ28" s="52">
        <f t="shared" si="14"/>
        <v>-2621.4480086631856</v>
      </c>
      <c r="BA28" s="18" t="s">
        <v>118</v>
      </c>
      <c r="BB28" s="38">
        <f>627.5095*(AP30-AP29)</f>
        <v>48.367955641484414</v>
      </c>
      <c r="BC28" s="38">
        <f>627.5095*(AR30-AR29)</f>
        <v>31.049829784461604</v>
      </c>
      <c r="BD28" s="38">
        <f>627.5095*(AT30-AT29)</f>
        <v>33.160631246973985</v>
      </c>
      <c r="BE28" s="95">
        <f>627.5095*(AV30-AV29)</f>
        <v>28.593267481555213</v>
      </c>
      <c r="BF28" s="39">
        <f t="shared" si="0"/>
        <v>-2.4565623029063914</v>
      </c>
      <c r="BG28" s="39">
        <f t="shared" si="1"/>
        <v>-4.5673637654187722</v>
      </c>
      <c r="BH28" s="358">
        <f t="shared" si="2"/>
        <v>-0.67369757009155506</v>
      </c>
      <c r="BI28" s="38">
        <f>627.5095*(AY30-AY29)</f>
        <v>33.667508729924961</v>
      </c>
      <c r="BJ28" s="38">
        <f>627.5095*(AZ30-AZ29)</f>
        <v>34.976348203084676</v>
      </c>
      <c r="BK28" s="38"/>
      <c r="BL28" s="5" t="s">
        <v>24</v>
      </c>
      <c r="BM28" s="313">
        <v>-2616.4744035642698</v>
      </c>
      <c r="BN28" s="42">
        <v>-2616.4744034523501</v>
      </c>
      <c r="BO28" s="21">
        <v>-4.7956228928887503</v>
      </c>
      <c r="BP28" s="28">
        <f t="shared" si="3"/>
        <v>-2621.2700263452389</v>
      </c>
      <c r="BQ28" s="28">
        <v>-4.9760793304134197</v>
      </c>
      <c r="BR28" s="10">
        <f t="shared" si="4"/>
        <v>-2621.4504827827636</v>
      </c>
      <c r="BS28" s="10">
        <v>-0.25908631073499999</v>
      </c>
      <c r="BT28" s="10">
        <f t="shared" si="5"/>
        <v>-2621.7095690934984</v>
      </c>
      <c r="BU28" s="18" t="s">
        <v>118</v>
      </c>
      <c r="BV28" s="34">
        <f>627.5095*(BN30-BN29)</f>
        <v>48.224298454840074</v>
      </c>
      <c r="BW28" s="34">
        <f>627.5095*(BP30-BP29)</f>
        <v>31.73695943915796</v>
      </c>
      <c r="BX28" s="34">
        <f>627.5095*(BR30-BR29)</f>
        <v>33.089328218404333</v>
      </c>
      <c r="BY28" s="34">
        <f>627.5095*(BT30-BT29)</f>
        <v>29.195662023077116</v>
      </c>
      <c r="BZ28" s="33">
        <f t="shared" si="6"/>
        <v>-2.5412974160808446</v>
      </c>
      <c r="CA28" s="33">
        <f t="shared" si="7"/>
        <v>-3.8936661953272171</v>
      </c>
      <c r="CB28" s="105">
        <v>-2616.4744034523501</v>
      </c>
      <c r="CC28" s="86">
        <f t="shared" si="8"/>
        <v>0</v>
      </c>
      <c r="CD28" s="39">
        <f t="shared" si="9"/>
        <v>-0.60239454152190319</v>
      </c>
      <c r="CE28" s="340"/>
      <c r="CF28" s="33">
        <v>33.089328218404333</v>
      </c>
      <c r="CG28" s="33">
        <v>29.195662023077116</v>
      </c>
      <c r="CH28" s="33">
        <v>33.160631246973985</v>
      </c>
      <c r="CI28" s="33">
        <v>28.593267481555213</v>
      </c>
      <c r="CJ28" s="75"/>
    </row>
    <row r="29" spans="1:89" ht="17">
      <c r="A29" s="1">
        <v>4.93</v>
      </c>
      <c r="B29" s="6"/>
      <c r="C29" s="289" t="s">
        <v>25</v>
      </c>
      <c r="D29" s="305"/>
      <c r="E29" s="303"/>
      <c r="F29" s="302"/>
      <c r="G29" s="303"/>
      <c r="H29" s="302"/>
      <c r="I29" s="33"/>
      <c r="J29" s="304"/>
      <c r="K29" s="18" t="s">
        <v>119</v>
      </c>
      <c r="L29" s="38"/>
      <c r="M29" s="38"/>
      <c r="N29" s="38"/>
      <c r="O29" s="38"/>
      <c r="P29" s="38"/>
      <c r="Q29" s="38"/>
      <c r="R29" s="38"/>
      <c r="S29" s="38"/>
      <c r="T29" s="38"/>
      <c r="U29" s="289" t="s">
        <v>25</v>
      </c>
      <c r="V29" s="33"/>
      <c r="W29" s="33"/>
      <c r="X29" s="302"/>
      <c r="Y29" s="33"/>
      <c r="Z29" s="302"/>
      <c r="AA29" s="33"/>
      <c r="AB29" s="304"/>
      <c r="AC29" s="18" t="s">
        <v>119</v>
      </c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5" t="s">
        <v>25</v>
      </c>
      <c r="AO29" s="311">
        <v>-2616.6659302387502</v>
      </c>
      <c r="AP29" s="42">
        <v>-2616.6651766976802</v>
      </c>
      <c r="AQ29" s="42">
        <v>-5.1231734389590002</v>
      </c>
      <c r="AR29" s="33">
        <f t="shared" si="10"/>
        <v>-2621.7883501366391</v>
      </c>
      <c r="AS29" s="33">
        <v>-5.2954547365689999</v>
      </c>
      <c r="AT29" s="52">
        <f t="shared" si="11"/>
        <v>-2621.9606314342491</v>
      </c>
      <c r="AU29" s="52">
        <v>-0.26087127295200002</v>
      </c>
      <c r="AV29" s="52">
        <f t="shared" si="12"/>
        <v>-2622.2215027072011</v>
      </c>
      <c r="AW29" s="52">
        <v>-1.3981900920649999</v>
      </c>
      <c r="AX29" s="52">
        <v>-3.724983346893</v>
      </c>
      <c r="AY29" s="52">
        <f t="shared" si="13"/>
        <v>-2621.6012200779733</v>
      </c>
      <c r="AZ29" s="52">
        <f t="shared" si="14"/>
        <v>-2621.507655048641</v>
      </c>
      <c r="BA29" s="18" t="s">
        <v>119</v>
      </c>
      <c r="BB29" s="38">
        <f>627.5095*(AP30-AP28)</f>
        <v>-7.4150249865317015</v>
      </c>
      <c r="BC29" s="38">
        <f>627.5095*(AR30-AR28)</f>
        <v>-4.8239027547058187E-2</v>
      </c>
      <c r="BD29" s="38">
        <f>627.5095*(AT30-AT28)</f>
        <v>8.0228483132925348</v>
      </c>
      <c r="BE29" s="95">
        <f>627.5095*(AV30-AV28)</f>
        <v>15.193124906434001</v>
      </c>
      <c r="BF29" s="39">
        <f t="shared" si="0"/>
        <v>15.241363933981059</v>
      </c>
      <c r="BG29" s="39">
        <f t="shared" si="1"/>
        <v>7.170276593141466</v>
      </c>
      <c r="BH29" s="358">
        <f t="shared" si="2"/>
        <v>0.58195435854498889</v>
      </c>
      <c r="BI29" s="38">
        <f>627.5095*(AY30-AY28)</f>
        <v>-1.650963216496359</v>
      </c>
      <c r="BJ29" s="38">
        <f>627.5095*(AZ30-AZ28)</f>
        <v>-2.4523253108283303</v>
      </c>
      <c r="BK29" s="38"/>
      <c r="BL29" s="5" t="s">
        <v>25</v>
      </c>
      <c r="BM29" s="313">
        <v>-2616.5634035605799</v>
      </c>
      <c r="BN29" s="42">
        <v>-2616.5634034434302</v>
      </c>
      <c r="BO29" s="21">
        <v>-4.7565513983878098</v>
      </c>
      <c r="BP29" s="28">
        <f t="shared" si="3"/>
        <v>-2621.3199548418179</v>
      </c>
      <c r="BQ29" s="28">
        <v>-4.92595718603945</v>
      </c>
      <c r="BR29" s="10">
        <f t="shared" si="4"/>
        <v>-2621.4893606294695</v>
      </c>
      <c r="BS29" s="10">
        <v>-0.24238219959400001</v>
      </c>
      <c r="BT29" s="10">
        <f t="shared" si="5"/>
        <v>-2621.7317428290635</v>
      </c>
      <c r="BU29" s="18" t="s">
        <v>119</v>
      </c>
      <c r="BV29" s="34">
        <f>627.5095*(BN30-BN28)</f>
        <v>-7.6240414478206855</v>
      </c>
      <c r="BW29" s="34">
        <f>627.5095*(BP30-BP28)</f>
        <v>0.40635351510925011</v>
      </c>
      <c r="BX29" s="34">
        <f>627.5095*(BR30-BR28)</f>
        <v>8.6931100709254423</v>
      </c>
      <c r="BY29" s="34">
        <f>627.5095*(BT30-BT28)</f>
        <v>15.281432305521919</v>
      </c>
      <c r="BZ29" s="33">
        <f t="shared" si="6"/>
        <v>14.875078790412669</v>
      </c>
      <c r="CA29" s="33">
        <f t="shared" si="7"/>
        <v>6.5883222345964771</v>
      </c>
      <c r="CB29" s="105">
        <v>-2616.5634034434302</v>
      </c>
      <c r="CC29" s="86">
        <f t="shared" si="8"/>
        <v>0</v>
      </c>
      <c r="CD29" s="39">
        <f t="shared" si="9"/>
        <v>-8.8307399087918625E-2</v>
      </c>
      <c r="CE29" s="340"/>
      <c r="CF29" s="33">
        <v>8.6931100709254423</v>
      </c>
      <c r="CG29" s="33">
        <v>15.281432305521919</v>
      </c>
      <c r="CH29" s="33">
        <v>8.0228483132925348</v>
      </c>
      <c r="CI29" s="33">
        <v>15.193124906434001</v>
      </c>
      <c r="CJ29" s="75"/>
    </row>
    <row r="30" spans="1:89" ht="17">
      <c r="A30" s="1">
        <v>28.07</v>
      </c>
      <c r="B30" s="6"/>
      <c r="C30" s="289" t="s">
        <v>26</v>
      </c>
      <c r="D30" s="305"/>
      <c r="E30" s="303"/>
      <c r="F30" s="302"/>
      <c r="G30" s="303"/>
      <c r="H30" s="302"/>
      <c r="I30" s="33"/>
      <c r="J30" s="304"/>
      <c r="K30" s="18" t="s">
        <v>120</v>
      </c>
      <c r="L30" s="38"/>
      <c r="M30" s="38"/>
      <c r="N30" s="38"/>
      <c r="O30" s="38"/>
      <c r="P30" s="38"/>
      <c r="Q30" s="38"/>
      <c r="R30" s="38"/>
      <c r="S30" s="38"/>
      <c r="T30" s="38"/>
      <c r="U30" s="289" t="s">
        <v>26</v>
      </c>
      <c r="V30" s="33"/>
      <c r="W30" s="33"/>
      <c r="X30" s="302"/>
      <c r="Y30" s="33"/>
      <c r="Z30" s="302"/>
      <c r="AA30" s="33"/>
      <c r="AB30" s="304"/>
      <c r="AC30" s="18" t="s">
        <v>120</v>
      </c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5" t="s">
        <v>26</v>
      </c>
      <c r="AO30" s="311">
        <v>-2616.5888550300301</v>
      </c>
      <c r="AP30" s="42">
        <v>-2616.5880974572201</v>
      </c>
      <c r="AQ30" s="42">
        <v>-5.1507716280810003</v>
      </c>
      <c r="AR30" s="33">
        <f t="shared" si="10"/>
        <v>-2621.7388690853013</v>
      </c>
      <c r="AS30" s="33">
        <v>-5.3196891495849998</v>
      </c>
      <c r="AT30" s="52">
        <f t="shared" si="11"/>
        <v>-2621.9077866068051</v>
      </c>
      <c r="AU30" s="52">
        <v>-0.26814983011400001</v>
      </c>
      <c r="AV30" s="52">
        <f t="shared" si="12"/>
        <v>-2622.1759364369191</v>
      </c>
      <c r="AW30" s="52">
        <v>-1.409372216585</v>
      </c>
      <c r="AX30" s="52">
        <v>-3.7413994114959999</v>
      </c>
      <c r="AY30" s="52">
        <f t="shared" si="13"/>
        <v>-2621.5475674898771</v>
      </c>
      <c r="AZ30" s="52">
        <f t="shared" si="14"/>
        <v>-2621.451916692165</v>
      </c>
      <c r="BA30" s="18" t="s">
        <v>120</v>
      </c>
      <c r="BB30" s="38">
        <f>627.5095*(AP28-AP29)</f>
        <v>55.782980628016112</v>
      </c>
      <c r="BC30" s="38">
        <f>627.5095*(AR28-AR29)</f>
        <v>31.098068812008663</v>
      </c>
      <c r="BD30" s="38">
        <f>627.5095*(AT28-AT29)</f>
        <v>25.13778293368145</v>
      </c>
      <c r="BE30" s="95">
        <f>627.5095*(AV28-AV29)</f>
        <v>13.400142575121212</v>
      </c>
      <c r="BF30" s="39">
        <f t="shared" si="0"/>
        <v>-17.697926236887451</v>
      </c>
      <c r="BG30" s="39">
        <f t="shared" si="1"/>
        <v>-11.737640358560238</v>
      </c>
      <c r="BH30" s="358">
        <f t="shared" si="2"/>
        <v>-1.2556519286365475</v>
      </c>
      <c r="BI30" s="38">
        <f>627.5095*(AY28-AY29)</f>
        <v>35.318471946421319</v>
      </c>
      <c r="BJ30" s="38">
        <f>627.5095*(AZ28-AZ29)</f>
        <v>37.428673513913004</v>
      </c>
      <c r="BK30" s="38"/>
      <c r="BL30" s="5" t="s">
        <v>26</v>
      </c>
      <c r="BM30" s="313">
        <v>-2616.4865532489098</v>
      </c>
      <c r="BN30" s="42">
        <v>-2616.4865531352598</v>
      </c>
      <c r="BO30" s="21">
        <v>-4.7828256444600203</v>
      </c>
      <c r="BP30" s="28">
        <f t="shared" si="3"/>
        <v>-2621.2693787797198</v>
      </c>
      <c r="BQ30" s="28">
        <v>-4.9500762953700601</v>
      </c>
      <c r="BR30" s="10">
        <f t="shared" si="4"/>
        <v>-2621.4366294306296</v>
      </c>
      <c r="BS30" s="10">
        <v>-0.248587151384</v>
      </c>
      <c r="BT30" s="10">
        <f t="shared" si="5"/>
        <v>-2621.6852165820137</v>
      </c>
      <c r="BU30" s="18" t="s">
        <v>120</v>
      </c>
      <c r="BV30" s="34">
        <f>627.5095*(BN28-BN29)</f>
        <v>55.848339902660754</v>
      </c>
      <c r="BW30" s="34">
        <f>627.5095*(BP28-BP29)</f>
        <v>31.330605924048712</v>
      </c>
      <c r="BX30" s="34">
        <f>627.5095*(BR28-BR29)</f>
        <v>24.396218147478887</v>
      </c>
      <c r="BY30" s="34">
        <f>627.5095*(BT28-BT29)</f>
        <v>13.914229717555196</v>
      </c>
      <c r="BZ30" s="33">
        <f t="shared" si="6"/>
        <v>-17.416376206493517</v>
      </c>
      <c r="CA30" s="33">
        <f t="shared" si="7"/>
        <v>-10.481988429923691</v>
      </c>
      <c r="CB30" s="105">
        <v>-2616.4865531352598</v>
      </c>
      <c r="CC30" s="86">
        <f t="shared" si="8"/>
        <v>0</v>
      </c>
      <c r="CD30" s="39">
        <f t="shared" si="9"/>
        <v>-0.51408714243398457</v>
      </c>
      <c r="CE30" s="340"/>
      <c r="CF30" s="33">
        <v>24.396218147478887</v>
      </c>
      <c r="CG30" s="33">
        <v>13.914229717555196</v>
      </c>
      <c r="CH30" s="33">
        <v>25.13778293368145</v>
      </c>
      <c r="CI30" s="33">
        <v>13.400142575121212</v>
      </c>
      <c r="CJ30" s="75"/>
      <c r="CK30" s="23"/>
    </row>
    <row r="31" spans="1:89" ht="17">
      <c r="A31" s="26">
        <v>-5.28</v>
      </c>
      <c r="B31" s="6"/>
      <c r="C31" s="289" t="s">
        <v>27</v>
      </c>
      <c r="D31" s="305">
        <v>-1024.38777136</v>
      </c>
      <c r="E31" s="303">
        <v>-3.2469761199999998</v>
      </c>
      <c r="F31" s="302">
        <f t="shared" ref="F31:F68" si="20">D31+E31</f>
        <v>-1027.63474748</v>
      </c>
      <c r="G31" s="303">
        <v>-3.461269079135</v>
      </c>
      <c r="H31" s="302">
        <f t="shared" ref="H31:H68" si="21">D31+G31</f>
        <v>-1027.849040439135</v>
      </c>
      <c r="I31" s="33">
        <v>-0.13733088207399999</v>
      </c>
      <c r="J31" s="304">
        <f t="shared" ref="J31:J68" si="22">D31+G31+I31</f>
        <v>-1027.9863713212089</v>
      </c>
      <c r="K31" s="18" t="s">
        <v>118</v>
      </c>
      <c r="L31" s="38">
        <f>627.5095*(D33-D32)</f>
        <v>-9.7557082187955562</v>
      </c>
      <c r="M31" s="38">
        <f>627.5095*(F33-F32)</f>
        <v>-7.7505643625785554</v>
      </c>
      <c r="N31" s="38">
        <f>627.5095*(H33-H32)</f>
        <v>-5.2851631049832717</v>
      </c>
      <c r="O31" s="38">
        <f>627.5095*(J33-J32)</f>
        <v>-3.4767110572861117</v>
      </c>
      <c r="P31" s="34">
        <f t="shared" si="15"/>
        <v>4.2738533052924437</v>
      </c>
      <c r="Q31" s="38">
        <f t="shared" si="16"/>
        <v>1.8084520476971599</v>
      </c>
      <c r="R31" s="38">
        <f t="shared" ref="R31:R68" si="23">N31-BD31</f>
        <v>-8.8320520147116E-3</v>
      </c>
      <c r="S31" s="38">
        <f t="shared" ref="S31:S68" si="24">O31-BE31</f>
        <v>-1.5324008022130631E-2</v>
      </c>
      <c r="T31" s="38"/>
      <c r="U31" s="289" t="s">
        <v>27</v>
      </c>
      <c r="V31" s="33">
        <v>-1024.2593471187499</v>
      </c>
      <c r="W31" s="33">
        <v>-2.8961849499999999</v>
      </c>
      <c r="X31" s="302">
        <f t="shared" ref="X31:X68" si="25">V31+W31</f>
        <v>-1027.1555320687498</v>
      </c>
      <c r="Y31" s="33">
        <v>-3.1167324715850002</v>
      </c>
      <c r="Z31" s="302">
        <f t="shared" ref="Z31:Z68" si="26">V31+Y31</f>
        <v>-1027.3760795903349</v>
      </c>
      <c r="AA31" s="33">
        <v>-0.119620985911</v>
      </c>
      <c r="AB31" s="304">
        <f t="shared" ref="AB31:AB68" si="27">V31+Y31+AA31</f>
        <v>-1027.495700576246</v>
      </c>
      <c r="AC31" s="18" t="s">
        <v>118</v>
      </c>
      <c r="AD31" s="38">
        <f>627.5095*(V33-V32)</f>
        <v>-8.3237123002751492</v>
      </c>
      <c r="AE31" s="38">
        <f>627.5095*(X33-X32)</f>
        <v>-9.1826033781896932</v>
      </c>
      <c r="AF31" s="38">
        <f>627.5095*(Z33-Z32)</f>
        <v>-4.1267770062122375</v>
      </c>
      <c r="AG31" s="38">
        <f>627.5095*(AB33-AB32)</f>
        <v>-2.7288465025954718</v>
      </c>
      <c r="AH31" s="38">
        <f t="shared" ref="AH31:AH68" si="28">AG31-AE31</f>
        <v>6.4537568755942214</v>
      </c>
      <c r="AI31" s="38">
        <f t="shared" ref="AI31:AI68" si="29">AG31-AF31</f>
        <v>1.3979305036167657</v>
      </c>
      <c r="AJ31" s="38">
        <f t="shared" ref="AJ31:AJ62" si="30">AF31-BX31</f>
        <v>3.273866639402101E-3</v>
      </c>
      <c r="AK31" s="38">
        <f t="shared" ref="AK31:AK62" si="31">AG31-BY31</f>
        <v>3.8498464958105494E-3</v>
      </c>
      <c r="AL31" s="38"/>
      <c r="AM31" s="472" t="s">
        <v>637</v>
      </c>
      <c r="AN31" s="5" t="s">
        <v>27</v>
      </c>
      <c r="AO31" s="311">
        <v>-1024.3877713628699</v>
      </c>
      <c r="AP31" s="222">
        <v>-1024.3874362404099</v>
      </c>
      <c r="AQ31" s="52">
        <v>-3.3055583046099999</v>
      </c>
      <c r="AR31" s="33">
        <f t="shared" si="10"/>
        <v>-1027.6929945450199</v>
      </c>
      <c r="AS31" s="33">
        <v>-3.4623755797840001</v>
      </c>
      <c r="AT31" s="52">
        <f t="shared" si="11"/>
        <v>-1027.849811820194</v>
      </c>
      <c r="AU31" s="4">
        <v>-0.137491289697</v>
      </c>
      <c r="AV31" s="52">
        <f t="shared" si="12"/>
        <v>-1027.9873031098909</v>
      </c>
      <c r="AW31" s="52">
        <v>-0.83317292622200001</v>
      </c>
      <c r="AX31" s="93">
        <v>-2.4723853783880001</v>
      </c>
      <c r="AY31" s="52">
        <f t="shared" si="13"/>
        <v>-1027.6320230032161</v>
      </c>
      <c r="AZ31" s="52">
        <f t="shared" si="14"/>
        <v>-1027.6015372323143</v>
      </c>
      <c r="BA31" s="18" t="s">
        <v>118</v>
      </c>
      <c r="BB31" s="38">
        <f>627.5095*(AP33-AP32)</f>
        <v>-9.7372454522921341</v>
      </c>
      <c r="BC31" s="38">
        <f>627.5095*(AR33-AR32)</f>
        <v>-6.6573327797590363</v>
      </c>
      <c r="BD31" s="38">
        <f>627.5095*(AT33-AT32)</f>
        <v>-5.2763310529685601</v>
      </c>
      <c r="BE31" s="95">
        <f>627.5095*(AV33-AV32)</f>
        <v>-3.4613870492639811</v>
      </c>
      <c r="BF31" s="39">
        <f t="shared" si="0"/>
        <v>3.1959457304950551</v>
      </c>
      <c r="BG31" s="39">
        <f t="shared" si="1"/>
        <v>1.814944003704579</v>
      </c>
      <c r="BH31" s="358">
        <f t="shared" si="2"/>
        <v>0.41758947994422169</v>
      </c>
      <c r="BI31" s="38">
        <f>627.5095*(AY33-AY32)</f>
        <v>-7.7491228118635478</v>
      </c>
      <c r="BJ31" s="38">
        <f>627.5095*(AZ33-AZ32)</f>
        <v>-8.2950178280584836</v>
      </c>
      <c r="BK31" s="38"/>
      <c r="BL31" s="5" t="s">
        <v>27</v>
      </c>
      <c r="BM31" s="313">
        <v>-1024.25934711885</v>
      </c>
      <c r="BN31" s="42">
        <v>-1024.2593483401199</v>
      </c>
      <c r="BO31" s="21">
        <v>-2.9729380176931901</v>
      </c>
      <c r="BP31" s="28">
        <f t="shared" si="3"/>
        <v>-1027.2322863578131</v>
      </c>
      <c r="BQ31" s="28">
        <v>-3.1165257079263502</v>
      </c>
      <c r="BR31" s="10">
        <f t="shared" si="4"/>
        <v>-1027.3758740480462</v>
      </c>
      <c r="BS31" s="10">
        <v>-0.11960565343399999</v>
      </c>
      <c r="BT31" s="10">
        <f t="shared" si="5"/>
        <v>-1027.4954797014802</v>
      </c>
      <c r="BU31" s="18" t="s">
        <v>118</v>
      </c>
      <c r="BV31" s="34">
        <f>627.5095*(BN33-BN32)</f>
        <v>-8.3239121495217052</v>
      </c>
      <c r="BW31" s="34">
        <f>627.5095*(BP33-BP32)</f>
        <v>-8.6221168297331214</v>
      </c>
      <c r="BX31" s="34">
        <f>627.5095*(BR33-BR32)</f>
        <v>-4.1300508728516396</v>
      </c>
      <c r="BY31" s="34">
        <f>627.5095*(BT33-BT32)</f>
        <v>-2.7326963490912823</v>
      </c>
      <c r="BZ31" s="33">
        <f t="shared" si="6"/>
        <v>5.8894204806418387</v>
      </c>
      <c r="CA31" s="33">
        <f t="shared" si="7"/>
        <v>1.3973545237603573</v>
      </c>
      <c r="CB31" s="105">
        <v>-1024.2593483401199</v>
      </c>
      <c r="CC31" s="86">
        <f t="shared" si="8"/>
        <v>0</v>
      </c>
      <c r="CD31" s="39">
        <f t="shared" si="9"/>
        <v>-0.72869070017269877</v>
      </c>
      <c r="CE31" s="340"/>
      <c r="CF31" s="33">
        <v>-4.1267770062122375</v>
      </c>
      <c r="CG31" s="33">
        <v>-2.7288465025954718</v>
      </c>
      <c r="CH31" s="33">
        <v>-5.2851631049832717</v>
      </c>
      <c r="CI31" s="33">
        <v>-3.4767110572861117</v>
      </c>
      <c r="CJ31" s="75"/>
    </row>
    <row r="32" spans="1:89" ht="17">
      <c r="A32" s="1">
        <v>7.67</v>
      </c>
      <c r="B32" s="6"/>
      <c r="C32" s="289" t="s">
        <v>28</v>
      </c>
      <c r="D32" s="305">
        <v>-1136.98833595</v>
      </c>
      <c r="E32" s="303">
        <v>-3.5336034000000001</v>
      </c>
      <c r="F32" s="302">
        <f t="shared" si="20"/>
        <v>-1140.5219393499999</v>
      </c>
      <c r="G32" s="303">
        <v>-3.7718348647390001</v>
      </c>
      <c r="H32" s="302">
        <f t="shared" si="21"/>
        <v>-1140.760170814739</v>
      </c>
      <c r="I32" s="33">
        <v>-0.15625856179</v>
      </c>
      <c r="J32" s="304">
        <f t="shared" si="22"/>
        <v>-1140.9164293765291</v>
      </c>
      <c r="K32" s="18" t="s">
        <v>119</v>
      </c>
      <c r="L32" s="38">
        <f>627.5095*(D33-D31-D110)</f>
        <v>17.702380751324426</v>
      </c>
      <c r="M32" s="38">
        <f>627.5095*(F33-F31-F110)</f>
        <v>15.810188604973847</v>
      </c>
      <c r="N32" s="38">
        <f>627.5095*(H33-H31-H110)</f>
        <v>12.650758670881791</v>
      </c>
      <c r="O32" s="38">
        <f>627.5095*(J33-J31-J110)</f>
        <v>9.5841864579401985</v>
      </c>
      <c r="P32" s="38">
        <f t="shared" si="15"/>
        <v>-6.2260021470336486</v>
      </c>
      <c r="Q32" s="38">
        <f t="shared" si="16"/>
        <v>-3.0665722129415922</v>
      </c>
      <c r="R32" s="38">
        <f t="shared" si="23"/>
        <v>0.1637784304470955</v>
      </c>
      <c r="S32" s="38">
        <f t="shared" si="24"/>
        <v>0.17346751775478886</v>
      </c>
      <c r="T32" s="38"/>
      <c r="U32" s="289" t="s">
        <v>28</v>
      </c>
      <c r="V32" s="33">
        <v>-1136.86169357891</v>
      </c>
      <c r="W32" s="33">
        <v>-3.1817488699999998</v>
      </c>
      <c r="X32" s="302">
        <f t="shared" si="25"/>
        <v>-1140.0434424489101</v>
      </c>
      <c r="Y32" s="33">
        <v>-3.430066376194</v>
      </c>
      <c r="Z32" s="302">
        <f t="shared" si="26"/>
        <v>-1140.291759955104</v>
      </c>
      <c r="AA32" s="33">
        <v>-0.138148641017</v>
      </c>
      <c r="AB32" s="304">
        <f t="shared" si="27"/>
        <v>-1140.4299085961211</v>
      </c>
      <c r="AC32" s="18" t="s">
        <v>119</v>
      </c>
      <c r="AD32" s="38">
        <f>627.5095*(V33-V31-V110)</f>
        <v>18.016236217220968</v>
      </c>
      <c r="AE32" s="38">
        <f>627.5095*(X33-X31-X110)</f>
        <v>13.927277638509381</v>
      </c>
      <c r="AF32" s="38">
        <f>627.5095*(Z33-Z31-Z110)</f>
        <v>10.953983344298141</v>
      </c>
      <c r="AG32" s="38">
        <f>627.5095*(AB33-AB31-AB110)</f>
        <v>7.7279088303753749</v>
      </c>
      <c r="AH32" s="38">
        <f t="shared" si="28"/>
        <v>-6.1993688081340057</v>
      </c>
      <c r="AI32" s="38">
        <f t="shared" si="29"/>
        <v>-3.2260745139227662</v>
      </c>
      <c r="AJ32" s="38">
        <f t="shared" si="30"/>
        <v>5.7067325887594222E-3</v>
      </c>
      <c r="AK32" s="38">
        <f t="shared" si="31"/>
        <v>5.5383982396142173E-3</v>
      </c>
      <c r="AL32" s="38"/>
      <c r="AM32" s="472"/>
      <c r="AN32" s="5" t="s">
        <v>28</v>
      </c>
      <c r="AO32" s="311">
        <v>-1136.9883359519299</v>
      </c>
      <c r="AP32" s="222">
        <v>-1136.9878910642799</v>
      </c>
      <c r="AQ32" s="52">
        <v>-3.6057304225590001</v>
      </c>
      <c r="AR32" s="33">
        <f t="shared" si="10"/>
        <v>-1140.5936214868389</v>
      </c>
      <c r="AS32" s="33">
        <v>-3.7731349769609999</v>
      </c>
      <c r="AT32" s="52">
        <f t="shared" si="11"/>
        <v>-1140.7610260412409</v>
      </c>
      <c r="AU32" s="282">
        <v>-0.15644361600699999</v>
      </c>
      <c r="AV32" s="52">
        <f t="shared" si="12"/>
        <v>-1140.9174696572479</v>
      </c>
      <c r="AW32" s="93">
        <v>-0.918289705771</v>
      </c>
      <c r="AX32" s="93">
        <v>-2.6874407167880001</v>
      </c>
      <c r="AY32" s="52">
        <f t="shared" si="13"/>
        <v>-1140.5189164930159</v>
      </c>
      <c r="AZ32" s="52">
        <f t="shared" si="14"/>
        <v>-1140.4815639961043</v>
      </c>
      <c r="BA32" s="18" t="s">
        <v>119</v>
      </c>
      <c r="BB32" s="38">
        <f>627.5095*(AP33-AP31-AP110)</f>
        <v>17.688739804235528</v>
      </c>
      <c r="BC32" s="38">
        <f>627.5095*(AR33-AR31-AR110)</f>
        <v>13.745606125118526</v>
      </c>
      <c r="BD32" s="38">
        <f>627.5095*(AT33-AT31-AT110)</f>
        <v>12.486980240434695</v>
      </c>
      <c r="BE32" s="95">
        <f>627.5095*(AV33-AV31-AV110)</f>
        <v>9.4107189401854097</v>
      </c>
      <c r="BF32" s="39">
        <f t="shared" si="0"/>
        <v>-4.3348871849331161</v>
      </c>
      <c r="BG32" s="39">
        <f t="shared" si="1"/>
        <v>-3.0762613002492856</v>
      </c>
      <c r="BH32" s="358">
        <f t="shared" si="2"/>
        <v>0.14964487932433546</v>
      </c>
      <c r="BI32" s="38">
        <f>627.5095*(AY33-AY31-AY110)</f>
        <v>15.882805627322616</v>
      </c>
      <c r="BJ32" s="38">
        <f>627.5095*(AZ33-AZ31-AZ110)</f>
        <v>16.951405378393449</v>
      </c>
      <c r="BK32" s="38"/>
      <c r="BL32" s="5" t="s">
        <v>28</v>
      </c>
      <c r="BM32" s="313">
        <v>-1136.86169357889</v>
      </c>
      <c r="BN32" s="42">
        <v>-1136.86169425245</v>
      </c>
      <c r="BO32" s="21">
        <v>-3.2715594064788101</v>
      </c>
      <c r="BP32" s="28">
        <f t="shared" si="3"/>
        <v>-1140.1332536589289</v>
      </c>
      <c r="BQ32" s="28">
        <v>-3.4298336483210701</v>
      </c>
      <c r="BR32" s="10">
        <f t="shared" si="4"/>
        <v>-1140.2915279007711</v>
      </c>
      <c r="BS32" s="10">
        <v>-0.13813098286100001</v>
      </c>
      <c r="BT32" s="10">
        <f t="shared" si="5"/>
        <v>-1140.4296588836321</v>
      </c>
      <c r="BU32" s="18" t="s">
        <v>119</v>
      </c>
      <c r="BV32" s="34">
        <f>627.5095*(BN33-BN31-BN110)</f>
        <v>18.016324378546507</v>
      </c>
      <c r="BW32" s="34">
        <f>627.5095*(BP33-BP31-BP110)</f>
        <v>11.668170628581894</v>
      </c>
      <c r="BX32" s="34">
        <f>627.5095*(BR33-BR31-BR110)</f>
        <v>10.948276611709382</v>
      </c>
      <c r="BY32" s="34">
        <f>627.5095*(BT33-BT31-BT110)</f>
        <v>7.7223704321357607</v>
      </c>
      <c r="BZ32" s="33">
        <f t="shared" si="6"/>
        <v>-3.9458001964461333</v>
      </c>
      <c r="CA32" s="33">
        <f t="shared" si="7"/>
        <v>-3.225906179573621</v>
      </c>
      <c r="CB32" s="105">
        <v>-1136.86169425245</v>
      </c>
      <c r="CC32" s="86">
        <f t="shared" si="8"/>
        <v>0</v>
      </c>
      <c r="CD32" s="39">
        <f t="shared" si="9"/>
        <v>1.688348508049649</v>
      </c>
      <c r="CE32" s="340"/>
      <c r="CF32" s="33">
        <v>10.953983344298141</v>
      </c>
      <c r="CG32" s="33">
        <v>7.7279088303753749</v>
      </c>
      <c r="CH32" s="33">
        <v>12.650758670881791</v>
      </c>
      <c r="CI32" s="33">
        <v>9.5841864579401985</v>
      </c>
      <c r="CJ32" s="75"/>
    </row>
    <row r="33" spans="1:88" ht="17">
      <c r="A33" s="1">
        <v>-12.95</v>
      </c>
      <c r="B33" s="6"/>
      <c r="C33" s="289" t="s">
        <v>29</v>
      </c>
      <c r="D33" s="305">
        <v>-1137.00388266</v>
      </c>
      <c r="E33" s="303">
        <v>-3.530408</v>
      </c>
      <c r="F33" s="302">
        <f t="shared" si="20"/>
        <v>-1140.5342906600001</v>
      </c>
      <c r="G33" s="303">
        <v>-3.764710597913</v>
      </c>
      <c r="H33" s="302">
        <f t="shared" si="21"/>
        <v>-1140.7685932579132</v>
      </c>
      <c r="I33" s="33">
        <v>-0.15337661012600001</v>
      </c>
      <c r="J33" s="304">
        <f t="shared" si="22"/>
        <v>-1140.9219698680392</v>
      </c>
      <c r="K33" s="18" t="s">
        <v>120</v>
      </c>
      <c r="L33" s="38">
        <f>627.5095*(D31-D32+D110)</f>
        <v>-27.458088970119981</v>
      </c>
      <c r="M33" s="38">
        <f>627.5095*(F31-F32+F110)</f>
        <v>-23.560752967552403</v>
      </c>
      <c r="N33" s="38">
        <f>627.5095*(H31-H32+H110)</f>
        <v>-17.935921775865062</v>
      </c>
      <c r="O33" s="38">
        <f>627.5095*(J31-J32+J110)</f>
        <v>-13.06089751522631</v>
      </c>
      <c r="P33" s="38">
        <f t="shared" si="15"/>
        <v>10.499855452326093</v>
      </c>
      <c r="Q33" s="38">
        <f t="shared" si="16"/>
        <v>4.8750242606387513</v>
      </c>
      <c r="R33" s="38">
        <f t="shared" si="23"/>
        <v>-0.17261048246180621</v>
      </c>
      <c r="S33" s="38">
        <f t="shared" si="24"/>
        <v>-0.18879152577692082</v>
      </c>
      <c r="T33" s="38"/>
      <c r="U33" s="289" t="s">
        <v>29</v>
      </c>
      <c r="V33" s="33">
        <v>-1136.87495825825</v>
      </c>
      <c r="W33" s="33">
        <v>-3.1831176000000001</v>
      </c>
      <c r="X33" s="302">
        <f t="shared" si="25"/>
        <v>-1140.05807585825</v>
      </c>
      <c r="Y33" s="33">
        <v>-3.4233781343519998</v>
      </c>
      <c r="Z33" s="302">
        <f t="shared" si="26"/>
        <v>-1140.2983363926021</v>
      </c>
      <c r="AA33" s="33">
        <v>-0.13592089704900001</v>
      </c>
      <c r="AB33" s="304">
        <f t="shared" si="27"/>
        <v>-1140.434257289651</v>
      </c>
      <c r="AC33" s="18" t="s">
        <v>120</v>
      </c>
      <c r="AD33" s="38">
        <f>627.5095*(V31-V32+V110)</f>
        <v>-26.339948517496119</v>
      </c>
      <c r="AE33" s="38">
        <f>627.5095*(X31-X32+X110)</f>
        <v>-23.109881016699074</v>
      </c>
      <c r="AF33" s="38">
        <f>627.5095*(Z31-Z32+Z110)</f>
        <v>-15.080760350510378</v>
      </c>
      <c r="AG33" s="38">
        <f>627.5095*(AB31-AB32+AB110)</f>
        <v>-10.456755332970847</v>
      </c>
      <c r="AH33" s="38">
        <f t="shared" si="28"/>
        <v>12.653125683728227</v>
      </c>
      <c r="AI33" s="38">
        <f t="shared" si="29"/>
        <v>4.6240050175395311</v>
      </c>
      <c r="AJ33" s="38">
        <f t="shared" si="30"/>
        <v>-2.4328659493555449E-3</v>
      </c>
      <c r="AK33" s="38">
        <f t="shared" si="31"/>
        <v>-1.688551743804112E-3</v>
      </c>
      <c r="AL33" s="38"/>
      <c r="AM33" s="472"/>
      <c r="AN33" s="5" t="s">
        <v>29</v>
      </c>
      <c r="AO33" s="311">
        <v>-1137.0038826590101</v>
      </c>
      <c r="AP33" s="222">
        <v>-1137.0034083519899</v>
      </c>
      <c r="AQ33" s="52">
        <v>-3.600822269499</v>
      </c>
      <c r="AR33" s="33">
        <f t="shared" si="10"/>
        <v>-1140.604230621489</v>
      </c>
      <c r="AS33" s="42">
        <v>-3.766026057655</v>
      </c>
      <c r="AT33" s="52">
        <f t="shared" si="11"/>
        <v>-1140.7694344096449</v>
      </c>
      <c r="AU33" s="282">
        <v>-0.15355131875299999</v>
      </c>
      <c r="AV33" s="52">
        <f t="shared" si="12"/>
        <v>-1140.9229857283979</v>
      </c>
      <c r="AW33" s="93">
        <v>-0.91514950341900003</v>
      </c>
      <c r="AX33" s="93">
        <v>-2.6856727660800002</v>
      </c>
      <c r="AY33" s="52">
        <f t="shared" si="13"/>
        <v>-1140.5312655057589</v>
      </c>
      <c r="AZ33" s="52">
        <f t="shared" si="14"/>
        <v>-1140.494782947894</v>
      </c>
      <c r="BA33" s="18" t="s">
        <v>120</v>
      </c>
      <c r="BB33" s="38">
        <f>627.5095*(AP31-AP32+AP110)</f>
        <v>-27.42598525652766</v>
      </c>
      <c r="BC33" s="38">
        <f>627.5095*(AR31-AR32+AR110)</f>
        <v>-20.402938904877562</v>
      </c>
      <c r="BD33" s="38">
        <f>627.5095*(AT31-AT32+AT110)</f>
        <v>-17.763311293403255</v>
      </c>
      <c r="BE33" s="95">
        <f>627.5095*(AV31-AV32+AV110)</f>
        <v>-12.872105989449389</v>
      </c>
      <c r="BF33" s="39">
        <f t="shared" si="0"/>
        <v>7.5308329154281726</v>
      </c>
      <c r="BG33" s="39">
        <f t="shared" si="1"/>
        <v>4.8912053039538659</v>
      </c>
      <c r="BH33" s="358">
        <f t="shared" si="2"/>
        <v>0.26794460061988623</v>
      </c>
      <c r="BI33" s="38">
        <f>627.5095*(AY31-AY32+AY110)</f>
        <v>-23.631928439186165</v>
      </c>
      <c r="BJ33" s="38">
        <f>627.5095*(AZ31-AZ32+AZ110)</f>
        <v>-25.246423206451933</v>
      </c>
      <c r="BK33" s="38"/>
      <c r="BL33" s="5" t="s">
        <v>29</v>
      </c>
      <c r="BM33" s="313">
        <v>-1136.87495825826</v>
      </c>
      <c r="BN33" s="42">
        <v>-1136.87495925027</v>
      </c>
      <c r="BO33" s="21">
        <v>-3.2720346258662798</v>
      </c>
      <c r="BP33" s="28">
        <f t="shared" si="3"/>
        <v>-1140.1469938761363</v>
      </c>
      <c r="BQ33" s="28">
        <v>-3.4231503052376602</v>
      </c>
      <c r="BR33" s="10">
        <f t="shared" si="4"/>
        <v>-1140.2981095555076</v>
      </c>
      <c r="BS33" s="10">
        <v>-0.13590415677500001</v>
      </c>
      <c r="BT33" s="10">
        <f t="shared" si="5"/>
        <v>-1140.4340137122826</v>
      </c>
      <c r="BU33" s="18" t="s">
        <v>120</v>
      </c>
      <c r="BV33" s="34">
        <f>627.5095*(BN31-BN32+BN110)</f>
        <v>-26.34023652806821</v>
      </c>
      <c r="BW33" s="34">
        <f>627.5095*(BP31-BP32+BP110)</f>
        <v>-20.290287458315014</v>
      </c>
      <c r="BX33" s="34">
        <f>627.5095*(BR31-BR32+BR110)</f>
        <v>-15.078327484561022</v>
      </c>
      <c r="BY33" s="34">
        <f>627.5095*(BT31-BT32+BT110)</f>
        <v>-10.455066781227043</v>
      </c>
      <c r="BZ33" s="33">
        <f t="shared" si="6"/>
        <v>9.8352206770879711</v>
      </c>
      <c r="CA33" s="33">
        <f t="shared" si="7"/>
        <v>4.6232607033339796</v>
      </c>
      <c r="CB33" s="105">
        <v>-1136.87495925027</v>
      </c>
      <c r="CC33" s="86">
        <f t="shared" si="8"/>
        <v>0</v>
      </c>
      <c r="CD33" s="39">
        <f t="shared" si="9"/>
        <v>-2.4170392082223469</v>
      </c>
      <c r="CE33" s="340"/>
      <c r="CF33" s="33">
        <v>-15.080760350510378</v>
      </c>
      <c r="CG33" s="33">
        <v>-10.456755332970847</v>
      </c>
      <c r="CH33" s="33">
        <v>-17.935921775865062</v>
      </c>
      <c r="CI33" s="33">
        <v>-13.06089751522631</v>
      </c>
      <c r="CJ33" s="75"/>
    </row>
    <row r="34" spans="1:88" ht="17">
      <c r="A34" s="1">
        <v>34.799999999999997</v>
      </c>
      <c r="B34" s="6"/>
      <c r="C34" s="289" t="s">
        <v>30</v>
      </c>
      <c r="D34" s="305">
        <v>-1241.7439213299999</v>
      </c>
      <c r="E34" s="303">
        <v>-4.1056657200000002</v>
      </c>
      <c r="F34" s="302">
        <f t="shared" si="20"/>
        <v>-1245.8495870499999</v>
      </c>
      <c r="G34" s="303">
        <v>-4.3560789771230004</v>
      </c>
      <c r="H34" s="302">
        <f t="shared" si="21"/>
        <v>-1246.1000003071229</v>
      </c>
      <c r="I34" s="33">
        <v>-0.20880949802099999</v>
      </c>
      <c r="J34" s="304">
        <f t="shared" si="22"/>
        <v>-1246.3088098051439</v>
      </c>
      <c r="K34" s="18" t="s">
        <v>118</v>
      </c>
      <c r="L34" s="38">
        <f>627.5095*(D36-D35)</f>
        <v>23.227684573911084</v>
      </c>
      <c r="M34" s="38">
        <f>627.5095*(F36-F35)</f>
        <v>32.196357827639019</v>
      </c>
      <c r="N34" s="38">
        <f>627.5095*(H36-H35)</f>
        <v>29.431670166637758</v>
      </c>
      <c r="O34" s="38">
        <f>627.5095*(J36-J35)</f>
        <v>29.813267399668881</v>
      </c>
      <c r="P34" s="38">
        <f t="shared" si="15"/>
        <v>-2.3830904279701386</v>
      </c>
      <c r="Q34" s="38">
        <f t="shared" si="16"/>
        <v>0.38159723303112258</v>
      </c>
      <c r="R34" s="38">
        <f t="shared" si="23"/>
        <v>-4.6440958326254389E-2</v>
      </c>
      <c r="S34" s="38">
        <f t="shared" si="24"/>
        <v>-4.9774055928338612E-2</v>
      </c>
      <c r="T34" s="38"/>
      <c r="U34" s="289" t="s">
        <v>30</v>
      </c>
      <c r="V34" s="33">
        <v>-1241.6400465049501</v>
      </c>
      <c r="W34" s="33">
        <v>-3.8606065799999998</v>
      </c>
      <c r="X34" s="302">
        <f t="shared" si="25"/>
        <v>-1245.50065308495</v>
      </c>
      <c r="Y34" s="33">
        <v>-4.1141970467390001</v>
      </c>
      <c r="Z34" s="302">
        <f t="shared" si="26"/>
        <v>-1245.7542435516891</v>
      </c>
      <c r="AA34" s="33">
        <v>-0.19494318668800001</v>
      </c>
      <c r="AB34" s="304">
        <f t="shared" si="27"/>
        <v>-1245.9491867383772</v>
      </c>
      <c r="AC34" s="18" t="s">
        <v>118</v>
      </c>
      <c r="AD34" s="38">
        <f>627.5095*(V36-V35)</f>
        <v>25.983566783568723</v>
      </c>
      <c r="AE34" s="38">
        <f>627.5095*(X36-X35)</f>
        <v>31.225517592546169</v>
      </c>
      <c r="AF34" s="38">
        <f>627.5095*(Z36-Z35)</f>
        <v>30.395152651571735</v>
      </c>
      <c r="AG34" s="38">
        <f>627.5095*(AB36-AB35)</f>
        <v>30.347624007774957</v>
      </c>
      <c r="AH34" s="38">
        <f t="shared" si="28"/>
        <v>-0.87789358477121127</v>
      </c>
      <c r="AI34" s="38">
        <f t="shared" si="29"/>
        <v>-4.7528643796777459E-2</v>
      </c>
      <c r="AJ34" s="38">
        <f t="shared" si="30"/>
        <v>-4.5823566419791462E-3</v>
      </c>
      <c r="AK34" s="38">
        <f t="shared" si="31"/>
        <v>-5.1936023590819502E-3</v>
      </c>
      <c r="AL34" s="38"/>
      <c r="AM34" s="38"/>
      <c r="AN34" s="5" t="s">
        <v>30</v>
      </c>
      <c r="AO34" s="311">
        <v>-1241.7439213264399</v>
      </c>
      <c r="AP34" s="42">
        <v>-1241.74331547766</v>
      </c>
      <c r="AQ34" s="42">
        <v>-4.2532424576379997</v>
      </c>
      <c r="AR34" s="33">
        <f t="shared" si="10"/>
        <v>-1245.9965579352979</v>
      </c>
      <c r="AS34" s="33">
        <v>-4.3573685152349997</v>
      </c>
      <c r="AT34" s="52">
        <f t="shared" si="11"/>
        <v>-1246.100683992895</v>
      </c>
      <c r="AU34" s="52">
        <v>-0.20905369520799999</v>
      </c>
      <c r="AV34" s="52">
        <f t="shared" si="12"/>
        <v>-1246.309737688103</v>
      </c>
      <c r="AW34" s="52">
        <v>-1.1556950964170001</v>
      </c>
      <c r="AX34" s="52">
        <v>-3.0975473612209998</v>
      </c>
      <c r="AY34" s="52">
        <f t="shared" si="13"/>
        <v>-1245.8456040099309</v>
      </c>
      <c r="AZ34" s="52">
        <f t="shared" si="14"/>
        <v>-1245.7701270472473</v>
      </c>
      <c r="BA34" s="18" t="s">
        <v>118</v>
      </c>
      <c r="BB34" s="38">
        <f>627.5095*(AP36-AP35)</f>
        <v>23.237527010120385</v>
      </c>
      <c r="BC34" s="38">
        <f>627.5095*(AR36-AR35)</f>
        <v>36.043121005231868</v>
      </c>
      <c r="BD34" s="38">
        <f>627.5095*(AT36-AT35)</f>
        <v>29.478111124964013</v>
      </c>
      <c r="BE34" s="95">
        <f>627.5095*(AV36-AV35)</f>
        <v>29.863041455597219</v>
      </c>
      <c r="BF34" s="39">
        <f t="shared" si="0"/>
        <v>-6.1800795496346481</v>
      </c>
      <c r="BG34" s="39">
        <f t="shared" si="1"/>
        <v>0.38493033063320681</v>
      </c>
      <c r="BH34" s="358">
        <f t="shared" si="2"/>
        <v>0.43184772871288146</v>
      </c>
      <c r="BI34" s="38">
        <f>627.5095*(AY36-AY35)</f>
        <v>32.237844611618527</v>
      </c>
      <c r="BJ34" s="38">
        <f>627.5095*(AZ36-AZ35)</f>
        <v>30.335206414811864</v>
      </c>
      <c r="BK34" s="38"/>
      <c r="BL34" s="5" t="s">
        <v>30</v>
      </c>
      <c r="BM34" s="313">
        <v>-1241.6400465049901</v>
      </c>
      <c r="BN34" s="42">
        <v>-1241.64004760232</v>
      </c>
      <c r="BO34" s="21">
        <v>-4.0197021865015898</v>
      </c>
      <c r="BP34" s="28">
        <f t="shared" si="3"/>
        <v>-1245.6597497888215</v>
      </c>
      <c r="BQ34" s="28">
        <v>-4.1139063481391496</v>
      </c>
      <c r="BR34" s="10">
        <f t="shared" si="4"/>
        <v>-1245.7539539504592</v>
      </c>
      <c r="BS34" s="10">
        <v>-0.194915592138</v>
      </c>
      <c r="BT34" s="10">
        <f t="shared" si="5"/>
        <v>-1245.9488695425971</v>
      </c>
      <c r="BU34" s="18" t="s">
        <v>118</v>
      </c>
      <c r="BV34" s="34">
        <f>627.5095*(BN36-BN35)</f>
        <v>25.983555764601313</v>
      </c>
      <c r="BW34" s="34">
        <f>627.5095*(BP36-BP35)</f>
        <v>34.395378511247074</v>
      </c>
      <c r="BX34" s="34">
        <f>627.5095*(BR36-BR35)</f>
        <v>30.399735008213714</v>
      </c>
      <c r="BY34" s="34">
        <f>627.5095*(BT36-BT35)</f>
        <v>30.352817610134039</v>
      </c>
      <c r="BZ34" s="33">
        <f t="shared" si="6"/>
        <v>-4.0425609011130348</v>
      </c>
      <c r="CA34" s="33">
        <f t="shared" si="7"/>
        <v>-4.6917398079674655E-2</v>
      </c>
      <c r="CB34" s="105">
        <v>-1241.64004760232</v>
      </c>
      <c r="CC34" s="86">
        <f t="shared" si="8"/>
        <v>0</v>
      </c>
      <c r="CD34" s="39">
        <f t="shared" si="9"/>
        <v>-0.48977615453681977</v>
      </c>
      <c r="CE34" s="340"/>
      <c r="CF34" s="33">
        <v>30.395152651571735</v>
      </c>
      <c r="CG34" s="33">
        <v>30.347624007774957</v>
      </c>
      <c r="CH34" s="33">
        <v>29.431670166637758</v>
      </c>
      <c r="CI34" s="33">
        <v>29.813267399668881</v>
      </c>
      <c r="CJ34" s="75"/>
    </row>
    <row r="35" spans="1:88" ht="17">
      <c r="A35" s="1">
        <v>89.6</v>
      </c>
      <c r="B35" s="6"/>
      <c r="C35" s="289" t="s">
        <v>31</v>
      </c>
      <c r="D35" s="305">
        <v>-1241.62719756</v>
      </c>
      <c r="E35" s="303">
        <v>-4.1343679900000003</v>
      </c>
      <c r="F35" s="302">
        <f t="shared" si="20"/>
        <v>-1245.7615655500001</v>
      </c>
      <c r="G35" s="303">
        <v>-4.3806559561079998</v>
      </c>
      <c r="H35" s="302">
        <f t="shared" si="21"/>
        <v>-1246.0078535161081</v>
      </c>
      <c r="I35" s="33">
        <v>-0.21446514673600001</v>
      </c>
      <c r="J35" s="304">
        <f t="shared" si="22"/>
        <v>-1246.2223186628441</v>
      </c>
      <c r="K35" s="18" t="s">
        <v>119</v>
      </c>
      <c r="L35" s="38">
        <f>627.5095*(D36-D34)</f>
        <v>96.472959124668193</v>
      </c>
      <c r="M35" s="38">
        <f>627.5095*(F36-F34)</f>
        <v>87.430685281726269</v>
      </c>
      <c r="N35" s="38">
        <f>627.5095*(H36-H34)</f>
        <v>87.254656922929328</v>
      </c>
      <c r="O35" s="38">
        <f>627.5095*(J36-J34)</f>
        <v>84.087280858640241</v>
      </c>
      <c r="P35" s="38">
        <f t="shared" si="15"/>
        <v>-3.343404423086028</v>
      </c>
      <c r="Q35" s="38">
        <f t="shared" si="16"/>
        <v>-3.1673760642890869</v>
      </c>
      <c r="R35" s="38">
        <f t="shared" si="23"/>
        <v>4.2809582274401237E-3</v>
      </c>
      <c r="S35" s="38">
        <f t="shared" si="24"/>
        <v>7.0314823419579398E-3</v>
      </c>
      <c r="T35" s="38"/>
      <c r="U35" s="289" t="s">
        <v>31</v>
      </c>
      <c r="V35" s="33">
        <v>-1241.5302708880399</v>
      </c>
      <c r="W35" s="33">
        <v>-3.87748362</v>
      </c>
      <c r="X35" s="302">
        <f t="shared" si="25"/>
        <v>-1245.4077545080399</v>
      </c>
      <c r="Y35" s="33">
        <v>-4.1319619933620002</v>
      </c>
      <c r="Z35" s="302">
        <f t="shared" si="26"/>
        <v>-1245.6622328814019</v>
      </c>
      <c r="AA35" s="33">
        <v>-0.19980770462899999</v>
      </c>
      <c r="AB35" s="304">
        <f t="shared" si="27"/>
        <v>-1245.8620405860308</v>
      </c>
      <c r="AC35" s="18" t="s">
        <v>119</v>
      </c>
      <c r="AD35" s="38">
        <f>627.5095*(V36-V34)</f>
        <v>94.868809263052142</v>
      </c>
      <c r="AE35" s="38">
        <f>627.5095*(X36-X34)</f>
        <v>89.520257140115717</v>
      </c>
      <c r="AF35" s="38">
        <f>627.5095*(Z36-Z34)</f>
        <v>88.132722358163107</v>
      </c>
      <c r="AG35" s="38">
        <f>627.5095*(AB36-AB34)</f>
        <v>85.032662493556543</v>
      </c>
      <c r="AH35" s="38">
        <f t="shared" si="28"/>
        <v>-4.4875946465591738</v>
      </c>
      <c r="AI35" s="38">
        <f t="shared" si="29"/>
        <v>-3.100059864606564</v>
      </c>
      <c r="AJ35" s="38">
        <f t="shared" si="30"/>
        <v>-1.1754822241130114E-3</v>
      </c>
      <c r="AK35" s="38">
        <f t="shared" si="31"/>
        <v>-1.4712617913801296E-3</v>
      </c>
      <c r="AL35" s="38"/>
      <c r="AM35" s="38"/>
      <c r="AN35" s="5" t="s">
        <v>31</v>
      </c>
      <c r="AO35" s="311">
        <v>-1241.6271975566001</v>
      </c>
      <c r="AP35" s="42">
        <v>-1241.62659672673</v>
      </c>
      <c r="AQ35" s="42">
        <v>-4.2893643054449999</v>
      </c>
      <c r="AR35" s="33">
        <f t="shared" si="10"/>
        <v>-1245.9159610321749</v>
      </c>
      <c r="AS35" s="33">
        <v>-4.382021305666</v>
      </c>
      <c r="AT35" s="52">
        <f t="shared" si="11"/>
        <v>-1246.008618032396</v>
      </c>
      <c r="AU35" s="52">
        <v>-0.21471903879099999</v>
      </c>
      <c r="AV35" s="52">
        <f t="shared" si="12"/>
        <v>-1246.223337071187</v>
      </c>
      <c r="AW35" s="52">
        <v>-1.1725397457719999</v>
      </c>
      <c r="AX35" s="52">
        <v>-3.1168245596730002</v>
      </c>
      <c r="AY35" s="52">
        <f t="shared" si="13"/>
        <v>-1245.7576327802615</v>
      </c>
      <c r="AZ35" s="52">
        <f t="shared" si="14"/>
        <v>-1245.6784686543049</v>
      </c>
      <c r="BA35" s="18" t="s">
        <v>119</v>
      </c>
      <c r="BB35" s="38">
        <f>627.5095*(AP36-AP34)</f>
        <v>96.479652046814493</v>
      </c>
      <c r="BC35" s="38">
        <f>627.5095*(AR36-AR34)</f>
        <v>86.618443385508698</v>
      </c>
      <c r="BD35" s="38">
        <f>627.5095*(AT36-AT34)</f>
        <v>87.250375964701888</v>
      </c>
      <c r="BE35" s="95">
        <f>627.5095*(AV36-AV34)</f>
        <v>84.080249376298283</v>
      </c>
      <c r="BF35" s="39">
        <f t="shared" si="0"/>
        <v>-2.5381940092104145</v>
      </c>
      <c r="BG35" s="39">
        <f t="shared" si="1"/>
        <v>-3.1701265884036047</v>
      </c>
      <c r="BH35" s="358">
        <f t="shared" si="2"/>
        <v>-7.0362503364307827E-2</v>
      </c>
      <c r="BI35" s="38">
        <f>627.5095*(AY36-AY34)</f>
        <v>87.440626955844124</v>
      </c>
      <c r="BJ35" s="38">
        <f>627.5095*(AZ36-AZ34)</f>
        <v>87.851718740940512</v>
      </c>
      <c r="BK35" s="38"/>
      <c r="BL35" s="5" t="s">
        <v>31</v>
      </c>
      <c r="BM35" s="313">
        <v>-1241.5302708880299</v>
      </c>
      <c r="BN35" s="42">
        <v>-1241.5302716722099</v>
      </c>
      <c r="BO35" s="21">
        <v>-4.0419428777349804</v>
      </c>
      <c r="BP35" s="28">
        <f t="shared" si="3"/>
        <v>-1245.5722145499449</v>
      </c>
      <c r="BQ35" s="28">
        <v>-4.1316770371618103</v>
      </c>
      <c r="BR35" s="10">
        <f t="shared" si="4"/>
        <v>-1245.6619487093717</v>
      </c>
      <c r="BS35" s="10">
        <v>-0.19978061280600001</v>
      </c>
      <c r="BT35" s="10">
        <f t="shared" si="5"/>
        <v>-1245.8617293221778</v>
      </c>
      <c r="BU35" s="18" t="s">
        <v>119</v>
      </c>
      <c r="BV35" s="34">
        <f>627.5095*(BN36-BN34)</f>
        <v>94.86899478003626</v>
      </c>
      <c r="BW35" s="34">
        <f>627.5095*(BP36-BP34)</f>
        <v>89.32457249109919</v>
      </c>
      <c r="BX35" s="34">
        <f>627.5095*(BR36-BR34)</f>
        <v>88.13389784038722</v>
      </c>
      <c r="BY35" s="34">
        <f>627.5095*(BT36-BT34)</f>
        <v>85.034133755347924</v>
      </c>
      <c r="BZ35" s="33">
        <f t="shared" si="6"/>
        <v>-4.2904387357512661</v>
      </c>
      <c r="CA35" s="33">
        <f t="shared" si="7"/>
        <v>-3.0997640850392969</v>
      </c>
      <c r="CB35" s="105">
        <v>-1241.5302716722099</v>
      </c>
      <c r="CC35" s="86">
        <f t="shared" si="8"/>
        <v>0</v>
      </c>
      <c r="CD35" s="39">
        <f t="shared" si="9"/>
        <v>-0.95388437904964007</v>
      </c>
      <c r="CE35" s="340"/>
      <c r="CF35" s="33">
        <v>88.132722358163107</v>
      </c>
      <c r="CG35" s="33">
        <v>85.032662493556543</v>
      </c>
      <c r="CH35" s="33">
        <v>87.254656922929328</v>
      </c>
      <c r="CI35" s="33">
        <v>84.087280858640241</v>
      </c>
      <c r="CJ35" s="75"/>
    </row>
    <row r="36" spans="1:88" ht="17">
      <c r="A36" s="1">
        <v>-54.8</v>
      </c>
      <c r="B36" s="6"/>
      <c r="C36" s="289" t="s">
        <v>32</v>
      </c>
      <c r="D36" s="305">
        <v>-1241.5901818899999</v>
      </c>
      <c r="E36" s="303">
        <v>-4.1200754999999996</v>
      </c>
      <c r="F36" s="302">
        <f t="shared" si="20"/>
        <v>-1245.7102573899999</v>
      </c>
      <c r="G36" s="303">
        <v>-4.3707692761569996</v>
      </c>
      <c r="H36" s="302">
        <f t="shared" si="21"/>
        <v>-1245.960951166157</v>
      </c>
      <c r="I36" s="33">
        <v>-0.213857032862</v>
      </c>
      <c r="J36" s="304">
        <f t="shared" si="22"/>
        <v>-1246.174808199019</v>
      </c>
      <c r="K36" s="18" t="s">
        <v>120</v>
      </c>
      <c r="L36" s="38">
        <f>627.5095*(D34-D35)</f>
        <v>-73.245274550757102</v>
      </c>
      <c r="M36" s="38">
        <f>627.5095*(F34-F35)</f>
        <v>-55.234327454087243</v>
      </c>
      <c r="N36" s="38">
        <f>627.5095*(H34-H35)</f>
        <v>-57.822986756291577</v>
      </c>
      <c r="O36" s="38">
        <f>627.5095*(J34-J35)</f>
        <v>-54.274013458971353</v>
      </c>
      <c r="P36" s="38">
        <f t="shared" si="15"/>
        <v>0.96031399511588944</v>
      </c>
      <c r="Q36" s="38">
        <f t="shared" si="16"/>
        <v>3.5489732973202237</v>
      </c>
      <c r="R36" s="38">
        <f t="shared" si="23"/>
        <v>-5.0721916553698065E-2</v>
      </c>
      <c r="S36" s="38">
        <f t="shared" si="24"/>
        <v>-5.6805538270289446E-2</v>
      </c>
      <c r="T36" s="38"/>
      <c r="U36" s="289" t="s">
        <v>32</v>
      </c>
      <c r="V36" s="33">
        <v>-1241.4888634403701</v>
      </c>
      <c r="W36" s="33">
        <v>-3.8691300399999999</v>
      </c>
      <c r="X36" s="302">
        <f t="shared" si="25"/>
        <v>-1245.3579934803702</v>
      </c>
      <c r="Y36" s="33">
        <v>-4.124931684071</v>
      </c>
      <c r="Z36" s="302">
        <f t="shared" si="26"/>
        <v>-1245.6137951244411</v>
      </c>
      <c r="AA36" s="33">
        <v>-0.199883446341</v>
      </c>
      <c r="AB36" s="304">
        <f t="shared" si="27"/>
        <v>-1245.813678570782</v>
      </c>
      <c r="AC36" s="18" t="s">
        <v>120</v>
      </c>
      <c r="AD36" s="38">
        <f>627.5095*(V34-V35)</f>
        <v>-68.885242479483409</v>
      </c>
      <c r="AE36" s="38">
        <f>627.5095*(X34-X35)</f>
        <v>-58.294739547569549</v>
      </c>
      <c r="AF36" s="38">
        <f>627.5095*(Z34-Z35)</f>
        <v>-57.737569706591373</v>
      </c>
      <c r="AG36" s="38">
        <f>627.5095*(AB34-AB35)</f>
        <v>-54.68503848578159</v>
      </c>
      <c r="AH36" s="38">
        <f t="shared" si="28"/>
        <v>3.609701061787959</v>
      </c>
      <c r="AI36" s="38">
        <f t="shared" si="29"/>
        <v>3.052531220809783</v>
      </c>
      <c r="AJ36" s="38">
        <f t="shared" si="30"/>
        <v>-3.4068744178696875E-3</v>
      </c>
      <c r="AK36" s="38">
        <f t="shared" si="31"/>
        <v>-3.7223405677124788E-3</v>
      </c>
      <c r="AL36" s="38"/>
      <c r="AM36" s="38"/>
      <c r="AN36" s="5" t="s">
        <v>32</v>
      </c>
      <c r="AO36" s="311">
        <v>-1241.5901818933901</v>
      </c>
      <c r="AP36" s="42">
        <v>-1241.5895653718101</v>
      </c>
      <c r="AQ36" s="42">
        <v>-4.2689572932880004</v>
      </c>
      <c r="AR36" s="33">
        <f t="shared" si="10"/>
        <v>-1245.858522665098</v>
      </c>
      <c r="AS36" s="33">
        <v>-4.37207630226</v>
      </c>
      <c r="AT36" s="52">
        <f t="shared" si="11"/>
        <v>-1245.9616416740701</v>
      </c>
      <c r="AU36" s="52">
        <v>-0.21410561328800001</v>
      </c>
      <c r="AV36" s="52">
        <f t="shared" si="12"/>
        <v>-1246.175747287358</v>
      </c>
      <c r="AW36" s="52">
        <v>-1.160833404104</v>
      </c>
      <c r="AX36" s="52">
        <v>-3.1081238891840002</v>
      </c>
      <c r="AY36" s="52">
        <f t="shared" si="13"/>
        <v>-1245.7062585068654</v>
      </c>
      <c r="AZ36" s="52">
        <f t="shared" si="14"/>
        <v>-1245.6301264277492</v>
      </c>
      <c r="BA36" s="18" t="s">
        <v>120</v>
      </c>
      <c r="BB36" s="38">
        <f>627.5095*(AP34-AP35)</f>
        <v>-73.242125036694105</v>
      </c>
      <c r="BC36" s="38">
        <f>627.5095*(AR34-AR35)</f>
        <v>-50.57532238027683</v>
      </c>
      <c r="BD36" s="38">
        <f>627.5095*(AT34-AT35)</f>
        <v>-57.772264839737879</v>
      </c>
      <c r="BE36" s="95">
        <f>627.5095*(AV34-AV35)</f>
        <v>-54.217207920701064</v>
      </c>
      <c r="BF36" s="39">
        <f t="shared" ref="BF36:BF67" si="32">BE36-BC36</f>
        <v>-3.6418855404242336</v>
      </c>
      <c r="BG36" s="39">
        <f t="shared" ref="BG36:BG67" si="33">BE36-BD36</f>
        <v>3.5550569190368151</v>
      </c>
      <c r="BH36" s="358">
        <f t="shared" ref="BH36:BH67" si="34">BG36-CA36</f>
        <v>0.50221023207718929</v>
      </c>
      <c r="BI36" s="38">
        <f>627.5095*(AY34-AY35)</f>
        <v>-55.202782344225596</v>
      </c>
      <c r="BJ36" s="38">
        <f>627.5095*(AZ34-AZ35)</f>
        <v>-57.516512326128641</v>
      </c>
      <c r="BK36" s="38"/>
      <c r="BL36" s="5" t="s">
        <v>32</v>
      </c>
      <c r="BM36" s="313">
        <v>-1241.4888634404299</v>
      </c>
      <c r="BN36" s="42">
        <v>-1241.4888642420999</v>
      </c>
      <c r="BO36" s="21">
        <v>-4.0285377854668001</v>
      </c>
      <c r="BP36" s="28">
        <f t="shared" ref="BP36:BP67" si="35">BN36+BO36</f>
        <v>-1245.5174020275667</v>
      </c>
      <c r="BQ36" s="28">
        <v>-4.1246394078612001</v>
      </c>
      <c r="BR36" s="10">
        <f t="shared" ref="BR36:BR67" si="36">BN36+BQ36</f>
        <v>-1245.6135036499611</v>
      </c>
      <c r="BS36" s="10">
        <v>-0.19985538043600001</v>
      </c>
      <c r="BT36" s="10">
        <f t="shared" ref="BT36:BT67" si="37">BN36+BQ36+BS36</f>
        <v>-1245.8133590303971</v>
      </c>
      <c r="BU36" s="18" t="s">
        <v>120</v>
      </c>
      <c r="BV36" s="34">
        <f>627.5095*(BN34-BN35)</f>
        <v>-68.88543901543494</v>
      </c>
      <c r="BW36" s="34">
        <f>627.5095*(BP34-BP35)</f>
        <v>-54.929193979852116</v>
      </c>
      <c r="BX36" s="34">
        <f>627.5095*(BR34-BR35)</f>
        <v>-57.734162832173503</v>
      </c>
      <c r="BY36" s="34">
        <f>627.5095*(BT34-BT35)</f>
        <v>-54.681316145213877</v>
      </c>
      <c r="BZ36" s="33">
        <f t="shared" ref="BZ36:BZ67" si="38">BY36-BW36</f>
        <v>0.24787783463823843</v>
      </c>
      <c r="CA36" s="33">
        <f t="shared" ref="CA36:CA67" si="39">BY36-BX36</f>
        <v>3.0528466869596258</v>
      </c>
      <c r="CB36" s="105">
        <v>-1241.4888642420999</v>
      </c>
      <c r="CC36" s="86">
        <f t="shared" ref="CC36:CC67" si="40">CB36-BN36</f>
        <v>0</v>
      </c>
      <c r="CD36" s="39">
        <f t="shared" si="9"/>
        <v>0.46410822451281319</v>
      </c>
      <c r="CE36" s="340"/>
      <c r="CF36" s="33">
        <v>-57.737569706591373</v>
      </c>
      <c r="CG36" s="33">
        <v>-54.68503848578159</v>
      </c>
      <c r="CH36" s="33">
        <v>-57.822986756291577</v>
      </c>
      <c r="CI36" s="33">
        <v>-54.274013458971353</v>
      </c>
      <c r="CJ36" s="75"/>
    </row>
    <row r="37" spans="1:88" ht="17">
      <c r="A37" s="1">
        <v>-0.63</v>
      </c>
      <c r="B37" s="6"/>
      <c r="C37" s="289" t="s">
        <v>33</v>
      </c>
      <c r="D37" s="305">
        <v>-1792.7041292599999</v>
      </c>
      <c r="E37" s="303">
        <v>-3.3307708100000002</v>
      </c>
      <c r="F37" s="302">
        <f t="shared" si="20"/>
        <v>-1796.03490007</v>
      </c>
      <c r="G37" s="303">
        <v>-3.5718749529720002</v>
      </c>
      <c r="H37" s="302">
        <f t="shared" si="21"/>
        <v>-1796.2760042129719</v>
      </c>
      <c r="I37" s="33">
        <v>-0.152410593314</v>
      </c>
      <c r="J37" s="304">
        <f t="shared" si="22"/>
        <v>-1796.4284148062859</v>
      </c>
      <c r="K37" s="18" t="s">
        <v>118</v>
      </c>
      <c r="L37" s="38">
        <f>627.5095*(D39-D38)</f>
        <v>5.1529323113167518</v>
      </c>
      <c r="M37" s="38">
        <f>627.5095*(F39-F38)</f>
        <v>5.5934628055745943</v>
      </c>
      <c r="N37" s="38">
        <f>627.5095*(H39-H38)</f>
        <v>5.6037560409541687</v>
      </c>
      <c r="O37" s="38">
        <f>627.5095*(J39-J38)</f>
        <v>5.6677676513258204</v>
      </c>
      <c r="P37" s="38">
        <f t="shared" si="15"/>
        <v>7.430484575122609E-2</v>
      </c>
      <c r="Q37" s="38">
        <f t="shared" si="16"/>
        <v>6.4011610371651706E-2</v>
      </c>
      <c r="R37" s="38">
        <f t="shared" si="23"/>
        <v>4.8280541184677617E-3</v>
      </c>
      <c r="S37" s="38">
        <f t="shared" si="24"/>
        <v>5.1131718442167795E-3</v>
      </c>
      <c r="T37" s="38"/>
      <c r="U37" s="289" t="s">
        <v>33</v>
      </c>
      <c r="V37" s="33">
        <v>-1792.58260054221</v>
      </c>
      <c r="W37" s="33">
        <v>-2.9508655899999998</v>
      </c>
      <c r="X37" s="302">
        <f t="shared" si="25"/>
        <v>-1795.5334661322099</v>
      </c>
      <c r="Y37" s="33">
        <v>-3.2033173981149998</v>
      </c>
      <c r="Z37" s="302">
        <f t="shared" si="26"/>
        <v>-1795.7859179403249</v>
      </c>
      <c r="AA37" s="33">
        <v>-0.134468204382</v>
      </c>
      <c r="AB37" s="304">
        <f t="shared" si="27"/>
        <v>-1795.920386144707</v>
      </c>
      <c r="AC37" s="18" t="s">
        <v>118</v>
      </c>
      <c r="AD37" s="38">
        <f>627.5095*(V39-V38)</f>
        <v>4.7771003056483696</v>
      </c>
      <c r="AE37" s="38">
        <f>627.5095*(X39-X38)</f>
        <v>5.6323581036006152</v>
      </c>
      <c r="AF37" s="38">
        <f>627.5095*(Z39-Z38)</f>
        <v>5.7247391504064025</v>
      </c>
      <c r="AG37" s="38">
        <f>627.5095*(AB39-AB38)</f>
        <v>5.7982538166719824</v>
      </c>
      <c r="AH37" s="38">
        <f t="shared" si="28"/>
        <v>0.16589571307136719</v>
      </c>
      <c r="AI37" s="38">
        <f t="shared" si="29"/>
        <v>7.3514666265579898E-2</v>
      </c>
      <c r="AJ37" s="38">
        <f t="shared" si="30"/>
        <v>5.6894334919288525E-4</v>
      </c>
      <c r="AK37" s="38">
        <f t="shared" si="31"/>
        <v>5.7461413166759456E-4</v>
      </c>
      <c r="AL37" s="38"/>
      <c r="AM37" s="38"/>
      <c r="AN37" s="5" t="s">
        <v>33</v>
      </c>
      <c r="AO37" s="311">
        <v>-1792.7041292564099</v>
      </c>
      <c r="AP37" s="42">
        <v>-1792.7037891140701</v>
      </c>
      <c r="AQ37" s="42">
        <v>-3.399029402309</v>
      </c>
      <c r="AR37" s="33">
        <f t="shared" si="10"/>
        <v>-1796.1028185163791</v>
      </c>
      <c r="AS37" s="33">
        <v>-3.5729950972140001</v>
      </c>
      <c r="AT37" s="52">
        <f t="shared" si="11"/>
        <v>-1796.2767842112842</v>
      </c>
      <c r="AU37" s="52">
        <v>-0.15263699939799999</v>
      </c>
      <c r="AV37" s="52">
        <f t="shared" si="12"/>
        <v>-1796.4294212106822</v>
      </c>
      <c r="AW37" s="52">
        <v>-0.86649095555099998</v>
      </c>
      <c r="AX37" s="52">
        <v>-2.5325384467590002</v>
      </c>
      <c r="AY37" s="52">
        <f t="shared" si="13"/>
        <v>-1796.0316655686979</v>
      </c>
      <c r="AZ37" s="52">
        <f t="shared" si="14"/>
        <v>-1795.9960890948569</v>
      </c>
      <c r="BA37" s="18" t="s">
        <v>118</v>
      </c>
      <c r="BB37" s="38">
        <f>627.5095*(AP39-AP38)</f>
        <v>5.1526938891923599</v>
      </c>
      <c r="BC37" s="38">
        <f>627.5095*(AR39-AR38)</f>
        <v>5.4892469999680777</v>
      </c>
      <c r="BD37" s="38">
        <f>627.5095*(AT39-AT38)</f>
        <v>5.5989279868357009</v>
      </c>
      <c r="BE37" s="95">
        <f>627.5095*(AV39-AV38)</f>
        <v>5.6626544794816036</v>
      </c>
      <c r="BF37" s="39">
        <f t="shared" si="32"/>
        <v>0.17340747951352586</v>
      </c>
      <c r="BG37" s="39">
        <f t="shared" si="33"/>
        <v>6.3726492645902688E-2</v>
      </c>
      <c r="BH37" s="358">
        <f t="shared" si="34"/>
        <v>-9.7825028372025002E-3</v>
      </c>
      <c r="BI37" s="38">
        <f>627.5095*(AY39-AY38)</f>
        <v>5.5909318392617928</v>
      </c>
      <c r="BJ37" s="38">
        <f>627.5095*(AZ39-AZ38)</f>
        <v>5.6417742586232933</v>
      </c>
      <c r="BK37" s="38"/>
      <c r="BL37" s="5" t="s">
        <v>33</v>
      </c>
      <c r="BM37" s="313">
        <v>-1792.58260054214</v>
      </c>
      <c r="BN37" s="42">
        <v>-1792.58260100395</v>
      </c>
      <c r="BO37" s="21">
        <v>-3.0320750393784399</v>
      </c>
      <c r="BP37" s="28">
        <f t="shared" si="35"/>
        <v>-1795.6146760433285</v>
      </c>
      <c r="BQ37" s="28">
        <v>-3.2030719356991399</v>
      </c>
      <c r="BR37" s="10">
        <f t="shared" si="36"/>
        <v>-1795.7856729396492</v>
      </c>
      <c r="BS37" s="10">
        <v>-0.13444847371599999</v>
      </c>
      <c r="BT37" s="10">
        <f t="shared" si="37"/>
        <v>-1795.9201214133652</v>
      </c>
      <c r="BU37" s="18" t="s">
        <v>118</v>
      </c>
      <c r="BV37" s="34">
        <f>627.5095*(BN39-BN38)</f>
        <v>4.77707991765514</v>
      </c>
      <c r="BW37" s="34">
        <f>627.5095*(BP39-BP38)</f>
        <v>5.5566917780978136</v>
      </c>
      <c r="BX37" s="34">
        <f>627.5095*(BR39-BR38)</f>
        <v>5.7241702070572096</v>
      </c>
      <c r="BY37" s="34">
        <f>627.5095*(BT39-BT38)</f>
        <v>5.7976792025403148</v>
      </c>
      <c r="BZ37" s="33">
        <f t="shared" si="38"/>
        <v>0.24098742444250121</v>
      </c>
      <c r="CA37" s="33">
        <f t="shared" si="39"/>
        <v>7.3508995483105188E-2</v>
      </c>
      <c r="CB37" s="105">
        <v>-1792.58260100395</v>
      </c>
      <c r="CC37" s="86">
        <f t="shared" si="40"/>
        <v>0</v>
      </c>
      <c r="CD37" s="39">
        <f t="shared" si="9"/>
        <v>-0.13502472305871116</v>
      </c>
      <c r="CE37" s="340"/>
      <c r="CF37" s="33">
        <v>5.7247391504064025</v>
      </c>
      <c r="CG37" s="33">
        <v>5.7982538166719824</v>
      </c>
      <c r="CH37" s="33">
        <v>5.6037560409541687</v>
      </c>
      <c r="CI37" s="33">
        <v>5.6677676513258204</v>
      </c>
      <c r="CJ37" s="75"/>
    </row>
    <row r="38" spans="1:88" ht="17">
      <c r="A38" s="1">
        <v>31.02</v>
      </c>
      <c r="B38" s="6"/>
      <c r="C38" s="289" t="s">
        <v>34</v>
      </c>
      <c r="D38" s="305">
        <v>-1792.6428806599999</v>
      </c>
      <c r="E38" s="303">
        <v>-3.3437573399999998</v>
      </c>
      <c r="F38" s="302">
        <f t="shared" si="20"/>
        <v>-1795.9866379999999</v>
      </c>
      <c r="G38" s="303">
        <v>-3.5820136425859999</v>
      </c>
      <c r="H38" s="302">
        <f t="shared" si="21"/>
        <v>-1796.2248943025859</v>
      </c>
      <c r="I38" s="33">
        <v>-0.153857899588</v>
      </c>
      <c r="J38" s="304">
        <f t="shared" si="22"/>
        <v>-1796.3787522021739</v>
      </c>
      <c r="K38" s="18" t="s">
        <v>119</v>
      </c>
      <c r="L38" s="38">
        <f>627.5095*(D39-D37)</f>
        <v>43.587010673016117</v>
      </c>
      <c r="M38" s="38">
        <f>627.5095*(F39-F37)</f>
        <v>35.878370220359869</v>
      </c>
      <c r="N38" s="38">
        <f>627.5095*(H39-H37)</f>
        <v>37.675710352319918</v>
      </c>
      <c r="O38" s="38">
        <f>627.5095*(J39-J37)</f>
        <v>36.831523526327651</v>
      </c>
      <c r="P38" s="38">
        <f t="shared" si="15"/>
        <v>0.95315330596778125</v>
      </c>
      <c r="Q38" s="38">
        <f t="shared" si="16"/>
        <v>-0.84418682599226713</v>
      </c>
      <c r="R38" s="38">
        <f t="shared" si="23"/>
        <v>1.0187743273519345E-2</v>
      </c>
      <c r="S38" s="38">
        <f t="shared" si="24"/>
        <v>5.5453570937018526E-3</v>
      </c>
      <c r="T38" s="38"/>
      <c r="U38" s="289" t="s">
        <v>34</v>
      </c>
      <c r="V38" s="33">
        <v>-1792.5246172698901</v>
      </c>
      <c r="W38" s="33">
        <v>-2.96178739</v>
      </c>
      <c r="X38" s="302">
        <f t="shared" si="25"/>
        <v>-1795.48640465989</v>
      </c>
      <c r="Y38" s="33">
        <v>-3.2125614772320001</v>
      </c>
      <c r="Z38" s="302">
        <f t="shared" si="26"/>
        <v>-1795.737178747122</v>
      </c>
      <c r="AA38" s="33">
        <v>-0.135429078171</v>
      </c>
      <c r="AB38" s="304">
        <f t="shared" si="27"/>
        <v>-1795.872607825293</v>
      </c>
      <c r="AC38" s="18" t="s">
        <v>119</v>
      </c>
      <c r="AD38" s="38">
        <f>627.5095*(V39-V37)</f>
        <v>41.162154527482741</v>
      </c>
      <c r="AE38" s="38">
        <f>627.5095*(X39-X37)</f>
        <v>35.163879068331518</v>
      </c>
      <c r="AF38" s="38">
        <f>627.5095*(Z39-Z37)</f>
        <v>36.30904590755614</v>
      </c>
      <c r="AG38" s="38">
        <f>627.5095*(AB39-AB37)</f>
        <v>35.779603142969272</v>
      </c>
      <c r="AH38" s="38">
        <f t="shared" si="28"/>
        <v>0.61572407463775392</v>
      </c>
      <c r="AI38" s="38">
        <f t="shared" si="29"/>
        <v>-0.52944276458686801</v>
      </c>
      <c r="AJ38" s="38">
        <f t="shared" si="30"/>
        <v>8.5362076710993051E-4</v>
      </c>
      <c r="AK38" s="38">
        <f t="shared" si="31"/>
        <v>7.2992365869595233E-4</v>
      </c>
      <c r="AL38" s="38"/>
      <c r="AM38" s="38"/>
      <c r="AN38" s="5" t="s">
        <v>34</v>
      </c>
      <c r="AO38" s="311">
        <v>-1792.64288065552</v>
      </c>
      <c r="AP38" s="42">
        <v>-1792.6425154270401</v>
      </c>
      <c r="AQ38" s="42">
        <v>-3.4151505284070001</v>
      </c>
      <c r="AR38" s="33">
        <f t="shared" si="10"/>
        <v>-1796.057665955447</v>
      </c>
      <c r="AS38" s="33">
        <v>-3.5831674150659998</v>
      </c>
      <c r="AT38" s="52">
        <f t="shared" si="11"/>
        <v>-1796.2256828421062</v>
      </c>
      <c r="AU38" s="52">
        <v>-0.15407645319499999</v>
      </c>
      <c r="AV38" s="52">
        <f t="shared" si="12"/>
        <v>-1796.3797592953013</v>
      </c>
      <c r="AW38" s="52">
        <v>-0.87382485106999996</v>
      </c>
      <c r="AX38" s="52">
        <v>-2.5413256773369999</v>
      </c>
      <c r="AY38" s="52">
        <f t="shared" si="13"/>
        <v>-1795.983381190201</v>
      </c>
      <c r="AZ38" s="52">
        <f t="shared" si="14"/>
        <v>-1795.9462388075781</v>
      </c>
      <c r="BA38" s="18" t="s">
        <v>119</v>
      </c>
      <c r="BB38" s="38">
        <f>627.5095*(AP39-AP37)</f>
        <v>43.602514600576974</v>
      </c>
      <c r="BC38" s="38">
        <f>627.5095*(AR39-AR37)</f>
        <v>33.822907934213482</v>
      </c>
      <c r="BD38" s="38">
        <f>627.5095*(AT39-AT37)</f>
        <v>37.665522609046398</v>
      </c>
      <c r="BE38" s="95">
        <f>627.5095*(AV39-AV37)</f>
        <v>36.825978169233949</v>
      </c>
      <c r="BF38" s="39">
        <f t="shared" si="32"/>
        <v>3.0030702350204663</v>
      </c>
      <c r="BG38" s="39">
        <f t="shared" si="33"/>
        <v>-0.83954443981244964</v>
      </c>
      <c r="BH38" s="358">
        <f t="shared" si="34"/>
        <v>-0.31022537233399561</v>
      </c>
      <c r="BI38" s="38">
        <f>627.5095*(AY39-AY37)</f>
        <v>35.889838047645704</v>
      </c>
      <c r="BJ38" s="38">
        <f>627.5095*(AZ39-AZ37)</f>
        <v>36.923303103791099</v>
      </c>
      <c r="BK38" s="38"/>
      <c r="BL38" s="5" t="s">
        <v>34</v>
      </c>
      <c r="BM38" s="313">
        <v>-1792.5246172698801</v>
      </c>
      <c r="BN38" s="42">
        <v>-1792.5246177486799</v>
      </c>
      <c r="BO38" s="21">
        <v>-3.0454325710480998</v>
      </c>
      <c r="BP38" s="28">
        <f t="shared" si="35"/>
        <v>-1795.5700503197281</v>
      </c>
      <c r="BQ38" s="28">
        <v>-3.21231645142867</v>
      </c>
      <c r="BR38" s="10">
        <f t="shared" si="36"/>
        <v>-1795.7369342001086</v>
      </c>
      <c r="BS38" s="10">
        <v>-0.13540914134400001</v>
      </c>
      <c r="BT38" s="10">
        <f t="shared" si="37"/>
        <v>-1795.8723433414527</v>
      </c>
      <c r="BU38" s="18" t="s">
        <v>119</v>
      </c>
      <c r="BV38" s="34">
        <f>627.5095*(BN39-BN37)</f>
        <v>41.162123440551419</v>
      </c>
      <c r="BW38" s="34">
        <f>627.5095*(BP39-BP37)</f>
        <v>33.559757281690111</v>
      </c>
      <c r="BX38" s="34">
        <f>627.5095*(BR39-BR37)</f>
        <v>36.30819228678903</v>
      </c>
      <c r="BY38" s="34">
        <f>627.5095*(BT39-BT37)</f>
        <v>35.778873219310576</v>
      </c>
      <c r="BZ38" s="33">
        <f t="shared" si="38"/>
        <v>2.2191159376204652</v>
      </c>
      <c r="CA38" s="33">
        <f t="shared" si="39"/>
        <v>-0.52931906747845403</v>
      </c>
      <c r="CB38" s="105">
        <v>-1792.5246177486799</v>
      </c>
      <c r="CC38" s="86">
        <f t="shared" si="40"/>
        <v>0</v>
      </c>
      <c r="CD38" s="39">
        <f t="shared" si="9"/>
        <v>1.0471049499233729</v>
      </c>
      <c r="CE38" s="340"/>
      <c r="CF38" s="33">
        <v>36.30904590755614</v>
      </c>
      <c r="CG38" s="33">
        <v>35.779603142969272</v>
      </c>
      <c r="CH38" s="33">
        <v>37.675710352319918</v>
      </c>
      <c r="CI38" s="33">
        <v>36.831523526327651</v>
      </c>
      <c r="CJ38" s="75"/>
    </row>
    <row r="39" spans="1:88" ht="17">
      <c r="A39" s="1">
        <v>-31.65</v>
      </c>
      <c r="B39" s="6"/>
      <c r="C39" s="289" t="s">
        <v>35</v>
      </c>
      <c r="D39" s="305">
        <v>-1792.63466894</v>
      </c>
      <c r="E39" s="303">
        <v>-3.34305531</v>
      </c>
      <c r="F39" s="302">
        <f t="shared" si="20"/>
        <v>-1795.9777242499999</v>
      </c>
      <c r="G39" s="303">
        <v>-3.5812952092720001</v>
      </c>
      <c r="H39" s="302">
        <f t="shared" si="21"/>
        <v>-1796.2159641492719</v>
      </c>
      <c r="I39" s="33">
        <v>-0.15375589059799999</v>
      </c>
      <c r="J39" s="304">
        <f t="shared" si="22"/>
        <v>-1796.3697200398699</v>
      </c>
      <c r="K39" s="18" t="s">
        <v>120</v>
      </c>
      <c r="L39" s="38">
        <f>627.5095*(D37-D38)</f>
        <v>-38.434078361699363</v>
      </c>
      <c r="M39" s="38">
        <f>627.5095*(F37-F38)</f>
        <v>-30.284907414785277</v>
      </c>
      <c r="N39" s="38">
        <f>627.5095*(H37-H38)</f>
        <v>-32.071954311365751</v>
      </c>
      <c r="O39" s="38">
        <f>627.5095*(J37-J38)</f>
        <v>-31.163755875001833</v>
      </c>
      <c r="P39" s="38">
        <f t="shared" si="15"/>
        <v>-0.87884846021655605</v>
      </c>
      <c r="Q39" s="38">
        <f t="shared" si="16"/>
        <v>0.90819843636391795</v>
      </c>
      <c r="R39" s="38">
        <f t="shared" si="23"/>
        <v>-5.3596891550498071E-3</v>
      </c>
      <c r="S39" s="38">
        <f t="shared" si="24"/>
        <v>-4.3218524949040216E-4</v>
      </c>
      <c r="T39" s="38"/>
      <c r="U39" s="289" t="s">
        <v>35</v>
      </c>
      <c r="V39" s="33">
        <v>-1792.5170044762899</v>
      </c>
      <c r="W39" s="33">
        <v>-2.9604244500000001</v>
      </c>
      <c r="X39" s="302">
        <f t="shared" si="25"/>
        <v>-1795.4774289262898</v>
      </c>
      <c r="Y39" s="33">
        <v>-3.211051318669</v>
      </c>
      <c r="Z39" s="302">
        <f t="shared" si="26"/>
        <v>-1795.7280557949589</v>
      </c>
      <c r="AA39" s="33">
        <v>-0.135311925098</v>
      </c>
      <c r="AB39" s="304">
        <f t="shared" si="27"/>
        <v>-1795.8633677200569</v>
      </c>
      <c r="AC39" s="18" t="s">
        <v>120</v>
      </c>
      <c r="AD39" s="38">
        <f>627.5095*(V37-V38)</f>
        <v>-36.385054221834373</v>
      </c>
      <c r="AE39" s="38">
        <f>627.5095*(X37-X38)</f>
        <v>-29.531520964730902</v>
      </c>
      <c r="AF39" s="38">
        <f>627.5095*(Z37-Z38)</f>
        <v>-30.584306757149736</v>
      </c>
      <c r="AG39" s="38">
        <f>627.5095*(AB37-AB38)</f>
        <v>-29.981349326297288</v>
      </c>
      <c r="AH39" s="38">
        <f t="shared" si="28"/>
        <v>-0.44982836156638584</v>
      </c>
      <c r="AI39" s="38">
        <f t="shared" si="29"/>
        <v>0.60295743085244879</v>
      </c>
      <c r="AJ39" s="38">
        <f t="shared" si="30"/>
        <v>-2.846774179197098E-4</v>
      </c>
      <c r="AK39" s="38">
        <f t="shared" si="31"/>
        <v>-1.5530952702391687E-4</v>
      </c>
      <c r="AL39" s="38"/>
      <c r="AM39" s="38"/>
      <c r="AN39" s="5" t="s">
        <v>35</v>
      </c>
      <c r="AO39" s="311">
        <v>-1792.6346689371701</v>
      </c>
      <c r="AP39" s="42">
        <v>-1792.6343040869899</v>
      </c>
      <c r="AQ39" s="42">
        <v>-3.4146141969079999</v>
      </c>
      <c r="AR39" s="33">
        <f t="shared" si="10"/>
        <v>-1796.0489182838978</v>
      </c>
      <c r="AS39" s="33">
        <v>-3.5824562957959998</v>
      </c>
      <c r="AT39" s="52">
        <f t="shared" si="11"/>
        <v>-1796.2167603827859</v>
      </c>
      <c r="AU39" s="52">
        <v>-0.15397489856900001</v>
      </c>
      <c r="AV39" s="52">
        <f t="shared" si="12"/>
        <v>-1796.3707352813549</v>
      </c>
      <c r="AW39" s="52">
        <v>-0.87388805737599995</v>
      </c>
      <c r="AX39" s="52">
        <v>-2.5407261395309999</v>
      </c>
      <c r="AY39" s="52">
        <f t="shared" si="13"/>
        <v>-1795.9744714735525</v>
      </c>
      <c r="AZ39" s="52">
        <f t="shared" si="14"/>
        <v>-1795.9372480683803</v>
      </c>
      <c r="BA39" s="18" t="s">
        <v>120</v>
      </c>
      <c r="BB39" s="38">
        <f>627.5095*(AP37-AP38)</f>
        <v>-38.449820711384611</v>
      </c>
      <c r="BC39" s="38">
        <f>627.5095*(AR37-AR38)</f>
        <v>-28.333660934245408</v>
      </c>
      <c r="BD39" s="38">
        <f>627.5095*(AT37-AT38)</f>
        <v>-32.066594622210701</v>
      </c>
      <c r="BE39" s="95">
        <f>627.5095*(AV37-AV38)</f>
        <v>-31.163323689752342</v>
      </c>
      <c r="BF39" s="39">
        <f t="shared" si="32"/>
        <v>-2.8296627555069342</v>
      </c>
      <c r="BG39" s="39">
        <f t="shared" si="33"/>
        <v>0.90327093245835854</v>
      </c>
      <c r="BH39" s="358">
        <f t="shared" si="34"/>
        <v>0.30044286949680554</v>
      </c>
      <c r="BI39" s="38">
        <f>627.5095*(AY37-AY38)</f>
        <v>-30.298906208383915</v>
      </c>
      <c r="BJ39" s="38">
        <f>627.5095*(AZ37-AZ38)</f>
        <v>-31.281528845167809</v>
      </c>
      <c r="BK39" s="38"/>
      <c r="BL39" s="5" t="s">
        <v>35</v>
      </c>
      <c r="BM39" s="313">
        <v>-1792.5170044763499</v>
      </c>
      <c r="BN39" s="42">
        <v>-1792.5170049875701</v>
      </c>
      <c r="BO39" s="21">
        <v>-3.0441901805180498</v>
      </c>
      <c r="BP39" s="28">
        <f t="shared" si="35"/>
        <v>-1795.561195168088</v>
      </c>
      <c r="BQ39" s="28">
        <v>-3.2108071670443898</v>
      </c>
      <c r="BR39" s="10">
        <f t="shared" si="36"/>
        <v>-1795.7278121546144</v>
      </c>
      <c r="BS39" s="10">
        <v>-0.13529199730800001</v>
      </c>
      <c r="BT39" s="10">
        <f t="shared" si="37"/>
        <v>-1795.8631041519225</v>
      </c>
      <c r="BU39" s="18" t="s">
        <v>120</v>
      </c>
      <c r="BV39" s="34">
        <f>627.5095*(BN37-BN38)</f>
        <v>-36.385043522896275</v>
      </c>
      <c r="BW39" s="34">
        <f>627.5095*(BP37-BP38)</f>
        <v>-28.003065503592296</v>
      </c>
      <c r="BX39" s="34">
        <f>627.5095*(BR37-BR38)</f>
        <v>-30.584022079731817</v>
      </c>
      <c r="BY39" s="34">
        <f>627.5095*(BT37-BT38)</f>
        <v>-29.981194016770264</v>
      </c>
      <c r="BZ39" s="33">
        <f t="shared" si="38"/>
        <v>-1.9781285131779676</v>
      </c>
      <c r="CA39" s="33">
        <f t="shared" si="39"/>
        <v>0.602828062961553</v>
      </c>
      <c r="CB39" s="105">
        <v>-1792.5170049875701</v>
      </c>
      <c r="CC39" s="86">
        <f t="shared" si="40"/>
        <v>0</v>
      </c>
      <c r="CD39" s="39">
        <f t="shared" si="9"/>
        <v>-1.1821296729820787</v>
      </c>
      <c r="CE39" s="340"/>
      <c r="CF39" s="33">
        <v>-30.584306757149736</v>
      </c>
      <c r="CG39" s="33">
        <v>-29.981349326297288</v>
      </c>
      <c r="CH39" s="33">
        <v>-32.071954311365751</v>
      </c>
      <c r="CI39" s="33">
        <v>-31.163755875001833</v>
      </c>
      <c r="CJ39" s="75"/>
    </row>
    <row r="40" spans="1:88" ht="17">
      <c r="A40" s="1">
        <v>22.41</v>
      </c>
      <c r="B40" s="6"/>
      <c r="C40" s="289" t="s">
        <v>36</v>
      </c>
      <c r="D40" s="305">
        <v>-1675.9796253</v>
      </c>
      <c r="E40" s="303">
        <v>-3.6605409500000001</v>
      </c>
      <c r="F40" s="302">
        <f t="shared" si="20"/>
        <v>-1679.64016625</v>
      </c>
      <c r="G40" s="303">
        <v>-3.8879458636940001</v>
      </c>
      <c r="H40" s="302">
        <f t="shared" si="21"/>
        <v>-1679.867571163694</v>
      </c>
      <c r="I40" s="33">
        <v>-0.183610088266</v>
      </c>
      <c r="J40" s="304">
        <f t="shared" si="22"/>
        <v>-1680.0511812519601</v>
      </c>
      <c r="K40" s="18" t="s">
        <v>118</v>
      </c>
      <c r="L40" s="38">
        <f>627.5095*(D42-D41)</f>
        <v>48.311724226529535</v>
      </c>
      <c r="M40" s="38">
        <f>627.5095*(F42-F41)</f>
        <v>18.609672735956281</v>
      </c>
      <c r="N40" s="38">
        <f>627.5095*(H42-H41)</f>
        <v>24.694269040692397</v>
      </c>
      <c r="O40" s="38">
        <f>627.5095*(J42-J41)</f>
        <v>18.368799854613847</v>
      </c>
      <c r="P40" s="38">
        <f t="shared" si="15"/>
        <v>-0.24087288134243323</v>
      </c>
      <c r="Q40" s="38">
        <f t="shared" si="16"/>
        <v>-6.3254691860785499</v>
      </c>
      <c r="R40" s="38">
        <f t="shared" si="23"/>
        <v>6.0369030012200398E-2</v>
      </c>
      <c r="S40" s="38">
        <f t="shared" si="24"/>
        <v>6.7287884436204592E-2</v>
      </c>
      <c r="T40" s="38"/>
      <c r="U40" s="289" t="s">
        <v>36</v>
      </c>
      <c r="V40" s="33">
        <v>-1675.8973882396101</v>
      </c>
      <c r="W40" s="33">
        <v>-3.2897264700000002</v>
      </c>
      <c r="X40" s="302">
        <f t="shared" si="25"/>
        <v>-1679.1871147096101</v>
      </c>
      <c r="Y40" s="33">
        <v>-3.5327412865130001</v>
      </c>
      <c r="Z40" s="302">
        <f t="shared" si="26"/>
        <v>-1679.4301295261232</v>
      </c>
      <c r="AA40" s="33">
        <v>-0.165295905307</v>
      </c>
      <c r="AB40" s="304">
        <f t="shared" si="27"/>
        <v>-1679.5954254314302</v>
      </c>
      <c r="AC40" s="18" t="s">
        <v>118</v>
      </c>
      <c r="AD40" s="38">
        <f>627.5095*(V42-V41)</f>
        <v>48.873309379405967</v>
      </c>
      <c r="AE40" s="38">
        <f>627.5095*(X42-X41)</f>
        <v>17.548876002134083</v>
      </c>
      <c r="AF40" s="38">
        <f>627.5095*(Z42-Z41)</f>
        <v>22.065683271768894</v>
      </c>
      <c r="AG40" s="38">
        <f>627.5095*(AB42-AB41)</f>
        <v>16.25265908323497</v>
      </c>
      <c r="AH40" s="38">
        <f t="shared" si="28"/>
        <v>-1.2962169188991126</v>
      </c>
      <c r="AI40" s="38">
        <f t="shared" si="29"/>
        <v>-5.8130241885339231</v>
      </c>
      <c r="AJ40" s="38">
        <f t="shared" si="30"/>
        <v>8.5475085725086331E-3</v>
      </c>
      <c r="AK40" s="38">
        <f t="shared" si="31"/>
        <v>9.0469326514934778E-3</v>
      </c>
      <c r="AL40" s="38"/>
      <c r="AM40" s="38"/>
      <c r="AN40" s="5" t="s">
        <v>36</v>
      </c>
      <c r="AO40" s="311">
        <v>-1675.9796252957001</v>
      </c>
      <c r="AP40" s="42">
        <v>-1675.9791267775599</v>
      </c>
      <c r="AQ40" s="42">
        <v>-3.8037788153709999</v>
      </c>
      <c r="AR40" s="33">
        <f t="shared" si="10"/>
        <v>-1679.782905592931</v>
      </c>
      <c r="AS40" s="33">
        <v>-3.8892183034490002</v>
      </c>
      <c r="AT40" s="52">
        <f t="shared" si="11"/>
        <v>-1679.868345081009</v>
      </c>
      <c r="AU40" s="52">
        <v>-0.18387994773800001</v>
      </c>
      <c r="AV40" s="52">
        <f t="shared" si="12"/>
        <v>-1680.052225028747</v>
      </c>
      <c r="AW40" s="52">
        <v>-1.0466779962149999</v>
      </c>
      <c r="AX40" s="52">
        <v>-2.7571008191569999</v>
      </c>
      <c r="AY40" s="52">
        <f t="shared" si="13"/>
        <v>-1679.6365404259534</v>
      </c>
      <c r="AZ40" s="52">
        <f t="shared" si="14"/>
        <v>-1679.563357842464</v>
      </c>
      <c r="BA40" s="18" t="s">
        <v>118</v>
      </c>
      <c r="BB40" s="38">
        <f>627.5095*(AP42-AP41)</f>
        <v>48.288287367956592</v>
      </c>
      <c r="BC40" s="38">
        <f>627.5095*(AR42-AR41)</f>
        <v>10.636674905244888</v>
      </c>
      <c r="BD40" s="38">
        <f>627.5095*(AT42-AT41)</f>
        <v>24.633900010680197</v>
      </c>
      <c r="BE40" s="95">
        <f>627.5095*(AV42-AV41)</f>
        <v>18.301511970177643</v>
      </c>
      <c r="BF40" s="39">
        <f t="shared" si="32"/>
        <v>7.6648370649327546</v>
      </c>
      <c r="BG40" s="39">
        <f t="shared" si="33"/>
        <v>-6.3323880405025541</v>
      </c>
      <c r="BH40" s="358">
        <f t="shared" si="34"/>
        <v>-0.51886442788964615</v>
      </c>
      <c r="BI40" s="38">
        <f>627.5095*(AY42-AY41)</f>
        <v>18.516009450683143</v>
      </c>
      <c r="BJ40" s="38">
        <f>627.5095*(AZ42-AZ41)</f>
        <v>22.455676723544951</v>
      </c>
      <c r="BK40" s="38"/>
      <c r="BL40" s="5" t="s">
        <v>36</v>
      </c>
      <c r="BM40" s="313">
        <v>-1675.8973882397299</v>
      </c>
      <c r="BN40" s="42">
        <v>-1675.8973879232899</v>
      </c>
      <c r="BO40" s="21">
        <v>-3.4270948369248702</v>
      </c>
      <c r="BP40" s="28">
        <f t="shared" si="35"/>
        <v>-1679.3244827602148</v>
      </c>
      <c r="BQ40" s="28">
        <v>-3.5324816600969799</v>
      </c>
      <c r="BR40" s="10">
        <f t="shared" si="36"/>
        <v>-1679.4298695833868</v>
      </c>
      <c r="BS40" s="10">
        <v>-0.16527219838900001</v>
      </c>
      <c r="BT40" s="10">
        <f t="shared" si="37"/>
        <v>-1679.5951417817757</v>
      </c>
      <c r="BU40" s="18" t="s">
        <v>118</v>
      </c>
      <c r="BV40" s="34">
        <f>627.5095*(BN42-BN41)</f>
        <v>48.873297701403601</v>
      </c>
      <c r="BW40" s="34">
        <f>627.5095*(BP42-BP41)</f>
        <v>9.6689099434066854</v>
      </c>
      <c r="BX40" s="34">
        <f>627.5095*(BR42-BR41)</f>
        <v>22.057135763196385</v>
      </c>
      <c r="BY40" s="34">
        <f>627.5095*(BT42-BT41)</f>
        <v>16.243612150583477</v>
      </c>
      <c r="BZ40" s="33">
        <f t="shared" si="38"/>
        <v>6.5747022071767915</v>
      </c>
      <c r="CA40" s="33">
        <f t="shared" si="39"/>
        <v>-5.813523612612908</v>
      </c>
      <c r="CB40" s="105">
        <v>-1675.8973879232899</v>
      </c>
      <c r="CC40" s="86">
        <f t="shared" si="40"/>
        <v>0</v>
      </c>
      <c r="CD40" s="39">
        <f t="shared" si="9"/>
        <v>2.0578998195941658</v>
      </c>
      <c r="CE40" s="340"/>
      <c r="CF40" s="33">
        <v>22.065683271768894</v>
      </c>
      <c r="CG40" s="33">
        <v>16.25265908323497</v>
      </c>
      <c r="CH40" s="33">
        <v>24.694269040692397</v>
      </c>
      <c r="CI40" s="33">
        <v>18.368799854613847</v>
      </c>
      <c r="CJ40" s="75"/>
    </row>
    <row r="41" spans="1:88" ht="17">
      <c r="A41" s="1">
        <v>49.69</v>
      </c>
      <c r="B41" s="6"/>
      <c r="C41" s="289" t="s">
        <v>37</v>
      </c>
      <c r="D41" s="305">
        <v>-1675.93993808</v>
      </c>
      <c r="E41" s="303">
        <v>-3.6536147300000001</v>
      </c>
      <c r="F41" s="302">
        <f t="shared" si="20"/>
        <v>-1679.5935528100001</v>
      </c>
      <c r="G41" s="303">
        <v>-3.879807844064</v>
      </c>
      <c r="H41" s="302">
        <f t="shared" si="21"/>
        <v>-1679.8197459240641</v>
      </c>
      <c r="I41" s="33">
        <v>-0.183922504712</v>
      </c>
      <c r="J41" s="304">
        <f t="shared" si="22"/>
        <v>-1680.0036684287761</v>
      </c>
      <c r="K41" s="18" t="s">
        <v>119</v>
      </c>
      <c r="L41" s="38">
        <f>627.5095*(D42-D40)</f>
        <v>73.215831805060063</v>
      </c>
      <c r="M41" s="38">
        <f>627.5095*(F42-F40)</f>
        <v>47.860049163557001</v>
      </c>
      <c r="N41" s="38">
        <f>627.5095*(H42-H40)</f>
        <v>54.705061248231921</v>
      </c>
      <c r="O41" s="38">
        <f>627.5095*(J42-J40)</f>
        <v>48.183547774380905</v>
      </c>
      <c r="P41" s="38">
        <f t="shared" si="15"/>
        <v>0.32349861082390419</v>
      </c>
      <c r="Q41" s="38">
        <f t="shared" si="16"/>
        <v>-6.5215134738510159</v>
      </c>
      <c r="R41" s="38">
        <f t="shared" si="23"/>
        <v>3.2680835399069963E-2</v>
      </c>
      <c r="S41" s="38">
        <f t="shared" si="24"/>
        <v>3.4319861322401835E-2</v>
      </c>
      <c r="T41" s="38"/>
      <c r="U41" s="289" t="s">
        <v>37</v>
      </c>
      <c r="V41" s="33">
        <v>-1675.86124178721</v>
      </c>
      <c r="W41" s="33">
        <v>-3.2762777399999998</v>
      </c>
      <c r="X41" s="302">
        <f t="shared" si="25"/>
        <v>-1679.1375195272101</v>
      </c>
      <c r="Y41" s="33">
        <v>-3.5183792808760002</v>
      </c>
      <c r="Z41" s="302">
        <f t="shared" si="26"/>
        <v>-1679.379621068086</v>
      </c>
      <c r="AA41" s="33">
        <v>-0.165674708197</v>
      </c>
      <c r="AB41" s="304">
        <f t="shared" si="27"/>
        <v>-1679.545295776283</v>
      </c>
      <c r="AC41" s="18" t="s">
        <v>119</v>
      </c>
      <c r="AD41" s="38">
        <f>627.5095*(V42-V40)</f>
        <v>71.55555165175987</v>
      </c>
      <c r="AE41" s="38">
        <f>627.5095*(X42-X40)</f>
        <v>48.670324112383078</v>
      </c>
      <c r="AF41" s="38">
        <f>627.5095*(Z42-Z40)</f>
        <v>53.760220520498883</v>
      </c>
      <c r="AG41" s="38">
        <f>627.5095*(AB42-AB40)</f>
        <v>47.709493919828347</v>
      </c>
      <c r="AH41" s="38">
        <f t="shared" si="28"/>
        <v>-0.9608301925547309</v>
      </c>
      <c r="AI41" s="38">
        <f t="shared" si="29"/>
        <v>-6.0507266006705365</v>
      </c>
      <c r="AJ41" s="38">
        <f t="shared" si="30"/>
        <v>2.8043689396071159E-3</v>
      </c>
      <c r="AK41" s="38">
        <f t="shared" si="31"/>
        <v>2.5161744808528397E-3</v>
      </c>
      <c r="AL41" s="38"/>
      <c r="AM41" s="38"/>
      <c r="AN41" s="5" t="s">
        <v>37</v>
      </c>
      <c r="AO41" s="311">
        <v>-1675.93993807937</v>
      </c>
      <c r="AP41" s="42">
        <v>-1675.9393961015901</v>
      </c>
      <c r="AQ41" s="42">
        <v>-3.7933723344570001</v>
      </c>
      <c r="AR41" s="33">
        <f t="shared" si="10"/>
        <v>-1679.7327684360471</v>
      </c>
      <c r="AS41" s="33">
        <v>-3.881079615844</v>
      </c>
      <c r="AT41" s="52">
        <f t="shared" si="11"/>
        <v>-1679.8204757174342</v>
      </c>
      <c r="AU41" s="52">
        <v>-0.18418395024199999</v>
      </c>
      <c r="AV41" s="52">
        <f t="shared" si="12"/>
        <v>-1680.0046596676762</v>
      </c>
      <c r="AW41" s="52">
        <v>-1.040311216016</v>
      </c>
      <c r="AX41" s="52">
        <v>-2.7530611184409999</v>
      </c>
      <c r="AY41" s="52">
        <f t="shared" si="13"/>
        <v>-1679.5898398490579</v>
      </c>
      <c r="AZ41" s="52">
        <f t="shared" si="14"/>
        <v>-1679.5183755555634</v>
      </c>
      <c r="BA41" s="18" t="s">
        <v>119</v>
      </c>
      <c r="BB41" s="38">
        <f>627.5095*(AP42-AP40)</f>
        <v>73.219663980458847</v>
      </c>
      <c r="BC41" s="38">
        <f>627.5095*(AR42-AR40)</f>
        <v>42.098217152895337</v>
      </c>
      <c r="BD41" s="38">
        <f>627.5095*(AT42-AT40)</f>
        <v>54.672380412832851</v>
      </c>
      <c r="BE41" s="95">
        <f>627.5095*(AV42-AV40)</f>
        <v>48.149227913058503</v>
      </c>
      <c r="BF41" s="39">
        <f t="shared" si="32"/>
        <v>6.051010760163166</v>
      </c>
      <c r="BG41" s="39">
        <f t="shared" si="33"/>
        <v>-6.5231524997743477</v>
      </c>
      <c r="BH41" s="358">
        <f t="shared" si="34"/>
        <v>-0.47271409356256555</v>
      </c>
      <c r="BI41" s="38">
        <f>627.5095*(AY42-AY40)</f>
        <v>47.821065108118745</v>
      </c>
      <c r="BJ41" s="38">
        <f>627.5095*(AZ42-AZ40)</f>
        <v>50.682489085445091</v>
      </c>
      <c r="BK41" s="38"/>
      <c r="BL41" s="5" t="s">
        <v>37</v>
      </c>
      <c r="BM41" s="313">
        <v>-1675.86124178726</v>
      </c>
      <c r="BN41" s="42">
        <v>-1675.86124146512</v>
      </c>
      <c r="BO41" s="21">
        <v>-3.4092508373839401</v>
      </c>
      <c r="BP41" s="28">
        <f t="shared" si="35"/>
        <v>-1679.270492302504</v>
      </c>
      <c r="BQ41" s="28">
        <v>-3.5181105079542601</v>
      </c>
      <c r="BR41" s="10">
        <f t="shared" si="36"/>
        <v>-1679.3793519730743</v>
      </c>
      <c r="BS41" s="10">
        <v>-0.16564974612899999</v>
      </c>
      <c r="BT41" s="10">
        <f t="shared" si="37"/>
        <v>-1679.5450017192034</v>
      </c>
      <c r="BU41" s="18" t="s">
        <v>119</v>
      </c>
      <c r="BV41" s="34">
        <f>627.5095*(BN42-BN40)</f>
        <v>71.555543594383394</v>
      </c>
      <c r="BW41" s="34">
        <f>627.5095*(BP42-BP40)</f>
        <v>43.548435066297351</v>
      </c>
      <c r="BX41" s="34">
        <f>627.5095*(BR42-BR40)</f>
        <v>53.757416151559276</v>
      </c>
      <c r="BY41" s="34">
        <f>627.5095*(BT42-BT40)</f>
        <v>47.706977745347494</v>
      </c>
      <c r="BZ41" s="33">
        <f t="shared" si="38"/>
        <v>4.158542679050143</v>
      </c>
      <c r="CA41" s="33">
        <f t="shared" si="39"/>
        <v>-6.0504384062117822</v>
      </c>
      <c r="CB41" s="105">
        <v>-1675.86124146512</v>
      </c>
      <c r="CC41" s="86">
        <f t="shared" si="40"/>
        <v>0</v>
      </c>
      <c r="CD41" s="39">
        <f t="shared" si="9"/>
        <v>0.44225016771100911</v>
      </c>
      <c r="CE41" s="340"/>
      <c r="CF41" s="33">
        <v>53.760220520498883</v>
      </c>
      <c r="CG41" s="33">
        <v>47.709493919828347</v>
      </c>
      <c r="CH41" s="33">
        <v>54.705061248231921</v>
      </c>
      <c r="CI41" s="33">
        <v>48.183547774380905</v>
      </c>
      <c r="CJ41" s="75"/>
    </row>
    <row r="42" spans="1:88" ht="17">
      <c r="A42" s="1">
        <v>-27.28</v>
      </c>
      <c r="B42" s="6"/>
      <c r="C42" s="289" t="s">
        <v>38</v>
      </c>
      <c r="D42" s="305">
        <v>-1675.86294845</v>
      </c>
      <c r="E42" s="303">
        <v>-3.7009479600000001</v>
      </c>
      <c r="F42" s="302">
        <f t="shared" si="20"/>
        <v>-1679.5638964099999</v>
      </c>
      <c r="G42" s="303">
        <v>-3.9174446530460001</v>
      </c>
      <c r="H42" s="302">
        <f t="shared" si="21"/>
        <v>-1679.780393103046</v>
      </c>
      <c r="I42" s="33">
        <v>-0.19400278108399999</v>
      </c>
      <c r="J42" s="304">
        <f t="shared" si="22"/>
        <v>-1679.97439588413</v>
      </c>
      <c r="K42" s="18" t="s">
        <v>120</v>
      </c>
      <c r="L42" s="38">
        <f>627.5095*(D40-D41)</f>
        <v>-24.904107578530517</v>
      </c>
      <c r="M42" s="38">
        <f>627.5095*(F40-F41)</f>
        <v>-29.250376427600724</v>
      </c>
      <c r="N42" s="38">
        <f>627.5095*(H40-H41)</f>
        <v>-30.010792207539527</v>
      </c>
      <c r="O42" s="38">
        <f>627.5095*(J40-J41)</f>
        <v>-29.814747919767058</v>
      </c>
      <c r="P42" s="38">
        <f t="shared" si="15"/>
        <v>-0.56437149216633387</v>
      </c>
      <c r="Q42" s="38">
        <f t="shared" si="16"/>
        <v>0.19604428777246952</v>
      </c>
      <c r="R42" s="38">
        <f t="shared" si="23"/>
        <v>2.7688194613126882E-2</v>
      </c>
      <c r="S42" s="38">
        <f t="shared" si="24"/>
        <v>3.2968023113806311E-2</v>
      </c>
      <c r="T42" s="38"/>
      <c r="U42" s="289" t="s">
        <v>38</v>
      </c>
      <c r="V42" s="33">
        <v>-1675.78335721434</v>
      </c>
      <c r="W42" s="33">
        <v>-3.3261964000000002</v>
      </c>
      <c r="X42" s="302">
        <f t="shared" si="25"/>
        <v>-1679.10955361434</v>
      </c>
      <c r="Y42" s="33">
        <v>-3.5610999506150001</v>
      </c>
      <c r="Z42" s="302">
        <f t="shared" si="26"/>
        <v>-1679.344457164955</v>
      </c>
      <c r="AA42" s="33">
        <v>-0.174938351518</v>
      </c>
      <c r="AB42" s="304">
        <f t="shared" si="27"/>
        <v>-1679.519395516473</v>
      </c>
      <c r="AC42" s="18" t="s">
        <v>120</v>
      </c>
      <c r="AD42" s="38">
        <f>627.5095*(V40-V41)</f>
        <v>-22.6822422723539</v>
      </c>
      <c r="AE42" s="38">
        <f>627.5095*(X40-X41)</f>
        <v>-31.121448110248995</v>
      </c>
      <c r="AF42" s="38">
        <f>627.5095*(Z40-Z41)</f>
        <v>-31.694537248729986</v>
      </c>
      <c r="AG42" s="38">
        <f>627.5095*(AB40-AB41)</f>
        <v>-31.456834836593377</v>
      </c>
      <c r="AH42" s="38">
        <f t="shared" si="28"/>
        <v>-0.33538672634438171</v>
      </c>
      <c r="AI42" s="38">
        <f t="shared" si="29"/>
        <v>0.23770241213660981</v>
      </c>
      <c r="AJ42" s="38">
        <f t="shared" si="30"/>
        <v>5.7431396329015172E-3</v>
      </c>
      <c r="AK42" s="38">
        <f t="shared" si="31"/>
        <v>6.5307581706370854E-3</v>
      </c>
      <c r="AL42" s="38"/>
      <c r="AM42" s="38"/>
      <c r="AN42" s="5" t="s">
        <v>38</v>
      </c>
      <c r="AO42" s="311">
        <v>-1675.86294845063</v>
      </c>
      <c r="AP42" s="42">
        <v>-1675.8624438206</v>
      </c>
      <c r="AQ42" s="42">
        <v>-3.8533739957269999</v>
      </c>
      <c r="AR42" s="33">
        <f t="shared" si="10"/>
        <v>-1679.715817816327</v>
      </c>
      <c r="AS42" s="33">
        <v>-3.9187752799850002</v>
      </c>
      <c r="AT42" s="52">
        <f t="shared" si="11"/>
        <v>-1679.7812191005851</v>
      </c>
      <c r="AU42" s="52">
        <v>-0.19427525251</v>
      </c>
      <c r="AV42" s="52">
        <f t="shared" si="12"/>
        <v>-1679.975494353095</v>
      </c>
      <c r="AW42" s="52">
        <v>-1.068646043625</v>
      </c>
      <c r="AX42" s="52">
        <v>-2.7847279521020001</v>
      </c>
      <c r="AY42" s="52">
        <f t="shared" si="13"/>
        <v>-1679.5603327109975</v>
      </c>
      <c r="AZ42" s="52">
        <f t="shared" si="14"/>
        <v>-1679.4825901583326</v>
      </c>
      <c r="BA42" s="18" t="s">
        <v>120</v>
      </c>
      <c r="BB42" s="38">
        <f>627.5095*(AP40-AP41)</f>
        <v>-24.931376612502255</v>
      </c>
      <c r="BC42" s="38">
        <f>627.5095*(AR40-AR41)</f>
        <v>-31.461542247650446</v>
      </c>
      <c r="BD42" s="38">
        <f>627.5095*(AT40-AT41)</f>
        <v>-30.038480402152654</v>
      </c>
      <c r="BE42" s="95">
        <f>627.5095*(AV40-AV41)</f>
        <v>-29.847715942880864</v>
      </c>
      <c r="BF42" s="39">
        <f t="shared" si="32"/>
        <v>1.6138263047695816</v>
      </c>
      <c r="BG42" s="39">
        <f t="shared" si="33"/>
        <v>0.19076445927179009</v>
      </c>
      <c r="BH42" s="358">
        <f t="shared" si="34"/>
        <v>-4.6150334327084153E-2</v>
      </c>
      <c r="BI42" s="38">
        <f>627.5095*(AY40-AY41)</f>
        <v>-29.305055657435599</v>
      </c>
      <c r="BJ42" s="38">
        <f>627.5095*(AZ40-AZ41)</f>
        <v>-28.226812361900141</v>
      </c>
      <c r="BK42" s="38"/>
      <c r="BL42" s="5" t="s">
        <v>38</v>
      </c>
      <c r="BM42" s="313">
        <v>-1675.78335721436</v>
      </c>
      <c r="BN42" s="42">
        <v>-1675.78335691086</v>
      </c>
      <c r="BO42" s="21">
        <v>-3.4717270034945802</v>
      </c>
      <c r="BP42" s="28">
        <f t="shared" si="35"/>
        <v>-1679.2550839143546</v>
      </c>
      <c r="BQ42" s="28">
        <v>-3.56084478040485</v>
      </c>
      <c r="BR42" s="10">
        <f t="shared" si="36"/>
        <v>-1679.3442016912647</v>
      </c>
      <c r="BS42" s="10">
        <v>-0.17491418533299999</v>
      </c>
      <c r="BT42" s="10">
        <f t="shared" si="37"/>
        <v>-1679.5191158765977</v>
      </c>
      <c r="BU42" s="18" t="s">
        <v>120</v>
      </c>
      <c r="BV42" s="34">
        <f>627.5095*(BN40-BN41)</f>
        <v>-22.682245892979793</v>
      </c>
      <c r="BW42" s="34">
        <f>627.5095*(BP40-BP41)</f>
        <v>-33.879525122890662</v>
      </c>
      <c r="BX42" s="34">
        <f>627.5095*(BR40-BR41)</f>
        <v>-31.700280388362888</v>
      </c>
      <c r="BY42" s="34">
        <f>627.5095*(BT40-BT41)</f>
        <v>-31.463365594764014</v>
      </c>
      <c r="BZ42" s="33">
        <f t="shared" si="38"/>
        <v>2.4161595281266486</v>
      </c>
      <c r="CA42" s="33">
        <f t="shared" si="39"/>
        <v>0.23691479359887424</v>
      </c>
      <c r="CB42" s="105">
        <v>-1675.78335691086</v>
      </c>
      <c r="CC42" s="86">
        <f t="shared" si="40"/>
        <v>0</v>
      </c>
      <c r="CD42" s="39">
        <f t="shared" si="9"/>
        <v>1.6156496518831496</v>
      </c>
      <c r="CE42" s="340"/>
      <c r="CF42" s="33">
        <v>-31.694537248729986</v>
      </c>
      <c r="CG42" s="33">
        <v>-31.456834836593377</v>
      </c>
      <c r="CH42" s="33">
        <v>-30.010792207539527</v>
      </c>
      <c r="CI42" s="33">
        <v>-29.814747919767058</v>
      </c>
      <c r="CJ42" s="75"/>
    </row>
    <row r="43" spans="1:88" ht="17" customHeight="1">
      <c r="A43" s="1">
        <v>10.33</v>
      </c>
      <c r="B43" s="6"/>
      <c r="C43" s="289" t="s">
        <v>39</v>
      </c>
      <c r="D43" s="305">
        <v>-1159.4781934151499</v>
      </c>
      <c r="E43" s="303">
        <v>-2.8777222600000001</v>
      </c>
      <c r="F43" s="302">
        <f t="shared" si="20"/>
        <v>-1162.3559156751498</v>
      </c>
      <c r="G43" s="303">
        <v>-3.0559409127050001</v>
      </c>
      <c r="H43" s="302">
        <f t="shared" si="21"/>
        <v>-1162.5341343278549</v>
      </c>
      <c r="I43" s="33">
        <v>-0.13313781423900001</v>
      </c>
      <c r="J43" s="304">
        <f t="shared" si="22"/>
        <v>-1162.6672721420939</v>
      </c>
      <c r="K43" s="18" t="s">
        <v>118</v>
      </c>
      <c r="L43" s="38">
        <f>627.5095*(D45-D44)</f>
        <v>16.631249514017998</v>
      </c>
      <c r="M43" s="38">
        <f>627.5095*(F45-F44)</f>
        <v>10.777470667415805</v>
      </c>
      <c r="N43" s="38">
        <f>627.5095*(H45-H44)</f>
        <v>11.245027350182253</v>
      </c>
      <c r="O43" s="38">
        <f>627.5095*(J45-J44)</f>
        <v>10.167596134667246</v>
      </c>
      <c r="P43" s="38">
        <f t="shared" si="15"/>
        <v>-0.60987453274855952</v>
      </c>
      <c r="Q43" s="38">
        <f t="shared" si="16"/>
        <v>-1.0774312155150074</v>
      </c>
      <c r="R43" s="38">
        <f t="shared" si="23"/>
        <v>1.5286163806678132E-3</v>
      </c>
      <c r="S43" s="38">
        <f t="shared" si="24"/>
        <v>1.2721049666915007E-3</v>
      </c>
      <c r="T43" s="38"/>
      <c r="U43" s="289" t="s">
        <v>39</v>
      </c>
      <c r="V43" s="33">
        <v>-1159.39867498274</v>
      </c>
      <c r="W43" s="33">
        <v>-2.53906382</v>
      </c>
      <c r="X43" s="302">
        <f t="shared" si="25"/>
        <v>-1161.9377388027399</v>
      </c>
      <c r="Y43" s="33">
        <v>-2.7295662186579999</v>
      </c>
      <c r="Z43" s="302">
        <f t="shared" si="26"/>
        <v>-1162.1282412013979</v>
      </c>
      <c r="AA43" s="33">
        <v>-0.116209144854</v>
      </c>
      <c r="AB43" s="304">
        <f t="shared" si="27"/>
        <v>-1162.2444503462521</v>
      </c>
      <c r="AC43" s="18" t="s">
        <v>118</v>
      </c>
      <c r="AD43" s="38">
        <f>627.5095*(V45-V44)</f>
        <v>13.414361350706651</v>
      </c>
      <c r="AE43" s="38">
        <f>627.5095*(X45-X44)</f>
        <v>8.2015081571414896</v>
      </c>
      <c r="AF43" s="38">
        <f>627.5095*(Z45-Z44)</f>
        <v>8.7349312214752928</v>
      </c>
      <c r="AG43" s="38">
        <f>627.5095*(AB45-AB44)</f>
        <v>7.6827877471516173</v>
      </c>
      <c r="AH43" s="38">
        <f t="shared" si="28"/>
        <v>-0.51872040998987234</v>
      </c>
      <c r="AI43" s="38">
        <f t="shared" si="29"/>
        <v>-1.0521434743236755</v>
      </c>
      <c r="AJ43" s="38">
        <f t="shared" si="30"/>
        <v>1.5268308938907182E-3</v>
      </c>
      <c r="AK43" s="38">
        <f t="shared" si="31"/>
        <v>1.4983049104735358E-3</v>
      </c>
      <c r="AL43" s="38"/>
      <c r="AM43" s="471" t="s">
        <v>633</v>
      </c>
      <c r="AN43" s="5" t="s">
        <v>39</v>
      </c>
      <c r="AO43" s="311">
        <v>-1159.4781934151499</v>
      </c>
      <c r="AP43" s="33">
        <v>-1159.4777404751001</v>
      </c>
      <c r="AQ43" s="33">
        <v>-2.98590025735021</v>
      </c>
      <c r="AR43" s="33">
        <f t="shared" si="10"/>
        <v>-1162.4636407324504</v>
      </c>
      <c r="AS43" s="33">
        <v>-3.0557218800978601</v>
      </c>
      <c r="AT43" s="52">
        <f t="shared" si="11"/>
        <v>-1162.533462355198</v>
      </c>
      <c r="AU43" s="33">
        <v>-0.13312059156799999</v>
      </c>
      <c r="AV43" s="52">
        <f t="shared" si="12"/>
        <v>-1162.6665829467661</v>
      </c>
      <c r="AW43" s="299">
        <v>-0.81409963848199995</v>
      </c>
      <c r="AX43" s="52">
        <v>-2.1718006188680001</v>
      </c>
      <c r="AY43" s="52">
        <f t="shared" si="13"/>
        <v>-1162.3552677639022</v>
      </c>
      <c r="AZ43" s="52">
        <f t="shared" si="14"/>
        <v>-1162.3010812796285</v>
      </c>
      <c r="BA43" s="18" t="s">
        <v>118</v>
      </c>
      <c r="BB43" s="38">
        <f>627.5095*(AP45-AP44)</f>
        <v>16.630035534250645</v>
      </c>
      <c r="BC43" s="38">
        <f>627.5095*(AR45-AR44)</f>
        <v>9.2057896525255565</v>
      </c>
      <c r="BD43" s="38">
        <f>627.5095*(AT45-AT44)</f>
        <v>11.243498733801585</v>
      </c>
      <c r="BE43" s="95">
        <f>627.5095*(AV45-AV44)</f>
        <v>10.166324029700554</v>
      </c>
      <c r="BF43" s="39">
        <f t="shared" si="32"/>
        <v>0.9605343771749979</v>
      </c>
      <c r="BG43" s="39">
        <f t="shared" si="33"/>
        <v>-1.0771747041010311</v>
      </c>
      <c r="BH43" s="358">
        <f t="shared" si="34"/>
        <v>-2.5059755760772795E-2</v>
      </c>
      <c r="BI43" s="38">
        <f>627.5095*(AY45-AY44)</f>
        <v>10.77646758311413</v>
      </c>
      <c r="BJ43" s="38">
        <f>627.5095*(AZ45-AZ44)</f>
        <v>11.561806548622435</v>
      </c>
      <c r="BK43" s="38"/>
      <c r="BL43" s="5" t="s">
        <v>39</v>
      </c>
      <c r="BM43" s="313">
        <v>-1159.39867498272</v>
      </c>
      <c r="BN43" s="42">
        <v>-1159.3986747218</v>
      </c>
      <c r="BO43" s="21">
        <v>-2.63768271038977</v>
      </c>
      <c r="BP43" s="28">
        <f t="shared" si="35"/>
        <v>-1162.0363574321898</v>
      </c>
      <c r="BQ43" s="28">
        <v>-2.7293782050959101</v>
      </c>
      <c r="BR43" s="10">
        <f t="shared" si="36"/>
        <v>-1162.1280529268959</v>
      </c>
      <c r="BS43" s="10">
        <v>-0.116194826094</v>
      </c>
      <c r="BT43" s="10">
        <f t="shared" si="37"/>
        <v>-1162.2442477529898</v>
      </c>
      <c r="BU43" s="18" t="s">
        <v>118</v>
      </c>
      <c r="BV43" s="34">
        <f>627.5095*(BN45-BN44)</f>
        <v>13.414353720226169</v>
      </c>
      <c r="BW43" s="34">
        <f>627.5095*(BP45-BP44)</f>
        <v>6.5120231047009831</v>
      </c>
      <c r="BX43" s="34">
        <f>627.5095*(BR45-BR44)</f>
        <v>8.7334043905814021</v>
      </c>
      <c r="BY43" s="34">
        <f>627.5095*(BT45-BT44)</f>
        <v>7.6812894422411437</v>
      </c>
      <c r="BZ43" s="33">
        <f t="shared" si="38"/>
        <v>1.1692663375401606</v>
      </c>
      <c r="CA43" s="33">
        <f t="shared" si="39"/>
        <v>-1.0521149483402583</v>
      </c>
      <c r="CB43" s="105">
        <v>-1159.3986747218</v>
      </c>
      <c r="CC43" s="86">
        <f t="shared" si="40"/>
        <v>0</v>
      </c>
      <c r="CD43" s="39">
        <f t="shared" si="9"/>
        <v>2.4850345874594106</v>
      </c>
      <c r="CE43" s="340"/>
      <c r="CF43" s="33">
        <v>8.7349312214752928</v>
      </c>
      <c r="CG43" s="33">
        <v>7.6827877471516173</v>
      </c>
      <c r="CH43" s="33">
        <v>11.245027350182253</v>
      </c>
      <c r="CI43" s="33">
        <v>10.167596134667246</v>
      </c>
      <c r="CJ43" s="75"/>
    </row>
    <row r="44" spans="1:88" ht="17">
      <c r="A44" s="1">
        <v>14.46</v>
      </c>
      <c r="B44" s="6"/>
      <c r="C44" s="289" t="s">
        <v>40</v>
      </c>
      <c r="D44" s="305">
        <v>-1159.4737559202199</v>
      </c>
      <c r="E44" s="303">
        <v>-2.8775909799999999</v>
      </c>
      <c r="F44" s="302">
        <f t="shared" si="20"/>
        <v>-1162.3513469002198</v>
      </c>
      <c r="G44" s="303">
        <v>-3.055071351914</v>
      </c>
      <c r="H44" s="302">
        <f t="shared" si="21"/>
        <v>-1162.5288272721339</v>
      </c>
      <c r="I44" s="33">
        <v>-0.13333017649600001</v>
      </c>
      <c r="J44" s="304">
        <f t="shared" si="22"/>
        <v>-1162.6621574486298</v>
      </c>
      <c r="K44" s="18" t="s">
        <v>119</v>
      </c>
      <c r="L44" s="38">
        <f>627.5095*(D45-D43)</f>
        <v>19.41581973880508</v>
      </c>
      <c r="M44" s="38">
        <f>627.5095*(F45-F43)</f>
        <v>13.644420339366063</v>
      </c>
      <c r="N44" s="38">
        <f>627.5095*(H45-H43)</f>
        <v>14.57525523214216</v>
      </c>
      <c r="O44" s="38">
        <f>627.5095*(J45-J43)</f>
        <v>13.377114872956298</v>
      </c>
      <c r="P44" s="38">
        <f t="shared" si="15"/>
        <v>-0.26730546640976449</v>
      </c>
      <c r="Q44" s="38">
        <f t="shared" si="16"/>
        <v>-1.1981403591858619</v>
      </c>
      <c r="R44" s="38">
        <f t="shared" si="23"/>
        <v>-5.9761162651792432E-3</v>
      </c>
      <c r="S44" s="38">
        <f t="shared" si="24"/>
        <v>-6.2529558898241078E-3</v>
      </c>
      <c r="T44" s="38"/>
      <c r="U44" s="289" t="s">
        <v>40</v>
      </c>
      <c r="V44" s="33">
        <v>-1159.38803117314</v>
      </c>
      <c r="W44" s="33">
        <v>-2.53900104</v>
      </c>
      <c r="X44" s="302">
        <f t="shared" si="25"/>
        <v>-1161.9270322131399</v>
      </c>
      <c r="Y44" s="33">
        <v>-2.7277882124100001</v>
      </c>
      <c r="Z44" s="302">
        <f t="shared" si="26"/>
        <v>-1162.1158193855499</v>
      </c>
      <c r="AA44" s="33">
        <v>-0.116387835892</v>
      </c>
      <c r="AB44" s="304">
        <f t="shared" si="27"/>
        <v>-1162.232207221442</v>
      </c>
      <c r="AC44" s="18" t="s">
        <v>119</v>
      </c>
      <c r="AD44" s="38">
        <f>627.5095*(V45-V43)</f>
        <v>20.093452990878554</v>
      </c>
      <c r="AE44" s="38">
        <f>627.5095*(X45-X43)</f>
        <v>14.919994843728084</v>
      </c>
      <c r="AF44" s="38">
        <f>627.5095*(Z45-Z43)</f>
        <v>16.529738673364001</v>
      </c>
      <c r="AG44" s="38">
        <f>627.5095*(AB45-AB43)</f>
        <v>15.365464875164916</v>
      </c>
      <c r="AH44" s="38">
        <f t="shared" si="28"/>
        <v>0.44547003143683206</v>
      </c>
      <c r="AI44" s="38">
        <f t="shared" si="29"/>
        <v>-1.1642737981990852</v>
      </c>
      <c r="AJ44" s="38">
        <f t="shared" si="30"/>
        <v>9.6082488018112144E-4</v>
      </c>
      <c r="AK44" s="38">
        <f t="shared" si="31"/>
        <v>9.3550932012576027E-4</v>
      </c>
      <c r="AL44" s="38"/>
      <c r="AM44" s="471"/>
      <c r="AN44" s="5" t="s">
        <v>40</v>
      </c>
      <c r="AO44" s="311">
        <v>-1159.4737559202199</v>
      </c>
      <c r="AP44" s="33">
        <v>-1159.4732916567</v>
      </c>
      <c r="AQ44" s="33">
        <v>-2.98594168593843</v>
      </c>
      <c r="AR44" s="33">
        <f t="shared" si="10"/>
        <v>-1162.4592333426385</v>
      </c>
      <c r="AS44" s="33">
        <v>-3.0548516832249</v>
      </c>
      <c r="AT44" s="52">
        <f t="shared" si="11"/>
        <v>-1162.5281433399248</v>
      </c>
      <c r="AU44" s="33">
        <v>-0.13331292143000001</v>
      </c>
      <c r="AV44" s="52">
        <f t="shared" si="12"/>
        <v>-1162.6614562613547</v>
      </c>
      <c r="AW44" s="52">
        <v>-0.81430853597999997</v>
      </c>
      <c r="AX44" s="52">
        <v>-2.1716331499580002</v>
      </c>
      <c r="AY44" s="52">
        <f t="shared" si="13"/>
        <v>-1162.3506876153097</v>
      </c>
      <c r="AZ44" s="52">
        <f t="shared" si="14"/>
        <v>-1162.2964147516454</v>
      </c>
      <c r="BA44" s="18" t="s">
        <v>119</v>
      </c>
      <c r="BB44" s="38">
        <f>627.5095*(AP45-AP43)</f>
        <v>19.421711344074627</v>
      </c>
      <c r="BC44" s="38">
        <f>627.5095*(AR45-AR43)</f>
        <v>11.971468629652916</v>
      </c>
      <c r="BD44" s="38">
        <f>627.5095*(AT45-AT43)</f>
        <v>14.581231348407339</v>
      </c>
      <c r="BE44" s="95">
        <f>627.5095*(AV45-AV43)</f>
        <v>13.383367828846122</v>
      </c>
      <c r="BF44" s="39">
        <f t="shared" si="32"/>
        <v>1.4118991991932059</v>
      </c>
      <c r="BG44" s="39">
        <f t="shared" si="33"/>
        <v>-1.1978635195612171</v>
      </c>
      <c r="BH44" s="358">
        <f t="shared" si="34"/>
        <v>-3.3615036922187258E-2</v>
      </c>
      <c r="BI44" s="38">
        <f>627.5095*(AY45-AY43)</f>
        <v>13.650554336379075</v>
      </c>
      <c r="BJ44" s="38">
        <f>627.5095*(AZ45-AZ43)</f>
        <v>14.490097190027512</v>
      </c>
      <c r="BK44" s="38"/>
      <c r="BL44" s="5" t="s">
        <v>40</v>
      </c>
      <c r="BM44" s="313">
        <v>-1159.38803117313</v>
      </c>
      <c r="BN44" s="42">
        <v>-1159.3880308923599</v>
      </c>
      <c r="BO44" s="21">
        <v>-2.63684937853359</v>
      </c>
      <c r="BP44" s="28">
        <f t="shared" si="35"/>
        <v>-1162.0248802708934</v>
      </c>
      <c r="BQ44" s="28">
        <v>-2.7275993167000401</v>
      </c>
      <c r="BR44" s="10">
        <f t="shared" si="36"/>
        <v>-1162.1156302090599</v>
      </c>
      <c r="BS44" s="10">
        <v>-0.116373522248</v>
      </c>
      <c r="BT44" s="10">
        <f t="shared" si="37"/>
        <v>-1162.2320037313079</v>
      </c>
      <c r="BU44" s="18" t="s">
        <v>119</v>
      </c>
      <c r="BV44" s="34">
        <f>627.5095*(BN45-BN43)</f>
        <v>20.093457810294591</v>
      </c>
      <c r="BW44" s="34">
        <f>627.5095*(BP45-BP43)</f>
        <v>13.71405085122289</v>
      </c>
      <c r="BX44" s="34">
        <f>627.5095*(BR45-BR43)</f>
        <v>16.52877784848382</v>
      </c>
      <c r="BY44" s="34">
        <f>627.5095*(BT45-BT43)</f>
        <v>15.36452936584479</v>
      </c>
      <c r="BZ44" s="33">
        <f t="shared" si="38"/>
        <v>1.6504785146219003</v>
      </c>
      <c r="CA44" s="33">
        <f t="shared" si="39"/>
        <v>-1.1642484826390298</v>
      </c>
      <c r="CB44" s="105">
        <v>-1159.3880308923599</v>
      </c>
      <c r="CC44" s="86">
        <f t="shared" si="40"/>
        <v>0</v>
      </c>
      <c r="CD44" s="39">
        <f t="shared" si="9"/>
        <v>-1.9811615369986679</v>
      </c>
      <c r="CE44" s="340"/>
      <c r="CF44" s="33">
        <v>16.529738673364001</v>
      </c>
      <c r="CG44" s="33">
        <v>15.365464875164916</v>
      </c>
      <c r="CH44" s="33">
        <v>14.57525523214216</v>
      </c>
      <c r="CI44" s="33">
        <v>13.377114872956298</v>
      </c>
      <c r="CJ44" s="75"/>
    </row>
    <row r="45" spans="1:88" ht="17">
      <c r="A45" s="1">
        <v>-4.13</v>
      </c>
      <c r="B45" s="6"/>
      <c r="C45" s="289" t="s">
        <v>41</v>
      </c>
      <c r="D45" s="305">
        <v>-1159.4472523381801</v>
      </c>
      <c r="E45" s="303">
        <v>-2.8869195699999999</v>
      </c>
      <c r="F45" s="302">
        <f t="shared" si="20"/>
        <v>-1162.33417190818</v>
      </c>
      <c r="G45" s="303">
        <v>-3.0636548429429999</v>
      </c>
      <c r="H45" s="302">
        <f t="shared" si="21"/>
        <v>-1162.510907181123</v>
      </c>
      <c r="I45" s="33">
        <v>-0.13504717235899999</v>
      </c>
      <c r="J45" s="304">
        <f t="shared" si="22"/>
        <v>-1162.645954353482</v>
      </c>
      <c r="K45" s="18" t="s">
        <v>120</v>
      </c>
      <c r="L45" s="38">
        <f>627.5095*(D43-D44)</f>
        <v>-2.7845702247870809</v>
      </c>
      <c r="M45" s="38">
        <f>627.5095*(F43-F44)</f>
        <v>-2.8669496719502581</v>
      </c>
      <c r="N45" s="38">
        <f>627.5095*(H43-H44)</f>
        <v>-3.3302278819599067</v>
      </c>
      <c r="O45" s="38">
        <f>627.5095*(J43-J44)</f>
        <v>-3.2095187382890522</v>
      </c>
      <c r="P45" s="38">
        <f t="shared" si="15"/>
        <v>-0.34256906633879414</v>
      </c>
      <c r="Q45" s="38">
        <f t="shared" si="16"/>
        <v>0.1207091436708545</v>
      </c>
      <c r="R45" s="38">
        <f t="shared" si="23"/>
        <v>7.5047326458470565E-3</v>
      </c>
      <c r="S45" s="38">
        <f t="shared" si="24"/>
        <v>7.5250608565164967E-3</v>
      </c>
      <c r="T45" s="38"/>
      <c r="U45" s="289" t="s">
        <v>41</v>
      </c>
      <c r="V45" s="33">
        <v>-1159.3666540284901</v>
      </c>
      <c r="W45" s="33">
        <v>-2.5473082499999999</v>
      </c>
      <c r="X45" s="302">
        <f t="shared" si="25"/>
        <v>-1161.9139622784901</v>
      </c>
      <c r="Y45" s="33">
        <v>-2.7352453586830001</v>
      </c>
      <c r="Z45" s="302">
        <f t="shared" si="26"/>
        <v>-1162.101899387173</v>
      </c>
      <c r="AA45" s="33">
        <v>-0.11806453317600001</v>
      </c>
      <c r="AB45" s="304">
        <f t="shared" si="27"/>
        <v>-1162.2199639203491</v>
      </c>
      <c r="AC45" s="18" t="s">
        <v>120</v>
      </c>
      <c r="AD45" s="38">
        <f>627.5095*(V43-V44)</f>
        <v>-6.6790916401719009</v>
      </c>
      <c r="AE45" s="38">
        <f>627.5095*(X43-X44)</f>
        <v>-6.7184866865865942</v>
      </c>
      <c r="AF45" s="38">
        <f>627.5095*(Z43-Z44)</f>
        <v>-7.7948074518887083</v>
      </c>
      <c r="AG45" s="38">
        <f>627.5095*(AB43-AB44)</f>
        <v>-7.6826771280132977</v>
      </c>
      <c r="AH45" s="38">
        <f t="shared" si="28"/>
        <v>-0.96419044142670352</v>
      </c>
      <c r="AI45" s="38">
        <f t="shared" si="29"/>
        <v>0.11213032387541055</v>
      </c>
      <c r="AJ45" s="38">
        <f t="shared" si="30"/>
        <v>5.660060137095968E-4</v>
      </c>
      <c r="AK45" s="38">
        <f t="shared" si="31"/>
        <v>5.6279559034866367E-4</v>
      </c>
      <c r="AL45" s="38"/>
      <c r="AM45" s="471"/>
      <c r="AN45" s="5" t="s">
        <v>41</v>
      </c>
      <c r="AO45" s="311">
        <v>-1159.4472523381701</v>
      </c>
      <c r="AP45" s="33">
        <v>-1159.44679000926</v>
      </c>
      <c r="AQ45" s="33">
        <v>-2.9977729743600201</v>
      </c>
      <c r="AR45" s="33">
        <f t="shared" si="10"/>
        <v>-1162.44456298362</v>
      </c>
      <c r="AS45" s="33">
        <v>-3.06343567565902</v>
      </c>
      <c r="AT45" s="52">
        <f t="shared" si="11"/>
        <v>-1162.5102256849191</v>
      </c>
      <c r="AU45" s="33">
        <v>-0.13502950851600001</v>
      </c>
      <c r="AV45" s="52">
        <f t="shared" si="12"/>
        <v>-1162.6452551934351</v>
      </c>
      <c r="AW45" s="300">
        <v>-0.81992695004500005</v>
      </c>
      <c r="AX45" s="52">
        <v>-2.177846024315</v>
      </c>
      <c r="AY45" s="52">
        <f t="shared" si="13"/>
        <v>-1162.3335142217863</v>
      </c>
      <c r="AZ45" s="52">
        <f t="shared" si="14"/>
        <v>-1162.2779898408694</v>
      </c>
      <c r="BA45" s="18" t="s">
        <v>120</v>
      </c>
      <c r="BB45" s="38">
        <f>627.5095*(AP43-AP44)</f>
        <v>-2.7916758098239844</v>
      </c>
      <c r="BC45" s="38">
        <f>627.5095*(AR43-AR44)</f>
        <v>-2.7656789771273584</v>
      </c>
      <c r="BD45" s="38">
        <f>627.5095*(AT43-AT44)</f>
        <v>-3.3377326146057538</v>
      </c>
      <c r="BE45" s="95">
        <f>627.5095*(AV43-AV44)</f>
        <v>-3.2170437991455687</v>
      </c>
      <c r="BF45" s="39">
        <f t="shared" si="32"/>
        <v>-0.45136482201821027</v>
      </c>
      <c r="BG45" s="39">
        <f t="shared" si="33"/>
        <v>0.12068881546018506</v>
      </c>
      <c r="BH45" s="358">
        <f t="shared" si="34"/>
        <v>8.5552811614135749E-3</v>
      </c>
      <c r="BI45" s="38">
        <f>627.5095*(AY43-AY44)</f>
        <v>-2.8740867532649443</v>
      </c>
      <c r="BJ45" s="38">
        <f>627.5095*(AZ43-AZ44)</f>
        <v>-2.9282906414050767</v>
      </c>
      <c r="BK45" s="38"/>
      <c r="BL45" s="5" t="s">
        <v>41</v>
      </c>
      <c r="BM45" s="313">
        <v>-1159.3666540285001</v>
      </c>
      <c r="BN45" s="42">
        <v>-1159.3666537598699</v>
      </c>
      <c r="BO45" s="21">
        <v>-2.64784894207081</v>
      </c>
      <c r="BP45" s="28">
        <f t="shared" si="35"/>
        <v>-1162.0145027019407</v>
      </c>
      <c r="BQ45" s="28">
        <v>-2.7350588839727998</v>
      </c>
      <c r="BR45" s="10">
        <f t="shared" si="36"/>
        <v>-1162.1017126438428</v>
      </c>
      <c r="BS45" s="10">
        <v>-0.118050174073</v>
      </c>
      <c r="BT45" s="10">
        <f t="shared" si="37"/>
        <v>-1162.2197628179158</v>
      </c>
      <c r="BU45" s="18" t="s">
        <v>120</v>
      </c>
      <c r="BV45" s="34">
        <f>627.5095*(BN43-BN44)</f>
        <v>-6.6791040900684209</v>
      </c>
      <c r="BW45" s="34">
        <f>627.5095*(BP43-BP44)</f>
        <v>-7.2020277465219058</v>
      </c>
      <c r="BX45" s="34">
        <f>627.5095*(BR43-BR44)</f>
        <v>-7.7953734579024179</v>
      </c>
      <c r="BY45" s="34">
        <f>627.5095*(BT43-BT44)</f>
        <v>-7.6832399236036464</v>
      </c>
      <c r="BZ45" s="33">
        <f t="shared" si="38"/>
        <v>-0.48121217708174058</v>
      </c>
      <c r="CA45" s="33">
        <f t="shared" si="39"/>
        <v>0.11213353429877149</v>
      </c>
      <c r="CB45" s="105">
        <v>-1159.3666537598699</v>
      </c>
      <c r="CC45" s="86">
        <f t="shared" si="40"/>
        <v>0</v>
      </c>
      <c r="CD45" s="39">
        <f t="shared" si="9"/>
        <v>4.4661961244580777</v>
      </c>
      <c r="CE45" s="340"/>
      <c r="CF45" s="33">
        <v>-7.7948074518887083</v>
      </c>
      <c r="CG45" s="33">
        <v>-7.6826771280132977</v>
      </c>
      <c r="CH45" s="33">
        <v>-3.3302278819599067</v>
      </c>
      <c r="CI45" s="33">
        <v>-3.2095187382890522</v>
      </c>
      <c r="CJ45" s="75"/>
    </row>
    <row r="46" spans="1:88" ht="17">
      <c r="A46" s="1">
        <v>20.27</v>
      </c>
      <c r="B46" s="6"/>
      <c r="C46" s="289" t="s">
        <v>42</v>
      </c>
      <c r="D46" s="305">
        <v>-986.52179044815603</v>
      </c>
      <c r="E46" s="303">
        <v>-1.3649630399999999</v>
      </c>
      <c r="F46" s="302">
        <f t="shared" si="20"/>
        <v>-987.88675348815605</v>
      </c>
      <c r="G46" s="303">
        <v>-1.4416546747000001</v>
      </c>
      <c r="H46" s="302">
        <f t="shared" si="21"/>
        <v>-987.963445122856</v>
      </c>
      <c r="I46" s="33">
        <v>-6.8017211150999998E-2</v>
      </c>
      <c r="J46" s="304">
        <f t="shared" si="22"/>
        <v>-988.03146233400696</v>
      </c>
      <c r="K46" s="18" t="s">
        <v>118</v>
      </c>
      <c r="L46" s="38">
        <f>627.5095*(D48-D47)</f>
        <v>28.375314033949568</v>
      </c>
      <c r="M46" s="38">
        <f>627.5095*(F48-F47)</f>
        <v>22.542606956379792</v>
      </c>
      <c r="N46" s="38">
        <f>627.5095*(H48-H47)</f>
        <v>24.530309108894276</v>
      </c>
      <c r="O46" s="38">
        <f>627.5095*(J48-J47)</f>
        <v>23.895262562148645</v>
      </c>
      <c r="P46" s="38">
        <f t="shared" si="15"/>
        <v>1.3526556057688524</v>
      </c>
      <c r="Q46" s="38">
        <f t="shared" si="16"/>
        <v>-0.63504654674563099</v>
      </c>
      <c r="R46" s="38">
        <f t="shared" si="23"/>
        <v>-9.8828853178432041E-3</v>
      </c>
      <c r="S46" s="38">
        <f t="shared" si="24"/>
        <v>-9.6293852898305943E-3</v>
      </c>
      <c r="T46" s="38"/>
      <c r="U46" s="289" t="s">
        <v>42</v>
      </c>
      <c r="V46" s="33">
        <v>-986.48202153700299</v>
      </c>
      <c r="W46" s="33">
        <v>-1.0772982499999999</v>
      </c>
      <c r="X46" s="302">
        <f t="shared" si="25"/>
        <v>-987.55931978700301</v>
      </c>
      <c r="Y46" s="33">
        <v>-1.1609256550710001</v>
      </c>
      <c r="Z46" s="302">
        <f t="shared" si="26"/>
        <v>-987.64294719207396</v>
      </c>
      <c r="AA46" s="33">
        <v>-5.5622825961000003E-2</v>
      </c>
      <c r="AB46" s="304">
        <f t="shared" si="27"/>
        <v>-987.69857001803496</v>
      </c>
      <c r="AC46" s="18" t="s">
        <v>118</v>
      </c>
      <c r="AD46" s="38">
        <f>627.5095*(V48-V47)</f>
        <v>28.49044187408651</v>
      </c>
      <c r="AE46" s="38">
        <f>627.5095*(X48-X47)</f>
        <v>22.10281559543386</v>
      </c>
      <c r="AF46" s="38">
        <f>627.5095*(Z48-Z47)</f>
        <v>25.61095859790473</v>
      </c>
      <c r="AG46" s="38">
        <f>627.5095*(AB48-AB47)</f>
        <v>24.411878925358817</v>
      </c>
      <c r="AH46" s="38">
        <f t="shared" si="28"/>
        <v>2.3090633299249568</v>
      </c>
      <c r="AI46" s="38">
        <f t="shared" si="29"/>
        <v>-1.1990796725459134</v>
      </c>
      <c r="AJ46" s="38">
        <f t="shared" si="30"/>
        <v>3.6236797249280528E-3</v>
      </c>
      <c r="AK46" s="38">
        <f t="shared" si="31"/>
        <v>3.7515969256567416E-3</v>
      </c>
      <c r="AL46" s="38"/>
      <c r="AM46" s="38"/>
      <c r="AN46" s="5" t="s">
        <v>42</v>
      </c>
      <c r="AO46" s="311">
        <v>-986.52179044817501</v>
      </c>
      <c r="AP46" s="42">
        <v>-986.52169235610597</v>
      </c>
      <c r="AQ46" s="42">
        <v>-1.4331086385160501</v>
      </c>
      <c r="AR46" s="33">
        <f t="shared" si="10"/>
        <v>-987.95480099462202</v>
      </c>
      <c r="AS46" s="33">
        <v>-1.4415330806270401</v>
      </c>
      <c r="AT46" s="52">
        <f t="shared" si="11"/>
        <v>-987.96322543673307</v>
      </c>
      <c r="AU46" s="52">
        <v>-6.8006155301999993E-2</v>
      </c>
      <c r="AV46" s="52">
        <f t="shared" si="12"/>
        <v>-988.03123159203506</v>
      </c>
      <c r="AW46" s="52">
        <v>-0.40946835387199998</v>
      </c>
      <c r="AX46" s="52">
        <v>-1.023640284644</v>
      </c>
      <c r="AY46" s="52">
        <f t="shared" si="13"/>
        <v>-987.88655014896949</v>
      </c>
      <c r="AZ46" s="52">
        <f t="shared" si="14"/>
        <v>-987.85242472614323</v>
      </c>
      <c r="BA46" s="18" t="s">
        <v>118</v>
      </c>
      <c r="BB46" s="38">
        <f>627.5095*(AP48-AP47)</f>
        <v>28.38940041242326</v>
      </c>
      <c r="BC46" s="38">
        <f>627.5095*(AR48-AR47)</f>
        <v>20.86118427917561</v>
      </c>
      <c r="BD46" s="38">
        <f>627.5095*(AT48-AT47)</f>
        <v>24.540191994212119</v>
      </c>
      <c r="BE46" s="95">
        <f>627.5095*(AV48-AV47)</f>
        <v>23.904891947438475</v>
      </c>
      <c r="BF46" s="39">
        <f t="shared" si="32"/>
        <v>3.043707668262865</v>
      </c>
      <c r="BG46" s="39">
        <f t="shared" si="33"/>
        <v>-0.6353000467736436</v>
      </c>
      <c r="BH46" s="358">
        <f t="shared" si="34"/>
        <v>0.5639075429729985</v>
      </c>
      <c r="BI46" s="38">
        <f>627.5095*(AY48-AY47)</f>
        <v>22.551748102137189</v>
      </c>
      <c r="BJ46" s="38">
        <f>627.5095*(AZ48-AZ47)</f>
        <v>23.397030013582309</v>
      </c>
      <c r="BK46" s="38"/>
      <c r="BL46" s="5" t="s">
        <v>42</v>
      </c>
      <c r="BM46" s="313">
        <v>-986.48202153701698</v>
      </c>
      <c r="BN46" s="42">
        <v>-986.48202140043702</v>
      </c>
      <c r="BO46" s="21">
        <v>-1.12754174790538</v>
      </c>
      <c r="BP46" s="28">
        <f t="shared" si="35"/>
        <v>-987.60956314834243</v>
      </c>
      <c r="BQ46" s="28">
        <v>-1.1608238887737901</v>
      </c>
      <c r="BR46" s="10">
        <f t="shared" si="36"/>
        <v>-987.64284528921075</v>
      </c>
      <c r="BS46" s="10">
        <v>-5.5613622075000001E-2</v>
      </c>
      <c r="BT46" s="10">
        <f t="shared" si="37"/>
        <v>-987.6984589112858</v>
      </c>
      <c r="BU46" s="18" t="s">
        <v>118</v>
      </c>
      <c r="BV46" s="34">
        <f>627.5095*(BN48-BN47)</f>
        <v>28.490468242047914</v>
      </c>
      <c r="BW46" s="34">
        <f>627.5095*(BP48-BP47)</f>
        <v>20.560031194004559</v>
      </c>
      <c r="BX46" s="34">
        <f>627.5095*(BR48-BR47)</f>
        <v>25.607334918179802</v>
      </c>
      <c r="BY46" s="34">
        <f>627.5095*(BT48-BT47)</f>
        <v>24.40812732843316</v>
      </c>
      <c r="BZ46" s="33">
        <f t="shared" si="38"/>
        <v>3.8480961344286015</v>
      </c>
      <c r="CA46" s="33">
        <f t="shared" si="39"/>
        <v>-1.1992075897466421</v>
      </c>
      <c r="CB46" s="105">
        <v>-986.48202140043702</v>
      </c>
      <c r="CC46" s="86">
        <f t="shared" si="40"/>
        <v>0</v>
      </c>
      <c r="CD46" s="39">
        <f t="shared" si="9"/>
        <v>-0.50323538099468479</v>
      </c>
      <c r="CE46" s="340"/>
      <c r="CF46" s="33">
        <v>25.61095859790473</v>
      </c>
      <c r="CG46" s="33">
        <v>24.411878925358817</v>
      </c>
      <c r="CH46" s="33">
        <v>24.530309108894276</v>
      </c>
      <c r="CI46" s="33">
        <v>23.895262562148645</v>
      </c>
      <c r="CJ46" s="75"/>
    </row>
    <row r="47" spans="1:88" ht="17">
      <c r="A47" s="1">
        <v>77.23</v>
      </c>
      <c r="B47" s="6"/>
      <c r="C47" s="289" t="s">
        <v>43</v>
      </c>
      <c r="D47" s="305">
        <v>-986.422038821049</v>
      </c>
      <c r="E47" s="303">
        <v>-1.3770116999999999</v>
      </c>
      <c r="F47" s="302">
        <f t="shared" si="20"/>
        <v>-987.79905052104903</v>
      </c>
      <c r="G47" s="303">
        <v>-1.452634550423</v>
      </c>
      <c r="H47" s="302">
        <f t="shared" si="21"/>
        <v>-987.874673371472</v>
      </c>
      <c r="I47" s="33">
        <v>-7.5611219285999995E-2</v>
      </c>
      <c r="J47" s="304">
        <f t="shared" si="22"/>
        <v>-987.95028459075797</v>
      </c>
      <c r="K47" s="18" t="s">
        <v>119</v>
      </c>
      <c r="L47" s="38">
        <f>627.5095*(D48-D46)</f>
        <v>90.970407684065492</v>
      </c>
      <c r="M47" s="38">
        <f>627.5095*(F48-F46)</f>
        <v>77.577051994222614</v>
      </c>
      <c r="N47" s="38">
        <f>627.5095*(H48-H46)</f>
        <v>80.235426433993439</v>
      </c>
      <c r="O47" s="38">
        <f>627.5095*(J48-J46)</f>
        <v>74.83506763944834</v>
      </c>
      <c r="P47" s="38">
        <f t="shared" si="15"/>
        <v>-2.7419843547742744</v>
      </c>
      <c r="Q47" s="38">
        <f t="shared" si="16"/>
        <v>-5.4003587945450988</v>
      </c>
      <c r="R47" s="38">
        <f t="shared" si="23"/>
        <v>-1.3609271909302834E-2</v>
      </c>
      <c r="S47" s="38">
        <f t="shared" si="24"/>
        <v>-1.3886299799082735E-2</v>
      </c>
      <c r="T47" s="38"/>
      <c r="U47" s="289" t="s">
        <v>43</v>
      </c>
      <c r="V47" s="33">
        <v>-986.38212049506296</v>
      </c>
      <c r="W47" s="33">
        <v>-1.0893522200000001</v>
      </c>
      <c r="X47" s="302">
        <f t="shared" si="25"/>
        <v>-987.47147271506299</v>
      </c>
      <c r="Y47" s="33">
        <v>-1.173755609803</v>
      </c>
      <c r="Z47" s="302">
        <f t="shared" si="26"/>
        <v>-987.555876104866</v>
      </c>
      <c r="AA47" s="33">
        <v>-6.1975640968999997E-2</v>
      </c>
      <c r="AB47" s="304">
        <f t="shared" si="27"/>
        <v>-987.61785174583497</v>
      </c>
      <c r="AC47" s="18" t="s">
        <v>119</v>
      </c>
      <c r="AD47" s="38">
        <f>627.5095*(V48-V46)</f>
        <v>91.179294751353297</v>
      </c>
      <c r="AE47" s="38">
        <f>627.5095*(X48-X46)</f>
        <v>77.227687784978826</v>
      </c>
      <c r="AF47" s="38">
        <f>627.5095*(Z48-Z46)</f>
        <v>80.248892996228022</v>
      </c>
      <c r="AG47" s="38">
        <f>627.5095*(AB48-AB46)</f>
        <v>75.063361554437151</v>
      </c>
      <c r="AH47" s="38">
        <f t="shared" si="28"/>
        <v>-2.1643262305416755</v>
      </c>
      <c r="AI47" s="38">
        <f t="shared" si="29"/>
        <v>-5.1855314417908716</v>
      </c>
      <c r="AJ47" s="38">
        <f t="shared" si="30"/>
        <v>2.024685074289323E-3</v>
      </c>
      <c r="AK47" s="38">
        <f t="shared" si="31"/>
        <v>1.9217383641034758E-3</v>
      </c>
      <c r="AL47" s="38"/>
      <c r="AM47" s="38"/>
      <c r="AN47" s="5" t="s">
        <v>43</v>
      </c>
      <c r="AO47" s="311">
        <v>-986.422038821049</v>
      </c>
      <c r="AP47" s="42">
        <v>-986.42194155220898</v>
      </c>
      <c r="AQ47" s="42">
        <v>-1.4424024261398001</v>
      </c>
      <c r="AR47" s="33">
        <f t="shared" si="10"/>
        <v>-987.86434397834876</v>
      </c>
      <c r="AS47" s="33">
        <v>-1.45250619476526</v>
      </c>
      <c r="AT47" s="52">
        <f t="shared" si="11"/>
        <v>-987.87444774697428</v>
      </c>
      <c r="AU47" s="52">
        <v>-7.5599317986999995E-2</v>
      </c>
      <c r="AV47" s="52">
        <f t="shared" si="12"/>
        <v>-987.95004706496127</v>
      </c>
      <c r="AW47" s="52">
        <v>-0.40844171160800002</v>
      </c>
      <c r="AX47" s="52">
        <v>-1.033960714532</v>
      </c>
      <c r="AY47" s="52">
        <f t="shared" si="13"/>
        <v>-987.79884164685006</v>
      </c>
      <c r="AZ47" s="52">
        <f t="shared" si="14"/>
        <v>-987.7660904811006</v>
      </c>
      <c r="BA47" s="18" t="s">
        <v>119</v>
      </c>
      <c r="BB47" s="38">
        <f>627.5095*(AP48-AP46)</f>
        <v>90.983977490424905</v>
      </c>
      <c r="BC47" s="38">
        <f>627.5095*(AR48-AR46)</f>
        <v>77.623821332302441</v>
      </c>
      <c r="BD47" s="38">
        <f>627.5095*(AT48-AT46)</f>
        <v>80.249035705902742</v>
      </c>
      <c r="BE47" s="95">
        <f>627.5095*(AV48-AV46)</f>
        <v>74.848953939247423</v>
      </c>
      <c r="BF47" s="39">
        <f t="shared" si="32"/>
        <v>-2.7748673930550183</v>
      </c>
      <c r="BG47" s="39">
        <f t="shared" si="33"/>
        <v>-5.4000817666553189</v>
      </c>
      <c r="BH47" s="358">
        <f t="shared" si="34"/>
        <v>-0.21465327157463321</v>
      </c>
      <c r="BI47" s="38">
        <f>627.5095*(AY48-AY46)</f>
        <v>77.589666412847237</v>
      </c>
      <c r="BJ47" s="38">
        <f>627.5095*(AZ48-AZ46)</f>
        <v>77.572588953155304</v>
      </c>
      <c r="BK47" s="38"/>
      <c r="BL47" s="5" t="s">
        <v>43</v>
      </c>
      <c r="BM47" s="313">
        <v>-986.38212049506103</v>
      </c>
      <c r="BN47" s="42">
        <v>-986.38212042441501</v>
      </c>
      <c r="BO47" s="21">
        <v>-1.1368535839154501</v>
      </c>
      <c r="BP47" s="28">
        <f t="shared" si="35"/>
        <v>-987.51897400833047</v>
      </c>
      <c r="BQ47" s="28">
        <v>-1.1736512294277499</v>
      </c>
      <c r="BR47" s="10">
        <f t="shared" si="36"/>
        <v>-987.55577165384273</v>
      </c>
      <c r="BS47" s="10">
        <v>-6.1966069178000002E-2</v>
      </c>
      <c r="BT47" s="10">
        <f t="shared" si="37"/>
        <v>-987.6177377230207</v>
      </c>
      <c r="BU47" s="18" t="s">
        <v>119</v>
      </c>
      <c r="BV47" s="34">
        <f>627.5095*(BN48-BN46)</f>
        <v>91.179279755133479</v>
      </c>
      <c r="BW47" s="34">
        <f>627.5095*(BP48-BP46)</f>
        <v>77.405577148337798</v>
      </c>
      <c r="BX47" s="34">
        <f>627.5095*(BR48-BR46)</f>
        <v>80.246868311153733</v>
      </c>
      <c r="BY47" s="34">
        <f>627.5095*(BT48-BT46)</f>
        <v>75.061439816073047</v>
      </c>
      <c r="BZ47" s="33">
        <f t="shared" si="38"/>
        <v>-2.3441373322647507</v>
      </c>
      <c r="CA47" s="33">
        <f t="shared" si="39"/>
        <v>-5.1854284950806857</v>
      </c>
      <c r="CB47" s="105">
        <v>-986.38212042441501</v>
      </c>
      <c r="CC47" s="86">
        <f t="shared" si="40"/>
        <v>0</v>
      </c>
      <c r="CD47" s="39">
        <f t="shared" si="9"/>
        <v>-0.21248587682562459</v>
      </c>
      <c r="CE47" s="340"/>
      <c r="CF47" s="33">
        <v>80.248892996228022</v>
      </c>
      <c r="CG47" s="33">
        <v>75.063361554437151</v>
      </c>
      <c r="CH47" s="33">
        <v>80.235426433993439</v>
      </c>
      <c r="CI47" s="33">
        <v>74.83506763944834</v>
      </c>
      <c r="CJ47" s="75"/>
    </row>
    <row r="48" spans="1:88" ht="17">
      <c r="A48" s="1">
        <v>-56.96</v>
      </c>
      <c r="B48" s="6"/>
      <c r="C48" s="289" t="s">
        <v>44</v>
      </c>
      <c r="D48" s="305">
        <v>-986.37681988168003</v>
      </c>
      <c r="E48" s="303">
        <v>-1.3863067099999999</v>
      </c>
      <c r="F48" s="302">
        <f t="shared" si="20"/>
        <v>-987.76312659168002</v>
      </c>
      <c r="G48" s="303">
        <v>-1.4587619555460001</v>
      </c>
      <c r="H48" s="302">
        <f t="shared" si="21"/>
        <v>-987.83558183722607</v>
      </c>
      <c r="I48" s="33">
        <v>-7.6623230333999995E-2</v>
      </c>
      <c r="J48" s="304">
        <f t="shared" si="22"/>
        <v>-987.91220506756008</v>
      </c>
      <c r="K48" s="18" t="s">
        <v>120</v>
      </c>
      <c r="L48" s="38">
        <f>627.5095*(D46-D47)</f>
        <v>-62.595093650115921</v>
      </c>
      <c r="M48" s="38">
        <f>627.5095*(F46-F47)</f>
        <v>-55.034445037842829</v>
      </c>
      <c r="N48" s="38">
        <f>627.5095*(H46-H47)</f>
        <v>-55.705117325099167</v>
      </c>
      <c r="O48" s="38">
        <f>627.5095*(J46-J47)</f>
        <v>-50.939805077299702</v>
      </c>
      <c r="P48" s="38">
        <f t="shared" si="15"/>
        <v>4.0946399605431267</v>
      </c>
      <c r="Q48" s="38">
        <f t="shared" si="16"/>
        <v>4.7653122477994643</v>
      </c>
      <c r="R48" s="38">
        <f t="shared" si="23"/>
        <v>3.7263865914596295E-3</v>
      </c>
      <c r="S48" s="38">
        <f t="shared" si="24"/>
        <v>4.2569145092485883E-3</v>
      </c>
      <c r="T48" s="38"/>
      <c r="U48" s="289" t="s">
        <v>44</v>
      </c>
      <c r="V48" s="33">
        <v>-986.33671808781003</v>
      </c>
      <c r="W48" s="33">
        <v>-1.09953155</v>
      </c>
      <c r="X48" s="302">
        <f t="shared" si="25"/>
        <v>-987.43624963781008</v>
      </c>
      <c r="Y48" s="33">
        <v>-1.1783443583019999</v>
      </c>
      <c r="Z48" s="302">
        <f t="shared" si="26"/>
        <v>-987.51506244611198</v>
      </c>
      <c r="AA48" s="33">
        <v>-6.3886495979999999E-2</v>
      </c>
      <c r="AB48" s="304">
        <f t="shared" si="27"/>
        <v>-987.57894894209198</v>
      </c>
      <c r="AC48" s="18" t="s">
        <v>120</v>
      </c>
      <c r="AD48" s="38">
        <f>627.5095*(V46-V47)</f>
        <v>-62.688852877266783</v>
      </c>
      <c r="AE48" s="38">
        <f>627.5095*(X46-X47)</f>
        <v>-55.124872189544973</v>
      </c>
      <c r="AF48" s="38">
        <f>627.5095*(Z46-Z47)</f>
        <v>-54.637934398323289</v>
      </c>
      <c r="AG48" s="38">
        <f>627.5095*(AB46-AB47)</f>
        <v>-50.651482629078338</v>
      </c>
      <c r="AH48" s="38">
        <f t="shared" si="28"/>
        <v>4.4733895604666358</v>
      </c>
      <c r="AI48" s="38">
        <f t="shared" si="29"/>
        <v>3.986451769244951</v>
      </c>
      <c r="AJ48" s="38">
        <f t="shared" si="30"/>
        <v>1.5989946506493879E-3</v>
      </c>
      <c r="AK48" s="38">
        <f t="shared" si="31"/>
        <v>1.8298585615426077E-3</v>
      </c>
      <c r="AL48" s="38"/>
      <c r="AM48" s="38"/>
      <c r="AN48" s="5" t="s">
        <v>44</v>
      </c>
      <c r="AO48" s="311">
        <v>-986.37681988164104</v>
      </c>
      <c r="AP48" s="42">
        <v>-986.37670016476795</v>
      </c>
      <c r="AQ48" s="42">
        <v>-1.4543994016967701</v>
      </c>
      <c r="AR48" s="33">
        <f t="shared" si="10"/>
        <v>-987.83109956646467</v>
      </c>
      <c r="AS48" s="33">
        <v>-1.4586402985807601</v>
      </c>
      <c r="AT48" s="52">
        <f t="shared" si="11"/>
        <v>-987.83534046334876</v>
      </c>
      <c r="AU48" s="52">
        <v>-7.6611733013000005E-2</v>
      </c>
      <c r="AV48" s="52">
        <f t="shared" si="12"/>
        <v>-987.91195219636177</v>
      </c>
      <c r="AW48" s="52">
        <v>-0.41431880384500003</v>
      </c>
      <c r="AX48" s="52">
        <v>-1.040080597852</v>
      </c>
      <c r="AY48" s="52">
        <f t="shared" si="13"/>
        <v>-987.76290315013864</v>
      </c>
      <c r="AZ48" s="52">
        <f t="shared" si="14"/>
        <v>-987.72880494197557</v>
      </c>
      <c r="BA48" s="18" t="s">
        <v>120</v>
      </c>
      <c r="BB48" s="38">
        <f>627.5095*(AP46-AP47)</f>
        <v>-62.594577078001649</v>
      </c>
      <c r="BC48" s="38">
        <f>627.5095*(AR46-AR47)</f>
        <v>-56.762637053126831</v>
      </c>
      <c r="BD48" s="38">
        <f>627.5095*(AT46-AT47)</f>
        <v>-55.708843711690626</v>
      </c>
      <c r="BE48" s="95">
        <f>627.5095*(AV46-AV47)</f>
        <v>-50.944061991808951</v>
      </c>
      <c r="BF48" s="39">
        <f t="shared" si="32"/>
        <v>5.8185750613178797</v>
      </c>
      <c r="BG48" s="39">
        <f t="shared" si="33"/>
        <v>4.7647817198816753</v>
      </c>
      <c r="BH48" s="358">
        <f t="shared" si="34"/>
        <v>0.7785608145476175</v>
      </c>
      <c r="BI48" s="38">
        <f>627.5095*(AY46-AY47)</f>
        <v>-55.037918310710047</v>
      </c>
      <c r="BJ48" s="38">
        <f>627.5095*(AZ46-AZ47)</f>
        <v>-54.175558939572994</v>
      </c>
      <c r="BK48" s="38"/>
      <c r="BL48" s="5" t="s">
        <v>44</v>
      </c>
      <c r="BM48" s="313">
        <v>-986.33671808778001</v>
      </c>
      <c r="BN48" s="42">
        <v>-986.33671797514205</v>
      </c>
      <c r="BO48" s="21">
        <v>-1.14949153927397</v>
      </c>
      <c r="BP48" s="28">
        <f t="shared" si="35"/>
        <v>-987.48620951441603</v>
      </c>
      <c r="BQ48" s="28">
        <v>-1.1782457946476199</v>
      </c>
      <c r="BR48" s="10">
        <f t="shared" si="36"/>
        <v>-987.51496376978969</v>
      </c>
      <c r="BS48" s="10">
        <v>-6.3877128037999997E-2</v>
      </c>
      <c r="BT48" s="10">
        <f t="shared" si="37"/>
        <v>-987.57884089782772</v>
      </c>
      <c r="BU48" s="18" t="s">
        <v>120</v>
      </c>
      <c r="BV48" s="34">
        <f>627.5095*(BN46-BN47)</f>
        <v>-62.688811513085561</v>
      </c>
      <c r="BW48" s="34">
        <f>627.5095*(BP46-BP47)</f>
        <v>-56.84554595433324</v>
      </c>
      <c r="BX48" s="34">
        <f>627.5095*(BR46-BR47)</f>
        <v>-54.639533392973938</v>
      </c>
      <c r="BY48" s="34">
        <f>627.5095*(BT46-BT47)</f>
        <v>-50.65331248763988</v>
      </c>
      <c r="BZ48" s="33">
        <f t="shared" si="38"/>
        <v>6.1922334666933594</v>
      </c>
      <c r="CA48" s="33">
        <f t="shared" si="39"/>
        <v>3.9862209053340578</v>
      </c>
      <c r="CB48" s="105">
        <v>-986.33671797514205</v>
      </c>
      <c r="CC48" s="86">
        <f t="shared" si="40"/>
        <v>0</v>
      </c>
      <c r="CD48" s="39">
        <f t="shared" si="9"/>
        <v>-0.29074950416907086</v>
      </c>
      <c r="CE48" s="340"/>
      <c r="CF48" s="33">
        <v>-54.637934398323289</v>
      </c>
      <c r="CG48" s="33">
        <v>-50.651482629078338</v>
      </c>
      <c r="CH48" s="33">
        <v>-55.705117325099167</v>
      </c>
      <c r="CI48" s="33">
        <v>-50.939805077299702</v>
      </c>
      <c r="CJ48" s="75"/>
    </row>
    <row r="49" spans="1:88" ht="17">
      <c r="A49" s="1">
        <v>34.22</v>
      </c>
      <c r="B49" s="6"/>
      <c r="C49" s="289" t="s">
        <v>45</v>
      </c>
      <c r="D49" s="305">
        <v>-511.11670884063398</v>
      </c>
      <c r="E49" s="303">
        <v>-1.70278543</v>
      </c>
      <c r="F49" s="302">
        <f t="shared" si="20"/>
        <v>-512.81949427063398</v>
      </c>
      <c r="G49" s="303">
        <v>-1.798641257988</v>
      </c>
      <c r="H49" s="302">
        <f t="shared" si="21"/>
        <v>-512.91535009862196</v>
      </c>
      <c r="I49" s="33">
        <v>-8.8582751984999999E-2</v>
      </c>
      <c r="J49" s="304">
        <f t="shared" si="22"/>
        <v>-513.00393285060693</v>
      </c>
      <c r="K49" s="18" t="s">
        <v>118</v>
      </c>
      <c r="L49" s="38">
        <f>627.5095*(D51-D50)</f>
        <v>30.980762145741238</v>
      </c>
      <c r="M49" s="38">
        <f>627.5095*(F51-F50)</f>
        <v>33.131695284175308</v>
      </c>
      <c r="N49" s="38">
        <f>627.5095*(H51-H50)</f>
        <v>34.189537506156604</v>
      </c>
      <c r="O49" s="38">
        <f>627.5095*(J51-J50)</f>
        <v>37.450227746540854</v>
      </c>
      <c r="P49" s="38">
        <f t="shared" si="15"/>
        <v>4.3185324623655461</v>
      </c>
      <c r="Q49" s="38">
        <f t="shared" si="16"/>
        <v>3.2606902403842497</v>
      </c>
      <c r="R49" s="38">
        <f t="shared" si="23"/>
        <v>2.5012635118244475E-3</v>
      </c>
      <c r="S49" s="38">
        <f t="shared" si="24"/>
        <v>2.1290085668255188E-3</v>
      </c>
      <c r="T49" s="38"/>
      <c r="U49" s="289" t="s">
        <v>45</v>
      </c>
      <c r="V49" s="33">
        <v>-511.08285940604901</v>
      </c>
      <c r="W49" s="33">
        <v>-1.4223079199999999</v>
      </c>
      <c r="X49" s="302">
        <f t="shared" si="25"/>
        <v>-512.50516732604899</v>
      </c>
      <c r="Y49" s="33">
        <v>-1.5184102863640001</v>
      </c>
      <c r="Z49" s="302">
        <f t="shared" si="26"/>
        <v>-512.60126969241298</v>
      </c>
      <c r="AA49" s="33">
        <v>-7.7265764225999997E-2</v>
      </c>
      <c r="AB49" s="304">
        <f t="shared" si="27"/>
        <v>-512.678535456639</v>
      </c>
      <c r="AC49" s="18" t="s">
        <v>118</v>
      </c>
      <c r="AD49" s="38">
        <f>627.5095*(V51-V50)</f>
        <v>30.62208889712678</v>
      </c>
      <c r="AE49" s="38">
        <f>627.5095*(X51-X50)</f>
        <v>31.2082015954451</v>
      </c>
      <c r="AF49" s="38">
        <f>627.5095*(Z51-Z50)</f>
        <v>33.753017179027061</v>
      </c>
      <c r="AG49" s="38">
        <f>627.5095*(AB51-AB50)</f>
        <v>36.403891249422855</v>
      </c>
      <c r="AH49" s="38">
        <f t="shared" si="28"/>
        <v>5.1956896539777553</v>
      </c>
      <c r="AI49" s="38">
        <f t="shared" si="29"/>
        <v>2.650874070395794</v>
      </c>
      <c r="AJ49" s="38">
        <f t="shared" si="30"/>
        <v>5.9082918804875817E-4</v>
      </c>
      <c r="AK49" s="38">
        <f t="shared" si="31"/>
        <v>2.5150095056147848E-4</v>
      </c>
      <c r="AL49" s="38"/>
      <c r="AM49" s="38"/>
      <c r="AN49" s="5" t="s">
        <v>45</v>
      </c>
      <c r="AO49" s="311">
        <v>-511.11670884065302</v>
      </c>
      <c r="AP49" s="42">
        <v>-511.11649114398898</v>
      </c>
      <c r="AQ49" s="42">
        <v>-1.79039560042156</v>
      </c>
      <c r="AR49" s="33">
        <f t="shared" si="10"/>
        <v>-512.90688674441049</v>
      </c>
      <c r="AS49" s="33">
        <v>-1.7985208866564</v>
      </c>
      <c r="AT49" s="52">
        <f t="shared" si="11"/>
        <v>-512.91501203064536</v>
      </c>
      <c r="AU49" s="52">
        <v>-8.8570401524000003E-2</v>
      </c>
      <c r="AV49" s="52">
        <f t="shared" si="12"/>
        <v>-513.00358243216931</v>
      </c>
      <c r="AW49" s="52">
        <v>-0.51438716114799998</v>
      </c>
      <c r="AX49" s="52">
        <v>-1.2760084392740001</v>
      </c>
      <c r="AY49" s="52">
        <f t="shared" si="13"/>
        <v>-512.8191636581671</v>
      </c>
      <c r="AZ49" s="52">
        <f t="shared" si="14"/>
        <v>-512.77530211504518</v>
      </c>
      <c r="BA49" s="18" t="s">
        <v>118</v>
      </c>
      <c r="BB49" s="38">
        <f>627.5095*(AP51-AP50)</f>
        <v>30.979275347974859</v>
      </c>
      <c r="BC49" s="38">
        <f>627.5095*(AR51-AR50)</f>
        <v>35.958493307620969</v>
      </c>
      <c r="BD49" s="38">
        <f>627.5095*(AT51-AT50)</f>
        <v>34.18703624264478</v>
      </c>
      <c r="BE49" s="95">
        <f>627.5095*(AV51-AV50)</f>
        <v>37.448098737974028</v>
      </c>
      <c r="BF49" s="39">
        <f t="shared" si="32"/>
        <v>1.489605430353059</v>
      </c>
      <c r="BG49" s="39">
        <f t="shared" si="33"/>
        <v>3.2610624953292486</v>
      </c>
      <c r="BH49" s="358">
        <f t="shared" si="34"/>
        <v>0.60984909669596732</v>
      </c>
      <c r="BI49" s="38">
        <f>627.5095*(AY51-AY50)</f>
        <v>33.129076323926355</v>
      </c>
      <c r="BJ49" s="38">
        <f>627.5095*(AZ51-AZ50)</f>
        <v>31.714367832079049</v>
      </c>
      <c r="BK49" s="38"/>
      <c r="BL49" s="5" t="s">
        <v>45</v>
      </c>
      <c r="BM49" s="313">
        <v>-511.08285940605498</v>
      </c>
      <c r="BN49" s="42">
        <v>-511.08286013393001</v>
      </c>
      <c r="BO49" s="21">
        <v>-1.48729213781435</v>
      </c>
      <c r="BP49" s="28">
        <f t="shared" si="35"/>
        <v>-512.5701522717444</v>
      </c>
      <c r="BQ49" s="28">
        <v>-1.51830282148706</v>
      </c>
      <c r="BR49" s="10">
        <f t="shared" si="36"/>
        <v>-512.60116295541707</v>
      </c>
      <c r="BS49" s="10">
        <v>-7.7254819067999997E-2</v>
      </c>
      <c r="BT49" s="10">
        <f t="shared" si="37"/>
        <v>-512.67841777448507</v>
      </c>
      <c r="BU49" s="18" t="s">
        <v>118</v>
      </c>
      <c r="BV49" s="34">
        <f>627.5095*(BN51-BN50)</f>
        <v>30.622097499680251</v>
      </c>
      <c r="BW49" s="34">
        <f>627.5095*(BP51-BP50)</f>
        <v>33.85559743993862</v>
      </c>
      <c r="BX49" s="34">
        <f>627.5095*(BR51-BR50)</f>
        <v>33.752426349839013</v>
      </c>
      <c r="BY49" s="34">
        <f>627.5095*(BT51-BT50)</f>
        <v>36.403639748472294</v>
      </c>
      <c r="BZ49" s="33">
        <f t="shared" si="38"/>
        <v>2.5480423085336739</v>
      </c>
      <c r="CA49" s="33">
        <f t="shared" si="39"/>
        <v>2.6512133986332813</v>
      </c>
      <c r="CB49" s="105">
        <v>-511.08286013393001</v>
      </c>
      <c r="CC49" s="86">
        <f t="shared" si="40"/>
        <v>0</v>
      </c>
      <c r="CD49" s="39">
        <f t="shared" si="9"/>
        <v>1.0444589895017344</v>
      </c>
      <c r="CE49" s="340"/>
      <c r="CF49" s="33">
        <v>33.753017179027061</v>
      </c>
      <c r="CG49" s="33">
        <v>36.403891249422855</v>
      </c>
      <c r="CH49" s="33">
        <v>34.189537506156604</v>
      </c>
      <c r="CI49" s="33">
        <v>37.450227746540854</v>
      </c>
      <c r="CJ49" s="75"/>
    </row>
    <row r="50" spans="1:88" ht="17">
      <c r="A50" s="1">
        <v>55.4</v>
      </c>
      <c r="B50" s="6"/>
      <c r="C50" s="289" t="s">
        <v>46</v>
      </c>
      <c r="D50" s="305">
        <v>-511.06547770180799</v>
      </c>
      <c r="E50" s="303">
        <v>-1.70870184</v>
      </c>
      <c r="F50" s="302">
        <f t="shared" si="20"/>
        <v>-512.77417954180794</v>
      </c>
      <c r="G50" s="303">
        <v>-1.812160400365</v>
      </c>
      <c r="H50" s="302">
        <f t="shared" si="21"/>
        <v>-512.87763810217302</v>
      </c>
      <c r="I50" s="33">
        <v>-9.7429788889000002E-2</v>
      </c>
      <c r="J50" s="304">
        <f t="shared" si="22"/>
        <v>-512.97506789106205</v>
      </c>
      <c r="K50" s="18" t="s">
        <v>119</v>
      </c>
      <c r="L50" s="38">
        <f>627.5095*(D51-D49)</f>
        <v>63.128788454864534</v>
      </c>
      <c r="M50" s="38">
        <f>627.5095*(F51-F49)</f>
        <v>61.567118112440816</v>
      </c>
      <c r="N50" s="38">
        <f>627.5095*(H51-H49)</f>
        <v>57.854173541828864</v>
      </c>
      <c r="O50" s="38">
        <f>627.5095*(J51-J49)</f>
        <v>55.563264078066219</v>
      </c>
      <c r="P50" s="38">
        <f t="shared" si="15"/>
        <v>-6.0038540343745979</v>
      </c>
      <c r="Q50" s="38">
        <f t="shared" si="16"/>
        <v>-2.2909094637626453</v>
      </c>
      <c r="R50" s="38">
        <f t="shared" si="23"/>
        <v>-1.3390369646941735E-3</v>
      </c>
      <c r="S50" s="38">
        <f t="shared" si="24"/>
        <v>-2.09939964872774E-3</v>
      </c>
      <c r="T50" s="38"/>
      <c r="U50" s="289" t="s">
        <v>46</v>
      </c>
      <c r="V50" s="33">
        <v>-511.03037873885899</v>
      </c>
      <c r="W50" s="33">
        <v>-1.42495324</v>
      </c>
      <c r="X50" s="302">
        <f t="shared" si="25"/>
        <v>-512.45533197885902</v>
      </c>
      <c r="Y50" s="33">
        <v>-1.5322674259110001</v>
      </c>
      <c r="Z50" s="302">
        <f t="shared" si="26"/>
        <v>-512.56264616476994</v>
      </c>
      <c r="AA50" s="33">
        <v>-8.4503474630999997E-2</v>
      </c>
      <c r="AB50" s="304">
        <f t="shared" si="27"/>
        <v>-512.64714963940094</v>
      </c>
      <c r="AC50" s="18" t="s">
        <v>119</v>
      </c>
      <c r="AD50" s="38">
        <f>627.5095*(V51-V49)</f>
        <v>63.55420612520583</v>
      </c>
      <c r="AE50" s="38">
        <f>627.5095*(X51-X49)</f>
        <v>62.480355392948994</v>
      </c>
      <c r="AF50" s="38">
        <f>627.5095*(Z51-Z49)</f>
        <v>57.989647698547131</v>
      </c>
      <c r="AG50" s="38">
        <f>627.5095*(AB51-AB49)</f>
        <v>56.098789731569617</v>
      </c>
      <c r="AH50" s="38">
        <f t="shared" si="28"/>
        <v>-6.3815656613793763</v>
      </c>
      <c r="AI50" s="38">
        <f t="shared" si="29"/>
        <v>-1.8908579669775136</v>
      </c>
      <c r="AJ50" s="38">
        <f t="shared" si="30"/>
        <v>-2.5263153294901031E-3</v>
      </c>
      <c r="AK50" s="38">
        <f t="shared" si="31"/>
        <v>-3.1786221059846298E-3</v>
      </c>
      <c r="AL50" s="38"/>
      <c r="AM50" s="38"/>
      <c r="AN50" s="5" t="s">
        <v>46</v>
      </c>
      <c r="AO50" s="311">
        <v>-511.06547770181498</v>
      </c>
      <c r="AP50" s="42">
        <v>-511.06526010547702</v>
      </c>
      <c r="AQ50" s="42">
        <v>-1.7983279145376601</v>
      </c>
      <c r="AR50" s="33">
        <f t="shared" si="10"/>
        <v>-512.86358802001473</v>
      </c>
      <c r="AS50" s="33">
        <v>-1.81203380881128</v>
      </c>
      <c r="AT50" s="52">
        <f t="shared" si="11"/>
        <v>-512.87729391428832</v>
      </c>
      <c r="AU50" s="52">
        <v>-9.7416819939000004E-2</v>
      </c>
      <c r="AV50" s="52">
        <f t="shared" si="12"/>
        <v>-512.9747107342273</v>
      </c>
      <c r="AW50" s="52">
        <v>-0.51854890222899996</v>
      </c>
      <c r="AX50" s="52">
        <v>-1.279779012308</v>
      </c>
      <c r="AY50" s="52">
        <f t="shared" si="13"/>
        <v>-512.77384455432298</v>
      </c>
      <c r="AZ50" s="52">
        <f t="shared" si="14"/>
        <v>-512.72897282147744</v>
      </c>
      <c r="BA50" s="18" t="s">
        <v>119</v>
      </c>
      <c r="BB50" s="38">
        <f>627.5095*(AP51-AP49)</f>
        <v>63.127238709094151</v>
      </c>
      <c r="BC50" s="38">
        <f>627.5095*(AR51-AR49)</f>
        <v>63.128854203838429</v>
      </c>
      <c r="BD50" s="38">
        <f>627.5095*(AT51-AT49)</f>
        <v>57.855512578793558</v>
      </c>
      <c r="BE50" s="95">
        <f>627.5095*(AV51-AV49)</f>
        <v>55.565363477714946</v>
      </c>
      <c r="BF50" s="39">
        <f t="shared" si="32"/>
        <v>-7.5634907261234829</v>
      </c>
      <c r="BG50" s="39">
        <f t="shared" si="33"/>
        <v>-2.2901491010786117</v>
      </c>
      <c r="BH50" s="358">
        <f t="shared" si="34"/>
        <v>-0.39994344087759259</v>
      </c>
      <c r="BI50" s="38">
        <f>627.5095*(AY51-AY49)</f>
        <v>61.567244517599342</v>
      </c>
      <c r="BJ50" s="38">
        <f>627.5095*(AZ51-AZ49)</f>
        <v>60.786439674123095</v>
      </c>
      <c r="BK50" s="38"/>
      <c r="BL50" s="5" t="s">
        <v>46</v>
      </c>
      <c r="BM50" s="313">
        <v>-511.03037873886501</v>
      </c>
      <c r="BN50" s="42">
        <v>-511.03037951122002</v>
      </c>
      <c r="BO50" s="21">
        <v>-1.49138458237643</v>
      </c>
      <c r="BP50" s="28">
        <f t="shared" si="35"/>
        <v>-512.5217640935964</v>
      </c>
      <c r="BQ50" s="28">
        <v>-1.5321549490682</v>
      </c>
      <c r="BR50" s="10">
        <f t="shared" si="36"/>
        <v>-512.56253446028825</v>
      </c>
      <c r="BS50" s="10">
        <v>-8.4492030709999999E-2</v>
      </c>
      <c r="BT50" s="10">
        <f t="shared" si="37"/>
        <v>-512.6470264909982</v>
      </c>
      <c r="BU50" s="18" t="s">
        <v>119</v>
      </c>
      <c r="BV50" s="34">
        <f>627.5095*(BN51-BN49)</f>
        <v>63.554186816116598</v>
      </c>
      <c r="BW50" s="34">
        <f>627.5095*(BP51-BP49)</f>
        <v>64.219638915502429</v>
      </c>
      <c r="BX50" s="34">
        <f>627.5095*(BR51-BR49)</f>
        <v>57.992174013876621</v>
      </c>
      <c r="BY50" s="34">
        <f>627.5095*(BT51-BT49)</f>
        <v>56.101968353675602</v>
      </c>
      <c r="BZ50" s="33">
        <f t="shared" si="38"/>
        <v>-8.1176705618268272</v>
      </c>
      <c r="CA50" s="33">
        <f t="shared" si="39"/>
        <v>-1.8902056602010191</v>
      </c>
      <c r="CB50" s="105">
        <v>-511.03037951122002</v>
      </c>
      <c r="CC50" s="86">
        <f t="shared" si="40"/>
        <v>0</v>
      </c>
      <c r="CD50" s="39">
        <f t="shared" si="9"/>
        <v>-0.53660487596065565</v>
      </c>
      <c r="CE50" s="340"/>
      <c r="CF50" s="33">
        <v>57.989647698547131</v>
      </c>
      <c r="CG50" s="33">
        <v>56.098789731569617</v>
      </c>
      <c r="CH50" s="33">
        <v>57.854173541828864</v>
      </c>
      <c r="CI50" s="33">
        <v>55.563264078066219</v>
      </c>
      <c r="CJ50" s="75"/>
    </row>
    <row r="51" spans="1:88" ht="17">
      <c r="A51" s="1">
        <v>-21.18</v>
      </c>
      <c r="B51" s="6"/>
      <c r="C51" s="289" t="s">
        <v>47</v>
      </c>
      <c r="D51" s="305">
        <v>-511.016106716754</v>
      </c>
      <c r="E51" s="303">
        <v>-1.70527411</v>
      </c>
      <c r="F51" s="302">
        <f t="shared" si="20"/>
        <v>-512.72138082675394</v>
      </c>
      <c r="G51" s="303">
        <v>-1.8070468915489999</v>
      </c>
      <c r="H51" s="302">
        <f t="shared" si="21"/>
        <v>-512.82315360830296</v>
      </c>
      <c r="I51" s="33">
        <v>-9.2233548449000002E-2</v>
      </c>
      <c r="J51" s="304">
        <f t="shared" si="22"/>
        <v>-512.91538715675199</v>
      </c>
      <c r="K51" s="18" t="s">
        <v>120</v>
      </c>
      <c r="L51" s="38">
        <f>627.5095*(D49-D50)</f>
        <v>-32.148026309123296</v>
      </c>
      <c r="M51" s="38">
        <f>627.5095*(F49-F50)</f>
        <v>-28.435422828265505</v>
      </c>
      <c r="N51" s="38">
        <f>627.5095*(H49-H50)</f>
        <v>-23.664636035672263</v>
      </c>
      <c r="O51" s="38">
        <f>627.5095*(J49-J50)</f>
        <v>-18.113036331525368</v>
      </c>
      <c r="P51" s="38">
        <f t="shared" si="15"/>
        <v>10.322386496740137</v>
      </c>
      <c r="Q51" s="38">
        <f t="shared" si="16"/>
        <v>5.551599704146895</v>
      </c>
      <c r="R51" s="38">
        <f t="shared" si="23"/>
        <v>3.8403004765150683E-3</v>
      </c>
      <c r="S51" s="38">
        <f t="shared" si="24"/>
        <v>4.2284082155532587E-3</v>
      </c>
      <c r="T51" s="38"/>
      <c r="U51" s="289" t="s">
        <v>47</v>
      </c>
      <c r="V51" s="33">
        <v>-510.981579335986</v>
      </c>
      <c r="W51" s="33">
        <v>-1.42401921</v>
      </c>
      <c r="X51" s="302">
        <f t="shared" si="25"/>
        <v>-512.40559854598598</v>
      </c>
      <c r="Y51" s="33">
        <v>-1.5272779743060001</v>
      </c>
      <c r="Z51" s="302">
        <f t="shared" si="26"/>
        <v>-512.508857310292</v>
      </c>
      <c r="AA51" s="33">
        <v>-8.0279038075999995E-2</v>
      </c>
      <c r="AB51" s="304">
        <f t="shared" si="27"/>
        <v>-512.58913634836802</v>
      </c>
      <c r="AC51" s="18" t="s">
        <v>120</v>
      </c>
      <c r="AD51" s="38">
        <f>627.5095*(V49-V50)</f>
        <v>-32.932117228079051</v>
      </c>
      <c r="AE51" s="38">
        <f>627.5095*(X49-X50)</f>
        <v>-31.272153797503897</v>
      </c>
      <c r="AF51" s="38">
        <f>627.5095*(Z49-Z50)</f>
        <v>-24.23663051952007</v>
      </c>
      <c r="AG51" s="38">
        <f>627.5095*(AB49-AB50)</f>
        <v>-19.694898482146758</v>
      </c>
      <c r="AH51" s="38">
        <f t="shared" si="28"/>
        <v>11.577255315357139</v>
      </c>
      <c r="AI51" s="38">
        <f t="shared" si="29"/>
        <v>4.5417320373733112</v>
      </c>
      <c r="AJ51" s="38">
        <f t="shared" si="30"/>
        <v>3.1171445175388612E-3</v>
      </c>
      <c r="AK51" s="38">
        <f t="shared" si="31"/>
        <v>3.430123056549661E-3</v>
      </c>
      <c r="AL51" s="38"/>
      <c r="AM51" s="38"/>
      <c r="AN51" s="5" t="s">
        <v>47</v>
      </c>
      <c r="AO51" s="311">
        <v>-511.01610671673399</v>
      </c>
      <c r="AP51" s="42">
        <v>-511.01589148978599</v>
      </c>
      <c r="AQ51" s="42">
        <v>-1.7903930259668901</v>
      </c>
      <c r="AR51" s="33">
        <f t="shared" si="10"/>
        <v>-512.80628451575285</v>
      </c>
      <c r="AS51" s="33">
        <v>-1.8069219166492501</v>
      </c>
      <c r="AT51" s="52">
        <f t="shared" si="11"/>
        <v>-512.82281340643522</v>
      </c>
      <c r="AU51" s="52">
        <v>-9.2219986273000001E-2</v>
      </c>
      <c r="AV51" s="52">
        <f t="shared" si="12"/>
        <v>-512.91503339270821</v>
      </c>
      <c r="AW51" s="52">
        <v>-0.51151512472799998</v>
      </c>
      <c r="AX51" s="52">
        <v>-1.278877901238</v>
      </c>
      <c r="AY51" s="52">
        <f t="shared" si="13"/>
        <v>-512.72105001284763</v>
      </c>
      <c r="AZ51" s="52">
        <f t="shared" si="14"/>
        <v>-512.67843276139536</v>
      </c>
      <c r="BA51" s="18" t="s">
        <v>120</v>
      </c>
      <c r="BB51" s="38">
        <f>627.5095*(AP49-AP50)</f>
        <v>-32.147963361119288</v>
      </c>
      <c r="BC51" s="38">
        <f>627.5095*(AR49-AR50)</f>
        <v>-27.170360896217463</v>
      </c>
      <c r="BD51" s="38">
        <f>627.5095*(AT49-AT50)</f>
        <v>-23.668476336148778</v>
      </c>
      <c r="BE51" s="95">
        <f>627.5095*(AV49-AV50)</f>
        <v>-18.117264739740921</v>
      </c>
      <c r="BF51" s="39">
        <f t="shared" si="32"/>
        <v>9.053096156476542</v>
      </c>
      <c r="BG51" s="39">
        <f t="shared" si="33"/>
        <v>5.5512115964078568</v>
      </c>
      <c r="BH51" s="358">
        <f t="shared" si="34"/>
        <v>1.0097925375735564</v>
      </c>
      <c r="BI51" s="38">
        <f>627.5095*(AY49-AY50)</f>
        <v>-28.438168193672983</v>
      </c>
      <c r="BJ51" s="38">
        <f>627.5095*(AZ49-AZ50)</f>
        <v>-29.072071842044046</v>
      </c>
      <c r="BK51" s="38"/>
      <c r="BL51" s="5" t="s">
        <v>47</v>
      </c>
      <c r="BM51" s="313">
        <v>-510.98157933597702</v>
      </c>
      <c r="BN51" s="42">
        <v>-510.98158009463799</v>
      </c>
      <c r="BO51" s="21">
        <v>-1.4862316724359399</v>
      </c>
      <c r="BP51" s="28">
        <f t="shared" si="35"/>
        <v>-512.46781176707395</v>
      </c>
      <c r="BQ51" s="28">
        <v>-1.5271664527184701</v>
      </c>
      <c r="BR51" s="10">
        <f t="shared" si="36"/>
        <v>-512.50874654735651</v>
      </c>
      <c r="BS51" s="10">
        <v>-8.0267053401000002E-2</v>
      </c>
      <c r="BT51" s="10">
        <f t="shared" si="37"/>
        <v>-512.58901360075754</v>
      </c>
      <c r="BU51" s="18" t="s">
        <v>120</v>
      </c>
      <c r="BV51" s="34">
        <f>627.5095*(BN49-BN50)</f>
        <v>-32.932089316436347</v>
      </c>
      <c r="BW51" s="34">
        <f>627.5095*(BP49-BP50)</f>
        <v>-30.364041475563802</v>
      </c>
      <c r="BX51" s="34">
        <f>627.5095*(BR49-BR50)</f>
        <v>-24.239747664037608</v>
      </c>
      <c r="BY51" s="34">
        <f>627.5095*(BT49-BT50)</f>
        <v>-19.698328605203308</v>
      </c>
      <c r="BZ51" s="33">
        <f t="shared" si="38"/>
        <v>10.665712870360494</v>
      </c>
      <c r="CA51" s="33">
        <f t="shared" si="39"/>
        <v>4.5414190588343004</v>
      </c>
      <c r="CB51" s="105">
        <v>-510.98158009463799</v>
      </c>
      <c r="CC51" s="86">
        <f t="shared" si="40"/>
        <v>0</v>
      </c>
      <c r="CD51" s="39">
        <f t="shared" si="9"/>
        <v>1.5810638654623865</v>
      </c>
      <c r="CE51" s="340"/>
      <c r="CF51" s="33">
        <v>-24.23663051952007</v>
      </c>
      <c r="CG51" s="33">
        <v>-19.694898482146758</v>
      </c>
      <c r="CH51" s="33">
        <v>-23.664636035672263</v>
      </c>
      <c r="CI51" s="33">
        <v>-18.113036331525368</v>
      </c>
      <c r="CJ51" s="75"/>
    </row>
    <row r="52" spans="1:88" ht="17">
      <c r="A52" s="1">
        <v>21.48</v>
      </c>
      <c r="B52" s="6" t="s">
        <v>110</v>
      </c>
      <c r="C52" s="289" t="s">
        <v>48</v>
      </c>
      <c r="D52" s="93" t="s">
        <v>110</v>
      </c>
      <c r="E52" s="93" t="s">
        <v>110</v>
      </c>
      <c r="F52" s="302" t="e">
        <f t="shared" si="20"/>
        <v>#VALUE!</v>
      </c>
      <c r="G52" s="93" t="s">
        <v>110</v>
      </c>
      <c r="H52" s="302" t="e">
        <f t="shared" si="21"/>
        <v>#VALUE!</v>
      </c>
      <c r="I52" s="93" t="s">
        <v>110</v>
      </c>
      <c r="J52" s="304" t="e">
        <f t="shared" si="22"/>
        <v>#VALUE!</v>
      </c>
      <c r="K52" s="18" t="s">
        <v>118</v>
      </c>
      <c r="L52" s="38" t="e">
        <f>627.5095*(D54-D53)</f>
        <v>#VALUE!</v>
      </c>
      <c r="M52" s="38" t="e">
        <f>627.5095*(F54-F53)</f>
        <v>#VALUE!</v>
      </c>
      <c r="N52" s="38" t="e">
        <f>627.5095*(H54-H53)</f>
        <v>#VALUE!</v>
      </c>
      <c r="O52" s="38" t="e">
        <f>627.5095*(J54-J53)</f>
        <v>#VALUE!</v>
      </c>
      <c r="P52" s="38" t="e">
        <f t="shared" si="15"/>
        <v>#VALUE!</v>
      </c>
      <c r="Q52" s="38" t="e">
        <f t="shared" si="16"/>
        <v>#VALUE!</v>
      </c>
      <c r="R52" s="38" t="e">
        <f t="shared" si="23"/>
        <v>#VALUE!</v>
      </c>
      <c r="S52" s="38" t="e">
        <f t="shared" si="24"/>
        <v>#VALUE!</v>
      </c>
      <c r="T52" s="38"/>
      <c r="U52" s="289" t="s">
        <v>48</v>
      </c>
      <c r="V52" s="93" t="s">
        <v>110</v>
      </c>
      <c r="W52" s="93" t="s">
        <v>110</v>
      </c>
      <c r="X52" s="302" t="e">
        <f t="shared" si="25"/>
        <v>#VALUE!</v>
      </c>
      <c r="Y52" s="93" t="s">
        <v>110</v>
      </c>
      <c r="Z52" s="302" t="e">
        <f t="shared" si="26"/>
        <v>#VALUE!</v>
      </c>
      <c r="AA52" s="93" t="s">
        <v>110</v>
      </c>
      <c r="AB52" s="304" t="e">
        <f t="shared" si="27"/>
        <v>#VALUE!</v>
      </c>
      <c r="AC52" s="18" t="s">
        <v>118</v>
      </c>
      <c r="AD52" s="38" t="e">
        <f>627.5095*(V54-V53)</f>
        <v>#VALUE!</v>
      </c>
      <c r="AE52" s="38" t="e">
        <f>627.5095*(X54-X53)</f>
        <v>#VALUE!</v>
      </c>
      <c r="AF52" s="38" t="e">
        <f>627.5095*(Z54-Z53)</f>
        <v>#VALUE!</v>
      </c>
      <c r="AG52" s="38" t="e">
        <f>627.5095*(AB54-AB53)</f>
        <v>#VALUE!</v>
      </c>
      <c r="AH52" s="38" t="e">
        <f t="shared" si="28"/>
        <v>#VALUE!</v>
      </c>
      <c r="AI52" s="38" t="e">
        <f t="shared" si="29"/>
        <v>#VALUE!</v>
      </c>
      <c r="AJ52" s="38" t="e">
        <f t="shared" si="30"/>
        <v>#VALUE!</v>
      </c>
      <c r="AK52" s="38" t="e">
        <f t="shared" si="31"/>
        <v>#VALUE!</v>
      </c>
      <c r="AL52" s="38"/>
      <c r="AM52" s="38"/>
      <c r="AN52" s="5" t="s">
        <v>48</v>
      </c>
      <c r="AO52" s="311" t="s">
        <v>139</v>
      </c>
      <c r="AP52" s="42" t="s">
        <v>139</v>
      </c>
      <c r="AQ52" s="42" t="s">
        <v>139</v>
      </c>
      <c r="AR52" s="33" t="e">
        <f t="shared" si="10"/>
        <v>#VALUE!</v>
      </c>
      <c r="AS52" s="33" t="s">
        <v>139</v>
      </c>
      <c r="AT52" s="52" t="e">
        <f t="shared" si="11"/>
        <v>#VALUE!</v>
      </c>
      <c r="AU52" s="52" t="s">
        <v>139</v>
      </c>
      <c r="AV52" s="52" t="e">
        <f t="shared" si="12"/>
        <v>#VALUE!</v>
      </c>
      <c r="AW52" s="52" t="s">
        <v>139</v>
      </c>
      <c r="AX52" s="52" t="s">
        <v>139</v>
      </c>
      <c r="AY52" s="52" t="e">
        <f t="shared" si="13"/>
        <v>#VALUE!</v>
      </c>
      <c r="AZ52" s="52" t="e">
        <f t="shared" si="14"/>
        <v>#VALUE!</v>
      </c>
      <c r="BA52" s="18" t="s">
        <v>118</v>
      </c>
      <c r="BB52" s="38" t="e">
        <f>627.5095*(AP54-AP53)</f>
        <v>#VALUE!</v>
      </c>
      <c r="BC52" s="38" t="e">
        <f>627.5095*(AR54-AR53)</f>
        <v>#VALUE!</v>
      </c>
      <c r="BD52" s="38" t="e">
        <f>627.5095*(AT54-AT53)</f>
        <v>#VALUE!</v>
      </c>
      <c r="BE52" s="95" t="e">
        <f>627.5095*(AV54-AV53)</f>
        <v>#VALUE!</v>
      </c>
      <c r="BF52" s="39" t="e">
        <f t="shared" si="32"/>
        <v>#VALUE!</v>
      </c>
      <c r="BG52" s="39" t="e">
        <f t="shared" si="33"/>
        <v>#VALUE!</v>
      </c>
      <c r="BH52" s="358" t="e">
        <f t="shared" si="34"/>
        <v>#VALUE!</v>
      </c>
      <c r="BI52" s="38" t="e">
        <f>627.5095*(AY54-AY53)</f>
        <v>#VALUE!</v>
      </c>
      <c r="BJ52" s="38" t="e">
        <f>627.5095*(AZ54-AZ53)</f>
        <v>#VALUE!</v>
      </c>
      <c r="BK52" s="38"/>
      <c r="BL52" s="5" t="s">
        <v>48</v>
      </c>
      <c r="BM52" s="313" t="s">
        <v>139</v>
      </c>
      <c r="BN52" s="42" t="s">
        <v>139</v>
      </c>
      <c r="BO52" s="21" t="s">
        <v>139</v>
      </c>
      <c r="BP52" s="28" t="e">
        <f t="shared" si="35"/>
        <v>#VALUE!</v>
      </c>
      <c r="BQ52" s="28" t="s">
        <v>139</v>
      </c>
      <c r="BR52" s="10" t="e">
        <f t="shared" si="36"/>
        <v>#VALUE!</v>
      </c>
      <c r="BS52" s="10" t="s">
        <v>139</v>
      </c>
      <c r="BT52" s="10" t="e">
        <f t="shared" si="37"/>
        <v>#VALUE!</v>
      </c>
      <c r="BU52" s="18" t="s">
        <v>118</v>
      </c>
      <c r="BV52" s="34" t="e">
        <f>627.5095*(BN54-BN53)</f>
        <v>#VALUE!</v>
      </c>
      <c r="BW52" s="34" t="e">
        <f>627.5095*(BP54-BP53)</f>
        <v>#VALUE!</v>
      </c>
      <c r="BX52" s="34" t="e">
        <f>627.5095*(BR54-BR53)</f>
        <v>#VALUE!</v>
      </c>
      <c r="BY52" s="34" t="e">
        <f>627.5095*(BT54-BT53)</f>
        <v>#VALUE!</v>
      </c>
      <c r="BZ52" s="33" t="e">
        <f t="shared" si="38"/>
        <v>#VALUE!</v>
      </c>
      <c r="CA52" s="33" t="e">
        <f t="shared" si="39"/>
        <v>#VALUE!</v>
      </c>
      <c r="CB52" s="105" t="s">
        <v>139</v>
      </c>
      <c r="CC52" s="86" t="e">
        <f t="shared" si="40"/>
        <v>#VALUE!</v>
      </c>
      <c r="CD52" s="39"/>
      <c r="CE52" s="340"/>
      <c r="CF52" s="33" t="e">
        <v>#VALUE!</v>
      </c>
      <c r="CG52" s="33" t="e">
        <v>#VALUE!</v>
      </c>
      <c r="CH52" s="33" t="e">
        <v>#VALUE!</v>
      </c>
      <c r="CI52" s="33" t="e">
        <v>#VALUE!</v>
      </c>
      <c r="CJ52" s="75"/>
    </row>
    <row r="53" spans="1:88" ht="17">
      <c r="A53" s="1">
        <v>35.47</v>
      </c>
      <c r="B53" s="6" t="s">
        <v>110</v>
      </c>
      <c r="C53" s="289" t="s">
        <v>49</v>
      </c>
      <c r="D53" s="93" t="s">
        <v>110</v>
      </c>
      <c r="E53" s="93" t="s">
        <v>110</v>
      </c>
      <c r="F53" s="302" t="e">
        <f t="shared" si="20"/>
        <v>#VALUE!</v>
      </c>
      <c r="G53" s="93" t="s">
        <v>110</v>
      </c>
      <c r="H53" s="302" t="e">
        <f t="shared" si="21"/>
        <v>#VALUE!</v>
      </c>
      <c r="I53" s="93" t="s">
        <v>110</v>
      </c>
      <c r="J53" s="304" t="e">
        <f t="shared" si="22"/>
        <v>#VALUE!</v>
      </c>
      <c r="K53" s="18" t="s">
        <v>119</v>
      </c>
      <c r="L53" s="38" t="e">
        <f>627.5095*(D54-D52-D111)</f>
        <v>#VALUE!</v>
      </c>
      <c r="M53" s="38" t="e">
        <f>627.5095*(F54-F52-F111)</f>
        <v>#VALUE!</v>
      </c>
      <c r="N53" s="38" t="e">
        <f>627.5095*(H54-H52-H111)</f>
        <v>#VALUE!</v>
      </c>
      <c r="O53" s="38" t="e">
        <f>627.5095*(J54-J52-J111)</f>
        <v>#VALUE!</v>
      </c>
      <c r="P53" s="38" t="e">
        <f t="shared" si="15"/>
        <v>#VALUE!</v>
      </c>
      <c r="Q53" s="38" t="e">
        <f t="shared" si="16"/>
        <v>#VALUE!</v>
      </c>
      <c r="R53" s="38" t="e">
        <f t="shared" si="23"/>
        <v>#VALUE!</v>
      </c>
      <c r="S53" s="38" t="e">
        <f t="shared" si="24"/>
        <v>#VALUE!</v>
      </c>
      <c r="T53" s="38"/>
      <c r="U53" s="289" t="s">
        <v>49</v>
      </c>
      <c r="V53" s="93" t="s">
        <v>110</v>
      </c>
      <c r="W53" s="93" t="s">
        <v>110</v>
      </c>
      <c r="X53" s="302" t="e">
        <f t="shared" si="25"/>
        <v>#VALUE!</v>
      </c>
      <c r="Y53" s="93" t="s">
        <v>110</v>
      </c>
      <c r="Z53" s="302" t="e">
        <f t="shared" si="26"/>
        <v>#VALUE!</v>
      </c>
      <c r="AA53" s="93" t="s">
        <v>110</v>
      </c>
      <c r="AB53" s="304" t="e">
        <f t="shared" si="27"/>
        <v>#VALUE!</v>
      </c>
      <c r="AC53" s="18" t="s">
        <v>119</v>
      </c>
      <c r="AD53" s="38" t="e">
        <f>627.5095*(V54-V52-V111)</f>
        <v>#VALUE!</v>
      </c>
      <c r="AE53" s="38" t="e">
        <f>627.5095*(X54-X52-X111)</f>
        <v>#VALUE!</v>
      </c>
      <c r="AF53" s="38" t="e">
        <f>627.5095*(Z54-Z52-Z111)</f>
        <v>#VALUE!</v>
      </c>
      <c r="AG53" s="38" t="e">
        <f>627.5095*(AB54-AB52-AB111)</f>
        <v>#VALUE!</v>
      </c>
      <c r="AH53" s="38" t="e">
        <f t="shared" si="28"/>
        <v>#VALUE!</v>
      </c>
      <c r="AI53" s="38" t="e">
        <f t="shared" si="29"/>
        <v>#VALUE!</v>
      </c>
      <c r="AJ53" s="38" t="e">
        <f t="shared" si="30"/>
        <v>#VALUE!</v>
      </c>
      <c r="AK53" s="38" t="e">
        <f t="shared" si="31"/>
        <v>#VALUE!</v>
      </c>
      <c r="AL53" s="38"/>
      <c r="AM53" s="38"/>
      <c r="AN53" s="5" t="s">
        <v>49</v>
      </c>
      <c r="AO53" s="311" t="s">
        <v>139</v>
      </c>
      <c r="AP53" s="42" t="s">
        <v>139</v>
      </c>
      <c r="AQ53" s="42" t="s">
        <v>139</v>
      </c>
      <c r="AR53" s="33" t="e">
        <f t="shared" si="10"/>
        <v>#VALUE!</v>
      </c>
      <c r="AS53" s="33" t="s">
        <v>139</v>
      </c>
      <c r="AT53" s="52" t="e">
        <f t="shared" si="11"/>
        <v>#VALUE!</v>
      </c>
      <c r="AU53" s="52" t="s">
        <v>139</v>
      </c>
      <c r="AV53" s="52" t="e">
        <f t="shared" si="12"/>
        <v>#VALUE!</v>
      </c>
      <c r="AW53" s="52" t="s">
        <v>139</v>
      </c>
      <c r="AX53" s="52" t="s">
        <v>139</v>
      </c>
      <c r="AY53" s="52" t="e">
        <f t="shared" si="13"/>
        <v>#VALUE!</v>
      </c>
      <c r="AZ53" s="52" t="e">
        <f t="shared" si="14"/>
        <v>#VALUE!</v>
      </c>
      <c r="BA53" s="18" t="s">
        <v>119</v>
      </c>
      <c r="BB53" s="38" t="e">
        <f>627.5095*(AP54-AP52-AP111)</f>
        <v>#VALUE!</v>
      </c>
      <c r="BC53" s="38" t="e">
        <f>627.5095*(AR54-AR52-AR111)</f>
        <v>#VALUE!</v>
      </c>
      <c r="BD53" s="38" t="e">
        <f>627.5095*(AT54-AT52-AT111)</f>
        <v>#VALUE!</v>
      </c>
      <c r="BE53" s="95" t="e">
        <f>627.5095*(AV54-AV52-AV111)</f>
        <v>#VALUE!</v>
      </c>
      <c r="BF53" s="39" t="e">
        <f t="shared" si="32"/>
        <v>#VALUE!</v>
      </c>
      <c r="BG53" s="39" t="e">
        <f t="shared" si="33"/>
        <v>#VALUE!</v>
      </c>
      <c r="BH53" s="358" t="e">
        <f t="shared" si="34"/>
        <v>#VALUE!</v>
      </c>
      <c r="BI53" s="38" t="e">
        <f>627.5095*(AY54-AY52-AY111)</f>
        <v>#VALUE!</v>
      </c>
      <c r="BJ53" s="38" t="e">
        <f>627.5095*(AZ54-AZ52-AZ111)</f>
        <v>#VALUE!</v>
      </c>
      <c r="BK53" s="38"/>
      <c r="BL53" s="5" t="s">
        <v>49</v>
      </c>
      <c r="BM53" s="313" t="s">
        <v>139</v>
      </c>
      <c r="BN53" s="42" t="s">
        <v>139</v>
      </c>
      <c r="BO53" s="21" t="s">
        <v>139</v>
      </c>
      <c r="BP53" s="28" t="e">
        <f t="shared" si="35"/>
        <v>#VALUE!</v>
      </c>
      <c r="BQ53" s="28" t="s">
        <v>139</v>
      </c>
      <c r="BR53" s="10" t="e">
        <f t="shared" si="36"/>
        <v>#VALUE!</v>
      </c>
      <c r="BS53" s="10" t="s">
        <v>139</v>
      </c>
      <c r="BT53" s="10" t="e">
        <f t="shared" si="37"/>
        <v>#VALUE!</v>
      </c>
      <c r="BU53" s="18" t="s">
        <v>119</v>
      </c>
      <c r="BV53" s="34" t="e">
        <f>627.5095*(BN54-BN52-BN111)</f>
        <v>#VALUE!</v>
      </c>
      <c r="BW53" s="34" t="e">
        <f>627.5095*(BP54-BP52-BP111)</f>
        <v>#VALUE!</v>
      </c>
      <c r="BX53" s="34" t="e">
        <f>627.5095*(BR54-BR52-BR111)</f>
        <v>#VALUE!</v>
      </c>
      <c r="BY53" s="34" t="e">
        <f>627.5095*(BT54-BT52-BT111)</f>
        <v>#VALUE!</v>
      </c>
      <c r="BZ53" s="33" t="e">
        <f t="shared" si="38"/>
        <v>#VALUE!</v>
      </c>
      <c r="CA53" s="33" t="e">
        <f t="shared" si="39"/>
        <v>#VALUE!</v>
      </c>
      <c r="CB53" s="105" t="s">
        <v>139</v>
      </c>
      <c r="CC53" s="86" t="e">
        <f t="shared" si="40"/>
        <v>#VALUE!</v>
      </c>
      <c r="CD53" s="39"/>
      <c r="CE53" s="340"/>
      <c r="CF53" s="33" t="e">
        <v>#VALUE!</v>
      </c>
      <c r="CG53" s="33" t="e">
        <v>#VALUE!</v>
      </c>
      <c r="CH53" s="33" t="e">
        <v>#VALUE!</v>
      </c>
      <c r="CI53" s="33" t="e">
        <v>#VALUE!</v>
      </c>
      <c r="CJ53" s="75"/>
    </row>
    <row r="54" spans="1:88" ht="17">
      <c r="A54" s="1">
        <v>-13.99</v>
      </c>
      <c r="B54" s="6" t="s">
        <v>110</v>
      </c>
      <c r="C54" s="289" t="s">
        <v>50</v>
      </c>
      <c r="D54" s="93" t="s">
        <v>110</v>
      </c>
      <c r="E54" s="93" t="s">
        <v>110</v>
      </c>
      <c r="F54" s="302" t="e">
        <f t="shared" si="20"/>
        <v>#VALUE!</v>
      </c>
      <c r="G54" s="93" t="s">
        <v>110</v>
      </c>
      <c r="H54" s="302" t="e">
        <f t="shared" si="21"/>
        <v>#VALUE!</v>
      </c>
      <c r="I54" s="93" t="s">
        <v>110</v>
      </c>
      <c r="J54" s="304" t="e">
        <f t="shared" si="22"/>
        <v>#VALUE!</v>
      </c>
      <c r="K54" s="18" t="s">
        <v>120</v>
      </c>
      <c r="L54" s="38" t="e">
        <f>627.5095*(D52-D53+D111)</f>
        <v>#VALUE!</v>
      </c>
      <c r="M54" s="38" t="e">
        <f>627.5095*(F52-F53+F111)</f>
        <v>#VALUE!</v>
      </c>
      <c r="N54" s="38" t="e">
        <f>627.5095*(H52-H53+H111)</f>
        <v>#VALUE!</v>
      </c>
      <c r="O54" s="38" t="e">
        <f>627.5095*(J52-J53+J111)</f>
        <v>#VALUE!</v>
      </c>
      <c r="P54" s="38" t="e">
        <f t="shared" si="15"/>
        <v>#VALUE!</v>
      </c>
      <c r="Q54" s="38" t="e">
        <f t="shared" si="16"/>
        <v>#VALUE!</v>
      </c>
      <c r="R54" s="38" t="e">
        <f t="shared" si="23"/>
        <v>#VALUE!</v>
      </c>
      <c r="S54" s="38" t="e">
        <f t="shared" si="24"/>
        <v>#VALUE!</v>
      </c>
      <c r="T54" s="38"/>
      <c r="U54" s="289" t="s">
        <v>50</v>
      </c>
      <c r="V54" s="93" t="s">
        <v>110</v>
      </c>
      <c r="W54" s="93" t="s">
        <v>110</v>
      </c>
      <c r="X54" s="302" t="e">
        <f t="shared" si="25"/>
        <v>#VALUE!</v>
      </c>
      <c r="Y54" s="93" t="s">
        <v>110</v>
      </c>
      <c r="Z54" s="302" t="e">
        <f t="shared" si="26"/>
        <v>#VALUE!</v>
      </c>
      <c r="AA54" s="93" t="s">
        <v>110</v>
      </c>
      <c r="AB54" s="304" t="e">
        <f t="shared" si="27"/>
        <v>#VALUE!</v>
      </c>
      <c r="AC54" s="18" t="s">
        <v>120</v>
      </c>
      <c r="AD54" s="38" t="e">
        <f>627.5095*(V52-V53+V111)</f>
        <v>#VALUE!</v>
      </c>
      <c r="AE54" s="38" t="e">
        <f>627.5095*(X52-X53+X111)</f>
        <v>#VALUE!</v>
      </c>
      <c r="AF54" s="38" t="e">
        <f>627.5095*(Z52-Z53+Z111)</f>
        <v>#VALUE!</v>
      </c>
      <c r="AG54" s="38" t="e">
        <f>627.5095*(AB52-AB53+AB111)</f>
        <v>#VALUE!</v>
      </c>
      <c r="AH54" s="38" t="e">
        <f t="shared" si="28"/>
        <v>#VALUE!</v>
      </c>
      <c r="AI54" s="38" t="e">
        <f t="shared" si="29"/>
        <v>#VALUE!</v>
      </c>
      <c r="AJ54" s="38" t="e">
        <f t="shared" si="30"/>
        <v>#VALUE!</v>
      </c>
      <c r="AK54" s="38" t="e">
        <f t="shared" si="31"/>
        <v>#VALUE!</v>
      </c>
      <c r="AL54" s="38"/>
      <c r="AM54" s="38"/>
      <c r="AN54" s="5" t="s">
        <v>50</v>
      </c>
      <c r="AO54" s="311" t="s">
        <v>139</v>
      </c>
      <c r="AP54" s="42" t="s">
        <v>139</v>
      </c>
      <c r="AQ54" s="42" t="s">
        <v>139</v>
      </c>
      <c r="AR54" s="33" t="e">
        <f t="shared" si="10"/>
        <v>#VALUE!</v>
      </c>
      <c r="AS54" s="33" t="s">
        <v>139</v>
      </c>
      <c r="AT54" s="52" t="e">
        <f t="shared" si="11"/>
        <v>#VALUE!</v>
      </c>
      <c r="AU54" s="52" t="s">
        <v>139</v>
      </c>
      <c r="AV54" s="52" t="e">
        <f t="shared" si="12"/>
        <v>#VALUE!</v>
      </c>
      <c r="AW54" s="52" t="s">
        <v>139</v>
      </c>
      <c r="AX54" s="52" t="s">
        <v>139</v>
      </c>
      <c r="AY54" s="52" t="e">
        <f t="shared" si="13"/>
        <v>#VALUE!</v>
      </c>
      <c r="AZ54" s="52" t="e">
        <f t="shared" si="14"/>
        <v>#VALUE!</v>
      </c>
      <c r="BA54" s="18" t="s">
        <v>120</v>
      </c>
      <c r="BB54" s="38" t="e">
        <f>627.5095*(AP52-AP53+AP111)</f>
        <v>#VALUE!</v>
      </c>
      <c r="BC54" s="38" t="e">
        <f>627.5095*(AR52-AR53+AR111)</f>
        <v>#VALUE!</v>
      </c>
      <c r="BD54" s="38" t="e">
        <f>627.5095*(AT52-AT53+AT111)</f>
        <v>#VALUE!</v>
      </c>
      <c r="BE54" s="95" t="e">
        <f>627.5095*(AV52-AV53+AV111)</f>
        <v>#VALUE!</v>
      </c>
      <c r="BF54" s="39" t="e">
        <f t="shared" si="32"/>
        <v>#VALUE!</v>
      </c>
      <c r="BG54" s="39" t="e">
        <f t="shared" si="33"/>
        <v>#VALUE!</v>
      </c>
      <c r="BH54" s="358" t="e">
        <f t="shared" si="34"/>
        <v>#VALUE!</v>
      </c>
      <c r="BI54" s="38" t="e">
        <f>627.5095*(AY52-AY53+AY111)</f>
        <v>#VALUE!</v>
      </c>
      <c r="BJ54" s="38" t="e">
        <f>627.5095*(AZ52-AZ53+AZ111)</f>
        <v>#VALUE!</v>
      </c>
      <c r="BK54" s="38"/>
      <c r="BL54" s="5" t="s">
        <v>50</v>
      </c>
      <c r="BM54" s="313" t="s">
        <v>139</v>
      </c>
      <c r="BN54" s="42" t="s">
        <v>139</v>
      </c>
      <c r="BO54" s="21" t="s">
        <v>139</v>
      </c>
      <c r="BP54" s="28" t="e">
        <f t="shared" si="35"/>
        <v>#VALUE!</v>
      </c>
      <c r="BQ54" s="28" t="s">
        <v>139</v>
      </c>
      <c r="BR54" s="10" t="e">
        <f t="shared" si="36"/>
        <v>#VALUE!</v>
      </c>
      <c r="BS54" s="10" t="s">
        <v>139</v>
      </c>
      <c r="BT54" s="10" t="e">
        <f t="shared" si="37"/>
        <v>#VALUE!</v>
      </c>
      <c r="BU54" s="18" t="s">
        <v>120</v>
      </c>
      <c r="BV54" s="34" t="e">
        <f>627.5095*(BN52-BN53+BN111)</f>
        <v>#VALUE!</v>
      </c>
      <c r="BW54" s="34" t="e">
        <f>627.5095*(BP52-BP53+BP111)</f>
        <v>#VALUE!</v>
      </c>
      <c r="BX54" s="34" t="e">
        <f>627.5095*(BR52-BR53+BR111)</f>
        <v>#VALUE!</v>
      </c>
      <c r="BY54" s="34" t="e">
        <f>627.5095*(BT52-BT53+BT111)</f>
        <v>#VALUE!</v>
      </c>
      <c r="BZ54" s="33" t="e">
        <f t="shared" si="38"/>
        <v>#VALUE!</v>
      </c>
      <c r="CA54" s="33" t="e">
        <f t="shared" si="39"/>
        <v>#VALUE!</v>
      </c>
      <c r="CB54" s="105" t="s">
        <v>139</v>
      </c>
      <c r="CC54" s="86" t="e">
        <f t="shared" si="40"/>
        <v>#VALUE!</v>
      </c>
      <c r="CD54" s="39"/>
      <c r="CE54" s="340"/>
      <c r="CF54" s="33" t="e">
        <v>#VALUE!</v>
      </c>
      <c r="CG54" s="33" t="e">
        <v>#VALUE!</v>
      </c>
      <c r="CH54" s="33" t="e">
        <v>#VALUE!</v>
      </c>
      <c r="CI54" s="33" t="e">
        <v>#VALUE!</v>
      </c>
      <c r="CJ54" s="75"/>
    </row>
    <row r="55" spans="1:88" ht="17">
      <c r="A55" s="1">
        <v>25.34</v>
      </c>
      <c r="B55" s="6" t="s">
        <v>110</v>
      </c>
      <c r="C55" s="289" t="s">
        <v>51</v>
      </c>
      <c r="D55" s="93" t="s">
        <v>110</v>
      </c>
      <c r="E55" s="93" t="s">
        <v>110</v>
      </c>
      <c r="F55" s="302" t="e">
        <f t="shared" si="20"/>
        <v>#VALUE!</v>
      </c>
      <c r="G55" s="93" t="s">
        <v>110</v>
      </c>
      <c r="H55" s="302" t="e">
        <f t="shared" si="21"/>
        <v>#VALUE!</v>
      </c>
      <c r="I55" s="93" t="s">
        <v>110</v>
      </c>
      <c r="J55" s="304" t="e">
        <f t="shared" si="22"/>
        <v>#VALUE!</v>
      </c>
      <c r="K55" s="18" t="s">
        <v>118</v>
      </c>
      <c r="L55" s="38" t="e">
        <f>627.5095*(D57-D56)</f>
        <v>#VALUE!</v>
      </c>
      <c r="M55" s="38" t="e">
        <f>627.5095*(F57-F56)</f>
        <v>#VALUE!</v>
      </c>
      <c r="N55" s="38" t="e">
        <f>627.5095*(H57-H56)</f>
        <v>#VALUE!</v>
      </c>
      <c r="O55" s="38" t="e">
        <f>627.5095*(J57-J56)</f>
        <v>#VALUE!</v>
      </c>
      <c r="P55" s="38" t="e">
        <f t="shared" si="15"/>
        <v>#VALUE!</v>
      </c>
      <c r="Q55" s="38" t="e">
        <f t="shared" si="16"/>
        <v>#VALUE!</v>
      </c>
      <c r="R55" s="38" t="e">
        <f t="shared" si="23"/>
        <v>#VALUE!</v>
      </c>
      <c r="S55" s="38" t="e">
        <f t="shared" si="24"/>
        <v>#VALUE!</v>
      </c>
      <c r="T55" s="38"/>
      <c r="U55" s="289" t="s">
        <v>51</v>
      </c>
      <c r="V55" s="93" t="s">
        <v>110</v>
      </c>
      <c r="W55" s="93" t="s">
        <v>110</v>
      </c>
      <c r="X55" s="302" t="e">
        <f t="shared" si="25"/>
        <v>#VALUE!</v>
      </c>
      <c r="Y55" s="93" t="s">
        <v>110</v>
      </c>
      <c r="Z55" s="302" t="e">
        <f t="shared" si="26"/>
        <v>#VALUE!</v>
      </c>
      <c r="AA55" s="93" t="s">
        <v>110</v>
      </c>
      <c r="AB55" s="304" t="e">
        <f t="shared" si="27"/>
        <v>#VALUE!</v>
      </c>
      <c r="AC55" s="18" t="s">
        <v>118</v>
      </c>
      <c r="AD55" s="38" t="e">
        <f>627.5095*(V57-V56)</f>
        <v>#VALUE!</v>
      </c>
      <c r="AE55" s="38" t="e">
        <f>627.5095*(X57-X56)</f>
        <v>#VALUE!</v>
      </c>
      <c r="AF55" s="38" t="e">
        <f>627.5095*(Z57-Z56)</f>
        <v>#VALUE!</v>
      </c>
      <c r="AG55" s="38" t="e">
        <f>627.5095*(AB57-AB56)</f>
        <v>#VALUE!</v>
      </c>
      <c r="AH55" s="38" t="e">
        <f t="shared" si="28"/>
        <v>#VALUE!</v>
      </c>
      <c r="AI55" s="38" t="e">
        <f t="shared" si="29"/>
        <v>#VALUE!</v>
      </c>
      <c r="AJ55" s="38" t="e">
        <f t="shared" si="30"/>
        <v>#VALUE!</v>
      </c>
      <c r="AK55" s="38" t="e">
        <f t="shared" si="31"/>
        <v>#VALUE!</v>
      </c>
      <c r="AL55" s="38"/>
      <c r="AM55" s="38"/>
      <c r="AN55" s="5" t="s">
        <v>51</v>
      </c>
      <c r="AO55" s="311" t="s">
        <v>139</v>
      </c>
      <c r="AP55" s="42" t="s">
        <v>139</v>
      </c>
      <c r="AQ55" s="42" t="s">
        <v>139</v>
      </c>
      <c r="AR55" s="33" t="e">
        <f t="shared" si="10"/>
        <v>#VALUE!</v>
      </c>
      <c r="AS55" s="33" t="s">
        <v>139</v>
      </c>
      <c r="AT55" s="52" t="e">
        <f t="shared" si="11"/>
        <v>#VALUE!</v>
      </c>
      <c r="AU55" s="52" t="s">
        <v>139</v>
      </c>
      <c r="AV55" s="52" t="e">
        <f t="shared" si="12"/>
        <v>#VALUE!</v>
      </c>
      <c r="AW55" s="52" t="s">
        <v>139</v>
      </c>
      <c r="AX55" s="52" t="s">
        <v>139</v>
      </c>
      <c r="AY55" s="52" t="e">
        <f t="shared" si="13"/>
        <v>#VALUE!</v>
      </c>
      <c r="AZ55" s="52" t="e">
        <f t="shared" si="14"/>
        <v>#VALUE!</v>
      </c>
      <c r="BA55" s="18" t="s">
        <v>118</v>
      </c>
      <c r="BB55" s="38" t="e">
        <f>627.5095*(AP57-AP56)</f>
        <v>#VALUE!</v>
      </c>
      <c r="BC55" s="38" t="e">
        <f>627.5095*(AR57-AR56)</f>
        <v>#VALUE!</v>
      </c>
      <c r="BD55" s="38" t="e">
        <f>627.5095*(AT57-AT56)</f>
        <v>#VALUE!</v>
      </c>
      <c r="BE55" s="95" t="e">
        <f>627.5095*(AV57-AV56)</f>
        <v>#VALUE!</v>
      </c>
      <c r="BF55" s="39" t="e">
        <f t="shared" si="32"/>
        <v>#VALUE!</v>
      </c>
      <c r="BG55" s="39" t="e">
        <f t="shared" si="33"/>
        <v>#VALUE!</v>
      </c>
      <c r="BH55" s="358" t="e">
        <f t="shared" si="34"/>
        <v>#VALUE!</v>
      </c>
      <c r="BI55" s="38" t="e">
        <f>627.5095*(AY57-AY56)</f>
        <v>#VALUE!</v>
      </c>
      <c r="BJ55" s="38" t="e">
        <f>627.5095*(AZ57-AZ56)</f>
        <v>#VALUE!</v>
      </c>
      <c r="BK55" s="38"/>
      <c r="BL55" s="5" t="s">
        <v>51</v>
      </c>
      <c r="BM55" s="313" t="s">
        <v>139</v>
      </c>
      <c r="BN55" s="42" t="s">
        <v>139</v>
      </c>
      <c r="BO55" s="21" t="s">
        <v>139</v>
      </c>
      <c r="BP55" s="28" t="e">
        <f t="shared" si="35"/>
        <v>#VALUE!</v>
      </c>
      <c r="BQ55" s="28" t="s">
        <v>139</v>
      </c>
      <c r="BR55" s="10" t="e">
        <f t="shared" si="36"/>
        <v>#VALUE!</v>
      </c>
      <c r="BS55" s="10" t="s">
        <v>139</v>
      </c>
      <c r="BT55" s="10" t="e">
        <f t="shared" si="37"/>
        <v>#VALUE!</v>
      </c>
      <c r="BU55" s="18" t="s">
        <v>118</v>
      </c>
      <c r="BV55" s="34" t="e">
        <f>627.5095*(BN57-BN56)</f>
        <v>#VALUE!</v>
      </c>
      <c r="BW55" s="34" t="e">
        <f>627.5095*(BP57-BP56)</f>
        <v>#VALUE!</v>
      </c>
      <c r="BX55" s="34" t="e">
        <f>627.5095*(BR57-BR56)</f>
        <v>#VALUE!</v>
      </c>
      <c r="BY55" s="34" t="e">
        <f>627.5095*(BT57-BT56)</f>
        <v>#VALUE!</v>
      </c>
      <c r="BZ55" s="33" t="e">
        <f t="shared" si="38"/>
        <v>#VALUE!</v>
      </c>
      <c r="CA55" s="33" t="e">
        <f t="shared" si="39"/>
        <v>#VALUE!</v>
      </c>
      <c r="CB55" s="105" t="s">
        <v>139</v>
      </c>
      <c r="CC55" s="86" t="e">
        <f t="shared" si="40"/>
        <v>#VALUE!</v>
      </c>
      <c r="CD55" s="39"/>
      <c r="CE55" s="340"/>
      <c r="CF55" s="33" t="e">
        <v>#VALUE!</v>
      </c>
      <c r="CG55" s="33" t="e">
        <v>#VALUE!</v>
      </c>
      <c r="CH55" s="33" t="e">
        <v>#VALUE!</v>
      </c>
      <c r="CI55" s="33" t="e">
        <v>#VALUE!</v>
      </c>
      <c r="CJ55" s="75"/>
    </row>
    <row r="56" spans="1:88" ht="17">
      <c r="A56" s="1">
        <v>36.049999999999997</v>
      </c>
      <c r="B56" s="6" t="s">
        <v>110</v>
      </c>
      <c r="C56" s="289" t="s">
        <v>52</v>
      </c>
      <c r="D56" s="93" t="s">
        <v>110</v>
      </c>
      <c r="E56" s="93" t="s">
        <v>110</v>
      </c>
      <c r="F56" s="302" t="e">
        <f t="shared" si="20"/>
        <v>#VALUE!</v>
      </c>
      <c r="G56" s="93" t="s">
        <v>110</v>
      </c>
      <c r="H56" s="302" t="e">
        <f t="shared" si="21"/>
        <v>#VALUE!</v>
      </c>
      <c r="I56" s="93" t="s">
        <v>110</v>
      </c>
      <c r="J56" s="304" t="e">
        <f t="shared" si="22"/>
        <v>#VALUE!</v>
      </c>
      <c r="K56" s="18" t="s">
        <v>119</v>
      </c>
      <c r="L56" s="38" t="e">
        <f>627.5095*(D57-D55-D111)</f>
        <v>#VALUE!</v>
      </c>
      <c r="M56" s="38" t="e">
        <f>627.5095*(F57-F55-F111)</f>
        <v>#VALUE!</v>
      </c>
      <c r="N56" s="38" t="e">
        <f>627.5095*(H57-H55-H111)</f>
        <v>#VALUE!</v>
      </c>
      <c r="O56" s="38" t="e">
        <f>627.5095*(J57-J55-J111)</f>
        <v>#VALUE!</v>
      </c>
      <c r="P56" s="38" t="e">
        <f t="shared" si="15"/>
        <v>#VALUE!</v>
      </c>
      <c r="Q56" s="38" t="e">
        <f t="shared" si="16"/>
        <v>#VALUE!</v>
      </c>
      <c r="R56" s="38" t="e">
        <f t="shared" si="23"/>
        <v>#VALUE!</v>
      </c>
      <c r="S56" s="38" t="e">
        <f t="shared" si="24"/>
        <v>#VALUE!</v>
      </c>
      <c r="T56" s="38"/>
      <c r="U56" s="289" t="s">
        <v>52</v>
      </c>
      <c r="V56" s="93" t="s">
        <v>110</v>
      </c>
      <c r="W56" s="93" t="s">
        <v>110</v>
      </c>
      <c r="X56" s="302" t="e">
        <f t="shared" si="25"/>
        <v>#VALUE!</v>
      </c>
      <c r="Y56" s="93" t="s">
        <v>110</v>
      </c>
      <c r="Z56" s="302" t="e">
        <f t="shared" si="26"/>
        <v>#VALUE!</v>
      </c>
      <c r="AA56" s="93" t="s">
        <v>110</v>
      </c>
      <c r="AB56" s="304" t="e">
        <f t="shared" si="27"/>
        <v>#VALUE!</v>
      </c>
      <c r="AC56" s="18" t="s">
        <v>119</v>
      </c>
      <c r="AD56" s="38" t="e">
        <f>627.5095*(V57-V55-V111)</f>
        <v>#VALUE!</v>
      </c>
      <c r="AE56" s="38" t="e">
        <f>627.5095*(X57-X55-X111)</f>
        <v>#VALUE!</v>
      </c>
      <c r="AF56" s="38" t="e">
        <f>627.5095*(Z57-Z55-Z111)</f>
        <v>#VALUE!</v>
      </c>
      <c r="AG56" s="38" t="e">
        <f>627.5095*(AB57-AB55-AB111)</f>
        <v>#VALUE!</v>
      </c>
      <c r="AH56" s="38" t="e">
        <f t="shared" si="28"/>
        <v>#VALUE!</v>
      </c>
      <c r="AI56" s="38" t="e">
        <f t="shared" si="29"/>
        <v>#VALUE!</v>
      </c>
      <c r="AJ56" s="38" t="e">
        <f t="shared" si="30"/>
        <v>#VALUE!</v>
      </c>
      <c r="AK56" s="38" t="e">
        <f t="shared" si="31"/>
        <v>#VALUE!</v>
      </c>
      <c r="AL56" s="38"/>
      <c r="AM56" s="38"/>
      <c r="AN56" s="5" t="s">
        <v>52</v>
      </c>
      <c r="AO56" s="311" t="s">
        <v>139</v>
      </c>
      <c r="AP56" s="42" t="s">
        <v>139</v>
      </c>
      <c r="AQ56" s="42" t="s">
        <v>139</v>
      </c>
      <c r="AR56" s="33" t="e">
        <f t="shared" si="10"/>
        <v>#VALUE!</v>
      </c>
      <c r="AS56" s="33" t="s">
        <v>139</v>
      </c>
      <c r="AT56" s="52" t="e">
        <f t="shared" si="11"/>
        <v>#VALUE!</v>
      </c>
      <c r="AU56" s="52" t="s">
        <v>139</v>
      </c>
      <c r="AV56" s="52" t="e">
        <f t="shared" si="12"/>
        <v>#VALUE!</v>
      </c>
      <c r="AW56" s="52" t="s">
        <v>139</v>
      </c>
      <c r="AX56" s="52" t="s">
        <v>139</v>
      </c>
      <c r="AY56" s="52" t="e">
        <f t="shared" si="13"/>
        <v>#VALUE!</v>
      </c>
      <c r="AZ56" s="52" t="e">
        <f t="shared" si="14"/>
        <v>#VALUE!</v>
      </c>
      <c r="BA56" s="18" t="s">
        <v>119</v>
      </c>
      <c r="BB56" s="38" t="e">
        <f>627.5095*(AP57-AP55-AP111)</f>
        <v>#VALUE!</v>
      </c>
      <c r="BC56" s="38" t="e">
        <f>627.5095*(AR57-AR55-AR111)</f>
        <v>#VALUE!</v>
      </c>
      <c r="BD56" s="38" t="e">
        <f>627.5095*(AT57-AT55-AT111)</f>
        <v>#VALUE!</v>
      </c>
      <c r="BE56" s="95" t="e">
        <f>627.5095*(AV57-AV55-AV111)</f>
        <v>#VALUE!</v>
      </c>
      <c r="BF56" s="39" t="e">
        <f t="shared" si="32"/>
        <v>#VALUE!</v>
      </c>
      <c r="BG56" s="39" t="e">
        <f t="shared" si="33"/>
        <v>#VALUE!</v>
      </c>
      <c r="BH56" s="358" t="e">
        <f t="shared" si="34"/>
        <v>#VALUE!</v>
      </c>
      <c r="BI56" s="38" t="e">
        <f>627.5095*(AY57-AY55-AY111)</f>
        <v>#VALUE!</v>
      </c>
      <c r="BJ56" s="38" t="e">
        <f>627.5095*(AZ57-AZ55-AZ111)</f>
        <v>#VALUE!</v>
      </c>
      <c r="BK56" s="38"/>
      <c r="BL56" s="5" t="s">
        <v>52</v>
      </c>
      <c r="BM56" s="313" t="s">
        <v>139</v>
      </c>
      <c r="BN56" s="42" t="s">
        <v>139</v>
      </c>
      <c r="BO56" s="21" t="s">
        <v>139</v>
      </c>
      <c r="BP56" s="28" t="e">
        <f t="shared" si="35"/>
        <v>#VALUE!</v>
      </c>
      <c r="BQ56" s="28" t="s">
        <v>139</v>
      </c>
      <c r="BR56" s="10" t="e">
        <f t="shared" si="36"/>
        <v>#VALUE!</v>
      </c>
      <c r="BS56" s="10" t="s">
        <v>139</v>
      </c>
      <c r="BT56" s="10" t="e">
        <f t="shared" si="37"/>
        <v>#VALUE!</v>
      </c>
      <c r="BU56" s="18" t="s">
        <v>119</v>
      </c>
      <c r="BV56" s="34" t="e">
        <f>627.5095*(BN57-BN55-BN111)</f>
        <v>#VALUE!</v>
      </c>
      <c r="BW56" s="34" t="e">
        <f>627.5095*(BP57-BP55-BP111)</f>
        <v>#VALUE!</v>
      </c>
      <c r="BX56" s="34" t="e">
        <f>627.5095*(BR57-BR55-BR111)</f>
        <v>#VALUE!</v>
      </c>
      <c r="BY56" s="34" t="e">
        <f>627.5095*(BT57-BT55-BT111)</f>
        <v>#VALUE!</v>
      </c>
      <c r="BZ56" s="33" t="e">
        <f t="shared" si="38"/>
        <v>#VALUE!</v>
      </c>
      <c r="CA56" s="33" t="e">
        <f t="shared" si="39"/>
        <v>#VALUE!</v>
      </c>
      <c r="CB56" s="105" t="s">
        <v>139</v>
      </c>
      <c r="CC56" s="86" t="e">
        <f t="shared" si="40"/>
        <v>#VALUE!</v>
      </c>
      <c r="CD56" s="39"/>
      <c r="CE56" s="340"/>
      <c r="CF56" s="33" t="e">
        <v>#VALUE!</v>
      </c>
      <c r="CG56" s="33" t="e">
        <v>#VALUE!</v>
      </c>
      <c r="CH56" s="33" t="e">
        <v>#VALUE!</v>
      </c>
      <c r="CI56" s="33" t="e">
        <v>#VALUE!</v>
      </c>
      <c r="CJ56" s="75"/>
    </row>
    <row r="57" spans="1:88" ht="17">
      <c r="A57" s="1">
        <v>-10.72</v>
      </c>
      <c r="B57" s="6" t="s">
        <v>110</v>
      </c>
      <c r="C57" s="289" t="s">
        <v>53</v>
      </c>
      <c r="D57" s="93" t="s">
        <v>110</v>
      </c>
      <c r="E57" s="93" t="s">
        <v>110</v>
      </c>
      <c r="F57" s="302" t="e">
        <f t="shared" si="20"/>
        <v>#VALUE!</v>
      </c>
      <c r="G57" s="93" t="s">
        <v>110</v>
      </c>
      <c r="H57" s="302" t="e">
        <f t="shared" si="21"/>
        <v>#VALUE!</v>
      </c>
      <c r="I57" s="93" t="s">
        <v>110</v>
      </c>
      <c r="J57" s="304" t="e">
        <f t="shared" si="22"/>
        <v>#VALUE!</v>
      </c>
      <c r="K57" s="18" t="s">
        <v>120</v>
      </c>
      <c r="L57" s="38" t="e">
        <f>627.5095*(D55-D56+D111)</f>
        <v>#VALUE!</v>
      </c>
      <c r="M57" s="38" t="e">
        <f>627.5095*(F55-F56+F111)</f>
        <v>#VALUE!</v>
      </c>
      <c r="N57" s="38" t="e">
        <f>627.5095*(H55-H56+H111)</f>
        <v>#VALUE!</v>
      </c>
      <c r="O57" s="38" t="e">
        <f>627.5095*(J55-J56+J111)</f>
        <v>#VALUE!</v>
      </c>
      <c r="P57" s="38" t="e">
        <f t="shared" si="15"/>
        <v>#VALUE!</v>
      </c>
      <c r="Q57" s="38" t="e">
        <f t="shared" si="16"/>
        <v>#VALUE!</v>
      </c>
      <c r="R57" s="38" t="e">
        <f t="shared" si="23"/>
        <v>#VALUE!</v>
      </c>
      <c r="S57" s="38" t="e">
        <f t="shared" si="24"/>
        <v>#VALUE!</v>
      </c>
      <c r="T57" s="38"/>
      <c r="U57" s="289" t="s">
        <v>53</v>
      </c>
      <c r="V57" s="93" t="s">
        <v>110</v>
      </c>
      <c r="W57" s="93" t="s">
        <v>110</v>
      </c>
      <c r="X57" s="302" t="e">
        <f t="shared" si="25"/>
        <v>#VALUE!</v>
      </c>
      <c r="Y57" s="93" t="s">
        <v>110</v>
      </c>
      <c r="Z57" s="302" t="e">
        <f t="shared" si="26"/>
        <v>#VALUE!</v>
      </c>
      <c r="AA57" s="93" t="s">
        <v>110</v>
      </c>
      <c r="AB57" s="304" t="e">
        <f t="shared" si="27"/>
        <v>#VALUE!</v>
      </c>
      <c r="AC57" s="18" t="s">
        <v>120</v>
      </c>
      <c r="AD57" s="38" t="e">
        <f>627.5095*(V55-V56+V111)</f>
        <v>#VALUE!</v>
      </c>
      <c r="AE57" s="38" t="e">
        <f>627.5095*(X55-X56+X111)</f>
        <v>#VALUE!</v>
      </c>
      <c r="AF57" s="38" t="e">
        <f>627.5095*(Z55-Z56+Z111)</f>
        <v>#VALUE!</v>
      </c>
      <c r="AG57" s="38" t="e">
        <f>627.5095*(AB55-AB56+AB111)</f>
        <v>#VALUE!</v>
      </c>
      <c r="AH57" s="38" t="e">
        <f t="shared" si="28"/>
        <v>#VALUE!</v>
      </c>
      <c r="AI57" s="38" t="e">
        <f t="shared" si="29"/>
        <v>#VALUE!</v>
      </c>
      <c r="AJ57" s="38" t="e">
        <f t="shared" si="30"/>
        <v>#VALUE!</v>
      </c>
      <c r="AK57" s="38" t="e">
        <f t="shared" si="31"/>
        <v>#VALUE!</v>
      </c>
      <c r="AL57" s="38"/>
      <c r="AM57" s="38"/>
      <c r="AN57" s="5" t="s">
        <v>53</v>
      </c>
      <c r="AO57" s="311" t="s">
        <v>139</v>
      </c>
      <c r="AP57" s="42" t="s">
        <v>139</v>
      </c>
      <c r="AQ57" s="42" t="s">
        <v>139</v>
      </c>
      <c r="AR57" s="33" t="e">
        <f t="shared" si="10"/>
        <v>#VALUE!</v>
      </c>
      <c r="AS57" s="33" t="s">
        <v>139</v>
      </c>
      <c r="AT57" s="52" t="e">
        <f t="shared" si="11"/>
        <v>#VALUE!</v>
      </c>
      <c r="AU57" s="52" t="s">
        <v>139</v>
      </c>
      <c r="AV57" s="52" t="e">
        <f t="shared" si="12"/>
        <v>#VALUE!</v>
      </c>
      <c r="AW57" s="52" t="s">
        <v>139</v>
      </c>
      <c r="AX57" s="52" t="s">
        <v>139</v>
      </c>
      <c r="AY57" s="52" t="e">
        <f t="shared" si="13"/>
        <v>#VALUE!</v>
      </c>
      <c r="AZ57" s="52" t="e">
        <f t="shared" si="14"/>
        <v>#VALUE!</v>
      </c>
      <c r="BA57" s="18" t="s">
        <v>120</v>
      </c>
      <c r="BB57" s="38" t="e">
        <f>627.5095*(AP55-AP56+AP111)</f>
        <v>#VALUE!</v>
      </c>
      <c r="BC57" s="38" t="e">
        <f>627.5095*(AR55-AR56+AR111)</f>
        <v>#VALUE!</v>
      </c>
      <c r="BD57" s="38" t="e">
        <f>627.5095*(AT55-AT56+AT111)</f>
        <v>#VALUE!</v>
      </c>
      <c r="BE57" s="95" t="e">
        <f>627.5095*(AV55-AV56+AV111)</f>
        <v>#VALUE!</v>
      </c>
      <c r="BF57" s="39" t="e">
        <f t="shared" si="32"/>
        <v>#VALUE!</v>
      </c>
      <c r="BG57" s="39" t="e">
        <f t="shared" si="33"/>
        <v>#VALUE!</v>
      </c>
      <c r="BH57" s="358" t="e">
        <f t="shared" si="34"/>
        <v>#VALUE!</v>
      </c>
      <c r="BI57" s="38" t="e">
        <f>627.5095*(AY55-AY56+AY111)</f>
        <v>#VALUE!</v>
      </c>
      <c r="BJ57" s="38" t="e">
        <f>627.5095*(AZ55-AZ56+AZ111)</f>
        <v>#VALUE!</v>
      </c>
      <c r="BK57" s="38"/>
      <c r="BL57" s="5" t="s">
        <v>53</v>
      </c>
      <c r="BM57" s="313" t="s">
        <v>139</v>
      </c>
      <c r="BN57" s="42" t="s">
        <v>139</v>
      </c>
      <c r="BO57" s="21" t="s">
        <v>139</v>
      </c>
      <c r="BP57" s="28" t="e">
        <f t="shared" si="35"/>
        <v>#VALUE!</v>
      </c>
      <c r="BQ57" s="28" t="s">
        <v>139</v>
      </c>
      <c r="BR57" s="10" t="e">
        <f t="shared" si="36"/>
        <v>#VALUE!</v>
      </c>
      <c r="BS57" s="10" t="s">
        <v>139</v>
      </c>
      <c r="BT57" s="10" t="e">
        <f t="shared" si="37"/>
        <v>#VALUE!</v>
      </c>
      <c r="BU57" s="18" t="s">
        <v>120</v>
      </c>
      <c r="BV57" s="34" t="e">
        <f>627.5095*(BN55-BN56+BN111)</f>
        <v>#VALUE!</v>
      </c>
      <c r="BW57" s="34" t="e">
        <f>627.5095*(BP55-BP56+BP111)</f>
        <v>#VALUE!</v>
      </c>
      <c r="BX57" s="34" t="e">
        <f>627.5095*(BR55-BR56+BR111)</f>
        <v>#VALUE!</v>
      </c>
      <c r="BY57" s="34" t="e">
        <f>627.5095*(BT55-BT56+BT111)</f>
        <v>#VALUE!</v>
      </c>
      <c r="BZ57" s="33" t="e">
        <f t="shared" si="38"/>
        <v>#VALUE!</v>
      </c>
      <c r="CA57" s="33" t="e">
        <f t="shared" si="39"/>
        <v>#VALUE!</v>
      </c>
      <c r="CB57" s="105" t="s">
        <v>139</v>
      </c>
      <c r="CC57" s="86" t="e">
        <f t="shared" si="40"/>
        <v>#VALUE!</v>
      </c>
      <c r="CD57" s="39"/>
      <c r="CE57" s="340"/>
      <c r="CF57" s="33" t="e">
        <v>#VALUE!</v>
      </c>
      <c r="CG57" s="33" t="e">
        <v>#VALUE!</v>
      </c>
      <c r="CH57" s="33" t="e">
        <v>#VALUE!</v>
      </c>
      <c r="CI57" s="33" t="e">
        <v>#VALUE!</v>
      </c>
      <c r="CJ57" s="75"/>
    </row>
    <row r="58" spans="1:88" ht="17">
      <c r="A58" s="1">
        <v>12.27</v>
      </c>
      <c r="B58" s="6" t="s">
        <v>110</v>
      </c>
      <c r="C58" s="289" t="s">
        <v>54</v>
      </c>
      <c r="D58" s="93" t="s">
        <v>110</v>
      </c>
      <c r="E58" s="93" t="s">
        <v>110</v>
      </c>
      <c r="F58" s="302" t="e">
        <f t="shared" si="20"/>
        <v>#VALUE!</v>
      </c>
      <c r="G58" s="93" t="s">
        <v>110</v>
      </c>
      <c r="H58" s="302" t="e">
        <f t="shared" si="21"/>
        <v>#VALUE!</v>
      </c>
      <c r="I58" s="93" t="s">
        <v>110</v>
      </c>
      <c r="J58" s="304" t="e">
        <f t="shared" si="22"/>
        <v>#VALUE!</v>
      </c>
      <c r="K58" s="18" t="s">
        <v>118</v>
      </c>
      <c r="L58" s="38" t="e">
        <f>627.5095*(D60-D59)</f>
        <v>#VALUE!</v>
      </c>
      <c r="M58" s="38" t="e">
        <f>627.5095*(F60-F59)</f>
        <v>#VALUE!</v>
      </c>
      <c r="N58" s="38" t="e">
        <f>627.5095*(H60-H59)</f>
        <v>#VALUE!</v>
      </c>
      <c r="O58" s="38" t="e">
        <f>627.5095*(J60-J59)</f>
        <v>#VALUE!</v>
      </c>
      <c r="P58" s="38" t="e">
        <f t="shared" si="15"/>
        <v>#VALUE!</v>
      </c>
      <c r="Q58" s="38" t="e">
        <f t="shared" si="16"/>
        <v>#VALUE!</v>
      </c>
      <c r="R58" s="38" t="e">
        <f t="shared" si="23"/>
        <v>#VALUE!</v>
      </c>
      <c r="S58" s="38" t="e">
        <f t="shared" si="24"/>
        <v>#VALUE!</v>
      </c>
      <c r="T58" s="38"/>
      <c r="U58" s="289" t="s">
        <v>54</v>
      </c>
      <c r="V58" s="93" t="s">
        <v>110</v>
      </c>
      <c r="W58" s="93" t="s">
        <v>110</v>
      </c>
      <c r="X58" s="302" t="e">
        <f t="shared" si="25"/>
        <v>#VALUE!</v>
      </c>
      <c r="Y58" s="93" t="s">
        <v>110</v>
      </c>
      <c r="Z58" s="302" t="e">
        <f t="shared" si="26"/>
        <v>#VALUE!</v>
      </c>
      <c r="AA58" s="93" t="s">
        <v>110</v>
      </c>
      <c r="AB58" s="304" t="e">
        <f t="shared" si="27"/>
        <v>#VALUE!</v>
      </c>
      <c r="AC58" s="18" t="s">
        <v>118</v>
      </c>
      <c r="AD58" s="38" t="e">
        <f>627.5095*(V60-V59)</f>
        <v>#VALUE!</v>
      </c>
      <c r="AE58" s="38" t="e">
        <f>627.5095*(X60-X59)</f>
        <v>#VALUE!</v>
      </c>
      <c r="AF58" s="38" t="e">
        <f>627.5095*(Z60-Z59)</f>
        <v>#VALUE!</v>
      </c>
      <c r="AG58" s="38" t="e">
        <f>627.5095*(AB60-AB59)</f>
        <v>#VALUE!</v>
      </c>
      <c r="AH58" s="38" t="e">
        <f t="shared" si="28"/>
        <v>#VALUE!</v>
      </c>
      <c r="AI58" s="38" t="e">
        <f t="shared" si="29"/>
        <v>#VALUE!</v>
      </c>
      <c r="AJ58" s="38" t="e">
        <f t="shared" si="30"/>
        <v>#VALUE!</v>
      </c>
      <c r="AK58" s="38" t="e">
        <f t="shared" si="31"/>
        <v>#VALUE!</v>
      </c>
      <c r="AL58" s="38"/>
      <c r="AM58" s="38"/>
      <c r="AN58" s="5" t="s">
        <v>54</v>
      </c>
      <c r="AO58" s="311" t="s">
        <v>139</v>
      </c>
      <c r="AP58" s="42" t="s">
        <v>139</v>
      </c>
      <c r="AQ58" s="42" t="s">
        <v>139</v>
      </c>
      <c r="AR58" s="33" t="e">
        <f t="shared" si="10"/>
        <v>#VALUE!</v>
      </c>
      <c r="AS58" s="33" t="s">
        <v>139</v>
      </c>
      <c r="AT58" s="52" t="e">
        <f t="shared" si="11"/>
        <v>#VALUE!</v>
      </c>
      <c r="AU58" s="52" t="s">
        <v>139</v>
      </c>
      <c r="AV58" s="52" t="e">
        <f t="shared" si="12"/>
        <v>#VALUE!</v>
      </c>
      <c r="AW58" s="52" t="s">
        <v>139</v>
      </c>
      <c r="AX58" s="52" t="s">
        <v>139</v>
      </c>
      <c r="AY58" s="52" t="e">
        <f t="shared" si="13"/>
        <v>#VALUE!</v>
      </c>
      <c r="AZ58" s="52" t="e">
        <f t="shared" si="14"/>
        <v>#VALUE!</v>
      </c>
      <c r="BA58" s="18" t="s">
        <v>118</v>
      </c>
      <c r="BB58" s="38" t="e">
        <f>627.5095*(AP60-AP59)</f>
        <v>#VALUE!</v>
      </c>
      <c r="BC58" s="38" t="e">
        <f>627.5095*(AR60-AR59)</f>
        <v>#VALUE!</v>
      </c>
      <c r="BD58" s="38" t="e">
        <f>627.5095*(AT60-AT59)</f>
        <v>#VALUE!</v>
      </c>
      <c r="BE58" s="95" t="e">
        <f>627.5095*(AV60-AV59)</f>
        <v>#VALUE!</v>
      </c>
      <c r="BF58" s="39" t="e">
        <f t="shared" si="32"/>
        <v>#VALUE!</v>
      </c>
      <c r="BG58" s="39" t="e">
        <f t="shared" si="33"/>
        <v>#VALUE!</v>
      </c>
      <c r="BH58" s="358" t="e">
        <f t="shared" si="34"/>
        <v>#VALUE!</v>
      </c>
      <c r="BI58" s="38" t="e">
        <f>627.5095*(AY60-AY59)</f>
        <v>#VALUE!</v>
      </c>
      <c r="BJ58" s="38" t="e">
        <f>627.5095*(AZ60-AZ59)</f>
        <v>#VALUE!</v>
      </c>
      <c r="BK58" s="38"/>
      <c r="BL58" s="5" t="s">
        <v>54</v>
      </c>
      <c r="BM58" s="313" t="s">
        <v>139</v>
      </c>
      <c r="BN58" s="42" t="s">
        <v>139</v>
      </c>
      <c r="BO58" s="21" t="s">
        <v>139</v>
      </c>
      <c r="BP58" s="28" t="e">
        <f t="shared" si="35"/>
        <v>#VALUE!</v>
      </c>
      <c r="BQ58" s="28" t="s">
        <v>139</v>
      </c>
      <c r="BR58" s="10" t="e">
        <f t="shared" si="36"/>
        <v>#VALUE!</v>
      </c>
      <c r="BS58" s="10" t="s">
        <v>139</v>
      </c>
      <c r="BT58" s="10" t="e">
        <f t="shared" si="37"/>
        <v>#VALUE!</v>
      </c>
      <c r="BU58" s="18" t="s">
        <v>118</v>
      </c>
      <c r="BV58" s="34" t="e">
        <f>627.5095*(BN60-BN59)</f>
        <v>#VALUE!</v>
      </c>
      <c r="BW58" s="34" t="e">
        <f>627.5095*(BP60-BP59)</f>
        <v>#VALUE!</v>
      </c>
      <c r="BX58" s="34" t="e">
        <f>627.5095*(BR60-BR59)</f>
        <v>#VALUE!</v>
      </c>
      <c r="BY58" s="34" t="e">
        <f>627.5095*(BT60-BT59)</f>
        <v>#VALUE!</v>
      </c>
      <c r="BZ58" s="33" t="e">
        <f t="shared" si="38"/>
        <v>#VALUE!</v>
      </c>
      <c r="CA58" s="33" t="e">
        <f t="shared" si="39"/>
        <v>#VALUE!</v>
      </c>
      <c r="CB58" s="105" t="s">
        <v>139</v>
      </c>
      <c r="CC58" s="86" t="e">
        <f t="shared" si="40"/>
        <v>#VALUE!</v>
      </c>
      <c r="CD58" s="39"/>
      <c r="CE58" s="340"/>
      <c r="CF58" s="33" t="e">
        <v>#VALUE!</v>
      </c>
      <c r="CG58" s="33" t="e">
        <v>#VALUE!</v>
      </c>
      <c r="CH58" s="33" t="e">
        <v>#VALUE!</v>
      </c>
      <c r="CI58" s="33" t="e">
        <v>#VALUE!</v>
      </c>
      <c r="CJ58" s="75"/>
    </row>
    <row r="59" spans="1:88" ht="17">
      <c r="A59" s="1">
        <v>35.81</v>
      </c>
      <c r="B59" s="6" t="s">
        <v>110</v>
      </c>
      <c r="C59" s="289" t="s">
        <v>55</v>
      </c>
      <c r="D59" s="93" t="s">
        <v>110</v>
      </c>
      <c r="E59" s="93" t="s">
        <v>110</v>
      </c>
      <c r="F59" s="302" t="e">
        <f t="shared" si="20"/>
        <v>#VALUE!</v>
      </c>
      <c r="G59" s="93" t="s">
        <v>110</v>
      </c>
      <c r="H59" s="302" t="e">
        <f t="shared" si="21"/>
        <v>#VALUE!</v>
      </c>
      <c r="I59" s="93" t="s">
        <v>110</v>
      </c>
      <c r="J59" s="304" t="e">
        <f t="shared" si="22"/>
        <v>#VALUE!</v>
      </c>
      <c r="K59" s="18" t="s">
        <v>119</v>
      </c>
      <c r="L59" s="38" t="e">
        <f>627.5095*(D60-D58-D111)</f>
        <v>#VALUE!</v>
      </c>
      <c r="M59" s="38" t="e">
        <f>627.5095*(F60-F58-F111)</f>
        <v>#VALUE!</v>
      </c>
      <c r="N59" s="38" t="e">
        <f>627.5095*(H60-H58-H111)</f>
        <v>#VALUE!</v>
      </c>
      <c r="O59" s="38" t="e">
        <f>627.5095*(J60-J58-J111)</f>
        <v>#VALUE!</v>
      </c>
      <c r="P59" s="38" t="e">
        <f t="shared" si="15"/>
        <v>#VALUE!</v>
      </c>
      <c r="Q59" s="38" t="e">
        <f t="shared" si="16"/>
        <v>#VALUE!</v>
      </c>
      <c r="R59" s="38" t="e">
        <f t="shared" si="23"/>
        <v>#VALUE!</v>
      </c>
      <c r="S59" s="38" t="e">
        <f t="shared" si="24"/>
        <v>#VALUE!</v>
      </c>
      <c r="T59" s="38"/>
      <c r="U59" s="289" t="s">
        <v>55</v>
      </c>
      <c r="V59" s="93" t="s">
        <v>110</v>
      </c>
      <c r="W59" s="93" t="s">
        <v>110</v>
      </c>
      <c r="X59" s="302" t="e">
        <f t="shared" si="25"/>
        <v>#VALUE!</v>
      </c>
      <c r="Y59" s="93" t="s">
        <v>110</v>
      </c>
      <c r="Z59" s="302" t="e">
        <f t="shared" si="26"/>
        <v>#VALUE!</v>
      </c>
      <c r="AA59" s="93" t="s">
        <v>110</v>
      </c>
      <c r="AB59" s="304" t="e">
        <f t="shared" si="27"/>
        <v>#VALUE!</v>
      </c>
      <c r="AC59" s="18" t="s">
        <v>119</v>
      </c>
      <c r="AD59" s="38" t="e">
        <f>627.5095*(V60-V58-V111)</f>
        <v>#VALUE!</v>
      </c>
      <c r="AE59" s="38" t="e">
        <f>627.5095*(X60-X58-X111)</f>
        <v>#VALUE!</v>
      </c>
      <c r="AF59" s="38" t="e">
        <f>627.5095*(Z60-Z58-Z111)</f>
        <v>#VALUE!</v>
      </c>
      <c r="AG59" s="38" t="e">
        <f>627.5095*(AB60-AB58-AB111)</f>
        <v>#VALUE!</v>
      </c>
      <c r="AH59" s="38" t="e">
        <f t="shared" si="28"/>
        <v>#VALUE!</v>
      </c>
      <c r="AI59" s="38" t="e">
        <f t="shared" si="29"/>
        <v>#VALUE!</v>
      </c>
      <c r="AJ59" s="38" t="e">
        <f t="shared" si="30"/>
        <v>#VALUE!</v>
      </c>
      <c r="AK59" s="38" t="e">
        <f t="shared" si="31"/>
        <v>#VALUE!</v>
      </c>
      <c r="AL59" s="38"/>
      <c r="AM59" s="38"/>
      <c r="AN59" s="5" t="s">
        <v>55</v>
      </c>
      <c r="AO59" s="311" t="s">
        <v>139</v>
      </c>
      <c r="AP59" s="42" t="s">
        <v>139</v>
      </c>
      <c r="AQ59" s="42" t="s">
        <v>139</v>
      </c>
      <c r="AR59" s="33" t="e">
        <f t="shared" si="10"/>
        <v>#VALUE!</v>
      </c>
      <c r="AS59" s="33" t="s">
        <v>139</v>
      </c>
      <c r="AT59" s="52" t="e">
        <f t="shared" si="11"/>
        <v>#VALUE!</v>
      </c>
      <c r="AU59" s="52" t="s">
        <v>139</v>
      </c>
      <c r="AV59" s="52" t="e">
        <f t="shared" si="12"/>
        <v>#VALUE!</v>
      </c>
      <c r="AW59" s="52" t="s">
        <v>139</v>
      </c>
      <c r="AX59" s="52" t="s">
        <v>139</v>
      </c>
      <c r="AY59" s="52" t="e">
        <f t="shared" si="13"/>
        <v>#VALUE!</v>
      </c>
      <c r="AZ59" s="52" t="e">
        <f t="shared" si="14"/>
        <v>#VALUE!</v>
      </c>
      <c r="BA59" s="18" t="s">
        <v>119</v>
      </c>
      <c r="BB59" s="38" t="e">
        <f>627.5095*(AP60-AP58-AP111)</f>
        <v>#VALUE!</v>
      </c>
      <c r="BC59" s="38" t="e">
        <f>627.5095*(AR60-AR58-AR111)</f>
        <v>#VALUE!</v>
      </c>
      <c r="BD59" s="38" t="e">
        <f>627.5095*(AT60-AT58-AT111)</f>
        <v>#VALUE!</v>
      </c>
      <c r="BE59" s="95" t="e">
        <f>627.5095*(AV60-AV58-AV111)</f>
        <v>#VALUE!</v>
      </c>
      <c r="BF59" s="39" t="e">
        <f t="shared" si="32"/>
        <v>#VALUE!</v>
      </c>
      <c r="BG59" s="39" t="e">
        <f t="shared" si="33"/>
        <v>#VALUE!</v>
      </c>
      <c r="BH59" s="358" t="e">
        <f t="shared" si="34"/>
        <v>#VALUE!</v>
      </c>
      <c r="BI59" s="38" t="e">
        <f>627.5095*(AY60-AY58-AY111)</f>
        <v>#VALUE!</v>
      </c>
      <c r="BJ59" s="38" t="e">
        <f>627.5095*(AZ60-AZ58-AZ111)</f>
        <v>#VALUE!</v>
      </c>
      <c r="BK59" s="38"/>
      <c r="BL59" s="5" t="s">
        <v>55</v>
      </c>
      <c r="BM59" s="313" t="s">
        <v>139</v>
      </c>
      <c r="BN59" s="42" t="s">
        <v>139</v>
      </c>
      <c r="BO59" s="21" t="s">
        <v>139</v>
      </c>
      <c r="BP59" s="28" t="e">
        <f t="shared" si="35"/>
        <v>#VALUE!</v>
      </c>
      <c r="BQ59" s="28" t="s">
        <v>139</v>
      </c>
      <c r="BR59" s="10" t="e">
        <f t="shared" si="36"/>
        <v>#VALUE!</v>
      </c>
      <c r="BS59" s="10" t="s">
        <v>139</v>
      </c>
      <c r="BT59" s="10" t="e">
        <f t="shared" si="37"/>
        <v>#VALUE!</v>
      </c>
      <c r="BU59" s="18" t="s">
        <v>119</v>
      </c>
      <c r="BV59" s="34" t="e">
        <f>627.5095*(BN60-BN58-BN111)</f>
        <v>#VALUE!</v>
      </c>
      <c r="BW59" s="34" t="e">
        <f>627.5095*(BP60-BP58-BP111)</f>
        <v>#VALUE!</v>
      </c>
      <c r="BX59" s="34" t="e">
        <f>627.5095*(BR60-BR58-BR111)</f>
        <v>#VALUE!</v>
      </c>
      <c r="BY59" s="34" t="e">
        <f>627.5095*(BT60-BT58-BT111)</f>
        <v>#VALUE!</v>
      </c>
      <c r="BZ59" s="33" t="e">
        <f t="shared" si="38"/>
        <v>#VALUE!</v>
      </c>
      <c r="CA59" s="33" t="e">
        <f t="shared" si="39"/>
        <v>#VALUE!</v>
      </c>
      <c r="CB59" s="105" t="s">
        <v>139</v>
      </c>
      <c r="CC59" s="86" t="e">
        <f t="shared" si="40"/>
        <v>#VALUE!</v>
      </c>
      <c r="CD59" s="39"/>
      <c r="CE59" s="340"/>
      <c r="CF59" s="33" t="e">
        <v>#VALUE!</v>
      </c>
      <c r="CG59" s="33" t="e">
        <v>#VALUE!</v>
      </c>
      <c r="CH59" s="33" t="e">
        <v>#VALUE!</v>
      </c>
      <c r="CI59" s="33" t="e">
        <v>#VALUE!</v>
      </c>
      <c r="CJ59" s="75"/>
    </row>
    <row r="60" spans="1:88" ht="17">
      <c r="A60" s="1">
        <v>-23.54</v>
      </c>
      <c r="B60" s="6" t="s">
        <v>110</v>
      </c>
      <c r="C60" s="289" t="s">
        <v>56</v>
      </c>
      <c r="D60" s="93" t="s">
        <v>110</v>
      </c>
      <c r="E60" s="93" t="s">
        <v>110</v>
      </c>
      <c r="F60" s="302" t="e">
        <f t="shared" si="20"/>
        <v>#VALUE!</v>
      </c>
      <c r="G60" s="93" t="s">
        <v>110</v>
      </c>
      <c r="H60" s="302" t="e">
        <f t="shared" si="21"/>
        <v>#VALUE!</v>
      </c>
      <c r="I60" s="93" t="s">
        <v>110</v>
      </c>
      <c r="J60" s="304" t="e">
        <f t="shared" si="22"/>
        <v>#VALUE!</v>
      </c>
      <c r="K60" s="18" t="s">
        <v>120</v>
      </c>
      <c r="L60" s="38" t="e">
        <f>627.5095*(D58-D59+D111)</f>
        <v>#VALUE!</v>
      </c>
      <c r="M60" s="38" t="e">
        <f>627.5095*(F58-F59+F111)</f>
        <v>#VALUE!</v>
      </c>
      <c r="N60" s="38" t="e">
        <f>627.5095*(H58-H59+H111)</f>
        <v>#VALUE!</v>
      </c>
      <c r="O60" s="38" t="e">
        <f>627.5095*(J58-J59+J111)</f>
        <v>#VALUE!</v>
      </c>
      <c r="P60" s="38" t="e">
        <f t="shared" si="15"/>
        <v>#VALUE!</v>
      </c>
      <c r="Q60" s="38" t="e">
        <f t="shared" si="16"/>
        <v>#VALUE!</v>
      </c>
      <c r="R60" s="38" t="e">
        <f t="shared" si="23"/>
        <v>#VALUE!</v>
      </c>
      <c r="S60" s="38" t="e">
        <f t="shared" si="24"/>
        <v>#VALUE!</v>
      </c>
      <c r="T60" s="38"/>
      <c r="U60" s="289" t="s">
        <v>56</v>
      </c>
      <c r="V60" s="93" t="s">
        <v>110</v>
      </c>
      <c r="W60" s="93" t="s">
        <v>110</v>
      </c>
      <c r="X60" s="302" t="e">
        <f t="shared" si="25"/>
        <v>#VALUE!</v>
      </c>
      <c r="Y60" s="93" t="s">
        <v>110</v>
      </c>
      <c r="Z60" s="302" t="e">
        <f t="shared" si="26"/>
        <v>#VALUE!</v>
      </c>
      <c r="AA60" s="93" t="s">
        <v>110</v>
      </c>
      <c r="AB60" s="304" t="e">
        <f t="shared" si="27"/>
        <v>#VALUE!</v>
      </c>
      <c r="AC60" s="18" t="s">
        <v>120</v>
      </c>
      <c r="AD60" s="38" t="e">
        <f>627.5095*(V58-V59+V111)</f>
        <v>#VALUE!</v>
      </c>
      <c r="AE60" s="38" t="e">
        <f>627.5095*(X58-X59+X111)</f>
        <v>#VALUE!</v>
      </c>
      <c r="AF60" s="38" t="e">
        <f>627.5095*(Z58-Z59+Z111)</f>
        <v>#VALUE!</v>
      </c>
      <c r="AG60" s="38" t="e">
        <f>627.5095*(AB58-AB59+AB111)</f>
        <v>#VALUE!</v>
      </c>
      <c r="AH60" s="38" t="e">
        <f t="shared" si="28"/>
        <v>#VALUE!</v>
      </c>
      <c r="AI60" s="38" t="e">
        <f t="shared" si="29"/>
        <v>#VALUE!</v>
      </c>
      <c r="AJ60" s="38" t="e">
        <f t="shared" si="30"/>
        <v>#VALUE!</v>
      </c>
      <c r="AK60" s="38" t="e">
        <f t="shared" si="31"/>
        <v>#VALUE!</v>
      </c>
      <c r="AL60" s="38"/>
      <c r="AM60" s="38"/>
      <c r="AN60" s="5" t="s">
        <v>56</v>
      </c>
      <c r="AO60" s="311" t="s">
        <v>139</v>
      </c>
      <c r="AP60" s="42" t="s">
        <v>139</v>
      </c>
      <c r="AQ60" s="42" t="s">
        <v>139</v>
      </c>
      <c r="AR60" s="33" t="e">
        <f t="shared" si="10"/>
        <v>#VALUE!</v>
      </c>
      <c r="AS60" s="33" t="s">
        <v>139</v>
      </c>
      <c r="AT60" s="52" t="e">
        <f t="shared" si="11"/>
        <v>#VALUE!</v>
      </c>
      <c r="AU60" s="52" t="s">
        <v>139</v>
      </c>
      <c r="AV60" s="52" t="e">
        <f t="shared" si="12"/>
        <v>#VALUE!</v>
      </c>
      <c r="AW60" s="52" t="s">
        <v>139</v>
      </c>
      <c r="AX60" s="52" t="s">
        <v>139</v>
      </c>
      <c r="AY60" s="52" t="e">
        <f t="shared" si="13"/>
        <v>#VALUE!</v>
      </c>
      <c r="AZ60" s="52" t="e">
        <f t="shared" si="14"/>
        <v>#VALUE!</v>
      </c>
      <c r="BA60" s="18" t="s">
        <v>120</v>
      </c>
      <c r="BB60" s="38" t="e">
        <f>627.5095*(AP58-AP59+AP111)</f>
        <v>#VALUE!</v>
      </c>
      <c r="BC60" s="38" t="e">
        <f>627.5095*(AR58-AR59+AR111)</f>
        <v>#VALUE!</v>
      </c>
      <c r="BD60" s="38" t="e">
        <f>627.5095*(AT58-AT59+AT111)</f>
        <v>#VALUE!</v>
      </c>
      <c r="BE60" s="95" t="e">
        <f>627.5095*(AV58-AV59+AV111)</f>
        <v>#VALUE!</v>
      </c>
      <c r="BF60" s="39" t="e">
        <f t="shared" si="32"/>
        <v>#VALUE!</v>
      </c>
      <c r="BG60" s="39" t="e">
        <f t="shared" si="33"/>
        <v>#VALUE!</v>
      </c>
      <c r="BH60" s="358" t="e">
        <f t="shared" si="34"/>
        <v>#VALUE!</v>
      </c>
      <c r="BI60" s="38" t="e">
        <f>627.5095*(AY58-AY59+AY111)</f>
        <v>#VALUE!</v>
      </c>
      <c r="BJ60" s="38" t="e">
        <f>627.5095*(AZ58-AZ59+AZ111)</f>
        <v>#VALUE!</v>
      </c>
      <c r="BK60" s="38"/>
      <c r="BL60" s="5" t="s">
        <v>56</v>
      </c>
      <c r="BM60" s="313" t="s">
        <v>139</v>
      </c>
      <c r="BN60" s="42" t="s">
        <v>139</v>
      </c>
      <c r="BO60" s="21" t="s">
        <v>139</v>
      </c>
      <c r="BP60" s="28" t="e">
        <f t="shared" si="35"/>
        <v>#VALUE!</v>
      </c>
      <c r="BQ60" s="28" t="s">
        <v>139</v>
      </c>
      <c r="BR60" s="10" t="e">
        <f t="shared" si="36"/>
        <v>#VALUE!</v>
      </c>
      <c r="BS60" s="10" t="s">
        <v>139</v>
      </c>
      <c r="BT60" s="10" t="e">
        <f t="shared" si="37"/>
        <v>#VALUE!</v>
      </c>
      <c r="BU60" s="18" t="s">
        <v>120</v>
      </c>
      <c r="BV60" s="34" t="e">
        <f>627.5095*(BN58-BN59+BN111)</f>
        <v>#VALUE!</v>
      </c>
      <c r="BW60" s="34" t="e">
        <f>627.5095*(BP58-BP59+BP111)</f>
        <v>#VALUE!</v>
      </c>
      <c r="BX60" s="34" t="e">
        <f>627.5095*(BR58-BR59+BR111)</f>
        <v>#VALUE!</v>
      </c>
      <c r="BY60" s="34" t="e">
        <f>627.5095*(BT58-BT59+BT111)</f>
        <v>#VALUE!</v>
      </c>
      <c r="BZ60" s="33" t="e">
        <f t="shared" si="38"/>
        <v>#VALUE!</v>
      </c>
      <c r="CA60" s="33" t="e">
        <f t="shared" si="39"/>
        <v>#VALUE!</v>
      </c>
      <c r="CB60" s="105" t="s">
        <v>139</v>
      </c>
      <c r="CC60" s="86" t="e">
        <f t="shared" si="40"/>
        <v>#VALUE!</v>
      </c>
      <c r="CD60" s="39"/>
      <c r="CE60" s="340"/>
      <c r="CF60" s="33" t="e">
        <v>#VALUE!</v>
      </c>
      <c r="CG60" s="33" t="e">
        <v>#VALUE!</v>
      </c>
      <c r="CH60" s="33" t="e">
        <v>#VALUE!</v>
      </c>
      <c r="CI60" s="33" t="e">
        <v>#VALUE!</v>
      </c>
      <c r="CJ60" s="75"/>
    </row>
    <row r="61" spans="1:88" ht="17">
      <c r="A61" s="1">
        <v>13.36</v>
      </c>
      <c r="B61" s="6" t="s">
        <v>110</v>
      </c>
      <c r="C61" s="289" t="s">
        <v>57</v>
      </c>
      <c r="D61" s="93" t="s">
        <v>110</v>
      </c>
      <c r="E61" s="93" t="s">
        <v>110</v>
      </c>
      <c r="F61" s="302" t="e">
        <f t="shared" si="20"/>
        <v>#VALUE!</v>
      </c>
      <c r="G61" s="93" t="s">
        <v>110</v>
      </c>
      <c r="H61" s="302" t="e">
        <f t="shared" si="21"/>
        <v>#VALUE!</v>
      </c>
      <c r="I61" s="93" t="s">
        <v>110</v>
      </c>
      <c r="J61" s="304" t="e">
        <f t="shared" si="22"/>
        <v>#VALUE!</v>
      </c>
      <c r="K61" s="18" t="s">
        <v>118</v>
      </c>
      <c r="L61" s="38" t="e">
        <f>627.5095*(D63-D62)</f>
        <v>#VALUE!</v>
      </c>
      <c r="M61" s="38" t="e">
        <f>627.5095*(F63-F62)</f>
        <v>#VALUE!</v>
      </c>
      <c r="N61" s="38" t="e">
        <f>627.5095*(H63-H62)</f>
        <v>#VALUE!</v>
      </c>
      <c r="O61" s="38" t="e">
        <f>627.5095*(J63-J62)</f>
        <v>#VALUE!</v>
      </c>
      <c r="P61" s="38" t="e">
        <f t="shared" si="15"/>
        <v>#VALUE!</v>
      </c>
      <c r="Q61" s="38" t="e">
        <f t="shared" si="16"/>
        <v>#VALUE!</v>
      </c>
      <c r="R61" s="38" t="e">
        <f t="shared" si="23"/>
        <v>#VALUE!</v>
      </c>
      <c r="S61" s="38" t="e">
        <f t="shared" si="24"/>
        <v>#VALUE!</v>
      </c>
      <c r="T61" s="38"/>
      <c r="U61" s="289" t="s">
        <v>57</v>
      </c>
      <c r="V61" s="93" t="s">
        <v>110</v>
      </c>
      <c r="W61" s="93" t="s">
        <v>110</v>
      </c>
      <c r="X61" s="302" t="e">
        <f t="shared" si="25"/>
        <v>#VALUE!</v>
      </c>
      <c r="Y61" s="93" t="s">
        <v>110</v>
      </c>
      <c r="Z61" s="302" t="e">
        <f t="shared" si="26"/>
        <v>#VALUE!</v>
      </c>
      <c r="AA61" s="93" t="s">
        <v>110</v>
      </c>
      <c r="AB61" s="304" t="e">
        <f t="shared" si="27"/>
        <v>#VALUE!</v>
      </c>
      <c r="AC61" s="18" t="s">
        <v>118</v>
      </c>
      <c r="AD61" s="38" t="e">
        <f>627.5095*(V63-V62)</f>
        <v>#VALUE!</v>
      </c>
      <c r="AE61" s="38" t="e">
        <f>627.5095*(X63-X62)</f>
        <v>#VALUE!</v>
      </c>
      <c r="AF61" s="38" t="e">
        <f>627.5095*(Z63-Z62)</f>
        <v>#VALUE!</v>
      </c>
      <c r="AG61" s="38" t="e">
        <f>627.5095*(AB63-AB62)</f>
        <v>#VALUE!</v>
      </c>
      <c r="AH61" s="38" t="e">
        <f t="shared" si="28"/>
        <v>#VALUE!</v>
      </c>
      <c r="AI61" s="38" t="e">
        <f t="shared" si="29"/>
        <v>#VALUE!</v>
      </c>
      <c r="AJ61" s="38" t="e">
        <f t="shared" si="30"/>
        <v>#VALUE!</v>
      </c>
      <c r="AK61" s="38" t="e">
        <f t="shared" si="31"/>
        <v>#VALUE!</v>
      </c>
      <c r="AL61" s="38"/>
      <c r="AM61" s="38"/>
      <c r="AN61" s="5" t="s">
        <v>57</v>
      </c>
      <c r="AO61" s="311" t="s">
        <v>139</v>
      </c>
      <c r="AP61" s="42" t="s">
        <v>139</v>
      </c>
      <c r="AQ61" s="42" t="s">
        <v>139</v>
      </c>
      <c r="AR61" s="33" t="e">
        <f t="shared" si="10"/>
        <v>#VALUE!</v>
      </c>
      <c r="AS61" s="33" t="s">
        <v>139</v>
      </c>
      <c r="AT61" s="52" t="e">
        <f t="shared" si="11"/>
        <v>#VALUE!</v>
      </c>
      <c r="AU61" s="52" t="s">
        <v>139</v>
      </c>
      <c r="AV61" s="52" t="e">
        <f t="shared" si="12"/>
        <v>#VALUE!</v>
      </c>
      <c r="AW61" s="52" t="s">
        <v>139</v>
      </c>
      <c r="AX61" s="52" t="s">
        <v>139</v>
      </c>
      <c r="AY61" s="52" t="e">
        <f t="shared" si="13"/>
        <v>#VALUE!</v>
      </c>
      <c r="AZ61" s="52" t="e">
        <f t="shared" si="14"/>
        <v>#VALUE!</v>
      </c>
      <c r="BA61" s="18" t="s">
        <v>118</v>
      </c>
      <c r="BB61" s="38" t="e">
        <f>627.5095*(AP63-AP62)</f>
        <v>#VALUE!</v>
      </c>
      <c r="BC61" s="38" t="e">
        <f>627.5095*(AR63-AR62)</f>
        <v>#VALUE!</v>
      </c>
      <c r="BD61" s="38" t="e">
        <f>627.5095*(AT63-AT62)</f>
        <v>#VALUE!</v>
      </c>
      <c r="BE61" s="95" t="e">
        <f>627.5095*(AV63-AV62)</f>
        <v>#VALUE!</v>
      </c>
      <c r="BF61" s="39" t="e">
        <f t="shared" si="32"/>
        <v>#VALUE!</v>
      </c>
      <c r="BG61" s="39" t="e">
        <f t="shared" si="33"/>
        <v>#VALUE!</v>
      </c>
      <c r="BH61" s="358" t="e">
        <f t="shared" si="34"/>
        <v>#VALUE!</v>
      </c>
      <c r="BI61" s="38" t="e">
        <f>627.5095*(AY63-AY62)</f>
        <v>#VALUE!</v>
      </c>
      <c r="BJ61" s="38" t="e">
        <f>627.5095*(AZ63-AZ62)</f>
        <v>#VALUE!</v>
      </c>
      <c r="BK61" s="38"/>
      <c r="BL61" s="5" t="s">
        <v>57</v>
      </c>
      <c r="BM61" s="313" t="s">
        <v>139</v>
      </c>
      <c r="BN61" s="42" t="s">
        <v>139</v>
      </c>
      <c r="BO61" s="21" t="s">
        <v>139</v>
      </c>
      <c r="BP61" s="28" t="e">
        <f t="shared" si="35"/>
        <v>#VALUE!</v>
      </c>
      <c r="BQ61" s="28" t="s">
        <v>139</v>
      </c>
      <c r="BR61" s="10" t="e">
        <f t="shared" si="36"/>
        <v>#VALUE!</v>
      </c>
      <c r="BS61" s="10" t="s">
        <v>139</v>
      </c>
      <c r="BT61" s="10" t="e">
        <f t="shared" si="37"/>
        <v>#VALUE!</v>
      </c>
      <c r="BU61" s="18" t="s">
        <v>118</v>
      </c>
      <c r="BV61" s="34" t="e">
        <f>627.5095*(BN63-BN62)</f>
        <v>#VALUE!</v>
      </c>
      <c r="BW61" s="34" t="e">
        <f>627.5095*(BP63-BP62)</f>
        <v>#VALUE!</v>
      </c>
      <c r="BX61" s="34" t="e">
        <f>627.5095*(BR63-BR62)</f>
        <v>#VALUE!</v>
      </c>
      <c r="BY61" s="34" t="e">
        <f>627.5095*(BT63-BT62)</f>
        <v>#VALUE!</v>
      </c>
      <c r="BZ61" s="33" t="e">
        <f t="shared" si="38"/>
        <v>#VALUE!</v>
      </c>
      <c r="CA61" s="33" t="e">
        <f t="shared" si="39"/>
        <v>#VALUE!</v>
      </c>
      <c r="CB61" s="105" t="s">
        <v>139</v>
      </c>
      <c r="CC61" s="86" t="e">
        <f t="shared" si="40"/>
        <v>#VALUE!</v>
      </c>
      <c r="CD61" s="39"/>
      <c r="CE61" s="340"/>
      <c r="CF61" s="33" t="e">
        <v>#VALUE!</v>
      </c>
      <c r="CG61" s="33" t="e">
        <v>#VALUE!</v>
      </c>
      <c r="CH61" s="33" t="e">
        <v>#VALUE!</v>
      </c>
      <c r="CI61" s="33" t="e">
        <v>#VALUE!</v>
      </c>
      <c r="CJ61" s="75"/>
    </row>
    <row r="62" spans="1:88" ht="17">
      <c r="A62" s="1">
        <v>37.72</v>
      </c>
      <c r="B62" s="6" t="s">
        <v>110</v>
      </c>
      <c r="C62" s="289" t="s">
        <v>58</v>
      </c>
      <c r="D62" s="93" t="s">
        <v>110</v>
      </c>
      <c r="E62" s="93" t="s">
        <v>110</v>
      </c>
      <c r="F62" s="302" t="e">
        <f t="shared" si="20"/>
        <v>#VALUE!</v>
      </c>
      <c r="G62" s="93" t="s">
        <v>110</v>
      </c>
      <c r="H62" s="302" t="e">
        <f t="shared" si="21"/>
        <v>#VALUE!</v>
      </c>
      <c r="I62" s="93" t="s">
        <v>110</v>
      </c>
      <c r="J62" s="304" t="e">
        <f t="shared" si="22"/>
        <v>#VALUE!</v>
      </c>
      <c r="K62" s="18" t="s">
        <v>119</v>
      </c>
      <c r="L62" s="38" t="e">
        <f>627.5095*(D63-D61-D111)</f>
        <v>#VALUE!</v>
      </c>
      <c r="M62" s="38" t="e">
        <f>627.5095*(F63-F61-F111)</f>
        <v>#VALUE!</v>
      </c>
      <c r="N62" s="38" t="e">
        <f>627.5095*(H63-H61-H111)</f>
        <v>#VALUE!</v>
      </c>
      <c r="O62" s="38" t="e">
        <f>627.5095*(J63-J61-J111)</f>
        <v>#VALUE!</v>
      </c>
      <c r="P62" s="38" t="e">
        <f t="shared" si="15"/>
        <v>#VALUE!</v>
      </c>
      <c r="Q62" s="38" t="e">
        <f t="shared" si="16"/>
        <v>#VALUE!</v>
      </c>
      <c r="R62" s="38" t="e">
        <f t="shared" si="23"/>
        <v>#VALUE!</v>
      </c>
      <c r="S62" s="38" t="e">
        <f t="shared" si="24"/>
        <v>#VALUE!</v>
      </c>
      <c r="T62" s="38"/>
      <c r="U62" s="289" t="s">
        <v>58</v>
      </c>
      <c r="V62" s="93" t="s">
        <v>110</v>
      </c>
      <c r="W62" s="93" t="s">
        <v>110</v>
      </c>
      <c r="X62" s="302" t="e">
        <f t="shared" si="25"/>
        <v>#VALUE!</v>
      </c>
      <c r="Y62" s="93" t="s">
        <v>110</v>
      </c>
      <c r="Z62" s="302" t="e">
        <f t="shared" si="26"/>
        <v>#VALUE!</v>
      </c>
      <c r="AA62" s="93" t="s">
        <v>110</v>
      </c>
      <c r="AB62" s="304" t="e">
        <f t="shared" si="27"/>
        <v>#VALUE!</v>
      </c>
      <c r="AC62" s="18" t="s">
        <v>119</v>
      </c>
      <c r="AD62" s="38" t="e">
        <f>627.5095*(V63-V61-V111)</f>
        <v>#VALUE!</v>
      </c>
      <c r="AE62" s="38" t="e">
        <f>627.5095*(X63-X61-X111)</f>
        <v>#VALUE!</v>
      </c>
      <c r="AF62" s="38" t="e">
        <f>627.5095*(Z63-Z61-Z111)</f>
        <v>#VALUE!</v>
      </c>
      <c r="AG62" s="38" t="e">
        <f>627.5095*(AB63-AB61-AB111)</f>
        <v>#VALUE!</v>
      </c>
      <c r="AH62" s="38" t="e">
        <f t="shared" si="28"/>
        <v>#VALUE!</v>
      </c>
      <c r="AI62" s="38" t="e">
        <f t="shared" si="29"/>
        <v>#VALUE!</v>
      </c>
      <c r="AJ62" s="38" t="e">
        <f t="shared" si="30"/>
        <v>#VALUE!</v>
      </c>
      <c r="AK62" s="38" t="e">
        <f t="shared" si="31"/>
        <v>#VALUE!</v>
      </c>
      <c r="AL62" s="38"/>
      <c r="AM62" s="38"/>
      <c r="AN62" s="5" t="s">
        <v>58</v>
      </c>
      <c r="AO62" s="311" t="s">
        <v>139</v>
      </c>
      <c r="AP62" s="42" t="s">
        <v>139</v>
      </c>
      <c r="AQ62" s="42" t="s">
        <v>139</v>
      </c>
      <c r="AR62" s="33" t="e">
        <f t="shared" si="10"/>
        <v>#VALUE!</v>
      </c>
      <c r="AS62" s="33" t="s">
        <v>139</v>
      </c>
      <c r="AT62" s="52" t="e">
        <f t="shared" si="11"/>
        <v>#VALUE!</v>
      </c>
      <c r="AU62" s="52" t="s">
        <v>139</v>
      </c>
      <c r="AV62" s="52" t="e">
        <f t="shared" si="12"/>
        <v>#VALUE!</v>
      </c>
      <c r="AW62" s="52" t="s">
        <v>139</v>
      </c>
      <c r="AX62" s="52" t="s">
        <v>139</v>
      </c>
      <c r="AY62" s="52" t="e">
        <f t="shared" si="13"/>
        <v>#VALUE!</v>
      </c>
      <c r="AZ62" s="52" t="e">
        <f t="shared" si="14"/>
        <v>#VALUE!</v>
      </c>
      <c r="BA62" s="18" t="s">
        <v>119</v>
      </c>
      <c r="BB62" s="38" t="e">
        <f>627.5095*(AP63-AP61-AP111)</f>
        <v>#VALUE!</v>
      </c>
      <c r="BC62" s="38" t="e">
        <f>627.5095*(AR63-AR61-AR111)</f>
        <v>#VALUE!</v>
      </c>
      <c r="BD62" s="38" t="e">
        <f>627.5095*(AT63-AT61-AT111)</f>
        <v>#VALUE!</v>
      </c>
      <c r="BE62" s="95" t="e">
        <f>627.5095*(AV63-AV61-AV111)</f>
        <v>#VALUE!</v>
      </c>
      <c r="BF62" s="39" t="e">
        <f t="shared" si="32"/>
        <v>#VALUE!</v>
      </c>
      <c r="BG62" s="39" t="e">
        <f t="shared" si="33"/>
        <v>#VALUE!</v>
      </c>
      <c r="BH62" s="358" t="e">
        <f t="shared" si="34"/>
        <v>#VALUE!</v>
      </c>
      <c r="BI62" s="38" t="e">
        <f>627.5095*(AY63-AY61-AY111)</f>
        <v>#VALUE!</v>
      </c>
      <c r="BJ62" s="38" t="e">
        <f>627.5095*(AZ63-AZ61-AZ111)</f>
        <v>#VALUE!</v>
      </c>
      <c r="BK62" s="38"/>
      <c r="BL62" s="5" t="s">
        <v>58</v>
      </c>
      <c r="BM62" s="313" t="s">
        <v>139</v>
      </c>
      <c r="BN62" s="42" t="s">
        <v>139</v>
      </c>
      <c r="BO62" s="21" t="s">
        <v>139</v>
      </c>
      <c r="BP62" s="28" t="e">
        <f t="shared" si="35"/>
        <v>#VALUE!</v>
      </c>
      <c r="BQ62" s="28" t="s">
        <v>139</v>
      </c>
      <c r="BR62" s="10" t="e">
        <f t="shared" si="36"/>
        <v>#VALUE!</v>
      </c>
      <c r="BS62" s="10" t="s">
        <v>139</v>
      </c>
      <c r="BT62" s="10" t="e">
        <f t="shared" si="37"/>
        <v>#VALUE!</v>
      </c>
      <c r="BU62" s="18" t="s">
        <v>119</v>
      </c>
      <c r="BV62" s="34" t="e">
        <f>627.5095*(BN63-BN61-BN111)</f>
        <v>#VALUE!</v>
      </c>
      <c r="BW62" s="34" t="e">
        <f>627.5095*(BP63-BP61-BP111)</f>
        <v>#VALUE!</v>
      </c>
      <c r="BX62" s="34" t="e">
        <f>627.5095*(BR63-BR61-BR111)</f>
        <v>#VALUE!</v>
      </c>
      <c r="BY62" s="34" t="e">
        <f>627.5095*(BT63-BT61-BT111)</f>
        <v>#VALUE!</v>
      </c>
      <c r="BZ62" s="33" t="e">
        <f t="shared" si="38"/>
        <v>#VALUE!</v>
      </c>
      <c r="CA62" s="33" t="e">
        <f t="shared" si="39"/>
        <v>#VALUE!</v>
      </c>
      <c r="CB62" s="105" t="s">
        <v>139</v>
      </c>
      <c r="CC62" s="86" t="e">
        <f t="shared" si="40"/>
        <v>#VALUE!</v>
      </c>
      <c r="CD62" s="39"/>
      <c r="CE62" s="340"/>
      <c r="CF62" s="33" t="e">
        <v>#VALUE!</v>
      </c>
      <c r="CG62" s="33" t="e">
        <v>#VALUE!</v>
      </c>
      <c r="CH62" s="33" t="e">
        <v>#VALUE!</v>
      </c>
      <c r="CI62" s="33" t="e">
        <v>#VALUE!</v>
      </c>
      <c r="CJ62" s="75"/>
    </row>
    <row r="63" spans="1:88" ht="17">
      <c r="A63" s="1">
        <v>-24.36</v>
      </c>
      <c r="B63" s="6" t="s">
        <v>110</v>
      </c>
      <c r="C63" s="289" t="s">
        <v>59</v>
      </c>
      <c r="D63" s="93" t="s">
        <v>110</v>
      </c>
      <c r="E63" s="93" t="s">
        <v>110</v>
      </c>
      <c r="F63" s="302" t="e">
        <f t="shared" si="20"/>
        <v>#VALUE!</v>
      </c>
      <c r="G63" s="93" t="s">
        <v>110</v>
      </c>
      <c r="H63" s="302" t="e">
        <f t="shared" si="21"/>
        <v>#VALUE!</v>
      </c>
      <c r="I63" s="93" t="s">
        <v>110</v>
      </c>
      <c r="J63" s="304" t="e">
        <f t="shared" si="22"/>
        <v>#VALUE!</v>
      </c>
      <c r="K63" s="18" t="s">
        <v>120</v>
      </c>
      <c r="L63" s="38" t="e">
        <f>627.5095*(D61-D62+D111)</f>
        <v>#VALUE!</v>
      </c>
      <c r="M63" s="38" t="e">
        <f>627.5095*(F61-F62+F111)</f>
        <v>#VALUE!</v>
      </c>
      <c r="N63" s="38" t="e">
        <f>627.5095*(H61-H62+H111)</f>
        <v>#VALUE!</v>
      </c>
      <c r="O63" s="38" t="e">
        <f>627.5095*(J61-J62+J111)</f>
        <v>#VALUE!</v>
      </c>
      <c r="P63" s="38" t="e">
        <f t="shared" si="15"/>
        <v>#VALUE!</v>
      </c>
      <c r="Q63" s="38" t="e">
        <f t="shared" si="16"/>
        <v>#VALUE!</v>
      </c>
      <c r="R63" s="38" t="e">
        <f t="shared" si="23"/>
        <v>#VALUE!</v>
      </c>
      <c r="S63" s="38" t="e">
        <f t="shared" si="24"/>
        <v>#VALUE!</v>
      </c>
      <c r="T63" s="38"/>
      <c r="U63" s="289" t="s">
        <v>59</v>
      </c>
      <c r="V63" s="93" t="s">
        <v>110</v>
      </c>
      <c r="W63" s="93" t="s">
        <v>110</v>
      </c>
      <c r="X63" s="302" t="e">
        <f t="shared" si="25"/>
        <v>#VALUE!</v>
      </c>
      <c r="Y63" s="93" t="s">
        <v>110</v>
      </c>
      <c r="Z63" s="302" t="e">
        <f t="shared" si="26"/>
        <v>#VALUE!</v>
      </c>
      <c r="AA63" s="93" t="s">
        <v>110</v>
      </c>
      <c r="AB63" s="304" t="e">
        <f t="shared" si="27"/>
        <v>#VALUE!</v>
      </c>
      <c r="AC63" s="18" t="s">
        <v>120</v>
      </c>
      <c r="AD63" s="38" t="e">
        <f>627.5095*(V61-V62+V111)</f>
        <v>#VALUE!</v>
      </c>
      <c r="AE63" s="38" t="e">
        <f>627.5095*(X61-X62+X111)</f>
        <v>#VALUE!</v>
      </c>
      <c r="AF63" s="38" t="e">
        <f>627.5095*(Z61-Z62+Z111)</f>
        <v>#VALUE!</v>
      </c>
      <c r="AG63" s="38" t="e">
        <f>627.5095*(AB61-AB62+AB111)</f>
        <v>#VALUE!</v>
      </c>
      <c r="AH63" s="38" t="e">
        <f t="shared" si="28"/>
        <v>#VALUE!</v>
      </c>
      <c r="AI63" s="38" t="e">
        <f t="shared" si="29"/>
        <v>#VALUE!</v>
      </c>
      <c r="AJ63" s="38" t="e">
        <f t="shared" ref="AJ63:AJ94" si="41">AF63-BX63</f>
        <v>#VALUE!</v>
      </c>
      <c r="AK63" s="38" t="e">
        <f t="shared" ref="AK63:AK94" si="42">AG63-BY63</f>
        <v>#VALUE!</v>
      </c>
      <c r="AL63" s="38"/>
      <c r="AM63" s="38"/>
      <c r="AN63" s="5" t="s">
        <v>59</v>
      </c>
      <c r="AO63" s="311" t="s">
        <v>139</v>
      </c>
      <c r="AP63" s="42" t="s">
        <v>139</v>
      </c>
      <c r="AQ63" s="42" t="s">
        <v>139</v>
      </c>
      <c r="AR63" s="33" t="e">
        <f t="shared" si="10"/>
        <v>#VALUE!</v>
      </c>
      <c r="AS63" s="33" t="s">
        <v>139</v>
      </c>
      <c r="AT63" s="52" t="e">
        <f t="shared" si="11"/>
        <v>#VALUE!</v>
      </c>
      <c r="AU63" s="52" t="s">
        <v>139</v>
      </c>
      <c r="AV63" s="52" t="e">
        <f t="shared" si="12"/>
        <v>#VALUE!</v>
      </c>
      <c r="AW63" s="52" t="s">
        <v>139</v>
      </c>
      <c r="AX63" s="52" t="s">
        <v>139</v>
      </c>
      <c r="AY63" s="52" t="e">
        <f t="shared" si="13"/>
        <v>#VALUE!</v>
      </c>
      <c r="AZ63" s="52" t="e">
        <f t="shared" si="14"/>
        <v>#VALUE!</v>
      </c>
      <c r="BA63" s="18" t="s">
        <v>120</v>
      </c>
      <c r="BB63" s="38" t="e">
        <f>627.5095*(AP61-AP62+AP111)</f>
        <v>#VALUE!</v>
      </c>
      <c r="BC63" s="38" t="e">
        <f>627.5095*(AR61-AR62+AR111)</f>
        <v>#VALUE!</v>
      </c>
      <c r="BD63" s="38" t="e">
        <f>627.5095*(AT61-AT62+AT111)</f>
        <v>#VALUE!</v>
      </c>
      <c r="BE63" s="95" t="e">
        <f>627.5095*(AV61-AV62+AV111)</f>
        <v>#VALUE!</v>
      </c>
      <c r="BF63" s="39" t="e">
        <f t="shared" si="32"/>
        <v>#VALUE!</v>
      </c>
      <c r="BG63" s="39" t="e">
        <f t="shared" si="33"/>
        <v>#VALUE!</v>
      </c>
      <c r="BH63" s="358" t="e">
        <f t="shared" si="34"/>
        <v>#VALUE!</v>
      </c>
      <c r="BI63" s="38" t="e">
        <f>627.5095*(AY61-AY62+AY111)</f>
        <v>#VALUE!</v>
      </c>
      <c r="BJ63" s="38" t="e">
        <f>627.5095*(AZ61-AZ62+AZ111)</f>
        <v>#VALUE!</v>
      </c>
      <c r="BK63" s="38"/>
      <c r="BL63" s="5" t="s">
        <v>59</v>
      </c>
      <c r="BM63" s="313" t="s">
        <v>139</v>
      </c>
      <c r="BN63" s="42" t="s">
        <v>139</v>
      </c>
      <c r="BO63" s="21" t="s">
        <v>139</v>
      </c>
      <c r="BP63" s="28" t="e">
        <f t="shared" si="35"/>
        <v>#VALUE!</v>
      </c>
      <c r="BQ63" s="28" t="s">
        <v>139</v>
      </c>
      <c r="BR63" s="10" t="e">
        <f t="shared" si="36"/>
        <v>#VALUE!</v>
      </c>
      <c r="BS63" s="10" t="s">
        <v>139</v>
      </c>
      <c r="BT63" s="10" t="e">
        <f t="shared" si="37"/>
        <v>#VALUE!</v>
      </c>
      <c r="BU63" s="18" t="s">
        <v>120</v>
      </c>
      <c r="BV63" s="34" t="e">
        <f>627.5095*(BN61-BN62+BN111)</f>
        <v>#VALUE!</v>
      </c>
      <c r="BW63" s="34" t="e">
        <f>627.5095*(BP61-BP62+BP111)</f>
        <v>#VALUE!</v>
      </c>
      <c r="BX63" s="34" t="e">
        <f>627.5095*(BR61-BR62+BR111)</f>
        <v>#VALUE!</v>
      </c>
      <c r="BY63" s="34" t="e">
        <f>627.5095*(BT61-BT62+BT111)</f>
        <v>#VALUE!</v>
      </c>
      <c r="BZ63" s="33" t="e">
        <f t="shared" si="38"/>
        <v>#VALUE!</v>
      </c>
      <c r="CA63" s="33" t="e">
        <f t="shared" si="39"/>
        <v>#VALUE!</v>
      </c>
      <c r="CB63" s="105" t="s">
        <v>139</v>
      </c>
      <c r="CC63" s="86" t="e">
        <f t="shared" si="40"/>
        <v>#VALUE!</v>
      </c>
      <c r="CD63" s="39"/>
      <c r="CE63" s="340"/>
      <c r="CF63" s="33" t="e">
        <v>#VALUE!</v>
      </c>
      <c r="CG63" s="33" t="e">
        <v>#VALUE!</v>
      </c>
      <c r="CH63" s="33" t="e">
        <v>#VALUE!</v>
      </c>
      <c r="CI63" s="33" t="e">
        <v>#VALUE!</v>
      </c>
      <c r="CJ63" s="75"/>
    </row>
    <row r="64" spans="1:88" ht="17">
      <c r="A64" s="1">
        <v>9.18</v>
      </c>
      <c r="B64" s="6"/>
      <c r="C64" s="289" t="s">
        <v>60</v>
      </c>
      <c r="D64" s="305">
        <v>-707.11704260895203</v>
      </c>
      <c r="E64" s="303">
        <v>-2.5753506399999999</v>
      </c>
      <c r="F64" s="302">
        <f t="shared" si="20"/>
        <v>-709.69239324895204</v>
      </c>
      <c r="G64" s="303">
        <v>-2.7648470222729999</v>
      </c>
      <c r="H64" s="302">
        <f t="shared" si="21"/>
        <v>-709.88188963122502</v>
      </c>
      <c r="I64" s="33">
        <v>-0.106566495259</v>
      </c>
      <c r="J64" s="304">
        <f t="shared" si="22"/>
        <v>-709.98845612648404</v>
      </c>
      <c r="K64" s="18" t="s">
        <v>118</v>
      </c>
      <c r="L64" s="38">
        <f>627.5095*(D66-D65)</f>
        <v>18.64386513486772</v>
      </c>
      <c r="M64" s="38">
        <f>627.5095*(F66-F65)</f>
        <v>11.57113653428982</v>
      </c>
      <c r="N64" s="38">
        <f>627.5095*(H66-H65)</f>
        <v>13.179535050006239</v>
      </c>
      <c r="O64" s="38">
        <f>627.5095*(J66-J65)</f>
        <v>11.110598887892486</v>
      </c>
      <c r="P64" s="38">
        <f t="shared" si="15"/>
        <v>-0.4605376463973343</v>
      </c>
      <c r="Q64" s="38">
        <f t="shared" si="16"/>
        <v>-2.0689361621137525</v>
      </c>
      <c r="R64" s="38">
        <f t="shared" si="23"/>
        <v>-4.3922383625545791E-2</v>
      </c>
      <c r="S64" s="38">
        <f t="shared" si="24"/>
        <v>-4.1798177424595906E-2</v>
      </c>
      <c r="T64" s="38"/>
      <c r="U64" s="289" t="s">
        <v>60</v>
      </c>
      <c r="V64" s="33">
        <v>-707.00964966868298</v>
      </c>
      <c r="W64" s="33">
        <v>-2.2937235500000002</v>
      </c>
      <c r="X64" s="302">
        <f t="shared" si="25"/>
        <v>-709.30337321868296</v>
      </c>
      <c r="Y64" s="33">
        <v>-2.4900448160059998</v>
      </c>
      <c r="Z64" s="302">
        <f t="shared" si="26"/>
        <v>-709.49969448468903</v>
      </c>
      <c r="AA64" s="33">
        <v>-9.2322875230999996E-2</v>
      </c>
      <c r="AB64" s="304">
        <f t="shared" si="27"/>
        <v>-709.59201735992008</v>
      </c>
      <c r="AC64" s="18" t="s">
        <v>118</v>
      </c>
      <c r="AD64" s="38">
        <f>627.5095*(V66-V65)</f>
        <v>19.54512162747022</v>
      </c>
      <c r="AE64" s="38">
        <f>627.5095*(X66-X65)</f>
        <v>11.448090444753095</v>
      </c>
      <c r="AF64" s="38">
        <f>627.5095*(Z66-Z65)</f>
        <v>13.305078134094879</v>
      </c>
      <c r="AG64" s="38">
        <f>627.5095*(AB66-AB65)</f>
        <v>11.198500565501361</v>
      </c>
      <c r="AH64" s="38">
        <f t="shared" si="28"/>
        <v>-0.24958987925173481</v>
      </c>
      <c r="AI64" s="38">
        <f t="shared" si="29"/>
        <v>-2.1065775685935186</v>
      </c>
      <c r="AJ64" s="38">
        <f t="shared" si="41"/>
        <v>-4.3553864091808947E-2</v>
      </c>
      <c r="AK64" s="38">
        <f t="shared" si="42"/>
        <v>-3.8146735263675069E-2</v>
      </c>
      <c r="AL64" s="38"/>
      <c r="AM64" s="38"/>
      <c r="AN64" s="5" t="s">
        <v>60</v>
      </c>
      <c r="AO64" s="311">
        <v>-707.11704260892805</v>
      </c>
      <c r="AP64" s="42">
        <v>-707.11726187394402</v>
      </c>
      <c r="AQ64" s="42">
        <v>-2.6170974200933101</v>
      </c>
      <c r="AR64" s="33">
        <f t="shared" si="10"/>
        <v>-709.73435929403729</v>
      </c>
      <c r="AS64" s="33">
        <v>-2.7646045778855499</v>
      </c>
      <c r="AT64" s="52">
        <f t="shared" si="11"/>
        <v>-709.88186645182952</v>
      </c>
      <c r="AU64" s="52">
        <v>-0.106524451721</v>
      </c>
      <c r="AV64" s="52">
        <f t="shared" si="12"/>
        <v>-709.98839090355057</v>
      </c>
      <c r="AW64" s="52">
        <v>-0.652363448066</v>
      </c>
      <c r="AX64" s="52">
        <v>-1.9647339720270001</v>
      </c>
      <c r="AY64" s="52">
        <f t="shared" si="13"/>
        <v>-709.69239712306512</v>
      </c>
      <c r="AZ64" s="52">
        <f t="shared" si="14"/>
        <v>-709.67141603757909</v>
      </c>
      <c r="BA64" s="18" t="s">
        <v>118</v>
      </c>
      <c r="BB64" s="38">
        <f>627.5095*(AP66-AP65)</f>
        <v>18.680782505200884</v>
      </c>
      <c r="BC64" s="38">
        <f>627.5095*(AR66-AR65)</f>
        <v>9.5801506756969861</v>
      </c>
      <c r="BD64" s="38">
        <f>627.5095*(AT66-AT65)</f>
        <v>13.223457433631784</v>
      </c>
      <c r="BE64" s="95">
        <f>627.5095*(AV66-AV65)</f>
        <v>11.152397065317082</v>
      </c>
      <c r="BF64" s="39">
        <f t="shared" si="32"/>
        <v>1.572246389620096</v>
      </c>
      <c r="BG64" s="39">
        <f t="shared" si="33"/>
        <v>-2.0710603683147024</v>
      </c>
      <c r="BH64" s="358">
        <f t="shared" si="34"/>
        <v>4.0924329106950097E-2</v>
      </c>
      <c r="BI64" s="38">
        <f>627.5095*(AY66-AY65)</f>
        <v>11.613996227333526</v>
      </c>
      <c r="BJ64" s="38">
        <f>627.5095*(AZ66-AZ65)</f>
        <v>12.630919003258805</v>
      </c>
      <c r="BK64" s="38"/>
      <c r="BL64" s="5" t="s">
        <v>60</v>
      </c>
      <c r="BM64" s="313">
        <v>-707.00964966869799</v>
      </c>
      <c r="BN64" s="42">
        <v>-707.01020769586205</v>
      </c>
      <c r="BO64" s="21">
        <v>-2.3491216960292598</v>
      </c>
      <c r="BP64" s="28">
        <f t="shared" si="35"/>
        <v>-709.35932939189127</v>
      </c>
      <c r="BQ64" s="28">
        <v>-2.4897555063322199</v>
      </c>
      <c r="BR64" s="10">
        <f t="shared" si="36"/>
        <v>-709.49996320219429</v>
      </c>
      <c r="BS64" s="10">
        <v>-9.2279491916999995E-2</v>
      </c>
      <c r="BT64" s="10">
        <f t="shared" si="37"/>
        <v>-709.59224269411129</v>
      </c>
      <c r="BU64" s="18" t="s">
        <v>118</v>
      </c>
      <c r="BV64" s="34">
        <f>627.5095*(BN66-BN65)</f>
        <v>19.598559446688075</v>
      </c>
      <c r="BW64" s="34">
        <f>627.5095*(BP66-BP65)</f>
        <v>9.4668672777133231</v>
      </c>
      <c r="BX64" s="34">
        <f>627.5095*(BR66-BR65)</f>
        <v>13.348631998186688</v>
      </c>
      <c r="BY64" s="34">
        <f>627.5095*(BT66-BT65)</f>
        <v>11.236647300765036</v>
      </c>
      <c r="BZ64" s="33">
        <f t="shared" si="38"/>
        <v>1.7697800230517124</v>
      </c>
      <c r="CA64" s="33">
        <f t="shared" si="39"/>
        <v>-2.1119846974216525</v>
      </c>
      <c r="CB64" s="105">
        <v>-707.01020769586205</v>
      </c>
      <c r="CC64" s="86">
        <f t="shared" si="40"/>
        <v>0</v>
      </c>
      <c r="CD64" s="39">
        <f t="shared" ref="CD64:CD72" si="43">BE64-BY64</f>
        <v>-8.4250235447953514E-2</v>
      </c>
      <c r="CE64" s="340"/>
      <c r="CF64" s="33">
        <v>13.305078134094879</v>
      </c>
      <c r="CG64" s="33">
        <v>11.198500565501361</v>
      </c>
      <c r="CH64" s="33">
        <v>13.179535050006239</v>
      </c>
      <c r="CI64" s="33">
        <v>11.110598887892486</v>
      </c>
      <c r="CJ64" s="75"/>
    </row>
    <row r="65" spans="1:88" ht="17">
      <c r="A65" s="1">
        <v>9.1999999999999993</v>
      </c>
      <c r="B65" s="6"/>
      <c r="C65" s="289" t="s">
        <v>61</v>
      </c>
      <c r="D65" s="305">
        <v>-707.11704596643904</v>
      </c>
      <c r="E65" s="303">
        <v>-2.5753467099999998</v>
      </c>
      <c r="F65" s="302">
        <f t="shared" si="20"/>
        <v>-709.692392676439</v>
      </c>
      <c r="G65" s="303">
        <v>-2.7648444689330001</v>
      </c>
      <c r="H65" s="302">
        <f t="shared" si="21"/>
        <v>-709.88189043537204</v>
      </c>
      <c r="I65" s="33">
        <v>-0.10656531611599999</v>
      </c>
      <c r="J65" s="304">
        <f t="shared" si="22"/>
        <v>-709.988455751488</v>
      </c>
      <c r="K65" s="18" t="s">
        <v>119</v>
      </c>
      <c r="L65" s="38">
        <f>627.5095*(D66-D64)</f>
        <v>18.641758279877159</v>
      </c>
      <c r="M65" s="38">
        <f>627.5095*(F66-F64)</f>
        <v>11.571495791664415</v>
      </c>
      <c r="N65" s="38">
        <f>627.5095*(H66-H64)</f>
        <v>13.179030440111182</v>
      </c>
      <c r="O65" s="38">
        <f>627.5095*(J66-J64)</f>
        <v>11.110834201466425</v>
      </c>
      <c r="P65" s="38">
        <f t="shared" si="15"/>
        <v>-0.46066159019799002</v>
      </c>
      <c r="Q65" s="38">
        <f t="shared" si="16"/>
        <v>-2.0681962386447577</v>
      </c>
      <c r="R65" s="38">
        <f t="shared" si="23"/>
        <v>-4.3909368220248268E-2</v>
      </c>
      <c r="S65" s="38">
        <f t="shared" si="24"/>
        <v>-4.1792335712509399E-2</v>
      </c>
      <c r="T65" s="38"/>
      <c r="U65" s="289" t="s">
        <v>61</v>
      </c>
      <c r="V65" s="33">
        <v>-707.00965220837202</v>
      </c>
      <c r="W65" s="33">
        <v>-2.2937208199999999</v>
      </c>
      <c r="X65" s="302">
        <f t="shared" si="25"/>
        <v>-709.30337302837199</v>
      </c>
      <c r="Y65" s="33">
        <v>-2.4900440392099998</v>
      </c>
      <c r="Z65" s="302">
        <f t="shared" si="26"/>
        <v>-709.49969624758205</v>
      </c>
      <c r="AA65" s="33">
        <v>-9.2321821378999996E-2</v>
      </c>
      <c r="AB65" s="304">
        <f t="shared" si="27"/>
        <v>-709.59201806896101</v>
      </c>
      <c r="AC65" s="18" t="s">
        <v>119</v>
      </c>
      <c r="AD65" s="38">
        <f>627.5095*(V66-V64)</f>
        <v>19.543527948473667</v>
      </c>
      <c r="AE65" s="38">
        <f>627.5095*(X66-X64)</f>
        <v>11.448209866695063</v>
      </c>
      <c r="AF65" s="38">
        <f>627.5095*(Z66-Z64)</f>
        <v>13.303971901976784</v>
      </c>
      <c r="AG65" s="38">
        <f>627.5095*(AB66-AB64)</f>
        <v>11.198055635580245</v>
      </c>
      <c r="AH65" s="38">
        <f t="shared" si="28"/>
        <v>-0.25015423111481816</v>
      </c>
      <c r="AI65" s="38">
        <f t="shared" si="29"/>
        <v>-2.1059162663965392</v>
      </c>
      <c r="AJ65" s="38">
        <f t="shared" si="41"/>
        <v>-4.3506820210666319E-2</v>
      </c>
      <c r="AK65" s="38">
        <f t="shared" si="42"/>
        <v>-3.8092360742266962E-2</v>
      </c>
      <c r="AL65" s="38"/>
      <c r="AM65" s="38"/>
      <c r="AN65" s="5" t="s">
        <v>61</v>
      </c>
      <c r="AO65" s="311">
        <v>-707.11704596642699</v>
      </c>
      <c r="AP65" s="42">
        <v>-707.11726529411203</v>
      </c>
      <c r="AQ65" s="42">
        <v>-2.6170908409779501</v>
      </c>
      <c r="AR65" s="33">
        <f t="shared" si="10"/>
        <v>-709.73435613509002</v>
      </c>
      <c r="AS65" s="33">
        <v>-2.7646019826058299</v>
      </c>
      <c r="AT65" s="52">
        <f t="shared" si="11"/>
        <v>-709.88186727671791</v>
      </c>
      <c r="AU65" s="52">
        <v>-0.106523261146</v>
      </c>
      <c r="AV65" s="52">
        <f t="shared" si="12"/>
        <v>-709.98839053786389</v>
      </c>
      <c r="AW65" s="52">
        <v>-0.65235893283000002</v>
      </c>
      <c r="AX65" s="52">
        <v>-1.9647319081479999</v>
      </c>
      <c r="AY65" s="52">
        <f t="shared" si="13"/>
        <v>-709.69239656149966</v>
      </c>
      <c r="AZ65" s="52">
        <f t="shared" si="14"/>
        <v>-709.67141677470443</v>
      </c>
      <c r="BA65" s="18" t="s">
        <v>119</v>
      </c>
      <c r="BB65" s="38">
        <f>627.5095*(AP66-AP64)</f>
        <v>18.678636317280699</v>
      </c>
      <c r="BC65" s="38">
        <f>627.5095*(AR66-AR64)</f>
        <v>9.5821329451161148</v>
      </c>
      <c r="BD65" s="38">
        <f>627.5095*(AT66-AT64)</f>
        <v>13.22293980833143</v>
      </c>
      <c r="BE65" s="95">
        <f>627.5095*(AV66-AV64)</f>
        <v>11.152626537178934</v>
      </c>
      <c r="BF65" s="39">
        <f t="shared" si="32"/>
        <v>1.5704935920628191</v>
      </c>
      <c r="BG65" s="39">
        <f t="shared" si="33"/>
        <v>-2.0703132711524965</v>
      </c>
      <c r="BH65" s="358">
        <f t="shared" si="34"/>
        <v>4.1017454712442003E-2</v>
      </c>
      <c r="BI65" s="38">
        <f>627.5095*(AY66-AY64)</f>
        <v>11.614348614992821</v>
      </c>
      <c r="BJ65" s="38">
        <f>627.5095*(AZ66-AZ64)</f>
        <v>12.630456450109522</v>
      </c>
      <c r="BK65" s="38"/>
      <c r="BL65" s="5" t="s">
        <v>61</v>
      </c>
      <c r="BM65" s="313">
        <v>-707.00965220835201</v>
      </c>
      <c r="BN65" s="42">
        <v>-707.01021027441004</v>
      </c>
      <c r="BO65" s="21">
        <v>-2.34911642915272</v>
      </c>
      <c r="BP65" s="28">
        <f t="shared" si="35"/>
        <v>-709.35932670356272</v>
      </c>
      <c r="BQ65" s="28">
        <v>-2.4897547656464898</v>
      </c>
      <c r="BR65" s="10">
        <f t="shared" si="36"/>
        <v>-709.49996504005651</v>
      </c>
      <c r="BS65" s="10">
        <v>-9.2278449747000002E-2</v>
      </c>
      <c r="BT65" s="10">
        <f t="shared" si="37"/>
        <v>-709.59224348980354</v>
      </c>
      <c r="BU65" s="18" t="s">
        <v>119</v>
      </c>
      <c r="BV65" s="34">
        <f>627.5095*(BN66-BN64)</f>
        <v>19.596941383326879</v>
      </c>
      <c r="BW65" s="34">
        <f>627.5095*(BP66-BP64)</f>
        <v>9.4685542294175651</v>
      </c>
      <c r="BX65" s="34">
        <f>627.5095*(BR66-BR64)</f>
        <v>13.34747872218745</v>
      </c>
      <c r="BY65" s="34">
        <f>627.5095*(BT66-BT64)</f>
        <v>11.236147996322511</v>
      </c>
      <c r="BZ65" s="33">
        <f t="shared" si="38"/>
        <v>1.7675937669049464</v>
      </c>
      <c r="CA65" s="33">
        <f t="shared" si="39"/>
        <v>-2.1113307258649385</v>
      </c>
      <c r="CB65" s="105">
        <v>-707.01021027441004</v>
      </c>
      <c r="CC65" s="86">
        <f t="shared" si="40"/>
        <v>0</v>
      </c>
      <c r="CD65" s="39">
        <f t="shared" si="43"/>
        <v>-8.3521459143577559E-2</v>
      </c>
      <c r="CE65" s="340"/>
      <c r="CF65" s="33">
        <v>13.303971901976784</v>
      </c>
      <c r="CG65" s="33">
        <v>11.198055635580245</v>
      </c>
      <c r="CH65" s="33">
        <v>13.179030440111182</v>
      </c>
      <c r="CI65" s="33">
        <v>11.110834201466425</v>
      </c>
      <c r="CJ65" s="75"/>
    </row>
    <row r="66" spans="1:88" ht="17">
      <c r="A66" s="1">
        <v>-0.02</v>
      </c>
      <c r="B66" s="6"/>
      <c r="C66" s="289" t="s">
        <v>62</v>
      </c>
      <c r="D66" s="305">
        <v>-707.08733507738498</v>
      </c>
      <c r="E66" s="303">
        <v>-2.5866178199999998</v>
      </c>
      <c r="F66" s="302">
        <f t="shared" si="20"/>
        <v>-709.67395289738499</v>
      </c>
      <c r="G66" s="303">
        <v>-2.773552432852</v>
      </c>
      <c r="H66" s="302">
        <f t="shared" si="21"/>
        <v>-709.86088751023703</v>
      </c>
      <c r="I66" s="33">
        <v>-0.10986237562200001</v>
      </c>
      <c r="J66" s="304">
        <f t="shared" si="22"/>
        <v>-709.97074988585905</v>
      </c>
      <c r="K66" s="18" t="s">
        <v>120</v>
      </c>
      <c r="L66" s="38">
        <f>627.5095*(D64-D65)</f>
        <v>2.1068549905630791E-3</v>
      </c>
      <c r="M66" s="38">
        <f>627.5095*(F64-F65)</f>
        <v>-3.5925737459376706E-4</v>
      </c>
      <c r="N66" s="38">
        <f>627.5095*(H64-H65)</f>
        <v>5.046098950565465E-4</v>
      </c>
      <c r="O66" s="38">
        <f>627.5095*(J64-J65)</f>
        <v>-2.3531357393835606E-4</v>
      </c>
      <c r="P66" s="38">
        <f t="shared" si="15"/>
        <v>1.2394380065541101E-4</v>
      </c>
      <c r="Q66" s="38">
        <f t="shared" si="16"/>
        <v>-7.3992346899490256E-4</v>
      </c>
      <c r="R66" s="38">
        <f t="shared" si="23"/>
        <v>-1.3015405296357575E-5</v>
      </c>
      <c r="S66" s="38">
        <f t="shared" si="24"/>
        <v>-5.8417120859530832E-6</v>
      </c>
      <c r="T66" s="38"/>
      <c r="U66" s="289" t="s">
        <v>62</v>
      </c>
      <c r="V66" s="33">
        <v>-706.97850507573503</v>
      </c>
      <c r="W66" s="33">
        <v>-2.30662426</v>
      </c>
      <c r="X66" s="302">
        <f t="shared" si="25"/>
        <v>-709.28512933573506</v>
      </c>
      <c r="Y66" s="33">
        <v>-2.4999881810810001</v>
      </c>
      <c r="Z66" s="302">
        <f t="shared" si="26"/>
        <v>-709.47849325681602</v>
      </c>
      <c r="AA66" s="33">
        <v>-9.5678866281999994E-2</v>
      </c>
      <c r="AB66" s="304">
        <f t="shared" si="27"/>
        <v>-709.57417212309804</v>
      </c>
      <c r="AC66" s="18" t="s">
        <v>120</v>
      </c>
      <c r="AD66" s="38">
        <f>627.5095*(V64-V65)</f>
        <v>1.5936789965552975E-3</v>
      </c>
      <c r="AE66" s="38">
        <f>627.5095*(X64-X65)</f>
        <v>-1.1942194196689116E-4</v>
      </c>
      <c r="AF66" s="38">
        <f>627.5095*(Z64-Z65)</f>
        <v>1.106232118095761E-3</v>
      </c>
      <c r="AG66" s="38">
        <f>627.5095*(AB64-AB65)</f>
        <v>4.4492992111656805E-4</v>
      </c>
      <c r="AH66" s="38">
        <f t="shared" si="28"/>
        <v>5.6435186308345924E-4</v>
      </c>
      <c r="AI66" s="38">
        <f t="shared" si="29"/>
        <v>-6.6130219697919294E-4</v>
      </c>
      <c r="AJ66" s="38">
        <f t="shared" si="41"/>
        <v>-4.7043881141007682E-5</v>
      </c>
      <c r="AK66" s="38">
        <f t="shared" si="42"/>
        <v>-5.4374521406941757E-5</v>
      </c>
      <c r="AL66" s="38"/>
      <c r="AM66" s="38"/>
      <c r="AN66" s="5" t="s">
        <v>62</v>
      </c>
      <c r="AO66" s="311">
        <v>-707.08733507739998</v>
      </c>
      <c r="AP66" s="42">
        <v>-707.08749557348597</v>
      </c>
      <c r="AQ66" s="42">
        <v>-2.6315936203454999</v>
      </c>
      <c r="AR66" s="33">
        <f t="shared" si="10"/>
        <v>-709.71908919383145</v>
      </c>
      <c r="AS66" s="33">
        <v>-2.7732987833261</v>
      </c>
      <c r="AT66" s="52">
        <f t="shared" si="11"/>
        <v>-709.86079435681211</v>
      </c>
      <c r="AU66" s="52">
        <v>-0.10982370579</v>
      </c>
      <c r="AV66" s="52">
        <f t="shared" si="12"/>
        <v>-709.97061806260206</v>
      </c>
      <c r="AW66" s="52">
        <v>-0.65944550390900003</v>
      </c>
      <c r="AX66" s="52">
        <v>-1.9721481164370001</v>
      </c>
      <c r="AY66" s="52">
        <f t="shared" si="13"/>
        <v>-709.67388848118003</v>
      </c>
      <c r="AZ66" s="52">
        <f t="shared" si="14"/>
        <v>-709.65128812485409</v>
      </c>
      <c r="BA66" s="18" t="s">
        <v>120</v>
      </c>
      <c r="BB66" s="38">
        <f>627.5095*(AP64-AP65)</f>
        <v>2.1461879201867761E-3</v>
      </c>
      <c r="BC66" s="38">
        <f>627.5095*(AR64-AR65)</f>
        <v>-1.9822694191296932E-3</v>
      </c>
      <c r="BD66" s="38">
        <f>627.5095*(AT64-AT65)</f>
        <v>5.1762530035290408E-4</v>
      </c>
      <c r="BE66" s="95">
        <f>627.5095*(AV64-AV65)</f>
        <v>-2.2947186185240297E-4</v>
      </c>
      <c r="BF66" s="39">
        <f t="shared" si="32"/>
        <v>1.7527975572772902E-3</v>
      </c>
      <c r="BG66" s="39">
        <f t="shared" si="33"/>
        <v>-7.4709716220530708E-4</v>
      </c>
      <c r="BH66" s="358">
        <f t="shared" si="34"/>
        <v>-9.3125605492048211E-5</v>
      </c>
      <c r="BI66" s="38">
        <f>627.5095*(AY64-AY65)</f>
        <v>-3.5238765929409508E-4</v>
      </c>
      <c r="BJ66" s="38">
        <f>627.5095*(AZ64-AZ65)</f>
        <v>4.6255314928413327E-4</v>
      </c>
      <c r="BK66" s="38"/>
      <c r="BL66" s="5" t="s">
        <v>62</v>
      </c>
      <c r="BM66" s="313">
        <v>-706.97850507580802</v>
      </c>
      <c r="BN66" s="42">
        <v>-706.97897798319104</v>
      </c>
      <c r="BO66" s="21">
        <v>-2.3652623076915398</v>
      </c>
      <c r="BP66" s="28">
        <f t="shared" si="35"/>
        <v>-709.34424029088257</v>
      </c>
      <c r="BQ66" s="28">
        <v>-2.4997146586018699</v>
      </c>
      <c r="BR66" s="10">
        <f t="shared" si="36"/>
        <v>-709.47869264179292</v>
      </c>
      <c r="BS66" s="10">
        <v>-9.5644111458000003E-2</v>
      </c>
      <c r="BT66" s="10">
        <f t="shared" si="37"/>
        <v>-709.57433675325092</v>
      </c>
      <c r="BU66" s="18" t="s">
        <v>120</v>
      </c>
      <c r="BV66" s="34">
        <f>627.5095*(BN64-BN65)</f>
        <v>1.6180633611959365E-3</v>
      </c>
      <c r="BW66" s="34">
        <f>627.5095*(BP64-BP65)</f>
        <v>-1.6869517042421194E-3</v>
      </c>
      <c r="BX66" s="34">
        <f>627.5095*(BR64-BR65)</f>
        <v>1.1532759992367687E-3</v>
      </c>
      <c r="BY66" s="34">
        <f>627.5095*(BT64-BT65)</f>
        <v>4.9930444252350981E-4</v>
      </c>
      <c r="BZ66" s="33">
        <f t="shared" si="38"/>
        <v>2.1862561467656293E-3</v>
      </c>
      <c r="CA66" s="33">
        <f t="shared" si="39"/>
        <v>-6.5397155671325887E-4</v>
      </c>
      <c r="CB66" s="105">
        <v>-706.97897798319104</v>
      </c>
      <c r="CC66" s="86">
        <f t="shared" si="40"/>
        <v>0</v>
      </c>
      <c r="CD66" s="39">
        <f t="shared" si="43"/>
        <v>-7.2877630437591281E-4</v>
      </c>
      <c r="CE66" s="340"/>
      <c r="CF66" s="33">
        <v>1.106232118095761E-3</v>
      </c>
      <c r="CG66" s="33">
        <v>4.4492992111656805E-4</v>
      </c>
      <c r="CH66" s="33">
        <v>5.046098950565465E-4</v>
      </c>
      <c r="CI66" s="33">
        <v>-2.3531357393835606E-4</v>
      </c>
      <c r="CJ66" s="75"/>
    </row>
    <row r="67" spans="1:88" ht="17">
      <c r="A67" s="1">
        <v>14.3</v>
      </c>
      <c r="B67" s="6"/>
      <c r="C67" s="289" t="s">
        <v>63</v>
      </c>
      <c r="D67" s="305">
        <v>-956.01490395999997</v>
      </c>
      <c r="E67" s="303">
        <v>-3.4379419100000002</v>
      </c>
      <c r="F67" s="302">
        <f t="shared" si="20"/>
        <v>-959.45284586999992</v>
      </c>
      <c r="G67" s="303">
        <v>-3.6956806860459999</v>
      </c>
      <c r="H67" s="302">
        <f t="shared" si="21"/>
        <v>-959.71058464604596</v>
      </c>
      <c r="I67" s="33">
        <v>-0.13980287837499999</v>
      </c>
      <c r="J67" s="304">
        <f t="shared" si="22"/>
        <v>-959.85038752442097</v>
      </c>
      <c r="K67" s="18" t="s">
        <v>118</v>
      </c>
      <c r="L67" s="38">
        <f>627.5095*(D69-D68)</f>
        <v>27.634834394670246</v>
      </c>
      <c r="M67" s="38">
        <f>627.5095*(F69-F68)</f>
        <v>15.723624768366347</v>
      </c>
      <c r="N67" s="38">
        <f>627.5095*(H69-H68)</f>
        <v>18.141256328609053</v>
      </c>
      <c r="O67" s="38">
        <f>627.5095*(J69-J68)</f>
        <v>14.855315595420841</v>
      </c>
      <c r="P67" s="38">
        <f t="shared" si="15"/>
        <v>-0.8683091729455068</v>
      </c>
      <c r="Q67" s="38">
        <f t="shared" si="16"/>
        <v>-3.2859407331882124</v>
      </c>
      <c r="R67" s="38">
        <f t="shared" si="23"/>
        <v>-0.18681921728802919</v>
      </c>
      <c r="S67" s="38">
        <f t="shared" si="24"/>
        <v>-0.17451261271687457</v>
      </c>
      <c r="T67" s="38"/>
      <c r="U67" s="289" t="s">
        <v>63</v>
      </c>
      <c r="V67" s="33">
        <v>-955.88095695018603</v>
      </c>
      <c r="W67" s="33">
        <v>-3.0878700499999998</v>
      </c>
      <c r="X67" s="302">
        <f t="shared" si="25"/>
        <v>-958.96882700018602</v>
      </c>
      <c r="Y67" s="33">
        <v>-3.3557007002149999</v>
      </c>
      <c r="Z67" s="302">
        <f t="shared" si="26"/>
        <v>-959.23665765040107</v>
      </c>
      <c r="AA67" s="33">
        <v>-0.122843228289</v>
      </c>
      <c r="AB67" s="304">
        <f t="shared" si="27"/>
        <v>-959.35950087869003</v>
      </c>
      <c r="AC67" s="18" t="s">
        <v>118</v>
      </c>
      <c r="AD67" s="38">
        <f>627.5095*(V69-V68)</f>
        <v>27.981240578028554</v>
      </c>
      <c r="AE67" s="38">
        <f>627.5095*(X69-X68)</f>
        <v>16.308252383136828</v>
      </c>
      <c r="AF67" s="38">
        <f>627.5095*(Z69-Z68)</f>
        <v>18.816603011397181</v>
      </c>
      <c r="AG67" s="38">
        <f>627.5095*(AB69-AB68)</f>
        <v>15.654381110598283</v>
      </c>
      <c r="AH67" s="38">
        <f t="shared" si="28"/>
        <v>-0.65387127253854516</v>
      </c>
      <c r="AI67" s="38">
        <f t="shared" si="29"/>
        <v>-3.1622219007988974</v>
      </c>
      <c r="AJ67" s="38">
        <f t="shared" si="41"/>
        <v>-0.25837608317918992</v>
      </c>
      <c r="AK67" s="38">
        <f t="shared" si="42"/>
        <v>-0.24695652788520306</v>
      </c>
      <c r="AL67" s="38"/>
      <c r="AM67" s="38"/>
      <c r="AN67" s="5" t="s">
        <v>63</v>
      </c>
      <c r="AO67" s="311">
        <v>-956.01490396119902</v>
      </c>
      <c r="AP67" s="42">
        <v>-956.01443901316202</v>
      </c>
      <c r="AQ67" s="42">
        <v>-3.4906272860929999</v>
      </c>
      <c r="AR67" s="33">
        <f t="shared" si="10"/>
        <v>-959.50506629925496</v>
      </c>
      <c r="AS67" s="33">
        <v>-3.6969224099070002</v>
      </c>
      <c r="AT67" s="52">
        <f t="shared" si="11"/>
        <v>-959.71136142306898</v>
      </c>
      <c r="AU67" s="52">
        <v>-0.13998524808599999</v>
      </c>
      <c r="AV67" s="52">
        <f t="shared" si="12"/>
        <v>-959.85134667115494</v>
      </c>
      <c r="AW67" s="52">
        <v>-0.86931285534299996</v>
      </c>
      <c r="AX67" s="52">
        <v>-2.62131443075</v>
      </c>
      <c r="AY67" s="52">
        <f t="shared" si="13"/>
        <v>-959.44978728184299</v>
      </c>
      <c r="AZ67" s="52">
        <f t="shared" si="14"/>
        <v>-959.422147773137</v>
      </c>
      <c r="BA67" s="18" t="s">
        <v>118</v>
      </c>
      <c r="BB67" s="38">
        <f>627.5095*(AP69-AP68)</f>
        <v>27.870223339221738</v>
      </c>
      <c r="BC67" s="38">
        <f>627.5095*(AR69-AR68)</f>
        <v>12.016098624273644</v>
      </c>
      <c r="BD67" s="38">
        <f>627.5095*(AT69-AT68)</f>
        <v>18.328075545897082</v>
      </c>
      <c r="BE67" s="95">
        <f>627.5095*(AV69-AV68)</f>
        <v>15.029828208137715</v>
      </c>
      <c r="BF67" s="39">
        <f t="shared" si="32"/>
        <v>3.0137295838640714</v>
      </c>
      <c r="BG67" s="39">
        <f t="shared" si="33"/>
        <v>-3.2982473377593671</v>
      </c>
      <c r="BH67" s="358">
        <f t="shared" si="34"/>
        <v>-0.12460588166648279</v>
      </c>
      <c r="BI67" s="38">
        <f>627.5095*(AY69-AY68)</f>
        <v>15.902977074252648</v>
      </c>
      <c r="BJ67" s="38">
        <f>627.5095*(AZ69-AZ68)</f>
        <v>17.84641629927782</v>
      </c>
      <c r="BK67" s="38"/>
      <c r="BL67" s="5" t="s">
        <v>63</v>
      </c>
      <c r="BM67" s="313">
        <v>-955.88095695018603</v>
      </c>
      <c r="BN67" s="42">
        <v>-955.88079309111902</v>
      </c>
      <c r="BO67" s="21">
        <v>-3.1620638177881801</v>
      </c>
      <c r="BP67" s="28">
        <f t="shared" si="35"/>
        <v>-959.0428569089072</v>
      </c>
      <c r="BQ67" s="28">
        <v>-3.3554809287715601</v>
      </c>
      <c r="BR67" s="10">
        <f t="shared" si="36"/>
        <v>-959.23627401989063</v>
      </c>
      <c r="BS67" s="10">
        <v>-0.12282730684900001</v>
      </c>
      <c r="BT67" s="10">
        <f t="shared" si="37"/>
        <v>-959.35910132673962</v>
      </c>
      <c r="BU67" s="18" t="s">
        <v>118</v>
      </c>
      <c r="BV67" s="34">
        <f>627.5095*(BN69-BN68)</f>
        <v>28.275305506277142</v>
      </c>
      <c r="BW67" s="34">
        <f>627.5095*(BP69-BP68)</f>
        <v>12.733825483476373</v>
      </c>
      <c r="BX67" s="34">
        <f>627.5095*(BR69-BR68)</f>
        <v>19.074979094576371</v>
      </c>
      <c r="BY67" s="34">
        <f>627.5095*(BT69-BT68)</f>
        <v>15.901337638483486</v>
      </c>
      <c r="BZ67" s="33">
        <f t="shared" si="38"/>
        <v>3.1675121550071133</v>
      </c>
      <c r="CA67" s="33">
        <f t="shared" si="39"/>
        <v>-3.1736414560928843</v>
      </c>
      <c r="CB67" s="105">
        <v>-955.88079309111902</v>
      </c>
      <c r="CC67" s="86">
        <f t="shared" si="40"/>
        <v>0</v>
      </c>
      <c r="CD67" s="39">
        <f t="shared" si="43"/>
        <v>-0.87150943034577111</v>
      </c>
      <c r="CE67" s="340"/>
      <c r="CF67" s="33">
        <v>18.816603011397181</v>
      </c>
      <c r="CG67" s="33">
        <v>15.654381110598283</v>
      </c>
      <c r="CH67" s="33">
        <v>18.141256328609053</v>
      </c>
      <c r="CI67" s="33">
        <v>14.855315595420841</v>
      </c>
      <c r="CJ67" s="75"/>
    </row>
    <row r="68" spans="1:88" ht="17">
      <c r="A68" s="1">
        <v>29.05</v>
      </c>
      <c r="B68" s="6"/>
      <c r="C68" s="289" t="s">
        <v>64</v>
      </c>
      <c r="D68" s="305">
        <v>-955.98176434000004</v>
      </c>
      <c r="E68" s="303">
        <v>-3.44244226</v>
      </c>
      <c r="F68" s="302">
        <f t="shared" si="20"/>
        <v>-959.42420660000005</v>
      </c>
      <c r="G68" s="303">
        <v>-3.6996354830880001</v>
      </c>
      <c r="H68" s="302">
        <f t="shared" si="21"/>
        <v>-959.68139982308799</v>
      </c>
      <c r="I68" s="33">
        <v>-0.143454439086</v>
      </c>
      <c r="J68" s="304">
        <f t="shared" si="22"/>
        <v>-959.82485426217397</v>
      </c>
      <c r="K68" s="18" t="s">
        <v>119</v>
      </c>
      <c r="L68" s="38">
        <f>627.5095*(D69-D67)</f>
        <v>48.430260771015682</v>
      </c>
      <c r="M68" s="38">
        <f>627.5095*(F69-F67)</f>
        <v>33.69503876635067</v>
      </c>
      <c r="N68" s="38">
        <f>627.5095*(H69-H67)</f>
        <v>36.455009990555055</v>
      </c>
      <c r="O68" s="38">
        <f>627.5095*(J69-J67)</f>
        <v>30.877680221401572</v>
      </c>
      <c r="P68" s="38">
        <f t="shared" si="15"/>
        <v>-2.8173585449490979</v>
      </c>
      <c r="Q68" s="38">
        <f t="shared" si="16"/>
        <v>-5.5773297691534829</v>
      </c>
      <c r="R68" s="38">
        <f t="shared" si="23"/>
        <v>4.1024871816262021E-2</v>
      </c>
      <c r="S68" s="38">
        <f t="shared" si="24"/>
        <v>4.4748461753879809E-2</v>
      </c>
      <c r="T68" s="38"/>
      <c r="U68" s="289" t="s">
        <v>64</v>
      </c>
      <c r="V68" s="33">
        <v>-955.85024560085799</v>
      </c>
      <c r="W68" s="33">
        <v>-3.09171481</v>
      </c>
      <c r="X68" s="302">
        <f t="shared" si="25"/>
        <v>-958.94196041085797</v>
      </c>
      <c r="Y68" s="33">
        <v>-3.3592738681749998</v>
      </c>
      <c r="Z68" s="302">
        <f t="shared" si="26"/>
        <v>-959.20951946903301</v>
      </c>
      <c r="AA68" s="33">
        <v>-0.12612805424199999</v>
      </c>
      <c r="AB68" s="304">
        <f t="shared" si="27"/>
        <v>-959.33564752327504</v>
      </c>
      <c r="AC68" s="18" t="s">
        <v>119</v>
      </c>
      <c r="AD68" s="38">
        <f>627.5095*(V69-V67)</f>
        <v>47.252904039194767</v>
      </c>
      <c r="AE68" s="38">
        <f>627.5095*(X69-X67)</f>
        <v>33.167292419087637</v>
      </c>
      <c r="AF68" s="38">
        <f>627.5095*(Z69-Z67)</f>
        <v>35.846069632577276</v>
      </c>
      <c r="AG68" s="38">
        <f>627.5095*(AB69-AB67)</f>
        <v>30.622588240378029</v>
      </c>
      <c r="AH68" s="38">
        <f t="shared" si="28"/>
        <v>-2.5447041787096083</v>
      </c>
      <c r="AI68" s="38">
        <f t="shared" si="29"/>
        <v>-5.2234813921992469</v>
      </c>
      <c r="AJ68" s="38">
        <f t="shared" si="41"/>
        <v>1.5091419405770523E-2</v>
      </c>
      <c r="AK68" s="38">
        <f t="shared" si="42"/>
        <v>1.4972425358550367E-2</v>
      </c>
      <c r="AL68" s="38"/>
      <c r="AM68" s="38"/>
      <c r="AN68" s="5" t="s">
        <v>64</v>
      </c>
      <c r="AO68" s="311">
        <v>-955.98176434435902</v>
      </c>
      <c r="AP68" s="42">
        <v>-955.98165424623801</v>
      </c>
      <c r="AQ68" s="42">
        <v>-3.496994557167</v>
      </c>
      <c r="AR68" s="33">
        <f t="shared" si="10"/>
        <v>-959.47864880340501</v>
      </c>
      <c r="AS68" s="33">
        <v>-3.7008854465260002</v>
      </c>
      <c r="AT68" s="52">
        <f t="shared" si="11"/>
        <v>-959.68253969276395</v>
      </c>
      <c r="AU68" s="52">
        <v>-0.143623130893</v>
      </c>
      <c r="AV68" s="52">
        <f t="shared" si="12"/>
        <v>-959.826162823657</v>
      </c>
      <c r="AW68" s="52">
        <v>-0.87290152205799998</v>
      </c>
      <c r="AX68" s="52">
        <v>-2.6240930351089999</v>
      </c>
      <c r="AY68" s="52">
        <f t="shared" si="13"/>
        <v>-959.42153306238811</v>
      </c>
      <c r="AZ68" s="52">
        <f t="shared" si="14"/>
        <v>-959.39297519187971</v>
      </c>
      <c r="BA68" s="18" t="s">
        <v>119</v>
      </c>
      <c r="BB68" s="38">
        <f>627.5095*(AP69-AP67)</f>
        <v>48.442976039323796</v>
      </c>
      <c r="BC68" s="38">
        <f>627.5095*(AR69-AR67)</f>
        <v>28.593328236331125</v>
      </c>
      <c r="BD68" s="38">
        <f>627.5095*(AT69-AT67)</f>
        <v>36.413985118738793</v>
      </c>
      <c r="BE68" s="95">
        <f>627.5095*(AV69-AV67)</f>
        <v>30.832931759647693</v>
      </c>
      <c r="BF68" s="39">
        <f t="shared" ref="BF68:BF99" si="44">BE68-BC68</f>
        <v>2.2396035233165676</v>
      </c>
      <c r="BG68" s="39">
        <f t="shared" ref="BG68:BG99" si="45">BE68-BD68</f>
        <v>-5.5810533590911007</v>
      </c>
      <c r="BH68" s="358">
        <f t="shared" ref="BH68:BH99" si="46">BG68-CA68</f>
        <v>-0.35769096093907393</v>
      </c>
      <c r="BI68" s="38">
        <f>627.5095*(AY69-AY67)</f>
        <v>33.632768197274423</v>
      </c>
      <c r="BJ68" s="38">
        <f>627.5095*(AZ69-AZ67)</f>
        <v>36.152488177746072</v>
      </c>
      <c r="BK68" s="38"/>
      <c r="BL68" s="5" t="s">
        <v>64</v>
      </c>
      <c r="BM68" s="313">
        <v>-955.85024560087504</v>
      </c>
      <c r="BN68" s="42">
        <v>-955.85057019950705</v>
      </c>
      <c r="BO68" s="21">
        <v>-3.1672107431694201</v>
      </c>
      <c r="BP68" s="28">
        <f t="shared" ref="BP68:BP99" si="47">BN68+BO68</f>
        <v>-959.0177809426765</v>
      </c>
      <c r="BQ68" s="28">
        <v>-3.3590014372027599</v>
      </c>
      <c r="BR68" s="10">
        <f t="shared" ref="BR68:BR99" si="48">BN68+BQ68</f>
        <v>-959.20957163670982</v>
      </c>
      <c r="BS68" s="10">
        <v>-0.126093744954</v>
      </c>
      <c r="BT68" s="10">
        <f t="shared" ref="BT68:BT99" si="49">BN68+BQ68+BS68</f>
        <v>-959.33566538166383</v>
      </c>
      <c r="BU68" s="18" t="s">
        <v>119</v>
      </c>
      <c r="BV68" s="34">
        <f>627.5095*(BN69-BN67)</f>
        <v>47.240457110258774</v>
      </c>
      <c r="BW68" s="34">
        <f>627.5095*(BP69-BP67)</f>
        <v>28.469232514920979</v>
      </c>
      <c r="BX68" s="34">
        <f>627.5095*(BR69-BR67)</f>
        <v>35.830978213171505</v>
      </c>
      <c r="BY68" s="34">
        <f>627.5095*(BT69-BT67)</f>
        <v>30.607615815019479</v>
      </c>
      <c r="BZ68" s="33">
        <f t="shared" ref="BZ68:BZ99" si="50">BY68-BW68</f>
        <v>2.1383833000985</v>
      </c>
      <c r="CA68" s="33">
        <f t="shared" ref="CA68:CA99" si="51">BY68-BX68</f>
        <v>-5.2233623981520267</v>
      </c>
      <c r="CB68" s="105">
        <v>-955.85057019950705</v>
      </c>
      <c r="CC68" s="86">
        <f t="shared" ref="CC68:CC99" si="52">CB68-BN68</f>
        <v>0</v>
      </c>
      <c r="CD68" s="39">
        <f t="shared" si="43"/>
        <v>0.22531594462821403</v>
      </c>
      <c r="CE68" s="340"/>
      <c r="CF68" s="33">
        <v>35.846069632577276</v>
      </c>
      <c r="CG68" s="33">
        <v>30.622588240378029</v>
      </c>
      <c r="CH68" s="33">
        <v>36.455009990555055</v>
      </c>
      <c r="CI68" s="33">
        <v>30.877680221401572</v>
      </c>
      <c r="CJ68" s="75"/>
    </row>
    <row r="69" spans="1:88" ht="17">
      <c r="A69" s="1">
        <v>-14.75</v>
      </c>
      <c r="B69" s="6"/>
      <c r="C69" s="289" t="s">
        <v>65</v>
      </c>
      <c r="D69" s="305">
        <v>-955.93772543</v>
      </c>
      <c r="E69" s="303">
        <v>-3.4614239800000002</v>
      </c>
      <c r="F69" s="302">
        <f t="shared" ref="F69:F111" si="53">D69+E69</f>
        <v>-959.39914940999995</v>
      </c>
      <c r="G69" s="303">
        <v>-3.714764462117</v>
      </c>
      <c r="H69" s="302">
        <f t="shared" ref="H69:H111" si="54">D69+G69</f>
        <v>-959.65248989211705</v>
      </c>
      <c r="I69" s="33">
        <v>-0.14869091874599999</v>
      </c>
      <c r="J69" s="304">
        <f t="shared" ref="J69:J111" si="55">D69+G69+I69</f>
        <v>-959.801180810863</v>
      </c>
      <c r="K69" s="18" t="s">
        <v>120</v>
      </c>
      <c r="L69" s="38">
        <f>627.5095*(D67-D68)</f>
        <v>-20.795426376345436</v>
      </c>
      <c r="M69" s="38">
        <f>627.5095*(F67-F68)</f>
        <v>-17.971413997984321</v>
      </c>
      <c r="N69" s="38">
        <f>627.5095*(H67-H68)</f>
        <v>-18.313753661946006</v>
      </c>
      <c r="O69" s="38">
        <f>627.5095*(J67-J68)</f>
        <v>-16.022364625980732</v>
      </c>
      <c r="P69" s="38">
        <f t="shared" ref="P69:P108" si="56">O69-M69</f>
        <v>1.9490493720035893</v>
      </c>
      <c r="Q69" s="38">
        <f t="shared" ref="Q69:Q108" si="57">O69-N69</f>
        <v>2.291389035965274</v>
      </c>
      <c r="R69" s="38">
        <f t="shared" ref="R69:R108" si="58">N69-BD69</f>
        <v>-0.22784408910429477</v>
      </c>
      <c r="S69" s="38">
        <f t="shared" ref="S69:S108" si="59">O69-BE69</f>
        <v>-0.21926107447075616</v>
      </c>
      <c r="T69" s="38"/>
      <c r="U69" s="289" t="s">
        <v>65</v>
      </c>
      <c r="V69" s="33">
        <v>-955.80565465748896</v>
      </c>
      <c r="W69" s="33">
        <v>-3.1103168999999999</v>
      </c>
      <c r="X69" s="302">
        <f t="shared" ref="X69:X111" si="60">V69+W69</f>
        <v>-958.915971557489</v>
      </c>
      <c r="Y69" s="33">
        <v>-3.373878647173</v>
      </c>
      <c r="Z69" s="302">
        <f t="shared" ref="Z69:Z111" si="61">V69+Y69</f>
        <v>-959.17953330466196</v>
      </c>
      <c r="AA69" s="33">
        <v>-0.13116737540100001</v>
      </c>
      <c r="AB69" s="304">
        <f t="shared" ref="AB69:AB111" si="62">V69+Y69+AA69</f>
        <v>-959.31070068006295</v>
      </c>
      <c r="AC69" s="18" t="s">
        <v>120</v>
      </c>
      <c r="AD69" s="38">
        <f>627.5095*(V67-V68)</f>
        <v>-19.271663461166213</v>
      </c>
      <c r="AE69" s="38">
        <f>627.5095*(X67-X68)</f>
        <v>-16.859040035950809</v>
      </c>
      <c r="AF69" s="38">
        <f>627.5095*(Z67-Z68)</f>
        <v>-17.029466621180095</v>
      </c>
      <c r="AG69" s="38">
        <f>627.5095*(AB67-AB68)</f>
        <v>-14.968207129779746</v>
      </c>
      <c r="AH69" s="38">
        <f t="shared" ref="AH69:AH108" si="63">AG69-AE69</f>
        <v>1.8908329061710631</v>
      </c>
      <c r="AI69" s="38">
        <f t="shared" ref="AI69:AI108" si="64">AG69-AF69</f>
        <v>2.0612594914003495</v>
      </c>
      <c r="AJ69" s="38">
        <f t="shared" si="41"/>
        <v>-0.273467502584964</v>
      </c>
      <c r="AK69" s="38">
        <f t="shared" si="42"/>
        <v>-0.26192895324375343</v>
      </c>
      <c r="AL69" s="38"/>
      <c r="AM69" s="38"/>
      <c r="AN69" s="5" t="s">
        <v>65</v>
      </c>
      <c r="AO69" s="311">
        <v>-955.93772543051296</v>
      </c>
      <c r="AP69" s="42">
        <v>-955.93724022009303</v>
      </c>
      <c r="AQ69" s="42">
        <v>-3.522259712061</v>
      </c>
      <c r="AR69" s="33">
        <f t="shared" ref="AR69:AR111" si="65">AP69+AQ69</f>
        <v>-959.45949993215402</v>
      </c>
      <c r="AS69" s="33">
        <v>-3.7160918263389999</v>
      </c>
      <c r="AT69" s="52">
        <f t="shared" ref="AT69:AT111" si="66">AP69+AS69</f>
        <v>-959.65333204643207</v>
      </c>
      <c r="AU69" s="52">
        <v>-0.14887922237500001</v>
      </c>
      <c r="AV69" s="52">
        <f t="shared" ref="AV69:AV111" si="67">AP69+AS69+AU69</f>
        <v>-959.80221126880701</v>
      </c>
      <c r="AW69" s="52">
        <v>-0.88587902106799998</v>
      </c>
      <c r="AX69" s="52">
        <v>-2.6363806909930001</v>
      </c>
      <c r="AY69" s="52">
        <f t="shared" ref="AY69:AY111" si="68">(1/3)*AW69+1.2*AX69+AP69</f>
        <v>-959.39619005630732</v>
      </c>
      <c r="AZ69" s="52">
        <f t="shared" ref="AZ69:AZ111" si="69">0*AW69+1.3*AX69+AP69</f>
        <v>-959.36453511838397</v>
      </c>
      <c r="BA69" s="18" t="s">
        <v>120</v>
      </c>
      <c r="BB69" s="38">
        <f>627.5095*(AP67-AP68)</f>
        <v>-20.572752700102054</v>
      </c>
      <c r="BC69" s="38">
        <f>627.5095*(AR67-AR68)</f>
        <v>-16.577229612057483</v>
      </c>
      <c r="BD69" s="38">
        <f>627.5095*(AT67-AT68)</f>
        <v>-18.085909572841711</v>
      </c>
      <c r="BE69" s="95">
        <f>627.5095*(AV67-AV68)</f>
        <v>-15.803103551509976</v>
      </c>
      <c r="BF69" s="39">
        <f t="shared" si="44"/>
        <v>0.77412606054750732</v>
      </c>
      <c r="BG69" s="39">
        <f t="shared" si="45"/>
        <v>2.2828060213317354</v>
      </c>
      <c r="BH69" s="358">
        <f t="shared" si="46"/>
        <v>0.23308507927259647</v>
      </c>
      <c r="BI69" s="38">
        <f>627.5095*(AY67-AY68)</f>
        <v>-17.729791123021773</v>
      </c>
      <c r="BJ69" s="38">
        <f>627.5095*(AZ67-AZ68)</f>
        <v>-18.306071878468249</v>
      </c>
      <c r="BK69" s="38"/>
      <c r="BL69" s="5" t="s">
        <v>65</v>
      </c>
      <c r="BM69" s="313">
        <v>-955.80565465755706</v>
      </c>
      <c r="BN69" s="42">
        <v>-955.80551063386497</v>
      </c>
      <c r="BO69" s="21">
        <v>-3.1919776670531999</v>
      </c>
      <c r="BP69" s="28">
        <f t="shared" si="47"/>
        <v>-958.99748830091812</v>
      </c>
      <c r="BQ69" s="28">
        <v>-3.3736630899931601</v>
      </c>
      <c r="BR69" s="10">
        <f t="shared" si="48"/>
        <v>-959.17917372385818</v>
      </c>
      <c r="BS69" s="10">
        <v>-0.131151264332</v>
      </c>
      <c r="BT69" s="10">
        <f t="shared" si="49"/>
        <v>-959.31032498819013</v>
      </c>
      <c r="BU69" s="18" t="s">
        <v>120</v>
      </c>
      <c r="BV69" s="34">
        <f>627.5095*(BN67-BN68)</f>
        <v>-18.965151603981631</v>
      </c>
      <c r="BW69" s="34">
        <f>627.5095*(BP67-BP68)</f>
        <v>-15.735407031444604</v>
      </c>
      <c r="BX69" s="34">
        <f>627.5095*(BR67-BR68)</f>
        <v>-16.755999118595131</v>
      </c>
      <c r="BY69" s="34">
        <f>627.5095*(BT67-BT68)</f>
        <v>-14.706278176535992</v>
      </c>
      <c r="BZ69" s="33">
        <f t="shared" si="50"/>
        <v>1.0291288549086115</v>
      </c>
      <c r="CA69" s="33">
        <f t="shared" si="51"/>
        <v>2.0497209420591389</v>
      </c>
      <c r="CB69" s="105">
        <v>-955.80551063386497</v>
      </c>
      <c r="CC69" s="86">
        <f t="shared" si="52"/>
        <v>0</v>
      </c>
      <c r="CD69" s="39">
        <f t="shared" si="43"/>
        <v>-1.0968253749739834</v>
      </c>
      <c r="CE69" s="340"/>
      <c r="CF69" s="33">
        <v>-17.029466621180095</v>
      </c>
      <c r="CG69" s="33">
        <v>-14.968207129779746</v>
      </c>
      <c r="CH69" s="33">
        <v>-18.313753661946006</v>
      </c>
      <c r="CI69" s="33">
        <v>-16.022364625980732</v>
      </c>
      <c r="CJ69" s="75"/>
    </row>
    <row r="70" spans="1:88" ht="17">
      <c r="A70" s="1">
        <v>30.71</v>
      </c>
      <c r="B70" s="6"/>
      <c r="C70" s="289" t="s">
        <v>66</v>
      </c>
      <c r="D70" s="305">
        <v>-1006.98712405</v>
      </c>
      <c r="E70" s="303">
        <v>-3.65307527</v>
      </c>
      <c r="F70" s="302">
        <f t="shared" si="53"/>
        <v>-1010.6401993200001</v>
      </c>
      <c r="G70" s="303">
        <v>-3.825510006824</v>
      </c>
      <c r="H70" s="302">
        <f t="shared" si="54"/>
        <v>-1010.812634056824</v>
      </c>
      <c r="I70" s="33">
        <v>-0.185773797597</v>
      </c>
      <c r="J70" s="304">
        <f t="shared" si="55"/>
        <v>-1010.998407854421</v>
      </c>
      <c r="K70" s="18" t="s">
        <v>118</v>
      </c>
      <c r="L70" s="38">
        <f>627.5095*(D72-D71)</f>
        <v>41.557329513602085</v>
      </c>
      <c r="M70" s="38">
        <f>627.5095*(F72-F71)</f>
        <v>27.940279237238933</v>
      </c>
      <c r="N70" s="38">
        <f>627.5095*(H72-H71)</f>
        <v>31.705434515826603</v>
      </c>
      <c r="O70" s="38">
        <f>627.5095*(J72-J71)</f>
        <v>29.479892185832409</v>
      </c>
      <c r="P70" s="38">
        <f t="shared" si="56"/>
        <v>1.5396129485934757</v>
      </c>
      <c r="Q70" s="38">
        <f t="shared" si="57"/>
        <v>-2.2255423299941945</v>
      </c>
      <c r="R70" s="38">
        <f t="shared" si="58"/>
        <v>0.87487759912286478</v>
      </c>
      <c r="S70" s="38">
        <f t="shared" si="59"/>
        <v>0.8971619724957165</v>
      </c>
      <c r="T70" s="38"/>
      <c r="U70" s="289" t="s">
        <v>66</v>
      </c>
      <c r="V70" s="33">
        <v>-1006.88007364144</v>
      </c>
      <c r="W70" s="33">
        <v>-3.3363472600000001</v>
      </c>
      <c r="X70" s="302">
        <f t="shared" si="60"/>
        <v>-1010.2164209014401</v>
      </c>
      <c r="Y70" s="33">
        <v>-3.5278687022859998</v>
      </c>
      <c r="Z70" s="302">
        <f t="shared" si="61"/>
        <v>-1010.4079423437261</v>
      </c>
      <c r="AA70" s="33">
        <v>-0.16749493372099999</v>
      </c>
      <c r="AB70" s="304">
        <f t="shared" si="62"/>
        <v>-1010.575437277447</v>
      </c>
      <c r="AC70" s="18" t="s">
        <v>118</v>
      </c>
      <c r="AD70" s="38">
        <f>627.5095*(V72-V71)</f>
        <v>40.437242155743554</v>
      </c>
      <c r="AE70" s="38">
        <f>627.5095*(X72-X71)</f>
        <v>31.635737432878667</v>
      </c>
      <c r="AF70" s="38">
        <f>627.5095*(Z72-Z71)</f>
        <v>32.940420994806715</v>
      </c>
      <c r="AG70" s="38">
        <f>627.5095*(AB72-AB71)</f>
        <v>30.886681156937442</v>
      </c>
      <c r="AH70" s="38">
        <f t="shared" si="63"/>
        <v>-0.74905627594122492</v>
      </c>
      <c r="AI70" s="38">
        <f t="shared" si="64"/>
        <v>-2.0537398378692728</v>
      </c>
      <c r="AJ70" s="38">
        <f t="shared" si="41"/>
        <v>0.82862871880971056</v>
      </c>
      <c r="AK70" s="38">
        <f t="shared" si="42"/>
        <v>0.87298236604883073</v>
      </c>
      <c r="AL70" s="38"/>
      <c r="AM70" s="38"/>
      <c r="AN70" s="5" t="s">
        <v>66</v>
      </c>
      <c r="AO70" s="311">
        <v>-1006.98712404586</v>
      </c>
      <c r="AP70" s="42">
        <v>-1007.00064258575</v>
      </c>
      <c r="AQ70" s="42">
        <v>-3.7829735704780001</v>
      </c>
      <c r="AR70" s="33">
        <f t="shared" si="65"/>
        <v>-1010.783616156228</v>
      </c>
      <c r="AS70" s="33">
        <v>-3.8252864769279999</v>
      </c>
      <c r="AT70" s="52">
        <f t="shared" si="66"/>
        <v>-1010.825929062678</v>
      </c>
      <c r="AU70" s="52">
        <v>-0.18575786586099999</v>
      </c>
      <c r="AV70" s="52">
        <f t="shared" si="67"/>
        <v>-1011.011686928539</v>
      </c>
      <c r="AW70" s="52">
        <v>-1.0286023482219999</v>
      </c>
      <c r="AX70" s="52">
        <v>-2.7543712222569998</v>
      </c>
      <c r="AY70" s="52">
        <f t="shared" si="68"/>
        <v>-1010.6487555018657</v>
      </c>
      <c r="AZ70" s="52">
        <f t="shared" si="69"/>
        <v>-1010.5813251746841</v>
      </c>
      <c r="BA70" s="18" t="s">
        <v>118</v>
      </c>
      <c r="BB70" s="38">
        <f>627.5095*(AP72-AP71)</f>
        <v>40.52897704781207</v>
      </c>
      <c r="BC70" s="38">
        <f>627.5095*(AR72-AR71)</f>
        <v>23.740849310320591</v>
      </c>
      <c r="BD70" s="38">
        <f>627.5095*(AT72-AT71)</f>
        <v>30.830556916703738</v>
      </c>
      <c r="BE70" s="95">
        <f>627.5095*(AV72-AV71)</f>
        <v>28.582730213336692</v>
      </c>
      <c r="BF70" s="39">
        <f t="shared" si="44"/>
        <v>4.8418809030161007</v>
      </c>
      <c r="BG70" s="39">
        <f t="shared" si="45"/>
        <v>-2.2478267033670463</v>
      </c>
      <c r="BH70" s="358">
        <f t="shared" si="46"/>
        <v>-0.14973321825865327</v>
      </c>
      <c r="BI70" s="38">
        <f>627.5095*(AY72-AY71)</f>
        <v>26.74341538681146</v>
      </c>
      <c r="BJ70" s="38">
        <f>627.5095*(AZ72-AZ71)</f>
        <v>28.244698425021227</v>
      </c>
      <c r="BK70" s="38"/>
      <c r="BL70" s="5" t="s">
        <v>66</v>
      </c>
      <c r="BM70" s="313">
        <v>-1006.88007364127</v>
      </c>
      <c r="BN70" s="42">
        <v>-1006.89463942744</v>
      </c>
      <c r="BO70" s="21">
        <v>-3.4722005196099301</v>
      </c>
      <c r="BP70" s="28">
        <f t="shared" si="47"/>
        <v>-1010.3668399470499</v>
      </c>
      <c r="BQ70" s="28">
        <v>-3.5260548078168998</v>
      </c>
      <c r="BR70" s="10">
        <f t="shared" si="48"/>
        <v>-1010.4206942352569</v>
      </c>
      <c r="BS70" s="10">
        <v>-0.16719645353699999</v>
      </c>
      <c r="BT70" s="10">
        <f t="shared" si="49"/>
        <v>-1010.5878906887939</v>
      </c>
      <c r="BU70" s="18" t="s">
        <v>118</v>
      </c>
      <c r="BV70" s="34">
        <f>627.5095*(BN72-BN71)</f>
        <v>39.558387277177161</v>
      </c>
      <c r="BW70" s="34">
        <f>627.5095*(BP72-BP71)</f>
        <v>27.992767216871737</v>
      </c>
      <c r="BX70" s="34">
        <f>627.5095*(BR72-BR71)</f>
        <v>32.111792275997004</v>
      </c>
      <c r="BY70" s="34">
        <f>627.5095*(BT72-BT71)</f>
        <v>30.013698790888611</v>
      </c>
      <c r="BZ70" s="33">
        <f t="shared" si="50"/>
        <v>2.0209315740168741</v>
      </c>
      <c r="CA70" s="33">
        <f t="shared" si="51"/>
        <v>-2.098093485108393</v>
      </c>
      <c r="CB70" s="105">
        <v>-1006.89463942744</v>
      </c>
      <c r="CC70" s="86">
        <f t="shared" si="52"/>
        <v>0</v>
      </c>
      <c r="CD70" s="39">
        <f t="shared" si="43"/>
        <v>-1.4309685775519192</v>
      </c>
      <c r="CE70" s="340"/>
      <c r="CF70" s="33">
        <v>32.940420994806715</v>
      </c>
      <c r="CG70" s="33">
        <v>30.886681156937442</v>
      </c>
      <c r="CH70" s="33">
        <v>31.705434515826603</v>
      </c>
      <c r="CI70" s="33">
        <v>29.479892185832409</v>
      </c>
      <c r="CJ70" s="75"/>
    </row>
    <row r="71" spans="1:88" ht="17">
      <c r="A71" s="1">
        <v>21.19</v>
      </c>
      <c r="B71" s="6"/>
      <c r="C71" s="289" t="s">
        <v>67</v>
      </c>
      <c r="D71" s="305">
        <v>-1007.0004550285601</v>
      </c>
      <c r="E71" s="303">
        <v>-3.6545528300000001</v>
      </c>
      <c r="F71" s="302">
        <f t="shared" si="53"/>
        <v>-1010.6550078585601</v>
      </c>
      <c r="G71" s="303">
        <v>-3.823982448897</v>
      </c>
      <c r="H71" s="302">
        <f t="shared" si="54"/>
        <v>-1010.8244374774571</v>
      </c>
      <c r="I71" s="33">
        <v>-0.18779941252499999</v>
      </c>
      <c r="J71" s="304">
        <f t="shared" si="55"/>
        <v>-1011.0122368899821</v>
      </c>
      <c r="K71" s="18" t="s">
        <v>119</v>
      </c>
      <c r="L71" s="38">
        <f>627.5095*(D72-D70)</f>
        <v>33.192013822892953</v>
      </c>
      <c r="M71" s="38">
        <f>627.5095*(F72-F70)</f>
        <v>18.647780609702217</v>
      </c>
      <c r="N71" s="38">
        <f>627.5095*(H72-H70)</f>
        <v>24.298675936060114</v>
      </c>
      <c r="O71" s="38">
        <f>627.5095*(J72-J70)</f>
        <v>20.802040995394197</v>
      </c>
      <c r="P71" s="38">
        <f t="shared" si="56"/>
        <v>2.1542603856919804</v>
      </c>
      <c r="Q71" s="38">
        <f t="shared" si="57"/>
        <v>-3.496634940665917</v>
      </c>
      <c r="R71" s="38">
        <f t="shared" si="58"/>
        <v>0.53634119677465009</v>
      </c>
      <c r="S71" s="38">
        <f t="shared" si="59"/>
        <v>0.62522000706153236</v>
      </c>
      <c r="T71" s="38"/>
      <c r="U71" s="289" t="s">
        <v>67</v>
      </c>
      <c r="V71" s="33">
        <v>-1006.89155750246</v>
      </c>
      <c r="W71" s="33">
        <v>-3.34488114</v>
      </c>
      <c r="X71" s="302">
        <f t="shared" si="60"/>
        <v>-1010.23643864246</v>
      </c>
      <c r="Y71" s="33">
        <v>-3.5322461584420002</v>
      </c>
      <c r="Z71" s="302">
        <f t="shared" si="61"/>
        <v>-1010.4238036609021</v>
      </c>
      <c r="AA71" s="33">
        <v>-0.16981594583199999</v>
      </c>
      <c r="AB71" s="304">
        <f t="shared" si="62"/>
        <v>-1010.5936196067341</v>
      </c>
      <c r="AC71" s="18" t="s">
        <v>119</v>
      </c>
      <c r="AD71" s="38">
        <f>627.5095*(V72-V70)</f>
        <v>33.23101026901589</v>
      </c>
      <c r="AE71" s="38">
        <f>627.5095*(X72-X70)</f>
        <v>19.074414774316715</v>
      </c>
      <c r="AF71" s="38">
        <f>627.5095*(Z72-Z70)</f>
        <v>22.987293784342238</v>
      </c>
      <c r="AG71" s="38">
        <f>627.5095*(AB72-AB70)</f>
        <v>19.477096797136021</v>
      </c>
      <c r="AH71" s="38">
        <f t="shared" si="63"/>
        <v>0.40268202281930598</v>
      </c>
      <c r="AI71" s="38">
        <f t="shared" si="64"/>
        <v>-3.5101969872062178</v>
      </c>
      <c r="AJ71" s="38">
        <f t="shared" si="41"/>
        <v>0.71012982663558333</v>
      </c>
      <c r="AK71" s="38">
        <f t="shared" si="42"/>
        <v>0.82320219724669741</v>
      </c>
      <c r="AL71" s="38"/>
      <c r="AM71" s="38"/>
      <c r="AN71" s="5" t="s">
        <v>67</v>
      </c>
      <c r="AO71" s="311">
        <v>-1007.0004550285601</v>
      </c>
      <c r="AP71" s="42">
        <v>-1007.01278939177</v>
      </c>
      <c r="AQ71" s="42">
        <v>-3.7861899929030001</v>
      </c>
      <c r="AR71" s="33">
        <f t="shared" si="65"/>
        <v>-1010.798979384673</v>
      </c>
      <c r="AS71" s="33">
        <v>-3.8244035994660002</v>
      </c>
      <c r="AT71" s="52">
        <f t="shared" si="66"/>
        <v>-1010.837192991236</v>
      </c>
      <c r="AU71" s="52">
        <v>-0.187889605775</v>
      </c>
      <c r="AV71" s="52">
        <f t="shared" si="67"/>
        <v>-1011.025082597011</v>
      </c>
      <c r="AW71" s="52">
        <v>-1.0299466029169999</v>
      </c>
      <c r="AX71" s="52">
        <v>-2.7562433899859999</v>
      </c>
      <c r="AY71" s="52">
        <f t="shared" si="68"/>
        <v>-1010.6635969940588</v>
      </c>
      <c r="AZ71" s="52">
        <f t="shared" si="69"/>
        <v>-1010.5959057987518</v>
      </c>
      <c r="BA71" s="18" t="s">
        <v>119</v>
      </c>
      <c r="BB71" s="38">
        <f>627.5095*(AP72-AP70)</f>
        <v>32.906740875650257</v>
      </c>
      <c r="BC71" s="38">
        <f>627.5095*(AR72-AR70)</f>
        <v>14.100277510459376</v>
      </c>
      <c r="BD71" s="38">
        <f>627.5095*(AT72-AT70)</f>
        <v>23.762334739285464</v>
      </c>
      <c r="BE71" s="95">
        <f>627.5095*(AV72-AV70)</f>
        <v>20.176820988332665</v>
      </c>
      <c r="BF71" s="39">
        <f t="shared" si="44"/>
        <v>6.0765434778732885</v>
      </c>
      <c r="BG71" s="39">
        <f t="shared" si="45"/>
        <v>-3.5855137509527992</v>
      </c>
      <c r="BH71" s="358">
        <f t="shared" si="46"/>
        <v>3.7755606864532609E-2</v>
      </c>
      <c r="BI71" s="38">
        <f>627.5095*(AY72-AY70)</f>
        <v>17.430238041456917</v>
      </c>
      <c r="BJ71" s="38">
        <f>627.5095*(AZ72-AZ70)</f>
        <v>19.09521830663466</v>
      </c>
      <c r="BK71" s="38"/>
      <c r="BL71" s="5" t="s">
        <v>67</v>
      </c>
      <c r="BM71" s="313">
        <v>-1006.89155750236</v>
      </c>
      <c r="BN71" s="42">
        <v>-1006.90539592645</v>
      </c>
      <c r="BO71" s="21">
        <v>-3.4833084127532699</v>
      </c>
      <c r="BP71" s="28">
        <f t="shared" si="47"/>
        <v>-1010.3887043392032</v>
      </c>
      <c r="BQ71" s="28">
        <v>-3.5309707859858501</v>
      </c>
      <c r="BR71" s="10">
        <f t="shared" si="48"/>
        <v>-1010.4363667124358</v>
      </c>
      <c r="BS71" s="10">
        <v>-0.1696269759</v>
      </c>
      <c r="BT71" s="10">
        <f t="shared" si="49"/>
        <v>-1010.6059936883357</v>
      </c>
      <c r="BU71" s="18" t="s">
        <v>119</v>
      </c>
      <c r="BV71" s="34">
        <f>627.5095*(BN72-BN70)</f>
        <v>32.808581961679273</v>
      </c>
      <c r="BW71" s="34">
        <f>627.5095*(BP72-BP70)</f>
        <v>14.272653428983453</v>
      </c>
      <c r="BX71" s="34">
        <f>627.5095*(BR72-BR70)</f>
        <v>22.277163957706655</v>
      </c>
      <c r="BY71" s="34">
        <f>627.5095*(BT72-BT70)</f>
        <v>18.653894599889323</v>
      </c>
      <c r="BZ71" s="33">
        <f t="shared" si="50"/>
        <v>4.3812411709058701</v>
      </c>
      <c r="CA71" s="33">
        <f t="shared" si="51"/>
        <v>-3.6232693578173318</v>
      </c>
      <c r="CB71" s="105">
        <v>-1006.90539592645</v>
      </c>
      <c r="CC71" s="86">
        <f t="shared" si="52"/>
        <v>0</v>
      </c>
      <c r="CD71" s="39">
        <f t="shared" si="43"/>
        <v>1.5229263884433415</v>
      </c>
      <c r="CE71" s="340"/>
      <c r="CF71" s="33">
        <v>22.987293784342238</v>
      </c>
      <c r="CG71" s="33">
        <v>19.477096797136021</v>
      </c>
      <c r="CH71" s="33">
        <v>24.298675936060114</v>
      </c>
      <c r="CI71" s="33">
        <v>20.802040995394197</v>
      </c>
      <c r="CJ71" s="75"/>
    </row>
    <row r="72" spans="1:88" ht="17">
      <c r="A72" s="1">
        <v>9.52</v>
      </c>
      <c r="B72" s="6"/>
      <c r="C72" s="289" t="s">
        <v>68</v>
      </c>
      <c r="D72" s="305">
        <v>-1006.93422921124</v>
      </c>
      <c r="E72" s="303">
        <v>-3.6762529800000001</v>
      </c>
      <c r="F72" s="302">
        <f t="shared" si="53"/>
        <v>-1010.61048219124</v>
      </c>
      <c r="G72" s="303">
        <v>-3.83968244228</v>
      </c>
      <c r="H72" s="302">
        <f t="shared" si="54"/>
        <v>-1010.77391165352</v>
      </c>
      <c r="I72" s="33">
        <v>-0.19134603983500001</v>
      </c>
      <c r="J72" s="304">
        <f t="shared" si="55"/>
        <v>-1010.9652576933551</v>
      </c>
      <c r="K72" s="18" t="s">
        <v>120</v>
      </c>
      <c r="L72" s="38">
        <f>627.5095*(D70-D71)</f>
        <v>8.3653156907091297</v>
      </c>
      <c r="M72" s="38">
        <f>627.5095*(F70-F71)</f>
        <v>9.2924986275367161</v>
      </c>
      <c r="N72" s="38">
        <f>627.5095*(H70-H71)</f>
        <v>7.4067585797664899</v>
      </c>
      <c r="O72" s="38">
        <f>627.5095*(J70-J71)</f>
        <v>8.6778511904382096</v>
      </c>
      <c r="P72" s="38">
        <f t="shared" si="56"/>
        <v>-0.61464743709850644</v>
      </c>
      <c r="Q72" s="38">
        <f t="shared" si="57"/>
        <v>1.2710926106717197</v>
      </c>
      <c r="R72" s="38">
        <f t="shared" si="58"/>
        <v>0.33853640234821647</v>
      </c>
      <c r="S72" s="38">
        <f t="shared" si="59"/>
        <v>0.27194196543418592</v>
      </c>
      <c r="T72" s="38"/>
      <c r="U72" s="289" t="s">
        <v>68</v>
      </c>
      <c r="V72" s="33">
        <v>-1006.82711665789</v>
      </c>
      <c r="W72" s="33">
        <v>-3.3589072299999998</v>
      </c>
      <c r="X72" s="302">
        <f t="shared" si="60"/>
        <v>-1010.18602388789</v>
      </c>
      <c r="Y72" s="33">
        <v>-3.5441931029279998</v>
      </c>
      <c r="Z72" s="302">
        <f t="shared" si="61"/>
        <v>-1010.371309760818</v>
      </c>
      <c r="AA72" s="33">
        <v>-0.173088788455</v>
      </c>
      <c r="AB72" s="304">
        <f t="shared" si="62"/>
        <v>-1010.544398549273</v>
      </c>
      <c r="AC72" s="18" t="s">
        <v>120</v>
      </c>
      <c r="AD72" s="38">
        <f>627.5095*(V70-V71)</f>
        <v>7.2062318867276609</v>
      </c>
      <c r="AE72" s="38">
        <f>627.5095*(X70-X71)</f>
        <v>12.561322658561949</v>
      </c>
      <c r="AF72" s="38">
        <f>627.5095*(Z70-Z71)</f>
        <v>9.9531272104644799</v>
      </c>
      <c r="AG72" s="38">
        <f>627.5095*(AB70-AB71)</f>
        <v>11.409584359801421</v>
      </c>
      <c r="AH72" s="38">
        <f t="shared" si="63"/>
        <v>-1.1517382987605274</v>
      </c>
      <c r="AI72" s="38">
        <f t="shared" si="64"/>
        <v>1.4564571493369414</v>
      </c>
      <c r="AJ72" s="38">
        <f t="shared" si="41"/>
        <v>0.11849889217412723</v>
      </c>
      <c r="AK72" s="38">
        <f t="shared" si="42"/>
        <v>4.9780168802133318E-2</v>
      </c>
      <c r="AL72" s="38"/>
      <c r="AM72" s="38"/>
      <c r="AN72" s="5" t="s">
        <v>68</v>
      </c>
      <c r="AO72" s="311">
        <v>-1006.9342292111101</v>
      </c>
      <c r="AP72" s="42">
        <v>-1006.94820235835</v>
      </c>
      <c r="AQ72" s="42">
        <v>-3.8129435762949999</v>
      </c>
      <c r="AR72" s="33">
        <f t="shared" si="65"/>
        <v>-1010.761145934645</v>
      </c>
      <c r="AS72" s="33">
        <v>-3.8398590150910001</v>
      </c>
      <c r="AT72" s="52">
        <f t="shared" si="66"/>
        <v>-1010.788061373441</v>
      </c>
      <c r="AU72" s="52">
        <v>-0.191471745493</v>
      </c>
      <c r="AV72" s="52">
        <f t="shared" si="67"/>
        <v>-1010.979533118934</v>
      </c>
      <c r="AW72" s="52">
        <v>-1.041641537644</v>
      </c>
      <c r="AX72" s="52">
        <v>-2.7713020386510001</v>
      </c>
      <c r="AY72" s="52">
        <f t="shared" si="68"/>
        <v>-1010.6209786506125</v>
      </c>
      <c r="AZ72" s="52">
        <f t="shared" si="69"/>
        <v>-1010.5508950085964</v>
      </c>
      <c r="BA72" s="18" t="s">
        <v>120</v>
      </c>
      <c r="BB72" s="38">
        <f>627.5095*(AP70-AP71)</f>
        <v>7.6222361721618093</v>
      </c>
      <c r="BC72" s="38">
        <f>627.5095*(AR70-AR71)</f>
        <v>9.6405717998612168</v>
      </c>
      <c r="BD72" s="38">
        <f>627.5095*(AT70-AT71)</f>
        <v>7.0682221774182734</v>
      </c>
      <c r="BE72" s="95">
        <f>627.5095*(AV70-AV71)</f>
        <v>8.4059092250040237</v>
      </c>
      <c r="BF72" s="39">
        <f t="shared" si="44"/>
        <v>-1.2346625748571931</v>
      </c>
      <c r="BG72" s="39">
        <f t="shared" si="45"/>
        <v>1.3376870475857503</v>
      </c>
      <c r="BH72" s="358">
        <f t="shared" si="46"/>
        <v>-0.18748882512318499</v>
      </c>
      <c r="BI72" s="38">
        <f>627.5095*(AY70-AY71)</f>
        <v>9.3131773453545446</v>
      </c>
      <c r="BJ72" s="38">
        <f>627.5095*(AZ70-AZ71)</f>
        <v>9.1494801183865668</v>
      </c>
      <c r="BK72" s="38"/>
      <c r="BL72" s="5" t="s">
        <v>68</v>
      </c>
      <c r="BM72" s="313">
        <v>-1006.82711665788</v>
      </c>
      <c r="BN72" s="42">
        <v>-1006.84235562622</v>
      </c>
      <c r="BO72" s="21">
        <v>-3.5017394007466902</v>
      </c>
      <c r="BP72" s="28">
        <f t="shared" si="47"/>
        <v>-1010.3440950269667</v>
      </c>
      <c r="BQ72" s="28">
        <v>-3.54283768999476</v>
      </c>
      <c r="BR72" s="10">
        <f t="shared" si="48"/>
        <v>-1010.3851933162147</v>
      </c>
      <c r="BS72" s="10">
        <v>-0.172970500556</v>
      </c>
      <c r="BT72" s="10">
        <f t="shared" si="49"/>
        <v>-1010.5581638167706</v>
      </c>
      <c r="BU72" s="18" t="s">
        <v>120</v>
      </c>
      <c r="BV72" s="34">
        <f>627.5095*(BN70-BN71)</f>
        <v>6.7498053154978841</v>
      </c>
      <c r="BW72" s="34">
        <f>627.5095*(BP70-BP71)</f>
        <v>13.720113787888284</v>
      </c>
      <c r="BX72" s="34">
        <f>627.5095*(BR70-BR71)</f>
        <v>9.8346283182903527</v>
      </c>
      <c r="BY72" s="34">
        <f>627.5095*(BT70-BT71)</f>
        <v>11.359804190999288</v>
      </c>
      <c r="BZ72" s="33">
        <f t="shared" si="50"/>
        <v>-2.360309596888996</v>
      </c>
      <c r="CA72" s="33">
        <f t="shared" si="51"/>
        <v>1.5251758727089353</v>
      </c>
      <c r="CB72" s="105">
        <v>-1006.84235562622</v>
      </c>
      <c r="CC72" s="86">
        <f t="shared" si="52"/>
        <v>0</v>
      </c>
      <c r="CD72" s="39">
        <f t="shared" si="43"/>
        <v>-2.9538949659952642</v>
      </c>
      <c r="CE72" s="340"/>
      <c r="CF72" s="33">
        <v>9.9531272104644799</v>
      </c>
      <c r="CG72" s="33">
        <v>11.409584359801421</v>
      </c>
      <c r="CH72" s="33">
        <v>7.4067585797664899</v>
      </c>
      <c r="CI72" s="33">
        <v>8.6778511904382096</v>
      </c>
      <c r="CJ72" s="75"/>
    </row>
    <row r="73" spans="1:88" ht="17">
      <c r="A73" s="1">
        <v>2.87</v>
      </c>
      <c r="B73" s="6"/>
      <c r="C73" s="289" t="s">
        <v>69</v>
      </c>
      <c r="D73" s="305" t="s">
        <v>110</v>
      </c>
      <c r="E73" s="305" t="s">
        <v>110</v>
      </c>
      <c r="F73" s="302" t="e">
        <f t="shared" si="53"/>
        <v>#VALUE!</v>
      </c>
      <c r="G73" s="305" t="s">
        <v>110</v>
      </c>
      <c r="H73" s="302" t="e">
        <f t="shared" si="54"/>
        <v>#VALUE!</v>
      </c>
      <c r="I73" s="305" t="s">
        <v>110</v>
      </c>
      <c r="J73" s="304" t="e">
        <f t="shared" si="55"/>
        <v>#VALUE!</v>
      </c>
      <c r="K73" s="18" t="s">
        <v>118</v>
      </c>
      <c r="L73" s="38" t="e">
        <f>627.5095*(D75-D74)</f>
        <v>#VALUE!</v>
      </c>
      <c r="M73" s="38" t="e">
        <f>627.5095*(F75-F74)</f>
        <v>#VALUE!</v>
      </c>
      <c r="N73" s="38" t="e">
        <f>627.5095*(H75-H74)</f>
        <v>#VALUE!</v>
      </c>
      <c r="O73" s="38" t="e">
        <f>627.5095*(J75-J74)</f>
        <v>#VALUE!</v>
      </c>
      <c r="P73" s="38" t="e">
        <f t="shared" si="56"/>
        <v>#VALUE!</v>
      </c>
      <c r="Q73" s="38" t="e">
        <f t="shared" si="57"/>
        <v>#VALUE!</v>
      </c>
      <c r="R73" s="38" t="e">
        <f t="shared" si="58"/>
        <v>#VALUE!</v>
      </c>
      <c r="S73" s="38" t="e">
        <f t="shared" si="59"/>
        <v>#VALUE!</v>
      </c>
      <c r="T73" s="38"/>
      <c r="U73" s="289" t="s">
        <v>69</v>
      </c>
      <c r="V73" s="33" t="s">
        <v>110</v>
      </c>
      <c r="W73" s="33" t="s">
        <v>110</v>
      </c>
      <c r="X73" s="302" t="e">
        <f t="shared" si="60"/>
        <v>#VALUE!</v>
      </c>
      <c r="Y73" s="33" t="s">
        <v>110</v>
      </c>
      <c r="Z73" s="302" t="e">
        <f t="shared" si="61"/>
        <v>#VALUE!</v>
      </c>
      <c r="AA73" s="33" t="s">
        <v>110</v>
      </c>
      <c r="AB73" s="304" t="e">
        <f t="shared" si="62"/>
        <v>#VALUE!</v>
      </c>
      <c r="AC73" s="18" t="s">
        <v>118</v>
      </c>
      <c r="AD73" s="38" t="e">
        <f>627.5095*(V75-V74)</f>
        <v>#VALUE!</v>
      </c>
      <c r="AE73" s="38" t="e">
        <f>627.5095*(X75-X74)</f>
        <v>#VALUE!</v>
      </c>
      <c r="AF73" s="38" t="e">
        <f>627.5095*(Z75-Z74)</f>
        <v>#VALUE!</v>
      </c>
      <c r="AG73" s="38" t="e">
        <f>627.5095*(AB75-AB74)</f>
        <v>#VALUE!</v>
      </c>
      <c r="AH73" s="38" t="e">
        <f t="shared" si="63"/>
        <v>#VALUE!</v>
      </c>
      <c r="AI73" s="38" t="e">
        <f t="shared" si="64"/>
        <v>#VALUE!</v>
      </c>
      <c r="AJ73" s="38" t="e">
        <f t="shared" si="41"/>
        <v>#VALUE!</v>
      </c>
      <c r="AK73" s="38" t="e">
        <f t="shared" si="42"/>
        <v>#VALUE!</v>
      </c>
      <c r="AL73" s="38"/>
      <c r="AM73" s="38"/>
      <c r="AN73" s="5" t="s">
        <v>69</v>
      </c>
      <c r="AO73" s="311">
        <v>-2255.47915523145</v>
      </c>
      <c r="AP73" s="42">
        <v>-2255.4819296926398</v>
      </c>
      <c r="AQ73" s="42">
        <v>-5.9176773534529996</v>
      </c>
      <c r="AR73" s="33">
        <f t="shared" si="65"/>
        <v>-2261.399607046093</v>
      </c>
      <c r="AS73" s="33">
        <v>-6.0914579696980002</v>
      </c>
      <c r="AT73" s="52">
        <f t="shared" si="66"/>
        <v>-2261.5733876623376</v>
      </c>
      <c r="AU73" s="52">
        <v>-0.27792917199900002</v>
      </c>
      <c r="AV73" s="52">
        <f t="shared" si="67"/>
        <v>-2261.8513168343366</v>
      </c>
      <c r="AW73" s="52">
        <v>-1.579967970097</v>
      </c>
      <c r="AX73" s="52">
        <v>-4.3377093833559996</v>
      </c>
      <c r="AY73" s="52">
        <f t="shared" si="68"/>
        <v>-2261.2138369426993</v>
      </c>
      <c r="AZ73" s="52">
        <f t="shared" si="69"/>
        <v>-2261.1209518910027</v>
      </c>
      <c r="BA73" s="18" t="s">
        <v>118</v>
      </c>
      <c r="BB73" s="38">
        <f>627.5095*(AP75-AP74)</f>
        <v>11.42435475577614</v>
      </c>
      <c r="BC73" s="38">
        <f>627.5095*(AR75-AR74)</f>
        <v>-1.4954131039042864</v>
      </c>
      <c r="BD73" s="38">
        <f>627.5095*(AT75-AT74)</f>
        <v>3.3394765402313404</v>
      </c>
      <c r="BE73" s="95">
        <f>627.5095*(AV75-AV74)</f>
        <v>0.87128438546097819</v>
      </c>
      <c r="BF73" s="39">
        <f t="shared" si="44"/>
        <v>2.3666974893652646</v>
      </c>
      <c r="BG73" s="39">
        <f t="shared" si="45"/>
        <v>-2.468192154770362</v>
      </c>
      <c r="BH73" s="358" t="e">
        <f t="shared" si="46"/>
        <v>#VALUE!</v>
      </c>
      <c r="BI73" s="38">
        <f>627.5095*(AY75-AY74)</f>
        <v>1.1347336437400553</v>
      </c>
      <c r="BJ73" s="38">
        <f>627.5095*(AZ75-AZ74)</f>
        <v>2.4496840922052816</v>
      </c>
      <c r="BK73" s="38"/>
      <c r="BL73" s="5" t="s">
        <v>69</v>
      </c>
      <c r="BM73" s="313">
        <v>-2255.33080104686</v>
      </c>
      <c r="BN73" s="21" t="s">
        <v>139</v>
      </c>
      <c r="BO73" s="21" t="s">
        <v>139</v>
      </c>
      <c r="BP73" s="28" t="e">
        <f t="shared" si="47"/>
        <v>#VALUE!</v>
      </c>
      <c r="BQ73" s="28" t="s">
        <v>139</v>
      </c>
      <c r="BR73" s="10" t="e">
        <f t="shared" si="48"/>
        <v>#VALUE!</v>
      </c>
      <c r="BS73" s="10" t="s">
        <v>139</v>
      </c>
      <c r="BT73" s="10" t="e">
        <f t="shared" si="49"/>
        <v>#VALUE!</v>
      </c>
      <c r="BU73" s="18" t="s">
        <v>118</v>
      </c>
      <c r="BV73" s="34" t="e">
        <f>627.5095*(BN75-BN74)</f>
        <v>#VALUE!</v>
      </c>
      <c r="BW73" s="34" t="e">
        <f>627.5095*(BP75-BP74)</f>
        <v>#VALUE!</v>
      </c>
      <c r="BX73" s="34" t="e">
        <f>627.5095*(BR75-BR74)</f>
        <v>#VALUE!</v>
      </c>
      <c r="BY73" s="34" t="e">
        <f>627.5095*(BT75-BT74)</f>
        <v>#VALUE!</v>
      </c>
      <c r="BZ73" s="33" t="e">
        <f t="shared" si="50"/>
        <v>#VALUE!</v>
      </c>
      <c r="CA73" s="33" t="e">
        <f t="shared" si="51"/>
        <v>#VALUE!</v>
      </c>
      <c r="CB73" s="105" t="s">
        <v>139</v>
      </c>
      <c r="CC73" s="86" t="e">
        <f t="shared" si="52"/>
        <v>#VALUE!</v>
      </c>
      <c r="CD73" s="39"/>
      <c r="CE73" s="340"/>
      <c r="CF73" s="33" t="e">
        <v>#VALUE!</v>
      </c>
      <c r="CG73" s="33" t="e">
        <v>#VALUE!</v>
      </c>
      <c r="CH73" s="33" t="e">
        <v>#VALUE!</v>
      </c>
      <c r="CI73" s="33" t="e">
        <v>#VALUE!</v>
      </c>
      <c r="CJ73" s="75"/>
    </row>
    <row r="74" spans="1:88" ht="17">
      <c r="A74" s="1">
        <v>16.96</v>
      </c>
      <c r="B74" s="6"/>
      <c r="C74" s="289" t="s">
        <v>70</v>
      </c>
      <c r="D74" s="305" t="s">
        <v>110</v>
      </c>
      <c r="E74" s="305" t="s">
        <v>110</v>
      </c>
      <c r="F74" s="302" t="e">
        <f t="shared" si="53"/>
        <v>#VALUE!</v>
      </c>
      <c r="G74" s="305" t="s">
        <v>110</v>
      </c>
      <c r="H74" s="302" t="e">
        <f t="shared" si="54"/>
        <v>#VALUE!</v>
      </c>
      <c r="I74" s="305" t="s">
        <v>110</v>
      </c>
      <c r="J74" s="304" t="e">
        <f t="shared" si="55"/>
        <v>#VALUE!</v>
      </c>
      <c r="K74" s="18" t="s">
        <v>119</v>
      </c>
      <c r="L74" s="38" t="e">
        <f>627.5095*(D75-D73)</f>
        <v>#VALUE!</v>
      </c>
      <c r="M74" s="38" t="e">
        <f>627.5095*(F75-F73)</f>
        <v>#VALUE!</v>
      </c>
      <c r="N74" s="38" t="e">
        <f>627.5095*(H75-H73)</f>
        <v>#VALUE!</v>
      </c>
      <c r="O74" s="38" t="e">
        <f>627.5095*(J75-J73)</f>
        <v>#VALUE!</v>
      </c>
      <c r="P74" s="38" t="e">
        <f t="shared" si="56"/>
        <v>#VALUE!</v>
      </c>
      <c r="Q74" s="38" t="e">
        <f t="shared" si="57"/>
        <v>#VALUE!</v>
      </c>
      <c r="R74" s="38" t="e">
        <f t="shared" si="58"/>
        <v>#VALUE!</v>
      </c>
      <c r="S74" s="38" t="e">
        <f t="shared" si="59"/>
        <v>#VALUE!</v>
      </c>
      <c r="T74" s="38"/>
      <c r="U74" s="289" t="s">
        <v>70</v>
      </c>
      <c r="V74" s="33" t="s">
        <v>110</v>
      </c>
      <c r="W74" s="33" t="s">
        <v>110</v>
      </c>
      <c r="X74" s="302" t="e">
        <f t="shared" si="60"/>
        <v>#VALUE!</v>
      </c>
      <c r="Y74" s="33" t="s">
        <v>110</v>
      </c>
      <c r="Z74" s="302" t="e">
        <f t="shared" si="61"/>
        <v>#VALUE!</v>
      </c>
      <c r="AA74" s="33" t="s">
        <v>110</v>
      </c>
      <c r="AB74" s="304" t="e">
        <f t="shared" si="62"/>
        <v>#VALUE!</v>
      </c>
      <c r="AC74" s="18" t="s">
        <v>119</v>
      </c>
      <c r="AD74" s="38" t="e">
        <f>627.5095*(V75-V73)</f>
        <v>#VALUE!</v>
      </c>
      <c r="AE74" s="38" t="e">
        <f>627.5095*(X75-X73)</f>
        <v>#VALUE!</v>
      </c>
      <c r="AF74" s="38" t="e">
        <f>627.5095*(Z75-Z73)</f>
        <v>#VALUE!</v>
      </c>
      <c r="AG74" s="38" t="e">
        <f>627.5095*(AB75-AB73)</f>
        <v>#VALUE!</v>
      </c>
      <c r="AH74" s="38" t="e">
        <f t="shared" si="63"/>
        <v>#VALUE!</v>
      </c>
      <c r="AI74" s="38" t="e">
        <f t="shared" si="64"/>
        <v>#VALUE!</v>
      </c>
      <c r="AJ74" s="38" t="e">
        <f t="shared" si="41"/>
        <v>#VALUE!</v>
      </c>
      <c r="AK74" s="38" t="e">
        <f t="shared" si="42"/>
        <v>#VALUE!</v>
      </c>
      <c r="AL74" s="38"/>
      <c r="AM74" s="38"/>
      <c r="AN74" s="5" t="s">
        <v>70</v>
      </c>
      <c r="AO74" s="311">
        <v>-2255.4671138088001</v>
      </c>
      <c r="AP74" s="42">
        <v>-2255.4696121308102</v>
      </c>
      <c r="AQ74" s="42">
        <v>-5.8989565184739998</v>
      </c>
      <c r="AR74" s="33">
        <f t="shared" si="65"/>
        <v>-2261.368568649284</v>
      </c>
      <c r="AS74" s="33">
        <v>-6.0784433016179999</v>
      </c>
      <c r="AT74" s="52">
        <f t="shared" si="66"/>
        <v>-2261.5480554324281</v>
      </c>
      <c r="AU74" s="52">
        <v>-0.27476620886800002</v>
      </c>
      <c r="AV74" s="52">
        <f t="shared" si="67"/>
        <v>-2261.8228216412963</v>
      </c>
      <c r="AW74" s="52">
        <v>-1.568224151194</v>
      </c>
      <c r="AX74" s="52">
        <v>-4.3307327590659996</v>
      </c>
      <c r="AY74" s="52">
        <f t="shared" si="68"/>
        <v>-2261.1892328254207</v>
      </c>
      <c r="AZ74" s="52">
        <f t="shared" si="69"/>
        <v>-2261.099564717596</v>
      </c>
      <c r="BA74" s="18" t="s">
        <v>119</v>
      </c>
      <c r="BB74" s="38">
        <f>627.5095*(AP75-AP73)</f>
        <v>19.15374182069036</v>
      </c>
      <c r="BC74" s="38">
        <f>627.5095*(AR75-AR73)</f>
        <v>17.981475758500917</v>
      </c>
      <c r="BD74" s="38">
        <f>627.5095*(AT75-AT73)</f>
        <v>19.235691464632314</v>
      </c>
      <c r="BE74" s="95">
        <f>627.5095*(AV75-AV73)</f>
        <v>18.752288722565076</v>
      </c>
      <c r="BF74" s="39">
        <f t="shared" si="44"/>
        <v>0.77081296406415944</v>
      </c>
      <c r="BG74" s="39">
        <f t="shared" si="45"/>
        <v>-0.48340274206723777</v>
      </c>
      <c r="BH74" s="358" t="e">
        <f t="shared" si="46"/>
        <v>#VALUE!</v>
      </c>
      <c r="BI74" s="38">
        <f>627.5095*(AY75-AY73)</f>
        <v>16.57405097518421</v>
      </c>
      <c r="BJ74" s="38">
        <f>627.5095*(AZ75-AZ73)</f>
        <v>15.870338583097817</v>
      </c>
      <c r="BK74" s="38"/>
      <c r="BL74" s="5" t="s">
        <v>70</v>
      </c>
      <c r="BM74" s="313">
        <v>-2255.3192775177099</v>
      </c>
      <c r="BN74" s="21" t="s">
        <v>139</v>
      </c>
      <c r="BO74" s="21" t="s">
        <v>139</v>
      </c>
      <c r="BP74" s="28" t="e">
        <f t="shared" si="47"/>
        <v>#VALUE!</v>
      </c>
      <c r="BQ74" s="28" t="s">
        <v>139</v>
      </c>
      <c r="BR74" s="10" t="e">
        <f t="shared" si="48"/>
        <v>#VALUE!</v>
      </c>
      <c r="BS74" s="10" t="s">
        <v>139</v>
      </c>
      <c r="BT74" s="10" t="e">
        <f t="shared" si="49"/>
        <v>#VALUE!</v>
      </c>
      <c r="BU74" s="18" t="s">
        <v>119</v>
      </c>
      <c r="BV74" s="34" t="e">
        <f>627.5095*(BN75-BN73)</f>
        <v>#VALUE!</v>
      </c>
      <c r="BW74" s="34" t="e">
        <f>627.5095*(BP75-BP73)</f>
        <v>#VALUE!</v>
      </c>
      <c r="BX74" s="34" t="e">
        <f>627.5095*(BR75-BR73)</f>
        <v>#VALUE!</v>
      </c>
      <c r="BY74" s="34" t="e">
        <f>627.5095*(BT75-BT73)</f>
        <v>#VALUE!</v>
      </c>
      <c r="BZ74" s="33" t="e">
        <f t="shared" si="50"/>
        <v>#VALUE!</v>
      </c>
      <c r="CA74" s="33" t="e">
        <f t="shared" si="51"/>
        <v>#VALUE!</v>
      </c>
      <c r="CB74" s="105" t="s">
        <v>139</v>
      </c>
      <c r="CC74" s="86" t="e">
        <f t="shared" si="52"/>
        <v>#VALUE!</v>
      </c>
      <c r="CD74" s="39"/>
      <c r="CE74" s="340"/>
      <c r="CF74" s="33" t="e">
        <v>#VALUE!</v>
      </c>
      <c r="CG74" s="33" t="e">
        <v>#VALUE!</v>
      </c>
      <c r="CH74" s="33" t="e">
        <v>#VALUE!</v>
      </c>
      <c r="CI74" s="33" t="e">
        <v>#VALUE!</v>
      </c>
      <c r="CJ74" s="75"/>
    </row>
    <row r="75" spans="1:88" ht="17">
      <c r="A75" s="1">
        <v>-14.1</v>
      </c>
      <c r="B75" s="6"/>
      <c r="C75" s="289" t="s">
        <v>71</v>
      </c>
      <c r="D75" s="305" t="s">
        <v>110</v>
      </c>
      <c r="E75" s="305" t="s">
        <v>110</v>
      </c>
      <c r="F75" s="302" t="e">
        <f t="shared" si="53"/>
        <v>#VALUE!</v>
      </c>
      <c r="G75" s="305" t="s">
        <v>110</v>
      </c>
      <c r="H75" s="302" t="e">
        <f t="shared" si="54"/>
        <v>#VALUE!</v>
      </c>
      <c r="I75" s="305" t="s">
        <v>110</v>
      </c>
      <c r="J75" s="304" t="e">
        <f t="shared" si="55"/>
        <v>#VALUE!</v>
      </c>
      <c r="K75" s="18" t="s">
        <v>120</v>
      </c>
      <c r="L75" s="38" t="e">
        <f>627.5095*(D73-D74)</f>
        <v>#VALUE!</v>
      </c>
      <c r="M75" s="38" t="e">
        <f>627.5095*(F73-F74)</f>
        <v>#VALUE!</v>
      </c>
      <c r="N75" s="38" t="e">
        <f>627.5095*(H73-H74)</f>
        <v>#VALUE!</v>
      </c>
      <c r="O75" s="38" t="e">
        <f>627.5095*(J73-J74)</f>
        <v>#VALUE!</v>
      </c>
      <c r="P75" s="38" t="e">
        <f t="shared" si="56"/>
        <v>#VALUE!</v>
      </c>
      <c r="Q75" s="38" t="e">
        <f t="shared" si="57"/>
        <v>#VALUE!</v>
      </c>
      <c r="R75" s="38" t="e">
        <f t="shared" si="58"/>
        <v>#VALUE!</v>
      </c>
      <c r="S75" s="38" t="e">
        <f t="shared" si="59"/>
        <v>#VALUE!</v>
      </c>
      <c r="T75" s="38"/>
      <c r="U75" s="289" t="s">
        <v>71</v>
      </c>
      <c r="V75" s="33" t="s">
        <v>110</v>
      </c>
      <c r="W75" s="33" t="s">
        <v>110</v>
      </c>
      <c r="X75" s="302" t="e">
        <f t="shared" si="60"/>
        <v>#VALUE!</v>
      </c>
      <c r="Y75" s="33" t="s">
        <v>110</v>
      </c>
      <c r="Z75" s="302" t="e">
        <f t="shared" si="61"/>
        <v>#VALUE!</v>
      </c>
      <c r="AA75" s="33" t="s">
        <v>110</v>
      </c>
      <c r="AB75" s="304" t="e">
        <f t="shared" si="62"/>
        <v>#VALUE!</v>
      </c>
      <c r="AC75" s="18" t="s">
        <v>120</v>
      </c>
      <c r="AD75" s="38" t="e">
        <f>627.5095*(V73-V74)</f>
        <v>#VALUE!</v>
      </c>
      <c r="AE75" s="38" t="e">
        <f>627.5095*(X73-X74)</f>
        <v>#VALUE!</v>
      </c>
      <c r="AF75" s="38" t="e">
        <f>627.5095*(Z73-Z74)</f>
        <v>#VALUE!</v>
      </c>
      <c r="AG75" s="38" t="e">
        <f>627.5095*(AB73-AB74)</f>
        <v>#VALUE!</v>
      </c>
      <c r="AH75" s="38" t="e">
        <f t="shared" si="63"/>
        <v>#VALUE!</v>
      </c>
      <c r="AI75" s="38" t="e">
        <f t="shared" si="64"/>
        <v>#VALUE!</v>
      </c>
      <c r="AJ75" s="38" t="e">
        <f t="shared" si="41"/>
        <v>#VALUE!</v>
      </c>
      <c r="AK75" s="38" t="e">
        <f t="shared" si="42"/>
        <v>#VALUE!</v>
      </c>
      <c r="AL75" s="38"/>
      <c r="AM75" s="38"/>
      <c r="AN75" s="5" t="s">
        <v>71</v>
      </c>
      <c r="AO75" s="311">
        <v>-2255.4487475208798</v>
      </c>
      <c r="AP75" s="42">
        <v>-2255.4514062633998</v>
      </c>
      <c r="AQ75" s="42">
        <v>-5.9195454782579997</v>
      </c>
      <c r="AR75" s="33">
        <f t="shared" si="65"/>
        <v>-2261.3709517416578</v>
      </c>
      <c r="AS75" s="33">
        <v>-6.0913273746329999</v>
      </c>
      <c r="AT75" s="52">
        <f t="shared" si="66"/>
        <v>-2261.5427336380326</v>
      </c>
      <c r="AU75" s="52">
        <v>-0.27869952327199998</v>
      </c>
      <c r="AV75" s="52">
        <f t="shared" si="67"/>
        <v>-2261.8214331613044</v>
      </c>
      <c r="AW75" s="52">
        <v>-1.5778111442060001</v>
      </c>
      <c r="AX75" s="52">
        <v>-4.341734334051</v>
      </c>
      <c r="AY75" s="52">
        <f t="shared" si="68"/>
        <v>-2261.1874245123295</v>
      </c>
      <c r="AZ75" s="52">
        <f t="shared" si="69"/>
        <v>-2261.0956608976662</v>
      </c>
      <c r="BA75" s="18" t="s">
        <v>120</v>
      </c>
      <c r="BB75" s="38">
        <f>627.5095*(AP73-AP74)</f>
        <v>-7.7293870649142233</v>
      </c>
      <c r="BC75" s="38">
        <f>627.5095*(AR73-AR74)</f>
        <v>-19.476888862405204</v>
      </c>
      <c r="BD75" s="38">
        <f>627.5095*(AT73-AT74)</f>
        <v>-15.896214924400972</v>
      </c>
      <c r="BE75" s="95">
        <f>627.5095*(AV73-AV74)</f>
        <v>-17.881004337104098</v>
      </c>
      <c r="BF75" s="39">
        <f t="shared" si="44"/>
        <v>1.5958845253011056</v>
      </c>
      <c r="BG75" s="39">
        <f t="shared" si="45"/>
        <v>-1.984789412703126</v>
      </c>
      <c r="BH75" s="358" t="e">
        <f t="shared" si="46"/>
        <v>#VALUE!</v>
      </c>
      <c r="BI75" s="38">
        <f>627.5095*(AY73-AY74)</f>
        <v>-15.439317331444155</v>
      </c>
      <c r="BJ75" s="38">
        <f>627.5095*(AZ73-AZ74)</f>
        <v>-13.420654490892536</v>
      </c>
      <c r="BK75" s="38"/>
      <c r="BL75" s="5" t="s">
        <v>71</v>
      </c>
      <c r="BM75" s="313">
        <v>-2255.3014080080002</v>
      </c>
      <c r="BN75" s="21" t="s">
        <v>139</v>
      </c>
      <c r="BO75" s="21" t="s">
        <v>139</v>
      </c>
      <c r="BP75" s="28" t="e">
        <f t="shared" si="47"/>
        <v>#VALUE!</v>
      </c>
      <c r="BQ75" s="28" t="s">
        <v>139</v>
      </c>
      <c r="BR75" s="10" t="e">
        <f t="shared" si="48"/>
        <v>#VALUE!</v>
      </c>
      <c r="BS75" s="10" t="s">
        <v>139</v>
      </c>
      <c r="BT75" s="10" t="e">
        <f t="shared" si="49"/>
        <v>#VALUE!</v>
      </c>
      <c r="BU75" s="18" t="s">
        <v>120</v>
      </c>
      <c r="BV75" s="34" t="e">
        <f>627.5095*(BN73-BN74)</f>
        <v>#VALUE!</v>
      </c>
      <c r="BW75" s="34" t="e">
        <f>627.5095*(BP73-BP74)</f>
        <v>#VALUE!</v>
      </c>
      <c r="BX75" s="34" t="e">
        <f>627.5095*(BR73-BR74)</f>
        <v>#VALUE!</v>
      </c>
      <c r="BY75" s="34" t="e">
        <f>627.5095*(BT73-BT74)</f>
        <v>#VALUE!</v>
      </c>
      <c r="BZ75" s="33" t="e">
        <f t="shared" si="50"/>
        <v>#VALUE!</v>
      </c>
      <c r="CA75" s="33" t="e">
        <f t="shared" si="51"/>
        <v>#VALUE!</v>
      </c>
      <c r="CB75" s="105" t="s">
        <v>139</v>
      </c>
      <c r="CC75" s="86" t="e">
        <f t="shared" si="52"/>
        <v>#VALUE!</v>
      </c>
      <c r="CD75" s="39"/>
      <c r="CE75" s="340"/>
      <c r="CF75" s="33" t="e">
        <v>#VALUE!</v>
      </c>
      <c r="CG75" s="33" t="e">
        <v>#VALUE!</v>
      </c>
      <c r="CH75" s="33" t="e">
        <v>#VALUE!</v>
      </c>
      <c r="CI75" s="33" t="e">
        <v>#VALUE!</v>
      </c>
      <c r="CJ75" s="75"/>
    </row>
    <row r="76" spans="1:88" ht="17">
      <c r="A76" s="1">
        <v>2.66</v>
      </c>
      <c r="B76" s="6"/>
      <c r="C76" s="289" t="s">
        <v>72</v>
      </c>
      <c r="D76" s="305" t="s">
        <v>110</v>
      </c>
      <c r="E76" s="305" t="s">
        <v>110</v>
      </c>
      <c r="F76" s="302" t="e">
        <f t="shared" si="53"/>
        <v>#VALUE!</v>
      </c>
      <c r="G76" s="305" t="s">
        <v>110</v>
      </c>
      <c r="H76" s="302" t="e">
        <f t="shared" si="54"/>
        <v>#VALUE!</v>
      </c>
      <c r="I76" s="305" t="s">
        <v>110</v>
      </c>
      <c r="J76" s="304" t="e">
        <f t="shared" si="55"/>
        <v>#VALUE!</v>
      </c>
      <c r="K76" s="18" t="s">
        <v>118</v>
      </c>
      <c r="L76" s="38" t="e">
        <f>627.5095*(D78-D77)</f>
        <v>#VALUE!</v>
      </c>
      <c r="M76" s="38" t="e">
        <f>627.5095*(F78-F77)</f>
        <v>#VALUE!</v>
      </c>
      <c r="N76" s="38" t="e">
        <f>627.5095*(H78-H77)</f>
        <v>#VALUE!</v>
      </c>
      <c r="O76" s="38" t="e">
        <f>627.5095*(J78-J77)</f>
        <v>#VALUE!</v>
      </c>
      <c r="P76" s="38" t="e">
        <f t="shared" si="56"/>
        <v>#VALUE!</v>
      </c>
      <c r="Q76" s="38" t="e">
        <f t="shared" si="57"/>
        <v>#VALUE!</v>
      </c>
      <c r="R76" s="38" t="e">
        <f t="shared" si="58"/>
        <v>#VALUE!</v>
      </c>
      <c r="S76" s="38" t="e">
        <f t="shared" si="59"/>
        <v>#VALUE!</v>
      </c>
      <c r="T76" s="38"/>
      <c r="U76" s="289" t="s">
        <v>72</v>
      </c>
      <c r="V76" s="33" t="s">
        <v>110</v>
      </c>
      <c r="W76" s="33" t="s">
        <v>110</v>
      </c>
      <c r="X76" s="302" t="e">
        <f t="shared" si="60"/>
        <v>#VALUE!</v>
      </c>
      <c r="Y76" s="33" t="s">
        <v>110</v>
      </c>
      <c r="Z76" s="302" t="e">
        <f t="shared" si="61"/>
        <v>#VALUE!</v>
      </c>
      <c r="AA76" s="33" t="s">
        <v>110</v>
      </c>
      <c r="AB76" s="304" t="e">
        <f t="shared" si="62"/>
        <v>#VALUE!</v>
      </c>
      <c r="AC76" s="18" t="s">
        <v>118</v>
      </c>
      <c r="AD76" s="38" t="e">
        <f>627.5095*(V78-V77)</f>
        <v>#VALUE!</v>
      </c>
      <c r="AE76" s="38" t="e">
        <f>627.5095*(X78-X77)</f>
        <v>#VALUE!</v>
      </c>
      <c r="AF76" s="38" t="e">
        <f>627.5095*(Z78-Z77)</f>
        <v>#VALUE!</v>
      </c>
      <c r="AG76" s="38" t="e">
        <f>627.5095*(AB78-AB77)</f>
        <v>#VALUE!</v>
      </c>
      <c r="AH76" s="38" t="e">
        <f t="shared" si="63"/>
        <v>#VALUE!</v>
      </c>
      <c r="AI76" s="38" t="e">
        <f t="shared" si="64"/>
        <v>#VALUE!</v>
      </c>
      <c r="AJ76" s="38" t="e">
        <f t="shared" si="41"/>
        <v>#VALUE!</v>
      </c>
      <c r="AK76" s="38" t="e">
        <f t="shared" si="42"/>
        <v>#VALUE!</v>
      </c>
      <c r="AL76" s="38"/>
      <c r="AM76" s="38"/>
      <c r="AN76" s="5" t="s">
        <v>72</v>
      </c>
      <c r="AO76" s="311">
        <v>-2182.1132315959499</v>
      </c>
      <c r="AP76" s="42">
        <v>-2182.11607459898</v>
      </c>
      <c r="AQ76" s="42">
        <v>-5.7333047111250002</v>
      </c>
      <c r="AR76" s="33">
        <f t="shared" si="65"/>
        <v>-2187.8493793101052</v>
      </c>
      <c r="AS76" s="33">
        <v>-5.9292608145820003</v>
      </c>
      <c r="AT76" s="52">
        <f t="shared" si="66"/>
        <v>-2188.045335413562</v>
      </c>
      <c r="AU76" s="52">
        <v>-0.26049539572300001</v>
      </c>
      <c r="AV76" s="52">
        <f t="shared" si="67"/>
        <v>-2188.305830809285</v>
      </c>
      <c r="AW76" s="52">
        <v>-1.508861782446</v>
      </c>
      <c r="AX76" s="52">
        <v>-4.2244429286780001</v>
      </c>
      <c r="AY76" s="52">
        <f t="shared" si="68"/>
        <v>-2187.6883600408755</v>
      </c>
      <c r="AZ76" s="52">
        <f t="shared" si="69"/>
        <v>-2187.6078504062616</v>
      </c>
      <c r="BA76" s="18" t="s">
        <v>118</v>
      </c>
      <c r="BB76" s="38">
        <f>627.5095*(AP78-AP77)</f>
        <v>15.953543439652195</v>
      </c>
      <c r="BC76" s="38">
        <f>627.5095*(AR78-AR77)</f>
        <v>-2.6356423509519757</v>
      </c>
      <c r="BD76" s="38">
        <f>627.5095*(AT78-AT77)</f>
        <v>4.5896511156492288</v>
      </c>
      <c r="BE76" s="95">
        <f>627.5095*(AV78-AV77)</f>
        <v>1.1746390540142186</v>
      </c>
      <c r="BF76" s="39">
        <f t="shared" si="44"/>
        <v>3.8102814049661946</v>
      </c>
      <c r="BG76" s="39">
        <f t="shared" si="45"/>
        <v>-3.4150120616350099</v>
      </c>
      <c r="BH76" s="358" t="e">
        <f t="shared" si="46"/>
        <v>#VALUE!</v>
      </c>
      <c r="BI76" s="38">
        <f>627.5095*(AY78-AY77)</f>
        <v>1.1180695678250976</v>
      </c>
      <c r="BJ76" s="38">
        <f>627.5095*(AZ78-AZ77)</f>
        <v>2.9949719588585797</v>
      </c>
      <c r="BK76" s="38"/>
      <c r="BL76" s="5" t="s">
        <v>72</v>
      </c>
      <c r="BM76" s="313">
        <v>-2181.9547708559498</v>
      </c>
      <c r="BN76" s="21" t="s">
        <v>139</v>
      </c>
      <c r="BO76" s="21" t="s">
        <v>139</v>
      </c>
      <c r="BP76" s="28" t="e">
        <f t="shared" si="47"/>
        <v>#VALUE!</v>
      </c>
      <c r="BQ76" s="28" t="s">
        <v>139</v>
      </c>
      <c r="BR76" s="10" t="e">
        <f t="shared" si="48"/>
        <v>#VALUE!</v>
      </c>
      <c r="BS76" s="10" t="s">
        <v>139</v>
      </c>
      <c r="BT76" s="10" t="e">
        <f t="shared" si="49"/>
        <v>#VALUE!</v>
      </c>
      <c r="BU76" s="18" t="s">
        <v>118</v>
      </c>
      <c r="BV76" s="34" t="e">
        <f>627.5095*(BN78-BN77)</f>
        <v>#VALUE!</v>
      </c>
      <c r="BW76" s="34" t="e">
        <f>627.5095*(BP78-BP77)</f>
        <v>#VALUE!</v>
      </c>
      <c r="BX76" s="34" t="e">
        <f>627.5095*(BR78-BR77)</f>
        <v>#VALUE!</v>
      </c>
      <c r="BY76" s="34" t="e">
        <f>627.5095*(BT78-BT77)</f>
        <v>#VALUE!</v>
      </c>
      <c r="BZ76" s="33" t="e">
        <f t="shared" si="50"/>
        <v>#VALUE!</v>
      </c>
      <c r="CA76" s="33" t="e">
        <f t="shared" si="51"/>
        <v>#VALUE!</v>
      </c>
      <c r="CB76" s="105" t="s">
        <v>139</v>
      </c>
      <c r="CC76" s="86" t="e">
        <f t="shared" si="52"/>
        <v>#VALUE!</v>
      </c>
      <c r="CD76" s="39"/>
      <c r="CE76" s="340"/>
      <c r="CF76" s="33" t="e">
        <v>#VALUE!</v>
      </c>
      <c r="CG76" s="33" t="e">
        <v>#VALUE!</v>
      </c>
      <c r="CH76" s="33" t="e">
        <v>#VALUE!</v>
      </c>
      <c r="CI76" s="33" t="e">
        <v>#VALUE!</v>
      </c>
      <c r="CJ76" s="75"/>
    </row>
    <row r="77" spans="1:88" ht="17">
      <c r="A77" s="1">
        <v>12.01</v>
      </c>
      <c r="B77" s="6"/>
      <c r="C77" s="289" t="s">
        <v>73</v>
      </c>
      <c r="D77" s="305" t="s">
        <v>110</v>
      </c>
      <c r="E77" s="305" t="s">
        <v>110</v>
      </c>
      <c r="F77" s="302" t="e">
        <f t="shared" si="53"/>
        <v>#VALUE!</v>
      </c>
      <c r="G77" s="305" t="s">
        <v>110</v>
      </c>
      <c r="H77" s="302" t="e">
        <f t="shared" si="54"/>
        <v>#VALUE!</v>
      </c>
      <c r="I77" s="305" t="s">
        <v>110</v>
      </c>
      <c r="J77" s="304" t="e">
        <f t="shared" si="55"/>
        <v>#VALUE!</v>
      </c>
      <c r="K77" s="18" t="s">
        <v>119</v>
      </c>
      <c r="L77" s="38" t="e">
        <f>627.5095*(D78-D76)</f>
        <v>#VALUE!</v>
      </c>
      <c r="M77" s="38" t="e">
        <f>627.5095*(F78-F76)</f>
        <v>#VALUE!</v>
      </c>
      <c r="N77" s="38" t="e">
        <f>627.5095*(H78-H76)</f>
        <v>#VALUE!</v>
      </c>
      <c r="O77" s="38" t="e">
        <f>627.5095*(J78-J76)</f>
        <v>#VALUE!</v>
      </c>
      <c r="P77" s="38" t="e">
        <f t="shared" si="56"/>
        <v>#VALUE!</v>
      </c>
      <c r="Q77" s="38" t="e">
        <f t="shared" si="57"/>
        <v>#VALUE!</v>
      </c>
      <c r="R77" s="38" t="e">
        <f t="shared" si="58"/>
        <v>#VALUE!</v>
      </c>
      <c r="S77" s="38" t="e">
        <f t="shared" si="59"/>
        <v>#VALUE!</v>
      </c>
      <c r="T77" s="38"/>
      <c r="U77" s="289" t="s">
        <v>73</v>
      </c>
      <c r="V77" s="33" t="s">
        <v>110</v>
      </c>
      <c r="W77" s="33" t="s">
        <v>110</v>
      </c>
      <c r="X77" s="302" t="e">
        <f t="shared" si="60"/>
        <v>#VALUE!</v>
      </c>
      <c r="Y77" s="33" t="s">
        <v>110</v>
      </c>
      <c r="Z77" s="302" t="e">
        <f t="shared" si="61"/>
        <v>#VALUE!</v>
      </c>
      <c r="AA77" s="33" t="s">
        <v>110</v>
      </c>
      <c r="AB77" s="304" t="e">
        <f t="shared" si="62"/>
        <v>#VALUE!</v>
      </c>
      <c r="AC77" s="18" t="s">
        <v>119</v>
      </c>
      <c r="AD77" s="38" t="e">
        <f>627.5095*(V78-V76)</f>
        <v>#VALUE!</v>
      </c>
      <c r="AE77" s="38" t="e">
        <f>627.5095*(X78-X76)</f>
        <v>#VALUE!</v>
      </c>
      <c r="AF77" s="38" t="e">
        <f>627.5095*(Z78-Z76)</f>
        <v>#VALUE!</v>
      </c>
      <c r="AG77" s="38" t="e">
        <f>627.5095*(AB78-AB76)</f>
        <v>#VALUE!</v>
      </c>
      <c r="AH77" s="38" t="e">
        <f t="shared" si="63"/>
        <v>#VALUE!</v>
      </c>
      <c r="AI77" s="38" t="e">
        <f t="shared" si="64"/>
        <v>#VALUE!</v>
      </c>
      <c r="AJ77" s="38" t="e">
        <f t="shared" si="41"/>
        <v>#VALUE!</v>
      </c>
      <c r="AK77" s="38" t="e">
        <f t="shared" si="42"/>
        <v>#VALUE!</v>
      </c>
      <c r="AL77" s="38"/>
      <c r="AM77" s="38"/>
      <c r="AN77" s="5" t="s">
        <v>73</v>
      </c>
      <c r="AO77" s="311">
        <v>-2182.1179071732699</v>
      </c>
      <c r="AP77" s="42">
        <v>-2182.12041689323</v>
      </c>
      <c r="AQ77" s="42">
        <v>-5.7020151675779998</v>
      </c>
      <c r="AR77" s="33">
        <f t="shared" si="65"/>
        <v>-2187.8224320608078</v>
      </c>
      <c r="AS77" s="33">
        <v>-5.9082598686859997</v>
      </c>
      <c r="AT77" s="52">
        <f t="shared" si="66"/>
        <v>-2188.0286767619159</v>
      </c>
      <c r="AU77" s="52">
        <v>-0.25564003305799998</v>
      </c>
      <c r="AV77" s="52">
        <f t="shared" si="67"/>
        <v>-2188.2843167949741</v>
      </c>
      <c r="AW77" s="52">
        <v>-1.4919853201390001</v>
      </c>
      <c r="AX77" s="52">
        <v>-4.2100296994519999</v>
      </c>
      <c r="AY77" s="52">
        <f t="shared" si="68"/>
        <v>-2187.6697809726188</v>
      </c>
      <c r="AZ77" s="52">
        <f t="shared" si="69"/>
        <v>-2187.5934555025174</v>
      </c>
      <c r="BA77" s="18" t="s">
        <v>119</v>
      </c>
      <c r="BB77" s="38">
        <f>627.5095*(AP78-AP76)</f>
        <v>13.228712546038816</v>
      </c>
      <c r="BC77" s="38">
        <f>627.5095*(AR78-AR76)</f>
        <v>14.27401258199493</v>
      </c>
      <c r="BD77" s="38">
        <f>627.5095*(AT78-AT76)</f>
        <v>15.043113280792298</v>
      </c>
      <c r="BE77" s="95">
        <f>627.5095*(AV78-AV76)</f>
        <v>14.674887417254865</v>
      </c>
      <c r="BF77" s="39">
        <f t="shared" si="44"/>
        <v>0.40087483525993584</v>
      </c>
      <c r="BG77" s="39">
        <f t="shared" si="45"/>
        <v>-0.36822586353743247</v>
      </c>
      <c r="BH77" s="358" t="e">
        <f t="shared" si="46"/>
        <v>#VALUE!</v>
      </c>
      <c r="BI77" s="38">
        <f>627.5095*(AY78-AY76)</f>
        <v>12.77661140006099</v>
      </c>
      <c r="BJ77" s="38">
        <f>627.5095*(AZ78-AZ76)</f>
        <v>12.027910809950093</v>
      </c>
      <c r="BK77" s="38"/>
      <c r="BL77" s="5" t="s">
        <v>73</v>
      </c>
      <c r="BM77" s="313">
        <v>-2181.9603467437</v>
      </c>
      <c r="BN77" s="21" t="s">
        <v>139</v>
      </c>
      <c r="BO77" s="21" t="s">
        <v>139</v>
      </c>
      <c r="BP77" s="28" t="e">
        <f t="shared" si="47"/>
        <v>#VALUE!</v>
      </c>
      <c r="BQ77" s="28" t="s">
        <v>139</v>
      </c>
      <c r="BR77" s="10" t="e">
        <f t="shared" si="48"/>
        <v>#VALUE!</v>
      </c>
      <c r="BS77" s="10" t="s">
        <v>139</v>
      </c>
      <c r="BT77" s="10" t="e">
        <f t="shared" si="49"/>
        <v>#VALUE!</v>
      </c>
      <c r="BU77" s="18" t="s">
        <v>119</v>
      </c>
      <c r="BV77" s="34" t="e">
        <f>627.5095*(BN78-BN76)</f>
        <v>#VALUE!</v>
      </c>
      <c r="BW77" s="34" t="e">
        <f>627.5095*(BP78-BP76)</f>
        <v>#VALUE!</v>
      </c>
      <c r="BX77" s="34" t="e">
        <f>627.5095*(BR78-BR76)</f>
        <v>#VALUE!</v>
      </c>
      <c r="BY77" s="34" t="e">
        <f>627.5095*(BT78-BT76)</f>
        <v>#VALUE!</v>
      </c>
      <c r="BZ77" s="33" t="e">
        <f t="shared" si="50"/>
        <v>#VALUE!</v>
      </c>
      <c r="CA77" s="33" t="e">
        <f t="shared" si="51"/>
        <v>#VALUE!</v>
      </c>
      <c r="CB77" s="105" t="s">
        <v>139</v>
      </c>
      <c r="CC77" s="86" t="e">
        <f t="shared" si="52"/>
        <v>#VALUE!</v>
      </c>
      <c r="CD77" s="39"/>
      <c r="CE77" s="340"/>
      <c r="CF77" s="33" t="e">
        <v>#VALUE!</v>
      </c>
      <c r="CG77" s="33" t="e">
        <v>#VALUE!</v>
      </c>
      <c r="CH77" s="33" t="e">
        <v>#VALUE!</v>
      </c>
      <c r="CI77" s="33" t="e">
        <v>#VALUE!</v>
      </c>
      <c r="CJ77" s="75"/>
    </row>
    <row r="78" spans="1:88" ht="17">
      <c r="A78" s="1">
        <v>-9.35</v>
      </c>
      <c r="B78" s="6"/>
      <c r="C78" s="289" t="s">
        <v>74</v>
      </c>
      <c r="D78" s="305" t="s">
        <v>110</v>
      </c>
      <c r="E78" s="305" t="s">
        <v>110</v>
      </c>
      <c r="F78" s="302" t="e">
        <f t="shared" si="53"/>
        <v>#VALUE!</v>
      </c>
      <c r="G78" s="305" t="s">
        <v>110</v>
      </c>
      <c r="H78" s="302" t="e">
        <f t="shared" si="54"/>
        <v>#VALUE!</v>
      </c>
      <c r="I78" s="305" t="s">
        <v>110</v>
      </c>
      <c r="J78" s="304" t="e">
        <f t="shared" si="55"/>
        <v>#VALUE!</v>
      </c>
      <c r="K78" s="18" t="s">
        <v>120</v>
      </c>
      <c r="L78" s="38" t="e">
        <f>627.5095*(D76-D77)</f>
        <v>#VALUE!</v>
      </c>
      <c r="M78" s="38" t="e">
        <f>627.5095*(F76-F77)</f>
        <v>#VALUE!</v>
      </c>
      <c r="N78" s="38" t="e">
        <f>627.5095*(H76-H77)</f>
        <v>#VALUE!</v>
      </c>
      <c r="O78" s="38" t="e">
        <f>627.5095*(J76-J77)</f>
        <v>#VALUE!</v>
      </c>
      <c r="P78" s="38" t="e">
        <f t="shared" si="56"/>
        <v>#VALUE!</v>
      </c>
      <c r="Q78" s="38" t="e">
        <f t="shared" si="57"/>
        <v>#VALUE!</v>
      </c>
      <c r="R78" s="38" t="e">
        <f t="shared" si="58"/>
        <v>#VALUE!</v>
      </c>
      <c r="S78" s="38" t="e">
        <f t="shared" si="59"/>
        <v>#VALUE!</v>
      </c>
      <c r="T78" s="38"/>
      <c r="U78" s="289" t="s">
        <v>74</v>
      </c>
      <c r="V78" s="33" t="s">
        <v>110</v>
      </c>
      <c r="W78" s="33" t="s">
        <v>110</v>
      </c>
      <c r="X78" s="302" t="e">
        <f t="shared" si="60"/>
        <v>#VALUE!</v>
      </c>
      <c r="Y78" s="33" t="s">
        <v>110</v>
      </c>
      <c r="Z78" s="302" t="e">
        <f t="shared" si="61"/>
        <v>#VALUE!</v>
      </c>
      <c r="AA78" s="33" t="s">
        <v>110</v>
      </c>
      <c r="AB78" s="304" t="e">
        <f t="shared" si="62"/>
        <v>#VALUE!</v>
      </c>
      <c r="AC78" s="18" t="s">
        <v>120</v>
      </c>
      <c r="AD78" s="38" t="e">
        <f>627.5095*(V76-V77)</f>
        <v>#VALUE!</v>
      </c>
      <c r="AE78" s="38" t="e">
        <f>627.5095*(X76-X77)</f>
        <v>#VALUE!</v>
      </c>
      <c r="AF78" s="38" t="e">
        <f>627.5095*(Z76-Z77)</f>
        <v>#VALUE!</v>
      </c>
      <c r="AG78" s="38" t="e">
        <f>627.5095*(AB76-AB77)</f>
        <v>#VALUE!</v>
      </c>
      <c r="AH78" s="38" t="e">
        <f t="shared" si="63"/>
        <v>#VALUE!</v>
      </c>
      <c r="AI78" s="38" t="e">
        <f t="shared" si="64"/>
        <v>#VALUE!</v>
      </c>
      <c r="AJ78" s="38" t="e">
        <f t="shared" si="41"/>
        <v>#VALUE!</v>
      </c>
      <c r="AK78" s="38" t="e">
        <f t="shared" si="42"/>
        <v>#VALUE!</v>
      </c>
      <c r="AL78" s="38"/>
      <c r="AM78" s="38"/>
      <c r="AN78" s="5" t="s">
        <v>74</v>
      </c>
      <c r="AO78" s="311">
        <v>-2182.0922319177598</v>
      </c>
      <c r="AP78" s="42">
        <v>-2182.0949933045199</v>
      </c>
      <c r="AQ78" s="42">
        <v>-5.7316389195540003</v>
      </c>
      <c r="AR78" s="33">
        <f t="shared" si="65"/>
        <v>-2187.8266322240738</v>
      </c>
      <c r="AS78" s="33">
        <v>-5.9263693830820001</v>
      </c>
      <c r="AT78" s="52">
        <f t="shared" si="66"/>
        <v>-2188.021362687602</v>
      </c>
      <c r="AU78" s="52">
        <v>-0.26108220096399998</v>
      </c>
      <c r="AV78" s="52">
        <f t="shared" si="67"/>
        <v>-2188.2824448885663</v>
      </c>
      <c r="AW78" s="52">
        <v>-1.5057239914189999</v>
      </c>
      <c r="AX78" s="52">
        <v>-4.2259149281350004</v>
      </c>
      <c r="AY78" s="52">
        <f t="shared" si="68"/>
        <v>-2187.6679992154218</v>
      </c>
      <c r="AZ78" s="52">
        <f t="shared" si="69"/>
        <v>-2187.5886827110953</v>
      </c>
      <c r="BA78" s="18" t="s">
        <v>120</v>
      </c>
      <c r="BB78" s="38">
        <f>627.5095*(AP76-AP77)</f>
        <v>2.7248308936133805</v>
      </c>
      <c r="BC78" s="38">
        <f>627.5095*(AR76-AR77)</f>
        <v>-16.909654932946907</v>
      </c>
      <c r="BD78" s="38">
        <f>627.5095*(AT76-AT77)</f>
        <v>-10.453462165143069</v>
      </c>
      <c r="BE78" s="95">
        <f>627.5095*(AV76-AV77)</f>
        <v>-13.500248363240646</v>
      </c>
      <c r="BF78" s="39">
        <f t="shared" si="44"/>
        <v>3.4094065697062614</v>
      </c>
      <c r="BG78" s="39">
        <f t="shared" si="45"/>
        <v>-3.0467861980975766</v>
      </c>
      <c r="BH78" s="358" t="e">
        <f t="shared" si="46"/>
        <v>#VALUE!</v>
      </c>
      <c r="BI78" s="38">
        <f>627.5095*(AY76-AY77)</f>
        <v>-11.65854183223589</v>
      </c>
      <c r="BJ78" s="38">
        <f>627.5095*(AZ76-AZ77)</f>
        <v>-9.0329388510915134</v>
      </c>
      <c r="BK78" s="38"/>
      <c r="BL78" s="5" t="s">
        <v>74</v>
      </c>
      <c r="BM78" s="313">
        <v>-2181.9347271176898</v>
      </c>
      <c r="BN78" s="21" t="s">
        <v>139</v>
      </c>
      <c r="BO78" s="21" t="s">
        <v>139</v>
      </c>
      <c r="BP78" s="28" t="e">
        <f t="shared" si="47"/>
        <v>#VALUE!</v>
      </c>
      <c r="BQ78" s="28" t="s">
        <v>139</v>
      </c>
      <c r="BR78" s="10" t="e">
        <f t="shared" si="48"/>
        <v>#VALUE!</v>
      </c>
      <c r="BS78" s="10" t="s">
        <v>139</v>
      </c>
      <c r="BT78" s="10" t="e">
        <f t="shared" si="49"/>
        <v>#VALUE!</v>
      </c>
      <c r="BU78" s="18" t="s">
        <v>120</v>
      </c>
      <c r="BV78" s="34" t="e">
        <f>627.5095*(BN76-BN77)</f>
        <v>#VALUE!</v>
      </c>
      <c r="BW78" s="34" t="e">
        <f>627.5095*(BP76-BP77)</f>
        <v>#VALUE!</v>
      </c>
      <c r="BX78" s="34" t="e">
        <f>627.5095*(BR76-BR77)</f>
        <v>#VALUE!</v>
      </c>
      <c r="BY78" s="34" t="e">
        <f>627.5095*(BT76-BT77)</f>
        <v>#VALUE!</v>
      </c>
      <c r="BZ78" s="33" t="e">
        <f t="shared" si="50"/>
        <v>#VALUE!</v>
      </c>
      <c r="CA78" s="33" t="e">
        <f t="shared" si="51"/>
        <v>#VALUE!</v>
      </c>
      <c r="CB78" s="105" t="s">
        <v>139</v>
      </c>
      <c r="CC78" s="86" t="e">
        <f t="shared" si="52"/>
        <v>#VALUE!</v>
      </c>
      <c r="CD78" s="39"/>
      <c r="CE78" s="340"/>
      <c r="CF78" s="33" t="e">
        <v>#VALUE!</v>
      </c>
      <c r="CG78" s="33" t="e">
        <v>#VALUE!</v>
      </c>
      <c r="CH78" s="33" t="e">
        <v>#VALUE!</v>
      </c>
      <c r="CI78" s="33" t="e">
        <v>#VALUE!</v>
      </c>
      <c r="CJ78" s="75"/>
    </row>
    <row r="79" spans="1:88" ht="17">
      <c r="A79" s="1">
        <v>25.39</v>
      </c>
      <c r="B79" s="6"/>
      <c r="C79" s="289" t="s">
        <v>75</v>
      </c>
      <c r="D79" s="305">
        <v>-1123.61615293565</v>
      </c>
      <c r="E79" s="303">
        <v>-1.9048082</v>
      </c>
      <c r="F79" s="302">
        <f t="shared" si="53"/>
        <v>-1125.5209611356499</v>
      </c>
      <c r="G79" s="303">
        <v>-2.02208856173</v>
      </c>
      <c r="H79" s="302">
        <f t="shared" si="54"/>
        <v>-1125.63824149738</v>
      </c>
      <c r="I79" s="33">
        <v>-7.8344541088E-2</v>
      </c>
      <c r="J79" s="304">
        <f t="shared" si="55"/>
        <v>-1125.716586038468</v>
      </c>
      <c r="K79" s="18" t="s">
        <v>118</v>
      </c>
      <c r="L79" s="38">
        <f>627.5095*(D81-D80)</f>
        <v>11.54765024424298</v>
      </c>
      <c r="M79" s="38">
        <f>627.5095*(F81-F80)</f>
        <v>23.497771734691309</v>
      </c>
      <c r="N79" s="38">
        <f>627.5095*(H81-H80)</f>
        <v>21.125282754728392</v>
      </c>
      <c r="O79" s="38">
        <f>627.5095*(J81-J80)</f>
        <v>21.920785071226884</v>
      </c>
      <c r="P79" s="38">
        <f t="shared" si="56"/>
        <v>-1.5769866634644245</v>
      </c>
      <c r="Q79" s="38">
        <f t="shared" si="57"/>
        <v>0.79550231649849223</v>
      </c>
      <c r="R79" s="38">
        <f t="shared" si="58"/>
        <v>-5.0062336850622557E-3</v>
      </c>
      <c r="S79" s="38">
        <f t="shared" si="59"/>
        <v>-4.1392013640226821E-3</v>
      </c>
      <c r="T79" s="38"/>
      <c r="U79" s="289" t="s">
        <v>75</v>
      </c>
      <c r="V79" s="33">
        <v>-1123.5427563799201</v>
      </c>
      <c r="W79" s="33">
        <v>-1.56782771</v>
      </c>
      <c r="X79" s="302">
        <f t="shared" si="60"/>
        <v>-1125.1105840899202</v>
      </c>
      <c r="Y79" s="33">
        <v>-1.7076178949030001</v>
      </c>
      <c r="Z79" s="302">
        <f t="shared" si="61"/>
        <v>-1125.2503742748231</v>
      </c>
      <c r="AA79" s="33">
        <v>-6.3673296670999996E-2</v>
      </c>
      <c r="AB79" s="304">
        <f t="shared" si="62"/>
        <v>-1125.314047571494</v>
      </c>
      <c r="AC79" s="18" t="s">
        <v>118</v>
      </c>
      <c r="AD79" s="38">
        <f>627.5095*(V81-V80)</f>
        <v>9.3426356577026208</v>
      </c>
      <c r="AE79" s="38">
        <f>627.5095*(X81-X80)</f>
        <v>17.406641015346199</v>
      </c>
      <c r="AF79" s="38">
        <f>627.5095*(Z81-Z80)</f>
        <v>15.210013494255819</v>
      </c>
      <c r="AG79" s="38">
        <f>627.5095*(AB81-AB80)</f>
        <v>15.380205552215914</v>
      </c>
      <c r="AH79" s="38">
        <f t="shared" si="63"/>
        <v>-2.0264354631302854</v>
      </c>
      <c r="AI79" s="38">
        <f t="shared" si="64"/>
        <v>0.17019205796009551</v>
      </c>
      <c r="AJ79" s="38">
        <f t="shared" si="41"/>
        <v>-2.0718619466510546E-2</v>
      </c>
      <c r="AK79" s="38">
        <f t="shared" si="42"/>
        <v>-2.1201963035542448E-2</v>
      </c>
      <c r="AL79" s="38"/>
      <c r="AM79" s="38"/>
      <c r="AN79" s="5" t="s">
        <v>75</v>
      </c>
      <c r="AO79" s="311">
        <v>-1123.61615293563</v>
      </c>
      <c r="AP79" s="42">
        <v>-1123.6158141594001</v>
      </c>
      <c r="AQ79" s="42">
        <v>-1.9559650833023401</v>
      </c>
      <c r="AR79" s="33">
        <f t="shared" si="65"/>
        <v>-1125.5717792427024</v>
      </c>
      <c r="AS79" s="33">
        <v>-2.0218527991054698</v>
      </c>
      <c r="AT79" s="52">
        <f t="shared" si="66"/>
        <v>-1125.6376669585056</v>
      </c>
      <c r="AU79" s="52">
        <v>-7.8319801288999999E-2</v>
      </c>
      <c r="AV79" s="52">
        <f t="shared" si="67"/>
        <v>-1125.7159867597945</v>
      </c>
      <c r="AW79" s="52">
        <v>-0.51060784939199999</v>
      </c>
      <c r="AX79" s="52">
        <v>-1.44535723391</v>
      </c>
      <c r="AY79" s="52">
        <f t="shared" si="68"/>
        <v>-1125.520445456556</v>
      </c>
      <c r="AZ79" s="52">
        <f t="shared" si="69"/>
        <v>-1125.4947785634831</v>
      </c>
      <c r="BA79" s="18" t="s">
        <v>118</v>
      </c>
      <c r="BB79" s="38">
        <f>627.5095*(AP81-AP80)</f>
        <v>11.564341890333786</v>
      </c>
      <c r="BC79" s="38">
        <f>627.5095*(AR81-AR80)</f>
        <v>28.270905404974116</v>
      </c>
      <c r="BD79" s="38">
        <f>627.5095*(AT81-AT80)</f>
        <v>21.130288988413454</v>
      </c>
      <c r="BE79" s="95">
        <f>627.5095*(AV81-AV80)</f>
        <v>21.924924272590907</v>
      </c>
      <c r="BF79" s="39">
        <f t="shared" si="44"/>
        <v>-6.3459811323832085</v>
      </c>
      <c r="BG79" s="39">
        <f t="shared" si="45"/>
        <v>0.79463528417745266</v>
      </c>
      <c r="BH79" s="358">
        <f t="shared" si="46"/>
        <v>0.62395988264832525</v>
      </c>
      <c r="BI79" s="38">
        <f>627.5095*(AY81-AY80)</f>
        <v>23.511206453438419</v>
      </c>
      <c r="BJ79" s="38">
        <f>627.5095*(AZ81-AZ80)</f>
        <v>21.131356977884586</v>
      </c>
      <c r="BK79" s="38"/>
      <c r="BL79" s="5" t="s">
        <v>75</v>
      </c>
      <c r="BM79" s="313">
        <v>-1123.5427563799301</v>
      </c>
      <c r="BN79" s="42">
        <v>-1123.5425515178599</v>
      </c>
      <c r="BO79" s="21">
        <v>-1.61065732419667</v>
      </c>
      <c r="BP79" s="28">
        <f t="shared" si="47"/>
        <v>-1125.1532088420565</v>
      </c>
      <c r="BQ79" s="28">
        <v>-1.7073592237631099</v>
      </c>
      <c r="BR79" s="10">
        <f t="shared" si="48"/>
        <v>-1125.2499107416231</v>
      </c>
      <c r="BS79" s="10">
        <v>-6.3649865488000001E-2</v>
      </c>
      <c r="BT79" s="10">
        <f t="shared" si="49"/>
        <v>-1125.3135606071112</v>
      </c>
      <c r="BU79" s="18" t="s">
        <v>118</v>
      </c>
      <c r="BV79" s="34">
        <f>627.5095*(BN81-BN80)</f>
        <v>9.3647962372305944</v>
      </c>
      <c r="BW79" s="34">
        <f>627.5095*(BP81-BP80)</f>
        <v>20.805359828435101</v>
      </c>
      <c r="BX79" s="34">
        <f>627.5095*(BR81-BR80)</f>
        <v>15.230732113722329</v>
      </c>
      <c r="BY79" s="34">
        <f>627.5095*(BT81-BT80)</f>
        <v>15.401407515251456</v>
      </c>
      <c r="BZ79" s="33">
        <f t="shared" si="50"/>
        <v>-5.4039523131836447</v>
      </c>
      <c r="CA79" s="33">
        <f t="shared" si="51"/>
        <v>0.17067540152912741</v>
      </c>
      <c r="CB79" s="105">
        <v>-1123.5425515178599</v>
      </c>
      <c r="CC79" s="86">
        <f t="shared" si="52"/>
        <v>0</v>
      </c>
      <c r="CD79" s="39">
        <f t="shared" ref="CD79:CD108" si="70">BE79-BY79</f>
        <v>6.5235167573394506</v>
      </c>
      <c r="CE79" s="340"/>
      <c r="CF79" s="33">
        <v>15.210013494255819</v>
      </c>
      <c r="CG79" s="33">
        <v>15.380205552215914</v>
      </c>
      <c r="CH79" s="33">
        <v>21.125282754728392</v>
      </c>
      <c r="CI79" s="33">
        <v>21.920785071226884</v>
      </c>
      <c r="CJ79" s="75"/>
    </row>
    <row r="80" spans="1:88" ht="17">
      <c r="A80" s="2">
        <v>0.19</v>
      </c>
      <c r="B80" s="6"/>
      <c r="C80" s="289" t="s">
        <v>76</v>
      </c>
      <c r="D80" s="305">
        <v>-1123.6353077277699</v>
      </c>
      <c r="E80" s="303">
        <v>-1.9234288500000001</v>
      </c>
      <c r="F80" s="302">
        <f t="shared" si="53"/>
        <v>-1125.5587365777699</v>
      </c>
      <c r="G80" s="303">
        <v>-2.036803133601</v>
      </c>
      <c r="H80" s="302">
        <f t="shared" si="54"/>
        <v>-1125.672110861371</v>
      </c>
      <c r="I80" s="33">
        <v>-7.9522086780000001E-2</v>
      </c>
      <c r="J80" s="304">
        <f t="shared" si="55"/>
        <v>-1125.7516329481509</v>
      </c>
      <c r="K80" s="18" t="s">
        <v>119</v>
      </c>
      <c r="L80" s="38">
        <f>627.5095*(D81-D79)</f>
        <v>-0.47216378154101279</v>
      </c>
      <c r="M80" s="38">
        <f>627.5095*(F81-F79)</f>
        <v>-0.20667706226929602</v>
      </c>
      <c r="N80" s="38">
        <f>627.5095*(H81-H79)</f>
        <v>-0.12806490859215444</v>
      </c>
      <c r="O80" s="38">
        <f>627.5095*(J81-J79)</f>
        <v>-7.1483700455493474E-2</v>
      </c>
      <c r="P80" s="38">
        <f t="shared" si="56"/>
        <v>0.13519336181380254</v>
      </c>
      <c r="Q80" s="38">
        <f t="shared" si="57"/>
        <v>5.6581208136660968E-2</v>
      </c>
      <c r="R80" s="38">
        <f t="shared" si="58"/>
        <v>9.4564042377473789E-3</v>
      </c>
      <c r="S80" s="38">
        <f t="shared" si="59"/>
        <v>1.0234064199452983E-2</v>
      </c>
      <c r="T80" s="38"/>
      <c r="U80" s="289" t="s">
        <v>76</v>
      </c>
      <c r="V80" s="33">
        <v>-1123.5587010165</v>
      </c>
      <c r="W80" s="33">
        <v>-1.58028703</v>
      </c>
      <c r="X80" s="302">
        <f t="shared" si="60"/>
        <v>-1125.1389880464999</v>
      </c>
      <c r="Y80" s="33">
        <v>-1.7165274241320001</v>
      </c>
      <c r="Z80" s="302">
        <f t="shared" si="61"/>
        <v>-1125.275228440632</v>
      </c>
      <c r="AA80" s="33">
        <v>-6.3884991804999999E-2</v>
      </c>
      <c r="AB80" s="304">
        <f t="shared" si="62"/>
        <v>-1125.339113432437</v>
      </c>
      <c r="AC80" s="18" t="s">
        <v>119</v>
      </c>
      <c r="AD80" s="38">
        <f>627.5095*(V81-V79)</f>
        <v>-0.66277527022494531</v>
      </c>
      <c r="AE80" s="38">
        <f>627.5095*(X81-X79)</f>
        <v>-0.41711157601745436</v>
      </c>
      <c r="AF80" s="38">
        <f>627.5095*(Z81-Z79)</f>
        <v>-0.38621166537087609</v>
      </c>
      <c r="AG80" s="38">
        <f>627.5095*(AB81-AB79)</f>
        <v>-0.34886031516998095</v>
      </c>
      <c r="AH80" s="38">
        <f t="shared" si="63"/>
        <v>6.8251260847473405E-2</v>
      </c>
      <c r="AI80" s="38">
        <f t="shared" si="64"/>
        <v>3.7351350200895139E-2</v>
      </c>
      <c r="AJ80" s="38">
        <f t="shared" si="41"/>
        <v>2.0045930974670556E-2</v>
      </c>
      <c r="AK80" s="38">
        <f t="shared" si="42"/>
        <v>2.0516217262078473E-2</v>
      </c>
      <c r="AL80" s="38"/>
      <c r="AM80" s="38"/>
      <c r="AN80" s="5" t="s">
        <v>76</v>
      </c>
      <c r="AO80" s="311">
        <v>-1123.6353077277599</v>
      </c>
      <c r="AP80" s="42">
        <v>-1123.63499805171</v>
      </c>
      <c r="AQ80" s="42">
        <v>-1.9820042173461401</v>
      </c>
      <c r="AR80" s="33">
        <f t="shared" si="65"/>
        <v>-1125.6170022690562</v>
      </c>
      <c r="AS80" s="33">
        <v>-2.0365613184663398</v>
      </c>
      <c r="AT80" s="52">
        <f t="shared" si="66"/>
        <v>-1125.6715593701763</v>
      </c>
      <c r="AU80" s="52">
        <v>-7.9497204557000004E-2</v>
      </c>
      <c r="AV80" s="52">
        <f t="shared" si="67"/>
        <v>-1125.7510565747332</v>
      </c>
      <c r="AW80" s="52">
        <v>-0.52517145052400005</v>
      </c>
      <c r="AX80" s="52">
        <v>-1.456832766822</v>
      </c>
      <c r="AY80" s="52">
        <f t="shared" si="68"/>
        <v>-1125.5582545220711</v>
      </c>
      <c r="AZ80" s="52">
        <f t="shared" si="69"/>
        <v>-1125.5288806485787</v>
      </c>
      <c r="BA80" s="18" t="s">
        <v>119</v>
      </c>
      <c r="BB80" s="38">
        <f>627.5095*(AP81-AP79)</f>
        <v>-0.47373278111246303</v>
      </c>
      <c r="BC80" s="38">
        <f>627.5095*(AR81-AR79)</f>
        <v>-0.10697325080082146</v>
      </c>
      <c r="BD80" s="38">
        <f>627.5095*(AT81-AT79)</f>
        <v>-0.13752131282990182</v>
      </c>
      <c r="BE80" s="95">
        <f>627.5095*(AV81-AV79)</f>
        <v>-8.1717764654946456E-2</v>
      </c>
      <c r="BF80" s="39">
        <f t="shared" si="44"/>
        <v>2.5255486145875E-2</v>
      </c>
      <c r="BG80" s="39">
        <f t="shared" si="45"/>
        <v>5.5803548174955364E-2</v>
      </c>
      <c r="BH80" s="358">
        <f t="shared" si="46"/>
        <v>1.8922484261468142E-2</v>
      </c>
      <c r="BI80" s="38">
        <f>627.5095*(AY81-AY79)</f>
        <v>-0.21434134343945777</v>
      </c>
      <c r="BJ80" s="38">
        <f>627.5095*(AZ81-AZ79)</f>
        <v>-0.2680253894020781</v>
      </c>
      <c r="BK80" s="38"/>
      <c r="BL80" s="5" t="s">
        <v>76</v>
      </c>
      <c r="BM80" s="313">
        <v>-1123.55870101652</v>
      </c>
      <c r="BN80" s="42">
        <v>-1123.5585479978299</v>
      </c>
      <c r="BO80" s="21">
        <v>-1.62834066921445</v>
      </c>
      <c r="BP80" s="28">
        <f t="shared" si="47"/>
        <v>-1125.1868886670443</v>
      </c>
      <c r="BQ80" s="28">
        <v>-1.71628187204552</v>
      </c>
      <c r="BR80" s="10">
        <f t="shared" si="48"/>
        <v>-1125.2748298698755</v>
      </c>
      <c r="BS80" s="10">
        <v>-6.3863080328000005E-2</v>
      </c>
      <c r="BT80" s="10">
        <f t="shared" si="49"/>
        <v>-1125.3386929502035</v>
      </c>
      <c r="BU80" s="18" t="s">
        <v>119</v>
      </c>
      <c r="BV80" s="34">
        <f>627.5095*(BN81-BN79)</f>
        <v>-0.67314691050361786</v>
      </c>
      <c r="BW80" s="34">
        <f>627.5095*(BP81-BP79)</f>
        <v>-0.32905030972008614</v>
      </c>
      <c r="BX80" s="34">
        <f>627.5095*(BR81-BR79)</f>
        <v>-0.40625759634554665</v>
      </c>
      <c r="BY80" s="34">
        <f>627.5095*(BT81-BT79)</f>
        <v>-0.36937653243205942</v>
      </c>
      <c r="BZ80" s="33">
        <f t="shared" si="50"/>
        <v>-4.0326222711973281E-2</v>
      </c>
      <c r="CA80" s="33">
        <f t="shared" si="51"/>
        <v>3.6881063913487222E-2</v>
      </c>
      <c r="CB80" s="105">
        <v>-1123.5585479978299</v>
      </c>
      <c r="CC80" s="86">
        <f t="shared" si="52"/>
        <v>0</v>
      </c>
      <c r="CD80" s="39">
        <f t="shared" si="70"/>
        <v>0.28765876777711297</v>
      </c>
      <c r="CE80" s="340"/>
      <c r="CF80" s="33">
        <v>-0.38621166537087609</v>
      </c>
      <c r="CG80" s="33">
        <v>-0.34886031516998095</v>
      </c>
      <c r="CH80" s="33">
        <v>-0.12806490859215444</v>
      </c>
      <c r="CI80" s="33">
        <v>-7.1483700455493474E-2</v>
      </c>
      <c r="CJ80" s="75"/>
    </row>
    <row r="81" spans="1:88" ht="17">
      <c r="A81" s="1">
        <v>25.2</v>
      </c>
      <c r="B81" s="6"/>
      <c r="C81" s="289" t="s">
        <v>77</v>
      </c>
      <c r="D81" s="305">
        <v>-1123.6169053765</v>
      </c>
      <c r="E81" s="303">
        <v>-1.9043851199999999</v>
      </c>
      <c r="F81" s="302">
        <f t="shared" si="53"/>
        <v>-1125.5212904964999</v>
      </c>
      <c r="G81" s="303">
        <v>-2.0215402052939999</v>
      </c>
      <c r="H81" s="302">
        <f t="shared" si="54"/>
        <v>-1125.638445581794</v>
      </c>
      <c r="I81" s="33">
        <v>-7.8254373197000002E-2</v>
      </c>
      <c r="J81" s="304">
        <f t="shared" si="55"/>
        <v>-1125.7166999549911</v>
      </c>
      <c r="K81" s="18" t="s">
        <v>120</v>
      </c>
      <c r="L81" s="38">
        <f>627.5095*(D79-D80)</f>
        <v>12.019814025783992</v>
      </c>
      <c r="M81" s="38">
        <f>627.5095*(F79-F80)</f>
        <v>23.704448796960605</v>
      </c>
      <c r="N81" s="38">
        <f>627.5095*(H79-H80)</f>
        <v>21.253347663320543</v>
      </c>
      <c r="O81" s="38">
        <f>627.5095*(J79-J80)</f>
        <v>21.992268771682376</v>
      </c>
      <c r="P81" s="38">
        <f t="shared" si="56"/>
        <v>-1.7121800252782293</v>
      </c>
      <c r="Q81" s="38">
        <f t="shared" si="57"/>
        <v>0.73892110836183278</v>
      </c>
      <c r="R81" s="38">
        <f t="shared" si="58"/>
        <v>-1.4462637922814991E-2</v>
      </c>
      <c r="S81" s="38">
        <f t="shared" si="59"/>
        <v>-1.4373265563477844E-2</v>
      </c>
      <c r="T81" s="38"/>
      <c r="U81" s="289" t="s">
        <v>77</v>
      </c>
      <c r="V81" s="33">
        <v>-1123.5438125794999</v>
      </c>
      <c r="W81" s="33">
        <v>-1.56743622</v>
      </c>
      <c r="X81" s="302">
        <f t="shared" si="60"/>
        <v>-1125.1112487994999</v>
      </c>
      <c r="Y81" s="33">
        <v>-1.7071771627629999</v>
      </c>
      <c r="Z81" s="302">
        <f t="shared" si="61"/>
        <v>-1125.2509897422628</v>
      </c>
      <c r="AA81" s="33">
        <v>-6.3613773508000002E-2</v>
      </c>
      <c r="AB81" s="304">
        <f t="shared" si="62"/>
        <v>-1125.3146035157708</v>
      </c>
      <c r="AC81" s="18" t="s">
        <v>120</v>
      </c>
      <c r="AD81" s="38">
        <f>627.5095*(V79-V80)</f>
        <v>10.005410927927567</v>
      </c>
      <c r="AE81" s="38">
        <f>627.5095*(X79-X80)</f>
        <v>17.823752591363654</v>
      </c>
      <c r="AF81" s="38">
        <f>627.5095*(Z79-Z80)</f>
        <v>15.596225159626695</v>
      </c>
      <c r="AG81" s="38">
        <f>627.5095*(AB79-AB80)</f>
        <v>15.729065867385895</v>
      </c>
      <c r="AH81" s="38">
        <f t="shared" si="63"/>
        <v>-2.0946867239777589</v>
      </c>
      <c r="AI81" s="38">
        <f t="shared" si="64"/>
        <v>0.13284070775920043</v>
      </c>
      <c r="AJ81" s="38">
        <f t="shared" si="41"/>
        <v>-4.0764550441179992E-2</v>
      </c>
      <c r="AK81" s="38">
        <f t="shared" si="42"/>
        <v>-4.1718180297619867E-2</v>
      </c>
      <c r="AL81" s="38"/>
      <c r="AM81" s="38"/>
      <c r="AN81" s="5" t="s">
        <v>77</v>
      </c>
      <c r="AO81" s="311">
        <v>-1123.6169053765</v>
      </c>
      <c r="AP81" s="42">
        <v>-1123.6165691006099</v>
      </c>
      <c r="AQ81" s="42">
        <v>-1.9553806148117401</v>
      </c>
      <c r="AR81" s="33">
        <f t="shared" si="65"/>
        <v>-1125.5719497154216</v>
      </c>
      <c r="AS81" s="33">
        <v>-2.0213170120484198</v>
      </c>
      <c r="AT81" s="52">
        <f t="shared" si="66"/>
        <v>-1125.6378861126584</v>
      </c>
      <c r="AU81" s="52">
        <v>-7.8230872677999996E-2</v>
      </c>
      <c r="AV81" s="52">
        <f t="shared" si="67"/>
        <v>-1125.7161169853364</v>
      </c>
      <c r="AW81" s="52">
        <v>-0.510275546734</v>
      </c>
      <c r="AX81" s="52">
        <v>-1.445105068078</v>
      </c>
      <c r="AY81" s="52">
        <f t="shared" si="68"/>
        <v>-1125.5207870312149</v>
      </c>
      <c r="AZ81" s="52">
        <f t="shared" si="69"/>
        <v>-1125.4952056891113</v>
      </c>
      <c r="BA81" s="18" t="s">
        <v>120</v>
      </c>
      <c r="BB81" s="38">
        <f>627.5095*(AP79-AP80)</f>
        <v>12.03807467144625</v>
      </c>
      <c r="BC81" s="38">
        <f>627.5095*(AR79-AR80)</f>
        <v>28.377878655774936</v>
      </c>
      <c r="BD81" s="38">
        <f>627.5095*(AT79-AT80)</f>
        <v>21.267810301243358</v>
      </c>
      <c r="BE81" s="95">
        <f>627.5095*(AV79-AV80)</f>
        <v>22.006642037245854</v>
      </c>
      <c r="BF81" s="39">
        <f t="shared" si="44"/>
        <v>-6.3712366185290819</v>
      </c>
      <c r="BG81" s="39">
        <f t="shared" si="45"/>
        <v>0.73883173600249563</v>
      </c>
      <c r="BH81" s="358">
        <f t="shared" si="46"/>
        <v>0.60503739838685533</v>
      </c>
      <c r="BI81" s="38">
        <f>627.5095*(AY79-AY80)</f>
        <v>23.725547796877876</v>
      </c>
      <c r="BJ81" s="38">
        <f>627.5095*(AZ79-AZ80)</f>
        <v>21.399382367286666</v>
      </c>
      <c r="BK81" s="38"/>
      <c r="BL81" s="5" t="s">
        <v>77</v>
      </c>
      <c r="BM81" s="313">
        <v>-1123.5438125795199</v>
      </c>
      <c r="BN81" s="42">
        <v>-1123.5436242456999</v>
      </c>
      <c r="BO81" s="21">
        <v>-1.61010897138148</v>
      </c>
      <c r="BP81" s="28">
        <f t="shared" si="47"/>
        <v>-1125.1537332170815</v>
      </c>
      <c r="BQ81" s="28">
        <v>-1.706933908586</v>
      </c>
      <c r="BR81" s="10">
        <f t="shared" si="48"/>
        <v>-1125.250558154286</v>
      </c>
      <c r="BS81" s="10">
        <v>-6.3591091774000005E-2</v>
      </c>
      <c r="BT81" s="10">
        <f t="shared" si="49"/>
        <v>-1125.31414924606</v>
      </c>
      <c r="BU81" s="18" t="s">
        <v>120</v>
      </c>
      <c r="BV81" s="34">
        <f>627.5095*(BN79-BN80)</f>
        <v>10.037943147734213</v>
      </c>
      <c r="BW81" s="34">
        <f>627.5095*(BP79-BP80)</f>
        <v>21.134410138155186</v>
      </c>
      <c r="BX81" s="34">
        <f>627.5095*(BR79-BR80)</f>
        <v>15.636989710067875</v>
      </c>
      <c r="BY81" s="34">
        <f>627.5095*(BT79-BT80)</f>
        <v>15.770784047683515</v>
      </c>
      <c r="BZ81" s="33">
        <f t="shared" si="50"/>
        <v>-5.363626090471671</v>
      </c>
      <c r="CA81" s="33">
        <f t="shared" si="51"/>
        <v>0.1337943376156403</v>
      </c>
      <c r="CB81" s="105">
        <v>-1123.5436242456999</v>
      </c>
      <c r="CC81" s="86">
        <f t="shared" si="52"/>
        <v>0</v>
      </c>
      <c r="CD81" s="39">
        <f t="shared" si="70"/>
        <v>6.2358579895623389</v>
      </c>
      <c r="CE81" s="340"/>
      <c r="CF81" s="33">
        <v>15.596225159626695</v>
      </c>
      <c r="CG81" s="33">
        <v>15.729065867385895</v>
      </c>
      <c r="CH81" s="33">
        <v>21.253347663320543</v>
      </c>
      <c r="CI81" s="33">
        <v>21.992268771682376</v>
      </c>
      <c r="CJ81" s="75"/>
    </row>
    <row r="82" spans="1:88" ht="17">
      <c r="A82" s="1">
        <v>13.76</v>
      </c>
      <c r="B82" s="6"/>
      <c r="C82" s="289" t="s">
        <v>78</v>
      </c>
      <c r="D82" s="305">
        <v>-1205.0460196834499</v>
      </c>
      <c r="E82" s="303">
        <v>-2.19767278</v>
      </c>
      <c r="F82" s="302">
        <f t="shared" si="53"/>
        <v>-1207.2436924634499</v>
      </c>
      <c r="G82" s="303">
        <v>-2.3402304125379998</v>
      </c>
      <c r="H82" s="302">
        <f t="shared" si="54"/>
        <v>-1207.3862500959879</v>
      </c>
      <c r="I82" s="33">
        <v>-8.8852123502999994E-2</v>
      </c>
      <c r="J82" s="304">
        <f t="shared" si="55"/>
        <v>-1207.475102219491</v>
      </c>
      <c r="K82" s="18" t="s">
        <v>118</v>
      </c>
      <c r="L82" s="38">
        <f>627.5095*(D84-D83)</f>
        <v>13.124580582262759</v>
      </c>
      <c r="M82" s="38">
        <f>627.5095*(F84-F83)</f>
        <v>17.813375491895673</v>
      </c>
      <c r="N82" s="38">
        <f>627.5095*(H84-H83)</f>
        <v>15.680987091628639</v>
      </c>
      <c r="O82" s="38">
        <f>627.5095*(J84-J83)</f>
        <v>16.093797547143822</v>
      </c>
      <c r="P82" s="38">
        <f t="shared" si="56"/>
        <v>-1.7195779447518511</v>
      </c>
      <c r="Q82" s="38">
        <f t="shared" si="57"/>
        <v>0.41281045551518325</v>
      </c>
      <c r="R82" s="38">
        <f t="shared" si="58"/>
        <v>-0.16167754536582635</v>
      </c>
      <c r="S82" s="38">
        <f t="shared" si="59"/>
        <v>-0.17457704768722238</v>
      </c>
      <c r="T82" s="38"/>
      <c r="U82" s="289" t="s">
        <v>78</v>
      </c>
      <c r="V82" s="33">
        <v>-1204.9550406273499</v>
      </c>
      <c r="W82" s="33">
        <v>-1.8220877600000001</v>
      </c>
      <c r="X82" s="302">
        <f t="shared" si="60"/>
        <v>-1206.7771283873499</v>
      </c>
      <c r="Y82" s="33">
        <v>-1.988781905445</v>
      </c>
      <c r="Z82" s="302">
        <f t="shared" si="61"/>
        <v>-1206.9438225327949</v>
      </c>
      <c r="AA82" s="33">
        <v>-7.1722147055000005E-2</v>
      </c>
      <c r="AB82" s="304">
        <f t="shared" si="62"/>
        <v>-1207.0155446798499</v>
      </c>
      <c r="AC82" s="18" t="s">
        <v>118</v>
      </c>
      <c r="AD82" s="38">
        <f>627.5095*(V84-V83)</f>
        <v>13.140450542459917</v>
      </c>
      <c r="AE82" s="38">
        <f>627.5095*(X84-X83)</f>
        <v>17.248309707189946</v>
      </c>
      <c r="AF82" s="38">
        <f>627.5095*(Z84-Z83)</f>
        <v>15.276893599280385</v>
      </c>
      <c r="AG82" s="38">
        <f>627.5095*(AB84-AB83)</f>
        <v>15.630796050630458</v>
      </c>
      <c r="AH82" s="38">
        <f t="shared" si="63"/>
        <v>-1.6175136565594883</v>
      </c>
      <c r="AI82" s="38">
        <f t="shared" si="64"/>
        <v>0.35390245135007348</v>
      </c>
      <c r="AJ82" s="38">
        <f t="shared" si="41"/>
        <v>-0.16017772991128254</v>
      </c>
      <c r="AK82" s="38">
        <f t="shared" si="42"/>
        <v>-0.17283410269537214</v>
      </c>
      <c r="AL82" s="38"/>
      <c r="AM82" s="38"/>
      <c r="AN82" s="5" t="s">
        <v>78</v>
      </c>
      <c r="AO82" s="311">
        <v>-1205.0460196834499</v>
      </c>
      <c r="AP82" s="42">
        <v>-1205.0459426976099</v>
      </c>
      <c r="AQ82" s="42">
        <v>-2.2540629776940002</v>
      </c>
      <c r="AR82" s="33">
        <f t="shared" si="65"/>
        <v>-1207.300005675304</v>
      </c>
      <c r="AS82" s="33">
        <v>-2.3409114716519999</v>
      </c>
      <c r="AT82" s="52">
        <f t="shared" si="66"/>
        <v>-1207.3868541692618</v>
      </c>
      <c r="AU82" s="52">
        <v>-8.8951459651000001E-2</v>
      </c>
      <c r="AV82" s="52">
        <f t="shared" si="67"/>
        <v>-1207.4758056289129</v>
      </c>
      <c r="AW82" s="52">
        <v>-0.58728497281400005</v>
      </c>
      <c r="AX82" s="52">
        <v>-1.6667780048800001</v>
      </c>
      <c r="AY82" s="52">
        <f t="shared" si="68"/>
        <v>-1207.2418379610706</v>
      </c>
      <c r="AZ82" s="52">
        <f t="shared" si="69"/>
        <v>-1207.212754103954</v>
      </c>
      <c r="BA82" s="18" t="s">
        <v>118</v>
      </c>
      <c r="BB82" s="38">
        <f>627.5095*(AP84-AP83)</f>
        <v>13.255788125072399</v>
      </c>
      <c r="BC82" s="38">
        <f>627.5095*(AR84-AR83)</f>
        <v>18.320621208166031</v>
      </c>
      <c r="BD82" s="38">
        <f>627.5095*(AT84-AT83)</f>
        <v>15.842664636994465</v>
      </c>
      <c r="BE82" s="95">
        <f>627.5095*(AV84-AV83)</f>
        <v>16.268374594831045</v>
      </c>
      <c r="BF82" s="39">
        <f t="shared" si="44"/>
        <v>-2.0522466133349866</v>
      </c>
      <c r="BG82" s="39">
        <f t="shared" si="45"/>
        <v>0.42570995783657928</v>
      </c>
      <c r="BH82" s="358">
        <f t="shared" si="46"/>
        <v>5.9151133702416203E-2</v>
      </c>
      <c r="BI82" s="38">
        <f>627.5095*(AY84-AY83)</f>
        <v>18.008307346785902</v>
      </c>
      <c r="BJ82" s="38">
        <f>627.5095*(AZ84-AZ83)</f>
        <v>17.852150415810478</v>
      </c>
      <c r="BK82" s="38"/>
      <c r="BL82" s="5" t="s">
        <v>78</v>
      </c>
      <c r="BM82" s="313">
        <v>-1204.95504062743</v>
      </c>
      <c r="BN82" s="42">
        <v>-1204.9552368356999</v>
      </c>
      <c r="BO82" s="21">
        <v>-1.8711337258615901</v>
      </c>
      <c r="BP82" s="28">
        <f t="shared" si="47"/>
        <v>-1206.8263705615616</v>
      </c>
      <c r="BQ82" s="28">
        <v>-1.9884496662376601</v>
      </c>
      <c r="BR82" s="10">
        <f t="shared" si="48"/>
        <v>-1206.9436865019375</v>
      </c>
      <c r="BS82" s="10">
        <v>-7.1681610219999997E-2</v>
      </c>
      <c r="BT82" s="10">
        <f t="shared" si="49"/>
        <v>-1207.0153681121574</v>
      </c>
      <c r="BU82" s="18" t="s">
        <v>118</v>
      </c>
      <c r="BV82" s="34">
        <f>627.5095*(BN84-BN83)</f>
        <v>13.241537447144342</v>
      </c>
      <c r="BW82" s="34">
        <f>627.5095*(BP84-BP83)</f>
        <v>17.909640178323873</v>
      </c>
      <c r="BX82" s="34">
        <f>627.5095*(BR84-BR83)</f>
        <v>15.437071329191667</v>
      </c>
      <c r="BY82" s="34">
        <f>627.5095*(BT84-BT83)</f>
        <v>15.80363015332583</v>
      </c>
      <c r="BZ82" s="33">
        <f t="shared" si="50"/>
        <v>-2.1060100249980422</v>
      </c>
      <c r="CA82" s="33">
        <f t="shared" si="51"/>
        <v>0.36655882413416307</v>
      </c>
      <c r="CB82" s="105">
        <v>-1204.9552368356999</v>
      </c>
      <c r="CC82" s="86">
        <f t="shared" si="52"/>
        <v>0</v>
      </c>
      <c r="CD82" s="39">
        <f t="shared" si="70"/>
        <v>0.46474444150521421</v>
      </c>
      <c r="CE82" s="340"/>
      <c r="CF82" s="33">
        <v>15.276893599280385</v>
      </c>
      <c r="CG82" s="33">
        <v>15.630796050630458</v>
      </c>
      <c r="CH82" s="33">
        <v>15.680987091628639</v>
      </c>
      <c r="CI82" s="33">
        <v>16.093797547143822</v>
      </c>
      <c r="CJ82" s="75"/>
    </row>
    <row r="83" spans="1:88" ht="17">
      <c r="A83" s="1">
        <v>2.39</v>
      </c>
      <c r="B83" s="6"/>
      <c r="C83" s="289" t="s">
        <v>79</v>
      </c>
      <c r="D83" s="305">
        <v>-1205.0639158358999</v>
      </c>
      <c r="E83" s="303">
        <v>-2.20497166</v>
      </c>
      <c r="F83" s="302">
        <f t="shared" si="53"/>
        <v>-1207.2688874958999</v>
      </c>
      <c r="G83" s="303">
        <v>-2.3454649910069998</v>
      </c>
      <c r="H83" s="302">
        <f t="shared" si="54"/>
        <v>-1207.409380826907</v>
      </c>
      <c r="I83" s="33">
        <v>-8.9314809080999993E-2</v>
      </c>
      <c r="J83" s="304">
        <f t="shared" si="55"/>
        <v>-1207.498695635988</v>
      </c>
      <c r="K83" s="18" t="s">
        <v>119</v>
      </c>
      <c r="L83" s="38">
        <f>627.5095*(D84-D82)</f>
        <v>1.8945749064263284</v>
      </c>
      <c r="M83" s="38">
        <f>627.5095*(F84-F82)</f>
        <v>2.0032532766945024</v>
      </c>
      <c r="N83" s="38">
        <f>627.5095*(H84-H82)</f>
        <v>1.1662336979543908</v>
      </c>
      <c r="O83" s="38">
        <f>627.5095*(J84-J82)</f>
        <v>1.2887045577702929</v>
      </c>
      <c r="P83" s="38">
        <f t="shared" si="56"/>
        <v>-0.71454871892420946</v>
      </c>
      <c r="Q83" s="38">
        <f t="shared" si="57"/>
        <v>0.12247085981590211</v>
      </c>
      <c r="R83" s="38">
        <f t="shared" si="58"/>
        <v>7.6548151938657716E-2</v>
      </c>
      <c r="S83" s="38">
        <f t="shared" si="59"/>
        <v>7.9897464597123324E-2</v>
      </c>
      <c r="T83" s="38"/>
      <c r="U83" s="289" t="s">
        <v>79</v>
      </c>
      <c r="V83" s="33">
        <v>-1204.9714299964501</v>
      </c>
      <c r="W83" s="33">
        <v>-1.8301186599999999</v>
      </c>
      <c r="X83" s="302">
        <f t="shared" si="60"/>
        <v>-1206.80154865645</v>
      </c>
      <c r="Y83" s="33">
        <v>-1.994200901378</v>
      </c>
      <c r="Z83" s="302">
        <f t="shared" si="61"/>
        <v>-1206.9656308978281</v>
      </c>
      <c r="AA83" s="33">
        <v>-7.2232100650000006E-2</v>
      </c>
      <c r="AB83" s="304">
        <f t="shared" si="62"/>
        <v>-1207.037862998478</v>
      </c>
      <c r="AC83" s="18" t="s">
        <v>119</v>
      </c>
      <c r="AD83" s="38">
        <f>627.5095*(V84-V82)</f>
        <v>2.8559657331250938</v>
      </c>
      <c r="AE83" s="38">
        <f>627.5095*(X84-X82)</f>
        <v>1.9243588543087076</v>
      </c>
      <c r="AF83" s="38">
        <f>627.5095*(Z84-Z82)</f>
        <v>1.5919373615006469</v>
      </c>
      <c r="AG83" s="38">
        <f>627.5095*(AB84-AB82)</f>
        <v>1.6258390874739679</v>
      </c>
      <c r="AH83" s="38">
        <f t="shared" si="63"/>
        <v>-0.29851976683473969</v>
      </c>
      <c r="AI83" s="38">
        <f t="shared" si="64"/>
        <v>3.3901725973320973E-2</v>
      </c>
      <c r="AJ83" s="38">
        <f t="shared" si="41"/>
        <v>9.2684709966333489E-2</v>
      </c>
      <c r="AK83" s="38">
        <f t="shared" si="42"/>
        <v>9.5533030930089025E-2</v>
      </c>
      <c r="AL83" s="38"/>
      <c r="AM83" s="38"/>
      <c r="AN83" s="5" t="s">
        <v>79</v>
      </c>
      <c r="AO83" s="311">
        <v>-1205.0639158358699</v>
      </c>
      <c r="AP83" s="42">
        <v>-1205.06414179941</v>
      </c>
      <c r="AQ83" s="42">
        <v>-2.2609693524910002</v>
      </c>
      <c r="AR83" s="33">
        <f t="shared" si="65"/>
        <v>-1207.325111151901</v>
      </c>
      <c r="AS83" s="33">
        <v>-2.3462227375690001</v>
      </c>
      <c r="AT83" s="52">
        <f t="shared" si="66"/>
        <v>-1207.4103645369789</v>
      </c>
      <c r="AU83" s="52">
        <v>-8.9440039363000004E-2</v>
      </c>
      <c r="AV83" s="52">
        <f t="shared" si="67"/>
        <v>-1207.4998045763418</v>
      </c>
      <c r="AW83" s="52">
        <v>-0.58825914424799997</v>
      </c>
      <c r="AX83" s="52">
        <v>-1.672710208244</v>
      </c>
      <c r="AY83" s="52">
        <f t="shared" si="68"/>
        <v>-1207.2674804307187</v>
      </c>
      <c r="AZ83" s="52">
        <f t="shared" si="69"/>
        <v>-1207.2386650701271</v>
      </c>
      <c r="BA83" s="18" t="s">
        <v>119</v>
      </c>
      <c r="BB83" s="38">
        <f>627.5095*(AP84-AP82)</f>
        <v>1.8356788540648545</v>
      </c>
      <c r="BC83" s="38">
        <f>627.5095*(AR84-AR82)</f>
        <v>2.5666961415264189</v>
      </c>
      <c r="BD83" s="38">
        <f>627.5095*(AT84-AT82)</f>
        <v>1.0896855460157331</v>
      </c>
      <c r="BE83" s="95">
        <f>627.5095*(AV84-AV82)</f>
        <v>1.2088070931731696</v>
      </c>
      <c r="BF83" s="39">
        <f t="shared" si="44"/>
        <v>-1.3578890483532493</v>
      </c>
      <c r="BG83" s="39">
        <f t="shared" si="45"/>
        <v>0.1191215471574365</v>
      </c>
      <c r="BH83" s="358">
        <f t="shared" si="46"/>
        <v>8.8068142147871065E-2</v>
      </c>
      <c r="BI83" s="38">
        <f>627.5095*(AY84-AY82)</f>
        <v>1.9174140391295691</v>
      </c>
      <c r="BJ83" s="38">
        <f>627.5095*(AZ84-AZ82)</f>
        <v>1.5927729880024835</v>
      </c>
      <c r="BK83" s="38"/>
      <c r="BL83" s="5" t="s">
        <v>79</v>
      </c>
      <c r="BM83" s="313">
        <v>-1204.9714299964601</v>
      </c>
      <c r="BN83" s="42">
        <v>-1204.9718723486101</v>
      </c>
      <c r="BO83" s="21">
        <v>-1.8796587596174099</v>
      </c>
      <c r="BP83" s="28">
        <f t="shared" si="47"/>
        <v>-1206.8515311082274</v>
      </c>
      <c r="BQ83" s="28">
        <v>-1.9940254802916599</v>
      </c>
      <c r="BR83" s="10">
        <f t="shared" si="48"/>
        <v>-1206.9658978289017</v>
      </c>
      <c r="BS83" s="10">
        <v>-7.2216272115999999E-2</v>
      </c>
      <c r="BT83" s="10">
        <f t="shared" si="49"/>
        <v>-1207.0381141010178</v>
      </c>
      <c r="BU83" s="18" t="s">
        <v>119</v>
      </c>
      <c r="BV83" s="34">
        <f>627.5095*(BN84-BN82)</f>
        <v>2.802595058639838</v>
      </c>
      <c r="BW83" s="34">
        <f>627.5095*(BP84-BP82)</f>
        <v>2.121158120339774</v>
      </c>
      <c r="BX83" s="34">
        <f>627.5095*(BR84-BR82)</f>
        <v>1.4992526515343134</v>
      </c>
      <c r="BY83" s="34">
        <f>627.5095*(BT84-BT82)</f>
        <v>1.5303060565438789</v>
      </c>
      <c r="BZ83" s="33">
        <f t="shared" si="50"/>
        <v>-0.59085206379589517</v>
      </c>
      <c r="CA83" s="33">
        <f t="shared" si="51"/>
        <v>3.1053405009565438E-2</v>
      </c>
      <c r="CB83" s="105">
        <v>-1204.9718723486101</v>
      </c>
      <c r="CC83" s="86">
        <f t="shared" si="52"/>
        <v>0</v>
      </c>
      <c r="CD83" s="39">
        <f t="shared" si="70"/>
        <v>-0.32149896337070927</v>
      </c>
      <c r="CE83" s="340"/>
      <c r="CF83" s="33">
        <v>1.5919373615006469</v>
      </c>
      <c r="CG83" s="33">
        <v>1.6258390874739679</v>
      </c>
      <c r="CH83" s="33">
        <v>1.1662336979543908</v>
      </c>
      <c r="CI83" s="33">
        <v>1.2887045577702929</v>
      </c>
      <c r="CJ83" s="75"/>
    </row>
    <row r="84" spans="1:88" ht="17">
      <c r="A84" s="1">
        <v>11.37</v>
      </c>
      <c r="B84" s="6"/>
      <c r="C84" s="289" t="s">
        <v>80</v>
      </c>
      <c r="D84" s="305">
        <v>-1205.0430004862801</v>
      </c>
      <c r="E84" s="303">
        <v>-2.1974995900000001</v>
      </c>
      <c r="F84" s="302">
        <f t="shared" si="53"/>
        <v>-1207.2405000762801</v>
      </c>
      <c r="G84" s="303">
        <v>-2.3413910980870001</v>
      </c>
      <c r="H84" s="302">
        <f t="shared" si="54"/>
        <v>-1207.384391584367</v>
      </c>
      <c r="I84" s="33">
        <v>-8.8656953772999994E-2</v>
      </c>
      <c r="J84" s="304">
        <f t="shared" si="55"/>
        <v>-1207.4730485381399</v>
      </c>
      <c r="K84" s="18" t="s">
        <v>120</v>
      </c>
      <c r="L84" s="38">
        <f>627.5095*(D82-D83)</f>
        <v>11.230005675836431</v>
      </c>
      <c r="M84" s="38">
        <f>627.5095*(F82-F83)</f>
        <v>15.810122215201172</v>
      </c>
      <c r="N84" s="38">
        <f>627.5095*(H82-H83)</f>
        <v>14.514753393674248</v>
      </c>
      <c r="O84" s="38">
        <f>627.5095*(J82-J83)</f>
        <v>14.805092989373531</v>
      </c>
      <c r="P84" s="38">
        <f t="shared" si="56"/>
        <v>-1.0050292258276414</v>
      </c>
      <c r="Q84" s="38">
        <f t="shared" si="57"/>
        <v>0.29033959569928314</v>
      </c>
      <c r="R84" s="38">
        <f t="shared" si="58"/>
        <v>-0.23822569730448429</v>
      </c>
      <c r="S84" s="38">
        <f t="shared" si="59"/>
        <v>-0.25447451228434304</v>
      </c>
      <c r="T84" s="38"/>
      <c r="U84" s="289" t="s">
        <v>80</v>
      </c>
      <c r="V84" s="33">
        <v>-1204.9504893564399</v>
      </c>
      <c r="W84" s="33">
        <v>-1.8235723699999999</v>
      </c>
      <c r="X84" s="302">
        <f t="shared" si="60"/>
        <v>-1206.7740617264399</v>
      </c>
      <c r="Y84" s="33">
        <v>-1.9907962627919999</v>
      </c>
      <c r="Z84" s="302">
        <f t="shared" si="61"/>
        <v>-1206.9412856192318</v>
      </c>
      <c r="AA84" s="33">
        <v>-7.1668121217999994E-2</v>
      </c>
      <c r="AB84" s="304">
        <f t="shared" si="62"/>
        <v>-1207.0129537404498</v>
      </c>
      <c r="AC84" s="18" t="s">
        <v>120</v>
      </c>
      <c r="AD84" s="38">
        <f>627.5095*(V82-V83)</f>
        <v>10.284484809334822</v>
      </c>
      <c r="AE84" s="38">
        <f>627.5095*(X82-X83)</f>
        <v>15.323950852881239</v>
      </c>
      <c r="AF84" s="38">
        <f>627.5095*(Z82-Z83)</f>
        <v>13.684956237779737</v>
      </c>
      <c r="AG84" s="38">
        <f>627.5095*(AB82-AB83)</f>
        <v>14.00495696315649</v>
      </c>
      <c r="AH84" s="38">
        <f t="shared" si="63"/>
        <v>-1.3189938897247497</v>
      </c>
      <c r="AI84" s="38">
        <f t="shared" si="64"/>
        <v>0.32000072537675273</v>
      </c>
      <c r="AJ84" s="38">
        <f t="shared" si="41"/>
        <v>-0.25286243987761559</v>
      </c>
      <c r="AK84" s="38">
        <f t="shared" si="42"/>
        <v>-0.26836713362546227</v>
      </c>
      <c r="AL84" s="38"/>
      <c r="AM84" s="38"/>
      <c r="AN84" s="5" t="s">
        <v>80</v>
      </c>
      <c r="AO84" s="311">
        <v>-1205.0430004862601</v>
      </c>
      <c r="AP84" s="42">
        <v>-1205.0430173572699</v>
      </c>
      <c r="AQ84" s="42">
        <v>-2.2528980275419999</v>
      </c>
      <c r="AR84" s="33">
        <f t="shared" si="65"/>
        <v>-1207.2959153848119</v>
      </c>
      <c r="AS84" s="33">
        <v>-2.3421002876110002</v>
      </c>
      <c r="AT84" s="52">
        <f t="shared" si="66"/>
        <v>-1207.3851176448809</v>
      </c>
      <c r="AU84" s="52">
        <v>-8.876162739E-2</v>
      </c>
      <c r="AV84" s="52">
        <f t="shared" si="67"/>
        <v>-1207.473879272271</v>
      </c>
      <c r="AW84" s="52">
        <v>-0.58582225718400005</v>
      </c>
      <c r="AX84" s="52">
        <v>-1.6670757703579999</v>
      </c>
      <c r="AY84" s="52">
        <f t="shared" si="68"/>
        <v>-1207.2387823674276</v>
      </c>
      <c r="AZ84" s="52">
        <f t="shared" si="69"/>
        <v>-1207.2102158587354</v>
      </c>
      <c r="BA84" s="18" t="s">
        <v>120</v>
      </c>
      <c r="BB84" s="38">
        <f>627.5095*(AP82-AP83)</f>
        <v>11.420109271007545</v>
      </c>
      <c r="BC84" s="38">
        <f>627.5095*(AR82-AR83)</f>
        <v>15.753925066639612</v>
      </c>
      <c r="BD84" s="38">
        <f>627.5095*(AT82-AT83)</f>
        <v>14.752979090978732</v>
      </c>
      <c r="BE84" s="95">
        <f>627.5095*(AV82-AV83)</f>
        <v>15.059567501657874</v>
      </c>
      <c r="BF84" s="39">
        <f t="shared" si="44"/>
        <v>-0.69435756498173795</v>
      </c>
      <c r="BG84" s="39">
        <f t="shared" si="45"/>
        <v>0.30658841067914189</v>
      </c>
      <c r="BH84" s="358">
        <f t="shared" si="46"/>
        <v>-2.8917008445457526E-2</v>
      </c>
      <c r="BI84" s="38">
        <f>627.5095*(AY82-AY83)</f>
        <v>16.090893307656334</v>
      </c>
      <c r="BJ84" s="38">
        <f>627.5095*(AZ82-AZ83)</f>
        <v>16.259377427807994</v>
      </c>
      <c r="BK84" s="38"/>
      <c r="BL84" s="5" t="s">
        <v>80</v>
      </c>
      <c r="BM84" s="313">
        <v>-1204.9504893564399</v>
      </c>
      <c r="BN84" s="42">
        <v>-1204.9507706163699</v>
      </c>
      <c r="BO84" s="21">
        <v>-1.87221966470136</v>
      </c>
      <c r="BP84" s="28">
        <f t="shared" si="47"/>
        <v>-1206.8229902810713</v>
      </c>
      <c r="BQ84" s="28">
        <v>-1.9905266744854999</v>
      </c>
      <c r="BR84" s="10">
        <f t="shared" si="48"/>
        <v>-1206.9412972908553</v>
      </c>
      <c r="BS84" s="10">
        <v>-7.1632123470999995E-2</v>
      </c>
      <c r="BT84" s="10">
        <f t="shared" si="49"/>
        <v>-1207.0129294143264</v>
      </c>
      <c r="BU84" s="18" t="s">
        <v>120</v>
      </c>
      <c r="BV84" s="34">
        <f>627.5095*(BN82-BN83)</f>
        <v>10.438942388504504</v>
      </c>
      <c r="BW84" s="34">
        <f>627.5095*(BP82-BP83)</f>
        <v>15.788482057984099</v>
      </c>
      <c r="BX84" s="34">
        <f>627.5095*(BR82-BR83)</f>
        <v>13.937818677657352</v>
      </c>
      <c r="BY84" s="34">
        <f>627.5095*(BT82-BT83)</f>
        <v>14.273324096781952</v>
      </c>
      <c r="BZ84" s="33">
        <f t="shared" si="50"/>
        <v>-1.5151579612021475</v>
      </c>
      <c r="CA84" s="33">
        <f t="shared" si="51"/>
        <v>0.33550541912459941</v>
      </c>
      <c r="CB84" s="105">
        <v>-1204.9507706163699</v>
      </c>
      <c r="CC84" s="86">
        <f t="shared" si="52"/>
        <v>0</v>
      </c>
      <c r="CD84" s="39">
        <f t="shared" si="70"/>
        <v>0.78624340487592193</v>
      </c>
      <c r="CE84" s="340"/>
      <c r="CF84" s="33">
        <v>13.684956237779737</v>
      </c>
      <c r="CG84" s="33">
        <v>14.00495696315649</v>
      </c>
      <c r="CH84" s="33">
        <v>14.514753393674248</v>
      </c>
      <c r="CI84" s="33">
        <v>14.805092989373531</v>
      </c>
      <c r="CJ84" s="75"/>
    </row>
    <row r="85" spans="1:88" ht="17">
      <c r="A85" s="1">
        <v>29.06</v>
      </c>
      <c r="B85" s="6"/>
      <c r="C85" s="289" t="s">
        <v>81</v>
      </c>
      <c r="D85" s="305">
        <v>-1648.34483761919</v>
      </c>
      <c r="E85" s="303">
        <v>-3.48922219</v>
      </c>
      <c r="F85" s="302">
        <f t="shared" si="53"/>
        <v>-1651.83405980919</v>
      </c>
      <c r="G85" s="303">
        <v>-3.7165672501100002</v>
      </c>
      <c r="H85" s="302">
        <f t="shared" si="54"/>
        <v>-1652.0614048693001</v>
      </c>
      <c r="I85" s="33">
        <v>-0.15739377299000001</v>
      </c>
      <c r="J85" s="304">
        <f t="shared" si="55"/>
        <v>-1652.21879864229</v>
      </c>
      <c r="K85" s="18" t="s">
        <v>118</v>
      </c>
      <c r="L85" s="38">
        <f>627.5095*(D87-D86)</f>
        <v>44.057238154787882</v>
      </c>
      <c r="M85" s="38">
        <f>627.5095*(F87-F86)</f>
        <v>33.84814177208127</v>
      </c>
      <c r="N85" s="38">
        <f>627.5095*(H87-H86)</f>
        <v>33.906964717790885</v>
      </c>
      <c r="O85" s="38">
        <f>627.5095*(J87-J86)</f>
        <v>31.962992690613753</v>
      </c>
      <c r="P85" s="38">
        <f t="shared" si="56"/>
        <v>-1.8851490814675174</v>
      </c>
      <c r="Q85" s="38">
        <f t="shared" si="57"/>
        <v>-1.9439720271771321</v>
      </c>
      <c r="R85" s="38">
        <f t="shared" si="58"/>
        <v>0.15729410698900637</v>
      </c>
      <c r="S85" s="38">
        <f t="shared" si="59"/>
        <v>0.15963311221426579</v>
      </c>
      <c r="T85" s="38"/>
      <c r="U85" s="289" t="s">
        <v>81</v>
      </c>
      <c r="V85" s="33">
        <v>-1648.2195164509801</v>
      </c>
      <c r="W85" s="33">
        <v>-3.0933343199999999</v>
      </c>
      <c r="X85" s="302">
        <f t="shared" si="60"/>
        <v>-1651.31285077098</v>
      </c>
      <c r="Y85" s="33">
        <v>-3.3414881639040002</v>
      </c>
      <c r="Z85" s="302">
        <f t="shared" si="61"/>
        <v>-1651.561004614884</v>
      </c>
      <c r="AA85" s="33">
        <v>-0.13794639051499999</v>
      </c>
      <c r="AB85" s="304">
        <f t="shared" si="62"/>
        <v>-1651.6989510053991</v>
      </c>
      <c r="AC85" s="18" t="s">
        <v>118</v>
      </c>
      <c r="AD85" s="38">
        <f>627.5095*(V87-V86)</f>
        <v>42.436664650158399</v>
      </c>
      <c r="AE85" s="38">
        <f>627.5095*(X87-X86)</f>
        <v>30.049162763072925</v>
      </c>
      <c r="AF85" s="38">
        <f>627.5095*(Z87-Z86)</f>
        <v>33.028951015730911</v>
      </c>
      <c r="AG85" s="38">
        <f>627.5095*(AB87-AB86)</f>
        <v>31.557193313039193</v>
      </c>
      <c r="AH85" s="38">
        <f t="shared" si="63"/>
        <v>1.5080305499662678</v>
      </c>
      <c r="AI85" s="38">
        <f t="shared" si="64"/>
        <v>-1.4717577026917184</v>
      </c>
      <c r="AJ85" s="38">
        <f t="shared" si="41"/>
        <v>0.1826509289975462</v>
      </c>
      <c r="AK85" s="38">
        <f t="shared" si="42"/>
        <v>0.18398239875995515</v>
      </c>
      <c r="AL85" s="38"/>
      <c r="AM85" s="38"/>
      <c r="AN85" s="5" t="s">
        <v>81</v>
      </c>
      <c r="AO85" s="311">
        <v>-1648.34483761924</v>
      </c>
      <c r="AP85" s="42">
        <v>-1648.3448754476501</v>
      </c>
      <c r="AQ85" s="42">
        <v>-3.6129070964959999</v>
      </c>
      <c r="AR85" s="33">
        <f t="shared" si="65"/>
        <v>-1651.9577825441461</v>
      </c>
      <c r="AS85" s="33">
        <v>-3.7178141862720002</v>
      </c>
      <c r="AT85" s="52">
        <f t="shared" si="66"/>
        <v>-1652.0626896339222</v>
      </c>
      <c r="AU85" s="52">
        <v>-0.15763702593600001</v>
      </c>
      <c r="AV85" s="52">
        <f t="shared" si="67"/>
        <v>-1652.2203266598583</v>
      </c>
      <c r="AW85" s="52">
        <v>-0.97968258848199996</v>
      </c>
      <c r="AX85" s="52">
        <v>-2.633224508014</v>
      </c>
      <c r="AY85" s="52">
        <f t="shared" si="68"/>
        <v>-1651.8313057200942</v>
      </c>
      <c r="AZ85" s="52">
        <f t="shared" si="69"/>
        <v>-1651.7680673080683</v>
      </c>
      <c r="BA85" s="18" t="s">
        <v>118</v>
      </c>
      <c r="BB85" s="38">
        <f>627.5095*(AP87-AP86)</f>
        <v>43.932655380579064</v>
      </c>
      <c r="BC85" s="38">
        <f>627.5095*(AR87-AR86)</f>
        <v>32.518246456733657</v>
      </c>
      <c r="BD85" s="38">
        <f>627.5095*(AT87-AT86)</f>
        <v>33.749670610801878</v>
      </c>
      <c r="BE85" s="95">
        <f>627.5095*(AV87-AV86)</f>
        <v>31.803359578399487</v>
      </c>
      <c r="BF85" s="39">
        <f t="shared" si="44"/>
        <v>-0.71488687833416975</v>
      </c>
      <c r="BG85" s="39">
        <f t="shared" si="45"/>
        <v>-1.9463110324023916</v>
      </c>
      <c r="BH85" s="358">
        <f t="shared" si="46"/>
        <v>-0.47322185994826427</v>
      </c>
      <c r="BI85" s="38">
        <f>627.5095*(AY87-AY86)</f>
        <v>33.710897438273534</v>
      </c>
      <c r="BJ85" s="38">
        <f>627.5095*(AZ87-AZ86)</f>
        <v>34.307222928758122</v>
      </c>
      <c r="BK85" s="38"/>
      <c r="BL85" s="5" t="s">
        <v>81</v>
      </c>
      <c r="BM85" s="313">
        <v>-1648.2195164509999</v>
      </c>
      <c r="BN85" s="42">
        <v>-1648.2202991013501</v>
      </c>
      <c r="BO85" s="21">
        <v>-3.2057393747479699</v>
      </c>
      <c r="BP85" s="28">
        <f t="shared" si="47"/>
        <v>-1651.426038476098</v>
      </c>
      <c r="BQ85" s="28">
        <v>-3.3413483951079002</v>
      </c>
      <c r="BR85" s="10">
        <f t="shared" si="48"/>
        <v>-1651.5616474964579</v>
      </c>
      <c r="BS85" s="10">
        <v>-0.13791807289300001</v>
      </c>
      <c r="BT85" s="10">
        <f t="shared" si="49"/>
        <v>-1651.6995655693509</v>
      </c>
      <c r="BU85" s="18" t="s">
        <v>118</v>
      </c>
      <c r="BV85" s="34">
        <f>627.5095*(BN87-BN86)</f>
        <v>42.277617974897495</v>
      </c>
      <c r="BW85" s="34">
        <f>627.5095*(BP87-BP86)</f>
        <v>28.770672252046584</v>
      </c>
      <c r="BX85" s="34">
        <f>627.5095*(BR87-BR86)</f>
        <v>32.846300086733365</v>
      </c>
      <c r="BY85" s="34">
        <f>627.5095*(BT87-BT86)</f>
        <v>31.373210914279237</v>
      </c>
      <c r="BZ85" s="33">
        <f t="shared" si="50"/>
        <v>2.6025386622326536</v>
      </c>
      <c r="CA85" s="33">
        <f t="shared" si="51"/>
        <v>-1.4730891724541273</v>
      </c>
      <c r="CB85" s="105">
        <v>-1648.2202991013501</v>
      </c>
      <c r="CC85" s="86">
        <f t="shared" si="52"/>
        <v>0</v>
      </c>
      <c r="CD85" s="39">
        <f t="shared" si="70"/>
        <v>0.43014866412024944</v>
      </c>
      <c r="CE85" s="340"/>
      <c r="CF85" s="33">
        <v>33.028951015730911</v>
      </c>
      <c r="CG85" s="33">
        <v>31.557193313039193</v>
      </c>
      <c r="CH85" s="33">
        <v>33.906964717790885</v>
      </c>
      <c r="CI85" s="33">
        <v>31.962992690613753</v>
      </c>
      <c r="CJ85" s="75"/>
    </row>
    <row r="86" spans="1:88" ht="17">
      <c r="A86" s="1">
        <v>16.63</v>
      </c>
      <c r="B86" s="6"/>
      <c r="C86" s="289" t="s">
        <v>82</v>
      </c>
      <c r="D86" s="305">
        <v>-1648.36481809618</v>
      </c>
      <c r="E86" s="303">
        <v>-3.4986674999999998</v>
      </c>
      <c r="F86" s="302">
        <f t="shared" si="53"/>
        <v>-1651.86348559618</v>
      </c>
      <c r="G86" s="303">
        <v>-3.7200446055169998</v>
      </c>
      <c r="H86" s="302">
        <f t="shared" si="54"/>
        <v>-1652.0848627016969</v>
      </c>
      <c r="I86" s="33">
        <v>-0.158014498803</v>
      </c>
      <c r="J86" s="304">
        <f t="shared" si="55"/>
        <v>-1652.2428772004998</v>
      </c>
      <c r="K86" s="18" t="s">
        <v>119</v>
      </c>
      <c r="L86" s="38">
        <f>627.5095*(D87-D85)</f>
        <v>31.519299029040504</v>
      </c>
      <c r="M86" s="38">
        <f>627.5095*(F87-F85)</f>
        <v>15.383180890859746</v>
      </c>
      <c r="N86" s="38">
        <f>627.5095*(H87-H85)</f>
        <v>19.18695203936381</v>
      </c>
      <c r="O86" s="38">
        <f>627.5095*(J87-J85)</f>
        <v>16.853468667664892</v>
      </c>
      <c r="P86" s="38">
        <f t="shared" si="56"/>
        <v>1.4702877768051454</v>
      </c>
      <c r="Q86" s="38">
        <f t="shared" si="57"/>
        <v>-2.3334833716989181</v>
      </c>
      <c r="R86" s="38">
        <f t="shared" si="58"/>
        <v>0.10715486308487954</v>
      </c>
      <c r="S86" s="38">
        <f t="shared" si="59"/>
        <v>0.10835769889789759</v>
      </c>
      <c r="T86" s="38"/>
      <c r="U86" s="289" t="s">
        <v>82</v>
      </c>
      <c r="V86" s="33">
        <v>-1648.24452973552</v>
      </c>
      <c r="W86" s="33">
        <v>-3.0929499599999999</v>
      </c>
      <c r="X86" s="302">
        <f t="shared" si="60"/>
        <v>-1651.33747969552</v>
      </c>
      <c r="Y86" s="33">
        <v>-3.34090537875</v>
      </c>
      <c r="Z86" s="302">
        <f t="shared" si="61"/>
        <v>-1651.58543511427</v>
      </c>
      <c r="AA86" s="33">
        <v>-0.13897006116300001</v>
      </c>
      <c r="AB86" s="304">
        <f t="shared" si="62"/>
        <v>-1651.724405175433</v>
      </c>
      <c r="AC86" s="18" t="s">
        <v>119</v>
      </c>
      <c r="AD86" s="38">
        <f>627.5095*(V87-V85)</f>
        <v>26.740590975162146</v>
      </c>
      <c r="AE86" s="38">
        <f>627.5095*(X87-X85)</f>
        <v>14.594278639495537</v>
      </c>
      <c r="AF86" s="38">
        <f>627.5095*(Z87-Z85)</f>
        <v>17.698580561289678</v>
      </c>
      <c r="AG86" s="38">
        <f>627.5095*(AB87-AB85)</f>
        <v>15.584459802100524</v>
      </c>
      <c r="AH86" s="38">
        <f t="shared" si="63"/>
        <v>0.99018116260498701</v>
      </c>
      <c r="AI86" s="38">
        <f t="shared" si="64"/>
        <v>-2.114120759189154</v>
      </c>
      <c r="AJ86" s="38">
        <f t="shared" si="41"/>
        <v>9.6069752478062043E-2</v>
      </c>
      <c r="AK86" s="38">
        <f t="shared" si="42"/>
        <v>9.6580084662766907E-2</v>
      </c>
      <c r="AL86" s="38"/>
      <c r="AM86" s="38"/>
      <c r="AN86" s="5" t="s">
        <v>82</v>
      </c>
      <c r="AO86" s="311">
        <v>-1648.3648180960599</v>
      </c>
      <c r="AP86" s="42">
        <v>-1648.3648243150301</v>
      </c>
      <c r="AQ86" s="42">
        <v>-3.6258618480779998</v>
      </c>
      <c r="AR86" s="33">
        <f t="shared" si="65"/>
        <v>-1651.9906861631082</v>
      </c>
      <c r="AS86" s="33">
        <v>-3.7212432493210001</v>
      </c>
      <c r="AT86" s="52">
        <f t="shared" si="66"/>
        <v>-1652.0860675643512</v>
      </c>
      <c r="AU86" s="52">
        <v>-0.15825594114800001</v>
      </c>
      <c r="AV86" s="52">
        <f t="shared" si="67"/>
        <v>-1652.2443235054991</v>
      </c>
      <c r="AW86" s="52">
        <v>-0.986723634761</v>
      </c>
      <c r="AX86" s="52">
        <v>-2.639138213317</v>
      </c>
      <c r="AY86" s="52">
        <f t="shared" si="68"/>
        <v>-1651.8606980492641</v>
      </c>
      <c r="AZ86" s="52">
        <f t="shared" si="69"/>
        <v>-1651.7957039923422</v>
      </c>
      <c r="BA86" s="18" t="s">
        <v>119</v>
      </c>
      <c r="BB86" s="38">
        <f>627.5095*(AP87-AP85)</f>
        <v>31.414551585401139</v>
      </c>
      <c r="BC86" s="38">
        <f>627.5095*(AR87-AR85)</f>
        <v>11.870912973629961</v>
      </c>
      <c r="BD86" s="38">
        <f>627.5095*(AT87-AT85)</f>
        <v>19.07979717627893</v>
      </c>
      <c r="BE86" s="95">
        <f>627.5095*(AV87-AV85)</f>
        <v>16.745110968766994</v>
      </c>
      <c r="BF86" s="39">
        <f t="shared" si="44"/>
        <v>4.8741979951370329</v>
      </c>
      <c r="BG86" s="39">
        <f t="shared" si="45"/>
        <v>-2.3346862075119361</v>
      </c>
      <c r="BH86" s="358">
        <f t="shared" si="46"/>
        <v>-0.22005511613807727</v>
      </c>
      <c r="BI86" s="38">
        <f>627.5095*(AY87-AY85)</f>
        <v>15.266931657019766</v>
      </c>
      <c r="BJ86" s="38">
        <f>627.5095*(AZ87-AZ85)</f>
        <v>16.964940998429309</v>
      </c>
      <c r="BK86" s="38"/>
      <c r="BL86" s="5" t="s">
        <v>82</v>
      </c>
      <c r="BM86" s="313">
        <v>-1648.24452973558</v>
      </c>
      <c r="BN86" s="42">
        <v>-1648.24520526022</v>
      </c>
      <c r="BO86" s="21">
        <v>-3.2082185911988899</v>
      </c>
      <c r="BP86" s="28">
        <f t="shared" si="47"/>
        <v>-1651.4534238514188</v>
      </c>
      <c r="BQ86" s="28">
        <v>-3.3407347597421202</v>
      </c>
      <c r="BR86" s="10">
        <f t="shared" si="48"/>
        <v>-1651.5859400199622</v>
      </c>
      <c r="BS86" s="10">
        <v>-0.138940434975</v>
      </c>
      <c r="BT86" s="10">
        <f t="shared" si="49"/>
        <v>-1651.7248804549372</v>
      </c>
      <c r="BU86" s="18" t="s">
        <v>119</v>
      </c>
      <c r="BV86" s="34">
        <f>627.5095*(BN87-BN85)</f>
        <v>26.648766675492546</v>
      </c>
      <c r="BW86" s="34">
        <f>627.5095*(BP87-BP85)</f>
        <v>11.58608907716734</v>
      </c>
      <c r="BX86" s="34">
        <f>627.5095*(BR87-BR85)</f>
        <v>17.602510808811616</v>
      </c>
      <c r="BY86" s="34">
        <f>627.5095*(BT87-BT85)</f>
        <v>15.487879717437757</v>
      </c>
      <c r="BZ86" s="33">
        <f t="shared" si="50"/>
        <v>3.9017906402704163</v>
      </c>
      <c r="CA86" s="33">
        <f t="shared" si="51"/>
        <v>-2.1146310913738589</v>
      </c>
      <c r="CB86" s="105">
        <v>-1648.24520526022</v>
      </c>
      <c r="CC86" s="86">
        <f t="shared" si="52"/>
        <v>0</v>
      </c>
      <c r="CD86" s="39">
        <f t="shared" si="70"/>
        <v>1.2572312513292374</v>
      </c>
      <c r="CE86" s="340"/>
      <c r="CF86" s="33">
        <v>17.698580561289678</v>
      </c>
      <c r="CG86" s="33">
        <v>15.584459802100524</v>
      </c>
      <c r="CH86" s="33">
        <v>19.18695203936381</v>
      </c>
      <c r="CI86" s="33">
        <v>16.853468667664892</v>
      </c>
      <c r="CJ86" s="75"/>
    </row>
    <row r="87" spans="1:88" ht="17">
      <c r="A87" s="1">
        <v>12.43</v>
      </c>
      <c r="B87" s="6"/>
      <c r="C87" s="289" t="s">
        <v>83</v>
      </c>
      <c r="D87" s="305">
        <v>-1648.29460842102</v>
      </c>
      <c r="E87" s="303">
        <v>-3.5149367300000001</v>
      </c>
      <c r="F87" s="302">
        <f t="shared" si="53"/>
        <v>-1651.8095451510201</v>
      </c>
      <c r="G87" s="303">
        <v>-3.7362200951900002</v>
      </c>
      <c r="H87" s="302">
        <f t="shared" si="54"/>
        <v>-1652.03082851621</v>
      </c>
      <c r="I87" s="33">
        <v>-0.16111241529199999</v>
      </c>
      <c r="J87" s="304">
        <f t="shared" si="55"/>
        <v>-1652.1919409315021</v>
      </c>
      <c r="K87" s="18" t="s">
        <v>120</v>
      </c>
      <c r="L87" s="38">
        <f>627.5095*(D85-D86)</f>
        <v>12.53793912574738</v>
      </c>
      <c r="M87" s="38">
        <f>627.5095*(F85-F86)</f>
        <v>18.464960881221526</v>
      </c>
      <c r="N87" s="38">
        <f>627.5095*(H85-H86)</f>
        <v>14.720012678427075</v>
      </c>
      <c r="O87" s="38">
        <f>627.5095*(J85-J86)</f>
        <v>15.109524022948859</v>
      </c>
      <c r="P87" s="38">
        <f t="shared" si="56"/>
        <v>-3.3554368582726664</v>
      </c>
      <c r="Q87" s="38">
        <f t="shared" si="57"/>
        <v>0.38951134452178415</v>
      </c>
      <c r="R87" s="38">
        <f t="shared" si="58"/>
        <v>5.0139243904123276E-2</v>
      </c>
      <c r="S87" s="38">
        <f t="shared" si="59"/>
        <v>5.1275413316362872E-2</v>
      </c>
      <c r="T87" s="38"/>
      <c r="U87" s="289" t="s">
        <v>83</v>
      </c>
      <c r="V87" s="33">
        <v>-1648.1769026085201</v>
      </c>
      <c r="W87" s="33">
        <v>-3.1126906999999999</v>
      </c>
      <c r="X87" s="302">
        <f t="shared" si="60"/>
        <v>-1651.2895933085201</v>
      </c>
      <c r="Y87" s="33">
        <v>-3.3558975241029998</v>
      </c>
      <c r="Z87" s="302">
        <f t="shared" si="61"/>
        <v>-1651.5328001326232</v>
      </c>
      <c r="AA87" s="33">
        <v>-0.14131545625700001</v>
      </c>
      <c r="AB87" s="304">
        <f t="shared" si="62"/>
        <v>-1651.6741155888801</v>
      </c>
      <c r="AC87" s="18" t="s">
        <v>120</v>
      </c>
      <c r="AD87" s="38">
        <f>627.5095*(V85-V86)</f>
        <v>15.696073674996255</v>
      </c>
      <c r="AE87" s="38">
        <f>627.5095*(X85-X86)</f>
        <v>15.454884123577386</v>
      </c>
      <c r="AF87" s="38">
        <f>627.5095*(Z85-Z86)</f>
        <v>15.33037045444123</v>
      </c>
      <c r="AG87" s="38">
        <f>627.5095*(AB85-AB86)</f>
        <v>15.972733510938669</v>
      </c>
      <c r="AH87" s="38">
        <f t="shared" si="63"/>
        <v>0.51784938736128261</v>
      </c>
      <c r="AI87" s="38">
        <f t="shared" si="64"/>
        <v>0.64236305649743919</v>
      </c>
      <c r="AJ87" s="38">
        <f t="shared" si="41"/>
        <v>8.6581176519478831E-2</v>
      </c>
      <c r="AK87" s="38">
        <f t="shared" si="42"/>
        <v>8.7402314097188238E-2</v>
      </c>
      <c r="AL87" s="38"/>
      <c r="AM87" s="38"/>
      <c r="AN87" s="5" t="s">
        <v>83</v>
      </c>
      <c r="AO87" s="311">
        <v>-1648.2946084210801</v>
      </c>
      <c r="AP87" s="42">
        <v>-1648.29481317515</v>
      </c>
      <c r="AQ87" s="42">
        <v>-3.644051865797</v>
      </c>
      <c r="AR87" s="33">
        <f t="shared" si="65"/>
        <v>-1651.9388650409471</v>
      </c>
      <c r="AS87" s="33">
        <v>-3.7374708678189998</v>
      </c>
      <c r="AT87" s="52">
        <f t="shared" si="66"/>
        <v>-1652.032284042969</v>
      </c>
      <c r="AU87" s="52">
        <v>-0.161357585079</v>
      </c>
      <c r="AV87" s="52">
        <f t="shared" si="67"/>
        <v>-1652.193641628048</v>
      </c>
      <c r="AW87" s="52">
        <v>-0.99311434297199996</v>
      </c>
      <c r="AX87" s="52">
        <v>-2.650937522824</v>
      </c>
      <c r="AY87" s="52">
        <f t="shared" si="68"/>
        <v>-1651.8069763168628</v>
      </c>
      <c r="AZ87" s="52">
        <f t="shared" si="69"/>
        <v>-1651.7410319548212</v>
      </c>
      <c r="BA87" s="18" t="s">
        <v>120</v>
      </c>
      <c r="BB87" s="38">
        <f>627.5095*(AP85-AP86)</f>
        <v>12.518103795177927</v>
      </c>
      <c r="BC87" s="38">
        <f>627.5095*(AR85-AR86)</f>
        <v>20.647333483103694</v>
      </c>
      <c r="BD87" s="38">
        <f>627.5095*(AT85-AT86)</f>
        <v>14.669873434522952</v>
      </c>
      <c r="BE87" s="95">
        <f>627.5095*(AV85-AV86)</f>
        <v>15.058248609632496</v>
      </c>
      <c r="BF87" s="39">
        <f t="shared" si="44"/>
        <v>-5.5890848734711973</v>
      </c>
      <c r="BG87" s="39">
        <f t="shared" si="45"/>
        <v>0.38837517510954456</v>
      </c>
      <c r="BH87" s="358">
        <f t="shared" si="46"/>
        <v>-0.25316674381018522</v>
      </c>
      <c r="BI87" s="38">
        <f>627.5095*(AY85-AY86)</f>
        <v>18.44396578125377</v>
      </c>
      <c r="BJ87" s="38">
        <f>627.5095*(AZ85-AZ86)</f>
        <v>17.342281930328809</v>
      </c>
      <c r="BK87" s="38"/>
      <c r="BL87" s="5" t="s">
        <v>83</v>
      </c>
      <c r="BM87" s="313">
        <v>-1648.1769026085201</v>
      </c>
      <c r="BN87" s="42">
        <v>-1648.17783159022</v>
      </c>
      <c r="BO87" s="21">
        <v>-3.2297432784312399</v>
      </c>
      <c r="BP87" s="28">
        <f t="shared" si="47"/>
        <v>-1651.4075748686512</v>
      </c>
      <c r="BQ87" s="28">
        <v>-3.3557645208663098</v>
      </c>
      <c r="BR87" s="10">
        <f t="shared" si="48"/>
        <v>-1651.5335961110864</v>
      </c>
      <c r="BS87" s="10">
        <v>-0.14128795190099999</v>
      </c>
      <c r="BT87" s="10">
        <f t="shared" si="49"/>
        <v>-1651.6748840629873</v>
      </c>
      <c r="BU87" s="18" t="s">
        <v>120</v>
      </c>
      <c r="BV87" s="34">
        <f>627.5095*(BN85-BN86)</f>
        <v>15.628851299404953</v>
      </c>
      <c r="BW87" s="34">
        <f>627.5095*(BP85-BP86)</f>
        <v>17.184583174879243</v>
      </c>
      <c r="BX87" s="34">
        <f>627.5095*(BR85-BR86)</f>
        <v>15.243789277921751</v>
      </c>
      <c r="BY87" s="34">
        <f>627.5095*(BT85-BT86)</f>
        <v>15.885331196841481</v>
      </c>
      <c r="BZ87" s="33">
        <f t="shared" si="50"/>
        <v>-1.2992519780377627</v>
      </c>
      <c r="CA87" s="33">
        <f t="shared" si="51"/>
        <v>0.64154191891972978</v>
      </c>
      <c r="CB87" s="105">
        <v>-1648.17783159022</v>
      </c>
      <c r="CC87" s="86">
        <f t="shared" si="52"/>
        <v>0</v>
      </c>
      <c r="CD87" s="39">
        <f t="shared" si="70"/>
        <v>-0.82708258720898442</v>
      </c>
      <c r="CE87" s="340"/>
      <c r="CF87" s="33">
        <v>15.33037045444123</v>
      </c>
      <c r="CG87" s="33">
        <v>15.972733510938669</v>
      </c>
      <c r="CH87" s="33">
        <v>14.720012678427075</v>
      </c>
      <c r="CI87" s="33">
        <v>15.109524022948859</v>
      </c>
      <c r="CJ87" s="75"/>
    </row>
    <row r="88" spans="1:88" ht="17">
      <c r="A88" s="1">
        <v>14.95</v>
      </c>
      <c r="B88" s="6"/>
      <c r="C88" s="289" t="s">
        <v>84</v>
      </c>
      <c r="D88" s="305">
        <v>-1649.52242617349</v>
      </c>
      <c r="E88" s="303">
        <v>-3.5243395799999999</v>
      </c>
      <c r="F88" s="302">
        <f t="shared" si="53"/>
        <v>-1653.04676575349</v>
      </c>
      <c r="G88" s="303">
        <v>-3.756189890341</v>
      </c>
      <c r="H88" s="302">
        <f t="shared" si="54"/>
        <v>-1653.2786160638309</v>
      </c>
      <c r="I88" s="33">
        <v>-0.157091609094</v>
      </c>
      <c r="J88" s="304">
        <f t="shared" si="55"/>
        <v>-1653.435707672925</v>
      </c>
      <c r="K88" s="18" t="s">
        <v>118</v>
      </c>
      <c r="L88" s="38">
        <f>627.5095*(D90-D89)</f>
        <v>22.639903961566358</v>
      </c>
      <c r="M88" s="38">
        <f>627.5095*(F90-F89)</f>
        <v>16.175351293422313</v>
      </c>
      <c r="N88" s="38">
        <f>627.5095*(H90-H89)</f>
        <v>16.585348834373395</v>
      </c>
      <c r="O88" s="38">
        <f>627.5095*(J90-J89)</f>
        <v>15.742577251202651</v>
      </c>
      <c r="P88" s="38">
        <f t="shared" si="56"/>
        <v>-0.43277404221966265</v>
      </c>
      <c r="Q88" s="38">
        <f t="shared" si="57"/>
        <v>-0.84277158317074452</v>
      </c>
      <c r="R88" s="38">
        <f t="shared" si="58"/>
        <v>3.0376646595218659E-2</v>
      </c>
      <c r="S88" s="38">
        <f t="shared" si="59"/>
        <v>2.6583539884279972E-2</v>
      </c>
      <c r="T88" s="38"/>
      <c r="U88" s="289" t="s">
        <v>84</v>
      </c>
      <c r="V88" s="33">
        <v>-1649.3927614906099</v>
      </c>
      <c r="W88" s="33">
        <v>-3.11126499</v>
      </c>
      <c r="X88" s="302">
        <f t="shared" si="60"/>
        <v>-1652.50402648061</v>
      </c>
      <c r="Y88" s="33">
        <v>-3.3648244650130001</v>
      </c>
      <c r="Z88" s="302">
        <f t="shared" si="61"/>
        <v>-1652.757585955623</v>
      </c>
      <c r="AA88" s="33">
        <v>-0.137142679085</v>
      </c>
      <c r="AB88" s="304">
        <f t="shared" si="62"/>
        <v>-1652.8947286347079</v>
      </c>
      <c r="AC88" s="18" t="s">
        <v>118</v>
      </c>
      <c r="AD88" s="38">
        <f>627.5095*(V90-V89)</f>
        <v>17.911239903277707</v>
      </c>
      <c r="AE88" s="38">
        <f>627.5095*(X90-X89)</f>
        <v>13.046748608688997</v>
      </c>
      <c r="AF88" s="38">
        <f>627.5095*(Z90-Z89)</f>
        <v>13.805495230296602</v>
      </c>
      <c r="AG88" s="38">
        <f>627.5095*(AB90-AB89)</f>
        <v>13.071746043199566</v>
      </c>
      <c r="AH88" s="38">
        <f t="shared" si="63"/>
        <v>2.4997434510568795E-2</v>
      </c>
      <c r="AI88" s="38">
        <f t="shared" si="64"/>
        <v>-0.73374918709703607</v>
      </c>
      <c r="AJ88" s="38">
        <f t="shared" si="41"/>
        <v>4.1067397619716672E-2</v>
      </c>
      <c r="AK88" s="38">
        <f t="shared" si="42"/>
        <v>3.8083565999993851E-2</v>
      </c>
      <c r="AL88" s="38"/>
      <c r="AM88" s="38"/>
      <c r="AN88" s="5" t="s">
        <v>84</v>
      </c>
      <c r="AO88" s="311">
        <v>-1649.52242617354</v>
      </c>
      <c r="AP88" s="42">
        <v>-1649.5223114386199</v>
      </c>
      <c r="AQ88" s="42">
        <v>-3.6466022098200002</v>
      </c>
      <c r="AR88" s="33">
        <f t="shared" si="65"/>
        <v>-1653.1689136484399</v>
      </c>
      <c r="AS88" s="33">
        <v>-3.7573483309459998</v>
      </c>
      <c r="AT88" s="52">
        <f t="shared" si="66"/>
        <v>-1653.2796597695658</v>
      </c>
      <c r="AU88" s="52">
        <v>-0.157312566307</v>
      </c>
      <c r="AV88" s="52">
        <f t="shared" si="67"/>
        <v>-1653.4369723358727</v>
      </c>
      <c r="AW88" s="52">
        <v>-0.98597451770800004</v>
      </c>
      <c r="AX88" s="52">
        <v>-2.660627692112</v>
      </c>
      <c r="AY88" s="52">
        <f t="shared" si="68"/>
        <v>-1653.0437228417236</v>
      </c>
      <c r="AZ88" s="52">
        <f t="shared" si="69"/>
        <v>-1652.9811274383655</v>
      </c>
      <c r="BA88" s="18" t="s">
        <v>118</v>
      </c>
      <c r="BB88" s="38">
        <f>627.5095*(AP90-AP89)</f>
        <v>22.601441952841025</v>
      </c>
      <c r="BC88" s="38">
        <f>627.5095*(AR90-AR89)</f>
        <v>14.807058258715642</v>
      </c>
      <c r="BD88" s="38">
        <f>627.5095*(AT90-AT89)</f>
        <v>16.554972187778176</v>
      </c>
      <c r="BE88" s="95">
        <f>627.5095*(AV90-AV89)</f>
        <v>15.715993711318371</v>
      </c>
      <c r="BF88" s="39">
        <f t="shared" si="44"/>
        <v>0.90893545260272823</v>
      </c>
      <c r="BG88" s="39">
        <f t="shared" si="45"/>
        <v>-0.83897847645980583</v>
      </c>
      <c r="BH88" s="358">
        <f t="shared" si="46"/>
        <v>-0.10821312098249258</v>
      </c>
      <c r="BI88" s="38">
        <f>627.5095*(AY90-AY89)</f>
        <v>16.1471882355176</v>
      </c>
      <c r="BJ88" s="38">
        <f>627.5095*(AZ90-AZ89)</f>
        <v>16.817253223918581</v>
      </c>
      <c r="BK88" s="38"/>
      <c r="BL88" s="5" t="s">
        <v>84</v>
      </c>
      <c r="BM88" s="313">
        <v>-1649.3927614905999</v>
      </c>
      <c r="BN88" s="42">
        <v>-1649.39342322326</v>
      </c>
      <c r="BO88" s="21">
        <v>-3.2240272559174801</v>
      </c>
      <c r="BP88" s="28">
        <f t="shared" si="47"/>
        <v>-1652.6174504791775</v>
      </c>
      <c r="BQ88" s="28">
        <v>-3.3645876895343401</v>
      </c>
      <c r="BR88" s="10">
        <f t="shared" si="48"/>
        <v>-1652.7580109127944</v>
      </c>
      <c r="BS88" s="10">
        <v>-0.13709857803799999</v>
      </c>
      <c r="BT88" s="10">
        <f t="shared" si="49"/>
        <v>-1652.8951094908323</v>
      </c>
      <c r="BU88" s="18" t="s">
        <v>118</v>
      </c>
      <c r="BV88" s="34">
        <f>627.5095*(BN90-BN89)</f>
        <v>17.854866733884958</v>
      </c>
      <c r="BW88" s="34">
        <f>627.5095*(BP90-BP89)</f>
        <v>11.646847941122173</v>
      </c>
      <c r="BX88" s="34">
        <f>627.5095*(BR90-BR89)</f>
        <v>13.764427832676885</v>
      </c>
      <c r="BY88" s="34">
        <f>627.5095*(BT90-BT89)</f>
        <v>13.033662477199572</v>
      </c>
      <c r="BZ88" s="33">
        <f t="shared" si="50"/>
        <v>1.3868145360773987</v>
      </c>
      <c r="CA88" s="33">
        <f t="shared" si="51"/>
        <v>-0.73076535547731325</v>
      </c>
      <c r="CB88" s="105">
        <v>-1649.39342322326</v>
      </c>
      <c r="CC88" s="86">
        <f t="shared" si="52"/>
        <v>0</v>
      </c>
      <c r="CD88" s="39">
        <f t="shared" si="70"/>
        <v>2.6823312341187986</v>
      </c>
      <c r="CE88" s="340"/>
      <c r="CF88" s="33">
        <v>13.805495230296602</v>
      </c>
      <c r="CG88" s="33">
        <v>13.071746043199566</v>
      </c>
      <c r="CH88" s="33">
        <v>16.585348834373395</v>
      </c>
      <c r="CI88" s="33">
        <v>15.742577251202651</v>
      </c>
      <c r="CJ88" s="75"/>
    </row>
    <row r="89" spans="1:88" ht="17">
      <c r="A89" s="1">
        <v>30.89</v>
      </c>
      <c r="B89" s="6"/>
      <c r="C89" s="289" t="s">
        <v>85</v>
      </c>
      <c r="D89" s="305">
        <v>-1649.48952143201</v>
      </c>
      <c r="E89" s="303">
        <v>-3.5280005999999999</v>
      </c>
      <c r="F89" s="302">
        <f t="shared" si="53"/>
        <v>-1653.01752203201</v>
      </c>
      <c r="G89" s="303">
        <v>-3.7593648270150002</v>
      </c>
      <c r="H89" s="302">
        <f t="shared" si="54"/>
        <v>-1653.2488862590249</v>
      </c>
      <c r="I89" s="33">
        <v>-0.157943498214</v>
      </c>
      <c r="J89" s="304">
        <f t="shared" si="55"/>
        <v>-1653.4068297572389</v>
      </c>
      <c r="K89" s="18" t="s">
        <v>119</v>
      </c>
      <c r="L89" s="38">
        <f>627.5095*(D90-D88)</f>
        <v>43.287941835325675</v>
      </c>
      <c r="M89" s="38">
        <f>627.5095*(F90-F88)</f>
        <v>34.526064337503328</v>
      </c>
      <c r="N89" s="38">
        <f>627.5095*(H90-H88)</f>
        <v>35.241083783308135</v>
      </c>
      <c r="O89" s="38">
        <f>627.5095*(J90-J88)</f>
        <v>33.8637436843998</v>
      </c>
      <c r="P89" s="38">
        <f t="shared" si="56"/>
        <v>-0.66232065310352795</v>
      </c>
      <c r="Q89" s="38">
        <f t="shared" si="57"/>
        <v>-1.3773400989083342</v>
      </c>
      <c r="R89" s="38">
        <f t="shared" si="58"/>
        <v>0.18729873555794541</v>
      </c>
      <c r="S89" s="38">
        <f t="shared" si="59"/>
        <v>0.19821269896768001</v>
      </c>
      <c r="T89" s="38"/>
      <c r="U89" s="289" t="s">
        <v>85</v>
      </c>
      <c r="V89" s="33">
        <v>-1649.35393303512</v>
      </c>
      <c r="W89" s="33">
        <v>-3.11844455</v>
      </c>
      <c r="X89" s="302">
        <f t="shared" si="60"/>
        <v>-1652.4723775851201</v>
      </c>
      <c r="Y89" s="33">
        <v>-3.370310462505</v>
      </c>
      <c r="Z89" s="302">
        <f t="shared" si="61"/>
        <v>-1652.7242434976249</v>
      </c>
      <c r="AA89" s="33">
        <v>-0.13803722460199999</v>
      </c>
      <c r="AB89" s="304">
        <f t="shared" si="62"/>
        <v>-1652.8622807222268</v>
      </c>
      <c r="AC89" s="18" t="s">
        <v>119</v>
      </c>
      <c r="AD89" s="38">
        <f>627.5095*(V90-V88)</f>
        <v>42.276464593529717</v>
      </c>
      <c r="AE89" s="38">
        <f>627.5095*(X90-X88)</f>
        <v>32.906731193158365</v>
      </c>
      <c r="AF89" s="38">
        <f>627.5095*(Z90-Z88)</f>
        <v>34.728204377430316</v>
      </c>
      <c r="AG89" s="38">
        <f>627.5095*(AB90-AB88)</f>
        <v>33.433119380242722</v>
      </c>
      <c r="AH89" s="38">
        <f t="shared" si="63"/>
        <v>0.52638818708435764</v>
      </c>
      <c r="AI89" s="38">
        <f t="shared" si="64"/>
        <v>-1.295084997187594</v>
      </c>
      <c r="AJ89" s="38">
        <f t="shared" si="41"/>
        <v>0.18449008424658331</v>
      </c>
      <c r="AK89" s="38">
        <f t="shared" si="42"/>
        <v>0.19319872379776371</v>
      </c>
      <c r="AL89" s="38"/>
      <c r="AM89" s="38"/>
      <c r="AN89" s="5" t="s">
        <v>85</v>
      </c>
      <c r="AO89" s="311">
        <v>-1649.48952143206</v>
      </c>
      <c r="AP89" s="42">
        <v>-1649.48956354138</v>
      </c>
      <c r="AQ89" s="42">
        <v>-3.650496047221</v>
      </c>
      <c r="AR89" s="33">
        <f t="shared" si="65"/>
        <v>-1653.1400595886009</v>
      </c>
      <c r="AS89" s="33">
        <v>-3.7606164946359999</v>
      </c>
      <c r="AT89" s="52">
        <f t="shared" si="66"/>
        <v>-1653.250180036016</v>
      </c>
      <c r="AU89" s="52">
        <v>-0.15818789263399999</v>
      </c>
      <c r="AV89" s="52">
        <f t="shared" si="67"/>
        <v>-1653.40836792865</v>
      </c>
      <c r="AW89" s="52">
        <v>-0.98701206338199998</v>
      </c>
      <c r="AX89" s="52">
        <v>-2.6634839838379998</v>
      </c>
      <c r="AY89" s="52">
        <f t="shared" si="68"/>
        <v>-1653.0147483431128</v>
      </c>
      <c r="AZ89" s="52">
        <f t="shared" si="69"/>
        <v>-1652.9520927203694</v>
      </c>
      <c r="BA89" s="18" t="s">
        <v>119</v>
      </c>
      <c r="BB89" s="38">
        <f>627.5095*(AP90-AP88)</f>
        <v>43.151058575911399</v>
      </c>
      <c r="BC89" s="38">
        <f>627.5095*(AR90-AR88)</f>
        <v>32.913254921242348</v>
      </c>
      <c r="BD89" s="38">
        <f>627.5095*(AT90-AT88)</f>
        <v>35.053785047750189</v>
      </c>
      <c r="BE89" s="95">
        <f>627.5095*(AV90-AV88)</f>
        <v>33.66553098543212</v>
      </c>
      <c r="BF89" s="39">
        <f t="shared" si="44"/>
        <v>0.75227606418977189</v>
      </c>
      <c r="BG89" s="39">
        <f t="shared" si="45"/>
        <v>-1.3882540623180688</v>
      </c>
      <c r="BH89" s="358">
        <f t="shared" si="46"/>
        <v>-8.4460425579294451E-2</v>
      </c>
      <c r="BI89" s="38">
        <f>627.5095*(AY90-AY88)</f>
        <v>34.32896137150049</v>
      </c>
      <c r="BJ89" s="38">
        <f>627.5095*(AZ90-AZ88)</f>
        <v>35.036814596344207</v>
      </c>
      <c r="BK89" s="38"/>
      <c r="BL89" s="5" t="s">
        <v>85</v>
      </c>
      <c r="BM89" s="313">
        <v>-1649.3539330352601</v>
      </c>
      <c r="BN89" s="42">
        <v>-1649.35473043855</v>
      </c>
      <c r="BO89" s="21">
        <v>-3.2309470875168498</v>
      </c>
      <c r="BP89" s="28">
        <f t="shared" si="47"/>
        <v>-1652.5856775260668</v>
      </c>
      <c r="BQ89" s="28">
        <v>-3.3701665748365501</v>
      </c>
      <c r="BR89" s="10">
        <f t="shared" si="48"/>
        <v>-1652.7248970133865</v>
      </c>
      <c r="BS89" s="10">
        <v>-0.138011756693</v>
      </c>
      <c r="BT89" s="10">
        <f t="shared" si="49"/>
        <v>-1652.8629087700795</v>
      </c>
      <c r="BU89" s="18" t="s">
        <v>119</v>
      </c>
      <c r="BV89" s="34">
        <f>627.5095*(BN90-BN88)</f>
        <v>42.134956720905549</v>
      </c>
      <c r="BW89" s="34">
        <f>627.5095*(BP90-BP88)</f>
        <v>31.584677861143099</v>
      </c>
      <c r="BX89" s="34">
        <f>627.5095*(BR90-BR88)</f>
        <v>34.543714293183733</v>
      </c>
      <c r="BY89" s="34">
        <f>627.5095*(BT90-BT88)</f>
        <v>33.239920656444959</v>
      </c>
      <c r="BZ89" s="33">
        <f t="shared" si="50"/>
        <v>1.6552427953018594</v>
      </c>
      <c r="CA89" s="33">
        <f t="shared" si="51"/>
        <v>-1.3037936367387744</v>
      </c>
      <c r="CB89" s="105">
        <v>-1649.35473043855</v>
      </c>
      <c r="CC89" s="86">
        <f t="shared" si="52"/>
        <v>0</v>
      </c>
      <c r="CD89" s="39">
        <f t="shared" si="70"/>
        <v>0.42561032898716178</v>
      </c>
      <c r="CE89" s="340"/>
      <c r="CF89" s="33">
        <v>34.728204377430316</v>
      </c>
      <c r="CG89" s="33">
        <v>33.433119380242722</v>
      </c>
      <c r="CH89" s="33">
        <v>35.241083783308135</v>
      </c>
      <c r="CI89" s="33">
        <v>33.8637436843998</v>
      </c>
      <c r="CJ89" s="75"/>
    </row>
    <row r="90" spans="1:88" ht="17">
      <c r="A90" s="1">
        <v>-15.93</v>
      </c>
      <c r="B90" s="6"/>
      <c r="C90" s="289" t="s">
        <v>86</v>
      </c>
      <c r="D90" s="305">
        <v>-1649.45344245</v>
      </c>
      <c r="E90" s="303">
        <v>-3.5383025199999998</v>
      </c>
      <c r="F90" s="302">
        <f t="shared" si="53"/>
        <v>-1652.9917449699999</v>
      </c>
      <c r="G90" s="303">
        <v>-3.7690133743710001</v>
      </c>
      <c r="H90" s="302">
        <f t="shared" si="54"/>
        <v>-1653.2224558243711</v>
      </c>
      <c r="I90" s="33">
        <v>-0.15928654016499999</v>
      </c>
      <c r="J90" s="304">
        <f t="shared" si="55"/>
        <v>-1653.3817423645362</v>
      </c>
      <c r="K90" s="18" t="s">
        <v>120</v>
      </c>
      <c r="L90" s="38">
        <f>627.5095*(D88-D89)</f>
        <v>-20.648037873759318</v>
      </c>
      <c r="M90" s="38">
        <f>627.5095*(F88-F89)</f>
        <v>-18.350713044081012</v>
      </c>
      <c r="N90" s="38">
        <f>627.5095*(H88-H89)</f>
        <v>-18.655734948934736</v>
      </c>
      <c r="O90" s="38">
        <f>627.5095*(J88-J89)</f>
        <v>-18.12116643319715</v>
      </c>
      <c r="P90" s="38">
        <f t="shared" si="56"/>
        <v>0.22954661088386175</v>
      </c>
      <c r="Q90" s="38">
        <f t="shared" si="57"/>
        <v>0.53456851573758613</v>
      </c>
      <c r="R90" s="38">
        <f t="shared" si="58"/>
        <v>-0.15692208896271964</v>
      </c>
      <c r="S90" s="38">
        <f t="shared" si="59"/>
        <v>-0.17162915908339826</v>
      </c>
      <c r="T90" s="38"/>
      <c r="U90" s="289" t="s">
        <v>86</v>
      </c>
      <c r="V90" s="33">
        <v>-1649.32538965864</v>
      </c>
      <c r="W90" s="33">
        <v>-3.12619661</v>
      </c>
      <c r="X90" s="302">
        <f t="shared" si="60"/>
        <v>-1652.4515862686401</v>
      </c>
      <c r="Y90" s="33">
        <v>-3.3768533828480001</v>
      </c>
      <c r="Z90" s="302">
        <f t="shared" si="61"/>
        <v>-1652.7022430414879</v>
      </c>
      <c r="AA90" s="33">
        <v>-0.13920652831300001</v>
      </c>
      <c r="AB90" s="304">
        <f t="shared" si="62"/>
        <v>-1652.8414495698009</v>
      </c>
      <c r="AC90" s="18" t="s">
        <v>120</v>
      </c>
      <c r="AD90" s="38">
        <f>627.5095*(V88-V89)</f>
        <v>-24.36522469025201</v>
      </c>
      <c r="AE90" s="38">
        <f>627.5095*(X88-X89)</f>
        <v>-19.859982584469368</v>
      </c>
      <c r="AF90" s="38">
        <f>627.5095*(Z88-Z89)</f>
        <v>-20.922709147133713</v>
      </c>
      <c r="AG90" s="38">
        <f>627.5095*(AB88-AB89)</f>
        <v>-20.361373337043155</v>
      </c>
      <c r="AH90" s="38">
        <f t="shared" si="63"/>
        <v>-0.50139075257378707</v>
      </c>
      <c r="AI90" s="38">
        <f t="shared" si="64"/>
        <v>0.56133581009055789</v>
      </c>
      <c r="AJ90" s="38">
        <f t="shared" si="41"/>
        <v>-0.14342268662686664</v>
      </c>
      <c r="AK90" s="38">
        <f t="shared" si="42"/>
        <v>-0.1551151577977663</v>
      </c>
      <c r="AL90" s="38"/>
      <c r="AM90" s="38"/>
      <c r="AN90" s="5" t="s">
        <v>86</v>
      </c>
      <c r="AO90" s="311">
        <v>-1649.4534424465601</v>
      </c>
      <c r="AP90" s="42">
        <v>-1649.4535458524799</v>
      </c>
      <c r="AQ90" s="42">
        <v>-3.662917187768</v>
      </c>
      <c r="AR90" s="33">
        <f t="shared" si="65"/>
        <v>-1653.1164630402479</v>
      </c>
      <c r="AS90" s="33">
        <v>-3.7702521571480001</v>
      </c>
      <c r="AT90" s="52">
        <f t="shared" si="66"/>
        <v>-1653.2237980096279</v>
      </c>
      <c r="AU90" s="52">
        <v>-0.15952488988499999</v>
      </c>
      <c r="AV90" s="52">
        <f t="shared" si="67"/>
        <v>-1653.3833228995129</v>
      </c>
      <c r="AW90" s="52">
        <v>-0.99234267231899997</v>
      </c>
      <c r="AX90" s="52">
        <v>-2.6705745154480001</v>
      </c>
      <c r="AY90" s="52">
        <f t="shared" si="68"/>
        <v>-1652.9890161617905</v>
      </c>
      <c r="AZ90" s="52">
        <f t="shared" si="69"/>
        <v>-1652.9252927225623</v>
      </c>
      <c r="BA90" s="18" t="s">
        <v>120</v>
      </c>
      <c r="BB90" s="38">
        <f>627.5095*(AP88-AP89)</f>
        <v>-20.549616623070374</v>
      </c>
      <c r="BC90" s="38">
        <f>627.5095*(AR88-AR89)</f>
        <v>-18.106196662526703</v>
      </c>
      <c r="BD90" s="38">
        <f>627.5095*(AT88-AT89)</f>
        <v>-18.498812859972016</v>
      </c>
      <c r="BE90" s="95">
        <f>627.5095*(AV88-AV89)</f>
        <v>-17.949537274113752</v>
      </c>
      <c r="BF90" s="39">
        <f t="shared" si="44"/>
        <v>0.15665938841295102</v>
      </c>
      <c r="BG90" s="39">
        <f t="shared" si="45"/>
        <v>0.54927558585826475</v>
      </c>
      <c r="BH90" s="358">
        <f t="shared" si="46"/>
        <v>-2.3752695403192803E-2</v>
      </c>
      <c r="BI90" s="38">
        <f>627.5095*(AY88-AY89)</f>
        <v>-18.181773135982894</v>
      </c>
      <c r="BJ90" s="38">
        <f>627.5095*(AZ88-AZ89)</f>
        <v>-18.21956137242563</v>
      </c>
      <c r="BK90" s="38"/>
      <c r="BL90" s="5" t="s">
        <v>86</v>
      </c>
      <c r="BM90" s="313">
        <v>-1649.32538965869</v>
      </c>
      <c r="BN90" s="42">
        <v>-1649.32627689843</v>
      </c>
      <c r="BO90" s="21">
        <v>-3.2408401947810499</v>
      </c>
      <c r="BP90" s="28">
        <f t="shared" si="47"/>
        <v>-1652.567117093211</v>
      </c>
      <c r="BQ90" s="28">
        <v>-3.3766851038806802</v>
      </c>
      <c r="BR90" s="10">
        <f t="shared" si="48"/>
        <v>-1652.7029620023106</v>
      </c>
      <c r="BS90" s="10">
        <v>-0.13917630536600001</v>
      </c>
      <c r="BT90" s="10">
        <f t="shared" si="49"/>
        <v>-1652.8421383076766</v>
      </c>
      <c r="BU90" s="18" t="s">
        <v>120</v>
      </c>
      <c r="BV90" s="34">
        <f>627.5095*(BN88-BN89)</f>
        <v>-24.280089987020595</v>
      </c>
      <c r="BW90" s="34">
        <f>627.5095*(BP88-BP89)</f>
        <v>-19.937829920020924</v>
      </c>
      <c r="BX90" s="34">
        <f>627.5095*(BR88-BR89)</f>
        <v>-20.779286460506846</v>
      </c>
      <c r="BY90" s="34">
        <f>627.5095*(BT88-BT89)</f>
        <v>-20.206258179245388</v>
      </c>
      <c r="BZ90" s="33">
        <f t="shared" si="50"/>
        <v>-0.26842825922446423</v>
      </c>
      <c r="CA90" s="33">
        <f t="shared" si="51"/>
        <v>0.57302828126145755</v>
      </c>
      <c r="CB90" s="105">
        <v>-1649.32627689843</v>
      </c>
      <c r="CC90" s="86">
        <f t="shared" si="52"/>
        <v>0</v>
      </c>
      <c r="CD90" s="39">
        <f t="shared" si="70"/>
        <v>2.2567209051316368</v>
      </c>
      <c r="CE90" s="340"/>
      <c r="CF90" s="33">
        <v>-20.922709147133713</v>
      </c>
      <c r="CG90" s="33">
        <v>-20.361373337043155</v>
      </c>
      <c r="CH90" s="33">
        <v>-18.655734948934736</v>
      </c>
      <c r="CI90" s="33">
        <v>-18.12116643319715</v>
      </c>
      <c r="CJ90" s="75"/>
    </row>
    <row r="91" spans="1:88" ht="17">
      <c r="A91" s="1">
        <v>9.8800000000000008</v>
      </c>
      <c r="B91" s="6"/>
      <c r="C91" s="289" t="s">
        <v>87</v>
      </c>
      <c r="D91" s="305">
        <v>-1058.31963395598</v>
      </c>
      <c r="E91" s="303">
        <v>-2.61651247</v>
      </c>
      <c r="F91" s="302">
        <f t="shared" si="53"/>
        <v>-1060.93614642598</v>
      </c>
      <c r="G91" s="303">
        <v>-2.8004815450049998</v>
      </c>
      <c r="H91" s="302">
        <f t="shared" si="54"/>
        <v>-1061.1201155009849</v>
      </c>
      <c r="I91" s="33">
        <v>-0.111210005596</v>
      </c>
      <c r="J91" s="304">
        <f t="shared" si="55"/>
        <v>-1061.2313255065808</v>
      </c>
      <c r="K91" s="18" t="s">
        <v>118</v>
      </c>
      <c r="L91" s="38">
        <f>627.5095*(D93-D92)</f>
        <v>14.377569237647975</v>
      </c>
      <c r="M91" s="38">
        <f>627.5095*(F93-F92)</f>
        <v>11.176160095826564</v>
      </c>
      <c r="N91" s="38">
        <f>627.5095*(H93-H92)</f>
        <v>11.497247082878689</v>
      </c>
      <c r="O91" s="38">
        <f>627.5095*(J93-J92)</f>
        <v>10.87345446783891</v>
      </c>
      <c r="P91" s="38">
        <f t="shared" si="56"/>
        <v>-0.30270562798765432</v>
      </c>
      <c r="Q91" s="38">
        <f t="shared" si="57"/>
        <v>-0.62379261503977901</v>
      </c>
      <c r="R91" s="38">
        <f t="shared" si="58"/>
        <v>-0.53388948772613709</v>
      </c>
      <c r="S91" s="38">
        <f t="shared" si="59"/>
        <v>-0.51278995518763182</v>
      </c>
      <c r="T91" s="38"/>
      <c r="U91" s="289" t="s">
        <v>87</v>
      </c>
      <c r="V91" s="33">
        <v>-1058.23727585862</v>
      </c>
      <c r="W91" s="33">
        <v>-2.2104792299999998</v>
      </c>
      <c r="X91" s="302">
        <f t="shared" si="60"/>
        <v>-1060.4477550886199</v>
      </c>
      <c r="Y91" s="33">
        <v>-2.413454749664</v>
      </c>
      <c r="Z91" s="302">
        <f t="shared" si="61"/>
        <v>-1060.650730608284</v>
      </c>
      <c r="AA91" s="33">
        <v>-9.5943226827999994E-2</v>
      </c>
      <c r="AB91" s="304">
        <f t="shared" si="62"/>
        <v>-1060.746673835112</v>
      </c>
      <c r="AC91" s="18" t="s">
        <v>118</v>
      </c>
      <c r="AD91" s="38">
        <f>627.5095*(V93-V92)</f>
        <v>16.107965288397896</v>
      </c>
      <c r="AE91" s="38">
        <f>627.5095*(X93-X92)</f>
        <v>15.548910799782524</v>
      </c>
      <c r="AF91" s="38">
        <f>627.5095*(Z93-Z92)</f>
        <v>15.829445496157101</v>
      </c>
      <c r="AG91" s="38">
        <f>627.5095*(AB93-AB92)</f>
        <v>15.460198142566073</v>
      </c>
      <c r="AH91" s="38">
        <f t="shared" si="63"/>
        <v>-8.8712657216451163E-2</v>
      </c>
      <c r="AI91" s="38">
        <f t="shared" si="64"/>
        <v>-0.36924735359102812</v>
      </c>
      <c r="AJ91" s="38">
        <f t="shared" si="41"/>
        <v>-0.66075381597713978</v>
      </c>
      <c r="AK91" s="38">
        <f t="shared" si="42"/>
        <v>-0.63502497394481061</v>
      </c>
      <c r="AL91" s="38"/>
      <c r="AM91" s="38"/>
      <c r="AN91" s="5" t="s">
        <v>87</v>
      </c>
      <c r="AO91" s="311">
        <v>-1058.3196339559399</v>
      </c>
      <c r="AP91" s="42">
        <v>-1058.32187803188</v>
      </c>
      <c r="AQ91" s="42">
        <v>-2.6927254062569999</v>
      </c>
      <c r="AR91" s="33">
        <f t="shared" si="65"/>
        <v>-1061.0146034381371</v>
      </c>
      <c r="AS91" s="33">
        <v>-2.8012104102030002</v>
      </c>
      <c r="AT91" s="52">
        <f t="shared" si="66"/>
        <v>-1061.1230884420831</v>
      </c>
      <c r="AU91" s="52">
        <v>-0.111397963479</v>
      </c>
      <c r="AV91" s="52">
        <f t="shared" si="67"/>
        <v>-1061.2344864055622</v>
      </c>
      <c r="AW91" s="52">
        <v>-0.71165584591099995</v>
      </c>
      <c r="AX91" s="52">
        <v>-1.981069560346</v>
      </c>
      <c r="AY91" s="52">
        <f t="shared" si="68"/>
        <v>-1060.9363801195989</v>
      </c>
      <c r="AZ91" s="52">
        <f t="shared" si="69"/>
        <v>-1060.8972684603298</v>
      </c>
      <c r="BA91" s="18" t="s">
        <v>118</v>
      </c>
      <c r="BB91" s="38">
        <f>627.5095*(AP93-AP92)</f>
        <v>14.946521822747135</v>
      </c>
      <c r="BC91" s="38">
        <f>627.5095*(AR93-AR92)</f>
        <v>9.6988211473859884</v>
      </c>
      <c r="BD91" s="38">
        <f>627.5095*(AT93-AT92)</f>
        <v>12.031136570604826</v>
      </c>
      <c r="BE91" s="95">
        <f>627.5095*(AV93-AV92)</f>
        <v>11.386244423026541</v>
      </c>
      <c r="BF91" s="39">
        <f t="shared" si="44"/>
        <v>1.6874232756405529</v>
      </c>
      <c r="BG91" s="39">
        <f t="shared" si="45"/>
        <v>-0.64489214757828428</v>
      </c>
      <c r="BH91" s="358">
        <f t="shared" si="46"/>
        <v>-0.249915951954927</v>
      </c>
      <c r="BI91" s="38">
        <f>627.5095*(AY93-AY92)</f>
        <v>11.723360572803223</v>
      </c>
      <c r="BJ91" s="38">
        <f>627.5095*(AZ93-AZ92)</f>
        <v>12.735630285939878</v>
      </c>
      <c r="BK91" s="38"/>
      <c r="BL91" s="5" t="s">
        <v>87</v>
      </c>
      <c r="BM91" s="313">
        <v>-1058.23727585862</v>
      </c>
      <c r="BN91" s="42">
        <v>-1058.2396251462401</v>
      </c>
      <c r="BO91" s="21">
        <v>-2.2763177036789601</v>
      </c>
      <c r="BP91" s="28">
        <f t="shared" si="47"/>
        <v>-1060.5159428499192</v>
      </c>
      <c r="BQ91" s="28">
        <v>-2.4133440708721499</v>
      </c>
      <c r="BR91" s="10">
        <f t="shared" si="48"/>
        <v>-1060.6529692171123</v>
      </c>
      <c r="BS91" s="10">
        <v>-9.5937415903000006E-2</v>
      </c>
      <c r="BT91" s="10">
        <f t="shared" si="49"/>
        <v>-1060.7489066330154</v>
      </c>
      <c r="BU91" s="18" t="s">
        <v>118</v>
      </c>
      <c r="BV91" s="34">
        <f>627.5095*(BN93-BN92)</f>
        <v>16.850068922923715</v>
      </c>
      <c r="BW91" s="34">
        <f>627.5095*(BP93-BP92)</f>
        <v>14.946123494687178</v>
      </c>
      <c r="BX91" s="34">
        <f>627.5095*(BR93-BR92)</f>
        <v>16.490199312134241</v>
      </c>
      <c r="BY91" s="34">
        <f>627.5095*(BT93-BT92)</f>
        <v>16.095223116510883</v>
      </c>
      <c r="BZ91" s="33">
        <f t="shared" si="50"/>
        <v>1.1490996218237051</v>
      </c>
      <c r="CA91" s="33">
        <f t="shared" si="51"/>
        <v>-0.39497619562335728</v>
      </c>
      <c r="CB91" s="105">
        <v>-1058.2396251462401</v>
      </c>
      <c r="CC91" s="86">
        <f t="shared" si="52"/>
        <v>0</v>
      </c>
      <c r="CD91" s="39">
        <f t="shared" si="70"/>
        <v>-4.7089786934843421</v>
      </c>
      <c r="CE91" s="340"/>
      <c r="CF91" s="33">
        <v>15.829445496157101</v>
      </c>
      <c r="CG91" s="33">
        <v>15.460198142566073</v>
      </c>
      <c r="CH91" s="33">
        <v>11.497247082878689</v>
      </c>
      <c r="CI91" s="33">
        <v>10.87345446783891</v>
      </c>
      <c r="CJ91" s="75"/>
    </row>
    <row r="92" spans="1:88" ht="17">
      <c r="A92" s="1">
        <v>17.22</v>
      </c>
      <c r="B92" s="6"/>
      <c r="C92" s="289" t="s">
        <v>88</v>
      </c>
      <c r="D92" s="305">
        <v>-1058.2928677008099</v>
      </c>
      <c r="E92" s="303">
        <v>-2.6303776800000001</v>
      </c>
      <c r="F92" s="302">
        <f t="shared" si="53"/>
        <v>-1060.9232453808099</v>
      </c>
      <c r="G92" s="303">
        <v>-2.8109970318689999</v>
      </c>
      <c r="H92" s="302">
        <f t="shared" si="54"/>
        <v>-1061.1038647326789</v>
      </c>
      <c r="I92" s="33">
        <v>-0.11310990061200001</v>
      </c>
      <c r="J92" s="304">
        <f t="shared" si="55"/>
        <v>-1061.2169746332909</v>
      </c>
      <c r="K92" s="18" t="s">
        <v>119</v>
      </c>
      <c r="L92" s="38">
        <f>627.5095*(D93-D91)</f>
        <v>31.173648636284486</v>
      </c>
      <c r="M92" s="38">
        <f>627.5095*(F93-F91)</f>
        <v>19.271688500000074</v>
      </c>
      <c r="N92" s="38">
        <f>627.5095*(H93-H91)</f>
        <v>21.694758577197909</v>
      </c>
      <c r="O92" s="38">
        <f>627.5095*(J93-J91)</f>
        <v>19.878763790555936</v>
      </c>
      <c r="P92" s="38">
        <f t="shared" si="56"/>
        <v>0.60707529055586207</v>
      </c>
      <c r="Q92" s="38">
        <f t="shared" si="57"/>
        <v>-1.8159947866419728</v>
      </c>
      <c r="R92" s="38">
        <f t="shared" si="58"/>
        <v>0.52814506926009486</v>
      </c>
      <c r="S92" s="38">
        <f t="shared" si="59"/>
        <v>0.52398470315759837</v>
      </c>
      <c r="T92" s="38"/>
      <c r="U92" s="289" t="s">
        <v>88</v>
      </c>
      <c r="V92" s="33">
        <v>-1058.2059120604899</v>
      </c>
      <c r="W92" s="33">
        <v>-2.2264131100000002</v>
      </c>
      <c r="X92" s="302">
        <f t="shared" si="60"/>
        <v>-1060.43232517049</v>
      </c>
      <c r="Y92" s="33">
        <v>-2.4266043893</v>
      </c>
      <c r="Z92" s="302">
        <f t="shared" si="61"/>
        <v>-1060.63251644979</v>
      </c>
      <c r="AA92" s="33">
        <v>-9.7585528281000006E-2</v>
      </c>
      <c r="AB92" s="304">
        <f t="shared" si="62"/>
        <v>-1060.7301019780709</v>
      </c>
      <c r="AC92" s="18" t="s">
        <v>119</v>
      </c>
      <c r="AD92" s="38">
        <f>627.5095*(V93-V91)</f>
        <v>35.789046571109822</v>
      </c>
      <c r="AE92" s="38">
        <f>627.5095*(X93-X91)</f>
        <v>25.231331010541684</v>
      </c>
      <c r="AF92" s="38">
        <f>627.5095*(Z93-Z91)</f>
        <v>27.259002985614693</v>
      </c>
      <c r="AG92" s="38">
        <f>627.5095*(AB93-AB91)</f>
        <v>25.859195868480505</v>
      </c>
      <c r="AH92" s="38">
        <f t="shared" si="63"/>
        <v>0.62786485793882107</v>
      </c>
      <c r="AI92" s="38">
        <f t="shared" si="64"/>
        <v>-1.3998071171341877</v>
      </c>
      <c r="AJ92" s="38">
        <f t="shared" si="41"/>
        <v>0.50796469087441665</v>
      </c>
      <c r="AK92" s="38">
        <f t="shared" si="42"/>
        <v>0.50480331988940108</v>
      </c>
      <c r="AL92" s="38"/>
      <c r="AM92" s="38"/>
      <c r="AN92" s="5" t="s">
        <v>88</v>
      </c>
      <c r="AO92" s="311">
        <v>-1058.2928677008299</v>
      </c>
      <c r="AP92" s="42">
        <v>-1058.2968036124601</v>
      </c>
      <c r="AQ92" s="42">
        <v>-2.708867972258</v>
      </c>
      <c r="AR92" s="33">
        <f t="shared" si="65"/>
        <v>-1061.0056715847181</v>
      </c>
      <c r="AS92" s="33">
        <v>-2.8117265210440001</v>
      </c>
      <c r="AT92" s="52">
        <f t="shared" si="66"/>
        <v>-1061.108530133504</v>
      </c>
      <c r="AU92" s="52">
        <v>-0.113257604286</v>
      </c>
      <c r="AV92" s="52">
        <f t="shared" si="67"/>
        <v>-1061.22178773779</v>
      </c>
      <c r="AW92" s="52">
        <v>-0.71795577306500002</v>
      </c>
      <c r="AX92" s="52">
        <v>-1.990912199192</v>
      </c>
      <c r="AY92" s="52">
        <f t="shared" si="68"/>
        <v>-1060.9252168425121</v>
      </c>
      <c r="AZ92" s="52">
        <f t="shared" si="69"/>
        <v>-1060.8849894714097</v>
      </c>
      <c r="BA92" s="18" t="s">
        <v>119</v>
      </c>
      <c r="BB92" s="38">
        <f>627.5095*(AP93-AP91)</f>
        <v>30.680958215768872</v>
      </c>
      <c r="BC92" s="38">
        <f>627.5095*(AR93-AR91)</f>
        <v>15.303644020398092</v>
      </c>
      <c r="BD92" s="38">
        <f>627.5095*(AT93-AT91)</f>
        <v>21.166613507937814</v>
      </c>
      <c r="BE92" s="95">
        <f>627.5095*(AV93-AV91)</f>
        <v>19.354779087398338</v>
      </c>
      <c r="BF92" s="39">
        <f t="shared" si="44"/>
        <v>4.0511350670002457</v>
      </c>
      <c r="BG92" s="39">
        <f t="shared" si="45"/>
        <v>-1.8118344205394763</v>
      </c>
      <c r="BH92" s="358">
        <f t="shared" si="46"/>
        <v>-0.41518867439030416</v>
      </c>
      <c r="BI92" s="38">
        <f>627.5095*(AY93-AY91)</f>
        <v>18.728422995889996</v>
      </c>
      <c r="BJ92" s="38">
        <f>627.5095*(AZ93-AZ91)</f>
        <v>20.440812483707287</v>
      </c>
      <c r="BK92" s="38"/>
      <c r="BL92" s="5" t="s">
        <v>88</v>
      </c>
      <c r="BM92" s="313">
        <v>-1058.2059120604799</v>
      </c>
      <c r="BN92" s="42">
        <v>-1058.2100957658799</v>
      </c>
      <c r="BO92" s="21">
        <v>-2.2941048553361498</v>
      </c>
      <c r="BP92" s="28">
        <f t="shared" si="47"/>
        <v>-1060.5042006212161</v>
      </c>
      <c r="BQ92" s="28">
        <v>-2.4265217641542001</v>
      </c>
      <c r="BR92" s="10">
        <f t="shared" si="48"/>
        <v>-1060.6366175300341</v>
      </c>
      <c r="BS92" s="10">
        <v>-9.7533677873000005E-2</v>
      </c>
      <c r="BT92" s="10">
        <f t="shared" si="49"/>
        <v>-1060.734151207907</v>
      </c>
      <c r="BU92" s="18" t="s">
        <v>119</v>
      </c>
      <c r="BV92" s="34">
        <f>627.5095*(BN93-BN91)</f>
        <v>35.38003562802831</v>
      </c>
      <c r="BW92" s="34">
        <f>627.5095*(BP93-BP91)</f>
        <v>22.314483557018839</v>
      </c>
      <c r="BX92" s="34">
        <f>627.5095*(BR93-BR91)</f>
        <v>26.751038294740276</v>
      </c>
      <c r="BY92" s="34">
        <f>627.5095*(BT93-BT91)</f>
        <v>25.354392548591104</v>
      </c>
      <c r="BZ92" s="33">
        <f t="shared" si="50"/>
        <v>3.0399089915722648</v>
      </c>
      <c r="CA92" s="33">
        <f t="shared" si="51"/>
        <v>-1.3966457461491721</v>
      </c>
      <c r="CB92" s="105">
        <v>-1058.2100957658799</v>
      </c>
      <c r="CC92" s="86">
        <f t="shared" si="52"/>
        <v>0</v>
      </c>
      <c r="CD92" s="39">
        <f t="shared" si="70"/>
        <v>-5.9996134611927658</v>
      </c>
      <c r="CE92" s="340"/>
      <c r="CF92" s="33">
        <v>27.259002985614693</v>
      </c>
      <c r="CG92" s="33">
        <v>25.859195868480505</v>
      </c>
      <c r="CH92" s="33">
        <v>21.694758577197909</v>
      </c>
      <c r="CI92" s="33">
        <v>19.878763790555936</v>
      </c>
      <c r="CJ92" s="75"/>
    </row>
    <row r="93" spans="1:88" ht="17">
      <c r="A93" s="1">
        <v>-7.34</v>
      </c>
      <c r="B93" s="6"/>
      <c r="C93" s="289" t="s">
        <v>89</v>
      </c>
      <c r="D93" s="305">
        <v>-1058.26995558675</v>
      </c>
      <c r="E93" s="303">
        <v>-2.6354794500000001</v>
      </c>
      <c r="F93" s="302">
        <f t="shared" si="53"/>
        <v>-1060.9054350367501</v>
      </c>
      <c r="G93" s="303">
        <v>-2.8155871172059999</v>
      </c>
      <c r="H93" s="302">
        <f t="shared" si="54"/>
        <v>-1061.085542703956</v>
      </c>
      <c r="I93" s="33">
        <v>-0.11410397737899999</v>
      </c>
      <c r="J93" s="304">
        <f t="shared" si="55"/>
        <v>-1061.199646681335</v>
      </c>
      <c r="K93" s="18" t="s">
        <v>120</v>
      </c>
      <c r="L93" s="38">
        <f>627.5095*(D91-D92)</f>
        <v>-16.796079398636511</v>
      </c>
      <c r="M93" s="38">
        <f>627.5095*(F91-F92)</f>
        <v>-8.0955284041735123</v>
      </c>
      <c r="N93" s="38">
        <f>627.5095*(H91-H92)</f>
        <v>-10.197511494319221</v>
      </c>
      <c r="O93" s="38">
        <f>627.5095*(J91-J92)</f>
        <v>-9.0053093227170251</v>
      </c>
      <c r="P93" s="38">
        <f t="shared" si="56"/>
        <v>-0.90978091854351284</v>
      </c>
      <c r="Q93" s="38">
        <f t="shared" si="57"/>
        <v>1.1922021716021955</v>
      </c>
      <c r="R93" s="38">
        <f t="shared" si="58"/>
        <v>-1.0620345569862302</v>
      </c>
      <c r="S93" s="38">
        <f t="shared" si="59"/>
        <v>-1.0367746583452284</v>
      </c>
      <c r="T93" s="38"/>
      <c r="U93" s="289" t="s">
        <v>89</v>
      </c>
      <c r="V93" s="33">
        <v>-1058.1802423849099</v>
      </c>
      <c r="W93" s="33">
        <v>-2.2273040200000001</v>
      </c>
      <c r="X93" s="302">
        <f t="shared" si="60"/>
        <v>-1060.4075464049099</v>
      </c>
      <c r="Y93" s="33">
        <v>-2.4270482388230001</v>
      </c>
      <c r="Z93" s="302">
        <f t="shared" si="61"/>
        <v>-1060.607290623733</v>
      </c>
      <c r="AA93" s="33">
        <v>-9.8173961370000007E-2</v>
      </c>
      <c r="AB93" s="304">
        <f t="shared" si="62"/>
        <v>-1060.7054645851031</v>
      </c>
      <c r="AC93" s="18" t="s">
        <v>120</v>
      </c>
      <c r="AD93" s="38">
        <f>627.5095*(V91-V92)</f>
        <v>-19.681081282711929</v>
      </c>
      <c r="AE93" s="38">
        <f>627.5095*(X91-X92)</f>
        <v>-9.6824202107591599</v>
      </c>
      <c r="AF93" s="38">
        <f>627.5095*(Z91-Z92)</f>
        <v>-11.429557489457594</v>
      </c>
      <c r="AG93" s="38">
        <f>627.5095*(AB91-AB92)</f>
        <v>-10.398997725914432</v>
      </c>
      <c r="AH93" s="38">
        <f t="shared" si="63"/>
        <v>-0.71657751515527224</v>
      </c>
      <c r="AI93" s="38">
        <f t="shared" si="64"/>
        <v>1.0305597635431614</v>
      </c>
      <c r="AJ93" s="38">
        <f t="shared" si="41"/>
        <v>-1.1687185068515564</v>
      </c>
      <c r="AK93" s="38">
        <f t="shared" si="42"/>
        <v>-1.1398282938342117</v>
      </c>
      <c r="AL93" s="38"/>
      <c r="AM93" s="38"/>
      <c r="AN93" s="5" t="s">
        <v>89</v>
      </c>
      <c r="AO93" s="311">
        <v>-1058.2699555868401</v>
      </c>
      <c r="AP93" s="42">
        <v>-1058.2729848147801</v>
      </c>
      <c r="AQ93" s="42">
        <v>-2.7172307152530002</v>
      </c>
      <c r="AR93" s="33">
        <f t="shared" si="65"/>
        <v>-1060.9902155300331</v>
      </c>
      <c r="AS93" s="33">
        <v>-2.816372482981</v>
      </c>
      <c r="AT93" s="52">
        <f t="shared" si="66"/>
        <v>-1061.0893572977611</v>
      </c>
      <c r="AU93" s="52">
        <v>-0.114285305297</v>
      </c>
      <c r="AV93" s="52">
        <f t="shared" si="67"/>
        <v>-1061.2036426030581</v>
      </c>
      <c r="AW93" s="52">
        <v>-0.72360830084100003</v>
      </c>
      <c r="AX93" s="52">
        <v>-1.9936224144120001</v>
      </c>
      <c r="AY93" s="52">
        <f t="shared" si="68"/>
        <v>-1060.9065344790215</v>
      </c>
      <c r="AZ93" s="52">
        <f t="shared" si="69"/>
        <v>-1060.8646939535156</v>
      </c>
      <c r="BA93" s="18" t="s">
        <v>120</v>
      </c>
      <c r="BB93" s="38">
        <f>627.5095*(AP91-AP92)</f>
        <v>-15.734436393021737</v>
      </c>
      <c r="BC93" s="38">
        <f>627.5095*(AR91-AR92)</f>
        <v>-5.6048228730121048</v>
      </c>
      <c r="BD93" s="38">
        <f>627.5095*(AT91-AT92)</f>
        <v>-9.1354769373329905</v>
      </c>
      <c r="BE93" s="95">
        <f>627.5095*(AV91-AV92)</f>
        <v>-7.9685346643717967</v>
      </c>
      <c r="BF93" s="39">
        <f t="shared" si="44"/>
        <v>-2.3637117913596919</v>
      </c>
      <c r="BG93" s="39">
        <f t="shared" si="45"/>
        <v>1.1669422729611938</v>
      </c>
      <c r="BH93" s="358">
        <f t="shared" si="46"/>
        <v>0.16527272243537716</v>
      </c>
      <c r="BI93" s="38">
        <f>627.5095*(AY91-AY92)</f>
        <v>-7.0050624230867742</v>
      </c>
      <c r="BJ93" s="38">
        <f>627.5095*(AZ91-AZ92)</f>
        <v>-7.7051821977674102</v>
      </c>
      <c r="BK93" s="38"/>
      <c r="BL93" s="5" t="s">
        <v>89</v>
      </c>
      <c r="BM93" s="313">
        <v>-1058.1802423849599</v>
      </c>
      <c r="BN93" s="42">
        <v>-1058.1832434729299</v>
      </c>
      <c r="BO93" s="21">
        <v>-2.29713898538238</v>
      </c>
      <c r="BP93" s="28">
        <f t="shared" si="47"/>
        <v>-1060.4803824583123</v>
      </c>
      <c r="BQ93" s="28">
        <v>-2.4270952528594898</v>
      </c>
      <c r="BR93" s="10">
        <f t="shared" si="48"/>
        <v>-1060.6103387257895</v>
      </c>
      <c r="BS93" s="10">
        <v>-9.8163112479999995E-2</v>
      </c>
      <c r="BT93" s="10">
        <f t="shared" si="49"/>
        <v>-1060.7085018382695</v>
      </c>
      <c r="BU93" s="18" t="s">
        <v>120</v>
      </c>
      <c r="BV93" s="34">
        <f>627.5095*(BN91-BN92)</f>
        <v>-18.529966705104595</v>
      </c>
      <c r="BW93" s="34">
        <f>627.5095*(BP91-BP92)</f>
        <v>-7.3683600623316599</v>
      </c>
      <c r="BX93" s="34">
        <f>627.5095*(BR91-BR92)</f>
        <v>-10.260838982606037</v>
      </c>
      <c r="BY93" s="34">
        <f>627.5095*(BT91-BT92)</f>
        <v>-9.2591694320802205</v>
      </c>
      <c r="BZ93" s="33">
        <f t="shared" si="50"/>
        <v>-1.8908093697485606</v>
      </c>
      <c r="CA93" s="33">
        <f t="shared" si="51"/>
        <v>1.0016695505258166</v>
      </c>
      <c r="CB93" s="105">
        <v>-1058.1832434729299</v>
      </c>
      <c r="CC93" s="86">
        <f t="shared" si="52"/>
        <v>0</v>
      </c>
      <c r="CD93" s="39">
        <f t="shared" si="70"/>
        <v>1.2906347677084238</v>
      </c>
      <c r="CE93" s="340"/>
      <c r="CF93" s="33">
        <v>-11.429557489457594</v>
      </c>
      <c r="CG93" s="33">
        <v>-10.398997725914432</v>
      </c>
      <c r="CH93" s="33">
        <v>-10.197511494319221</v>
      </c>
      <c r="CI93" s="33">
        <v>-9.0053093227170251</v>
      </c>
      <c r="CJ93" s="75"/>
    </row>
    <row r="94" spans="1:88" ht="17">
      <c r="A94" s="1">
        <v>3.25</v>
      </c>
      <c r="B94" s="6"/>
      <c r="C94" s="289" t="s">
        <v>90</v>
      </c>
      <c r="D94" s="305">
        <v>-1058.2755905689901</v>
      </c>
      <c r="E94" s="303">
        <v>-2.6658021999999999</v>
      </c>
      <c r="F94" s="302">
        <f t="shared" si="53"/>
        <v>-1060.94139276899</v>
      </c>
      <c r="G94" s="303">
        <v>-2.8399598222229998</v>
      </c>
      <c r="H94" s="302">
        <f t="shared" si="54"/>
        <v>-1061.115550391213</v>
      </c>
      <c r="I94" s="33">
        <v>-0.117724903275</v>
      </c>
      <c r="J94" s="304">
        <f t="shared" si="55"/>
        <v>-1061.2332752944881</v>
      </c>
      <c r="K94" s="18" t="s">
        <v>118</v>
      </c>
      <c r="L94" s="38">
        <f>627.5095*(D96-D95)</f>
        <v>20.214117275799317</v>
      </c>
      <c r="M94" s="38">
        <f>627.5095*(F96-F95)</f>
        <v>0.55334730227127327</v>
      </c>
      <c r="N94" s="38">
        <f>627.5095*(H96-H95)</f>
        <v>4.5313524039237798</v>
      </c>
      <c r="O94" s="38">
        <f>627.5095*(J96-J95)</f>
        <v>2.1424844201143269</v>
      </c>
      <c r="P94" s="38">
        <f t="shared" si="56"/>
        <v>1.5891371178430536</v>
      </c>
      <c r="Q94" s="38">
        <f t="shared" si="57"/>
        <v>-2.3888679838094529</v>
      </c>
      <c r="R94" s="38">
        <f t="shared" si="58"/>
        <v>-0.40565895918416395</v>
      </c>
      <c r="S94" s="38">
        <f t="shared" si="59"/>
        <v>-0.3810255880523874</v>
      </c>
      <c r="T94" s="38"/>
      <c r="U94" s="289" t="s">
        <v>90</v>
      </c>
      <c r="V94" s="33">
        <v>-1058.1888745436399</v>
      </c>
      <c r="W94" s="33">
        <v>-2.2647120100000002</v>
      </c>
      <c r="X94" s="302">
        <f t="shared" si="60"/>
        <v>-1060.45358655364</v>
      </c>
      <c r="Y94" s="33">
        <v>-2.4576128376559998</v>
      </c>
      <c r="Z94" s="302">
        <f t="shared" si="61"/>
        <v>-1060.6464873812959</v>
      </c>
      <c r="AA94" s="33">
        <v>-0.100837549178</v>
      </c>
      <c r="AB94" s="304">
        <f t="shared" si="62"/>
        <v>-1060.747324930474</v>
      </c>
      <c r="AC94" s="18" t="s">
        <v>118</v>
      </c>
      <c r="AD94" s="38">
        <f>627.5095*(V96-V95)</f>
        <v>21.613468976666212</v>
      </c>
      <c r="AE94" s="38">
        <f>627.5095*(X96-X95)</f>
        <v>3.1258029129156442</v>
      </c>
      <c r="AF94" s="38">
        <f>627.5095*(Z96-Z95)</f>
        <v>6.495302265173736</v>
      </c>
      <c r="AG94" s="38">
        <f>627.5095*(AB96-AB95)</f>
        <v>4.8767708120955859</v>
      </c>
      <c r="AH94" s="38">
        <f t="shared" si="63"/>
        <v>1.7509678991799418</v>
      </c>
      <c r="AI94" s="38">
        <f t="shared" si="64"/>
        <v>-1.6185314530781501</v>
      </c>
      <c r="AJ94" s="38">
        <f t="shared" si="41"/>
        <v>-0.56480790000501635</v>
      </c>
      <c r="AK94" s="38">
        <f t="shared" si="42"/>
        <v>-0.54002887815337175</v>
      </c>
      <c r="AL94" s="38"/>
      <c r="AM94" s="38"/>
      <c r="AN94" s="5" t="s">
        <v>90</v>
      </c>
      <c r="AO94" s="311">
        <v>-1058.2755905690599</v>
      </c>
      <c r="AP94" s="42">
        <v>-1058.27850185541</v>
      </c>
      <c r="AQ94" s="42">
        <v>-2.7492428262150002</v>
      </c>
      <c r="AR94" s="33">
        <f t="shared" si="65"/>
        <v>-1061.0277446816251</v>
      </c>
      <c r="AS94" s="33">
        <v>-2.8408411404830001</v>
      </c>
      <c r="AT94" s="52">
        <f t="shared" si="66"/>
        <v>-1061.119342995893</v>
      </c>
      <c r="AU94" s="52">
        <v>-0.117890211253</v>
      </c>
      <c r="AV94" s="52">
        <f t="shared" si="67"/>
        <v>-1061.2372332071461</v>
      </c>
      <c r="AW94" s="52">
        <v>-0.73279703355900006</v>
      </c>
      <c r="AX94" s="52">
        <v>-2.0164457926570001</v>
      </c>
      <c r="AY94" s="52">
        <f t="shared" si="68"/>
        <v>-1060.9425024844513</v>
      </c>
      <c r="AZ94" s="52">
        <f t="shared" si="69"/>
        <v>-1060.8998813858641</v>
      </c>
      <c r="BA94" s="18" t="s">
        <v>118</v>
      </c>
      <c r="BB94" s="38">
        <f>627.5095*(AP96-AP95)</f>
        <v>20.731707656003081</v>
      </c>
      <c r="BC94" s="38">
        <f>627.5095*(AR96-AR95)</f>
        <v>-2.509491005209131</v>
      </c>
      <c r="BD94" s="38">
        <f>627.5095*(AT96-AT95)</f>
        <v>4.9370113631079438</v>
      </c>
      <c r="BE94" s="95">
        <f>627.5095*(AV96-AV95)</f>
        <v>2.5235100081667143</v>
      </c>
      <c r="BF94" s="39">
        <f t="shared" si="44"/>
        <v>5.0330010133758449</v>
      </c>
      <c r="BG94" s="39">
        <f t="shared" si="45"/>
        <v>-2.4135013549412294</v>
      </c>
      <c r="BH94" s="358">
        <f t="shared" si="46"/>
        <v>-0.77019088001143476</v>
      </c>
      <c r="BI94" s="38">
        <f>627.5095*(AY96-AY95)</f>
        <v>0.93258921842697795</v>
      </c>
      <c r="BJ94" s="38">
        <f>627.5095*(AZ96-AZ95)</f>
        <v>2.6536293300310136</v>
      </c>
      <c r="BK94" s="38"/>
      <c r="BL94" s="5" t="s">
        <v>90</v>
      </c>
      <c r="BM94" s="313">
        <v>-1058.18887454372</v>
      </c>
      <c r="BN94" s="42">
        <v>-1058.19180882415</v>
      </c>
      <c r="BO94" s="21">
        <v>-2.3373689602719798</v>
      </c>
      <c r="BP94" s="28">
        <f t="shared" si="47"/>
        <v>-1060.529177784422</v>
      </c>
      <c r="BQ94" s="28">
        <v>-2.4576920832660898</v>
      </c>
      <c r="BR94" s="10">
        <f t="shared" si="48"/>
        <v>-1060.649500907416</v>
      </c>
      <c r="BS94" s="10">
        <v>-0.10081733118199999</v>
      </c>
      <c r="BT94" s="10">
        <f t="shared" si="49"/>
        <v>-1060.7503182385981</v>
      </c>
      <c r="BU94" s="18" t="s">
        <v>118</v>
      </c>
      <c r="BV94" s="34">
        <f>627.5095*(BN96-BN95)</f>
        <v>22.302754132521031</v>
      </c>
      <c r="BW94" s="34">
        <f>627.5095*(BP96-BP95)</f>
        <v>1.0723704020645897</v>
      </c>
      <c r="BX94" s="34">
        <f>627.5095*(BR96-BR95)</f>
        <v>7.0601101651787523</v>
      </c>
      <c r="BY94" s="34">
        <f>627.5095*(BT96-BT95)</f>
        <v>5.4167996902489577</v>
      </c>
      <c r="BZ94" s="33">
        <f t="shared" si="50"/>
        <v>4.3444292881843678</v>
      </c>
      <c r="CA94" s="33">
        <f t="shared" si="51"/>
        <v>-1.6433104749297947</v>
      </c>
      <c r="CB94" s="105">
        <v>-1058.19180882415</v>
      </c>
      <c r="CC94" s="86">
        <f t="shared" si="52"/>
        <v>0</v>
      </c>
      <c r="CD94" s="39">
        <f t="shared" si="70"/>
        <v>-2.8932896820822434</v>
      </c>
      <c r="CE94" s="340"/>
      <c r="CF94" s="33">
        <v>6.495302265173736</v>
      </c>
      <c r="CG94" s="33">
        <v>4.8767708120955859</v>
      </c>
      <c r="CH94" s="33">
        <v>4.5313524039237798</v>
      </c>
      <c r="CI94" s="33">
        <v>2.1424844201143269</v>
      </c>
      <c r="CJ94" s="75"/>
    </row>
    <row r="95" spans="1:88" ht="17">
      <c r="A95" s="1">
        <v>13.34</v>
      </c>
      <c r="B95" s="6"/>
      <c r="C95" s="289" t="s">
        <v>91</v>
      </c>
      <c r="D95" s="305">
        <v>-1058.2928677008099</v>
      </c>
      <c r="E95" s="303">
        <v>-2.6303776399999999</v>
      </c>
      <c r="F95" s="302">
        <f t="shared" si="53"/>
        <v>-1060.9232453408099</v>
      </c>
      <c r="G95" s="303">
        <v>-2.8109970231800001</v>
      </c>
      <c r="H95" s="302">
        <f t="shared" si="54"/>
        <v>-1061.10386472399</v>
      </c>
      <c r="I95" s="33">
        <v>-0.113109906651</v>
      </c>
      <c r="J95" s="304">
        <f t="shared" si="55"/>
        <v>-1061.2169746306411</v>
      </c>
      <c r="K95" s="18" t="s">
        <v>119</v>
      </c>
      <c r="L95" s="38">
        <f>627.5095*(D96-D94)</f>
        <v>9.3725529261161498</v>
      </c>
      <c r="M95" s="38">
        <f>627.5095*(F96-F94)</f>
        <v>11.941030885851847</v>
      </c>
      <c r="N95" s="38">
        <f>627.5095*(H96-H94)</f>
        <v>11.864219600189545</v>
      </c>
      <c r="O95" s="38">
        <f>627.5095*(J96-J94)</f>
        <v>12.371305840416589</v>
      </c>
      <c r="P95" s="38">
        <f t="shared" si="56"/>
        <v>0.43027495456474263</v>
      </c>
      <c r="Q95" s="38">
        <f t="shared" si="57"/>
        <v>0.50708624022704463</v>
      </c>
      <c r="R95" s="38">
        <f t="shared" si="58"/>
        <v>0.14203959155608459</v>
      </c>
      <c r="S95" s="38">
        <f t="shared" si="59"/>
        <v>0.15562230324384529</v>
      </c>
      <c r="T95" s="38"/>
      <c r="U95" s="289" t="s">
        <v>91</v>
      </c>
      <c r="V95" s="33">
        <v>-1058.2059120604799</v>
      </c>
      <c r="W95" s="33">
        <v>-2.2264130999999998</v>
      </c>
      <c r="X95" s="302">
        <f t="shared" si="60"/>
        <v>-1060.4323251604799</v>
      </c>
      <c r="Y95" s="33">
        <v>-2.4266043808450002</v>
      </c>
      <c r="Z95" s="302">
        <f t="shared" si="61"/>
        <v>-1060.6325164413249</v>
      </c>
      <c r="AA95" s="33">
        <v>-9.7585535210000005E-2</v>
      </c>
      <c r="AB95" s="304">
        <f t="shared" si="62"/>
        <v>-1060.730101976535</v>
      </c>
      <c r="AC95" s="18" t="s">
        <v>119</v>
      </c>
      <c r="AD95" s="38">
        <f>627.5095*(V96-V94)</f>
        <v>10.922265303161604</v>
      </c>
      <c r="AE95" s="38">
        <f>627.5095*(X96-X94)</f>
        <v>16.467529104115091</v>
      </c>
      <c r="AF95" s="38">
        <f>627.5095*(Z96-Z94)</f>
        <v>15.262199820863161</v>
      </c>
      <c r="AG95" s="38">
        <f>627.5095*(AB96-AB94)</f>
        <v>15.6843380268343</v>
      </c>
      <c r="AH95" s="38">
        <f t="shared" si="63"/>
        <v>-0.78319107728079018</v>
      </c>
      <c r="AI95" s="38">
        <f t="shared" si="64"/>
        <v>0.42213820597113916</v>
      </c>
      <c r="AJ95" s="38">
        <f t="shared" ref="AJ95:AJ108" si="71">AF95-BX95</f>
        <v>0.11764793130291018</v>
      </c>
      <c r="AK95" s="38">
        <f t="shared" ref="AK95:AK108" si="72">AG95-BY95</f>
        <v>0.12257296543253382</v>
      </c>
      <c r="AL95" s="38"/>
      <c r="AM95" s="38"/>
      <c r="AN95" s="5" t="s">
        <v>91</v>
      </c>
      <c r="AO95" s="311">
        <v>-1058.2928677008199</v>
      </c>
      <c r="AP95" s="42">
        <v>-1058.2968036207999</v>
      </c>
      <c r="AQ95" s="42">
        <v>-2.7088679722800002</v>
      </c>
      <c r="AR95" s="33">
        <f t="shared" si="65"/>
        <v>-1061.0056715930798</v>
      </c>
      <c r="AS95" s="33">
        <v>-2.8117265210319999</v>
      </c>
      <c r="AT95" s="52">
        <f t="shared" si="66"/>
        <v>-1061.1085301418318</v>
      </c>
      <c r="AU95" s="52">
        <v>-0.113257604283</v>
      </c>
      <c r="AV95" s="52">
        <f t="shared" si="67"/>
        <v>-1061.2217877461148</v>
      </c>
      <c r="AW95" s="52">
        <v>-0.717955773076</v>
      </c>
      <c r="AX95" s="52">
        <v>-1.990912199204</v>
      </c>
      <c r="AY95" s="52">
        <f t="shared" si="68"/>
        <v>-1060.9252168508701</v>
      </c>
      <c r="AZ95" s="52">
        <f t="shared" si="69"/>
        <v>-1060.8849894797652</v>
      </c>
      <c r="BA95" s="18" t="s">
        <v>119</v>
      </c>
      <c r="BB95" s="38">
        <f>627.5095*(AP96-AP94)</f>
        <v>9.2471760070829863</v>
      </c>
      <c r="BC95" s="38">
        <f>627.5095*(AR96-AR94)</f>
        <v>11.341581751315458</v>
      </c>
      <c r="BD95" s="38">
        <f>627.5095*(AT96-AT94)</f>
        <v>11.72218000863346</v>
      </c>
      <c r="BE95" s="95">
        <f>627.5095*(AV96-AV94)</f>
        <v>12.215683537172744</v>
      </c>
      <c r="BF95" s="39">
        <f t="shared" si="44"/>
        <v>0.87410178585728637</v>
      </c>
      <c r="BG95" s="39">
        <f t="shared" si="45"/>
        <v>0.49350352853928392</v>
      </c>
      <c r="BH95" s="358">
        <f t="shared" si="46"/>
        <v>7.6290356697768402E-2</v>
      </c>
      <c r="BI95" s="38">
        <f>627.5095*(AY96-AY94)</f>
        <v>11.779488504146316</v>
      </c>
      <c r="BJ95" s="38">
        <f>627.5095*(AZ96-AZ94)</f>
        <v>11.99844188020505</v>
      </c>
      <c r="BK95" s="38"/>
      <c r="BL95" s="5" t="s">
        <v>91</v>
      </c>
      <c r="BM95" s="313">
        <v>-1058.2059120604599</v>
      </c>
      <c r="BN95" s="42">
        <v>-1058.2100957658499</v>
      </c>
      <c r="BO95" s="21">
        <v>-2.2941048553177801</v>
      </c>
      <c r="BP95" s="28">
        <f t="shared" si="47"/>
        <v>-1060.5042006211677</v>
      </c>
      <c r="BQ95" s="28">
        <v>-2.42652176414403</v>
      </c>
      <c r="BR95" s="10">
        <f t="shared" si="48"/>
        <v>-1060.6366175299941</v>
      </c>
      <c r="BS95" s="10">
        <v>-9.7533677871999999E-2</v>
      </c>
      <c r="BT95" s="10">
        <f t="shared" si="49"/>
        <v>-1060.734151207866</v>
      </c>
      <c r="BU95" s="18" t="s">
        <v>119</v>
      </c>
      <c r="BV95" s="34">
        <f>627.5095*(BN96-BN94)</f>
        <v>10.827524489888695</v>
      </c>
      <c r="BW95" s="34">
        <f>627.5095*(BP96-BP94)</f>
        <v>16.745777627210281</v>
      </c>
      <c r="BX95" s="34">
        <f>627.5095*(BR96-BR94)</f>
        <v>15.144551889560251</v>
      </c>
      <c r="BY95" s="34">
        <f>627.5095*(BT96-BT94)</f>
        <v>15.561765061401767</v>
      </c>
      <c r="BZ95" s="33">
        <f t="shared" si="50"/>
        <v>-1.1840125658085139</v>
      </c>
      <c r="CA95" s="33">
        <f t="shared" si="51"/>
        <v>0.41721317184151552</v>
      </c>
      <c r="CB95" s="105">
        <v>-1058.2100957658499</v>
      </c>
      <c r="CC95" s="86">
        <f t="shared" si="52"/>
        <v>0</v>
      </c>
      <c r="CD95" s="39">
        <f t="shared" si="70"/>
        <v>-3.3460815242290227</v>
      </c>
      <c r="CE95" s="340"/>
      <c r="CF95" s="33">
        <v>15.262199820863161</v>
      </c>
      <c r="CG95" s="33">
        <v>15.6843380268343</v>
      </c>
      <c r="CH95" s="33">
        <v>11.864219600189545</v>
      </c>
      <c r="CI95" s="33">
        <v>12.371305840416589</v>
      </c>
      <c r="CJ95" s="75"/>
    </row>
    <row r="96" spans="1:88" ht="17">
      <c r="A96" s="1">
        <v>-10.08</v>
      </c>
      <c r="B96" s="6"/>
      <c r="C96" s="289" t="s">
        <v>92</v>
      </c>
      <c r="D96" s="305">
        <v>-1058.26065445579</v>
      </c>
      <c r="E96" s="303">
        <v>-2.6617090700000001</v>
      </c>
      <c r="F96" s="302">
        <f t="shared" si="53"/>
        <v>-1060.9223635257899</v>
      </c>
      <c r="G96" s="303">
        <v>-2.8359890987930001</v>
      </c>
      <c r="H96" s="302">
        <f t="shared" si="54"/>
        <v>-1061.0966435545831</v>
      </c>
      <c r="I96" s="33">
        <v>-0.116916809947</v>
      </c>
      <c r="J96" s="304">
        <f t="shared" si="55"/>
        <v>-1061.2135603645302</v>
      </c>
      <c r="K96" s="18" t="s">
        <v>120</v>
      </c>
      <c r="L96" s="38">
        <f>627.5095*(D94-D95)</f>
        <v>10.841564349683168</v>
      </c>
      <c r="M96" s="38">
        <f>627.5095*(F94-F95)</f>
        <v>-11.387683583580573</v>
      </c>
      <c r="N96" s="38">
        <f>627.5095*(H94-H95)</f>
        <v>-7.3328671962657657</v>
      </c>
      <c r="O96" s="38">
        <f>627.5095*(J94-J95)</f>
        <v>-10.228821420302262</v>
      </c>
      <c r="P96" s="38">
        <f t="shared" si="56"/>
        <v>1.1588621632783109</v>
      </c>
      <c r="Q96" s="38">
        <f t="shared" si="57"/>
        <v>-2.8959542240364966</v>
      </c>
      <c r="R96" s="38">
        <f t="shared" si="58"/>
        <v>-0.54769855074024942</v>
      </c>
      <c r="S96" s="38">
        <f t="shared" si="59"/>
        <v>-0.53664789129623358</v>
      </c>
      <c r="T96" s="38"/>
      <c r="U96" s="289" t="s">
        <v>92</v>
      </c>
      <c r="V96" s="33">
        <v>-1058.17146880667</v>
      </c>
      <c r="W96" s="33">
        <v>-2.2558750700000001</v>
      </c>
      <c r="X96" s="302">
        <f t="shared" si="60"/>
        <v>-1060.42734387667</v>
      </c>
      <c r="Y96" s="33">
        <v>-2.4506967120550001</v>
      </c>
      <c r="Z96" s="302">
        <f t="shared" si="61"/>
        <v>-1060.6221655187251</v>
      </c>
      <c r="AA96" s="33">
        <v>-0.100164829154</v>
      </c>
      <c r="AB96" s="304">
        <f t="shared" si="62"/>
        <v>-1060.7223303478791</v>
      </c>
      <c r="AC96" s="18" t="s">
        <v>120</v>
      </c>
      <c r="AD96" s="38">
        <f>627.5095*(V94-V95)</f>
        <v>10.691203673504608</v>
      </c>
      <c r="AE96" s="38">
        <f>627.5095*(X94-X95)</f>
        <v>-13.341726191199447</v>
      </c>
      <c r="AF96" s="38">
        <f>627.5095*(Z94-Z95)</f>
        <v>-8.7668975556894253</v>
      </c>
      <c r="AG96" s="38">
        <f>627.5095*(AB94-AB95)</f>
        <v>-10.807567214738715</v>
      </c>
      <c r="AH96" s="38">
        <f t="shared" si="63"/>
        <v>2.5341589764607324</v>
      </c>
      <c r="AI96" s="38">
        <f t="shared" si="64"/>
        <v>-2.0406696590492892</v>
      </c>
      <c r="AJ96" s="38">
        <f t="shared" si="71"/>
        <v>-0.68245583130792653</v>
      </c>
      <c r="AK96" s="38">
        <f t="shared" si="72"/>
        <v>-0.66260184358590557</v>
      </c>
      <c r="AL96" s="38"/>
      <c r="AM96" s="38"/>
      <c r="AN96" s="5" t="s">
        <v>92</v>
      </c>
      <c r="AO96" s="311">
        <v>-1058.26065445574</v>
      </c>
      <c r="AP96" s="42">
        <v>-1058.2637655430401</v>
      </c>
      <c r="AQ96" s="42">
        <v>-2.745905178348</v>
      </c>
      <c r="AR96" s="33">
        <f t="shared" si="65"/>
        <v>-1061.0096707213881</v>
      </c>
      <c r="AS96" s="33">
        <v>-2.8368969707109999</v>
      </c>
      <c r="AT96" s="52">
        <f t="shared" si="66"/>
        <v>-1061.1006625137511</v>
      </c>
      <c r="AU96" s="52">
        <v>-0.117103763353</v>
      </c>
      <c r="AV96" s="52">
        <f t="shared" si="67"/>
        <v>-1061.2177662771041</v>
      </c>
      <c r="AW96" s="52">
        <v>-0.73283201728299996</v>
      </c>
      <c r="AX96" s="52">
        <v>-2.0130731610649999</v>
      </c>
      <c r="AY96" s="52">
        <f t="shared" si="68"/>
        <v>-1060.9237306754123</v>
      </c>
      <c r="AZ96" s="52">
        <f t="shared" si="69"/>
        <v>-1060.8807606524247</v>
      </c>
      <c r="BA96" s="18" t="s">
        <v>120</v>
      </c>
      <c r="BB96" s="38">
        <f>627.5095*(AP94-AP95)</f>
        <v>11.484531648920095</v>
      </c>
      <c r="BC96" s="38">
        <f>627.5095*(AR94-AR95)</f>
        <v>-13.851072756524587</v>
      </c>
      <c r="BD96" s="38">
        <f>627.5095*(AT94-AT95)</f>
        <v>-6.7851686455255162</v>
      </c>
      <c r="BE96" s="95">
        <f>627.5095*(AV94-AV95)</f>
        <v>-9.6921735290060287</v>
      </c>
      <c r="BF96" s="39">
        <f t="shared" si="44"/>
        <v>4.1588992275185586</v>
      </c>
      <c r="BG96" s="39">
        <f t="shared" si="45"/>
        <v>-2.9070048834805124</v>
      </c>
      <c r="BH96" s="358">
        <f t="shared" si="46"/>
        <v>-0.84648123670920228</v>
      </c>
      <c r="BI96" s="38">
        <f>627.5095*(AY94-AY95)</f>
        <v>-10.846899285719338</v>
      </c>
      <c r="BJ96" s="38">
        <f>627.5095*(AZ94-AZ95)</f>
        <v>-9.3448125501740353</v>
      </c>
      <c r="BK96" s="38"/>
      <c r="BL96" s="5" t="s">
        <v>92</v>
      </c>
      <c r="BM96" s="313">
        <v>-1058.17146880666</v>
      </c>
      <c r="BN96" s="42">
        <v>-1058.17455406627</v>
      </c>
      <c r="BO96" s="21">
        <v>-2.3279376239538201</v>
      </c>
      <c r="BP96" s="28">
        <f t="shared" si="47"/>
        <v>-1060.5024916902239</v>
      </c>
      <c r="BQ96" s="28">
        <v>-2.4508124624800098</v>
      </c>
      <c r="BR96" s="10">
        <f t="shared" si="48"/>
        <v>-1060.62536652875</v>
      </c>
      <c r="BS96" s="10">
        <v>-0.100152459699</v>
      </c>
      <c r="BT96" s="10">
        <f t="shared" si="49"/>
        <v>-1060.725518988449</v>
      </c>
      <c r="BU96" s="18" t="s">
        <v>120</v>
      </c>
      <c r="BV96" s="34">
        <f>627.5095*(BN94-BN95)</f>
        <v>11.475229642632337</v>
      </c>
      <c r="BW96" s="34">
        <f>627.5095*(BP94-BP95)</f>
        <v>-15.67340722514569</v>
      </c>
      <c r="BX96" s="34">
        <f>627.5095*(BR94-BR95)</f>
        <v>-8.0844417243814988</v>
      </c>
      <c r="BY96" s="34">
        <f>627.5095*(BT94-BT95)</f>
        <v>-10.144965371152809</v>
      </c>
      <c r="BZ96" s="33">
        <f t="shared" si="50"/>
        <v>5.5284418539928808</v>
      </c>
      <c r="CA96" s="33">
        <f t="shared" si="51"/>
        <v>-2.0605236467713102</v>
      </c>
      <c r="CB96" s="105">
        <v>-1058.17455406627</v>
      </c>
      <c r="CC96" s="86">
        <f t="shared" si="52"/>
        <v>0</v>
      </c>
      <c r="CD96" s="39">
        <f t="shared" si="70"/>
        <v>0.45279184214678025</v>
      </c>
      <c r="CE96" s="340"/>
      <c r="CF96" s="33">
        <v>-8.7668975556894253</v>
      </c>
      <c r="CG96" s="33">
        <v>-10.807567214738715</v>
      </c>
      <c r="CH96" s="33">
        <v>-7.3328671962657657</v>
      </c>
      <c r="CI96" s="33">
        <v>-10.228821420302262</v>
      </c>
      <c r="CJ96" s="75"/>
    </row>
    <row r="97" spans="1:88" ht="17">
      <c r="A97" s="1">
        <v>19.16</v>
      </c>
      <c r="B97" s="6"/>
      <c r="C97" s="289" t="s">
        <v>93</v>
      </c>
      <c r="D97" s="305">
        <v>-995.067657119719</v>
      </c>
      <c r="E97" s="303">
        <v>-1.3019126700000001</v>
      </c>
      <c r="F97" s="302">
        <f t="shared" si="53"/>
        <v>-996.36956978971898</v>
      </c>
      <c r="G97" s="303">
        <v>-1.375992076533</v>
      </c>
      <c r="H97" s="302">
        <f t="shared" si="54"/>
        <v>-996.44364919625195</v>
      </c>
      <c r="I97" s="33">
        <v>-6.0042633567999999E-2</v>
      </c>
      <c r="J97" s="304">
        <f t="shared" si="55"/>
        <v>-996.5036918298199</v>
      </c>
      <c r="K97" s="18" t="s">
        <v>118</v>
      </c>
      <c r="L97" s="38">
        <f>627.5095*(D99-D98)</f>
        <v>29.672096611866717</v>
      </c>
      <c r="M97" s="38">
        <f>627.5095*(F99-F98)</f>
        <v>21.498157864886792</v>
      </c>
      <c r="N97" s="38">
        <f>627.5095*(H99-H98)</f>
        <v>23.127007388361228</v>
      </c>
      <c r="O97" s="38">
        <f>627.5095*(J99-J98)</f>
        <v>23.656577145802004</v>
      </c>
      <c r="P97" s="38">
        <f t="shared" si="56"/>
        <v>2.1584192809152114</v>
      </c>
      <c r="Q97" s="38">
        <f t="shared" si="57"/>
        <v>0.52956975744077539</v>
      </c>
      <c r="R97" s="38">
        <f t="shared" si="58"/>
        <v>-0.81109104469364013</v>
      </c>
      <c r="S97" s="38">
        <f t="shared" si="59"/>
        <v>-0.80182802562394428</v>
      </c>
      <c r="T97" s="38"/>
      <c r="U97" s="289" t="s">
        <v>93</v>
      </c>
      <c r="V97" s="33">
        <v>-995.02370360990301</v>
      </c>
      <c r="W97" s="33">
        <v>-1.01506246</v>
      </c>
      <c r="X97" s="302">
        <f t="shared" si="60"/>
        <v>-996.03876606990298</v>
      </c>
      <c r="Y97" s="33">
        <v>-1.1049613611939999</v>
      </c>
      <c r="Z97" s="302">
        <f t="shared" si="61"/>
        <v>-996.12866497109701</v>
      </c>
      <c r="AA97" s="33">
        <v>-5.0007314384000003E-2</v>
      </c>
      <c r="AB97" s="304">
        <f t="shared" si="62"/>
        <v>-996.17867228548096</v>
      </c>
      <c r="AC97" s="18" t="s">
        <v>118</v>
      </c>
      <c r="AD97" s="38">
        <f>627.5095*(V99-V98)</f>
        <v>29.646376901299437</v>
      </c>
      <c r="AE97" s="38">
        <f>627.5095*(X99-X98)</f>
        <v>21.55144160033413</v>
      </c>
      <c r="AF97" s="38">
        <f>627.5095*(Z99-Z98)</f>
        <v>22.611793422926176</v>
      </c>
      <c r="AG97" s="38">
        <f>627.5095*(AB99-AB98)</f>
        <v>23.279217867861803</v>
      </c>
      <c r="AH97" s="38">
        <f t="shared" si="63"/>
        <v>1.7277762675276733</v>
      </c>
      <c r="AI97" s="38">
        <f t="shared" si="64"/>
        <v>0.66742444493562658</v>
      </c>
      <c r="AJ97" s="38">
        <f t="shared" si="71"/>
        <v>-0.82958019299834262</v>
      </c>
      <c r="AK97" s="38">
        <f t="shared" si="72"/>
        <v>-0.82024910285172581</v>
      </c>
      <c r="AL97" s="38"/>
      <c r="AM97" s="38"/>
      <c r="AN97" s="5" t="s">
        <v>93</v>
      </c>
      <c r="AO97" s="311">
        <v>-995.06765711973401</v>
      </c>
      <c r="AP97" s="42">
        <v>-995.06973130472102</v>
      </c>
      <c r="AQ97" s="42">
        <v>-1.3644137246672401</v>
      </c>
      <c r="AR97" s="33">
        <f t="shared" si="65"/>
        <v>-996.43414502938822</v>
      </c>
      <c r="AS97" s="33">
        <v>-1.37616560501191</v>
      </c>
      <c r="AT97" s="52">
        <f t="shared" si="66"/>
        <v>-996.44589690973294</v>
      </c>
      <c r="AU97" s="52">
        <v>-6.0160781337000001E-2</v>
      </c>
      <c r="AV97" s="52">
        <f t="shared" si="67"/>
        <v>-996.50605769106994</v>
      </c>
      <c r="AW97" s="52">
        <v>-0.38638561359500001</v>
      </c>
      <c r="AX97" s="52">
        <v>-0.97802811107300003</v>
      </c>
      <c r="AY97" s="52">
        <f t="shared" si="68"/>
        <v>-996.3721602425403</v>
      </c>
      <c r="AZ97" s="52">
        <f t="shared" si="69"/>
        <v>-996.34116784911589</v>
      </c>
      <c r="BA97" s="18" t="s">
        <v>118</v>
      </c>
      <c r="BB97" s="38">
        <f>627.5095*(AP99-AP98)</f>
        <v>30.459756240055221</v>
      </c>
      <c r="BC97" s="38">
        <f>627.5095*(AR99-AR98)</f>
        <v>21.268889838522135</v>
      </c>
      <c r="BD97" s="38">
        <f>627.5095*(AT99-AT98)</f>
        <v>23.938098433054869</v>
      </c>
      <c r="BE97" s="95">
        <f>627.5095*(AV99-AV98)</f>
        <v>24.458405171425948</v>
      </c>
      <c r="BF97" s="39">
        <f t="shared" si="44"/>
        <v>3.1895153329038131</v>
      </c>
      <c r="BG97" s="39">
        <f t="shared" si="45"/>
        <v>0.52030673837107955</v>
      </c>
      <c r="BH97" s="358">
        <f t="shared" si="46"/>
        <v>-0.13778661641793022</v>
      </c>
      <c r="BI97" s="38">
        <f>627.5095*(AY99-AY98)</f>
        <v>22.374639938680769</v>
      </c>
      <c r="BJ97" s="38">
        <f>627.5095*(AZ99-AZ98)</f>
        <v>22.927514988688745</v>
      </c>
      <c r="BK97" s="38"/>
      <c r="BL97" s="5" t="s">
        <v>93</v>
      </c>
      <c r="BM97" s="313">
        <v>-995.02370360991699</v>
      </c>
      <c r="BN97" s="42">
        <v>-995.02614998197498</v>
      </c>
      <c r="BO97" s="21">
        <v>-1.0577189296777401</v>
      </c>
      <c r="BP97" s="28">
        <f t="shared" si="47"/>
        <v>-996.08386891165276</v>
      </c>
      <c r="BQ97" s="28">
        <v>-1.10550351802179</v>
      </c>
      <c r="BR97" s="10">
        <f t="shared" si="48"/>
        <v>-996.13165349999679</v>
      </c>
      <c r="BS97" s="10">
        <v>-5.0117383832999997E-2</v>
      </c>
      <c r="BT97" s="10">
        <f t="shared" si="49"/>
        <v>-996.18177088382981</v>
      </c>
      <c r="BU97" s="18" t="s">
        <v>118</v>
      </c>
      <c r="BV97" s="34">
        <f>627.5095*(BN99-BN98)</f>
        <v>30.472717534715244</v>
      </c>
      <c r="BW97" s="34">
        <f>627.5095*(BP99-BP98)</f>
        <v>21.661435620886248</v>
      </c>
      <c r="BX97" s="34">
        <f>627.5095*(BR99-BR98)</f>
        <v>23.441373615924519</v>
      </c>
      <c r="BY97" s="34">
        <f>627.5095*(BT99-BT98)</f>
        <v>24.099466970713529</v>
      </c>
      <c r="BZ97" s="33">
        <f t="shared" si="50"/>
        <v>2.4380313498272805</v>
      </c>
      <c r="CA97" s="33">
        <f t="shared" si="51"/>
        <v>0.65809335478900977</v>
      </c>
      <c r="CB97" s="105">
        <v>-995.02614998197498</v>
      </c>
      <c r="CC97" s="86">
        <f t="shared" si="52"/>
        <v>0</v>
      </c>
      <c r="CD97" s="39">
        <f t="shared" si="70"/>
        <v>0.35893820071241933</v>
      </c>
      <c r="CE97" s="340"/>
      <c r="CF97" s="33">
        <v>22.611793422926176</v>
      </c>
      <c r="CG97" s="33">
        <v>23.279217867861803</v>
      </c>
      <c r="CH97" s="33">
        <v>23.127007388361228</v>
      </c>
      <c r="CI97" s="33">
        <v>23.656577145802004</v>
      </c>
      <c r="CJ97" s="75"/>
    </row>
    <row r="98" spans="1:88" ht="17">
      <c r="A98" s="1">
        <v>64.569999999999993</v>
      </c>
      <c r="B98" s="6"/>
      <c r="C98" s="289" t="s">
        <v>94</v>
      </c>
      <c r="D98" s="305">
        <v>-995.02582819698102</v>
      </c>
      <c r="E98" s="303">
        <v>-1.2718553100000001</v>
      </c>
      <c r="F98" s="302">
        <f t="shared" si="53"/>
        <v>-996.297683506981</v>
      </c>
      <c r="G98" s="303">
        <v>-1.361667827922</v>
      </c>
      <c r="H98" s="302">
        <f t="shared" si="54"/>
        <v>-996.38749602490304</v>
      </c>
      <c r="I98" s="33">
        <v>-6.0765509040999997E-2</v>
      </c>
      <c r="J98" s="304">
        <f t="shared" si="55"/>
        <v>-996.44826153394399</v>
      </c>
      <c r="K98" s="18" t="s">
        <v>119</v>
      </c>
      <c r="L98" s="38">
        <f>627.5095*(D99-D97)</f>
        <v>55.920143004713509</v>
      </c>
      <c r="M98" s="38">
        <f>627.5095*(F99-F97)</f>
        <v>66.607483202654024</v>
      </c>
      <c r="N98" s="38">
        <f>627.5095*(H99-H97)</f>
        <v>58.363655864930251</v>
      </c>
      <c r="O98" s="38">
        <f>627.5095*(J99-J97)</f>
        <v>58.439614395745146</v>
      </c>
      <c r="P98" s="38">
        <f t="shared" si="56"/>
        <v>-8.1678688069088778</v>
      </c>
      <c r="Q98" s="38">
        <f t="shared" si="57"/>
        <v>7.5958530814894232E-2</v>
      </c>
      <c r="R98" s="38">
        <f t="shared" si="58"/>
        <v>-0.21810072843470607</v>
      </c>
      <c r="S98" s="38">
        <f t="shared" si="59"/>
        <v>-0.29870338062179513</v>
      </c>
      <c r="T98" s="38"/>
      <c r="U98" s="289" t="s">
        <v>94</v>
      </c>
      <c r="V98" s="33">
        <v>-994.98169729396398</v>
      </c>
      <c r="W98" s="33">
        <v>-0.98486454999999995</v>
      </c>
      <c r="X98" s="302">
        <f t="shared" si="60"/>
        <v>-995.96656184396397</v>
      </c>
      <c r="Y98" s="33">
        <v>-1.089052147816</v>
      </c>
      <c r="Z98" s="302">
        <f t="shared" si="61"/>
        <v>-996.07074944177998</v>
      </c>
      <c r="AA98" s="33">
        <v>-5.1091706615000003E-2</v>
      </c>
      <c r="AB98" s="304">
        <f t="shared" si="62"/>
        <v>-996.12184114839499</v>
      </c>
      <c r="AC98" s="18" t="s">
        <v>119</v>
      </c>
      <c r="AD98" s="38">
        <f>627.5095*(V99-V97)</f>
        <v>56.005739213044571</v>
      </c>
      <c r="AE98" s="38">
        <f>627.5095*(X99-X97)</f>
        <v>66.860279317205354</v>
      </c>
      <c r="AF98" s="38">
        <f>627.5095*(Z99-Z97)</f>
        <v>58.954338266890268</v>
      </c>
      <c r="AG98" s="38">
        <f>627.5095*(AB99-AB97)</f>
        <v>58.941296285106944</v>
      </c>
      <c r="AH98" s="38">
        <f t="shared" si="63"/>
        <v>-7.91898303209841</v>
      </c>
      <c r="AI98" s="38">
        <f t="shared" si="64"/>
        <v>-1.3041981783324275E-2</v>
      </c>
      <c r="AJ98" s="38">
        <f t="shared" si="71"/>
        <v>-0.36006505253467225</v>
      </c>
      <c r="AK98" s="38">
        <f t="shared" si="72"/>
        <v>-0.44726918309294206</v>
      </c>
      <c r="AL98" s="38"/>
      <c r="AM98" s="38"/>
      <c r="AN98" s="5" t="s">
        <v>94</v>
      </c>
      <c r="AO98" s="311">
        <v>-995.02582819698398</v>
      </c>
      <c r="AP98" s="42">
        <v>-995.02881391564404</v>
      </c>
      <c r="AQ98" s="42">
        <v>-1.32202597973527</v>
      </c>
      <c r="AR98" s="33">
        <f t="shared" si="65"/>
        <v>-996.35083989537929</v>
      </c>
      <c r="AS98" s="33">
        <v>-1.36187481292145</v>
      </c>
      <c r="AT98" s="52">
        <f t="shared" si="66"/>
        <v>-996.39068872856546</v>
      </c>
      <c r="AU98" s="52">
        <v>-6.0740446752999999E-2</v>
      </c>
      <c r="AV98" s="52">
        <f t="shared" si="67"/>
        <v>-996.45142917531848</v>
      </c>
      <c r="AW98" s="52">
        <v>-0.362329333787</v>
      </c>
      <c r="AX98" s="52">
        <v>-0.95969664594799997</v>
      </c>
      <c r="AY98" s="52">
        <f t="shared" si="68"/>
        <v>-996.30122633537735</v>
      </c>
      <c r="AZ98" s="52">
        <f t="shared" si="69"/>
        <v>-996.27641955537649</v>
      </c>
      <c r="BA98" s="18" t="s">
        <v>119</v>
      </c>
      <c r="BB98" s="38">
        <f>627.5095*(AP99-AP97)</f>
        <v>56.135806601056856</v>
      </c>
      <c r="BC98" s="38">
        <f>627.5095*(AR99-AR97)</f>
        <v>73.543652827895116</v>
      </c>
      <c r="BD98" s="38">
        <f>627.5095*(AT99-AT97)</f>
        <v>58.581756593364958</v>
      </c>
      <c r="BE98" s="95">
        <f>627.5095*(AV99-AV97)</f>
        <v>58.738317776366941</v>
      </c>
      <c r="BF98" s="39">
        <f t="shared" si="44"/>
        <v>-14.805335051528175</v>
      </c>
      <c r="BG98" s="39">
        <f t="shared" si="45"/>
        <v>0.1565611830019833</v>
      </c>
      <c r="BH98" s="358">
        <f t="shared" si="46"/>
        <v>8.239903422703776E-2</v>
      </c>
      <c r="BI98" s="38">
        <f>627.5095*(AY99-AY97)</f>
        <v>66.886340555551755</v>
      </c>
      <c r="BJ98" s="38">
        <f>627.5095*(AZ99-AZ97)</f>
        <v>63.557684418952036</v>
      </c>
      <c r="BK98" s="38"/>
      <c r="BL98" s="5" t="s">
        <v>94</v>
      </c>
      <c r="BM98" s="313">
        <v>-994.98169729396204</v>
      </c>
      <c r="BN98" s="42">
        <v>-994.98513762767095</v>
      </c>
      <c r="BO98" s="21">
        <v>-1.0158367415640699</v>
      </c>
      <c r="BP98" s="28">
        <f t="shared" si="47"/>
        <v>-996.000974369235</v>
      </c>
      <c r="BQ98" s="28">
        <v>-1.08934856298077</v>
      </c>
      <c r="BR98" s="10">
        <f t="shared" si="48"/>
        <v>-996.07448619065167</v>
      </c>
      <c r="BS98" s="10">
        <v>-5.1047937404000002E-2</v>
      </c>
      <c r="BT98" s="10">
        <f t="shared" si="49"/>
        <v>-996.12553412805562</v>
      </c>
      <c r="BU98" s="18" t="s">
        <v>119</v>
      </c>
      <c r="BV98" s="34">
        <f>627.5095*(BN99-BN97)</f>
        <v>56.208359477859922</v>
      </c>
      <c r="BW98" s="34">
        <f>627.5095*(BP99-BP97)</f>
        <v>73.678548486184766</v>
      </c>
      <c r="BX98" s="34">
        <f>627.5095*(BR99-BR97)</f>
        <v>59.31440331942494</v>
      </c>
      <c r="BY98" s="34">
        <f>627.5095*(BT99-BT97)</f>
        <v>59.388565468199886</v>
      </c>
      <c r="BZ98" s="33">
        <f t="shared" si="50"/>
        <v>-14.289983017984881</v>
      </c>
      <c r="CA98" s="33">
        <f t="shared" si="51"/>
        <v>7.4162148774945535E-2</v>
      </c>
      <c r="CB98" s="105">
        <v>-994.98513762767095</v>
      </c>
      <c r="CC98" s="86">
        <f t="shared" si="52"/>
        <v>0</v>
      </c>
      <c r="CD98" s="39">
        <f t="shared" si="70"/>
        <v>-0.65024769183294495</v>
      </c>
      <c r="CE98" s="340"/>
      <c r="CF98" s="33">
        <v>58.954338266890268</v>
      </c>
      <c r="CG98" s="33">
        <v>58.941296285106944</v>
      </c>
      <c r="CH98" s="33">
        <v>58.363655864930251</v>
      </c>
      <c r="CI98" s="33">
        <v>58.439614395745146</v>
      </c>
      <c r="CJ98" s="75"/>
    </row>
    <row r="99" spans="1:88" ht="17">
      <c r="A99" s="1">
        <v>-45.4</v>
      </c>
      <c r="B99" s="6"/>
      <c r="C99" s="289" t="s">
        <v>95</v>
      </c>
      <c r="D99" s="305">
        <v>-994.978542703117</v>
      </c>
      <c r="E99" s="303">
        <v>-1.2848813100000001</v>
      </c>
      <c r="F99" s="302">
        <f t="shared" si="53"/>
        <v>-996.26342401311695</v>
      </c>
      <c r="G99" s="303">
        <v>-1.372098091087</v>
      </c>
      <c r="H99" s="302">
        <f t="shared" si="54"/>
        <v>-996.35064079420397</v>
      </c>
      <c r="I99" s="33">
        <v>-5.9921585949000003E-2</v>
      </c>
      <c r="J99" s="304">
        <f t="shared" si="55"/>
        <v>-996.41056238015301</v>
      </c>
      <c r="K99" s="18" t="s">
        <v>120</v>
      </c>
      <c r="L99" s="38">
        <f>627.5095*(D97-D98)</f>
        <v>-26.248046392846788</v>
      </c>
      <c r="M99" s="38">
        <f>627.5095*(F97-F98)</f>
        <v>-45.109325337767231</v>
      </c>
      <c r="N99" s="38">
        <f>627.5095*(H97-H98)</f>
        <v>-35.236648476569023</v>
      </c>
      <c r="O99" s="38">
        <f>627.5095*(J97-J98)</f>
        <v>-34.783037249943149</v>
      </c>
      <c r="P99" s="38">
        <f t="shared" si="56"/>
        <v>10.326288087824082</v>
      </c>
      <c r="Q99" s="38">
        <f t="shared" si="57"/>
        <v>0.45361122662587405</v>
      </c>
      <c r="R99" s="38">
        <f t="shared" si="58"/>
        <v>-0.59299031625893406</v>
      </c>
      <c r="S99" s="38">
        <f t="shared" si="59"/>
        <v>-0.5031246450021527</v>
      </c>
      <c r="T99" s="38"/>
      <c r="U99" s="289" t="s">
        <v>95</v>
      </c>
      <c r="V99" s="33">
        <v>-994.93445278706599</v>
      </c>
      <c r="W99" s="33">
        <v>-0.99776465000000003</v>
      </c>
      <c r="X99" s="302">
        <f t="shared" si="60"/>
        <v>-995.93221743706602</v>
      </c>
      <c r="Y99" s="33">
        <v>-1.100262469697</v>
      </c>
      <c r="Z99" s="302">
        <f t="shared" si="61"/>
        <v>-996.03471525676298</v>
      </c>
      <c r="AA99" s="33">
        <v>-5.0028098104000003E-2</v>
      </c>
      <c r="AB99" s="304">
        <f t="shared" si="62"/>
        <v>-996.08474335486699</v>
      </c>
      <c r="AC99" s="18" t="s">
        <v>120</v>
      </c>
      <c r="AD99" s="38">
        <f>627.5095*(V97-V98)</f>
        <v>-26.359362311745137</v>
      </c>
      <c r="AE99" s="38">
        <f>627.5095*(X97-X98)</f>
        <v>-45.308837716871217</v>
      </c>
      <c r="AF99" s="38">
        <f>627.5095*(Z97-Z98)</f>
        <v>-36.342544843964092</v>
      </c>
      <c r="AG99" s="38">
        <f>627.5095*(AB97-AB98)</f>
        <v>-35.662078417245141</v>
      </c>
      <c r="AH99" s="38">
        <f t="shared" si="63"/>
        <v>9.6467592996260763</v>
      </c>
      <c r="AI99" s="38">
        <f t="shared" si="64"/>
        <v>0.68046642671895086</v>
      </c>
      <c r="AJ99" s="38">
        <f t="shared" si="71"/>
        <v>-0.46951514046367038</v>
      </c>
      <c r="AK99" s="38">
        <f t="shared" si="72"/>
        <v>-0.37297991975878375</v>
      </c>
      <c r="AL99" s="38"/>
      <c r="AM99" s="38"/>
      <c r="AN99" s="5" t="s">
        <v>95</v>
      </c>
      <c r="AO99" s="311">
        <v>-994.97854270311598</v>
      </c>
      <c r="AP99" s="42">
        <v>-994.98027320631604</v>
      </c>
      <c r="AQ99" s="42">
        <v>-1.3366725570404701</v>
      </c>
      <c r="AR99" s="33">
        <f t="shared" si="65"/>
        <v>-996.31694576335656</v>
      </c>
      <c r="AS99" s="33">
        <v>-1.3722677357488899</v>
      </c>
      <c r="AT99" s="52">
        <f t="shared" si="66"/>
        <v>-996.35254094206493</v>
      </c>
      <c r="AU99" s="52">
        <v>-5.9911285220999998E-2</v>
      </c>
      <c r="AV99" s="52">
        <f t="shared" si="67"/>
        <v>-996.41245222728594</v>
      </c>
      <c r="AW99" s="52">
        <v>-0.367742534176</v>
      </c>
      <c r="AX99" s="52">
        <v>-0.96893002286399998</v>
      </c>
      <c r="AY99" s="52">
        <f t="shared" si="68"/>
        <v>-996.26557007847816</v>
      </c>
      <c r="AZ99" s="52">
        <f t="shared" si="69"/>
        <v>-996.23988223603919</v>
      </c>
      <c r="BA99" s="18" t="s">
        <v>120</v>
      </c>
      <c r="BB99" s="38">
        <f>627.5095*(AP97-AP98)</f>
        <v>-25.676050361001636</v>
      </c>
      <c r="BC99" s="38">
        <f>627.5095*(AR97-AR98)</f>
        <v>-52.274762989372981</v>
      </c>
      <c r="BD99" s="38">
        <f>627.5095*(AT97-AT98)</f>
        <v>-34.643658160310089</v>
      </c>
      <c r="BE99" s="95">
        <f>627.5095*(AV97-AV98)</f>
        <v>-34.279912604940996</v>
      </c>
      <c r="BF99" s="39">
        <f t="shared" si="44"/>
        <v>17.994850384431984</v>
      </c>
      <c r="BG99" s="39">
        <f t="shared" si="45"/>
        <v>0.3637455553690927</v>
      </c>
      <c r="BH99" s="358">
        <f t="shared" si="46"/>
        <v>-0.22018565064497153</v>
      </c>
      <c r="BI99" s="38">
        <f>627.5095*(AY97-AY98)</f>
        <v>-44.511700616870989</v>
      </c>
      <c r="BJ99" s="38">
        <f>627.5095*(AZ97-AZ98)</f>
        <v>-40.630169430263294</v>
      </c>
      <c r="BK99" s="38"/>
      <c r="BL99" s="5" t="s">
        <v>95</v>
      </c>
      <c r="BM99" s="313">
        <v>-994.934452787071</v>
      </c>
      <c r="BN99" s="42">
        <v>-994.93657626320601</v>
      </c>
      <c r="BO99" s="21">
        <v>-1.0298784125089899</v>
      </c>
      <c r="BP99" s="28">
        <f t="shared" si="47"/>
        <v>-995.966454675715</v>
      </c>
      <c r="BQ99" s="28">
        <v>-1.1005537222950601</v>
      </c>
      <c r="BR99" s="10">
        <f t="shared" si="48"/>
        <v>-996.03712998550111</v>
      </c>
      <c r="BS99" s="10">
        <v>-4.9999198931000001E-2</v>
      </c>
      <c r="BT99" s="10">
        <f t="shared" si="49"/>
        <v>-996.08712918443211</v>
      </c>
      <c r="BU99" s="18" t="s">
        <v>120</v>
      </c>
      <c r="BV99" s="34">
        <f>627.5095*(BN97-BN98)</f>
        <v>-25.735641943144678</v>
      </c>
      <c r="BW99" s="34">
        <f>627.5095*(BP97-BP98)</f>
        <v>-52.017112865298522</v>
      </c>
      <c r="BX99" s="34">
        <f>627.5095*(BR97-BR98)</f>
        <v>-35.873029703500421</v>
      </c>
      <c r="BY99" s="34">
        <f>627.5095*(BT97-BT98)</f>
        <v>-35.289098497486357</v>
      </c>
      <c r="BZ99" s="33">
        <f t="shared" si="50"/>
        <v>16.728014367812165</v>
      </c>
      <c r="CA99" s="33">
        <f t="shared" si="51"/>
        <v>0.58393120601406423</v>
      </c>
      <c r="CB99" s="105">
        <v>-994.93657626320601</v>
      </c>
      <c r="CC99" s="86">
        <f t="shared" si="52"/>
        <v>0</v>
      </c>
      <c r="CD99" s="39">
        <f t="shared" si="70"/>
        <v>1.0091858925453607</v>
      </c>
      <c r="CE99" s="340"/>
      <c r="CF99" s="33">
        <v>-36.342544843964092</v>
      </c>
      <c r="CG99" s="33">
        <v>-35.662078417245141</v>
      </c>
      <c r="CH99" s="33">
        <v>-35.236648476569023</v>
      </c>
      <c r="CI99" s="33">
        <v>-34.783037249943149</v>
      </c>
      <c r="CJ99" s="75"/>
    </row>
    <row r="100" spans="1:88" ht="17">
      <c r="A100" s="1">
        <v>1.26</v>
      </c>
      <c r="B100" s="6"/>
      <c r="C100" s="289" t="s">
        <v>96</v>
      </c>
      <c r="D100" s="305">
        <v>-271.29254223648701</v>
      </c>
      <c r="E100" s="303">
        <v>-0.89344783000000005</v>
      </c>
      <c r="F100" s="302">
        <f t="shared" si="53"/>
        <v>-272.18599006648702</v>
      </c>
      <c r="G100" s="303">
        <v>-0.95317750317100003</v>
      </c>
      <c r="H100" s="302">
        <f t="shared" si="54"/>
        <v>-272.245719739658</v>
      </c>
      <c r="I100" s="33">
        <v>-2.7138306760000001E-2</v>
      </c>
      <c r="J100" s="304">
        <f t="shared" si="55"/>
        <v>-272.27285804641798</v>
      </c>
      <c r="K100" s="18" t="s">
        <v>118</v>
      </c>
      <c r="L100" s="38">
        <f>627.5095*(D102-D101)</f>
        <v>3.0691911864597055</v>
      </c>
      <c r="M100" s="38">
        <f>627.5095*(F102-F101)</f>
        <v>3.257958594253942</v>
      </c>
      <c r="N100" s="38">
        <f>627.5095*(H102-H101)</f>
        <v>3.0664548202180426</v>
      </c>
      <c r="O100" s="38">
        <f>627.5095*(J102-J101)</f>
        <v>2.7659446195426747</v>
      </c>
      <c r="P100" s="38">
        <f t="shared" si="56"/>
        <v>-0.49201397471126729</v>
      </c>
      <c r="Q100" s="38">
        <f t="shared" si="57"/>
        <v>-0.30051020067536793</v>
      </c>
      <c r="R100" s="38">
        <f t="shared" si="58"/>
        <v>-0.21538456495307656</v>
      </c>
      <c r="S100" s="38">
        <f t="shared" si="59"/>
        <v>-0.2005878551993594</v>
      </c>
      <c r="T100" s="38"/>
      <c r="U100" s="289" t="s">
        <v>96</v>
      </c>
      <c r="V100" s="33">
        <v>-271.22971116357502</v>
      </c>
      <c r="W100" s="33">
        <v>-0.62374810999999997</v>
      </c>
      <c r="X100" s="302">
        <f t="shared" si="60"/>
        <v>-271.85345927357503</v>
      </c>
      <c r="Y100" s="33">
        <v>-0.68866546798399997</v>
      </c>
      <c r="Z100" s="302">
        <f t="shared" si="61"/>
        <v>-271.918376631559</v>
      </c>
      <c r="AA100" s="33">
        <v>-1.7228480873E-2</v>
      </c>
      <c r="AB100" s="304">
        <f t="shared" si="62"/>
        <v>-271.93560511243197</v>
      </c>
      <c r="AC100" s="18" t="s">
        <v>118</v>
      </c>
      <c r="AD100" s="38">
        <f>627.5095*(V102-V101)</f>
        <v>3.3935452910354775</v>
      </c>
      <c r="AE100" s="38">
        <f>627.5095*(X102-X101)</f>
        <v>5.6429283949064128</v>
      </c>
      <c r="AF100" s="38">
        <f>627.5095*(Z102-Z101)</f>
        <v>4.8529967963979805</v>
      </c>
      <c r="AG100" s="38">
        <f>627.5095*(AB102-AB101)</f>
        <v>4.2842884091818672</v>
      </c>
      <c r="AH100" s="38">
        <f t="shared" si="63"/>
        <v>-1.3586399857245457</v>
      </c>
      <c r="AI100" s="38">
        <f t="shared" si="64"/>
        <v>-0.56870838721611339</v>
      </c>
      <c r="AJ100" s="38">
        <f t="shared" si="71"/>
        <v>-0.20348169854956222</v>
      </c>
      <c r="AK100" s="38">
        <f t="shared" si="72"/>
        <v>-0.19744769457447653</v>
      </c>
      <c r="AL100" s="38"/>
      <c r="AM100" s="38"/>
      <c r="AN100" s="5" t="s">
        <v>96</v>
      </c>
      <c r="AO100" s="311">
        <v>-271.29254223648798</v>
      </c>
      <c r="AP100" s="42">
        <v>-271.29291352250101</v>
      </c>
      <c r="AQ100" s="42">
        <v>-0.92744010464319104</v>
      </c>
      <c r="AR100" s="33">
        <f t="shared" si="65"/>
        <v>-272.22035362714422</v>
      </c>
      <c r="AS100" s="33">
        <v>-0.95312227750073497</v>
      </c>
      <c r="AT100" s="52">
        <f t="shared" si="66"/>
        <v>-272.24603580000172</v>
      </c>
      <c r="AU100" s="52">
        <v>-2.7156891632999999E-2</v>
      </c>
      <c r="AV100" s="52">
        <f t="shared" si="67"/>
        <v>-272.27319269163473</v>
      </c>
      <c r="AW100" s="52">
        <v>-0.25325692069</v>
      </c>
      <c r="AX100" s="52">
        <v>-0.67418318395300003</v>
      </c>
      <c r="AY100" s="52">
        <f t="shared" si="68"/>
        <v>-272.18635231680793</v>
      </c>
      <c r="AZ100" s="52">
        <f t="shared" si="69"/>
        <v>-272.16935166163989</v>
      </c>
      <c r="BA100" s="18" t="s">
        <v>118</v>
      </c>
      <c r="BB100" s="38">
        <f>627.5095*(AP102-AP101)</f>
        <v>3.3508739899249234</v>
      </c>
      <c r="BC100" s="38">
        <f>627.5095*(AR102-AR101)</f>
        <v>2.1713846314795142</v>
      </c>
      <c r="BD100" s="38">
        <f>627.5095*(AT102-AT101)</f>
        <v>3.2818393851711192</v>
      </c>
      <c r="BE100" s="95">
        <f>627.5095*(AV102-AV101)</f>
        <v>2.9665324747420341</v>
      </c>
      <c r="BF100" s="39">
        <f t="shared" ref="BF100:BF108" si="73">BE100-BC100</f>
        <v>0.79514784326251986</v>
      </c>
      <c r="BG100" s="39">
        <f t="shared" ref="BG100:BG108" si="74">BE100-BD100</f>
        <v>-0.3153069104290851</v>
      </c>
      <c r="BH100" s="358">
        <f t="shared" ref="BH100:BH108" si="75">BG100-CA100</f>
        <v>0.25943548076211398</v>
      </c>
      <c r="BI100" s="38">
        <f>627.5095*(AY102-AY101)</f>
        <v>3.4385446615501483</v>
      </c>
      <c r="BJ100" s="38">
        <f>627.5095*(AZ102-AZ101)</f>
        <v>4.072124676389282</v>
      </c>
      <c r="BK100" s="38"/>
      <c r="BL100" s="5" t="s">
        <v>96</v>
      </c>
      <c r="BM100" s="313">
        <v>-271.22971116356302</v>
      </c>
      <c r="BN100" s="42">
        <v>-271.230165116884</v>
      </c>
      <c r="BO100" s="21">
        <v>-0.63648599948483198</v>
      </c>
      <c r="BP100" s="28">
        <f t="shared" ref="BP100:BP111" si="76">BN100+BO100</f>
        <v>-271.86665111636881</v>
      </c>
      <c r="BQ100" s="28">
        <v>-0.68874154806848797</v>
      </c>
      <c r="BR100" s="10">
        <f t="shared" ref="BR100:BR111" si="77">BN100+BQ100</f>
        <v>-271.91890666495249</v>
      </c>
      <c r="BS100" s="10">
        <v>-1.7245149671999999E-2</v>
      </c>
      <c r="BT100" s="10">
        <f t="shared" ref="BT100:BT111" si="78">BN100+BQ100+BS100</f>
        <v>-271.93615181462451</v>
      </c>
      <c r="BU100" s="18" t="s">
        <v>118</v>
      </c>
      <c r="BV100" s="34">
        <f>627.5095*(BN102-BN101)</f>
        <v>3.6732507750846879</v>
      </c>
      <c r="BW100" s="34">
        <f>627.5095*(BP102-BP101)</f>
        <v>4.7028538826538293</v>
      </c>
      <c r="BX100" s="34">
        <f>627.5095*(BR102-BR101)</f>
        <v>5.0564784949475428</v>
      </c>
      <c r="BY100" s="34">
        <f>627.5095*(BT102-BT101)</f>
        <v>4.4817361037563437</v>
      </c>
      <c r="BZ100" s="33">
        <f t="shared" ref="BZ100:BZ108" si="79">BY100-BW100</f>
        <v>-0.22111777889748563</v>
      </c>
      <c r="CA100" s="33">
        <f t="shared" ref="CA100:CA108" si="80">BY100-BX100</f>
        <v>-0.57474239119119908</v>
      </c>
      <c r="CB100" s="105">
        <v>-271.230165116884</v>
      </c>
      <c r="CC100" s="86">
        <f t="shared" ref="CC100:CC111" si="81">CB100-BN100</f>
        <v>0</v>
      </c>
      <c r="CD100" s="39">
        <f t="shared" si="70"/>
        <v>-1.5152036290143096</v>
      </c>
      <c r="CE100" s="340"/>
      <c r="CF100" s="33">
        <v>4.8529967963979805</v>
      </c>
      <c r="CG100" s="33">
        <v>4.2842884091818672</v>
      </c>
      <c r="CH100" s="33">
        <v>3.0664548202180426</v>
      </c>
      <c r="CI100" s="33">
        <v>2.7659446195426747</v>
      </c>
      <c r="CJ100" s="75"/>
    </row>
    <row r="101" spans="1:88" ht="17">
      <c r="A101" s="1">
        <v>7.83</v>
      </c>
      <c r="B101" s="6"/>
      <c r="C101" s="289" t="s">
        <v>97</v>
      </c>
      <c r="D101" s="305">
        <v>-271.25615628891899</v>
      </c>
      <c r="E101" s="303">
        <v>-0.92515077000000001</v>
      </c>
      <c r="F101" s="302">
        <f t="shared" si="53"/>
        <v>-272.181307058919</v>
      </c>
      <c r="G101" s="303">
        <v>-0.97535752681300003</v>
      </c>
      <c r="H101" s="302">
        <f t="shared" si="54"/>
        <v>-272.231513815732</v>
      </c>
      <c r="I101" s="33">
        <v>-2.9878190052E-2</v>
      </c>
      <c r="J101" s="304">
        <f t="shared" si="55"/>
        <v>-272.26139200578399</v>
      </c>
      <c r="K101" s="18" t="s">
        <v>119</v>
      </c>
      <c r="L101" s="38">
        <f>627.5095*(D102-D100)</f>
        <v>25.901718951895088</v>
      </c>
      <c r="M101" s="38">
        <f>627.5095*(F102-F100)</f>
        <v>6.196590331757819</v>
      </c>
      <c r="N101" s="38">
        <f>627.5095*(H102-H100)</f>
        <v>11.980807040059892</v>
      </c>
      <c r="O101" s="38">
        <f>627.5095*(J102-J100)</f>
        <v>9.9609940447579337</v>
      </c>
      <c r="P101" s="38">
        <f t="shared" si="56"/>
        <v>3.7644037130001147</v>
      </c>
      <c r="Q101" s="38">
        <f t="shared" si="57"/>
        <v>-2.0198129953019581</v>
      </c>
      <c r="R101" s="38">
        <f t="shared" si="58"/>
        <v>0.73522851603840245</v>
      </c>
      <c r="S101" s="38">
        <f t="shared" si="59"/>
        <v>0.69779131430000163</v>
      </c>
      <c r="T101" s="38"/>
      <c r="U101" s="289" t="s">
        <v>97</v>
      </c>
      <c r="V101" s="33">
        <v>-271.19315117353898</v>
      </c>
      <c r="W101" s="33">
        <v>-0.65496001999999998</v>
      </c>
      <c r="X101" s="302">
        <f t="shared" si="60"/>
        <v>-271.84811119353895</v>
      </c>
      <c r="Y101" s="33">
        <v>-0.71356651088099998</v>
      </c>
      <c r="Z101" s="302">
        <f t="shared" si="61"/>
        <v>-271.90671768441996</v>
      </c>
      <c r="AA101" s="33">
        <v>-1.8344536498999999E-2</v>
      </c>
      <c r="AB101" s="304">
        <f t="shared" si="62"/>
        <v>-271.92506222091896</v>
      </c>
      <c r="AC101" s="18" t="s">
        <v>119</v>
      </c>
      <c r="AD101" s="38">
        <f>627.5095*(V102-V100)</f>
        <v>26.335286358555532</v>
      </c>
      <c r="AE101" s="38">
        <f>627.5095*(X102-X100)</f>
        <v>8.9988994243017331</v>
      </c>
      <c r="AF101" s="38">
        <f>627.5095*(Z102-Z100)</f>
        <v>12.169096886143283</v>
      </c>
      <c r="AG101" s="38">
        <f>627.5095*(AB102-AB100)</f>
        <v>10.900052991066215</v>
      </c>
      <c r="AH101" s="38">
        <f t="shared" si="63"/>
        <v>1.9011535667644814</v>
      </c>
      <c r="AI101" s="38">
        <f t="shared" si="64"/>
        <v>-1.2690438950770684</v>
      </c>
      <c r="AJ101" s="38">
        <f t="shared" si="71"/>
        <v>0.75030641566811695</v>
      </c>
      <c r="AK101" s="38">
        <f t="shared" si="72"/>
        <v>0.71483558397006419</v>
      </c>
      <c r="AL101" s="38"/>
      <c r="AM101" s="38"/>
      <c r="AN101" s="5" t="s">
        <v>97</v>
      </c>
      <c r="AO101" s="311">
        <v>-271.25615628890802</v>
      </c>
      <c r="AP101" s="42">
        <v>-271.25830566412299</v>
      </c>
      <c r="AQ101" s="42">
        <v>-0.96105673666160296</v>
      </c>
      <c r="AR101" s="33">
        <f t="shared" si="65"/>
        <v>-272.21936240078458</v>
      </c>
      <c r="AS101" s="33">
        <v>-0.97503911026262302</v>
      </c>
      <c r="AT101" s="52">
        <f t="shared" si="66"/>
        <v>-272.23334477438561</v>
      </c>
      <c r="AU101" s="52">
        <v>-2.9813534892000001E-2</v>
      </c>
      <c r="AV101" s="52">
        <f t="shared" si="67"/>
        <v>-272.26315830927763</v>
      </c>
      <c r="AW101" s="52">
        <v>-0.26354398533899998</v>
      </c>
      <c r="AX101" s="52">
        <v>-0.69751275132299995</v>
      </c>
      <c r="AY101" s="52">
        <f t="shared" si="68"/>
        <v>-272.18316896082359</v>
      </c>
      <c r="AZ101" s="52">
        <f t="shared" si="69"/>
        <v>-272.1650722408429</v>
      </c>
      <c r="BA101" s="18" t="s">
        <v>119</v>
      </c>
      <c r="BB101" s="38">
        <f>627.5095*(AP102-AP100)</f>
        <v>25.067633896789605</v>
      </c>
      <c r="BC101" s="38">
        <f>627.5095*(AR102-AR100)</f>
        <v>2.7933885888070242</v>
      </c>
      <c r="BD101" s="38">
        <f>627.5095*(AT102-AT100)</f>
        <v>11.245578524021489</v>
      </c>
      <c r="BE101" s="95">
        <f>627.5095*(AV102-AV100)</f>
        <v>9.2632027304579321</v>
      </c>
      <c r="BF101" s="39">
        <f t="shared" si="73"/>
        <v>6.4698141416509074</v>
      </c>
      <c r="BG101" s="39">
        <f t="shared" si="74"/>
        <v>-1.9823757935635573</v>
      </c>
      <c r="BH101" s="358">
        <f t="shared" si="75"/>
        <v>-0.74880273018454169</v>
      </c>
      <c r="BI101" s="38">
        <f>627.5095*(AY102-AY100)</f>
        <v>5.4361307836012722</v>
      </c>
      <c r="BJ101" s="38">
        <f>627.5095*(AZ102-AZ100)</f>
        <v>6.7575018809983964</v>
      </c>
      <c r="BK101" s="38"/>
      <c r="BL101" s="5" t="s">
        <v>97</v>
      </c>
      <c r="BM101" s="313">
        <v>-271.19315117353</v>
      </c>
      <c r="BN101" s="42">
        <v>-271.19536576547802</v>
      </c>
      <c r="BO101" s="21">
        <v>-0.66814488049902199</v>
      </c>
      <c r="BP101" s="28">
        <f t="shared" si="76"/>
        <v>-271.86351064597704</v>
      </c>
      <c r="BQ101" s="28">
        <v>-0.71340191038260603</v>
      </c>
      <c r="BR101" s="10">
        <f t="shared" si="77"/>
        <v>-271.90876767586064</v>
      </c>
      <c r="BS101" s="10">
        <v>-1.8295063135000001E-2</v>
      </c>
      <c r="BT101" s="10">
        <f t="shared" si="78"/>
        <v>-271.92706273899563</v>
      </c>
      <c r="BU101" s="18" t="s">
        <v>119</v>
      </c>
      <c r="BV101" s="34">
        <f>627.5095*(BN102-BN100)</f>
        <v>25.510174376175151</v>
      </c>
      <c r="BW101" s="34">
        <f>627.5095*(BP102-BP100)</f>
        <v>6.6735288879583035</v>
      </c>
      <c r="BX101" s="34">
        <f>627.5095*(BR102-BR100)</f>
        <v>11.418790470475166</v>
      </c>
      <c r="BY101" s="34">
        <f>627.5095*(BT102-BT100)</f>
        <v>10.18521740709615</v>
      </c>
      <c r="BZ101" s="33">
        <f t="shared" si="79"/>
        <v>3.5116885191378469</v>
      </c>
      <c r="CA101" s="33">
        <f t="shared" si="80"/>
        <v>-1.2335730633790156</v>
      </c>
      <c r="CB101" s="105">
        <v>-271.19536576547802</v>
      </c>
      <c r="CC101" s="86">
        <f t="shared" si="81"/>
        <v>0</v>
      </c>
      <c r="CD101" s="39">
        <f t="shared" si="70"/>
        <v>-0.92201467663821823</v>
      </c>
      <c r="CE101" s="340"/>
      <c r="CF101" s="33">
        <v>12.169096886143283</v>
      </c>
      <c r="CG101" s="33">
        <v>10.900052991066215</v>
      </c>
      <c r="CH101" s="33">
        <v>11.980807040059892</v>
      </c>
      <c r="CI101" s="33">
        <v>9.9609940447579337</v>
      </c>
      <c r="CJ101" s="75"/>
    </row>
    <row r="102" spans="1:88" ht="17">
      <c r="A102" s="1">
        <v>-6.57</v>
      </c>
      <c r="B102" s="6"/>
      <c r="C102" s="289" t="s">
        <v>98</v>
      </c>
      <c r="D102" s="305">
        <v>-271.25126522163401</v>
      </c>
      <c r="E102" s="303">
        <v>-0.92484995000000003</v>
      </c>
      <c r="F102" s="302">
        <f t="shared" si="53"/>
        <v>-272.17611517163402</v>
      </c>
      <c r="G102" s="303">
        <v>-0.97536188748999997</v>
      </c>
      <c r="H102" s="302">
        <f t="shared" si="54"/>
        <v>-272.22662710912402</v>
      </c>
      <c r="I102" s="33">
        <v>-3.0357083520000001E-2</v>
      </c>
      <c r="J102" s="304">
        <f t="shared" si="55"/>
        <v>-272.25698419264404</v>
      </c>
      <c r="K102" s="18" t="s">
        <v>120</v>
      </c>
      <c r="L102" s="38">
        <f>627.5095*(D100-D101)</f>
        <v>-22.832527765435383</v>
      </c>
      <c r="M102" s="38">
        <f>627.5095*(F100-F101)</f>
        <v>-2.9386317375038771</v>
      </c>
      <c r="N102" s="38">
        <f>627.5095*(H100-H101)</f>
        <v>-8.9143522198418488</v>
      </c>
      <c r="O102" s="38">
        <f>627.5095*(J100-J101)</f>
        <v>-7.1950494252152595</v>
      </c>
      <c r="P102" s="38">
        <f t="shared" si="56"/>
        <v>-4.256417687711382</v>
      </c>
      <c r="Q102" s="38">
        <f t="shared" si="57"/>
        <v>1.7193027946265893</v>
      </c>
      <c r="R102" s="38">
        <f t="shared" si="58"/>
        <v>-0.95061308099147901</v>
      </c>
      <c r="S102" s="38">
        <f t="shared" si="59"/>
        <v>-0.89837916949936236</v>
      </c>
      <c r="T102" s="38"/>
      <c r="U102" s="289" t="s">
        <v>98</v>
      </c>
      <c r="V102" s="33">
        <v>-271.18774321510801</v>
      </c>
      <c r="W102" s="33">
        <v>-0.65137540000000005</v>
      </c>
      <c r="X102" s="302">
        <f t="shared" si="60"/>
        <v>-271.83911861510802</v>
      </c>
      <c r="Y102" s="33">
        <v>-0.71124072695999996</v>
      </c>
      <c r="Z102" s="302">
        <f t="shared" si="61"/>
        <v>-271.89898394206801</v>
      </c>
      <c r="AA102" s="33">
        <v>-1.9250830965E-2</v>
      </c>
      <c r="AB102" s="304">
        <f t="shared" si="62"/>
        <v>-271.91823477303302</v>
      </c>
      <c r="AC102" s="18" t="s">
        <v>120</v>
      </c>
      <c r="AD102" s="38">
        <f>627.5095*(V100-V101)</f>
        <v>-22.941741067520052</v>
      </c>
      <c r="AE102" s="38">
        <f>627.5095*(X100-X101)</f>
        <v>-3.3559710293953211</v>
      </c>
      <c r="AF102" s="38">
        <f>627.5095*(Z100-Z101)</f>
        <v>-7.3161000897453015</v>
      </c>
      <c r="AG102" s="38">
        <f>627.5095*(AB100-AB101)</f>
        <v>-6.6157645818843465</v>
      </c>
      <c r="AH102" s="38">
        <f t="shared" si="63"/>
        <v>-3.2597935524890254</v>
      </c>
      <c r="AI102" s="38">
        <f t="shared" si="64"/>
        <v>0.700335507860955</v>
      </c>
      <c r="AJ102" s="38">
        <f t="shared" si="71"/>
        <v>-0.9537881142176774</v>
      </c>
      <c r="AK102" s="38">
        <f t="shared" si="72"/>
        <v>-0.91228327854453894</v>
      </c>
      <c r="AL102" s="38"/>
      <c r="AM102" s="38"/>
      <c r="AN102" s="5" t="s">
        <v>98</v>
      </c>
      <c r="AO102" s="311">
        <v>-271.251265221636</v>
      </c>
      <c r="AP102" s="42">
        <v>-271.25296570673601</v>
      </c>
      <c r="AQ102" s="42">
        <v>-0.96293637252119901</v>
      </c>
      <c r="AR102" s="33">
        <f t="shared" si="65"/>
        <v>-272.21590207925721</v>
      </c>
      <c r="AS102" s="33">
        <v>-0.97514912390347797</v>
      </c>
      <c r="AT102" s="52">
        <f t="shared" si="66"/>
        <v>-272.22811483063947</v>
      </c>
      <c r="AU102" s="52">
        <v>-3.0316008416999999E-2</v>
      </c>
      <c r="AV102" s="52">
        <f t="shared" si="67"/>
        <v>-272.25843083905647</v>
      </c>
      <c r="AW102" s="52">
        <v>-0.266307764339</v>
      </c>
      <c r="AX102" s="52">
        <v>-0.69662860818200001</v>
      </c>
      <c r="AY102" s="52">
        <f t="shared" si="68"/>
        <v>-272.17768929133405</v>
      </c>
      <c r="AZ102" s="52">
        <f t="shared" si="69"/>
        <v>-272.15858289737258</v>
      </c>
      <c r="BA102" s="18" t="s">
        <v>120</v>
      </c>
      <c r="BB102" s="38">
        <f>627.5095*(AP100-AP101)</f>
        <v>-21.716759906864681</v>
      </c>
      <c r="BC102" s="38">
        <f>627.5095*(AR100-AR101)</f>
        <v>-0.6220039573275099</v>
      </c>
      <c r="BD102" s="38">
        <f>627.5095*(AT100-AT101)</f>
        <v>-7.9637391388503698</v>
      </c>
      <c r="BE102" s="95">
        <f>627.5095*(AV100-AV101)</f>
        <v>-6.2966702557158971</v>
      </c>
      <c r="BF102" s="39">
        <f t="shared" si="73"/>
        <v>-5.6746662983883871</v>
      </c>
      <c r="BG102" s="39">
        <f t="shared" si="74"/>
        <v>1.6670688831344727</v>
      </c>
      <c r="BH102" s="358">
        <f t="shared" si="75"/>
        <v>1.0082382109466561</v>
      </c>
      <c r="BI102" s="38">
        <f>627.5095*(AY100-AY101)</f>
        <v>-1.997586122051124</v>
      </c>
      <c r="BJ102" s="38">
        <f>627.5095*(AZ100-AZ101)</f>
        <v>-2.6853772046091149</v>
      </c>
      <c r="BK102" s="38"/>
      <c r="BL102" s="5" t="s">
        <v>98</v>
      </c>
      <c r="BM102" s="313">
        <v>-271.18774321511501</v>
      </c>
      <c r="BN102" s="42">
        <v>-271.18951206800398</v>
      </c>
      <c r="BO102" s="21">
        <v>-0.666504103574447</v>
      </c>
      <c r="BP102" s="28">
        <f t="shared" si="76"/>
        <v>-271.8560161715784</v>
      </c>
      <c r="BQ102" s="28">
        <v>-0.71119759679077699</v>
      </c>
      <c r="BR102" s="10">
        <f t="shared" si="77"/>
        <v>-271.90070966479476</v>
      </c>
      <c r="BS102" s="10">
        <v>-1.9210973398E-2</v>
      </c>
      <c r="BT102" s="10">
        <f t="shared" si="78"/>
        <v>-271.91992063819276</v>
      </c>
      <c r="BU102" s="18" t="s">
        <v>120</v>
      </c>
      <c r="BV102" s="34">
        <f>627.5095*(BN100-BN101)</f>
        <v>-21.836923601090461</v>
      </c>
      <c r="BW102" s="34">
        <f>627.5095*(BP100-BP101)</f>
        <v>-1.9706750053044737</v>
      </c>
      <c r="BX102" s="34">
        <f>627.5095*(BR100-BR101)</f>
        <v>-6.3623119755276241</v>
      </c>
      <c r="BY102" s="34">
        <f>627.5095*(BT100-BT101)</f>
        <v>-5.7034813033398075</v>
      </c>
      <c r="BZ102" s="33">
        <f t="shared" si="79"/>
        <v>-3.7328062980353338</v>
      </c>
      <c r="CA102" s="33">
        <f t="shared" si="80"/>
        <v>0.65883067218781655</v>
      </c>
      <c r="CB102" s="105">
        <v>-271.18951206800398</v>
      </c>
      <c r="CC102" s="86">
        <f t="shared" si="81"/>
        <v>0</v>
      </c>
      <c r="CD102" s="39">
        <f t="shared" si="70"/>
        <v>-0.5931889523760896</v>
      </c>
      <c r="CE102" s="340"/>
      <c r="CF102" s="33">
        <v>-7.3161000897453015</v>
      </c>
      <c r="CG102" s="33">
        <v>-6.6157645818843465</v>
      </c>
      <c r="CH102" s="33">
        <v>-8.9143522198418488</v>
      </c>
      <c r="CI102" s="33">
        <v>-7.1950494252152595</v>
      </c>
      <c r="CJ102" s="75"/>
    </row>
    <row r="103" spans="1:88" ht="17">
      <c r="A103" s="1">
        <v>29.15</v>
      </c>
      <c r="B103" s="6"/>
      <c r="C103" s="289" t="s">
        <v>99</v>
      </c>
      <c r="D103" s="305">
        <v>-856.66337247158901</v>
      </c>
      <c r="E103" s="303">
        <v>-2.7312299800000002</v>
      </c>
      <c r="F103" s="302">
        <f t="shared" si="53"/>
        <v>-859.39460245158898</v>
      </c>
      <c r="G103" s="303">
        <v>-2.8878679487090002</v>
      </c>
      <c r="H103" s="302">
        <f t="shared" si="54"/>
        <v>-859.55124042029797</v>
      </c>
      <c r="I103" s="33">
        <v>-0.127078550712</v>
      </c>
      <c r="J103" s="304">
        <f t="shared" si="55"/>
        <v>-859.67831897100996</v>
      </c>
      <c r="K103" s="18" t="s">
        <v>118</v>
      </c>
      <c r="L103" s="38">
        <f>627.5095*(D105-D104)</f>
        <v>21.225324038464077</v>
      </c>
      <c r="M103" s="38">
        <f>627.5095*(F105-F104)</f>
        <v>31.939239263694599</v>
      </c>
      <c r="N103" s="38">
        <f>627.5095*(H105-H104)</f>
        <v>27.998622567300117</v>
      </c>
      <c r="O103" s="38">
        <f>627.5095*(J105-J104)</f>
        <v>28.845010491494154</v>
      </c>
      <c r="P103" s="38">
        <f t="shared" si="56"/>
        <v>-3.0942287722004451</v>
      </c>
      <c r="Q103" s="38">
        <f t="shared" si="57"/>
        <v>0.84638792419403686</v>
      </c>
      <c r="R103" s="38">
        <f t="shared" si="58"/>
        <v>-0.65860608341257176</v>
      </c>
      <c r="S103" s="38">
        <f t="shared" si="59"/>
        <v>-0.60717209721185839</v>
      </c>
      <c r="T103" s="38"/>
      <c r="U103" s="301" t="s">
        <v>99</v>
      </c>
      <c r="V103" s="92">
        <v>-856.60494497297395</v>
      </c>
      <c r="W103" s="92">
        <v>-2.4246256900000001</v>
      </c>
      <c r="X103" s="306">
        <f t="shared" si="60"/>
        <v>-859.02957066297392</v>
      </c>
      <c r="Y103" s="92">
        <v>-2.5909566151200001</v>
      </c>
      <c r="Z103" s="306">
        <f t="shared" si="61"/>
        <v>-859.19590158809399</v>
      </c>
      <c r="AA103" s="92">
        <v>-0.116272434924</v>
      </c>
      <c r="AB103" s="307">
        <f t="shared" si="62"/>
        <v>-859.31217402301797</v>
      </c>
      <c r="AC103" s="94" t="s">
        <v>118</v>
      </c>
      <c r="AD103" s="38">
        <f>627.5095*(V105-V104)</f>
        <v>22.088285360770929</v>
      </c>
      <c r="AE103" s="38">
        <f>627.5095*(X105-X104)</f>
        <v>36.320150619994116</v>
      </c>
      <c r="AF103" s="38">
        <f>627.5095*(Z105-Z104)</f>
        <v>31.927553449219037</v>
      </c>
      <c r="AG103" s="38">
        <f>627.5095*(AB105-AB104)</f>
        <v>32.319935918897727</v>
      </c>
      <c r="AH103" s="38">
        <f t="shared" si="63"/>
        <v>-4.0002147010963895</v>
      </c>
      <c r="AI103" s="38">
        <f t="shared" si="64"/>
        <v>0.39238246967869017</v>
      </c>
      <c r="AJ103" s="38">
        <f t="shared" si="71"/>
        <v>-0.58414687366898832</v>
      </c>
      <c r="AK103" s="38">
        <f t="shared" si="72"/>
        <v>-0.54405674441513696</v>
      </c>
      <c r="AL103" s="38"/>
      <c r="AM103" s="38"/>
      <c r="AN103" s="5" t="s">
        <v>99</v>
      </c>
      <c r="AO103" s="311">
        <v>-856.66337247165097</v>
      </c>
      <c r="AP103" s="42">
        <v>-856.66530571961903</v>
      </c>
      <c r="AQ103" s="42">
        <v>-2.849822782365</v>
      </c>
      <c r="AR103" s="33">
        <f t="shared" si="65"/>
        <v>-859.51512850198401</v>
      </c>
      <c r="AS103" s="33">
        <v>-2.8889381987329998</v>
      </c>
      <c r="AT103" s="52">
        <f t="shared" si="66"/>
        <v>-859.55424391835197</v>
      </c>
      <c r="AU103" s="52">
        <v>-0.12728441868400001</v>
      </c>
      <c r="AV103" s="52">
        <f t="shared" si="67"/>
        <v>-859.68152833703596</v>
      </c>
      <c r="AW103" s="52">
        <v>-0.79672845656799995</v>
      </c>
      <c r="AX103" s="52">
        <v>-2.0530943257969998</v>
      </c>
      <c r="AY103" s="52">
        <f t="shared" si="68"/>
        <v>-859.39459506276478</v>
      </c>
      <c r="AZ103" s="52">
        <f t="shared" si="69"/>
        <v>-859.33432834315511</v>
      </c>
      <c r="BA103" s="18" t="s">
        <v>118</v>
      </c>
      <c r="BB103" s="38">
        <f>627.5095*(AP105-AP104)</f>
        <v>22.044617211186242</v>
      </c>
      <c r="BC103" s="38">
        <f>627.5095*(AR105-AR104)</f>
        <v>32.760635959992058</v>
      </c>
      <c r="BD103" s="38">
        <f>627.5095*(AT105-AT104)</f>
        <v>28.657228650712689</v>
      </c>
      <c r="BE103" s="95">
        <f>627.5095*(AV105-AV104)</f>
        <v>29.452182588706012</v>
      </c>
      <c r="BF103" s="39">
        <f t="shared" si="73"/>
        <v>-3.3084533712860456</v>
      </c>
      <c r="BG103" s="39">
        <f t="shared" si="74"/>
        <v>0.79495393799332348</v>
      </c>
      <c r="BH103" s="358">
        <f t="shared" si="75"/>
        <v>0.44266159756848467</v>
      </c>
      <c r="BI103" s="38">
        <f>627.5095*(AY105-AY104)</f>
        <v>32.539975280333671</v>
      </c>
      <c r="BJ103" s="38">
        <f>627.5095*(AZ105-AZ104)</f>
        <v>32.429644940504481</v>
      </c>
      <c r="BK103" s="38"/>
      <c r="BL103" s="5" t="s">
        <v>99</v>
      </c>
      <c r="BM103" s="313">
        <v>-856.604944972966</v>
      </c>
      <c r="BN103" s="42">
        <v>-856.60735544145405</v>
      </c>
      <c r="BO103" s="21">
        <v>-2.5273961799986302</v>
      </c>
      <c r="BP103" s="28">
        <f t="shared" si="76"/>
        <v>-859.13475162145266</v>
      </c>
      <c r="BQ103" s="28">
        <v>-2.5909372483207802</v>
      </c>
      <c r="BR103" s="10">
        <f t="shared" si="77"/>
        <v>-859.1982926897748</v>
      </c>
      <c r="BS103" s="10">
        <v>-0.116292211777</v>
      </c>
      <c r="BT103" s="10">
        <f t="shared" si="78"/>
        <v>-859.31458490155183</v>
      </c>
      <c r="BU103" s="18" t="s">
        <v>118</v>
      </c>
      <c r="BV103" s="34">
        <f>627.5095*(BN105-BN104)</f>
        <v>22.841454699899526</v>
      </c>
      <c r="BW103" s="34">
        <f>627.5095*(BP105-BP104)</f>
        <v>37.42971287517112</v>
      </c>
      <c r="BX103" s="34">
        <f>627.5095*(BR105-BR104)</f>
        <v>32.511700322888025</v>
      </c>
      <c r="BY103" s="34">
        <f>627.5095*(BT105-BT104)</f>
        <v>32.863992663312864</v>
      </c>
      <c r="BZ103" s="33">
        <f t="shared" si="79"/>
        <v>-4.5657202118582561</v>
      </c>
      <c r="CA103" s="33">
        <f t="shared" si="80"/>
        <v>0.35229234042483881</v>
      </c>
      <c r="CB103" s="105">
        <v>-856.60735544145405</v>
      </c>
      <c r="CC103" s="86">
        <f t="shared" si="81"/>
        <v>0</v>
      </c>
      <c r="CD103" s="39">
        <f t="shared" si="70"/>
        <v>-3.4118100746068514</v>
      </c>
      <c r="CE103" s="340"/>
      <c r="CF103" s="33">
        <v>31.927553449219037</v>
      </c>
      <c r="CG103" s="33">
        <v>32.319935918897727</v>
      </c>
      <c r="CH103" s="33">
        <v>27.998622567300117</v>
      </c>
      <c r="CI103" s="33">
        <v>28.845010491494154</v>
      </c>
      <c r="CJ103" s="75"/>
    </row>
    <row r="104" spans="1:88" ht="17">
      <c r="A104" s="1">
        <v>2.91</v>
      </c>
      <c r="B104" s="6"/>
      <c r="C104" s="289" t="s">
        <v>100</v>
      </c>
      <c r="D104" s="305">
        <v>-856.67302814084496</v>
      </c>
      <c r="E104" s="303">
        <v>-2.7680009600000002</v>
      </c>
      <c r="F104" s="302">
        <f t="shared" si="53"/>
        <v>-859.44102910084496</v>
      </c>
      <c r="G104" s="303">
        <v>-2.9135396064819998</v>
      </c>
      <c r="H104" s="302">
        <f t="shared" si="54"/>
        <v>-859.58656774732697</v>
      </c>
      <c r="I104" s="33">
        <v>-0.13084077956199999</v>
      </c>
      <c r="J104" s="304">
        <f t="shared" si="55"/>
        <v>-859.71740852688902</v>
      </c>
      <c r="K104" s="18" t="s">
        <v>119</v>
      </c>
      <c r="L104" s="38">
        <f>627.5095*(D105-D103)</f>
        <v>15.166299851498241</v>
      </c>
      <c r="M104" s="38">
        <f>627.5095*(F105-F103)</f>
        <v>2.806075802400922</v>
      </c>
      <c r="N104" s="38">
        <f>627.5095*(H105-H103)</f>
        <v>5.8303892469991938</v>
      </c>
      <c r="O104" s="38">
        <f>627.5095*(J105-J103)</f>
        <v>4.3159428266038216</v>
      </c>
      <c r="P104" s="38">
        <f t="shared" si="56"/>
        <v>1.5098670242028995</v>
      </c>
      <c r="Q104" s="38">
        <f t="shared" si="57"/>
        <v>-1.5144464203953723</v>
      </c>
      <c r="R104" s="38">
        <f t="shared" si="58"/>
        <v>-0.58494215079499945</v>
      </c>
      <c r="S104" s="38">
        <f t="shared" si="59"/>
        <v>-0.59578166772439989</v>
      </c>
      <c r="T104" s="38"/>
      <c r="U104" s="301" t="s">
        <v>100</v>
      </c>
      <c r="V104" s="92">
        <v>-856.61383589067498</v>
      </c>
      <c r="W104" s="92">
        <v>-2.46573932</v>
      </c>
      <c r="X104" s="306">
        <f t="shared" si="60"/>
        <v>-859.07957521067499</v>
      </c>
      <c r="Y104" s="92">
        <v>-2.6219284694909999</v>
      </c>
      <c r="Z104" s="306">
        <f t="shared" si="61"/>
        <v>-859.23576436016594</v>
      </c>
      <c r="AA104" s="92">
        <v>-0.118626153204</v>
      </c>
      <c r="AB104" s="307">
        <f t="shared" si="62"/>
        <v>-859.35439051336994</v>
      </c>
      <c r="AC104" s="94" t="s">
        <v>119</v>
      </c>
      <c r="AD104" s="38">
        <f>627.5095*(V105-V103)</f>
        <v>16.509150039660408</v>
      </c>
      <c r="AE104" s="38">
        <f>627.5095*(X105-X103)</f>
        <v>4.9418218943730201</v>
      </c>
      <c r="AF104" s="38">
        <f>627.5095*(Z105-Z103)</f>
        <v>6.91328527773197</v>
      </c>
      <c r="AG104" s="38">
        <f>627.5095*(AB105-AB103)</f>
        <v>5.828687166383534</v>
      </c>
      <c r="AH104" s="38">
        <f t="shared" si="63"/>
        <v>0.88686527201051391</v>
      </c>
      <c r="AI104" s="38">
        <f t="shared" si="64"/>
        <v>-1.084598111348436</v>
      </c>
      <c r="AJ104" s="38">
        <f t="shared" si="71"/>
        <v>-0.50887298700190353</v>
      </c>
      <c r="AK104" s="38">
        <f t="shared" si="72"/>
        <v>-0.52217518628990245</v>
      </c>
      <c r="AL104" s="38"/>
      <c r="AM104" s="38"/>
      <c r="AN104" s="5" t="s">
        <v>100</v>
      </c>
      <c r="AO104" s="311">
        <v>-856.67302814083598</v>
      </c>
      <c r="AP104" s="42">
        <v>-856.67537667874899</v>
      </c>
      <c r="AQ104" s="42">
        <v>-2.8906041092380002</v>
      </c>
      <c r="AR104" s="33">
        <f t="shared" si="65"/>
        <v>-859.56598078798697</v>
      </c>
      <c r="AS104" s="33">
        <v>-2.9143119575759999</v>
      </c>
      <c r="AT104" s="52">
        <f t="shared" si="66"/>
        <v>-859.58968863632504</v>
      </c>
      <c r="AU104" s="52">
        <v>-0.13094740839399999</v>
      </c>
      <c r="AV104" s="52">
        <f t="shared" si="67"/>
        <v>-859.72063604471907</v>
      </c>
      <c r="AW104" s="52">
        <v>-0.81127766637599996</v>
      </c>
      <c r="AX104" s="52">
        <v>-2.079326442862</v>
      </c>
      <c r="AY104" s="52">
        <f t="shared" si="68"/>
        <v>-859.4409942989754</v>
      </c>
      <c r="AZ104" s="52">
        <f t="shared" si="69"/>
        <v>-859.37850105446955</v>
      </c>
      <c r="BA104" s="18" t="s">
        <v>119</v>
      </c>
      <c r="BB104" s="38">
        <f>627.5095*(AP105-AP103)</f>
        <v>15.724994683023404</v>
      </c>
      <c r="BC104" s="38">
        <f>627.5095*(AR105-AR103)</f>
        <v>0.8503433964149163</v>
      </c>
      <c r="BD104" s="38">
        <f>627.5095*(AT105-AT103)</f>
        <v>6.4153313977941933</v>
      </c>
      <c r="BE104" s="95">
        <f>627.5095*(AV105-AV103)</f>
        <v>4.9117244943282214</v>
      </c>
      <c r="BF104" s="39">
        <f t="shared" si="73"/>
        <v>4.0613810979133049</v>
      </c>
      <c r="BG104" s="39">
        <f t="shared" si="74"/>
        <v>-1.5036069034659718</v>
      </c>
      <c r="BH104" s="358">
        <f t="shared" si="75"/>
        <v>-0.43231099140553475</v>
      </c>
      <c r="BI104" s="38">
        <f>627.5095*(AY105-AY103)</f>
        <v>3.4240137654267175</v>
      </c>
      <c r="BJ104" s="38">
        <f>627.5095*(AZ105-AZ103)</f>
        <v>4.7108489499326183</v>
      </c>
      <c r="BK104" s="38"/>
      <c r="BL104" s="5" t="s">
        <v>100</v>
      </c>
      <c r="BM104" s="313">
        <v>-856.61383589065804</v>
      </c>
      <c r="BN104" s="42">
        <v>-856.61662580713403</v>
      </c>
      <c r="BO104" s="21">
        <v>-2.5722878995816498</v>
      </c>
      <c r="BP104" s="28">
        <f t="shared" si="76"/>
        <v>-859.18891370671565</v>
      </c>
      <c r="BQ104" s="28">
        <v>-2.6216496112817702</v>
      </c>
      <c r="BR104" s="10">
        <f t="shared" si="77"/>
        <v>-859.23827541841581</v>
      </c>
      <c r="BS104" s="10">
        <v>-0.118560843969</v>
      </c>
      <c r="BT104" s="10">
        <f t="shared" si="78"/>
        <v>-859.35683626238483</v>
      </c>
      <c r="BU104" s="18" t="s">
        <v>119</v>
      </c>
      <c r="BV104" s="34">
        <f>627.5095*(BN105-BN103)</f>
        <v>17.024212167237302</v>
      </c>
      <c r="BW104" s="34">
        <f>627.5095*(BP105-BP103)</f>
        <v>3.4424898328363973</v>
      </c>
      <c r="BX104" s="34">
        <f>627.5095*(BR105-BR103)</f>
        <v>7.4221582647338735</v>
      </c>
      <c r="BY104" s="34">
        <f>627.5095*(BT105-BT103)</f>
        <v>6.3508623526734365</v>
      </c>
      <c r="BZ104" s="33">
        <f t="shared" si="79"/>
        <v>2.9083725198370391</v>
      </c>
      <c r="CA104" s="33">
        <f t="shared" si="80"/>
        <v>-1.0712959120604371</v>
      </c>
      <c r="CB104" s="105">
        <v>-856.61662580713403</v>
      </c>
      <c r="CC104" s="86">
        <f t="shared" si="81"/>
        <v>0</v>
      </c>
      <c r="CD104" s="39">
        <f t="shared" si="70"/>
        <v>-1.439137858345215</v>
      </c>
      <c r="CE104" s="340"/>
      <c r="CF104" s="33">
        <v>6.91328527773197</v>
      </c>
      <c r="CG104" s="33">
        <v>5.828687166383534</v>
      </c>
      <c r="CH104" s="33">
        <v>5.8303892469991938</v>
      </c>
      <c r="CI104" s="33">
        <v>4.3159428266038216</v>
      </c>
      <c r="CJ104" s="75"/>
    </row>
    <row r="105" spans="1:88" ht="17">
      <c r="A105" s="1">
        <v>26.24</v>
      </c>
      <c r="B105" s="6"/>
      <c r="C105" s="289" t="s">
        <v>101</v>
      </c>
      <c r="D105" s="305">
        <v>-856.63920343534096</v>
      </c>
      <c r="E105" s="303">
        <v>-2.7509272500000002</v>
      </c>
      <c r="F105" s="302">
        <f t="shared" si="53"/>
        <v>-859.39013068534098</v>
      </c>
      <c r="G105" s="303">
        <v>-2.9027456686550002</v>
      </c>
      <c r="H105" s="302">
        <f t="shared" si="54"/>
        <v>-859.54194910399599</v>
      </c>
      <c r="I105" s="33">
        <v>-0.129491974605</v>
      </c>
      <c r="J105" s="304">
        <f t="shared" si="55"/>
        <v>-859.67144107860099</v>
      </c>
      <c r="K105" s="18" t="s">
        <v>120</v>
      </c>
      <c r="L105" s="38">
        <f>627.5095*(D103-D104)</f>
        <v>6.0590241869658357</v>
      </c>
      <c r="M105" s="38">
        <f>627.5095*(F103-F104)</f>
        <v>29.133163461293677</v>
      </c>
      <c r="N105" s="38">
        <f>627.5095*(H103-H104)</f>
        <v>22.168233320300924</v>
      </c>
      <c r="O105" s="38">
        <f>627.5095*(J103-J104)</f>
        <v>24.529067664890334</v>
      </c>
      <c r="P105" s="38">
        <f t="shared" si="56"/>
        <v>-4.6040957964033424</v>
      </c>
      <c r="Q105" s="38">
        <f t="shared" si="57"/>
        <v>2.36083434458941</v>
      </c>
      <c r="R105" s="38">
        <f t="shared" si="58"/>
        <v>-7.3663932617570538E-2</v>
      </c>
      <c r="S105" s="38">
        <f t="shared" si="59"/>
        <v>-1.1390429487455833E-2</v>
      </c>
      <c r="T105" s="38"/>
      <c r="U105" s="301" t="s">
        <v>101</v>
      </c>
      <c r="V105" s="92">
        <v>-856.57863596882396</v>
      </c>
      <c r="W105" s="92">
        <v>-2.4430594000000001</v>
      </c>
      <c r="X105" s="306">
        <f t="shared" si="60"/>
        <v>-859.021695368824</v>
      </c>
      <c r="Y105" s="92">
        <v>-2.6062485983679999</v>
      </c>
      <c r="Z105" s="306">
        <f t="shared" si="61"/>
        <v>-859.18488456719194</v>
      </c>
      <c r="AA105" s="92">
        <v>-0.118000851962</v>
      </c>
      <c r="AB105" s="307">
        <f t="shared" si="62"/>
        <v>-859.30288541915399</v>
      </c>
      <c r="AC105" s="94" t="s">
        <v>120</v>
      </c>
      <c r="AD105" s="38">
        <f>627.5095*(V103-V104)</f>
        <v>5.5791353211105204</v>
      </c>
      <c r="AE105" s="38">
        <f>627.5095*(X103-X104)</f>
        <v>31.378328725621095</v>
      </c>
      <c r="AF105" s="38">
        <f>627.5095*(Z103-Z104)</f>
        <v>25.014268171487068</v>
      </c>
      <c r="AG105" s="38">
        <f>627.5095*(AB103-AB104)</f>
        <v>26.491248752514192</v>
      </c>
      <c r="AH105" s="38">
        <f t="shared" si="63"/>
        <v>-4.8870799731069035</v>
      </c>
      <c r="AI105" s="38">
        <f t="shared" si="64"/>
        <v>1.4769805810271244</v>
      </c>
      <c r="AJ105" s="38">
        <f t="shared" si="71"/>
        <v>-7.52738866670839E-2</v>
      </c>
      <c r="AK105" s="38">
        <f t="shared" si="72"/>
        <v>-2.1881558125237177E-2</v>
      </c>
      <c r="AL105" s="38"/>
      <c r="AM105" s="38"/>
      <c r="AN105" s="5" t="s">
        <v>101</v>
      </c>
      <c r="AO105" s="311">
        <v>-856.63920343538302</v>
      </c>
      <c r="AP105" s="42">
        <v>-856.64024634652105</v>
      </c>
      <c r="AQ105" s="42">
        <v>-2.8735270470600001</v>
      </c>
      <c r="AR105" s="33">
        <f t="shared" si="65"/>
        <v>-859.513773393581</v>
      </c>
      <c r="AS105" s="33">
        <v>-2.9037740909149998</v>
      </c>
      <c r="AT105" s="52">
        <f t="shared" si="66"/>
        <v>-859.54402043743607</v>
      </c>
      <c r="AU105" s="52">
        <v>-0.12968056870799999</v>
      </c>
      <c r="AV105" s="52">
        <f t="shared" si="67"/>
        <v>-859.67370100614403</v>
      </c>
      <c r="AW105" s="52">
        <v>-0.80693106145600002</v>
      </c>
      <c r="AX105" s="52">
        <v>-2.0665959856040002</v>
      </c>
      <c r="AY105" s="52">
        <f t="shared" si="68"/>
        <v>-859.38913854973123</v>
      </c>
      <c r="AZ105" s="52">
        <f t="shared" si="69"/>
        <v>-859.32682112780628</v>
      </c>
      <c r="BA105" s="18" t="s">
        <v>120</v>
      </c>
      <c r="BB105" s="38">
        <f>627.5095*(AP103-AP104)</f>
        <v>6.3196225281628395</v>
      </c>
      <c r="BC105" s="38">
        <f>627.5095*(AR103-AR104)</f>
        <v>31.910292563577141</v>
      </c>
      <c r="BD105" s="38">
        <f>627.5095*(AT103-AT104)</f>
        <v>22.241897252918495</v>
      </c>
      <c r="BE105" s="95">
        <f>627.5095*(AV103-AV104)</f>
        <v>24.54045809437779</v>
      </c>
      <c r="BF105" s="39">
        <f t="shared" si="73"/>
        <v>-7.3698344691993505</v>
      </c>
      <c r="BG105" s="39">
        <f t="shared" si="74"/>
        <v>2.2985608414592953</v>
      </c>
      <c r="BH105" s="358">
        <f t="shared" si="75"/>
        <v>0.87497258897401764</v>
      </c>
      <c r="BI105" s="38">
        <f>627.5095*(AY103-AY104)</f>
        <v>29.115961514906957</v>
      </c>
      <c r="BJ105" s="38">
        <f>627.5095*(AZ103-AZ104)</f>
        <v>27.718795990571866</v>
      </c>
      <c r="BK105" s="38"/>
      <c r="BL105" s="5" t="s">
        <v>101</v>
      </c>
      <c r="BM105" s="313">
        <v>-856.57863596884897</v>
      </c>
      <c r="BN105" s="42">
        <v>-856.580225633591</v>
      </c>
      <c r="BO105" s="21">
        <v>-2.5490400313417698</v>
      </c>
      <c r="BP105" s="28">
        <f t="shared" si="76"/>
        <v>-859.12926566493275</v>
      </c>
      <c r="BQ105" s="28">
        <v>-2.60623909459167</v>
      </c>
      <c r="BR105" s="10">
        <f t="shared" si="77"/>
        <v>-859.18646472818261</v>
      </c>
      <c r="BS105" s="10">
        <v>-0.11799943041200001</v>
      </c>
      <c r="BT105" s="10">
        <f t="shared" si="78"/>
        <v>-859.30446415859467</v>
      </c>
      <c r="BU105" s="18" t="s">
        <v>120</v>
      </c>
      <c r="BV105" s="34">
        <f>627.5095*(BN103-BN104)</f>
        <v>5.817242532662223</v>
      </c>
      <c r="BW105" s="34">
        <f>627.5095*(BP103-BP104)</f>
        <v>33.987223042334719</v>
      </c>
      <c r="BX105" s="34">
        <f>627.5095*(BR103-BR104)</f>
        <v>25.089542058154152</v>
      </c>
      <c r="BY105" s="34">
        <f>627.5095*(BT103-BT104)</f>
        <v>26.513130310639429</v>
      </c>
      <c r="BZ105" s="33">
        <f t="shared" si="79"/>
        <v>-7.4740927316952899</v>
      </c>
      <c r="CA105" s="33">
        <f t="shared" si="80"/>
        <v>1.4235882524852776</v>
      </c>
      <c r="CB105" s="105">
        <v>-856.58022563358998</v>
      </c>
      <c r="CC105" s="86">
        <f t="shared" si="81"/>
        <v>1.0231815394945443E-12</v>
      </c>
      <c r="CD105" s="39">
        <f t="shared" si="70"/>
        <v>-1.972672216261639</v>
      </c>
      <c r="CE105" s="340"/>
      <c r="CF105" s="33">
        <v>25.014268171487068</v>
      </c>
      <c r="CG105" s="33">
        <v>26.491248752514192</v>
      </c>
      <c r="CH105" s="33">
        <v>22.168233320300924</v>
      </c>
      <c r="CI105" s="33">
        <v>24.529067664890334</v>
      </c>
      <c r="CJ105" s="75"/>
    </row>
    <row r="106" spans="1:88" ht="17">
      <c r="A106" s="1">
        <v>18.309999999999999</v>
      </c>
      <c r="B106" s="6"/>
      <c r="C106" s="289" t="s">
        <v>102</v>
      </c>
      <c r="D106" s="305">
        <v>-816.47443704049203</v>
      </c>
      <c r="E106" s="303">
        <v>-2.5518251799999998</v>
      </c>
      <c r="F106" s="302">
        <f t="shared" si="53"/>
        <v>-819.02626222049207</v>
      </c>
      <c r="G106" s="303">
        <v>-2.6925493008760002</v>
      </c>
      <c r="H106" s="302">
        <f t="shared" si="54"/>
        <v>-819.16698634136799</v>
      </c>
      <c r="I106" s="33">
        <v>-0.124060835078</v>
      </c>
      <c r="J106" s="304">
        <f t="shared" si="55"/>
        <v>-819.291047176446</v>
      </c>
      <c r="K106" s="18" t="s">
        <v>118</v>
      </c>
      <c r="L106" s="38">
        <f>627.5095*(D108-D107)</f>
        <v>14.552276713474791</v>
      </c>
      <c r="M106" s="38">
        <f>627.5095*(F108-F107)</f>
        <v>17.058022548526175</v>
      </c>
      <c r="N106" s="38">
        <f>627.5095*(H108-H107)</f>
        <v>16.188972411766713</v>
      </c>
      <c r="O106" s="38">
        <f>627.5095*(J108-J107)</f>
        <v>14.969337027801666</v>
      </c>
      <c r="P106" s="38">
        <f t="shared" si="56"/>
        <v>-2.0886855207245087</v>
      </c>
      <c r="Q106" s="38">
        <f t="shared" si="57"/>
        <v>-1.2196353839650467</v>
      </c>
      <c r="R106" s="38">
        <f t="shared" si="58"/>
        <v>-0.95238851010014614</v>
      </c>
      <c r="S106" s="38">
        <f t="shared" si="59"/>
        <v>-0.96065682626896631</v>
      </c>
      <c r="T106" s="38"/>
      <c r="U106" s="289" t="s">
        <v>102</v>
      </c>
      <c r="V106" s="33">
        <v>-816.43241897814198</v>
      </c>
      <c r="W106" s="33">
        <v>-2.2815632400000001</v>
      </c>
      <c r="X106" s="302">
        <f t="shared" si="60"/>
        <v>-818.71398221814195</v>
      </c>
      <c r="Y106" s="33">
        <v>-2.4301998552140001</v>
      </c>
      <c r="Z106" s="302">
        <f t="shared" si="61"/>
        <v>-818.86261883335601</v>
      </c>
      <c r="AA106" s="33">
        <v>-0.11475244312500001</v>
      </c>
      <c r="AB106" s="304">
        <f t="shared" si="62"/>
        <v>-818.97737127648099</v>
      </c>
      <c r="AC106" s="18" t="s">
        <v>118</v>
      </c>
      <c r="AD106" s="38">
        <f>627.5095*(V108-V107)</f>
        <v>11.326105453142294</v>
      </c>
      <c r="AE106" s="38">
        <f>627.5095*(X108-X107)</f>
        <v>11.471518229574706</v>
      </c>
      <c r="AF106" s="38">
        <f>627.5095*(Z108-Z107)</f>
        <v>10.871292435970789</v>
      </c>
      <c r="AG106" s="38">
        <f>627.5095*(AB108-AB107)</f>
        <v>9.6121983002104923</v>
      </c>
      <c r="AH106" s="38">
        <f t="shared" si="63"/>
        <v>-1.8593199293642133</v>
      </c>
      <c r="AI106" s="38">
        <f t="shared" si="64"/>
        <v>-1.2590941357602965</v>
      </c>
      <c r="AJ106" s="38">
        <f t="shared" si="71"/>
        <v>-0.9111898154248621</v>
      </c>
      <c r="AK106" s="38">
        <f t="shared" si="72"/>
        <v>-0.91573505237605879</v>
      </c>
      <c r="AL106" s="38"/>
      <c r="AM106" s="38"/>
      <c r="AN106" s="5" t="s">
        <v>102</v>
      </c>
      <c r="AO106" s="311">
        <v>-816.47443704054501</v>
      </c>
      <c r="AP106" s="42">
        <v>-816.47510520036701</v>
      </c>
      <c r="AQ106" s="42">
        <v>-2.6731384894683998</v>
      </c>
      <c r="AR106" s="33">
        <f t="shared" si="65"/>
        <v>-819.14824368983545</v>
      </c>
      <c r="AS106" s="33">
        <v>-2.69234835697018</v>
      </c>
      <c r="AT106" s="52">
        <f t="shared" si="66"/>
        <v>-819.16745355733724</v>
      </c>
      <c r="AU106" s="52">
        <v>-0.12404736573900001</v>
      </c>
      <c r="AV106" s="52">
        <f t="shared" si="67"/>
        <v>-819.29150092307623</v>
      </c>
      <c r="AW106" s="52">
        <v>-0.75703393821300002</v>
      </c>
      <c r="AX106" s="52">
        <v>-1.9161045512549999</v>
      </c>
      <c r="AY106" s="52">
        <f t="shared" si="68"/>
        <v>-819.02677530794404</v>
      </c>
      <c r="AZ106" s="52">
        <f t="shared" si="69"/>
        <v>-818.96604111699855</v>
      </c>
      <c r="BA106" s="18" t="s">
        <v>118</v>
      </c>
      <c r="BB106" s="38">
        <f>627.5095*(AP108-AP107)</f>
        <v>15.439684293563722</v>
      </c>
      <c r="BC106" s="38">
        <f>627.5095*(AR108-AR107)</f>
        <v>19.606014716256599</v>
      </c>
      <c r="BD106" s="38">
        <f>627.5095*(AT108-AT107)</f>
        <v>17.141360921866859</v>
      </c>
      <c r="BE106" s="95">
        <f>627.5095*(AV108-AV107)</f>
        <v>15.929993854070633</v>
      </c>
      <c r="BF106" s="39">
        <f t="shared" si="73"/>
        <v>-3.6760208621859665</v>
      </c>
      <c r="BG106" s="39">
        <f t="shared" si="74"/>
        <v>-1.2113670677962265</v>
      </c>
      <c r="BH106" s="358">
        <f t="shared" si="75"/>
        <v>4.3181831012873317E-2</v>
      </c>
      <c r="BI106" s="38">
        <f>627.5095*(AY108-AY107)</f>
        <v>18.095346685147391</v>
      </c>
      <c r="BJ106" s="38">
        <f>627.5095*(AZ108-AZ107)</f>
        <v>17.340012669521446</v>
      </c>
      <c r="BK106" s="38"/>
      <c r="BL106" s="5" t="s">
        <v>102</v>
      </c>
      <c r="BM106" s="313">
        <v>-816.43241897818996</v>
      </c>
      <c r="BN106" s="42">
        <v>-816.43364527023004</v>
      </c>
      <c r="BO106" s="21">
        <v>-2.3849544883648099</v>
      </c>
      <c r="BP106" s="28">
        <f t="shared" si="76"/>
        <v>-818.81859975859481</v>
      </c>
      <c r="BQ106" s="28">
        <v>-2.4300383057527801</v>
      </c>
      <c r="BR106" s="10">
        <f t="shared" si="77"/>
        <v>-818.8636835759828</v>
      </c>
      <c r="BS106" s="10">
        <v>-0.114741034109</v>
      </c>
      <c r="BT106" s="10">
        <f t="shared" si="78"/>
        <v>-818.97842461009179</v>
      </c>
      <c r="BU106" s="18" t="s">
        <v>118</v>
      </c>
      <c r="BV106" s="34">
        <f>627.5095*(BN108-BN107)</f>
        <v>12.178358992244821</v>
      </c>
      <c r="BW106" s="34">
        <f>627.5095*(BP108-BP107)</f>
        <v>13.248371999740336</v>
      </c>
      <c r="BX106" s="34">
        <f>627.5095*(BR108-BR107)</f>
        <v>11.782482251395651</v>
      </c>
      <c r="BY106" s="34">
        <f>627.5095*(BT108-BT107)</f>
        <v>10.527933352586551</v>
      </c>
      <c r="BZ106" s="33">
        <f t="shared" si="79"/>
        <v>-2.7204386471537845</v>
      </c>
      <c r="CA106" s="33">
        <f t="shared" si="80"/>
        <v>-1.2545488988090998</v>
      </c>
      <c r="CB106" s="105">
        <v>-816.43364527023004</v>
      </c>
      <c r="CC106" s="86">
        <f t="shared" si="81"/>
        <v>0</v>
      </c>
      <c r="CD106" s="39">
        <f t="shared" si="70"/>
        <v>5.4020605014840815</v>
      </c>
      <c r="CE106" s="340"/>
      <c r="CF106" s="33">
        <v>10.871292435970789</v>
      </c>
      <c r="CG106" s="33">
        <v>9.6121983002104923</v>
      </c>
      <c r="CH106" s="33">
        <v>16.188972411766713</v>
      </c>
      <c r="CI106" s="33">
        <v>14.969337027801666</v>
      </c>
      <c r="CJ106" s="75"/>
    </row>
    <row r="107" spans="1:88" ht="17">
      <c r="A107" s="26">
        <v>-1.41</v>
      </c>
      <c r="B107" s="6"/>
      <c r="C107" s="289" t="s">
        <v>103</v>
      </c>
      <c r="D107" s="305">
        <v>-856.66337247260503</v>
      </c>
      <c r="E107" s="303">
        <v>-2.7312299200000001</v>
      </c>
      <c r="F107" s="302">
        <f t="shared" si="53"/>
        <v>-859.39460239260507</v>
      </c>
      <c r="G107" s="303">
        <v>-2.887867941488</v>
      </c>
      <c r="H107" s="302">
        <f t="shared" si="54"/>
        <v>-859.55124041409306</v>
      </c>
      <c r="I107" s="33">
        <v>-0.127078553338</v>
      </c>
      <c r="J107" s="304">
        <f t="shared" si="55"/>
        <v>-859.6783189674311</v>
      </c>
      <c r="K107" s="18" t="s">
        <v>119</v>
      </c>
      <c r="L107" s="38">
        <f>627.5095*(D108-D106-D109)</f>
        <v>1.9066905079424092</v>
      </c>
      <c r="M107" s="38">
        <f>627.5095*(F108-F106-F109)</f>
        <v>-2.5724221022652078</v>
      </c>
      <c r="N107" s="38">
        <f>627.5095*(H108-H106-H109)</f>
        <v>-3.1261445248130419</v>
      </c>
      <c r="O107" s="38">
        <f>627.5095*(J108-J106-J109)</f>
        <v>-3.8485556223216348</v>
      </c>
      <c r="P107" s="38">
        <f t="shared" si="56"/>
        <v>-1.276133520056427</v>
      </c>
      <c r="Q107" s="38">
        <f t="shared" si="57"/>
        <v>-0.72241109750859289</v>
      </c>
      <c r="R107" s="38">
        <f t="shared" si="58"/>
        <v>-0.12301960889892793</v>
      </c>
      <c r="S107" s="38">
        <f t="shared" si="59"/>
        <v>-0.10625415079963085</v>
      </c>
      <c r="T107" s="38"/>
      <c r="U107" s="289" t="s">
        <v>103</v>
      </c>
      <c r="V107" s="33">
        <v>-856.604944973888</v>
      </c>
      <c r="W107" s="33">
        <v>-2.4246256900000001</v>
      </c>
      <c r="X107" s="302">
        <f t="shared" si="60"/>
        <v>-859.02957066388797</v>
      </c>
      <c r="Y107" s="33">
        <v>-2.5909566143039999</v>
      </c>
      <c r="Z107" s="302">
        <f t="shared" si="61"/>
        <v>-859.19590158819199</v>
      </c>
      <c r="AA107" s="33">
        <v>-0.11627243472400001</v>
      </c>
      <c r="AB107" s="304">
        <f t="shared" si="62"/>
        <v>-859.312174022916</v>
      </c>
      <c r="AC107" s="18" t="s">
        <v>119</v>
      </c>
      <c r="AD107" s="38">
        <f>627.5095*(V108-V106-V109)</f>
        <v>1.3691416897581199</v>
      </c>
      <c r="AE107" s="38">
        <f>627.5095*(X108-X106-X109)</f>
        <v>-2.311609408919423</v>
      </c>
      <c r="AF107" s="38">
        <f>627.5095*(Z108-Z106-Z109)</f>
        <v>-2.934747201477466</v>
      </c>
      <c r="AG107" s="38">
        <f>627.5095*(AB108-AB106-AB109)</f>
        <v>-3.4511279467122082</v>
      </c>
      <c r="AH107" s="38">
        <f t="shared" si="63"/>
        <v>-1.1395185377927852</v>
      </c>
      <c r="AI107" s="38">
        <f t="shared" si="64"/>
        <v>-0.5163807452347422</v>
      </c>
      <c r="AJ107" s="38">
        <f t="shared" si="71"/>
        <v>-6.6872882530630839E-2</v>
      </c>
      <c r="AK107" s="38">
        <f t="shared" si="72"/>
        <v>-5.133455748999971E-2</v>
      </c>
      <c r="AL107" s="38"/>
      <c r="AM107" s="38"/>
      <c r="AN107" s="5" t="s">
        <v>103</v>
      </c>
      <c r="AO107" s="311">
        <v>-856.663372472677</v>
      </c>
      <c r="AP107" s="42">
        <v>-856.665305714905</v>
      </c>
      <c r="AQ107" s="42">
        <v>-2.8505494345199298</v>
      </c>
      <c r="AR107" s="33">
        <f t="shared" si="65"/>
        <v>-859.51585514942497</v>
      </c>
      <c r="AS107" s="33">
        <v>-2.88770635915701</v>
      </c>
      <c r="AT107" s="52">
        <f t="shared" si="66"/>
        <v>-859.55301207406205</v>
      </c>
      <c r="AU107" s="52">
        <v>-0.12710372868</v>
      </c>
      <c r="AV107" s="52">
        <f t="shared" si="67"/>
        <v>-859.68011580274208</v>
      </c>
      <c r="AW107" s="52">
        <v>-0.79548905479099996</v>
      </c>
      <c r="AX107" s="52">
        <v>-2.0550603797289999</v>
      </c>
      <c r="AY107" s="52">
        <f t="shared" si="68"/>
        <v>-859.39654118884346</v>
      </c>
      <c r="AZ107" s="52">
        <f t="shared" si="69"/>
        <v>-859.33688420855265</v>
      </c>
      <c r="BA107" s="18" t="s">
        <v>119</v>
      </c>
      <c r="BB107" s="38">
        <f>627.5095*(AP108-AP106-AP109)</f>
        <v>2.0049035317426989</v>
      </c>
      <c r="BC107" s="38">
        <f>627.5095*(AR108-AR106-AR109)</f>
        <v>-3.719497441664084</v>
      </c>
      <c r="BD107" s="38">
        <f>627.5095*(AT108-AT106-AT109)</f>
        <v>-3.003124915914114</v>
      </c>
      <c r="BE107" s="95">
        <f>627.5095*(AV108-AV106-AV109)</f>
        <v>-3.742301471522004</v>
      </c>
      <c r="BF107" s="39">
        <f t="shared" si="73"/>
        <v>-2.2804029857919961E-2</v>
      </c>
      <c r="BG107" s="39">
        <f t="shared" si="74"/>
        <v>-0.73917655560788997</v>
      </c>
      <c r="BH107" s="358">
        <f t="shared" si="75"/>
        <v>-0.20725748533251664</v>
      </c>
      <c r="BI107" s="38">
        <f>627.5095*(AY108-AY106-AY109)</f>
        <v>-2.4381066705517638</v>
      </c>
      <c r="BJ107" s="38">
        <f>627.5095*(AZ108-AZ106-AZ109)</f>
        <v>-1.7974112849287227</v>
      </c>
      <c r="BK107" s="38"/>
      <c r="BL107" s="5" t="s">
        <v>103</v>
      </c>
      <c r="BM107" s="313">
        <v>-856.60494497394302</v>
      </c>
      <c r="BN107" s="42">
        <v>-856.60735544240902</v>
      </c>
      <c r="BO107" s="21">
        <v>-2.5273961788942301</v>
      </c>
      <c r="BP107" s="28">
        <f t="shared" si="76"/>
        <v>-859.13475162130328</v>
      </c>
      <c r="BQ107" s="28">
        <v>-2.5909372474827301</v>
      </c>
      <c r="BR107" s="10">
        <f t="shared" si="77"/>
        <v>-859.19829268989179</v>
      </c>
      <c r="BS107" s="10">
        <v>-0.116292211573</v>
      </c>
      <c r="BT107" s="10">
        <f t="shared" si="78"/>
        <v>-859.31458490146474</v>
      </c>
      <c r="BU107" s="18" t="s">
        <v>119</v>
      </c>
      <c r="BV107" s="34">
        <f>627.5095*(BN108-BN106-BN109)</f>
        <v>1.4783131356637624</v>
      </c>
      <c r="BW107" s="34">
        <f>627.5095*(BP108-BP106-BP109)</f>
        <v>-3.2544768736891623</v>
      </c>
      <c r="BX107" s="34">
        <f>627.5095*(BR108-BR106-BR109)</f>
        <v>-2.8678743189468352</v>
      </c>
      <c r="BY107" s="34">
        <f>627.5095*(BT108-BT106-BT109)</f>
        <v>-3.3997933892222085</v>
      </c>
      <c r="BZ107" s="33">
        <f t="shared" si="79"/>
        <v>-0.14531651553304625</v>
      </c>
      <c r="CA107" s="33">
        <f t="shared" si="80"/>
        <v>-0.53191907027537333</v>
      </c>
      <c r="CB107" s="105">
        <v>-856.60735544240902</v>
      </c>
      <c r="CC107" s="86">
        <f t="shared" si="81"/>
        <v>0</v>
      </c>
      <c r="CD107" s="39">
        <f t="shared" si="70"/>
        <v>-0.34250808229979546</v>
      </c>
      <c r="CE107" s="340"/>
      <c r="CF107" s="33">
        <v>-2.934747201477466</v>
      </c>
      <c r="CG107" s="33">
        <v>-3.4511279467122082</v>
      </c>
      <c r="CH107" s="33">
        <v>-3.1261445248130419</v>
      </c>
      <c r="CI107" s="33">
        <v>-3.8485556223216348</v>
      </c>
      <c r="CJ107" s="75"/>
    </row>
    <row r="108" spans="1:88" ht="17">
      <c r="A108" s="1">
        <v>19.72</v>
      </c>
      <c r="B108" s="6"/>
      <c r="C108" s="289" t="s">
        <v>104</v>
      </c>
      <c r="D108" s="305">
        <v>-856.64018194447203</v>
      </c>
      <c r="E108" s="303">
        <v>-2.7272367599999998</v>
      </c>
      <c r="F108" s="302">
        <f t="shared" si="53"/>
        <v>-859.36741870447202</v>
      </c>
      <c r="G108" s="303">
        <v>-2.8852597009780001</v>
      </c>
      <c r="H108" s="302">
        <f t="shared" si="54"/>
        <v>-859.52544164545009</v>
      </c>
      <c r="I108" s="33">
        <v>-0.12902216595900001</v>
      </c>
      <c r="J108" s="304">
        <f t="shared" si="55"/>
        <v>-859.65446381140907</v>
      </c>
      <c r="K108" s="18" t="s">
        <v>120</v>
      </c>
      <c r="L108" s="38">
        <f>627.5095*(D106-D107+D109)</f>
        <v>12.645586205532382</v>
      </c>
      <c r="M108" s="38">
        <f>627.5095*(F106-F107+F109)</f>
        <v>19.630444650791382</v>
      </c>
      <c r="N108" s="38">
        <f>627.5095*(H106-H107+H109)</f>
        <v>19.315116936579756</v>
      </c>
      <c r="O108" s="38">
        <f>627.5095*(J106-J107+J109)</f>
        <v>18.817892650123301</v>
      </c>
      <c r="P108" s="38">
        <f t="shared" si="56"/>
        <v>-0.81255200066808086</v>
      </c>
      <c r="Q108" s="38">
        <f t="shared" si="57"/>
        <v>-0.49722428645645422</v>
      </c>
      <c r="R108" s="38">
        <f t="shared" si="58"/>
        <v>-0.82936890120121731</v>
      </c>
      <c r="S108" s="38">
        <f t="shared" si="59"/>
        <v>-0.85440267546933413</v>
      </c>
      <c r="T108" s="38"/>
      <c r="U108" s="289" t="s">
        <v>104</v>
      </c>
      <c r="V108" s="33">
        <v>-856.58689567670103</v>
      </c>
      <c r="W108" s="33">
        <v>-2.4243939600000002</v>
      </c>
      <c r="X108" s="302">
        <f t="shared" si="60"/>
        <v>-859.01128963670101</v>
      </c>
      <c r="Y108" s="33">
        <v>-2.5916814049519998</v>
      </c>
      <c r="Z108" s="302">
        <f t="shared" si="61"/>
        <v>-859.17857708165309</v>
      </c>
      <c r="AA108" s="33">
        <v>-0.118278928866</v>
      </c>
      <c r="AB108" s="304">
        <f t="shared" si="62"/>
        <v>-859.29685601051904</v>
      </c>
      <c r="AC108" s="18" t="s">
        <v>120</v>
      </c>
      <c r="AD108" s="38">
        <f>627.5095*(V106-V107+V109)</f>
        <v>9.9569637633841737</v>
      </c>
      <c r="AE108" s="38">
        <f>627.5095*(X106-X107+X109)</f>
        <v>13.783127638494129</v>
      </c>
      <c r="AF108" s="38">
        <f>627.5095*(Z106-Z107+Z109)</f>
        <v>13.806039637448254</v>
      </c>
      <c r="AG108" s="38">
        <f>627.5095*(AB106-AB107+AB109)</f>
        <v>13.063326246922701</v>
      </c>
      <c r="AH108" s="38">
        <f t="shared" si="63"/>
        <v>-0.71980139157142808</v>
      </c>
      <c r="AI108" s="38">
        <f t="shared" si="64"/>
        <v>-0.74271339052555341</v>
      </c>
      <c r="AJ108" s="38">
        <f t="shared" si="71"/>
        <v>-0.84431693289423215</v>
      </c>
      <c r="AK108" s="38">
        <f t="shared" si="72"/>
        <v>-0.8644004948860573</v>
      </c>
      <c r="AL108" s="38"/>
      <c r="AM108" s="38"/>
      <c r="AN108" s="5" t="s">
        <v>104</v>
      </c>
      <c r="AO108" s="311">
        <v>-856.64018194458504</v>
      </c>
      <c r="AP108" s="42">
        <v>-856.64070101283505</v>
      </c>
      <c r="AQ108" s="42">
        <v>-2.8439099646431498</v>
      </c>
      <c r="AR108" s="33">
        <f t="shared" si="65"/>
        <v>-859.48461097747816</v>
      </c>
      <c r="AS108" s="33">
        <v>-2.8849945649478799</v>
      </c>
      <c r="AT108" s="52">
        <f t="shared" si="66"/>
        <v>-859.52569557778293</v>
      </c>
      <c r="AU108" s="52">
        <v>-0.129034164901</v>
      </c>
      <c r="AV108" s="52">
        <f t="shared" si="67"/>
        <v>-859.65472974268391</v>
      </c>
      <c r="AW108" s="52">
        <v>-0.79117909715000001</v>
      </c>
      <c r="AX108" s="52">
        <v>-2.052730867493</v>
      </c>
      <c r="AY108" s="52">
        <f t="shared" si="68"/>
        <v>-859.36770441954332</v>
      </c>
      <c r="AZ108" s="52">
        <f t="shared" si="69"/>
        <v>-859.30925114057595</v>
      </c>
      <c r="BA108" s="18" t="s">
        <v>120</v>
      </c>
      <c r="BB108" s="38">
        <f>627.5095*(AP106-AP107+AP109)</f>
        <v>13.434780761821024</v>
      </c>
      <c r="BC108" s="38">
        <f>627.5095*(AR106-AR107+AR109)</f>
        <v>23.325512157920684</v>
      </c>
      <c r="BD108" s="38">
        <f>627.5095*(AT106-AT107+AT109)</f>
        <v>20.144485837780973</v>
      </c>
      <c r="BE108" s="95">
        <f>627.5095*(AV106-AV107+AV109)</f>
        <v>19.672295325592636</v>
      </c>
      <c r="BF108" s="39">
        <f t="shared" si="73"/>
        <v>-3.6532168323280487</v>
      </c>
      <c r="BG108" s="39">
        <f t="shared" si="74"/>
        <v>-0.47219051218833741</v>
      </c>
      <c r="BH108" s="358">
        <f t="shared" si="75"/>
        <v>0.25043931634539085</v>
      </c>
      <c r="BI108" s="38">
        <f>627.5095*(AY106-AY107+AY109)</f>
        <v>20.533453355699155</v>
      </c>
      <c r="BJ108" s="38">
        <f>627.5095*(AZ106-AZ107+AZ109)</f>
        <v>19.137423954450171</v>
      </c>
      <c r="BK108" s="38"/>
      <c r="BL108" s="5" t="s">
        <v>104</v>
      </c>
      <c r="BM108" s="313">
        <v>-856.58689567679505</v>
      </c>
      <c r="BN108" s="42">
        <v>-856.58794799281304</v>
      </c>
      <c r="BO108" s="21">
        <v>-2.5256910046977001</v>
      </c>
      <c r="BP108" s="28">
        <f t="shared" si="76"/>
        <v>-859.11363899751075</v>
      </c>
      <c r="BQ108" s="28">
        <v>-2.59156811720002</v>
      </c>
      <c r="BR108" s="10">
        <f t="shared" si="77"/>
        <v>-859.17951611001308</v>
      </c>
      <c r="BS108" s="10">
        <v>-0.118291462419</v>
      </c>
      <c r="BT108" s="10">
        <f t="shared" si="78"/>
        <v>-859.29780757243213</v>
      </c>
      <c r="BU108" s="18" t="s">
        <v>120</v>
      </c>
      <c r="BV108" s="34">
        <f>627.5095*(BN106-BN107+BN109)</f>
        <v>10.700045856581058</v>
      </c>
      <c r="BW108" s="34">
        <f>627.5095*(BP106-BP107+BP109)</f>
        <v>16.502848873429496</v>
      </c>
      <c r="BX108" s="34">
        <f>627.5095*(BR106-BR107+BR109)</f>
        <v>14.650356570342487</v>
      </c>
      <c r="BY108" s="34">
        <f>627.5095*(BT106-BT107+BT109)</f>
        <v>13.927726741808758</v>
      </c>
      <c r="BZ108" s="33">
        <f t="shared" si="79"/>
        <v>-2.5751221316207378</v>
      </c>
      <c r="CA108" s="33">
        <f t="shared" si="80"/>
        <v>-0.72262982853372826</v>
      </c>
      <c r="CB108" s="105">
        <v>-856.58794799281304</v>
      </c>
      <c r="CC108" s="86">
        <f t="shared" si="81"/>
        <v>0</v>
      </c>
      <c r="CD108" s="39">
        <f t="shared" si="70"/>
        <v>5.7445685837838774</v>
      </c>
      <c r="CE108" s="340"/>
      <c r="CF108" s="33">
        <v>13.806039637448254</v>
      </c>
      <c r="CG108" s="33">
        <v>13.063326246922701</v>
      </c>
      <c r="CH108" s="33">
        <v>19.315116936579756</v>
      </c>
      <c r="CI108" s="33">
        <v>18.817892650123301</v>
      </c>
      <c r="CJ108" s="75"/>
    </row>
    <row r="109" spans="1:88" ht="17">
      <c r="B109" s="6"/>
      <c r="C109" s="289" t="s">
        <v>105</v>
      </c>
      <c r="D109" s="305">
        <v>-40.168783408589</v>
      </c>
      <c r="E109" s="303">
        <v>-0.16827365999999999</v>
      </c>
      <c r="F109" s="302">
        <f t="shared" si="53"/>
        <v>-40.337057068588997</v>
      </c>
      <c r="G109" s="303">
        <v>-0.18469006729000001</v>
      </c>
      <c r="H109" s="302">
        <f t="shared" si="54"/>
        <v>-40.353473475878999</v>
      </c>
      <c r="I109" s="33">
        <v>-3.8100955649999998E-3</v>
      </c>
      <c r="J109" s="304">
        <f t="shared" si="55"/>
        <v>-40.357283571444</v>
      </c>
      <c r="K109" s="297"/>
      <c r="L109" s="6"/>
      <c r="M109" s="6"/>
      <c r="N109" s="6"/>
      <c r="O109" s="6"/>
      <c r="P109" s="38"/>
      <c r="Q109" s="38"/>
      <c r="R109" s="38"/>
      <c r="S109" s="38"/>
      <c r="T109" s="38"/>
      <c r="U109" s="289" t="s">
        <v>105</v>
      </c>
      <c r="V109" s="33">
        <v>-40.156658564634</v>
      </c>
      <c r="W109" s="33">
        <v>-0.13696506999999999</v>
      </c>
      <c r="X109" s="302">
        <f t="shared" si="60"/>
        <v>-40.293623634634002</v>
      </c>
      <c r="Y109" s="33">
        <v>-0.15462286649699999</v>
      </c>
      <c r="Z109" s="302">
        <f t="shared" si="61"/>
        <v>-40.311281431131</v>
      </c>
      <c r="AA109" s="33">
        <v>-2.703580677E-3</v>
      </c>
      <c r="AB109" s="304">
        <f t="shared" si="62"/>
        <v>-40.313985011808001</v>
      </c>
      <c r="AC109" s="297"/>
      <c r="AD109" s="6"/>
      <c r="AE109" s="6"/>
      <c r="AF109" s="6"/>
      <c r="AG109" s="6"/>
      <c r="AH109" s="38"/>
      <c r="AI109" s="38"/>
      <c r="AJ109" s="38"/>
      <c r="AK109" s="38"/>
      <c r="AL109" s="38"/>
      <c r="AM109" s="6"/>
      <c r="AN109" s="5" t="s">
        <v>105</v>
      </c>
      <c r="AO109" s="311">
        <v>-40.168783408586002</v>
      </c>
      <c r="AP109" s="42">
        <v>-40.168790829486497</v>
      </c>
      <c r="AQ109" s="42">
        <v>-0.16164906193086401</v>
      </c>
      <c r="AR109" s="33">
        <f t="shared" si="65"/>
        <v>-40.330439891417363</v>
      </c>
      <c r="AS109" s="33">
        <v>-0.18466540697358599</v>
      </c>
      <c r="AT109" s="52">
        <f t="shared" si="66"/>
        <v>-40.353456236460083</v>
      </c>
      <c r="AU109" s="52">
        <v>-3.808846389E-3</v>
      </c>
      <c r="AV109" s="52">
        <f t="shared" si="67"/>
        <v>-40.357265082849082</v>
      </c>
      <c r="AW109" s="52">
        <v>-2.9683802698999999E-2</v>
      </c>
      <c r="AX109" s="52">
        <v>-0.131965259232</v>
      </c>
      <c r="AY109" s="52">
        <f t="shared" si="68"/>
        <v>-40.337043741464562</v>
      </c>
      <c r="AZ109" s="52">
        <f t="shared" si="69"/>
        <v>-40.340345666488098</v>
      </c>
      <c r="BA109" s="13"/>
      <c r="BB109" s="40"/>
      <c r="BC109" s="40"/>
      <c r="BD109" s="39"/>
      <c r="BE109" s="41"/>
      <c r="BF109" s="39"/>
      <c r="BG109" s="39"/>
      <c r="BH109" s="185"/>
      <c r="BI109" s="164"/>
      <c r="BJ109" s="164"/>
      <c r="BK109" s="164"/>
      <c r="BL109" s="5" t="s">
        <v>105</v>
      </c>
      <c r="BM109" s="313">
        <v>-40.15665856463</v>
      </c>
      <c r="BN109" s="42">
        <v>-40.1566585644239</v>
      </c>
      <c r="BO109" s="21">
        <v>-0.13319433568172101</v>
      </c>
      <c r="BP109" s="28">
        <f t="shared" si="76"/>
        <v>-40.289852900105622</v>
      </c>
      <c r="BQ109" s="28">
        <v>-0.15460372115763699</v>
      </c>
      <c r="BR109" s="10">
        <f t="shared" si="77"/>
        <v>-40.311262285581535</v>
      </c>
      <c r="BS109" s="10">
        <v>-2.70276135E-3</v>
      </c>
      <c r="BT109" s="10">
        <f t="shared" si="78"/>
        <v>-40.313965046931536</v>
      </c>
      <c r="BU109" s="13"/>
      <c r="BV109" s="35"/>
      <c r="BW109" s="35"/>
      <c r="BX109" s="4"/>
      <c r="BY109" s="36"/>
      <c r="BZ109" s="33"/>
      <c r="CA109" s="33"/>
      <c r="CB109" s="105">
        <v>-40.1566585644239</v>
      </c>
      <c r="CC109" s="86">
        <f t="shared" si="81"/>
        <v>0</v>
      </c>
      <c r="CD109" s="39"/>
      <c r="CE109" s="340"/>
    </row>
    <row r="110" spans="1:88" ht="17">
      <c r="B110" s="6"/>
      <c r="C110" s="289" t="s">
        <v>106</v>
      </c>
      <c r="D110" s="305">
        <v>-112.644321838249</v>
      </c>
      <c r="E110" s="303">
        <v>-0.28041648000000002</v>
      </c>
      <c r="F110" s="302">
        <f t="shared" si="53"/>
        <v>-112.924738318249</v>
      </c>
      <c r="G110" s="303">
        <v>-0.29539124690099999</v>
      </c>
      <c r="H110" s="302">
        <f t="shared" si="54"/>
        <v>-112.93971308515</v>
      </c>
      <c r="I110" s="33">
        <v>-1.1158834366999999E-2</v>
      </c>
      <c r="J110" s="304">
        <f t="shared" si="55"/>
        <v>-112.950871919517</v>
      </c>
      <c r="K110" s="297"/>
      <c r="L110" s="6"/>
      <c r="M110" s="6"/>
      <c r="N110" s="6"/>
      <c r="O110" s="6"/>
      <c r="P110" s="38"/>
      <c r="Q110" s="38" t="s">
        <v>639</v>
      </c>
      <c r="R110" s="34">
        <f>SQRT(SUMSQ(R37:R51,R64:R72,R79:R108)/COUNT(R37:R51,R64:R72,R79:R108))</f>
        <v>0.39838076865007555</v>
      </c>
      <c r="S110" s="34">
        <f>SQRT(SUMSQ(S37:S51,S64:S72,S79:S108)/COUNT(S37:S51,S64:S72,S79:S108))</f>
        <v>0.39321868411129884</v>
      </c>
      <c r="T110" s="38"/>
      <c r="U110" s="289" t="s">
        <v>106</v>
      </c>
      <c r="V110" s="33">
        <v>-112.64432183824999</v>
      </c>
      <c r="W110" s="33">
        <v>-0.28041648000000002</v>
      </c>
      <c r="X110" s="302">
        <f t="shared" si="60"/>
        <v>-112.92473831824999</v>
      </c>
      <c r="Y110" s="33">
        <v>-0.29539124690099999</v>
      </c>
      <c r="Z110" s="302">
        <f t="shared" si="61"/>
        <v>-112.939713085151</v>
      </c>
      <c r="AA110" s="33">
        <v>-1.1158834366999999E-2</v>
      </c>
      <c r="AB110" s="304">
        <f t="shared" si="62"/>
        <v>-112.95087191951799</v>
      </c>
      <c r="AC110" s="297"/>
      <c r="AD110" s="6"/>
      <c r="AE110" s="6"/>
      <c r="AF110" s="6"/>
      <c r="AG110" s="6"/>
      <c r="AH110" s="38"/>
      <c r="AI110" s="38" t="s">
        <v>639</v>
      </c>
      <c r="AJ110" s="34">
        <f>SQRT(SUMSQ(AJ31:AJ51,AJ64:AJ72,AJ79:AJ108)/COUNT(AJ31:AJ51,AJ64:AJ72,AJ79:AJ108))</f>
        <v>0.38993071949568253</v>
      </c>
      <c r="AK110" s="34">
        <f>SQRT(SUMSQ(AK31:AK51,AK64:AK72,AK79:AK108)/COUNT(AK31:AK51,AK64:AK72,AK79:AK108))</f>
        <v>0.38852820410449151</v>
      </c>
      <c r="AL110" s="38"/>
      <c r="AM110" s="6"/>
      <c r="AN110" s="5" t="s">
        <v>106</v>
      </c>
      <c r="AO110" s="311">
        <v>-112.644321838273</v>
      </c>
      <c r="AP110" s="42">
        <v>-112.644160911597</v>
      </c>
      <c r="AQ110" s="42">
        <v>-0.28898018164892902</v>
      </c>
      <c r="AR110" s="33">
        <f t="shared" si="65"/>
        <v>-112.93314109324592</v>
      </c>
      <c r="AS110" s="33">
        <v>-0.29536094669435298</v>
      </c>
      <c r="AT110" s="52">
        <f t="shared" si="66"/>
        <v>-112.93952185829136</v>
      </c>
      <c r="AU110" s="52">
        <v>-1.1157694827999999E-2</v>
      </c>
      <c r="AV110" s="52">
        <f t="shared" si="67"/>
        <v>-112.95067955311936</v>
      </c>
      <c r="AW110" s="52">
        <v>-7.6596653304999998E-2</v>
      </c>
      <c r="AX110" s="52">
        <v>-0.21238352834400001</v>
      </c>
      <c r="AY110" s="52">
        <f t="shared" si="68"/>
        <v>-112.92455336337814</v>
      </c>
      <c r="AZ110" s="52">
        <f t="shared" si="69"/>
        <v>-112.9202594984442</v>
      </c>
      <c r="BA110" s="13"/>
      <c r="BB110" s="40"/>
      <c r="BC110" s="40"/>
      <c r="BD110" s="39"/>
      <c r="BE110" s="41"/>
      <c r="BF110" s="39"/>
      <c r="BG110" s="39"/>
      <c r="BH110" s="185"/>
      <c r="BI110" s="164"/>
      <c r="BJ110" s="164"/>
      <c r="BK110" s="164"/>
      <c r="BL110" s="5" t="s">
        <v>106</v>
      </c>
      <c r="BM110" s="313">
        <v>-112.644321838273</v>
      </c>
      <c r="BN110" s="42">
        <v>-112.644321749394</v>
      </c>
      <c r="BO110" s="21">
        <v>-0.28898018164899603</v>
      </c>
      <c r="BP110" s="28">
        <f t="shared" si="76"/>
        <v>-112.93330193104299</v>
      </c>
      <c r="BQ110" s="28">
        <v>-0.29536094669440699</v>
      </c>
      <c r="BR110" s="10">
        <f t="shared" si="77"/>
        <v>-112.9396826960884</v>
      </c>
      <c r="BS110" s="10">
        <v>-1.1157694827999999E-2</v>
      </c>
      <c r="BT110" s="10">
        <f t="shared" si="78"/>
        <v>-112.9508403909164</v>
      </c>
      <c r="BU110" s="13"/>
      <c r="BV110" s="35"/>
      <c r="BW110" s="35"/>
      <c r="BX110" s="4"/>
      <c r="BY110" s="36"/>
      <c r="BZ110" s="33"/>
      <c r="CA110" s="33"/>
      <c r="CB110" s="105">
        <v>-112.644321749394</v>
      </c>
      <c r="CC110" s="86">
        <f t="shared" si="81"/>
        <v>0</v>
      </c>
      <c r="CD110" s="39"/>
      <c r="CE110" s="340"/>
    </row>
    <row r="111" spans="1:88" ht="17">
      <c r="B111" s="6"/>
      <c r="C111" s="289" t="s">
        <v>107</v>
      </c>
      <c r="D111" s="305">
        <v>-576.40271311212098</v>
      </c>
      <c r="E111" s="303">
        <v>-1.0041225899999999</v>
      </c>
      <c r="F111" s="302">
        <f t="shared" si="53"/>
        <v>-577.40683570212093</v>
      </c>
      <c r="G111" s="303">
        <v>-1.0975663084259999</v>
      </c>
      <c r="H111" s="302">
        <f t="shared" si="54"/>
        <v>-577.50027942054703</v>
      </c>
      <c r="I111" s="33">
        <v>-3.4529977461999997E-2</v>
      </c>
      <c r="J111" s="304">
        <f t="shared" si="55"/>
        <v>-577.53480939800897</v>
      </c>
      <c r="K111" s="297"/>
      <c r="L111" s="6"/>
      <c r="M111" s="6"/>
      <c r="N111" s="6"/>
      <c r="O111" s="6"/>
      <c r="P111" s="38"/>
      <c r="Q111" s="38"/>
      <c r="R111" s="38"/>
      <c r="S111" s="38"/>
      <c r="T111" s="38"/>
      <c r="U111" s="289" t="s">
        <v>107</v>
      </c>
      <c r="V111" s="33">
        <v>-576.36094733486595</v>
      </c>
      <c r="W111" s="33">
        <v>-0.88406277</v>
      </c>
      <c r="X111" s="302">
        <f t="shared" si="60"/>
        <v>-577.24501010486597</v>
      </c>
      <c r="Y111" s="33">
        <v>-0.98321800498400003</v>
      </c>
      <c r="Z111" s="302">
        <f t="shared" si="61"/>
        <v>-577.34416533984995</v>
      </c>
      <c r="AA111" s="33">
        <v>-2.9521931756999999E-2</v>
      </c>
      <c r="AB111" s="304">
        <f t="shared" si="62"/>
        <v>-577.37368727160697</v>
      </c>
      <c r="AC111" s="297"/>
      <c r="AD111" s="6"/>
      <c r="AE111" s="6"/>
      <c r="AF111" s="6"/>
      <c r="AG111" s="6"/>
      <c r="AH111" s="38"/>
      <c r="AI111" s="38"/>
      <c r="AJ111" s="38"/>
      <c r="AK111" s="38"/>
      <c r="AL111" s="38"/>
      <c r="AM111" s="6"/>
      <c r="AN111" s="5" t="s">
        <v>107</v>
      </c>
      <c r="AO111" s="311">
        <v>-576.40271311212996</v>
      </c>
      <c r="AP111" s="42">
        <v>-576.40263770408399</v>
      </c>
      <c r="AQ111" s="42">
        <v>-0.99747342818062501</v>
      </c>
      <c r="AR111" s="33">
        <f t="shared" si="65"/>
        <v>-577.40011113226456</v>
      </c>
      <c r="AS111" s="33">
        <v>-1.09745510547457</v>
      </c>
      <c r="AT111" s="52">
        <f t="shared" si="66"/>
        <v>-577.50009280955851</v>
      </c>
      <c r="AU111" s="52">
        <v>-3.4521860238000003E-2</v>
      </c>
      <c r="AV111" s="52">
        <f t="shared" si="67"/>
        <v>-577.5346146697965</v>
      </c>
      <c r="AW111" s="52">
        <v>-0.222625173275</v>
      </c>
      <c r="AX111" s="52">
        <v>-0.77484825490499998</v>
      </c>
      <c r="AY111" s="52">
        <f t="shared" si="68"/>
        <v>-577.4066640010617</v>
      </c>
      <c r="AZ111" s="52">
        <f t="shared" si="69"/>
        <v>-577.4099404354605</v>
      </c>
      <c r="BA111" s="13"/>
      <c r="BB111" s="40"/>
      <c r="BC111" s="40"/>
      <c r="BD111" s="39"/>
      <c r="BE111" s="41"/>
      <c r="BF111" s="39"/>
      <c r="BG111" s="39"/>
      <c r="BH111" s="185"/>
      <c r="BI111" s="164"/>
      <c r="BJ111" s="164"/>
      <c r="BK111" s="164"/>
      <c r="BL111" s="5" t="s">
        <v>107</v>
      </c>
      <c r="BM111" s="313">
        <v>-576.36094733489699</v>
      </c>
      <c r="BN111" s="42">
        <v>-576.36094731954904</v>
      </c>
      <c r="BO111" s="21">
        <v>-0.88743866968501695</v>
      </c>
      <c r="BP111" s="28">
        <f t="shared" si="76"/>
        <v>-577.24838598923407</v>
      </c>
      <c r="BQ111" s="28">
        <v>-0.98312587515654104</v>
      </c>
      <c r="BR111" s="10">
        <f t="shared" si="77"/>
        <v>-577.34407319470563</v>
      </c>
      <c r="BS111" s="10">
        <v>-2.951552541E-2</v>
      </c>
      <c r="BT111" s="10">
        <f t="shared" si="78"/>
        <v>-577.37358872011566</v>
      </c>
      <c r="BU111" s="13"/>
      <c r="BV111" s="35"/>
      <c r="BW111" s="35"/>
      <c r="BX111" s="4"/>
      <c r="BY111" s="36"/>
      <c r="BZ111" s="33"/>
      <c r="CA111" s="33"/>
      <c r="CB111" s="105">
        <v>-576.36094731954904</v>
      </c>
      <c r="CC111" s="86">
        <f t="shared" si="81"/>
        <v>0</v>
      </c>
      <c r="CE111" s="340"/>
    </row>
    <row r="112" spans="1:88">
      <c r="BB112" s="13"/>
      <c r="BC112" s="13"/>
      <c r="BD112" s="13"/>
      <c r="BM112" s="315"/>
    </row>
    <row r="113" spans="54:56">
      <c r="BB113" s="13"/>
      <c r="BC113" s="13"/>
      <c r="BD113" s="13"/>
    </row>
    <row r="114" spans="54:56">
      <c r="BB114" s="13"/>
      <c r="BC114" s="13"/>
      <c r="BD114" s="13"/>
    </row>
    <row r="115" spans="54:56">
      <c r="BB115" s="13"/>
      <c r="BC115" s="13"/>
      <c r="BD115" s="13"/>
    </row>
    <row r="116" spans="54:56">
      <c r="BB116" s="13"/>
      <c r="BC116" s="13"/>
      <c r="BD116" s="13"/>
    </row>
  </sheetData>
  <mergeCells count="11">
    <mergeCell ref="CH2:CI2"/>
    <mergeCell ref="AM43:AM45"/>
    <mergeCell ref="AM31:AM33"/>
    <mergeCell ref="R2:S2"/>
    <mergeCell ref="AJ2:AK2"/>
    <mergeCell ref="AP1:BF1"/>
    <mergeCell ref="CF2:CG2"/>
    <mergeCell ref="BN1:CB1"/>
    <mergeCell ref="A1:B3"/>
    <mergeCell ref="D1:Q1"/>
    <mergeCell ref="V1:AI1"/>
  </mergeCells>
  <pageMargins left="0.7" right="0.7" top="0.75" bottom="0.75" header="0.3" footer="0.3"/>
  <ignoredErrors>
    <ignoredError sqref="BC4 BC5:BC9 BC10:BC24 BW4:BW108 BC64:BC108 BC40:BC51 BC28:BC33" formula="1"/>
    <ignoredError sqref="BC52:BC63 BC34:BC39 BC25:BC27" evalError="1" formula="1"/>
    <ignoredError sqref="BB52:BB63 BD52:BG63 BB34:BB39 BD34:BG39 BB25:BB27 BD25:BG27 BE28:BG30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C79D-6D5B-EF4F-87F2-5EAE056C02BF}">
  <dimension ref="A1:EM94"/>
  <sheetViews>
    <sheetView tabSelected="1" workbookViewId="0">
      <selection activeCell="CG7" sqref="CG7"/>
    </sheetView>
  </sheetViews>
  <sheetFormatPr baseColWidth="10" defaultRowHeight="16"/>
  <cols>
    <col min="2" max="2" width="13.6640625" bestFit="1" customWidth="1"/>
    <col min="3" max="3" width="14.33203125" bestFit="1" customWidth="1"/>
    <col min="4" max="4" width="15.33203125" bestFit="1" customWidth="1"/>
    <col min="5" max="5" width="14.33203125" bestFit="1" customWidth="1"/>
    <col min="6" max="6" width="15" bestFit="1" customWidth="1"/>
    <col min="7" max="7" width="17" bestFit="1" customWidth="1"/>
    <col min="8" max="8" width="15" bestFit="1" customWidth="1"/>
    <col min="13" max="16" width="12.83203125" bestFit="1" customWidth="1"/>
    <col min="20" max="20" width="14.33203125" bestFit="1" customWidth="1"/>
    <col min="21" max="21" width="15.33203125" bestFit="1" customWidth="1"/>
    <col min="22" max="22" width="14.33203125" bestFit="1" customWidth="1"/>
    <col min="23" max="23" width="15.33203125" bestFit="1" customWidth="1"/>
    <col min="24" max="24" width="17.1640625" bestFit="1" customWidth="1"/>
    <col min="25" max="25" width="15.33203125" bestFit="1" customWidth="1"/>
    <col min="26" max="26" width="17.1640625" bestFit="1" customWidth="1"/>
    <col min="29" max="30" width="13" bestFit="1" customWidth="1"/>
    <col min="31" max="33" width="12.33203125" bestFit="1" customWidth="1"/>
    <col min="38" max="38" width="14" bestFit="1" customWidth="1"/>
    <col min="41" max="41" width="15" bestFit="1" customWidth="1"/>
    <col min="42" max="42" width="17" bestFit="1" customWidth="1"/>
    <col min="43" max="43" width="15" bestFit="1" customWidth="1"/>
    <col min="46" max="46" width="17" bestFit="1" customWidth="1"/>
    <col min="47" max="48" width="12.83203125" bestFit="1" customWidth="1"/>
    <col min="50" max="51" width="12" bestFit="1" customWidth="1"/>
    <col min="59" max="59" width="17" customWidth="1"/>
    <col min="61" max="66" width="17" bestFit="1" customWidth="1"/>
    <col min="67" max="67" width="17.1640625" bestFit="1" customWidth="1"/>
    <col min="70" max="70" width="10.83203125" style="503"/>
    <col min="72" max="72" width="10.83203125" style="439"/>
    <col min="75" max="75" width="12.83203125" bestFit="1" customWidth="1"/>
    <col min="76" max="76" width="17" bestFit="1" customWidth="1"/>
    <col min="77" max="77" width="12.83203125" bestFit="1" customWidth="1"/>
  </cols>
  <sheetData>
    <row r="1" spans="1:143" ht="19">
      <c r="A1" s="497" t="s">
        <v>784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7"/>
      <c r="X1" s="497"/>
      <c r="Y1" s="497"/>
      <c r="Z1" s="497"/>
      <c r="AA1" s="497"/>
      <c r="AB1" s="497"/>
      <c r="AC1" s="497"/>
      <c r="AD1" s="497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  <c r="AQ1" s="497"/>
      <c r="AR1" s="497"/>
      <c r="AS1" s="497"/>
      <c r="AT1" s="497"/>
      <c r="AU1" s="497"/>
      <c r="AV1" s="497"/>
      <c r="AW1" s="497"/>
      <c r="AX1" s="497"/>
      <c r="AY1" s="497"/>
      <c r="AZ1" s="497"/>
      <c r="BA1" s="497"/>
      <c r="BB1" s="497"/>
      <c r="BC1" s="497"/>
      <c r="BD1" s="497"/>
      <c r="BE1" s="497"/>
      <c r="BF1" s="497"/>
      <c r="BG1" s="497"/>
      <c r="BH1" s="497"/>
      <c r="BI1" s="497"/>
      <c r="BJ1" s="497"/>
      <c r="BK1" s="497"/>
      <c r="BL1" s="497"/>
      <c r="BM1" s="497"/>
      <c r="BN1" s="497"/>
      <c r="BO1" s="497"/>
      <c r="BP1" s="497"/>
      <c r="BQ1" s="497"/>
      <c r="BR1" s="523"/>
      <c r="BT1" s="497" t="s">
        <v>821</v>
      </c>
      <c r="BU1" s="497"/>
      <c r="BV1" s="497"/>
      <c r="BW1" s="497"/>
      <c r="BX1" s="497"/>
      <c r="BY1" s="497"/>
      <c r="BZ1" s="497"/>
      <c r="CA1" s="497"/>
      <c r="CB1" s="497"/>
      <c r="CC1" s="497"/>
      <c r="CD1" s="497"/>
      <c r="CE1" s="497"/>
      <c r="CF1" s="497"/>
      <c r="CG1" s="497"/>
      <c r="CH1" s="497"/>
      <c r="CI1" s="497"/>
      <c r="CJ1" s="497"/>
      <c r="CK1" s="497"/>
      <c r="CL1" s="497"/>
      <c r="CM1" s="497"/>
      <c r="CN1" s="497"/>
      <c r="CO1" s="497"/>
      <c r="CP1" s="497"/>
      <c r="CQ1" s="497"/>
      <c r="CR1" s="497"/>
      <c r="CS1" s="497"/>
      <c r="CT1" s="497"/>
      <c r="CU1" s="497"/>
      <c r="CV1" s="497"/>
      <c r="CW1" s="497"/>
      <c r="CX1" s="497"/>
      <c r="CY1" s="497"/>
      <c r="CZ1" s="497"/>
      <c r="DA1" s="497"/>
      <c r="DB1" s="497"/>
      <c r="DC1" s="497"/>
      <c r="DD1" s="497"/>
      <c r="DE1" s="497"/>
      <c r="DF1" s="497"/>
      <c r="DG1" s="497"/>
      <c r="DH1" s="497"/>
      <c r="DI1" s="497"/>
      <c r="DJ1" s="497"/>
      <c r="DK1" s="497"/>
      <c r="DL1" s="497"/>
      <c r="DM1" s="497"/>
      <c r="DN1" s="497"/>
      <c r="DO1" s="497"/>
      <c r="DP1" s="497"/>
      <c r="DQ1" s="502"/>
      <c r="DR1" s="502"/>
      <c r="DS1" s="502"/>
      <c r="DT1" s="502"/>
      <c r="DU1" s="502"/>
      <c r="DV1" s="502"/>
      <c r="DW1" s="502"/>
      <c r="DX1" s="502"/>
      <c r="DY1" s="502"/>
      <c r="DZ1" s="502"/>
      <c r="EA1" s="502"/>
      <c r="EB1" s="502"/>
      <c r="EC1" s="502"/>
      <c r="ED1" s="502"/>
      <c r="EE1" s="502"/>
      <c r="EF1" s="502"/>
      <c r="EG1" s="502"/>
      <c r="EH1" s="502"/>
      <c r="EI1" s="502"/>
      <c r="EJ1" s="502"/>
      <c r="EK1" s="502"/>
      <c r="EL1" s="502"/>
      <c r="EM1" s="502"/>
    </row>
    <row r="2" spans="1:143">
      <c r="A2" s="222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517" t="s">
        <v>828</v>
      </c>
      <c r="R2" s="517"/>
      <c r="S2" s="517"/>
      <c r="T2" s="478">
        <v>99.14</v>
      </c>
      <c r="U2" s="478">
        <v>99.46</v>
      </c>
      <c r="V2" s="478">
        <v>99.44</v>
      </c>
      <c r="W2" s="478">
        <v>99.53</v>
      </c>
      <c r="X2" s="478">
        <v>99.8</v>
      </c>
      <c r="Y2" s="478">
        <v>99.92</v>
      </c>
      <c r="Z2" s="478">
        <v>99.91</v>
      </c>
      <c r="AA2" s="478">
        <v>100</v>
      </c>
      <c r="AB2" s="478">
        <v>100.03</v>
      </c>
      <c r="AC2" s="478">
        <v>99.69</v>
      </c>
      <c r="AD2" s="478">
        <v>99.88</v>
      </c>
      <c r="AE2" s="478">
        <v>99.99</v>
      </c>
      <c r="AF2" s="478">
        <v>100</v>
      </c>
      <c r="AG2" s="478">
        <v>100</v>
      </c>
      <c r="AH2" s="478">
        <v>100</v>
      </c>
      <c r="AI2" s="222"/>
      <c r="AJ2" s="479" t="s">
        <v>785</v>
      </c>
      <c r="AK2" s="222"/>
      <c r="AL2" s="480">
        <v>1.39</v>
      </c>
      <c r="AM2" s="480">
        <v>1.17</v>
      </c>
      <c r="AN2" s="480">
        <v>0.9</v>
      </c>
      <c r="AO2" s="480">
        <v>0.91</v>
      </c>
      <c r="AP2" s="480">
        <v>0.56000000000000005</v>
      </c>
      <c r="AQ2" s="480">
        <v>0.34</v>
      </c>
      <c r="AR2" s="480">
        <v>0.4</v>
      </c>
      <c r="AS2" s="480">
        <v>0.27</v>
      </c>
      <c r="AT2" s="480">
        <v>0.28999999999999998</v>
      </c>
      <c r="AU2" s="480">
        <v>0.78</v>
      </c>
      <c r="AV2" s="480">
        <v>0.28000000000000003</v>
      </c>
      <c r="AW2" s="480">
        <v>0.18</v>
      </c>
      <c r="AX2" s="480">
        <v>0.14000000000000001</v>
      </c>
      <c r="AY2" s="480">
        <v>0.15</v>
      </c>
      <c r="AZ2" s="480">
        <v>0.11</v>
      </c>
      <c r="BA2" s="222"/>
      <c r="BB2" s="480">
        <v>0.17</v>
      </c>
      <c r="BC2" s="222"/>
      <c r="BD2" s="222"/>
      <c r="BE2" s="484" t="s">
        <v>825</v>
      </c>
      <c r="BF2" s="484"/>
      <c r="BG2" s="484"/>
      <c r="BH2" s="484"/>
      <c r="BI2" s="484"/>
      <c r="BJ2" s="484"/>
      <c r="BK2" s="484"/>
      <c r="BL2" s="510"/>
      <c r="BM2" s="510"/>
      <c r="BN2" s="484"/>
      <c r="BO2" s="484"/>
      <c r="BP2" s="484"/>
      <c r="BQ2" s="484"/>
      <c r="BR2" s="511"/>
      <c r="CG2" s="127"/>
      <c r="CH2" s="524" t="s">
        <v>828</v>
      </c>
      <c r="CI2" s="524"/>
      <c r="CJ2" s="524"/>
      <c r="CK2" s="399">
        <f>AVERAGE(CK8:CK28,CK35:CK94)</f>
        <v>99.75594093319522</v>
      </c>
      <c r="CL2" s="399">
        <f t="shared" ref="CL2:CV2" si="0">AVERAGE(CL8:CL28,CL35:CL94)</f>
        <v>99.729136841102502</v>
      </c>
      <c r="CM2" s="399">
        <f t="shared" si="0"/>
        <v>99.88951416805935</v>
      </c>
      <c r="CN2" s="399">
        <f t="shared" si="0"/>
        <v>99.970240427872696</v>
      </c>
      <c r="CO2" s="399">
        <f t="shared" si="0"/>
        <v>99.950292264207519</v>
      </c>
      <c r="CP2" s="399">
        <f t="shared" si="0"/>
        <v>100.00808070246357</v>
      </c>
      <c r="CQ2" s="399">
        <f t="shared" si="0"/>
        <v>100.04374549850108</v>
      </c>
      <c r="CR2" s="399">
        <f t="shared" si="0"/>
        <v>99.805741192255809</v>
      </c>
      <c r="CS2" s="399">
        <f t="shared" si="0"/>
        <v>99.948921998384776</v>
      </c>
      <c r="CT2" s="399">
        <f t="shared" si="0"/>
        <v>99.939843766009758</v>
      </c>
      <c r="CU2" s="399">
        <f t="shared" si="0"/>
        <v>100.00446539429589</v>
      </c>
      <c r="CV2" s="399">
        <f t="shared" si="0"/>
        <v>100.00801333344964</v>
      </c>
      <c r="CW2" s="399">
        <f>AVERAGE(CW8:CW28,CW35:CW94)</f>
        <v>100.02200022641648</v>
      </c>
      <c r="CY2" s="479" t="s">
        <v>785</v>
      </c>
      <c r="DA2" s="480">
        <f t="shared" ref="DA2:DM2" si="1">SQRT(SUMSQ(DA8:DA28,DA35:DA94)/COUNT(DA8:DA28,DA35:DA94))</f>
        <v>0.71461153731912708</v>
      </c>
      <c r="DB2" s="480">
        <f t="shared" si="1"/>
        <v>0.49953915982875902</v>
      </c>
      <c r="DC2" s="480">
        <f t="shared" si="1"/>
        <v>0.33973579700500689</v>
      </c>
      <c r="DD2" s="480">
        <f t="shared" si="1"/>
        <v>0.23364637227763346</v>
      </c>
      <c r="DE2" s="480">
        <f>SQRT(SUMSQ(DE8:DE28,DE35:DE94)/COUNT(DE8:DE28,DE35:DE94))</f>
        <v>0.188318940627385</v>
      </c>
      <c r="DF2" s="480">
        <f t="shared" si="1"/>
        <v>0.31888931994017361</v>
      </c>
      <c r="DG2" s="480">
        <f t="shared" si="1"/>
        <v>0.2616096368100726</v>
      </c>
      <c r="DH2" s="480">
        <f t="shared" si="1"/>
        <v>0.57418192253940292</v>
      </c>
      <c r="DI2" s="480">
        <f t="shared" si="1"/>
        <v>0.13465574353276225</v>
      </c>
      <c r="DJ2" s="480">
        <f t="shared" si="1"/>
        <v>0.18684890161150988</v>
      </c>
      <c r="DK2" s="480">
        <f t="shared" si="1"/>
        <v>0.11209741772969144</v>
      </c>
      <c r="DL2" s="480">
        <f t="shared" si="1"/>
        <v>0.10944905660786379</v>
      </c>
      <c r="DM2" s="480">
        <f t="shared" si="1"/>
        <v>7.9078845731016645E-2</v>
      </c>
      <c r="DO2" s="480">
        <f>SQRT(SUMSQ(DO8:DO28,DO35:DO94)/COUNT(DO8:DO28,DO35:DO94))</f>
        <v>0.12480301760099827</v>
      </c>
    </row>
    <row r="3" spans="1:143">
      <c r="A3" s="222"/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518" t="s">
        <v>827</v>
      </c>
      <c r="R3" s="518"/>
      <c r="S3" s="518"/>
      <c r="T3" s="478">
        <v>99.13</v>
      </c>
      <c r="U3" s="478">
        <v>99.44</v>
      </c>
      <c r="V3" s="478">
        <v>99.42</v>
      </c>
      <c r="W3" s="478">
        <v>99.51</v>
      </c>
      <c r="X3" s="478">
        <v>99.79</v>
      </c>
      <c r="Y3" s="478">
        <v>99.91</v>
      </c>
      <c r="Z3" s="478">
        <v>99.9</v>
      </c>
      <c r="AA3" s="478">
        <v>99.99</v>
      </c>
      <c r="AB3" s="478">
        <v>100.02</v>
      </c>
      <c r="AC3" s="478">
        <v>99.68</v>
      </c>
      <c r="AD3" s="478">
        <v>99.88</v>
      </c>
      <c r="AE3" s="478">
        <v>99.99</v>
      </c>
      <c r="AF3" s="478">
        <v>99.99</v>
      </c>
      <c r="AG3" s="478">
        <v>100</v>
      </c>
      <c r="AH3" s="478">
        <v>100</v>
      </c>
      <c r="AI3" s="222"/>
      <c r="AJ3" s="481" t="s">
        <v>786</v>
      </c>
      <c r="AK3" s="482"/>
      <c r="AL3" s="483">
        <v>1.46</v>
      </c>
      <c r="AM3" s="483">
        <v>1.3</v>
      </c>
      <c r="AN3" s="483">
        <v>0.99</v>
      </c>
      <c r="AO3" s="483">
        <v>1.04</v>
      </c>
      <c r="AP3" s="483">
        <v>0.78</v>
      </c>
      <c r="AQ3" s="483">
        <v>0.55000000000000004</v>
      </c>
      <c r="AR3" s="483">
        <v>0.7</v>
      </c>
      <c r="AS3" s="483">
        <v>0.42</v>
      </c>
      <c r="AT3" s="483">
        <v>0.5</v>
      </c>
      <c r="AU3" s="483">
        <v>1.1100000000000001</v>
      </c>
      <c r="AV3" s="483">
        <v>0.56999999999999995</v>
      </c>
      <c r="AW3" s="483">
        <v>0.32</v>
      </c>
      <c r="AX3" s="483">
        <v>0.16</v>
      </c>
      <c r="AY3" s="483">
        <v>0.16</v>
      </c>
      <c r="AZ3" s="483">
        <v>0.12</v>
      </c>
      <c r="BA3" s="482"/>
      <c r="BB3" s="483">
        <v>0.17</v>
      </c>
      <c r="BC3" s="222"/>
      <c r="BD3" s="222"/>
      <c r="BE3" s="484"/>
      <c r="BF3" s="484"/>
      <c r="BG3" s="484"/>
      <c r="BH3" s="484"/>
      <c r="BI3" s="484"/>
      <c r="BJ3" s="484"/>
      <c r="BK3" s="484"/>
      <c r="BL3" s="510"/>
      <c r="BM3" s="510"/>
      <c r="BN3" s="484"/>
      <c r="BO3" s="484"/>
      <c r="BP3" s="484"/>
      <c r="BQ3" s="484"/>
      <c r="BR3" s="511"/>
      <c r="CG3" s="127"/>
      <c r="CH3" s="525" t="s">
        <v>827</v>
      </c>
      <c r="CI3" s="525"/>
      <c r="CJ3" s="525"/>
      <c r="CK3" s="399">
        <f>AVERAGE(CK8:CK31,CK35:CK94)</f>
        <v>99.745862480245549</v>
      </c>
      <c r="CL3" s="399">
        <f>AVERAGE(CL8:CL31,CL35:CL94)</f>
        <v>99.718427973007863</v>
      </c>
      <c r="CM3" s="399">
        <f t="shared" ref="CM3:CW3" si="2">AVERAGE(CM8:CM31,CM35:CM94)</f>
        <v>99.88168362603362</v>
      </c>
      <c r="CN3" s="399">
        <f t="shared" si="2"/>
        <v>99.965011409953064</v>
      </c>
      <c r="CO3" s="399">
        <f t="shared" si="2"/>
        <v>99.944818147275711</v>
      </c>
      <c r="CP3" s="399">
        <f t="shared" si="2"/>
        <v>100.00237809930145</v>
      </c>
      <c r="CQ3" s="399">
        <f t="shared" si="2"/>
        <v>100.04088529109742</v>
      </c>
      <c r="CR3" s="399">
        <f t="shared" si="2"/>
        <v>99.800277976752994</v>
      </c>
      <c r="CS3" s="399">
        <f t="shared" si="2"/>
        <v>99.946231263441319</v>
      </c>
      <c r="CT3" s="399">
        <f t="shared" si="2"/>
        <v>99.938084879547688</v>
      </c>
      <c r="CU3" s="399">
        <f t="shared" si="2"/>
        <v>100.0039771867018</v>
      </c>
      <c r="CV3" s="399">
        <f t="shared" si="2"/>
        <v>100.00771883373264</v>
      </c>
      <c r="CW3" s="399">
        <f t="shared" si="2"/>
        <v>100.0213932909549</v>
      </c>
      <c r="CY3" s="156" t="s">
        <v>786</v>
      </c>
      <c r="CZ3" s="498"/>
      <c r="DA3" s="499">
        <f t="shared" ref="DA3:DM3" si="3">SQRT(SUMSQ(DA8:DA31,DA35:DA94)/COUNT(DA8:DA31,DA35:DA94))</f>
        <v>0.80418729261912403</v>
      </c>
      <c r="DB3" s="499">
        <f t="shared" si="3"/>
        <v>0.57459498048444058</v>
      </c>
      <c r="DC3" s="499">
        <f t="shared" si="3"/>
        <v>0.45776295135970269</v>
      </c>
      <c r="DD3" s="499">
        <f t="shared" si="3"/>
        <v>0.32505880751390281</v>
      </c>
      <c r="DE3" s="499">
        <f>SQRT(SUMSQ(DE8:DE31,DE35:DE94)/COUNT(DE8:DE31,DE35:DE94))</f>
        <v>0.28443669620379297</v>
      </c>
      <c r="DF3" s="499">
        <f t="shared" si="3"/>
        <v>0.45497508722588309</v>
      </c>
      <c r="DG3" s="499">
        <f t="shared" si="3"/>
        <v>0.30026754053422561</v>
      </c>
      <c r="DH3" s="499">
        <f t="shared" si="3"/>
        <v>0.76107434635923077</v>
      </c>
      <c r="DI3" s="499">
        <f t="shared" si="3"/>
        <v>0.31619144373441255</v>
      </c>
      <c r="DJ3" s="499">
        <f t="shared" si="3"/>
        <v>0.23129832394375915</v>
      </c>
      <c r="DK3" s="499">
        <f t="shared" si="3"/>
        <v>0.11612462976919227</v>
      </c>
      <c r="DL3" s="499">
        <f t="shared" si="3"/>
        <v>0.11344989436492127</v>
      </c>
      <c r="DM3" s="499">
        <f t="shared" si="3"/>
        <v>8.4695211999826672E-2</v>
      </c>
      <c r="DN3" s="498"/>
      <c r="DO3" s="499">
        <f>SQRT(SUMSQ(DO8:DO31,DO35:DO94)/COUNT(DO8:DO31,DO35:DO94))</f>
        <v>0.12626383872947053</v>
      </c>
    </row>
    <row r="4" spans="1:143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4"/>
      <c r="R4" s="224"/>
      <c r="S4" s="519" t="s">
        <v>787</v>
      </c>
      <c r="T4" s="485">
        <v>99.1</v>
      </c>
      <c r="U4" s="485">
        <v>99.42</v>
      </c>
      <c r="V4" s="485">
        <v>99.41</v>
      </c>
      <c r="W4" s="485">
        <v>99.49</v>
      </c>
      <c r="X4" s="485">
        <v>99.77</v>
      </c>
      <c r="Y4" s="485">
        <v>99.9</v>
      </c>
      <c r="Z4" s="485">
        <v>99.89</v>
      </c>
      <c r="AA4" s="485">
        <v>99.98</v>
      </c>
      <c r="AB4" s="485">
        <v>100.01</v>
      </c>
      <c r="AC4" s="485">
        <v>99.67</v>
      </c>
      <c r="AD4" s="485">
        <v>99.88</v>
      </c>
      <c r="AE4" s="485">
        <v>99.98</v>
      </c>
      <c r="AF4" s="485">
        <v>99.99</v>
      </c>
      <c r="AG4" s="485">
        <v>100</v>
      </c>
      <c r="AH4" s="485">
        <v>100</v>
      </c>
      <c r="AI4" s="222"/>
      <c r="AJ4" s="484" t="s">
        <v>788</v>
      </c>
      <c r="AK4" s="222"/>
      <c r="AL4" s="485">
        <v>2.5499999999999998</v>
      </c>
      <c r="AM4" s="485">
        <v>2.38</v>
      </c>
      <c r="AN4" s="485">
        <v>1.95</v>
      </c>
      <c r="AO4" s="485">
        <v>2.11</v>
      </c>
      <c r="AP4" s="485">
        <v>1.67</v>
      </c>
      <c r="AQ4" s="485">
        <v>1.2</v>
      </c>
      <c r="AR4" s="485">
        <v>1.39</v>
      </c>
      <c r="AS4" s="485">
        <v>0.82</v>
      </c>
      <c r="AT4" s="485">
        <v>1.1399999999999999</v>
      </c>
      <c r="AU4" s="485">
        <v>1.44</v>
      </c>
      <c r="AV4" s="485">
        <v>0.7</v>
      </c>
      <c r="AW4" s="485">
        <v>0.47</v>
      </c>
      <c r="AX4" s="485">
        <v>0.26</v>
      </c>
      <c r="AY4" s="485">
        <v>0.25</v>
      </c>
      <c r="AZ4" s="485">
        <v>0.14000000000000001</v>
      </c>
      <c r="BA4" s="222"/>
      <c r="BB4" s="485">
        <v>0.23</v>
      </c>
      <c r="BC4" s="222"/>
      <c r="BD4" s="222"/>
      <c r="BE4" s="484"/>
      <c r="BF4" s="484"/>
      <c r="BG4" s="484"/>
      <c r="BH4" s="484"/>
      <c r="BI4" s="484" t="s">
        <v>185</v>
      </c>
      <c r="BJ4" s="484" t="s">
        <v>186</v>
      </c>
      <c r="BK4" s="484" t="s">
        <v>187</v>
      </c>
      <c r="BL4" s="510" t="s">
        <v>185</v>
      </c>
      <c r="BM4" s="510" t="s">
        <v>186</v>
      </c>
      <c r="BN4" s="484" t="s">
        <v>187</v>
      </c>
      <c r="BO4" s="484" t="s">
        <v>187</v>
      </c>
      <c r="BP4" s="484"/>
      <c r="BQ4" s="484"/>
      <c r="BR4" s="511"/>
      <c r="CH4" s="224"/>
      <c r="CI4" s="224"/>
      <c r="CJ4" s="519" t="s">
        <v>787</v>
      </c>
      <c r="CK4" s="428">
        <f>AVERAGE(CK8:CK94)</f>
        <v>99.733028656230573</v>
      </c>
      <c r="CL4" s="428">
        <f>AVERAGE(CL8:CL94)</f>
        <v>99.705404916807666</v>
      </c>
      <c r="CM4" s="428">
        <f>AVERAGE(CM8:CM94)</f>
        <v>99.871722031304358</v>
      </c>
      <c r="CN4" s="428">
        <f t="shared" ref="CN4:CO4" si="4">AVERAGE(CN8:CN94)</f>
        <v>99.958691133766536</v>
      </c>
      <c r="CO4" s="428">
        <f t="shared" si="4"/>
        <v>99.938113273914055</v>
      </c>
      <c r="CP4" s="428">
        <f>AVERAGE(CP8:CP94)</f>
        <v>99.994679834955036</v>
      </c>
      <c r="CQ4" s="428">
        <f>AVERAGE(CQ8:CQ94)</f>
        <v>100.03788060734986</v>
      </c>
      <c r="CR4" s="428">
        <f t="shared" ref="CR4:CW4" si="5">AVERAGE(CR8:CR94)</f>
        <v>99.794846297939188</v>
      </c>
      <c r="CS4" s="428">
        <f t="shared" si="5"/>
        <v>99.943687555687077</v>
      </c>
      <c r="CT4" s="428">
        <f t="shared" si="5"/>
        <v>99.936446075161101</v>
      </c>
      <c r="CU4" s="428">
        <f t="shared" si="5"/>
        <v>100.00330026270917</v>
      </c>
      <c r="CV4" s="428">
        <f t="shared" si="5"/>
        <v>100.00723139842718</v>
      </c>
      <c r="CW4" s="428">
        <f t="shared" si="5"/>
        <v>100.02066604236163</v>
      </c>
      <c r="CY4" s="424" t="s">
        <v>788</v>
      </c>
      <c r="DA4" s="500">
        <f t="shared" ref="DA4:DM4" si="6">SQRT(SUMSQ(DA8:DA34,DA35:DA94)/COUNT(DA8:DA34,DA35:DA94))</f>
        <v>1.2420313579492688</v>
      </c>
      <c r="DB4" s="500">
        <f t="shared" si="6"/>
        <v>1.1137283642533089</v>
      </c>
      <c r="DC4" s="500">
        <f t="shared" si="6"/>
        <v>0.88322536352232417</v>
      </c>
      <c r="DD4" s="500">
        <f t="shared" si="6"/>
        <v>0.56576474299855317</v>
      </c>
      <c r="DE4" s="500">
        <f>SQRT(SUMSQ(DE8:DE34,DE35:DE94)/COUNT(DE8:DE34,DE35:DE94))</f>
        <v>0.55364816235870506</v>
      </c>
      <c r="DF4" s="500">
        <f t="shared" si="6"/>
        <v>0.75816330567955414</v>
      </c>
      <c r="DG4" s="500">
        <f t="shared" si="6"/>
        <v>0.37312151984760394</v>
      </c>
      <c r="DH4" s="500">
        <f t="shared" si="6"/>
        <v>0.89630059298499576</v>
      </c>
      <c r="DI4" s="500">
        <f t="shared" si="6"/>
        <v>0.35117830465495209</v>
      </c>
      <c r="DJ4" s="500">
        <f t="shared" si="6"/>
        <v>0.23221990621664693</v>
      </c>
      <c r="DK4" s="500">
        <f t="shared" si="6"/>
        <v>0.11867185970127044</v>
      </c>
      <c r="DL4" s="500">
        <f t="shared" si="6"/>
        <v>0.11456415553157182</v>
      </c>
      <c r="DM4" s="500">
        <f t="shared" si="6"/>
        <v>8.4054192110826917E-2</v>
      </c>
      <c r="DO4" s="500">
        <f>SQRT(SUMSQ(DO8:DO34,DO35:DO94)/COUNT(DO8:DO34,DO35:DO94))</f>
        <v>0.13498135522685492</v>
      </c>
    </row>
    <row r="5" spans="1:143" ht="32" customHeight="1">
      <c r="A5" s="222"/>
      <c r="B5" s="484"/>
      <c r="C5" s="484"/>
      <c r="D5" s="484"/>
      <c r="E5" s="484"/>
      <c r="F5" s="506" t="s">
        <v>789</v>
      </c>
      <c r="G5" s="506" t="s">
        <v>790</v>
      </c>
      <c r="H5" s="506" t="s">
        <v>791</v>
      </c>
      <c r="I5" s="506"/>
      <c r="J5" s="506"/>
      <c r="K5" s="506"/>
      <c r="L5" s="484"/>
      <c r="M5" s="484"/>
      <c r="N5" s="484"/>
      <c r="O5" s="484"/>
      <c r="P5" s="484"/>
      <c r="Q5" s="484"/>
      <c r="R5" s="484"/>
      <c r="S5" s="222"/>
      <c r="T5" s="222"/>
      <c r="U5" s="222"/>
      <c r="V5" s="222"/>
      <c r="W5" s="484" t="s">
        <v>789</v>
      </c>
      <c r="X5" s="484" t="s">
        <v>790</v>
      </c>
      <c r="Y5" s="484" t="s">
        <v>791</v>
      </c>
      <c r="Z5" s="222"/>
      <c r="AA5" s="484"/>
      <c r="AB5" s="222"/>
      <c r="AC5" s="222"/>
      <c r="AD5" s="222"/>
      <c r="AE5" s="222"/>
      <c r="AF5" s="222"/>
      <c r="AG5" s="222"/>
      <c r="AH5" s="222"/>
      <c r="AI5" s="485"/>
      <c r="AJ5" s="222" t="s">
        <v>792</v>
      </c>
      <c r="AK5" s="222"/>
      <c r="AM5" s="222"/>
      <c r="AN5" s="222"/>
      <c r="AO5" s="505" t="s">
        <v>789</v>
      </c>
      <c r="AP5" s="222" t="s">
        <v>790</v>
      </c>
      <c r="AQ5" s="505" t="s">
        <v>791</v>
      </c>
      <c r="AT5" s="486"/>
      <c r="AU5" s="486"/>
      <c r="AV5" s="222"/>
      <c r="AW5" s="486"/>
      <c r="AX5" s="222"/>
      <c r="AY5" s="222"/>
      <c r="AZ5" s="222"/>
      <c r="BA5" s="222"/>
      <c r="BB5" s="222"/>
      <c r="BC5" s="222"/>
      <c r="BD5" s="222"/>
      <c r="BE5" s="484"/>
      <c r="BF5" s="484"/>
      <c r="BG5" s="512" t="s">
        <v>793</v>
      </c>
      <c r="BH5" s="512" t="s">
        <v>793</v>
      </c>
      <c r="BI5" s="484" t="s">
        <v>794</v>
      </c>
      <c r="BJ5" s="484" t="s">
        <v>794</v>
      </c>
      <c r="BK5" s="484" t="s">
        <v>794</v>
      </c>
      <c r="BL5" s="510" t="s">
        <v>794</v>
      </c>
      <c r="BM5" s="510" t="s">
        <v>794</v>
      </c>
      <c r="BN5" s="484" t="s">
        <v>794</v>
      </c>
      <c r="BO5" s="484" t="s">
        <v>794</v>
      </c>
      <c r="BP5" s="512" t="s">
        <v>795</v>
      </c>
      <c r="BQ5" s="512" t="s">
        <v>796</v>
      </c>
      <c r="BR5" s="513" t="s">
        <v>797</v>
      </c>
      <c r="BU5" s="424"/>
      <c r="BV5" s="424"/>
      <c r="BW5" s="516" t="s">
        <v>789</v>
      </c>
      <c r="BX5" s="516" t="s">
        <v>790</v>
      </c>
      <c r="BY5" s="516" t="s">
        <v>791</v>
      </c>
      <c r="BZ5" s="516"/>
      <c r="CK5" s="445"/>
      <c r="CL5" s="69" t="str">
        <f>BW5</f>
        <v>TcutPNO 1e-6</v>
      </c>
      <c r="CM5" s="69" t="str">
        <f>BX5</f>
        <v>TcutPNO 1e-7</v>
      </c>
      <c r="CN5" s="69" t="str">
        <f>BY5</f>
        <v>TcutPNO 1e-8</v>
      </c>
      <c r="CO5" s="69"/>
      <c r="CP5" s="445"/>
      <c r="CQ5" s="445"/>
      <c r="CR5" s="445"/>
      <c r="CS5" s="445"/>
      <c r="CT5" s="445"/>
      <c r="CU5" s="445"/>
      <c r="CV5" s="445"/>
      <c r="CW5" s="445"/>
      <c r="CX5" s="500"/>
      <c r="CZ5" s="424"/>
      <c r="DA5" s="516"/>
      <c r="DB5" s="520" t="str">
        <f>BW5</f>
        <v>TcutPNO 1e-6</v>
      </c>
      <c r="DC5" s="520" t="str">
        <f>BX5</f>
        <v>TcutPNO 1e-7</v>
      </c>
      <c r="DD5" s="520" t="str">
        <f>BY5</f>
        <v>TcutPNO 1e-8</v>
      </c>
      <c r="DE5" s="521"/>
      <c r="DH5" s="522"/>
      <c r="DI5" s="424"/>
      <c r="DJ5" s="522"/>
      <c r="DK5" s="424"/>
      <c r="DL5" s="424"/>
      <c r="DM5" s="424"/>
    </row>
    <row r="6" spans="1:143">
      <c r="A6" s="222"/>
      <c r="B6" s="484"/>
      <c r="C6" s="484" t="s">
        <v>798</v>
      </c>
      <c r="D6" s="484" t="s">
        <v>798</v>
      </c>
      <c r="E6" s="484" t="s">
        <v>799</v>
      </c>
      <c r="F6" s="506" t="s">
        <v>799</v>
      </c>
      <c r="G6" s="506" t="s">
        <v>800</v>
      </c>
      <c r="H6" s="506" t="s">
        <v>799</v>
      </c>
      <c r="I6" s="506" t="s">
        <v>794</v>
      </c>
      <c r="J6" s="506">
        <v>1.7392973599999999</v>
      </c>
      <c r="K6" s="506">
        <v>1.9105472100000001</v>
      </c>
      <c r="L6" s="484"/>
      <c r="M6" s="484" t="s">
        <v>408</v>
      </c>
      <c r="N6" s="484" t="s">
        <v>801</v>
      </c>
      <c r="O6" s="484" t="s">
        <v>734</v>
      </c>
      <c r="P6" s="484" t="s">
        <v>410</v>
      </c>
      <c r="Q6" s="484" t="s">
        <v>802</v>
      </c>
      <c r="R6" s="484" t="s">
        <v>803</v>
      </c>
      <c r="S6" s="222"/>
      <c r="T6" s="484" t="s">
        <v>798</v>
      </c>
      <c r="U6" s="484" t="s">
        <v>798</v>
      </c>
      <c r="V6" s="484" t="s">
        <v>799</v>
      </c>
      <c r="W6" s="484" t="s">
        <v>799</v>
      </c>
      <c r="X6" s="484" t="s">
        <v>800</v>
      </c>
      <c r="Y6" s="484" t="s">
        <v>799</v>
      </c>
      <c r="Z6" s="484" t="s">
        <v>794</v>
      </c>
      <c r="AA6" s="484">
        <v>1.7392973599999999</v>
      </c>
      <c r="AB6" s="484">
        <v>1.9105472100000001</v>
      </c>
      <c r="AC6" s="484" t="s">
        <v>408</v>
      </c>
      <c r="AD6" s="484" t="s">
        <v>801</v>
      </c>
      <c r="AE6" s="484" t="s">
        <v>734</v>
      </c>
      <c r="AF6" s="484" t="s">
        <v>410</v>
      </c>
      <c r="AG6" s="484" t="s">
        <v>802</v>
      </c>
      <c r="AH6" s="484" t="s">
        <v>803</v>
      </c>
      <c r="AI6" s="484"/>
      <c r="AJ6" s="222"/>
      <c r="AK6" s="484">
        <v>0</v>
      </c>
      <c r="AL6" s="484" t="s">
        <v>798</v>
      </c>
      <c r="AM6" s="484" t="s">
        <v>798</v>
      </c>
      <c r="AN6" s="484" t="s">
        <v>799</v>
      </c>
      <c r="AO6" s="484" t="s">
        <v>799</v>
      </c>
      <c r="AP6" s="484" t="s">
        <v>800</v>
      </c>
      <c r="AQ6" s="484" t="s">
        <v>799</v>
      </c>
      <c r="AR6" s="222">
        <v>1.7392973599999999</v>
      </c>
      <c r="AS6" s="222">
        <v>1.9105472100000001</v>
      </c>
      <c r="AT6" s="507" t="s">
        <v>794</v>
      </c>
      <c r="AU6" s="508" t="s">
        <v>408</v>
      </c>
      <c r="AV6" s="484" t="s">
        <v>801</v>
      </c>
      <c r="AW6" s="508" t="s">
        <v>734</v>
      </c>
      <c r="AX6" s="484" t="s">
        <v>410</v>
      </c>
      <c r="AY6" s="484" t="s">
        <v>802</v>
      </c>
      <c r="AZ6" s="484" t="s">
        <v>803</v>
      </c>
      <c r="BA6" s="222"/>
      <c r="BB6" s="484" t="s">
        <v>806</v>
      </c>
      <c r="BC6" s="222"/>
      <c r="BD6" s="222"/>
      <c r="BE6" s="484"/>
      <c r="BF6" s="484"/>
      <c r="BG6" s="512"/>
      <c r="BH6" s="512"/>
      <c r="BI6" s="484" t="s">
        <v>807</v>
      </c>
      <c r="BJ6" s="484" t="s">
        <v>807</v>
      </c>
      <c r="BK6" s="484" t="s">
        <v>807</v>
      </c>
      <c r="BL6" s="510" t="s">
        <v>807</v>
      </c>
      <c r="BM6" s="510" t="s">
        <v>807</v>
      </c>
      <c r="BN6" s="484" t="s">
        <v>807</v>
      </c>
      <c r="BO6" s="484" t="s">
        <v>807</v>
      </c>
      <c r="BP6" s="512"/>
      <c r="BQ6" s="512"/>
      <c r="BR6" s="513"/>
      <c r="BU6" s="424"/>
      <c r="BV6" s="424" t="s">
        <v>798</v>
      </c>
      <c r="BW6" s="516" t="s">
        <v>799</v>
      </c>
      <c r="BX6" s="516" t="s">
        <v>800</v>
      </c>
      <c r="BY6" s="516" t="s">
        <v>799</v>
      </c>
      <c r="BZ6" s="516" t="s">
        <v>794</v>
      </c>
      <c r="CA6" s="516">
        <f>7^5.55/(7^5.55-6^5.55)</f>
        <v>1.7392973598823105</v>
      </c>
      <c r="CB6" s="516">
        <f>8^5.55/(8^5.55-7^5.55)</f>
        <v>1.9105472097725427</v>
      </c>
      <c r="CD6" s="424" t="s">
        <v>408</v>
      </c>
      <c r="CE6" s="424" t="s">
        <v>801</v>
      </c>
      <c r="CF6" s="424" t="s">
        <v>734</v>
      </c>
      <c r="CG6" s="424" t="s">
        <v>410</v>
      </c>
      <c r="CH6" s="424" t="s">
        <v>802</v>
      </c>
      <c r="CI6" s="424" t="s">
        <v>803</v>
      </c>
      <c r="CK6" s="69" t="str">
        <f>BV6</f>
        <v>NormalPNO</v>
      </c>
      <c r="CL6" s="69" t="str">
        <f>BW6</f>
        <v>TightPNO</v>
      </c>
      <c r="CM6" s="69" t="str">
        <f>BX6</f>
        <v>TightPNO (Default)</v>
      </c>
      <c r="CN6" s="69" t="str">
        <f>BY6</f>
        <v>TightPNO</v>
      </c>
      <c r="CO6" s="69" t="str">
        <f>BZ6</f>
        <v>VeryTightPNO</v>
      </c>
      <c r="CP6" s="69"/>
      <c r="CQ6" s="69"/>
      <c r="CR6" s="69" t="str">
        <f t="shared" ref="CR6:CW7" si="7">CD6</f>
        <v>Default</v>
      </c>
      <c r="CS6" s="69" t="str">
        <f t="shared" si="7"/>
        <v>TightDomain</v>
      </c>
      <c r="CT6" s="69" t="str">
        <f t="shared" si="7"/>
        <v>Normal</v>
      </c>
      <c r="CU6" s="69" t="str">
        <f t="shared" si="7"/>
        <v>Tight</v>
      </c>
      <c r="CV6" s="69" t="str">
        <f t="shared" si="7"/>
        <v>Tight+</v>
      </c>
      <c r="CW6" s="69" t="str">
        <f t="shared" si="7"/>
        <v>vTight</v>
      </c>
      <c r="CX6" s="424"/>
      <c r="CZ6" s="424">
        <f>BU6</f>
        <v>0</v>
      </c>
      <c r="DA6" s="516" t="str">
        <f>BV6</f>
        <v>NormalPNO</v>
      </c>
      <c r="DB6" s="516" t="str">
        <f>BW6</f>
        <v>TightPNO</v>
      </c>
      <c r="DC6" s="516" t="str">
        <f>BX6</f>
        <v>TightPNO (Default)</v>
      </c>
      <c r="DD6" s="516" t="str">
        <f>BY6</f>
        <v>TightPNO</v>
      </c>
      <c r="DE6" s="521" t="str">
        <f>BZ6</f>
        <v>VeryTightPNO</v>
      </c>
      <c r="DF6" s="516">
        <f>7^5.55/(7^5.55-6^5.55)</f>
        <v>1.7392973598823105</v>
      </c>
      <c r="DG6" s="516">
        <f>8^5.55/(8^5.55-7^5.55)</f>
        <v>1.9105472097725427</v>
      </c>
      <c r="DH6" s="522" t="str">
        <f t="shared" ref="DH6:DM7" si="8">CD6</f>
        <v>Default</v>
      </c>
      <c r="DI6" s="424" t="str">
        <f t="shared" si="8"/>
        <v>TightDomain</v>
      </c>
      <c r="DJ6" s="522" t="str">
        <f t="shared" si="8"/>
        <v>Normal</v>
      </c>
      <c r="DK6" s="424" t="str">
        <f t="shared" si="8"/>
        <v>Tight</v>
      </c>
      <c r="DL6" s="424" t="str">
        <f t="shared" si="8"/>
        <v>Tight+</v>
      </c>
      <c r="DM6" s="424" t="str">
        <f t="shared" si="8"/>
        <v>vTight</v>
      </c>
      <c r="DO6" t="s">
        <v>806</v>
      </c>
    </row>
    <row r="7" spans="1:143">
      <c r="A7" s="222"/>
      <c r="B7" s="484" t="s">
        <v>808</v>
      </c>
      <c r="C7" s="484" t="s">
        <v>809</v>
      </c>
      <c r="D7" s="484" t="s">
        <v>185</v>
      </c>
      <c r="E7" s="484" t="s">
        <v>809</v>
      </c>
      <c r="F7" s="506" t="s">
        <v>185</v>
      </c>
      <c r="G7" s="506" t="s">
        <v>185</v>
      </c>
      <c r="H7" s="506" t="s">
        <v>185</v>
      </c>
      <c r="I7" s="506" t="s">
        <v>807</v>
      </c>
      <c r="J7" s="506" t="s">
        <v>804</v>
      </c>
      <c r="K7" s="506" t="s">
        <v>805</v>
      </c>
      <c r="L7" s="484"/>
      <c r="M7" s="484" t="s">
        <v>810</v>
      </c>
      <c r="N7" s="484" t="s">
        <v>810</v>
      </c>
      <c r="O7" s="484" t="s">
        <v>826</v>
      </c>
      <c r="P7" s="484" t="s">
        <v>826</v>
      </c>
      <c r="Q7" s="484" t="s">
        <v>826</v>
      </c>
      <c r="R7" s="484" t="s">
        <v>826</v>
      </c>
      <c r="S7" s="222"/>
      <c r="T7" s="484" t="s">
        <v>809</v>
      </c>
      <c r="U7" s="484" t="s">
        <v>185</v>
      </c>
      <c r="V7" s="484" t="s">
        <v>809</v>
      </c>
      <c r="W7" s="484" t="s">
        <v>185</v>
      </c>
      <c r="X7" s="484" t="s">
        <v>185</v>
      </c>
      <c r="Y7" s="484" t="s">
        <v>185</v>
      </c>
      <c r="Z7" s="484" t="s">
        <v>807</v>
      </c>
      <c r="AA7" s="484" t="s">
        <v>804</v>
      </c>
      <c r="AB7" s="484" t="s">
        <v>805</v>
      </c>
      <c r="AC7" s="484" t="s">
        <v>810</v>
      </c>
      <c r="AD7" s="484" t="s">
        <v>810</v>
      </c>
      <c r="AE7" s="484" t="s">
        <v>826</v>
      </c>
      <c r="AF7" s="484" t="s">
        <v>826</v>
      </c>
      <c r="AG7" s="484" t="s">
        <v>826</v>
      </c>
      <c r="AH7" s="484" t="s">
        <v>826</v>
      </c>
      <c r="AI7" s="484"/>
      <c r="AJ7" s="222"/>
      <c r="AK7" s="484" t="s">
        <v>808</v>
      </c>
      <c r="AL7" s="484" t="s">
        <v>809</v>
      </c>
      <c r="AM7" s="484" t="s">
        <v>185</v>
      </c>
      <c r="AN7" s="484" t="s">
        <v>809</v>
      </c>
      <c r="AO7" s="484" t="s">
        <v>185</v>
      </c>
      <c r="AP7" s="484" t="s">
        <v>185</v>
      </c>
      <c r="AQ7" s="484" t="s">
        <v>185</v>
      </c>
      <c r="AR7" s="506" t="s">
        <v>804</v>
      </c>
      <c r="AS7" s="506" t="s">
        <v>805</v>
      </c>
      <c r="AT7" s="508" t="s">
        <v>807</v>
      </c>
      <c r="AU7" s="508" t="s">
        <v>810</v>
      </c>
      <c r="AV7" s="484" t="s">
        <v>810</v>
      </c>
      <c r="AW7" s="508" t="s">
        <v>826</v>
      </c>
      <c r="AX7" s="484" t="s">
        <v>826</v>
      </c>
      <c r="AY7" s="484" t="s">
        <v>826</v>
      </c>
      <c r="AZ7" s="484" t="s">
        <v>826</v>
      </c>
      <c r="BA7" s="222"/>
      <c r="BB7" s="509" t="s">
        <v>811</v>
      </c>
      <c r="BC7" s="488" t="s">
        <v>812</v>
      </c>
      <c r="BD7" s="488"/>
      <c r="BE7" s="514"/>
      <c r="BF7" s="484" t="s">
        <v>400</v>
      </c>
      <c r="BG7" s="510" t="s">
        <v>132</v>
      </c>
      <c r="BH7" s="510" t="s">
        <v>133</v>
      </c>
      <c r="BI7" s="484" t="s">
        <v>813</v>
      </c>
      <c r="BJ7" s="484" t="s">
        <v>814</v>
      </c>
      <c r="BK7" s="484" t="s">
        <v>815</v>
      </c>
      <c r="BL7" s="510" t="s">
        <v>816</v>
      </c>
      <c r="BM7" s="510" t="s">
        <v>817</v>
      </c>
      <c r="BN7" s="484" t="s">
        <v>818</v>
      </c>
      <c r="BO7" s="484" t="s">
        <v>819</v>
      </c>
      <c r="BP7" s="512"/>
      <c r="BQ7" s="512"/>
      <c r="BR7" s="515"/>
      <c r="BU7" s="424" t="s">
        <v>822</v>
      </c>
      <c r="BV7" s="424" t="s">
        <v>187</v>
      </c>
      <c r="BW7" s="516" t="s">
        <v>187</v>
      </c>
      <c r="BX7" s="516" t="s">
        <v>187</v>
      </c>
      <c r="BY7" s="516" t="s">
        <v>187</v>
      </c>
      <c r="BZ7" s="516" t="s">
        <v>807</v>
      </c>
      <c r="CA7" s="516" t="s">
        <v>804</v>
      </c>
      <c r="CB7" s="516" t="s">
        <v>805</v>
      </c>
      <c r="CD7" s="424" t="s">
        <v>823</v>
      </c>
      <c r="CE7" s="424" t="s">
        <v>823</v>
      </c>
      <c r="CF7" s="424" t="s">
        <v>824</v>
      </c>
      <c r="CG7" s="424" t="s">
        <v>824</v>
      </c>
      <c r="CH7" s="424" t="s">
        <v>824</v>
      </c>
      <c r="CI7" s="424" t="s">
        <v>824</v>
      </c>
      <c r="CK7" s="69" t="str">
        <f>BV7</f>
        <v>DLPNO-CCSD</v>
      </c>
      <c r="CL7" s="69" t="str">
        <f>BW7</f>
        <v>DLPNO-CCSD</v>
      </c>
      <c r="CM7" s="69" t="str">
        <f>BX7</f>
        <v>DLPNO-CCSD</v>
      </c>
      <c r="CN7" s="69" t="str">
        <f>BY7</f>
        <v>DLPNO-CCSD</v>
      </c>
      <c r="CO7" s="69" t="str">
        <f>BZ7</f>
        <v>Hansen_perscomm</v>
      </c>
      <c r="CP7" s="69" t="str">
        <f>CA7</f>
        <v>Extrap{6,7}</v>
      </c>
      <c r="CQ7" s="69" t="str">
        <f>CB7</f>
        <v>Extrap{7,8}</v>
      </c>
      <c r="CR7" s="69" t="str">
        <f t="shared" si="7"/>
        <v>PNO-LCCSD</v>
      </c>
      <c r="CS7" s="69" t="str">
        <f t="shared" si="7"/>
        <v>PNO-LCCSD</v>
      </c>
      <c r="CT7" s="69" t="str">
        <f t="shared" si="7"/>
        <v>LNO_CCSD</v>
      </c>
      <c r="CU7" s="69" t="str">
        <f t="shared" si="7"/>
        <v>LNO_CCSD</v>
      </c>
      <c r="CV7" s="69" t="str">
        <f t="shared" si="7"/>
        <v>LNO_CCSD</v>
      </c>
      <c r="CW7" s="69" t="str">
        <f t="shared" si="7"/>
        <v>LNO_CCSD</v>
      </c>
      <c r="CX7" s="424"/>
      <c r="CZ7" s="424" t="str">
        <f>BU7</f>
        <v>canon. CCSD</v>
      </c>
      <c r="DA7" s="424" t="str">
        <f>BV7</f>
        <v>DLPNO-CCSD</v>
      </c>
      <c r="DB7" s="424" t="str">
        <f>BW7</f>
        <v>DLPNO-CCSD</v>
      </c>
      <c r="DC7" s="424" t="str">
        <f>BX7</f>
        <v>DLPNO-CCSD</v>
      </c>
      <c r="DD7" s="424" t="str">
        <f>BY7</f>
        <v>DLPNO-CCSD</v>
      </c>
      <c r="DE7" s="522" t="str">
        <f>BZ7</f>
        <v>Hansen_perscomm</v>
      </c>
      <c r="DF7" s="516" t="s">
        <v>804</v>
      </c>
      <c r="DG7" s="516" t="s">
        <v>805</v>
      </c>
      <c r="DH7" s="522" t="str">
        <f t="shared" si="8"/>
        <v>PNO-LCCSD</v>
      </c>
      <c r="DI7" s="424" t="str">
        <f t="shared" si="8"/>
        <v>PNO-LCCSD</v>
      </c>
      <c r="DJ7" s="522" t="str">
        <f t="shared" si="8"/>
        <v>LNO_CCSD</v>
      </c>
      <c r="DK7" s="424" t="str">
        <f t="shared" si="8"/>
        <v>LNO_CCSD</v>
      </c>
      <c r="DL7" s="424" t="str">
        <f t="shared" si="8"/>
        <v>LNO_CCSD</v>
      </c>
      <c r="DM7" s="424" t="str">
        <f t="shared" si="8"/>
        <v>LNO_CCSD</v>
      </c>
      <c r="DO7" s="224" t="s">
        <v>811</v>
      </c>
      <c r="DP7" s="501" t="s">
        <v>812</v>
      </c>
    </row>
    <row r="8" spans="1:143" ht="17">
      <c r="A8" s="222" t="s">
        <v>0</v>
      </c>
      <c r="B8" s="222">
        <v>-4.4827239089999997</v>
      </c>
      <c r="C8" s="222">
        <v>-4.4634110549999999</v>
      </c>
      <c r="D8" s="222">
        <v>-4.4714954179999999</v>
      </c>
      <c r="E8" s="222">
        <v>-4.4685269170000002</v>
      </c>
      <c r="F8" s="487">
        <v>-4.4674781140000004</v>
      </c>
      <c r="G8" s="222">
        <v>-4.4776310099999996</v>
      </c>
      <c r="H8" s="365">
        <v>-4.4809161120000001</v>
      </c>
      <c r="I8" s="222">
        <v>-4.4792472649999997</v>
      </c>
      <c r="J8" s="222">
        <v>-4.4851370189999997</v>
      </c>
      <c r="K8" s="222">
        <v>-4.4839073520000001</v>
      </c>
      <c r="L8" s="222"/>
      <c r="M8" s="489">
        <v>-4.4666610000000002</v>
      </c>
      <c r="N8" s="222">
        <v>-4.476736475</v>
      </c>
      <c r="O8" s="222">
        <v>-4.4833888909999997</v>
      </c>
      <c r="P8" s="222">
        <v>-4.482578127</v>
      </c>
      <c r="Q8" s="222">
        <v>-4.4827886340000003</v>
      </c>
      <c r="R8" s="222">
        <v>-4.4823179089999998</v>
      </c>
      <c r="S8" s="222" t="s">
        <v>0</v>
      </c>
      <c r="T8" s="478">
        <v>99.57</v>
      </c>
      <c r="U8" s="478">
        <v>99.75</v>
      </c>
      <c r="V8" s="478">
        <v>99.68</v>
      </c>
      <c r="W8" s="478">
        <v>99.66</v>
      </c>
      <c r="X8" s="478">
        <v>99.89</v>
      </c>
      <c r="Y8" s="478">
        <v>99.96</v>
      </c>
      <c r="Z8" s="478">
        <v>99.92</v>
      </c>
      <c r="AA8" s="478">
        <v>100.05</v>
      </c>
      <c r="AB8" s="478">
        <v>100.03</v>
      </c>
      <c r="AC8" s="478">
        <v>99.64</v>
      </c>
      <c r="AD8" s="478">
        <v>99.87</v>
      </c>
      <c r="AE8" s="478">
        <v>100.01</v>
      </c>
      <c r="AF8" s="478">
        <v>100</v>
      </c>
      <c r="AG8" s="478">
        <v>100</v>
      </c>
      <c r="AH8" s="478">
        <v>99.99</v>
      </c>
      <c r="AI8" s="478" t="s">
        <v>0</v>
      </c>
      <c r="AJ8" s="222" t="s">
        <v>118</v>
      </c>
      <c r="AK8" s="478">
        <v>-13.93</v>
      </c>
      <c r="AL8" s="478">
        <v>0.28000000000000003</v>
      </c>
      <c r="AM8" s="478">
        <v>0.05</v>
      </c>
      <c r="AN8" s="478">
        <v>0.4</v>
      </c>
      <c r="AO8" s="478">
        <v>0.32</v>
      </c>
      <c r="AP8" s="478">
        <v>0.14000000000000001</v>
      </c>
      <c r="AQ8" s="478">
        <v>0.15</v>
      </c>
      <c r="AR8" s="478">
        <v>0.01</v>
      </c>
      <c r="AS8" s="478">
        <v>0.17</v>
      </c>
      <c r="AT8" s="491">
        <v>0.05</v>
      </c>
      <c r="AU8" s="491">
        <v>-0.17</v>
      </c>
      <c r="AV8" s="478">
        <v>0.13</v>
      </c>
      <c r="AW8" s="491">
        <v>-0.1</v>
      </c>
      <c r="AX8" s="478">
        <v>-0.01</v>
      </c>
      <c r="AY8" s="478">
        <v>0</v>
      </c>
      <c r="AZ8" s="478">
        <v>-0.02</v>
      </c>
      <c r="BA8" s="222"/>
      <c r="BB8" s="478">
        <v>0.03</v>
      </c>
      <c r="BC8" s="478">
        <v>0.04</v>
      </c>
      <c r="BD8" s="478"/>
      <c r="BE8" s="222" t="s">
        <v>118</v>
      </c>
      <c r="BF8" s="222" t="s">
        <v>0</v>
      </c>
      <c r="BG8" s="492">
        <v>27.06</v>
      </c>
      <c r="BH8" s="492">
        <v>29.59</v>
      </c>
      <c r="BI8" s="493">
        <v>27.1</v>
      </c>
      <c r="BJ8" s="493">
        <v>27.36</v>
      </c>
      <c r="BK8" s="493">
        <v>29.58</v>
      </c>
      <c r="BL8" s="365">
        <v>-1856.9202290000001</v>
      </c>
      <c r="BM8" s="494">
        <v>-1856.9109599999999</v>
      </c>
      <c r="BN8" s="494">
        <v>-1856.74504</v>
      </c>
      <c r="BO8" s="495">
        <v>-0.16591629199999999</v>
      </c>
      <c r="BP8" s="496">
        <v>0.03</v>
      </c>
      <c r="BQ8" s="496">
        <v>0.28999999999999998</v>
      </c>
      <c r="BR8" s="504">
        <v>-0.01</v>
      </c>
      <c r="BT8" s="439" t="s">
        <v>0</v>
      </c>
      <c r="BU8">
        <v>-4.3060395514950001</v>
      </c>
      <c r="BV8">
        <v>-4.3058501619999996</v>
      </c>
      <c r="BW8" s="224">
        <v>-4.2987003389999998</v>
      </c>
      <c r="BX8">
        <v>-4.3041855499999997</v>
      </c>
      <c r="BY8" s="445">
        <v>-4.306104264</v>
      </c>
      <c r="BZ8">
        <v>-4.30405689</v>
      </c>
      <c r="CA8" s="445">
        <v>-4.3082407520106969</v>
      </c>
      <c r="CB8" s="445">
        <v>-4.3078513436790518</v>
      </c>
      <c r="CD8" s="266">
        <v>-4.2952843012199082</v>
      </c>
      <c r="CE8">
        <v>-4.3026468760799617</v>
      </c>
      <c r="CF8">
        <v>-4.3017656574400007</v>
      </c>
      <c r="CG8">
        <v>-4.3055379118300152</v>
      </c>
      <c r="CH8">
        <v>-4.3057529412401436</v>
      </c>
      <c r="CI8" s="127">
        <v>-4.3065216628899634</v>
      </c>
      <c r="CJ8" t="str">
        <f>BT8</f>
        <v>01_end</v>
      </c>
      <c r="CK8" s="39">
        <v>99.995601770658737</v>
      </c>
      <c r="CL8" s="39">
        <v>99.82956003057491</v>
      </c>
      <c r="CM8" s="39">
        <v>99.956944160107483</v>
      </c>
      <c r="CN8" s="39">
        <v>100.00150283117993</v>
      </c>
      <c r="CO8" s="39">
        <v>99.953956263724706</v>
      </c>
      <c r="CP8" s="39">
        <v>100.05111891076182</v>
      </c>
      <c r="CQ8" s="39">
        <v>100.04207560479612</v>
      </c>
      <c r="CR8" s="39">
        <v>99.75022871605168</v>
      </c>
      <c r="CS8" s="39">
        <v>99.921211234256759</v>
      </c>
      <c r="CT8" s="39">
        <v>99.900746521161992</v>
      </c>
      <c r="CU8" s="39">
        <v>99.988350323795544</v>
      </c>
      <c r="CV8" s="39">
        <v>99.993343993908354</v>
      </c>
      <c r="CW8" s="39">
        <v>100.01119616736442</v>
      </c>
      <c r="CX8" s="71" t="str">
        <f>BT8</f>
        <v>01_end</v>
      </c>
      <c r="CY8" t="s">
        <v>118</v>
      </c>
      <c r="CZ8" s="71">
        <v>-11.39391288663955</v>
      </c>
      <c r="DA8" s="71">
        <v>-0.10247028955437543</v>
      </c>
      <c r="DB8" s="71">
        <v>0.15477597495144479</v>
      </c>
      <c r="DC8" s="71">
        <v>0.10332333349925804</v>
      </c>
      <c r="DD8" s="71">
        <v>0.13570784377507117</v>
      </c>
      <c r="DE8" s="490">
        <v>7.4907101688133082E-3</v>
      </c>
      <c r="DF8" s="71">
        <v>6.5284531514685246E-2</v>
      </c>
      <c r="DG8" s="71">
        <v>0.16519546924656303</v>
      </c>
      <c r="DH8" s="490">
        <v>-0.35949806779555793</v>
      </c>
      <c r="DI8" s="71">
        <v>-6.5011310662955069E-2</v>
      </c>
      <c r="DJ8" s="490">
        <v>-0.40657589515788395</v>
      </c>
      <c r="DK8" s="71">
        <v>-0.13200966559168137</v>
      </c>
      <c r="DL8" s="71">
        <v>-0.1268505773168993</v>
      </c>
      <c r="DM8" s="71">
        <v>-5.3736596598728426E-2</v>
      </c>
      <c r="DO8" s="71">
        <f t="shared" ref="DO8:DO71" si="9">DK8+(DK8-DJ8)/2</f>
        <v>5.2734491914199211E-3</v>
      </c>
      <c r="DP8" s="71">
        <f>ABS(DO8-DL8)</f>
        <v>0.13212402650831923</v>
      </c>
    </row>
    <row r="9" spans="1:143" ht="17">
      <c r="A9" s="222" t="s">
        <v>1</v>
      </c>
      <c r="B9" s="222">
        <v>-4.4928396279999996</v>
      </c>
      <c r="C9" s="222">
        <v>-4.4725706159999996</v>
      </c>
      <c r="D9" s="222">
        <v>-4.4807275960000004</v>
      </c>
      <c r="E9" s="222">
        <v>-4.4783248929999999</v>
      </c>
      <c r="F9" s="487">
        <v>-4.4769631370000003</v>
      </c>
      <c r="G9" s="222">
        <v>-4.4875999230000003</v>
      </c>
      <c r="H9" s="365">
        <v>-4.490894978</v>
      </c>
      <c r="I9" s="222">
        <v>-4.4890589820000004</v>
      </c>
      <c r="J9" s="222">
        <v>-4.4954636710000004</v>
      </c>
      <c r="K9" s="222">
        <v>-4.4938952810000004</v>
      </c>
      <c r="L9" s="222"/>
      <c r="M9" s="489">
        <v>-4.4773759999999996</v>
      </c>
      <c r="N9" s="222">
        <v>-4.486984595</v>
      </c>
      <c r="O9" s="222">
        <v>-4.4935903860000002</v>
      </c>
      <c r="P9" s="222">
        <v>-4.4927236229999998</v>
      </c>
      <c r="Q9" s="222">
        <v>-4.4929306569999996</v>
      </c>
      <c r="R9" s="222">
        <v>-4.492370556</v>
      </c>
      <c r="S9" s="222" t="s">
        <v>1</v>
      </c>
      <c r="T9" s="478">
        <v>99.55</v>
      </c>
      <c r="U9" s="478">
        <v>99.73</v>
      </c>
      <c r="V9" s="478">
        <v>99.68</v>
      </c>
      <c r="W9" s="478">
        <v>99.65</v>
      </c>
      <c r="X9" s="478">
        <v>99.88</v>
      </c>
      <c r="Y9" s="478">
        <v>99.96</v>
      </c>
      <c r="Z9" s="478">
        <v>99.92</v>
      </c>
      <c r="AA9" s="478">
        <v>100.06</v>
      </c>
      <c r="AB9" s="478">
        <v>100.02</v>
      </c>
      <c r="AC9" s="478">
        <v>99.66</v>
      </c>
      <c r="AD9" s="478">
        <v>99.87</v>
      </c>
      <c r="AE9" s="478">
        <v>100.02</v>
      </c>
      <c r="AF9" s="478">
        <v>100</v>
      </c>
      <c r="AG9" s="478">
        <v>100</v>
      </c>
      <c r="AH9" s="478">
        <v>99.99</v>
      </c>
      <c r="AI9" s="478" t="s">
        <v>1</v>
      </c>
      <c r="AJ9" s="222" t="s">
        <v>119</v>
      </c>
      <c r="AK9" s="478">
        <v>-20.27</v>
      </c>
      <c r="AL9" s="478">
        <v>0.88</v>
      </c>
      <c r="AM9" s="478">
        <v>0.6</v>
      </c>
      <c r="AN9" s="478">
        <v>0.6</v>
      </c>
      <c r="AO9" s="478">
        <v>0.71</v>
      </c>
      <c r="AP9" s="478">
        <v>0.23</v>
      </c>
      <c r="AQ9" s="478">
        <v>0.24</v>
      </c>
      <c r="AR9" s="478">
        <v>-0.12</v>
      </c>
      <c r="AS9" s="478">
        <v>0.25</v>
      </c>
      <c r="AT9" s="491">
        <v>0.24</v>
      </c>
      <c r="AU9" s="491">
        <v>-0.55000000000000004</v>
      </c>
      <c r="AV9" s="478">
        <v>0.04</v>
      </c>
      <c r="AW9" s="491">
        <v>-0.16</v>
      </c>
      <c r="AX9" s="478">
        <v>-0.03</v>
      </c>
      <c r="AY9" s="478">
        <v>-0.02</v>
      </c>
      <c r="AZ9" s="478">
        <v>0.02</v>
      </c>
      <c r="BA9" s="222"/>
      <c r="BB9" s="478">
        <v>0.03</v>
      </c>
      <c r="BC9" s="478">
        <v>0.05</v>
      </c>
      <c r="BD9" s="478"/>
      <c r="BE9" s="222" t="s">
        <v>119</v>
      </c>
      <c r="BF9" s="222" t="s">
        <v>1</v>
      </c>
      <c r="BG9" s="492">
        <v>14.02</v>
      </c>
      <c r="BH9" s="492">
        <v>17.7</v>
      </c>
      <c r="BI9" s="493">
        <v>14.27</v>
      </c>
      <c r="BJ9" s="493">
        <v>14.65</v>
      </c>
      <c r="BK9" s="493">
        <v>17.82</v>
      </c>
      <c r="BL9" s="365">
        <v>-1856.9406630000001</v>
      </c>
      <c r="BM9" s="494">
        <v>-1856.9312</v>
      </c>
      <c r="BN9" s="494">
        <v>-1856.76379</v>
      </c>
      <c r="BO9" s="222">
        <v>-0.16741272300000001</v>
      </c>
      <c r="BP9" s="496">
        <v>0.25</v>
      </c>
      <c r="BQ9" s="496">
        <v>0.63</v>
      </c>
      <c r="BR9" s="504">
        <v>0.12</v>
      </c>
      <c r="BT9" s="439" t="s">
        <v>1</v>
      </c>
      <c r="BU9">
        <v>-4.3143276896440002</v>
      </c>
      <c r="BV9">
        <v>-4.3140657779999998</v>
      </c>
      <c r="BW9" s="224">
        <v>-4.3069268989999996</v>
      </c>
      <c r="BX9">
        <v>-4.3126065609999999</v>
      </c>
      <c r="BY9" s="445">
        <v>-4.3144579250000001</v>
      </c>
      <c r="BZ9">
        <v>-4.3121815840000002</v>
      </c>
      <c r="CA9" s="445">
        <v>-4.3168055201216244</v>
      </c>
      <c r="CB9" s="445">
        <v>-4.3161436793244734</v>
      </c>
      <c r="CD9" s="266">
        <v>-4.3043225704600445</v>
      </c>
      <c r="CE9">
        <v>-4.3112008097700709</v>
      </c>
      <c r="CF9">
        <v>-4.3100539001898142</v>
      </c>
      <c r="CG9">
        <v>-4.3139401234798243</v>
      </c>
      <c r="CH9">
        <v>-4.3141425288699793</v>
      </c>
      <c r="CI9" s="127">
        <v>-4.3148502184399149</v>
      </c>
      <c r="CJ9" t="str">
        <f>BT9</f>
        <v>01_start</v>
      </c>
      <c r="CK9" s="39">
        <v>99.99392925936921</v>
      </c>
      <c r="CL9" s="39">
        <v>99.828460163984175</v>
      </c>
      <c r="CM9" s="39">
        <v>99.960106677846198</v>
      </c>
      <c r="CN9" s="39">
        <v>100.00301867093482</v>
      </c>
      <c r="CO9" s="39">
        <v>99.950256313419317</v>
      </c>
      <c r="CP9" s="39">
        <v>100.05743259798211</v>
      </c>
      <c r="CQ9" s="39">
        <v>100.04209206650742</v>
      </c>
      <c r="CR9" s="39">
        <v>99.768095520236642</v>
      </c>
      <c r="CS9" s="39">
        <v>99.927523357082151</v>
      </c>
      <c r="CT9" s="39">
        <v>99.900939618832282</v>
      </c>
      <c r="CU9" s="39">
        <v>99.991016765715173</v>
      </c>
      <c r="CV9" s="39">
        <v>99.99570823573589</v>
      </c>
      <c r="CW9" s="39">
        <v>100.01211147677004</v>
      </c>
      <c r="CX9" s="71" t="str">
        <f>BT9</f>
        <v>01_start</v>
      </c>
      <c r="CY9" t="s">
        <v>119</v>
      </c>
      <c r="CZ9" s="71">
        <v>-16.594798312449523</v>
      </c>
      <c r="DA9" s="71">
        <v>-5.6961952096528989E-2</v>
      </c>
      <c r="DB9" s="71">
        <v>0.19341684844156148</v>
      </c>
      <c r="DC9" s="71">
        <v>1.9944357204572327E-2</v>
      </c>
      <c r="DD9" s="71">
        <v>9.4591632305469631E-2</v>
      </c>
      <c r="DE9" s="490">
        <v>0.1100534663856898</v>
      </c>
      <c r="DF9" s="71">
        <v>-0.10830339757914098</v>
      </c>
      <c r="DG9" s="71">
        <v>0.16256150036571507</v>
      </c>
      <c r="DH9" s="490">
        <v>-0.83021245372888686</v>
      </c>
      <c r="DI9" s="71">
        <v>-0.23180053776659904</v>
      </c>
      <c r="DJ9" s="490">
        <v>-0.40664153316196305</v>
      </c>
      <c r="DK9" s="71">
        <v>-0.20359187104754994</v>
      </c>
      <c r="DL9" s="71">
        <v>-0.19051109031128632</v>
      </c>
      <c r="DM9" s="71">
        <v>-7.9098899661037336E-2</v>
      </c>
      <c r="DO9" s="71">
        <f t="shared" si="9"/>
        <v>-0.10206703999034339</v>
      </c>
      <c r="DP9" s="71">
        <f>ABS(DO9-DL9)</f>
        <v>8.8444050320942935E-2</v>
      </c>
    </row>
    <row r="10" spans="1:143" ht="17">
      <c r="A10" s="222" t="s">
        <v>2</v>
      </c>
      <c r="B10" s="222">
        <v>-4.515030833</v>
      </c>
      <c r="C10" s="222">
        <v>-4.4943138359999999</v>
      </c>
      <c r="D10" s="222">
        <v>-4.5028386899999999</v>
      </c>
      <c r="E10" s="222">
        <v>-4.4998707600000003</v>
      </c>
      <c r="F10" s="487">
        <v>-4.4986464279999998</v>
      </c>
      <c r="G10" s="222">
        <v>-4.5095679019999997</v>
      </c>
      <c r="H10" s="365">
        <v>-4.5128404939999998</v>
      </c>
      <c r="I10" s="222">
        <v>-4.5111714699999999</v>
      </c>
      <c r="J10" s="222">
        <v>-4.5176421189999996</v>
      </c>
      <c r="K10" s="222">
        <v>-4.5158203439999998</v>
      </c>
      <c r="L10" s="222"/>
      <c r="M10" s="489">
        <v>-4.4998449999999997</v>
      </c>
      <c r="N10" s="222">
        <v>-4.5089740540000003</v>
      </c>
      <c r="O10" s="222">
        <v>-4.5159489109999997</v>
      </c>
      <c r="P10" s="222">
        <v>-4.5149343650000002</v>
      </c>
      <c r="Q10" s="222">
        <v>-4.5151274910000003</v>
      </c>
      <c r="R10" s="222">
        <v>-4.5145979460000003</v>
      </c>
      <c r="S10" s="222" t="s">
        <v>2</v>
      </c>
      <c r="T10" s="478">
        <v>99.54</v>
      </c>
      <c r="U10" s="478">
        <v>99.73</v>
      </c>
      <c r="V10" s="478">
        <v>99.66</v>
      </c>
      <c r="W10" s="478">
        <v>99.64</v>
      </c>
      <c r="X10" s="478">
        <v>99.88</v>
      </c>
      <c r="Y10" s="478">
        <v>99.95</v>
      </c>
      <c r="Z10" s="478">
        <v>99.91</v>
      </c>
      <c r="AA10" s="478">
        <v>100.06</v>
      </c>
      <c r="AB10" s="478">
        <v>100.02</v>
      </c>
      <c r="AC10" s="478">
        <v>99.66</v>
      </c>
      <c r="AD10" s="478">
        <v>99.87</v>
      </c>
      <c r="AE10" s="478">
        <v>100.02</v>
      </c>
      <c r="AF10" s="478">
        <v>100</v>
      </c>
      <c r="AG10" s="478">
        <v>100</v>
      </c>
      <c r="AH10" s="478">
        <v>99.99</v>
      </c>
      <c r="AI10" s="478" t="s">
        <v>2</v>
      </c>
      <c r="AJ10" s="222" t="s">
        <v>820</v>
      </c>
      <c r="AK10" s="478">
        <v>6.35</v>
      </c>
      <c r="AL10" s="478">
        <v>-0.6</v>
      </c>
      <c r="AM10" s="478">
        <v>-0.55000000000000004</v>
      </c>
      <c r="AN10" s="478">
        <v>-0.2</v>
      </c>
      <c r="AO10" s="478">
        <v>-0.4</v>
      </c>
      <c r="AP10" s="478">
        <v>-0.09</v>
      </c>
      <c r="AQ10" s="478">
        <v>-0.09</v>
      </c>
      <c r="AR10" s="478">
        <v>0.13</v>
      </c>
      <c r="AS10" s="478">
        <v>-0.08</v>
      </c>
      <c r="AT10" s="491">
        <v>-0.19</v>
      </c>
      <c r="AU10" s="491">
        <v>0.38</v>
      </c>
      <c r="AV10" s="478">
        <v>0.08</v>
      </c>
      <c r="AW10" s="491">
        <v>0.05</v>
      </c>
      <c r="AX10" s="478">
        <v>0.02</v>
      </c>
      <c r="AY10" s="478">
        <v>0.02</v>
      </c>
      <c r="AZ10" s="478">
        <v>-0.04</v>
      </c>
      <c r="BA10" s="222"/>
      <c r="BB10" s="478">
        <v>0</v>
      </c>
      <c r="BC10" s="478">
        <v>0.02</v>
      </c>
      <c r="BD10" s="478"/>
      <c r="BE10" s="222" t="s">
        <v>820</v>
      </c>
      <c r="BF10" s="222" t="s">
        <v>2</v>
      </c>
      <c r="BG10" s="492">
        <v>13.04</v>
      </c>
      <c r="BH10" s="492">
        <v>11.89</v>
      </c>
      <c r="BI10" s="493">
        <v>12.82</v>
      </c>
      <c r="BJ10" s="493">
        <v>12.7</v>
      </c>
      <c r="BK10" s="493">
        <v>11.76</v>
      </c>
      <c r="BL10" s="365">
        <v>-1856.8974840000001</v>
      </c>
      <c r="BM10" s="494">
        <v>-1856.8876</v>
      </c>
      <c r="BN10" s="494">
        <v>-1856.7166400000001</v>
      </c>
      <c r="BO10" s="222">
        <v>-0.17096320800000001</v>
      </c>
      <c r="BP10" s="496">
        <v>-0.22</v>
      </c>
      <c r="BQ10" s="496">
        <v>-0.34</v>
      </c>
      <c r="BR10" s="504">
        <v>-0.13</v>
      </c>
      <c r="BT10" s="439" t="s">
        <v>2</v>
      </c>
      <c r="BU10">
        <v>-4.3324850448500003</v>
      </c>
      <c r="BV10">
        <v>-4.3323864299999997</v>
      </c>
      <c r="BW10" s="224">
        <v>-4.3248376029999998</v>
      </c>
      <c r="BX10">
        <v>-4.3305992599999996</v>
      </c>
      <c r="BY10" s="445">
        <v>-4.3323990160000001</v>
      </c>
      <c r="BZ10">
        <v>-4.3303270019999998</v>
      </c>
      <c r="CA10" s="445">
        <v>-4.334858837808647</v>
      </c>
      <c r="CB10" s="445">
        <v>-4.3340377788040723</v>
      </c>
      <c r="CD10" s="266">
        <v>-4.3230528222800331</v>
      </c>
      <c r="CE10">
        <v>-4.3294617670899243</v>
      </c>
      <c r="CF10">
        <v>-4.3288591753000674</v>
      </c>
      <c r="CG10">
        <v>-4.3323078494699985</v>
      </c>
      <c r="CH10">
        <v>-4.3325020333300017</v>
      </c>
      <c r="CI10" s="127">
        <v>-4.3330932083599691</v>
      </c>
      <c r="CJ10" t="str">
        <f>BT10</f>
        <v>01_ts</v>
      </c>
      <c r="CK10" s="39">
        <v>99.99772382711123</v>
      </c>
      <c r="CL10" s="39">
        <v>99.823486018512838</v>
      </c>
      <c r="CM10" s="39">
        <v>99.956473367352018</v>
      </c>
      <c r="CN10" s="39">
        <v>99.998014330133628</v>
      </c>
      <c r="CO10" s="39">
        <v>99.950189260259165</v>
      </c>
      <c r="CP10" s="39">
        <v>100.05479056324657</v>
      </c>
      <c r="CQ10" s="39">
        <v>100.03583933788572</v>
      </c>
      <c r="CR10" s="39">
        <v>99.78229070678087</v>
      </c>
      <c r="CS10" s="39">
        <v>99.930218391320935</v>
      </c>
      <c r="CT10" s="39">
        <v>99.916309704190596</v>
      </c>
      <c r="CU10" s="39">
        <v>99.995910075207007</v>
      </c>
      <c r="CV10" s="39">
        <v>100.00039211860688</v>
      </c>
      <c r="CW10" s="39">
        <v>100.01403729046201</v>
      </c>
      <c r="CX10" s="71" t="str">
        <f>BT10</f>
        <v>01_ts</v>
      </c>
      <c r="CY10" t="s">
        <v>820</v>
      </c>
      <c r="CZ10" s="71">
        <v>5.2008854258099726</v>
      </c>
      <c r="DA10" s="71">
        <v>-4.5508337457844661E-2</v>
      </c>
      <c r="DB10" s="71">
        <v>-3.8640873490115801E-2</v>
      </c>
      <c r="DC10" s="71">
        <v>8.3378976294688378E-2</v>
      </c>
      <c r="DD10" s="71">
        <v>4.1116211469605091E-2</v>
      </c>
      <c r="DE10" s="490">
        <v>-0.10256275621687561</v>
      </c>
      <c r="DF10" s="71">
        <v>0.17358792909383022</v>
      </c>
      <c r="DG10" s="71">
        <v>2.6339688808523359E-3</v>
      </c>
      <c r="DH10" s="490">
        <v>0.47071438593332893</v>
      </c>
      <c r="DI10" s="71">
        <v>0.16678922710364485</v>
      </c>
      <c r="DJ10" s="490">
        <v>6.5638004080881274E-5</v>
      </c>
      <c r="DK10" s="71">
        <v>7.1582205455868575E-2</v>
      </c>
      <c r="DL10" s="71">
        <v>6.366051299438702E-2</v>
      </c>
      <c r="DM10" s="71">
        <v>2.5362303062310687E-2</v>
      </c>
      <c r="DO10" s="71">
        <f t="shared" si="9"/>
        <v>0.10734048918176242</v>
      </c>
      <c r="DP10" s="71">
        <f>ABS(DO10-DL10)</f>
        <v>4.3679976187375402E-2</v>
      </c>
    </row>
    <row r="11" spans="1:143" ht="17">
      <c r="A11" s="222" t="s">
        <v>3</v>
      </c>
      <c r="B11" s="222">
        <v>-3.8834731169999999</v>
      </c>
      <c r="C11" s="222">
        <v>-3.8673536479999999</v>
      </c>
      <c r="D11" s="222">
        <v>-3.8732899160000001</v>
      </c>
      <c r="E11" s="222">
        <v>-3.8727340419999998</v>
      </c>
      <c r="F11" s="487">
        <v>-3.8713662499999999</v>
      </c>
      <c r="G11" s="222">
        <v>-3.8794069740000001</v>
      </c>
      <c r="H11" s="365">
        <v>-3.8818507549999999</v>
      </c>
      <c r="I11" s="222">
        <v>-3.8810852439999999</v>
      </c>
      <c r="J11" s="222">
        <v>-3.8853514599999999</v>
      </c>
      <c r="K11" s="222">
        <v>-3.8840759330000001</v>
      </c>
      <c r="L11" s="222"/>
      <c r="M11" s="489">
        <v>-3.8725179999999999</v>
      </c>
      <c r="N11" s="222">
        <v>-3.8792778530000001</v>
      </c>
      <c r="O11" s="222">
        <v>-3.8824685809999999</v>
      </c>
      <c r="P11" s="222">
        <v>-3.8828422570000001</v>
      </c>
      <c r="Q11" s="222">
        <v>-3.8830356030000002</v>
      </c>
      <c r="R11" s="222">
        <v>-3.882942538</v>
      </c>
      <c r="S11" s="222" t="s">
        <v>3</v>
      </c>
      <c r="T11" s="478">
        <v>99.58</v>
      </c>
      <c r="U11" s="478">
        <v>99.74</v>
      </c>
      <c r="V11" s="478">
        <v>99.72</v>
      </c>
      <c r="W11" s="478">
        <v>99.69</v>
      </c>
      <c r="X11" s="478">
        <v>99.9</v>
      </c>
      <c r="Y11" s="478">
        <v>99.96</v>
      </c>
      <c r="Z11" s="478">
        <v>99.94</v>
      </c>
      <c r="AA11" s="478">
        <v>100.05</v>
      </c>
      <c r="AB11" s="478">
        <v>100.02</v>
      </c>
      <c r="AC11" s="478">
        <v>99.72</v>
      </c>
      <c r="AD11" s="478">
        <v>99.89</v>
      </c>
      <c r="AE11" s="478">
        <v>99.97</v>
      </c>
      <c r="AF11" s="478">
        <v>99.98</v>
      </c>
      <c r="AG11" s="478">
        <v>99.99</v>
      </c>
      <c r="AH11" s="478">
        <v>99.99</v>
      </c>
      <c r="AI11" s="478" t="s">
        <v>3</v>
      </c>
      <c r="AJ11" s="222" t="s">
        <v>118</v>
      </c>
      <c r="AK11" s="478">
        <v>-4.78</v>
      </c>
      <c r="AL11" s="478">
        <v>0.11</v>
      </c>
      <c r="AM11" s="478">
        <v>0.13</v>
      </c>
      <c r="AN11" s="478">
        <v>-0.09</v>
      </c>
      <c r="AO11" s="478">
        <v>0.08</v>
      </c>
      <c r="AP11" s="478">
        <v>-0.04</v>
      </c>
      <c r="AQ11" s="478">
        <v>-0.05</v>
      </c>
      <c r="AR11" s="478">
        <v>-0.12</v>
      </c>
      <c r="AS11" s="478">
        <v>-0.06</v>
      </c>
      <c r="AT11" s="491">
        <v>0</v>
      </c>
      <c r="AU11" s="491">
        <v>0.08</v>
      </c>
      <c r="AV11" s="478">
        <v>0.13</v>
      </c>
      <c r="AW11" s="491">
        <v>0.06</v>
      </c>
      <c r="AX11" s="478">
        <v>-0.02</v>
      </c>
      <c r="AY11" s="478">
        <v>-0.03</v>
      </c>
      <c r="AZ11" s="478">
        <v>-0.01</v>
      </c>
      <c r="BA11" s="222"/>
      <c r="BB11" s="478">
        <v>-0.06</v>
      </c>
      <c r="BC11" s="478">
        <v>0.03</v>
      </c>
      <c r="BD11" s="478"/>
      <c r="BE11" s="222" t="s">
        <v>118</v>
      </c>
      <c r="BF11" s="222" t="s">
        <v>3</v>
      </c>
      <c r="BG11" s="492">
        <v>5.63</v>
      </c>
      <c r="BH11" s="492">
        <v>6.36</v>
      </c>
      <c r="BI11" s="493">
        <v>5.62</v>
      </c>
      <c r="BJ11" s="493">
        <v>5.57</v>
      </c>
      <c r="BK11" s="493">
        <v>6.36</v>
      </c>
      <c r="BL11" s="365">
        <v>-1687.8279239999999</v>
      </c>
      <c r="BM11" s="494">
        <v>-1687.8211100000001</v>
      </c>
      <c r="BN11" s="494">
        <v>-1687.68607</v>
      </c>
      <c r="BO11" s="222">
        <v>-0.13504150300000001</v>
      </c>
      <c r="BP11" s="496">
        <v>-0.01</v>
      </c>
      <c r="BQ11" s="496">
        <v>-0.06</v>
      </c>
      <c r="BR11" s="504">
        <v>0</v>
      </c>
      <c r="BT11" s="439" t="s">
        <v>3</v>
      </c>
      <c r="BU11">
        <v>-3.7405929103509998</v>
      </c>
      <c r="BV11">
        <v>-3.73817741</v>
      </c>
      <c r="BW11" s="224">
        <v>-3.734473446</v>
      </c>
      <c r="BX11">
        <v>-3.7389245390000001</v>
      </c>
      <c r="BY11" s="445">
        <v>-3.740364552</v>
      </c>
      <c r="BZ11">
        <v>-3.7392314880000002</v>
      </c>
      <c r="CA11" s="445">
        <v>-3.7422152203034909</v>
      </c>
      <c r="CB11" s="445">
        <v>-3.7416757518191859</v>
      </c>
      <c r="CD11" s="266">
        <v>-3.7333407594999244</v>
      </c>
      <c r="CE11">
        <v>-3.7381586049600628</v>
      </c>
      <c r="CF11">
        <v>-3.7363775428598274</v>
      </c>
      <c r="CG11">
        <v>-3.739793064720061</v>
      </c>
      <c r="CH11">
        <v>-3.7400226044198916</v>
      </c>
      <c r="CI11" s="127">
        <v>-3.7407680477699614</v>
      </c>
      <c r="CJ11" t="str">
        <f>BT11</f>
        <v>02_end</v>
      </c>
      <c r="CK11" s="39">
        <v>99.935424666386027</v>
      </c>
      <c r="CL11" s="39">
        <v>99.836403893776676</v>
      </c>
      <c r="CM11" s="39">
        <v>99.955398211166397</v>
      </c>
      <c r="CN11" s="39">
        <v>99.993895129556378</v>
      </c>
      <c r="CO11" s="39">
        <v>99.963604102781886</v>
      </c>
      <c r="CP11" s="39">
        <v>100.0433703958536</v>
      </c>
      <c r="CQ11" s="39">
        <v>100.02894839118125</v>
      </c>
      <c r="CR11" s="39">
        <v>99.806122958983124</v>
      </c>
      <c r="CS11" s="39">
        <v>99.934921937530262</v>
      </c>
      <c r="CT11" s="39">
        <v>99.887307504660356</v>
      </c>
      <c r="CU11" s="39">
        <v>99.978617143054365</v>
      </c>
      <c r="CV11" s="39">
        <v>99.98475359535837</v>
      </c>
      <c r="CW11" s="39">
        <v>100.00468207642903</v>
      </c>
      <c r="CX11" s="71" t="str">
        <f>BT11</f>
        <v>02_end</v>
      </c>
      <c r="CY11" t="s">
        <v>118</v>
      </c>
      <c r="CZ11" s="71">
        <v>-4.0433215634316291</v>
      </c>
      <c r="DA11" s="71">
        <v>0.41056678388299828</v>
      </c>
      <c r="DB11" s="71">
        <v>3.3079031515656609E-2</v>
      </c>
      <c r="DC11" s="71">
        <v>-2.5421169131448984E-2</v>
      </c>
      <c r="DD11" s="71">
        <v>-4.5881743888443793E-2</v>
      </c>
      <c r="DE11" s="490">
        <v>8.2484806008027434E-3</v>
      </c>
      <c r="DF11" s="71">
        <v>-6.8670213022439586E-2</v>
      </c>
      <c r="DG11" s="71">
        <v>-6.4512063143767936E-2</v>
      </c>
      <c r="DH11" s="490">
        <v>-5.5123641108956178E-2</v>
      </c>
      <c r="DI11" s="71">
        <v>2.1893241133632557E-3</v>
      </c>
      <c r="DJ11" s="490">
        <v>1.5310980073328651E-3</v>
      </c>
      <c r="DK11" s="71">
        <v>-3.0423718718468606E-2</v>
      </c>
      <c r="DL11" s="71">
        <v>-4.1362878408503612E-2</v>
      </c>
      <c r="DM11" s="71">
        <v>3.9208043407246151E-4</v>
      </c>
      <c r="DO11" s="71">
        <f t="shared" si="9"/>
        <v>-4.6401127081369342E-2</v>
      </c>
      <c r="DP11" s="71">
        <f>ABS(DO11-DL11)</f>
        <v>5.0382486728657305E-3</v>
      </c>
    </row>
    <row r="12" spans="1:143" ht="17">
      <c r="A12" s="222" t="s">
        <v>4</v>
      </c>
      <c r="B12" s="222">
        <v>-3.8876837420000001</v>
      </c>
      <c r="C12" s="222">
        <v>-3.871213112</v>
      </c>
      <c r="D12" s="222">
        <v>-3.8774679600000002</v>
      </c>
      <c r="E12" s="222">
        <v>-3.8763445540000001</v>
      </c>
      <c r="F12" s="487">
        <v>-3.8754670770000001</v>
      </c>
      <c r="G12" s="222">
        <v>-3.8834198139999998</v>
      </c>
      <c r="H12" s="365">
        <v>-3.8859430609999999</v>
      </c>
      <c r="I12" s="222">
        <v>-3.885105196</v>
      </c>
      <c r="J12" s="222">
        <v>-3.8892992510000002</v>
      </c>
      <c r="K12" s="222">
        <v>-3.8882405969999998</v>
      </c>
      <c r="L12" s="222"/>
      <c r="M12" s="489">
        <v>-3.8775569999999999</v>
      </c>
      <c r="N12" s="222">
        <v>-3.8837234249999999</v>
      </c>
      <c r="O12" s="222">
        <v>-3.8870030529999999</v>
      </c>
      <c r="P12" s="222">
        <v>-3.8871914589999998</v>
      </c>
      <c r="Q12" s="222">
        <v>-3.887378124</v>
      </c>
      <c r="R12" s="222">
        <v>-3.887142442</v>
      </c>
      <c r="S12" s="222" t="s">
        <v>4</v>
      </c>
      <c r="T12" s="478">
        <v>99.58</v>
      </c>
      <c r="U12" s="478">
        <v>99.74</v>
      </c>
      <c r="V12" s="478">
        <v>99.71</v>
      </c>
      <c r="W12" s="478">
        <v>99.69</v>
      </c>
      <c r="X12" s="478">
        <v>99.89</v>
      </c>
      <c r="Y12" s="478">
        <v>99.96</v>
      </c>
      <c r="Z12" s="478">
        <v>99.93</v>
      </c>
      <c r="AA12" s="478">
        <v>100.04</v>
      </c>
      <c r="AB12" s="478">
        <v>100.01</v>
      </c>
      <c r="AC12" s="478">
        <v>99.74</v>
      </c>
      <c r="AD12" s="478">
        <v>99.9</v>
      </c>
      <c r="AE12" s="478">
        <v>99.98</v>
      </c>
      <c r="AF12" s="478">
        <v>99.99</v>
      </c>
      <c r="AG12" s="478">
        <v>99.99</v>
      </c>
      <c r="AH12" s="478">
        <v>99.99</v>
      </c>
      <c r="AI12" s="478" t="s">
        <v>4</v>
      </c>
      <c r="AJ12" s="222" t="s">
        <v>119</v>
      </c>
      <c r="AK12" s="478">
        <v>-7.42</v>
      </c>
      <c r="AL12" s="478">
        <v>0.33</v>
      </c>
      <c r="AM12" s="478">
        <v>0.15</v>
      </c>
      <c r="AN12" s="478">
        <v>0.28999999999999998</v>
      </c>
      <c r="AO12" s="478">
        <v>0.15</v>
      </c>
      <c r="AP12" s="478">
        <v>0.09</v>
      </c>
      <c r="AQ12" s="478">
        <v>0.02</v>
      </c>
      <c r="AR12" s="478">
        <v>0.04</v>
      </c>
      <c r="AS12" s="478">
        <v>-0.03</v>
      </c>
      <c r="AT12" s="491">
        <v>0.12</v>
      </c>
      <c r="AU12" s="491">
        <v>-0.44</v>
      </c>
      <c r="AV12" s="478">
        <v>-0.02</v>
      </c>
      <c r="AW12" s="491">
        <v>-0.14000000000000001</v>
      </c>
      <c r="AX12" s="478">
        <v>-0.1</v>
      </c>
      <c r="AY12" s="478">
        <v>-0.11</v>
      </c>
      <c r="AZ12" s="478">
        <v>0</v>
      </c>
      <c r="BA12" s="222"/>
      <c r="BB12" s="478">
        <v>-0.09</v>
      </c>
      <c r="BC12" s="478">
        <v>0.03</v>
      </c>
      <c r="BD12" s="478"/>
      <c r="BE12" s="222" t="s">
        <v>119</v>
      </c>
      <c r="BF12" s="222" t="s">
        <v>4</v>
      </c>
      <c r="BG12" s="492">
        <v>25.1</v>
      </c>
      <c r="BH12" s="492">
        <v>27.51</v>
      </c>
      <c r="BI12" s="493">
        <v>25.17</v>
      </c>
      <c r="BJ12" s="493">
        <v>25.38</v>
      </c>
      <c r="BK12" s="493">
        <v>27.54</v>
      </c>
      <c r="BL12" s="365">
        <v>-1687.7967550000001</v>
      </c>
      <c r="BM12" s="494">
        <v>-1687.78954</v>
      </c>
      <c r="BN12" s="494">
        <v>-1687.6523199999999</v>
      </c>
      <c r="BO12" s="222">
        <v>-0.13722094100000001</v>
      </c>
      <c r="BP12" s="496">
        <v>7.0000000000000007E-2</v>
      </c>
      <c r="BQ12" s="496">
        <v>0.28000000000000003</v>
      </c>
      <c r="BR12" s="504">
        <v>0.03</v>
      </c>
      <c r="BT12" s="439" t="s">
        <v>4</v>
      </c>
      <c r="BU12">
        <v>-3.7421336467059998</v>
      </c>
      <c r="BV12">
        <v>-3.7404256139999998</v>
      </c>
      <c r="BW12" s="224">
        <v>-3.736026399</v>
      </c>
      <c r="BX12">
        <v>-3.7403775420000001</v>
      </c>
      <c r="BY12" s="445">
        <v>-3.7418510089999999</v>
      </c>
      <c r="BZ12">
        <v>-3.7406662690000001</v>
      </c>
      <c r="CA12" s="445">
        <v>-3.7435943305323707</v>
      </c>
      <c r="CB12" s="445">
        <v>-3.7431926702655418</v>
      </c>
      <c r="CD12" s="266">
        <v>-3.7356175666200215</v>
      </c>
      <c r="CE12">
        <v>-3.7398777000798873</v>
      </c>
      <c r="CF12">
        <v>-3.7382743435598513</v>
      </c>
      <c r="CG12">
        <v>-3.7414449582199722</v>
      </c>
      <c r="CH12">
        <v>-3.7416538733400557</v>
      </c>
      <c r="CI12" s="127">
        <v>-3.7423184337599196</v>
      </c>
      <c r="CJ12" t="str">
        <f>BT12</f>
        <v>02_start</v>
      </c>
      <c r="CK12" s="39">
        <v>99.95435671551968</v>
      </c>
      <c r="CL12" s="39">
        <v>99.836797712679882</v>
      </c>
      <c r="CM12" s="39">
        <v>99.953072100790791</v>
      </c>
      <c r="CN12" s="39">
        <v>99.992447150938915</v>
      </c>
      <c r="CO12" s="39">
        <v>99.960787672367303</v>
      </c>
      <c r="CP12" s="39">
        <v>100.03903344894313</v>
      </c>
      <c r="CQ12" s="39">
        <v>100.02829999298594</v>
      </c>
      <c r="CR12" s="39">
        <v>99.82587259833133</v>
      </c>
      <c r="CS12" s="39">
        <v>99.93971496373203</v>
      </c>
      <c r="CT12" s="39">
        <v>99.896868911949582</v>
      </c>
      <c r="CU12" s="39">
        <v>99.981596368514687</v>
      </c>
      <c r="CV12" s="39">
        <v>99.987179149350624</v>
      </c>
      <c r="CW12" s="39">
        <v>100.00493801321292</v>
      </c>
      <c r="CX12" s="71" t="str">
        <f>BT12</f>
        <v>02_start</v>
      </c>
      <c r="CY12" t="s">
        <v>119</v>
      </c>
      <c r="CZ12" s="71">
        <v>-5.0101482631894774</v>
      </c>
      <c r="DA12" s="71">
        <v>-3.3375884297033309E-2</v>
      </c>
      <c r="DB12" s="71">
        <v>2.5412970719989936E-2</v>
      </c>
      <c r="DC12" s="71">
        <v>2.9632344597928295E-2</v>
      </c>
      <c r="DD12" s="71">
        <v>-1.1820932972057996E-2</v>
      </c>
      <c r="DE12" s="490">
        <v>7.4736472439187907E-2</v>
      </c>
      <c r="DF12" s="71">
        <v>3.275171656624451E-2</v>
      </c>
      <c r="DG12" s="71">
        <v>-4.9566099199335745E-2</v>
      </c>
      <c r="DH12" s="490">
        <v>-0.51701503887970812</v>
      </c>
      <c r="DI12" s="71">
        <v>-0.10973249522229267</v>
      </c>
      <c r="DJ12" s="490">
        <v>-0.22190266110650381</v>
      </c>
      <c r="DK12" s="71">
        <v>-0.10017588314317205</v>
      </c>
      <c r="DL12" s="71">
        <v>-9.8172923108354126E-2</v>
      </c>
      <c r="DM12" s="71">
        <v>-5.6631571737284503E-3</v>
      </c>
      <c r="DO12" s="71">
        <f t="shared" si="9"/>
        <v>-3.9312494161506173E-2</v>
      </c>
      <c r="DP12" s="71">
        <f t="shared" ref="DP12:DP75" si="10">ABS(DO12-DL12)</f>
        <v>5.8860428946847954E-2</v>
      </c>
    </row>
    <row r="13" spans="1:143" ht="17">
      <c r="A13" s="222" t="s">
        <v>5</v>
      </c>
      <c r="B13" s="222">
        <v>-3.8952977959999999</v>
      </c>
      <c r="C13" s="222">
        <v>-3.878659769</v>
      </c>
      <c r="D13" s="222">
        <v>-3.8848704060000001</v>
      </c>
      <c r="E13" s="222">
        <v>-3.8840970509999999</v>
      </c>
      <c r="F13" s="487">
        <v>-3.8829597119999999</v>
      </c>
      <c r="G13" s="222">
        <v>-3.8910953689999999</v>
      </c>
      <c r="H13" s="365">
        <v>-3.893636731</v>
      </c>
      <c r="I13" s="222">
        <v>-3.892723535</v>
      </c>
      <c r="J13" s="222">
        <v>-3.8971100390000002</v>
      </c>
      <c r="K13" s="222">
        <v>-3.8959507609999999</v>
      </c>
      <c r="L13" s="222"/>
      <c r="M13" s="489">
        <v>-3.8850440000000002</v>
      </c>
      <c r="N13" s="222">
        <v>-3.8911315819999999</v>
      </c>
      <c r="O13" s="222">
        <v>-3.8945192400000002</v>
      </c>
      <c r="P13" s="222">
        <v>-3.8948338580000001</v>
      </c>
      <c r="Q13" s="222">
        <v>-3.895042621</v>
      </c>
      <c r="R13" s="222">
        <v>-3.8947689009999999</v>
      </c>
      <c r="S13" s="222" t="s">
        <v>5</v>
      </c>
      <c r="T13" s="478">
        <v>99.57</v>
      </c>
      <c r="U13" s="478">
        <v>99.73</v>
      </c>
      <c r="V13" s="478">
        <v>99.71</v>
      </c>
      <c r="W13" s="478">
        <v>99.68</v>
      </c>
      <c r="X13" s="478">
        <v>99.89</v>
      </c>
      <c r="Y13" s="478">
        <v>99.96</v>
      </c>
      <c r="Z13" s="478">
        <v>99.93</v>
      </c>
      <c r="AA13" s="478">
        <v>100.05</v>
      </c>
      <c r="AB13" s="478">
        <v>100.02</v>
      </c>
      <c r="AC13" s="478">
        <v>99.74</v>
      </c>
      <c r="AD13" s="478">
        <v>99.89</v>
      </c>
      <c r="AE13" s="478">
        <v>99.98</v>
      </c>
      <c r="AF13" s="478">
        <v>99.99</v>
      </c>
      <c r="AG13" s="478">
        <v>99.99</v>
      </c>
      <c r="AH13" s="478">
        <v>99.99</v>
      </c>
      <c r="AI13" s="478" t="s">
        <v>5</v>
      </c>
      <c r="AJ13" s="222" t="s">
        <v>820</v>
      </c>
      <c r="AK13" s="478">
        <v>2.64</v>
      </c>
      <c r="AL13" s="478">
        <v>-0.22</v>
      </c>
      <c r="AM13" s="478">
        <v>-0.02</v>
      </c>
      <c r="AN13" s="478">
        <v>-0.38</v>
      </c>
      <c r="AO13" s="478">
        <v>-7.0000000000000007E-2</v>
      </c>
      <c r="AP13" s="478">
        <v>-0.12</v>
      </c>
      <c r="AQ13" s="478">
        <v>-7.0000000000000007E-2</v>
      </c>
      <c r="AR13" s="478">
        <v>-0.16</v>
      </c>
      <c r="AS13" s="478">
        <v>-0.03</v>
      </c>
      <c r="AT13" s="491">
        <v>-0.12</v>
      </c>
      <c r="AU13" s="491">
        <v>0.52</v>
      </c>
      <c r="AV13" s="478">
        <v>0.15</v>
      </c>
      <c r="AW13" s="491">
        <v>0.2</v>
      </c>
      <c r="AX13" s="478">
        <v>0.09</v>
      </c>
      <c r="AY13" s="478">
        <v>0.08</v>
      </c>
      <c r="AZ13" s="478">
        <v>-0.01</v>
      </c>
      <c r="BA13" s="222"/>
      <c r="BB13" s="478">
        <v>0.03</v>
      </c>
      <c r="BC13" s="478">
        <v>0.05</v>
      </c>
      <c r="BD13" s="478"/>
      <c r="BE13" s="222" t="s">
        <v>820</v>
      </c>
      <c r="BF13" s="222" t="s">
        <v>5</v>
      </c>
      <c r="BG13" s="492">
        <v>-19.47</v>
      </c>
      <c r="BH13" s="492">
        <v>-21.15</v>
      </c>
      <c r="BI13" s="493">
        <v>-19.559999999999999</v>
      </c>
      <c r="BJ13" s="493">
        <v>-19.809999999999999</v>
      </c>
      <c r="BK13" s="493">
        <v>-21.18</v>
      </c>
      <c r="BL13" s="365">
        <v>-1687.787806</v>
      </c>
      <c r="BM13" s="494">
        <v>-1687.7806700000001</v>
      </c>
      <c r="BN13" s="494">
        <v>-1687.6421800000001</v>
      </c>
      <c r="BO13" s="222">
        <v>-0.138487255</v>
      </c>
      <c r="BP13" s="496">
        <v>-0.09</v>
      </c>
      <c r="BQ13" s="496">
        <v>-0.34</v>
      </c>
      <c r="BR13" s="504">
        <v>-0.03</v>
      </c>
      <c r="BT13" s="439" t="s">
        <v>5</v>
      </c>
      <c r="BU13">
        <v>-3.748577089496</v>
      </c>
      <c r="BV13">
        <v>-3.7462147770000001</v>
      </c>
      <c r="BW13" s="224">
        <v>-3.742417127</v>
      </c>
      <c r="BX13">
        <v>-3.7468614960000002</v>
      </c>
      <c r="BY13" s="445">
        <v>-3.748367569</v>
      </c>
      <c r="BZ13">
        <v>-3.7470965669999998</v>
      </c>
      <c r="CA13" s="445">
        <v>-3.7501472062680432</v>
      </c>
      <c r="CB13" s="445">
        <v>-3.7497389195678634</v>
      </c>
      <c r="CD13" s="266">
        <v>-3.74214885452011</v>
      </c>
      <c r="CE13">
        <v>-3.7463176539599772</v>
      </c>
      <c r="CF13">
        <v>-3.7447153463899667</v>
      </c>
      <c r="CG13">
        <v>-3.7479368842898566</v>
      </c>
      <c r="CH13">
        <v>-3.7481632320698282</v>
      </c>
      <c r="CI13" s="127">
        <v>-3.7487612517300022</v>
      </c>
      <c r="CJ13" t="str">
        <f>BT13</f>
        <v>02_ts</v>
      </c>
      <c r="CK13" s="39">
        <v>99.936981088034187</v>
      </c>
      <c r="CL13" s="39">
        <v>99.835671980355926</v>
      </c>
      <c r="CM13" s="39">
        <v>99.954233474327978</v>
      </c>
      <c r="CN13" s="39">
        <v>99.994410665940762</v>
      </c>
      <c r="CO13" s="39">
        <v>99.960504413790801</v>
      </c>
      <c r="CP13" s="39">
        <v>100.04188567380521</v>
      </c>
      <c r="CQ13" s="39">
        <v>100.03099389566029</v>
      </c>
      <c r="CR13" s="39">
        <v>99.828515332020174</v>
      </c>
      <c r="CS13" s="39">
        <v>99.939725514986634</v>
      </c>
      <c r="CT13" s="39">
        <v>99.896981094056883</v>
      </c>
      <c r="CU13" s="39">
        <v>99.98292138081041</v>
      </c>
      <c r="CV13" s="39">
        <v>99.9889596127733</v>
      </c>
      <c r="CW13" s="39">
        <v>100.00491285705496</v>
      </c>
      <c r="CX13" s="71" t="str">
        <f>BT13</f>
        <v>02_ts</v>
      </c>
      <c r="CY13" t="s">
        <v>820</v>
      </c>
      <c r="CZ13" s="71">
        <v>0.96682669975784796</v>
      </c>
      <c r="DA13" s="71">
        <v>0.44394266818003236</v>
      </c>
      <c r="DB13" s="71">
        <v>7.6660607956667848E-3</v>
      </c>
      <c r="DC13" s="71">
        <v>-5.5053513729377612E-2</v>
      </c>
      <c r="DD13" s="71">
        <v>-3.4060810916384909E-2</v>
      </c>
      <c r="DE13" s="490">
        <v>-6.6487991838385274E-2</v>
      </c>
      <c r="DF13" s="71">
        <v>-0.10142192958868475</v>
      </c>
      <c r="DG13" s="71">
        <v>-1.4945963944430193E-2</v>
      </c>
      <c r="DH13" s="490">
        <v>0.46189139777075228</v>
      </c>
      <c r="DI13" s="71">
        <v>0.11192181933565626</v>
      </c>
      <c r="DJ13" s="490">
        <v>0.22343375911383678</v>
      </c>
      <c r="DK13" s="71">
        <v>6.9752164424703555E-2</v>
      </c>
      <c r="DL13" s="71">
        <v>5.6810044699850626E-2</v>
      </c>
      <c r="DM13" s="71">
        <v>6.0552376078011338E-3</v>
      </c>
      <c r="DO13" s="71">
        <f t="shared" si="9"/>
        <v>-7.0886329198630582E-3</v>
      </c>
      <c r="DP13" s="71">
        <f t="shared" si="10"/>
        <v>6.3898677619713684E-2</v>
      </c>
    </row>
    <row r="14" spans="1:143" ht="17">
      <c r="A14" s="222" t="s">
        <v>6</v>
      </c>
      <c r="B14" s="222">
        <v>-1.9073131619999999</v>
      </c>
      <c r="C14" s="222">
        <v>-1.896025791</v>
      </c>
      <c r="D14" s="222">
        <v>-1.9025344099999999</v>
      </c>
      <c r="E14" s="222">
        <v>-1.897909699</v>
      </c>
      <c r="F14" s="487">
        <v>-1.9017771379999999</v>
      </c>
      <c r="G14" s="222">
        <v>-1.9049810570000001</v>
      </c>
      <c r="H14" s="365">
        <v>-1.906744102</v>
      </c>
      <c r="I14" s="222">
        <v>-1.906897265</v>
      </c>
      <c r="J14" s="222">
        <v>-1.907349706</v>
      </c>
      <c r="K14" s="222">
        <v>-1.9083494379999999</v>
      </c>
      <c r="L14" s="222"/>
      <c r="M14" s="489">
        <v>-1.9056919999999999</v>
      </c>
      <c r="N14" s="222">
        <v>-1.9068491839999999</v>
      </c>
      <c r="O14" s="222">
        <v>-1.906478187</v>
      </c>
      <c r="P14" s="222">
        <v>-1.907045466</v>
      </c>
      <c r="Q14" s="222">
        <v>-1.907050973</v>
      </c>
      <c r="R14" s="222">
        <v>-1.907444462</v>
      </c>
      <c r="S14" s="222" t="s">
        <v>6</v>
      </c>
      <c r="T14" s="478">
        <v>99.41</v>
      </c>
      <c r="U14" s="478">
        <v>99.75</v>
      </c>
      <c r="V14" s="478">
        <v>99.51</v>
      </c>
      <c r="W14" s="478">
        <v>99.71</v>
      </c>
      <c r="X14" s="478">
        <v>99.88</v>
      </c>
      <c r="Y14" s="478">
        <v>99.97</v>
      </c>
      <c r="Z14" s="478">
        <v>99.98</v>
      </c>
      <c r="AA14" s="478">
        <v>100</v>
      </c>
      <c r="AB14" s="478">
        <v>100.05</v>
      </c>
      <c r="AC14" s="478">
        <v>99.92</v>
      </c>
      <c r="AD14" s="478">
        <v>99.98</v>
      </c>
      <c r="AE14" s="478">
        <v>99.96</v>
      </c>
      <c r="AF14" s="478">
        <v>99.99</v>
      </c>
      <c r="AG14" s="478">
        <v>99.99</v>
      </c>
      <c r="AH14" s="478">
        <v>100.01</v>
      </c>
      <c r="AI14" s="478" t="s">
        <v>6</v>
      </c>
      <c r="AJ14" s="222" t="s">
        <v>118</v>
      </c>
      <c r="AK14" s="478">
        <v>-2.0499999999999998</v>
      </c>
      <c r="AL14" s="478">
        <v>0.12</v>
      </c>
      <c r="AM14" s="478">
        <v>0.06</v>
      </c>
      <c r="AN14" s="478">
        <v>0.08</v>
      </c>
      <c r="AO14" s="478">
        <v>0</v>
      </c>
      <c r="AP14" s="478">
        <v>0.02</v>
      </c>
      <c r="AQ14" s="478">
        <v>0.09</v>
      </c>
      <c r="AR14" s="478">
        <v>0.03</v>
      </c>
      <c r="AS14" s="478">
        <v>0.16</v>
      </c>
      <c r="AT14" s="491">
        <v>7.0000000000000007E-2</v>
      </c>
      <c r="AU14" s="491">
        <v>0.08</v>
      </c>
      <c r="AV14" s="478">
        <v>0.08</v>
      </c>
      <c r="AW14" s="491">
        <v>0.02</v>
      </c>
      <c r="AX14" s="478">
        <v>-0.01</v>
      </c>
      <c r="AY14" s="478">
        <v>-0.01</v>
      </c>
      <c r="AZ14" s="478">
        <v>0.01</v>
      </c>
      <c r="BA14" s="222"/>
      <c r="BB14" s="478">
        <v>-0.02</v>
      </c>
      <c r="BC14" s="478">
        <v>0.01</v>
      </c>
      <c r="BD14" s="478"/>
      <c r="BE14" s="222" t="s">
        <v>118</v>
      </c>
      <c r="BF14" s="222" t="s">
        <v>6</v>
      </c>
      <c r="BG14" s="492">
        <v>0.96</v>
      </c>
      <c r="BH14" s="492">
        <v>1.48</v>
      </c>
      <c r="BI14" s="493">
        <v>1.02</v>
      </c>
      <c r="BJ14" s="493">
        <v>1.0900000000000001</v>
      </c>
      <c r="BK14" s="493">
        <v>1.53</v>
      </c>
      <c r="BL14" s="365">
        <v>-1268.7109700000001</v>
      </c>
      <c r="BM14" s="494">
        <v>-1268.7038</v>
      </c>
      <c r="BN14" s="494">
        <v>-1268.6182699999999</v>
      </c>
      <c r="BO14" s="222">
        <v>-8.5525063999999998E-2</v>
      </c>
      <c r="BP14" s="496">
        <v>0.06</v>
      </c>
      <c r="BQ14" s="496">
        <v>0.13</v>
      </c>
      <c r="BR14" s="504">
        <v>0.04</v>
      </c>
      <c r="BT14" s="439" t="s">
        <v>6</v>
      </c>
      <c r="BU14">
        <v>-1.8140827351192299</v>
      </c>
      <c r="BV14">
        <v>-1.8132249789999999</v>
      </c>
      <c r="BW14" s="224">
        <v>-1.811730463</v>
      </c>
      <c r="BX14">
        <v>-1.8130695800000001</v>
      </c>
      <c r="BY14" s="445">
        <v>-1.8141226070000001</v>
      </c>
      <c r="BZ14">
        <v>-1.814199071</v>
      </c>
      <c r="CA14" s="445">
        <v>-1.8140595856626738</v>
      </c>
      <c r="CB14" s="445">
        <v>-1.8150814377966651</v>
      </c>
      <c r="CD14" s="266">
        <v>-1.8141132903199377</v>
      </c>
      <c r="CE14">
        <v>-1.814428002870045</v>
      </c>
      <c r="CF14">
        <v>-1.8137557586098865</v>
      </c>
      <c r="CG14">
        <v>-1.8144599255399498</v>
      </c>
      <c r="CH14">
        <v>-1.814460297900041</v>
      </c>
      <c r="CI14" s="127">
        <v>-1.8146763521999674</v>
      </c>
      <c r="CJ14" t="str">
        <f>BT14</f>
        <v>03_end</v>
      </c>
      <c r="CK14" s="39">
        <v>99.952716813702907</v>
      </c>
      <c r="CL14" s="39">
        <v>99.870332699072009</v>
      </c>
      <c r="CM14" s="39">
        <v>99.944150556112135</v>
      </c>
      <c r="CN14" s="39">
        <v>100.00219790861786</v>
      </c>
      <c r="CO14" s="39">
        <v>100.00641293136844</v>
      </c>
      <c r="CP14" s="39">
        <v>99.998723902934088</v>
      </c>
      <c r="CQ14" s="39">
        <v>100.05505276347661</v>
      </c>
      <c r="CR14" s="39">
        <v>100.00168433336123</v>
      </c>
      <c r="CS14" s="39">
        <v>100.01903263528895</v>
      </c>
      <c r="CT14" s="39">
        <v>99.981975656180751</v>
      </c>
      <c r="CU14" s="39">
        <v>100.02079234940159</v>
      </c>
      <c r="CV14" s="39">
        <v>100.02081287548256</v>
      </c>
      <c r="CW14" s="39">
        <v>100.03272271265503</v>
      </c>
      <c r="CX14" s="71" t="str">
        <f>BT14</f>
        <v>03_end</v>
      </c>
      <c r="CY14" t="s">
        <v>118</v>
      </c>
      <c r="CZ14" s="71">
        <v>-1.5216080830325251</v>
      </c>
      <c r="DA14" s="71">
        <v>1.5338044289437969E-2</v>
      </c>
      <c r="DB14" s="71">
        <v>-3.2478807119886488E-2</v>
      </c>
      <c r="DC14" s="71">
        <v>2.5606958505102195E-3</v>
      </c>
      <c r="DD14" s="71">
        <v>7.0176099494590138E-2</v>
      </c>
      <c r="DE14" s="490">
        <v>5.1524007116445336E-2</v>
      </c>
      <c r="DF14" s="71">
        <v>2.8465307888112884E-2</v>
      </c>
      <c r="DG14" s="71">
        <v>0.13174311662035132</v>
      </c>
      <c r="DH14" s="490">
        <v>-1.7890305792642724E-3</v>
      </c>
      <c r="DI14" s="71">
        <v>9.3715932232729671E-4</v>
      </c>
      <c r="DJ14" s="490">
        <v>-2.0210525714247085E-2</v>
      </c>
      <c r="DK14" s="71">
        <v>-1.8344481867619278E-2</v>
      </c>
      <c r="DL14" s="71">
        <v>-1.8191451069162534E-2</v>
      </c>
      <c r="DM14" s="71">
        <v>1.3958138379343232E-2</v>
      </c>
      <c r="DO14" s="71">
        <f t="shared" si="9"/>
        <v>-1.7411459944305374E-2</v>
      </c>
      <c r="DP14" s="71">
        <f t="shared" si="10"/>
        <v>7.7999112485716005E-4</v>
      </c>
    </row>
    <row r="15" spans="1:143" ht="17">
      <c r="A15" s="222" t="s">
        <v>7</v>
      </c>
      <c r="B15" s="222">
        <v>-1.9341179260000001</v>
      </c>
      <c r="C15" s="222">
        <v>-1.9238323479999999</v>
      </c>
      <c r="D15" s="222">
        <v>-1.931847058</v>
      </c>
      <c r="E15" s="222">
        <v>-1.9243468829999999</v>
      </c>
      <c r="F15" s="487">
        <v>-1.9299760399999999</v>
      </c>
      <c r="G15" s="222">
        <v>-1.932790655</v>
      </c>
      <c r="H15" s="365">
        <v>-1.9342089840000001</v>
      </c>
      <c r="I15" s="222">
        <v>-1.934194301</v>
      </c>
      <c r="J15" s="222">
        <v>-1.9348714920000001</v>
      </c>
      <c r="K15" s="222">
        <v>-1.93550044</v>
      </c>
      <c r="L15" s="222"/>
      <c r="M15" s="489">
        <v>-1.9321090000000001</v>
      </c>
      <c r="N15" s="222">
        <v>-1.9332807860000001</v>
      </c>
      <c r="O15" s="222">
        <v>-1.934000843</v>
      </c>
      <c r="P15" s="222">
        <v>-1.9342215949999999</v>
      </c>
      <c r="Q15" s="222">
        <v>-1.9342227000000001</v>
      </c>
      <c r="R15" s="222">
        <v>-1.9344421190000001</v>
      </c>
      <c r="S15" s="222" t="s">
        <v>7</v>
      </c>
      <c r="T15" s="478">
        <v>99.47</v>
      </c>
      <c r="U15" s="478">
        <v>99.88</v>
      </c>
      <c r="V15" s="478">
        <v>99.49</v>
      </c>
      <c r="W15" s="478">
        <v>99.79</v>
      </c>
      <c r="X15" s="478">
        <v>99.93</v>
      </c>
      <c r="Y15" s="478">
        <v>100</v>
      </c>
      <c r="Z15" s="478">
        <v>100</v>
      </c>
      <c r="AA15" s="478">
        <v>100.04</v>
      </c>
      <c r="AB15" s="478">
        <v>100.07</v>
      </c>
      <c r="AC15" s="478">
        <v>99.9</v>
      </c>
      <c r="AD15" s="478">
        <v>99.96</v>
      </c>
      <c r="AE15" s="478">
        <v>99.99</v>
      </c>
      <c r="AF15" s="478">
        <v>100.01</v>
      </c>
      <c r="AG15" s="478">
        <v>100.01</v>
      </c>
      <c r="AH15" s="478">
        <v>100.02</v>
      </c>
      <c r="AI15" s="478" t="s">
        <v>7</v>
      </c>
      <c r="AJ15" s="222" t="s">
        <v>119</v>
      </c>
      <c r="AK15" s="478">
        <v>-18.87</v>
      </c>
      <c r="AL15" s="478">
        <v>-0.51</v>
      </c>
      <c r="AM15" s="478">
        <v>-1.51</v>
      </c>
      <c r="AN15" s="478">
        <v>0.31</v>
      </c>
      <c r="AO15" s="478">
        <v>-0.88</v>
      </c>
      <c r="AP15" s="478">
        <v>-0.62</v>
      </c>
      <c r="AQ15" s="478">
        <v>-0.32</v>
      </c>
      <c r="AR15" s="478">
        <v>-0.42</v>
      </c>
      <c r="AS15" s="478">
        <v>-0.05</v>
      </c>
      <c r="AT15" s="491">
        <v>-0.24</v>
      </c>
      <c r="AU15" s="491">
        <v>0.32</v>
      </c>
      <c r="AV15" s="478">
        <v>0.32</v>
      </c>
      <c r="AW15" s="491">
        <v>-0.43</v>
      </c>
      <c r="AX15" s="478">
        <v>-0.24</v>
      </c>
      <c r="AY15" s="478">
        <v>-0.24</v>
      </c>
      <c r="AZ15" s="478">
        <v>-0.11</v>
      </c>
      <c r="BA15" s="222"/>
      <c r="BB15" s="478">
        <v>-0.14000000000000001</v>
      </c>
      <c r="BC15" s="478">
        <v>0.09</v>
      </c>
      <c r="BD15" s="478"/>
      <c r="BE15" s="222" t="s">
        <v>119</v>
      </c>
      <c r="BF15" s="222" t="s">
        <v>7</v>
      </c>
      <c r="BG15" s="492">
        <v>27.08</v>
      </c>
      <c r="BH15" s="492">
        <v>32.590000000000003</v>
      </c>
      <c r="BI15" s="493">
        <v>26.9</v>
      </c>
      <c r="BJ15" s="493">
        <v>27.8</v>
      </c>
      <c r="BK15" s="493">
        <v>32.49</v>
      </c>
      <c r="BL15" s="365">
        <v>-1268.6697260000001</v>
      </c>
      <c r="BM15" s="494">
        <v>-1268.66122</v>
      </c>
      <c r="BN15" s="494">
        <v>-1268.5689199999999</v>
      </c>
      <c r="BO15" s="222">
        <v>-9.2303619000000003E-2</v>
      </c>
      <c r="BP15" s="496">
        <v>-0.18</v>
      </c>
      <c r="BQ15" s="496">
        <v>0.72</v>
      </c>
      <c r="BR15" s="504">
        <v>-0.09</v>
      </c>
      <c r="BT15" s="439" t="s">
        <v>7</v>
      </c>
      <c r="BU15">
        <v>-1.83294286595891</v>
      </c>
      <c r="BV15">
        <v>-1.8338042459999999</v>
      </c>
      <c r="BW15" s="224">
        <v>-1.831349372</v>
      </c>
      <c r="BX15">
        <v>-1.8325475609999999</v>
      </c>
      <c r="BY15" s="445">
        <v>-1.8334139840000001</v>
      </c>
      <c r="BZ15">
        <v>-1.833389368</v>
      </c>
      <c r="CA15" s="445">
        <v>-1.83343337896434</v>
      </c>
      <c r="CB15" s="445">
        <v>-1.834202903045133</v>
      </c>
      <c r="CD15" s="266">
        <v>-1.8328550817000178</v>
      </c>
      <c r="CE15">
        <v>-1.8333211213200684</v>
      </c>
      <c r="CF15">
        <v>-1.8328280353600803</v>
      </c>
      <c r="CG15">
        <v>-1.8335473533900313</v>
      </c>
      <c r="CH15">
        <v>-1.8335484228700807</v>
      </c>
      <c r="CI15" s="127">
        <v>-1.8336812118300259</v>
      </c>
      <c r="CJ15" t="str">
        <f>BT15</f>
        <v>03_start</v>
      </c>
      <c r="CK15" s="39">
        <v>100.04699437484318</v>
      </c>
      <c r="CL15" s="39">
        <v>99.91306363179649</v>
      </c>
      <c r="CM15" s="39">
        <v>99.978433318012705</v>
      </c>
      <c r="CN15" s="39">
        <v>100.02570282193949</v>
      </c>
      <c r="CO15" s="39">
        <v>100.02435984500021</v>
      </c>
      <c r="CP15" s="39">
        <v>100.0267609544487</v>
      </c>
      <c r="CQ15" s="39">
        <v>100.06874393684735</v>
      </c>
      <c r="CR15" s="39">
        <v>99.995210747671265</v>
      </c>
      <c r="CS15" s="39">
        <v>100.02063650581714</v>
      </c>
      <c r="CT15" s="39">
        <v>99.993735178495612</v>
      </c>
      <c r="CU15" s="39">
        <v>100.03297906565162</v>
      </c>
      <c r="CV15" s="39">
        <v>100.03303741335407</v>
      </c>
      <c r="CW15" s="39">
        <v>100.0402819904989</v>
      </c>
      <c r="CX15" s="71" t="str">
        <f>BT15</f>
        <v>03_start</v>
      </c>
      <c r="CY15" t="s">
        <v>119</v>
      </c>
      <c r="CZ15" s="71">
        <v>-13.356519356174751</v>
      </c>
      <c r="DA15" s="71">
        <v>-1.0634362281048446</v>
      </c>
      <c r="DB15" s="71">
        <v>-0.50861931111320757</v>
      </c>
      <c r="DC15" s="71">
        <v>-0.38514614932668145</v>
      </c>
      <c r="DD15" s="71">
        <v>-0.20043496294471908</v>
      </c>
      <c r="DE15" s="490">
        <v>-0.1556583950628081</v>
      </c>
      <c r="DF15" s="71">
        <v>-0.2938627668015813</v>
      </c>
      <c r="DG15" s="71">
        <v>-3.2246707570847133E-2</v>
      </c>
      <c r="DH15" s="490">
        <v>7.2470104544631653E-2</v>
      </c>
      <c r="DI15" s="71">
        <v>-1.9762879550402346E-2</v>
      </c>
      <c r="DJ15" s="490">
        <v>-0.15333409994778968</v>
      </c>
      <c r="DK15" s="71">
        <v>-0.16097551521607301</v>
      </c>
      <c r="DL15" s="71">
        <v>-0.16125993381402814</v>
      </c>
      <c r="DM15" s="71">
        <v>-7.6860552506619939E-2</v>
      </c>
      <c r="DO15" s="71">
        <f t="shared" si="9"/>
        <v>-0.16479622285021467</v>
      </c>
      <c r="DP15" s="71">
        <f t="shared" si="10"/>
        <v>3.536289036186524E-3</v>
      </c>
    </row>
    <row r="16" spans="1:143" ht="17">
      <c r="A16" s="222" t="s">
        <v>8</v>
      </c>
      <c r="B16" s="222">
        <v>-1.937383208</v>
      </c>
      <c r="C16" s="222">
        <v>-1.9269079979999999</v>
      </c>
      <c r="D16" s="222">
        <v>-1.9350093989999999</v>
      </c>
      <c r="E16" s="222">
        <v>-1.927479427</v>
      </c>
      <c r="F16" s="487">
        <v>-1.933244722</v>
      </c>
      <c r="G16" s="222">
        <v>-1.9360315770000001</v>
      </c>
      <c r="H16" s="365">
        <v>-1.9373263469999999</v>
      </c>
      <c r="I16" s="222">
        <v>-1.9373490840000001</v>
      </c>
      <c r="J16" s="222">
        <v>-1.9380918920000001</v>
      </c>
      <c r="K16" s="222">
        <v>-1.938505296</v>
      </c>
      <c r="L16" s="222"/>
      <c r="M16" s="489">
        <v>-1.9352480000000001</v>
      </c>
      <c r="N16" s="222">
        <v>-1.9364169840000001</v>
      </c>
      <c r="O16" s="222">
        <v>-1.9372370729999999</v>
      </c>
      <c r="P16" s="222">
        <v>-1.9374961420000001</v>
      </c>
      <c r="Q16" s="222">
        <v>-1.937497128</v>
      </c>
      <c r="R16" s="222">
        <v>-1.9376872060000001</v>
      </c>
      <c r="S16" s="222" t="s">
        <v>8</v>
      </c>
      <c r="T16" s="478">
        <v>99.46</v>
      </c>
      <c r="U16" s="478">
        <v>99.88</v>
      </c>
      <c r="V16" s="478">
        <v>99.49</v>
      </c>
      <c r="W16" s="478">
        <v>99.79</v>
      </c>
      <c r="X16" s="478">
        <v>99.93</v>
      </c>
      <c r="Y16" s="478">
        <v>100</v>
      </c>
      <c r="Z16" s="478">
        <v>100</v>
      </c>
      <c r="AA16" s="478">
        <v>100.04</v>
      </c>
      <c r="AB16" s="478">
        <v>100.06</v>
      </c>
      <c r="AC16" s="478">
        <v>99.89</v>
      </c>
      <c r="AD16" s="478">
        <v>99.95</v>
      </c>
      <c r="AE16" s="478">
        <v>99.99</v>
      </c>
      <c r="AF16" s="478">
        <v>100.01</v>
      </c>
      <c r="AG16" s="478">
        <v>100.01</v>
      </c>
      <c r="AH16" s="478">
        <v>100.02</v>
      </c>
      <c r="AI16" s="478" t="s">
        <v>8</v>
      </c>
      <c r="AJ16" s="222" t="s">
        <v>820</v>
      </c>
      <c r="AK16" s="478">
        <v>16.82</v>
      </c>
      <c r="AL16" s="478">
        <v>0.63</v>
      </c>
      <c r="AM16" s="478">
        <v>1.57</v>
      </c>
      <c r="AN16" s="478">
        <v>-0.23</v>
      </c>
      <c r="AO16" s="478">
        <v>0.87</v>
      </c>
      <c r="AP16" s="478">
        <v>0.63</v>
      </c>
      <c r="AQ16" s="478">
        <v>0.41</v>
      </c>
      <c r="AR16" s="478">
        <v>0.45</v>
      </c>
      <c r="AS16" s="478">
        <v>0.22</v>
      </c>
      <c r="AT16" s="491">
        <v>0.31</v>
      </c>
      <c r="AU16" s="491">
        <v>-0.24</v>
      </c>
      <c r="AV16" s="478">
        <v>-0.23</v>
      </c>
      <c r="AW16" s="491">
        <v>0.45</v>
      </c>
      <c r="AX16" s="478">
        <v>0.23</v>
      </c>
      <c r="AY16" s="478">
        <v>0.23</v>
      </c>
      <c r="AZ16" s="478">
        <v>0.12</v>
      </c>
      <c r="BA16" s="222"/>
      <c r="BB16" s="478">
        <v>0.12</v>
      </c>
      <c r="BC16" s="478">
        <v>0.11</v>
      </c>
      <c r="BD16" s="478"/>
      <c r="BE16" s="222" t="s">
        <v>820</v>
      </c>
      <c r="BF16" s="222" t="s">
        <v>8</v>
      </c>
      <c r="BG16" s="492">
        <v>-26.12</v>
      </c>
      <c r="BH16" s="492">
        <v>-31.1</v>
      </c>
      <c r="BI16" s="493">
        <v>-25.88</v>
      </c>
      <c r="BJ16" s="493">
        <v>-26.71</v>
      </c>
      <c r="BK16" s="493">
        <v>-30.97</v>
      </c>
      <c r="BL16" s="365">
        <v>-1268.668105</v>
      </c>
      <c r="BM16" s="494">
        <v>-1268.65949</v>
      </c>
      <c r="BN16" s="494">
        <v>-1268.5664899999999</v>
      </c>
      <c r="BO16" s="222">
        <v>-9.3007113000000002E-2</v>
      </c>
      <c r="BP16" s="496">
        <v>0.24</v>
      </c>
      <c r="BQ16" s="496">
        <v>-0.6</v>
      </c>
      <c r="BR16" s="504">
        <v>0.14000000000000001</v>
      </c>
      <c r="BT16" s="439" t="s">
        <v>8</v>
      </c>
      <c r="BU16">
        <v>-1.8353677026873301</v>
      </c>
      <c r="BV16">
        <v>-1.8362046400000001</v>
      </c>
      <c r="BW16" s="224">
        <v>-1.8338259669999999</v>
      </c>
      <c r="BX16">
        <v>-1.834968317</v>
      </c>
      <c r="BY16" s="445">
        <v>-1.835726988</v>
      </c>
      <c r="BZ16">
        <v>-1.8357320960000001</v>
      </c>
      <c r="CA16" s="445">
        <v>-1.8358128533390616</v>
      </c>
      <c r="CB16" s="445">
        <v>-1.8364177937621853</v>
      </c>
      <c r="CD16" s="266">
        <v>-1.8352827694300231</v>
      </c>
      <c r="CE16">
        <v>-1.8357444645901069</v>
      </c>
      <c r="CF16">
        <v>-1.8352850796100029</v>
      </c>
      <c r="CG16">
        <v>-1.83600142390992</v>
      </c>
      <c r="CH16">
        <v>-1.8360022495198791</v>
      </c>
      <c r="CI16" s="127">
        <v>-1.8360838048499772</v>
      </c>
      <c r="CJ16" t="str">
        <f>BT16</f>
        <v>03_ts</v>
      </c>
      <c r="CK16" s="39">
        <v>100.04560052524867</v>
      </c>
      <c r="CL16" s="39">
        <v>99.915998538871932</v>
      </c>
      <c r="CM16" s="39">
        <v>99.978239472845402</v>
      </c>
      <c r="CN16" s="39">
        <v>100.01957565844403</v>
      </c>
      <c r="CO16" s="39">
        <v>100.0198539677982</v>
      </c>
      <c r="CP16" s="39">
        <v>100.0242540310086</v>
      </c>
      <c r="CQ16" s="39">
        <v>100.05721420690348</v>
      </c>
      <c r="CR16" s="39">
        <v>99.995372411905109</v>
      </c>
      <c r="CS16" s="39">
        <v>100.02052787036762</v>
      </c>
      <c r="CT16" s="39">
        <v>99.995498282049624</v>
      </c>
      <c r="CU16" s="39">
        <v>100.03452829760828</v>
      </c>
      <c r="CV16" s="39">
        <v>100.03457328096272</v>
      </c>
      <c r="CW16" s="39">
        <v>100.03901682271071</v>
      </c>
      <c r="CX16" s="71" t="str">
        <f>BT16</f>
        <v>03_ts</v>
      </c>
      <c r="CY16" t="s">
        <v>820</v>
      </c>
      <c r="CZ16" s="71">
        <v>11.834911273142225</v>
      </c>
      <c r="DA16" s="71">
        <v>1.0787742723942824</v>
      </c>
      <c r="DB16" s="71">
        <v>0.47614050399332086</v>
      </c>
      <c r="DC16" s="71">
        <v>0.38770684517719189</v>
      </c>
      <c r="DD16" s="71">
        <v>0.27061106243930944</v>
      </c>
      <c r="DE16" s="490">
        <v>0.20718240217925477</v>
      </c>
      <c r="DF16" s="71">
        <v>0.32232807468969471</v>
      </c>
      <c r="DG16" s="71">
        <v>0.1639898241911987</v>
      </c>
      <c r="DH16" s="490">
        <v>-7.4259135123895703E-2</v>
      </c>
      <c r="DI16" s="71">
        <v>2.0700038872730531E-2</v>
      </c>
      <c r="DJ16" s="490">
        <v>0.13312357423354371</v>
      </c>
      <c r="DK16" s="71">
        <v>0.14263103334845439</v>
      </c>
      <c r="DL16" s="71">
        <v>0.14306848274486583</v>
      </c>
      <c r="DM16" s="71">
        <v>9.0818690885962283E-2</v>
      </c>
      <c r="DO16" s="71">
        <f t="shared" si="9"/>
        <v>0.14738476290590974</v>
      </c>
      <c r="DP16" s="71">
        <f t="shared" si="10"/>
        <v>4.3162801610439061E-3</v>
      </c>
    </row>
    <row r="17" spans="1:120" ht="17">
      <c r="A17" s="222" t="s">
        <v>9</v>
      </c>
      <c r="B17" s="222">
        <v>-1.7765130229999999</v>
      </c>
      <c r="C17" s="222">
        <v>-1.767187313</v>
      </c>
      <c r="D17" s="222">
        <v>-1.7729806770000001</v>
      </c>
      <c r="E17" s="222">
        <v>-1.768413295</v>
      </c>
      <c r="F17" s="487">
        <v>-1.7720573049999999</v>
      </c>
      <c r="G17" s="222">
        <v>-1.7746612429999999</v>
      </c>
      <c r="H17" s="365">
        <v>-1.7761515910000001</v>
      </c>
      <c r="I17" s="222">
        <v>-1.776251824</v>
      </c>
      <c r="J17" s="222">
        <v>-1.776586327</v>
      </c>
      <c r="K17" s="222">
        <v>-1.7775086229999999</v>
      </c>
      <c r="L17" s="222"/>
      <c r="M17" s="489">
        <v>-1.775687</v>
      </c>
      <c r="N17" s="222">
        <v>-1.776383365</v>
      </c>
      <c r="O17" s="222">
        <v>-1.7760987500000001</v>
      </c>
      <c r="P17" s="222">
        <v>-1.7765127679999999</v>
      </c>
      <c r="Q17" s="222">
        <v>-1.7765127679999999</v>
      </c>
      <c r="R17" s="222">
        <v>-1.776672944</v>
      </c>
      <c r="S17" s="222" t="s">
        <v>9</v>
      </c>
      <c r="T17" s="478">
        <v>99.48</v>
      </c>
      <c r="U17" s="478">
        <v>99.8</v>
      </c>
      <c r="V17" s="478">
        <v>99.54</v>
      </c>
      <c r="W17" s="478">
        <v>99.75</v>
      </c>
      <c r="X17" s="478">
        <v>99.9</v>
      </c>
      <c r="Y17" s="478">
        <v>99.98</v>
      </c>
      <c r="Z17" s="478">
        <v>99.99</v>
      </c>
      <c r="AA17" s="478">
        <v>100</v>
      </c>
      <c r="AB17" s="478">
        <v>100.06</v>
      </c>
      <c r="AC17" s="478">
        <v>99.95</v>
      </c>
      <c r="AD17" s="478">
        <v>99.99</v>
      </c>
      <c r="AE17" s="478">
        <v>99.98</v>
      </c>
      <c r="AF17" s="478">
        <v>100</v>
      </c>
      <c r="AG17" s="478">
        <v>100</v>
      </c>
      <c r="AH17" s="478">
        <v>100.01</v>
      </c>
      <c r="AI17" s="478" t="s">
        <v>9</v>
      </c>
      <c r="AJ17" s="222" t="s">
        <v>118</v>
      </c>
      <c r="AK17" s="478">
        <v>0.56999999999999995</v>
      </c>
      <c r="AL17" s="478">
        <v>0.08</v>
      </c>
      <c r="AM17" s="478">
        <v>0.24</v>
      </c>
      <c r="AN17" s="478">
        <v>-0.19</v>
      </c>
      <c r="AO17" s="478">
        <v>0.19</v>
      </c>
      <c r="AP17" s="478">
        <v>-0.05</v>
      </c>
      <c r="AQ17" s="478">
        <v>-0.03</v>
      </c>
      <c r="AR17" s="478">
        <v>-0.23</v>
      </c>
      <c r="AS17" s="478">
        <v>-0.02</v>
      </c>
      <c r="AT17" s="491">
        <v>7.0000000000000007E-2</v>
      </c>
      <c r="AU17" s="491">
        <v>-0.12</v>
      </c>
      <c r="AV17" s="478">
        <v>-0.12</v>
      </c>
      <c r="AW17" s="491">
        <v>-0.01</v>
      </c>
      <c r="AX17" s="478">
        <v>0.02</v>
      </c>
      <c r="AY17" s="478">
        <v>0.02</v>
      </c>
      <c r="AZ17" s="478">
        <v>0.02</v>
      </c>
      <c r="BA17" s="222"/>
      <c r="BB17" s="478">
        <v>0.03</v>
      </c>
      <c r="BC17" s="478">
        <v>0.01</v>
      </c>
      <c r="BD17" s="478"/>
      <c r="BE17" s="222" t="s">
        <v>118</v>
      </c>
      <c r="BF17" s="222" t="s">
        <v>9</v>
      </c>
      <c r="BG17" s="492">
        <v>2.36</v>
      </c>
      <c r="BH17" s="492">
        <v>2.0099999999999998</v>
      </c>
      <c r="BI17" s="493">
        <v>2.42</v>
      </c>
      <c r="BJ17" s="493">
        <v>2.2799999999999998</v>
      </c>
      <c r="BK17" s="493">
        <v>2.06</v>
      </c>
      <c r="BL17" s="365">
        <v>-1230.751225</v>
      </c>
      <c r="BM17" s="494">
        <v>-1230.7449099999999</v>
      </c>
      <c r="BN17" s="494">
        <v>-1230.6667500000001</v>
      </c>
      <c r="BO17" s="222">
        <v>-7.8156188000000001E-2</v>
      </c>
      <c r="BP17" s="496">
        <v>0.06</v>
      </c>
      <c r="BQ17" s="496">
        <v>-0.08</v>
      </c>
      <c r="BR17" s="504">
        <v>0.05</v>
      </c>
      <c r="BT17" s="439" t="s">
        <v>9</v>
      </c>
      <c r="BU17">
        <v>-1.6916446768992499</v>
      </c>
      <c r="BV17">
        <v>-1.6913116560000001</v>
      </c>
      <c r="BW17" s="224">
        <v>-1.689786681</v>
      </c>
      <c r="BX17">
        <v>-1.690793153</v>
      </c>
      <c r="BY17" s="445">
        <v>-1.691720589</v>
      </c>
      <c r="BZ17">
        <v>-1.6917766990000001</v>
      </c>
      <c r="CA17" s="445">
        <v>-1.6915372350923954</v>
      </c>
      <c r="CB17" s="445">
        <v>-1.6925650632620426</v>
      </c>
      <c r="CD17" s="266">
        <v>-1.6918932858300195</v>
      </c>
      <c r="CE17">
        <v>-1.6919804754400047</v>
      </c>
      <c r="CF17">
        <v>-1.6914505886800271</v>
      </c>
      <c r="CG17">
        <v>-1.692129914149973</v>
      </c>
      <c r="CH17">
        <v>-1.6921299141299642</v>
      </c>
      <c r="CI17" s="127">
        <v>-1.6922293721900132</v>
      </c>
      <c r="CJ17" t="str">
        <f>BT17</f>
        <v>04_end</v>
      </c>
      <c r="CK17" s="39">
        <v>99.980313779613553</v>
      </c>
      <c r="CL17" s="39">
        <v>99.890166302378844</v>
      </c>
      <c r="CM17" s="39">
        <v>99.94966295754196</v>
      </c>
      <c r="CN17" s="39">
        <v>100.00448747315478</v>
      </c>
      <c r="CO17" s="39">
        <v>100.00780436356128</v>
      </c>
      <c r="CP17" s="39">
        <v>99.993648677625885</v>
      </c>
      <c r="CQ17" s="39">
        <v>100.05440778287316</v>
      </c>
      <c r="CR17" s="39">
        <v>100.01469628546494</v>
      </c>
      <c r="CS17" s="39">
        <v>100.01985041807777</v>
      </c>
      <c r="CT17" s="39">
        <v>99.988526655634402</v>
      </c>
      <c r="CU17" s="39">
        <v>100.02868434827653</v>
      </c>
      <c r="CV17" s="39">
        <v>100.02868434709372</v>
      </c>
      <c r="CW17" s="39">
        <v>100.03456371770903</v>
      </c>
      <c r="CX17" s="71" t="str">
        <f>BT17</f>
        <v>04_end</v>
      </c>
      <c r="CY17" t="s">
        <v>118</v>
      </c>
      <c r="CZ17" s="71">
        <v>0.22062239628279182</v>
      </c>
      <c r="DA17" s="71">
        <v>0.13037378752328729</v>
      </c>
      <c r="DB17" s="71">
        <v>0.11572834330267581</v>
      </c>
      <c r="DC17" s="71">
        <v>-5.7405920313836512E-2</v>
      </c>
      <c r="DD17" s="71">
        <v>-3.9449735971365307E-2</v>
      </c>
      <c r="DE17" s="490">
        <v>5.7415767996267547E-2</v>
      </c>
      <c r="DF17" s="71">
        <v>-0.18540362431069204</v>
      </c>
      <c r="DG17" s="71">
        <v>-2.3099782420166734E-2</v>
      </c>
      <c r="DH17" s="490">
        <v>1.9564910016680037E-3</v>
      </c>
      <c r="DI17" s="71">
        <v>4.7236211996593003E-4</v>
      </c>
      <c r="DJ17" s="490">
        <v>-4.8046471921802697E-2</v>
      </c>
      <c r="DK17" s="71">
        <v>-1.2679578411274789E-2</v>
      </c>
      <c r="DL17" s="71">
        <v>-1.2679622356450315E-2</v>
      </c>
      <c r="DM17" s="71">
        <v>-6.0891848390215442E-4</v>
      </c>
      <c r="DO17" s="71">
        <f t="shared" si="9"/>
        <v>5.0038683439891651E-3</v>
      </c>
      <c r="DP17" s="71">
        <f t="shared" si="10"/>
        <v>1.768349070043948E-2</v>
      </c>
    </row>
    <row r="18" spans="1:120" ht="17">
      <c r="A18" s="222" t="s">
        <v>10</v>
      </c>
      <c r="B18" s="222">
        <v>-1.8036939940000001</v>
      </c>
      <c r="C18" s="222">
        <v>-1.794016869</v>
      </c>
      <c r="D18" s="222">
        <v>-1.801577518</v>
      </c>
      <c r="E18" s="222">
        <v>-1.794260253</v>
      </c>
      <c r="F18" s="487">
        <v>-1.799905716</v>
      </c>
      <c r="G18" s="222">
        <v>-1.802216195</v>
      </c>
      <c r="H18" s="365">
        <v>-1.803397889</v>
      </c>
      <c r="I18" s="222">
        <v>-1.803553272</v>
      </c>
      <c r="J18" s="222">
        <v>-1.803924326</v>
      </c>
      <c r="K18" s="222">
        <v>-1.8044738769999999</v>
      </c>
      <c r="L18" s="222"/>
      <c r="M18" s="489">
        <v>-1.8024880000000001</v>
      </c>
      <c r="N18" s="222">
        <v>-1.8032680569999999</v>
      </c>
      <c r="O18" s="222">
        <v>-1.8032568200000001</v>
      </c>
      <c r="P18" s="222">
        <v>-1.803801784</v>
      </c>
      <c r="Q18" s="222">
        <v>-1.803801784</v>
      </c>
      <c r="R18" s="222">
        <v>-1.8039823909999999</v>
      </c>
      <c r="S18" s="222" t="s">
        <v>10</v>
      </c>
      <c r="T18" s="478">
        <v>99.46</v>
      </c>
      <c r="U18" s="478">
        <v>99.88</v>
      </c>
      <c r="V18" s="478">
        <v>99.48</v>
      </c>
      <c r="W18" s="478">
        <v>99.79</v>
      </c>
      <c r="X18" s="478">
        <v>99.92</v>
      </c>
      <c r="Y18" s="478">
        <v>99.98</v>
      </c>
      <c r="Z18" s="478">
        <v>99.99</v>
      </c>
      <c r="AA18" s="478">
        <v>100.01</v>
      </c>
      <c r="AB18" s="478">
        <v>100.04</v>
      </c>
      <c r="AC18" s="478">
        <v>99.93</v>
      </c>
      <c r="AD18" s="478">
        <v>99.98</v>
      </c>
      <c r="AE18" s="478">
        <v>99.98</v>
      </c>
      <c r="AF18" s="478">
        <v>100.01</v>
      </c>
      <c r="AG18" s="478">
        <v>100.01</v>
      </c>
      <c r="AH18" s="478">
        <v>100.02</v>
      </c>
      <c r="AI18" s="478" t="s">
        <v>10</v>
      </c>
      <c r="AJ18" s="222" t="s">
        <v>119</v>
      </c>
      <c r="AK18" s="478">
        <v>-16.489999999999998</v>
      </c>
      <c r="AL18" s="478">
        <v>0.3</v>
      </c>
      <c r="AM18" s="478">
        <v>-0.65</v>
      </c>
      <c r="AN18" s="478">
        <v>0.65</v>
      </c>
      <c r="AO18" s="478">
        <v>-0.23</v>
      </c>
      <c r="AP18" s="478">
        <v>-0.28999999999999998</v>
      </c>
      <c r="AQ18" s="478">
        <v>-0.08</v>
      </c>
      <c r="AR18" s="478">
        <v>-0.33</v>
      </c>
      <c r="AS18" s="478">
        <v>0.12</v>
      </c>
      <c r="AT18" s="491">
        <v>0</v>
      </c>
      <c r="AU18" s="491">
        <v>0.12</v>
      </c>
      <c r="AV18" s="478">
        <v>0.06</v>
      </c>
      <c r="AW18" s="491">
        <v>0.01</v>
      </c>
      <c r="AX18" s="478">
        <v>-0.05</v>
      </c>
      <c r="AY18" s="478">
        <v>-0.05</v>
      </c>
      <c r="AZ18" s="478">
        <v>-0.06</v>
      </c>
      <c r="BA18" s="222"/>
      <c r="BB18" s="478">
        <v>-0.08</v>
      </c>
      <c r="BC18" s="478">
        <v>0.03</v>
      </c>
      <c r="BD18" s="478"/>
      <c r="BE18" s="222" t="s">
        <v>119</v>
      </c>
      <c r="BF18" s="222" t="s">
        <v>10</v>
      </c>
      <c r="BG18" s="492">
        <v>8.6</v>
      </c>
      <c r="BH18" s="492">
        <v>14.31</v>
      </c>
      <c r="BI18" s="493">
        <v>8.65</v>
      </c>
      <c r="BJ18" s="493">
        <v>9.57</v>
      </c>
      <c r="BK18" s="493">
        <v>14.35</v>
      </c>
      <c r="BL18" s="365">
        <v>-1230.7413059999999</v>
      </c>
      <c r="BM18" s="494">
        <v>-1230.7332899999999</v>
      </c>
      <c r="BN18" s="494">
        <v>-1230.64716</v>
      </c>
      <c r="BO18" s="222">
        <v>-8.6130977999999997E-2</v>
      </c>
      <c r="BP18" s="496">
        <v>0.05</v>
      </c>
      <c r="BQ18" s="496">
        <v>0.97</v>
      </c>
      <c r="BR18" s="504">
        <v>0.04</v>
      </c>
      <c r="BT18" s="439" t="s">
        <v>10</v>
      </c>
      <c r="BU18">
        <v>-1.70917580451207</v>
      </c>
      <c r="BV18">
        <v>-1.7098906410000001</v>
      </c>
      <c r="BW18" s="224">
        <v>-1.707752369</v>
      </c>
      <c r="BX18">
        <v>-1.708603036</v>
      </c>
      <c r="BY18" s="445">
        <v>-1.709283911</v>
      </c>
      <c r="BZ18">
        <v>-1.7094107300000001</v>
      </c>
      <c r="CA18" s="445">
        <v>-1.7092319318672389</v>
      </c>
      <c r="CB18" s="445">
        <v>-1.7099038798314539</v>
      </c>
      <c r="CD18" s="266">
        <v>-1.70936560868995</v>
      </c>
      <c r="CE18">
        <v>-1.7095360891601104</v>
      </c>
      <c r="CF18">
        <v>-1.7088869905799129</v>
      </c>
      <c r="CG18">
        <v>-1.7096963058399979</v>
      </c>
      <c r="CH18">
        <v>-1.7096963057699668</v>
      </c>
      <c r="CI18" s="127">
        <v>-1.7098434641400218</v>
      </c>
      <c r="CJ18" t="str">
        <f>BT18</f>
        <v>04_start</v>
      </c>
      <c r="CK18" s="39">
        <v>100.04182346169674</v>
      </c>
      <c r="CL18" s="39">
        <v>99.916718016466646</v>
      </c>
      <c r="CM18" s="39">
        <v>99.966488613368043</v>
      </c>
      <c r="CN18" s="39">
        <v>100.00632506542888</v>
      </c>
      <c r="CO18" s="39">
        <v>100.01374495749998</v>
      </c>
      <c r="CP18" s="39">
        <v>100.003283884257</v>
      </c>
      <c r="CQ18" s="39">
        <v>100.04259803570012</v>
      </c>
      <c r="CR18" s="39">
        <v>100.01110501198174</v>
      </c>
      <c r="CS18" s="39">
        <v>100.02107943764996</v>
      </c>
      <c r="CT18" s="39">
        <v>99.983102151844491</v>
      </c>
      <c r="CU18" s="39">
        <v>100.03045335222707</v>
      </c>
      <c r="CV18" s="39">
        <v>100.03045334812971</v>
      </c>
      <c r="CW18" s="39">
        <v>100.03906325061408</v>
      </c>
      <c r="CX18" s="71" t="str">
        <f>BT18</f>
        <v>04_start</v>
      </c>
      <c r="CY18" t="s">
        <v>119</v>
      </c>
      <c r="CZ18" s="71">
        <v>-10.780326726474113</v>
      </c>
      <c r="DA18" s="71">
        <v>-0.52716667757730207</v>
      </c>
      <c r="DB18" s="71">
        <v>-0.15696242797647564</v>
      </c>
      <c r="DC18" s="71">
        <v>-0.23232757394541359</v>
      </c>
      <c r="DD18" s="71">
        <v>-5.9652019773455578E-2</v>
      </c>
      <c r="DE18" s="490">
        <v>-7.1570850413582576E-3</v>
      </c>
      <c r="DF18" s="71">
        <v>-0.28804482738739434</v>
      </c>
      <c r="DG18" s="71">
        <v>9.757722427374832E-2</v>
      </c>
      <c r="DH18" s="490">
        <v>3.8857032085015675E-2</v>
      </c>
      <c r="DI18" s="71">
        <v>-1.4892902819740428E-2</v>
      </c>
      <c r="DJ18" s="490">
        <v>1.1394812838700474E-2</v>
      </c>
      <c r="DK18" s="71">
        <v>-3.4808121866005237E-2</v>
      </c>
      <c r="DL18" s="71">
        <v>-3.4808134421769665E-2</v>
      </c>
      <c r="DM18" s="71">
        <v>-5.2669828230865079E-2</v>
      </c>
      <c r="DO18" s="71">
        <f t="shared" si="9"/>
        <v>-5.7909589218358093E-2</v>
      </c>
      <c r="DP18" s="71">
        <f t="shared" si="10"/>
        <v>2.3101454796588428E-2</v>
      </c>
    </row>
    <row r="19" spans="1:120" ht="17">
      <c r="A19" s="222" t="s">
        <v>11</v>
      </c>
      <c r="B19" s="222">
        <v>-1.8027868659999999</v>
      </c>
      <c r="C19" s="222">
        <v>-1.792977941</v>
      </c>
      <c r="D19" s="222">
        <v>-1.800284977</v>
      </c>
      <c r="E19" s="222">
        <v>-1.7936542170000001</v>
      </c>
      <c r="F19" s="487">
        <v>-1.798702284</v>
      </c>
      <c r="G19" s="222">
        <v>-1.8013961650000001</v>
      </c>
      <c r="H19" s="365">
        <v>-1.802546247</v>
      </c>
      <c r="I19" s="222">
        <v>-1.802527051</v>
      </c>
      <c r="J19" s="222">
        <v>-1.8033877439999999</v>
      </c>
      <c r="K19" s="222">
        <v>-1.803593451</v>
      </c>
      <c r="L19" s="222"/>
      <c r="M19" s="489">
        <v>-1.8017749999999999</v>
      </c>
      <c r="N19" s="222">
        <v>-1.8025595889999999</v>
      </c>
      <c r="O19" s="222">
        <v>-1.80235864</v>
      </c>
      <c r="P19" s="222">
        <v>-1.802865516</v>
      </c>
      <c r="Q19" s="222">
        <v>-1.802865516</v>
      </c>
      <c r="R19" s="222">
        <v>-1.8030460020000001</v>
      </c>
      <c r="S19" s="222" t="s">
        <v>11</v>
      </c>
      <c r="T19" s="478">
        <v>99.46</v>
      </c>
      <c r="U19" s="478">
        <v>99.86</v>
      </c>
      <c r="V19" s="478">
        <v>99.49</v>
      </c>
      <c r="W19" s="478">
        <v>99.77</v>
      </c>
      <c r="X19" s="478">
        <v>99.92</v>
      </c>
      <c r="Y19" s="478">
        <v>99.99</v>
      </c>
      <c r="Z19" s="478">
        <v>99.99</v>
      </c>
      <c r="AA19" s="478">
        <v>100.03</v>
      </c>
      <c r="AB19" s="478">
        <v>100.04</v>
      </c>
      <c r="AC19" s="478">
        <v>99.94</v>
      </c>
      <c r="AD19" s="478">
        <v>99.99</v>
      </c>
      <c r="AE19" s="478">
        <v>99.98</v>
      </c>
      <c r="AF19" s="478">
        <v>100</v>
      </c>
      <c r="AG19" s="478">
        <v>100</v>
      </c>
      <c r="AH19" s="478">
        <v>100.01</v>
      </c>
      <c r="AI19" s="478" t="s">
        <v>11</v>
      </c>
      <c r="AJ19" s="222" t="s">
        <v>820</v>
      </c>
      <c r="AK19" s="478">
        <v>17.059999999999999</v>
      </c>
      <c r="AL19" s="478">
        <v>-0.22</v>
      </c>
      <c r="AM19" s="478">
        <v>0.89</v>
      </c>
      <c r="AN19" s="478">
        <v>-0.84</v>
      </c>
      <c r="AO19" s="478">
        <v>0.42</v>
      </c>
      <c r="AP19" s="478">
        <v>0.23</v>
      </c>
      <c r="AQ19" s="478">
        <v>0.04</v>
      </c>
      <c r="AR19" s="478">
        <v>0.1</v>
      </c>
      <c r="AS19" s="478">
        <v>-0.14000000000000001</v>
      </c>
      <c r="AT19" s="491">
        <v>0.08</v>
      </c>
      <c r="AU19" s="491">
        <v>-0.24</v>
      </c>
      <c r="AV19" s="478">
        <v>-0.19</v>
      </c>
      <c r="AW19" s="491">
        <v>-0.01</v>
      </c>
      <c r="AX19" s="478">
        <v>7.0000000000000007E-2</v>
      </c>
      <c r="AY19" s="478">
        <v>7.0000000000000007E-2</v>
      </c>
      <c r="AZ19" s="478">
        <v>0.08</v>
      </c>
      <c r="BA19" s="222"/>
      <c r="BB19" s="478">
        <v>0.11</v>
      </c>
      <c r="BC19" s="478">
        <v>0.04</v>
      </c>
      <c r="BD19" s="478"/>
      <c r="BE19" s="222" t="s">
        <v>820</v>
      </c>
      <c r="BF19" s="222" t="s">
        <v>11</v>
      </c>
      <c r="BG19" s="492">
        <v>-6.24</v>
      </c>
      <c r="BH19" s="492">
        <v>-12.29</v>
      </c>
      <c r="BI19" s="493">
        <v>-6.22</v>
      </c>
      <c r="BJ19" s="493">
        <v>-7.29</v>
      </c>
      <c r="BK19" s="493">
        <v>-12.29</v>
      </c>
      <c r="BL19" s="365">
        <v>-1230.737443</v>
      </c>
      <c r="BM19" s="494">
        <v>-1230.72965</v>
      </c>
      <c r="BN19" s="494">
        <v>-1230.6438800000001</v>
      </c>
      <c r="BO19" s="222">
        <v>-8.5770167999999994E-2</v>
      </c>
      <c r="BP19" s="496">
        <v>0.01</v>
      </c>
      <c r="BQ19" s="496">
        <v>-1.05</v>
      </c>
      <c r="BR19" s="504">
        <v>0</v>
      </c>
      <c r="BT19" s="439" t="s">
        <v>11</v>
      </c>
      <c r="BU19">
        <v>-1.7088242203587101</v>
      </c>
      <c r="BV19">
        <v>-1.709331293</v>
      </c>
      <c r="BW19" s="224">
        <v>-1.7072163600000001</v>
      </c>
      <c r="BX19">
        <v>-1.708342934</v>
      </c>
      <c r="BY19" s="445">
        <v>-1.7089951940000001</v>
      </c>
      <c r="BZ19">
        <v>-1.708967648</v>
      </c>
      <c r="CA19" s="445">
        <v>-1.709175807183912</v>
      </c>
      <c r="CB19" s="445">
        <v>-1.7095891075230465</v>
      </c>
      <c r="CD19" s="266">
        <v>-1.709010906669846</v>
      </c>
      <c r="CE19">
        <v>-1.7091837522498281</v>
      </c>
      <c r="CF19">
        <v>-1.7086119733501164</v>
      </c>
      <c r="CG19">
        <v>-1.7093649278801877</v>
      </c>
      <c r="CH19">
        <v>-1.7093649278801877</v>
      </c>
      <c r="CI19" s="127">
        <v>-1.7094928503599931</v>
      </c>
      <c r="CJ19" t="str">
        <f>BT19</f>
        <v>04_ts</v>
      </c>
      <c r="CK19" s="39">
        <v>100.02967377423896</v>
      </c>
      <c r="CL19" s="39">
        <v>99.905908381941572</v>
      </c>
      <c r="CM19" s="39">
        <v>99.971835233081549</v>
      </c>
      <c r="CN19" s="39">
        <v>100.01000533812974</v>
      </c>
      <c r="CO19" s="39">
        <v>100.0083933525509</v>
      </c>
      <c r="CP19" s="39">
        <v>100.0205747800747</v>
      </c>
      <c r="CQ19" s="39">
        <v>100.04476102077814</v>
      </c>
      <c r="CR19" s="39">
        <v>100.01092483995204</v>
      </c>
      <c r="CS19" s="39">
        <v>100.02103972350314</v>
      </c>
      <c r="CT19" s="39">
        <v>99.987579353916857</v>
      </c>
      <c r="CU19" s="39">
        <v>100.03164207968472</v>
      </c>
      <c r="CV19" s="39">
        <v>100.03164207968472</v>
      </c>
      <c r="CW19" s="39">
        <v>100.03912807375487</v>
      </c>
      <c r="CX19" s="71" t="str">
        <f>BT19</f>
        <v>04_ts</v>
      </c>
      <c r="CY19" t="s">
        <v>820</v>
      </c>
      <c r="CZ19" s="71">
        <v>11.000949122756905</v>
      </c>
      <c r="DA19" s="71">
        <v>0.65754046510059005</v>
      </c>
      <c r="DB19" s="71">
        <v>0.27269077127915153</v>
      </c>
      <c r="DC19" s="71">
        <v>0.17492165363157675</v>
      </c>
      <c r="DD19" s="71">
        <v>2.0202283802090548E-2</v>
      </c>
      <c r="DE19" s="490">
        <v>6.4572853037626388E-2</v>
      </c>
      <c r="DF19" s="71">
        <v>0.10264120307670169</v>
      </c>
      <c r="DG19" s="71">
        <v>-0.12067700669391423</v>
      </c>
      <c r="DH19" s="490">
        <v>-3.6900541083346283E-2</v>
      </c>
      <c r="DI19" s="71">
        <v>1.5365264939706691E-2</v>
      </c>
      <c r="DJ19" s="490">
        <v>-5.9441284760502811E-2</v>
      </c>
      <c r="DK19" s="71">
        <v>2.2128543454730476E-2</v>
      </c>
      <c r="DL19" s="71">
        <v>2.2128512065318517E-2</v>
      </c>
      <c r="DM19" s="71">
        <v>5.2060909746963091E-2</v>
      </c>
      <c r="DO19" s="71">
        <f t="shared" si="9"/>
        <v>6.2913457562347119E-2</v>
      </c>
      <c r="DP19" s="71">
        <f t="shared" si="10"/>
        <v>4.0784945497028602E-2</v>
      </c>
    </row>
    <row r="20" spans="1:120" ht="17">
      <c r="A20" s="222" t="s">
        <v>12</v>
      </c>
      <c r="B20" s="222">
        <v>-4.3361368980000004</v>
      </c>
      <c r="C20" s="222">
        <v>-4.285741518</v>
      </c>
      <c r="D20" s="222">
        <v>-4.3028222109999996</v>
      </c>
      <c r="E20" s="222">
        <v>-4.3007528239999999</v>
      </c>
      <c r="F20" s="487">
        <v>-4.3056948979999996</v>
      </c>
      <c r="G20" s="222">
        <v>-4.3208489940000003</v>
      </c>
      <c r="H20" s="365">
        <v>-4.328354569</v>
      </c>
      <c r="I20" s="222">
        <v>-4.3272490899999996</v>
      </c>
      <c r="J20" s="222">
        <v>-4.3320523770000001</v>
      </c>
      <c r="K20" s="222">
        <v>-4.3351887490000003</v>
      </c>
      <c r="L20" s="222"/>
      <c r="M20" s="489">
        <v>-4.3207990000000001</v>
      </c>
      <c r="N20" s="222">
        <v>-4.3304558870000003</v>
      </c>
      <c r="O20" s="222">
        <v>-4.3349259519999999</v>
      </c>
      <c r="P20" s="222">
        <v>-4.3345079709999998</v>
      </c>
      <c r="Q20" s="222">
        <v>-4.3346704760000003</v>
      </c>
      <c r="R20" s="222">
        <v>-4.3345877570000004</v>
      </c>
      <c r="S20" s="222" t="s">
        <v>12</v>
      </c>
      <c r="T20" s="478">
        <v>98.84</v>
      </c>
      <c r="U20" s="478">
        <v>99.23</v>
      </c>
      <c r="V20" s="478">
        <v>99.18</v>
      </c>
      <c r="W20" s="478">
        <v>99.3</v>
      </c>
      <c r="X20" s="478">
        <v>99.65</v>
      </c>
      <c r="Y20" s="478">
        <v>99.82</v>
      </c>
      <c r="Z20" s="478">
        <v>99.8</v>
      </c>
      <c r="AA20" s="478">
        <v>99.91</v>
      </c>
      <c r="AB20" s="478">
        <v>99.98</v>
      </c>
      <c r="AC20" s="478">
        <v>99.65</v>
      </c>
      <c r="AD20" s="478">
        <v>99.87</v>
      </c>
      <c r="AE20" s="478">
        <v>99.97</v>
      </c>
      <c r="AF20" s="478">
        <v>99.96</v>
      </c>
      <c r="AG20" s="478">
        <v>99.97</v>
      </c>
      <c r="AH20" s="478">
        <v>99.96</v>
      </c>
      <c r="AI20" s="478" t="s">
        <v>12</v>
      </c>
      <c r="AJ20" s="222" t="s">
        <v>118</v>
      </c>
      <c r="AK20" s="478">
        <v>-3.14</v>
      </c>
      <c r="AL20" s="478">
        <v>-0.93</v>
      </c>
      <c r="AM20" s="478">
        <v>-0.97</v>
      </c>
      <c r="AN20" s="478">
        <v>-0.72</v>
      </c>
      <c r="AO20" s="478">
        <v>-0.67</v>
      </c>
      <c r="AP20" s="478">
        <v>-0.71</v>
      </c>
      <c r="AQ20" s="478">
        <v>-0.32</v>
      </c>
      <c r="AR20" s="478">
        <v>-0.75</v>
      </c>
      <c r="AS20" s="478">
        <v>0.04</v>
      </c>
      <c r="AT20" s="491">
        <v>-0.1</v>
      </c>
      <c r="AU20" s="491">
        <v>-0.53</v>
      </c>
      <c r="AV20" s="478">
        <v>0.02</v>
      </c>
      <c r="AW20" s="491">
        <v>-0.28999999999999998</v>
      </c>
      <c r="AX20" s="478">
        <v>-0.06</v>
      </c>
      <c r="AY20" s="478">
        <v>-0.03</v>
      </c>
      <c r="AZ20" s="478">
        <v>-0.04</v>
      </c>
      <c r="BA20" s="222"/>
      <c r="BB20" s="478">
        <v>0.06</v>
      </c>
      <c r="BC20" s="478">
        <v>0.09</v>
      </c>
      <c r="BD20" s="478"/>
      <c r="BE20" s="222" t="s">
        <v>118</v>
      </c>
      <c r="BF20" s="222" t="s">
        <v>12</v>
      </c>
      <c r="BG20" s="492">
        <v>4.68</v>
      </c>
      <c r="BH20" s="492">
        <v>4.87</v>
      </c>
      <c r="BI20" s="493">
        <v>4.62</v>
      </c>
      <c r="BJ20" s="493">
        <v>4.63</v>
      </c>
      <c r="BK20" s="493">
        <v>4.93</v>
      </c>
      <c r="BL20" s="365">
        <v>-2742.2649799999999</v>
      </c>
      <c r="BM20" s="494">
        <v>-2742.2445299999999</v>
      </c>
      <c r="BN20" s="494">
        <v>-2742.08457</v>
      </c>
      <c r="BO20" s="222">
        <v>-0.159966847</v>
      </c>
      <c r="BP20" s="496">
        <v>-0.05</v>
      </c>
      <c r="BQ20" s="496">
        <v>-0.04</v>
      </c>
      <c r="BR20" s="504">
        <v>0.06</v>
      </c>
      <c r="BT20" s="439" t="s">
        <v>12</v>
      </c>
      <c r="BU20">
        <v>-4.1526181273529996</v>
      </c>
      <c r="BV20">
        <v>-4.1368209580000004</v>
      </c>
      <c r="BW20" s="224">
        <v>-4.1339116660000004</v>
      </c>
      <c r="BX20">
        <v>-4.1429920620000003</v>
      </c>
      <c r="BY20" s="445">
        <v>-4.1483665700000003</v>
      </c>
      <c r="BZ20">
        <v>-4.146835609</v>
      </c>
      <c r="CA20" s="445">
        <v>-4.149705174789486</v>
      </c>
      <c r="CB20" s="445">
        <v>-4.1532603132633001</v>
      </c>
      <c r="CD20" s="266">
        <v>-4.1422297155199885</v>
      </c>
      <c r="CE20">
        <v>-4.1495051064102881</v>
      </c>
      <c r="CF20">
        <v>-4.1486562190798395</v>
      </c>
      <c r="CG20">
        <v>-4.1515084971301803</v>
      </c>
      <c r="CH20">
        <v>-4.1516678125899489</v>
      </c>
      <c r="CI20" s="127">
        <v>-4.1524197381399972</v>
      </c>
      <c r="CJ20" t="str">
        <f>BT20</f>
        <v>05_end_correct</v>
      </c>
      <c r="CK20" s="39">
        <v>99.619585310555166</v>
      </c>
      <c r="CL20" s="39">
        <v>99.549526087415032</v>
      </c>
      <c r="CM20" s="39">
        <v>99.768192859112347</v>
      </c>
      <c r="CN20" s="39">
        <v>99.897617425378115</v>
      </c>
      <c r="CO20" s="39">
        <v>99.860750057538141</v>
      </c>
      <c r="CP20" s="39">
        <v>99.929852626122141</v>
      </c>
      <c r="CQ20" s="39">
        <v>100.0154646030674</v>
      </c>
      <c r="CR20" s="39">
        <v>99.74983464613365</v>
      </c>
      <c r="CS20" s="39">
        <v>99.925034740801081</v>
      </c>
      <c r="CT20" s="39">
        <v>99.904592520871034</v>
      </c>
      <c r="CU20" s="39">
        <v>99.973278780066238</v>
      </c>
      <c r="CV20" s="39">
        <v>99.977115286455287</v>
      </c>
      <c r="CW20" s="39">
        <v>99.99522255100473</v>
      </c>
      <c r="CX20" s="71" t="str">
        <f>BT20</f>
        <v>05_end_correct</v>
      </c>
      <c r="CY20" t="s">
        <v>118</v>
      </c>
      <c r="CZ20" s="71">
        <v>-2.9440920942375772</v>
      </c>
      <c r="DA20" s="71">
        <v>-0.49035713312072238</v>
      </c>
      <c r="DB20" s="71">
        <v>-0.35354249185476894</v>
      </c>
      <c r="DC20" s="71">
        <v>-0.49273727665441536</v>
      </c>
      <c r="DD20" s="71">
        <v>-0.12159490035079834</v>
      </c>
      <c r="DE20" s="490">
        <v>1.9712081425606875E-2</v>
      </c>
      <c r="DF20" s="71">
        <v>-0.59564361356618034</v>
      </c>
      <c r="DG20" s="71">
        <v>0.21634775482081114</v>
      </c>
      <c r="DH20" s="490">
        <v>-0.5471273400517398</v>
      </c>
      <c r="DI20" s="71">
        <v>-0.11810009274854805</v>
      </c>
      <c r="DJ20" s="490">
        <v>1.9539415910119207E-2</v>
      </c>
      <c r="DK20" s="71">
        <v>3.3969109647222329E-2</v>
      </c>
      <c r="DL20" s="71">
        <v>4.8517804636843742E-2</v>
      </c>
      <c r="DM20" s="71">
        <v>1.0311066587671114E-2</v>
      </c>
      <c r="DO20" s="71">
        <f t="shared" si="9"/>
        <v>4.118395651577389E-2</v>
      </c>
      <c r="DP20" s="71">
        <f t="shared" si="10"/>
        <v>7.3338481210698525E-3</v>
      </c>
    </row>
    <row r="21" spans="1:120" ht="17">
      <c r="A21" s="222" t="s">
        <v>13</v>
      </c>
      <c r="B21" s="222">
        <v>-4.3294292859999999</v>
      </c>
      <c r="C21" s="222">
        <v>-4.277687405</v>
      </c>
      <c r="D21" s="222">
        <v>-4.2941938840000002</v>
      </c>
      <c r="E21" s="222">
        <v>-4.2931975509999996</v>
      </c>
      <c r="F21" s="487">
        <v>-4.2972313829999997</v>
      </c>
      <c r="G21" s="222">
        <v>-4.3127545830000003</v>
      </c>
      <c r="H21" s="365">
        <v>-4.3207274599999996</v>
      </c>
      <c r="I21" s="222">
        <v>-4.3205483730000003</v>
      </c>
      <c r="J21" s="222">
        <v>-4.3242308439999997</v>
      </c>
      <c r="K21" s="222">
        <v>-4.3279871410000004</v>
      </c>
      <c r="L21" s="222"/>
      <c r="M21" s="489">
        <v>-4.3127979999999999</v>
      </c>
      <c r="N21" s="222">
        <v>-4.3235602110000002</v>
      </c>
      <c r="O21" s="222">
        <v>-4.3280252880000001</v>
      </c>
      <c r="P21" s="222">
        <v>-4.3278368519999999</v>
      </c>
      <c r="Q21" s="222">
        <v>-4.3280214089999998</v>
      </c>
      <c r="R21" s="222">
        <v>-4.3278748240000002</v>
      </c>
      <c r="S21" s="222" t="s">
        <v>13</v>
      </c>
      <c r="T21" s="478">
        <v>98.8</v>
      </c>
      <c r="U21" s="478">
        <v>99.19</v>
      </c>
      <c r="V21" s="478">
        <v>99.16</v>
      </c>
      <c r="W21" s="478">
        <v>99.26</v>
      </c>
      <c r="X21" s="478">
        <v>99.61</v>
      </c>
      <c r="Y21" s="478">
        <v>99.8</v>
      </c>
      <c r="Z21" s="478">
        <v>99.79</v>
      </c>
      <c r="AA21" s="478">
        <v>99.88</v>
      </c>
      <c r="AB21" s="478">
        <v>99.97</v>
      </c>
      <c r="AC21" s="478">
        <v>99.62</v>
      </c>
      <c r="AD21" s="478">
        <v>99.86</v>
      </c>
      <c r="AE21" s="478">
        <v>99.97</v>
      </c>
      <c r="AF21" s="478">
        <v>99.96</v>
      </c>
      <c r="AG21" s="478">
        <v>99.97</v>
      </c>
      <c r="AH21" s="478">
        <v>99.96</v>
      </c>
      <c r="AI21" s="478" t="s">
        <v>13</v>
      </c>
      <c r="AJ21" s="222" t="s">
        <v>119</v>
      </c>
      <c r="AK21" s="478">
        <v>1.07</v>
      </c>
      <c r="AL21" s="478">
        <v>-0.08</v>
      </c>
      <c r="AM21" s="478">
        <v>0.24</v>
      </c>
      <c r="AN21" s="478">
        <v>-0.19</v>
      </c>
      <c r="AO21" s="478">
        <v>0.43</v>
      </c>
      <c r="AP21" s="478">
        <v>0.16</v>
      </c>
      <c r="AQ21" s="478">
        <v>0.26</v>
      </c>
      <c r="AR21" s="478">
        <v>-0.05</v>
      </c>
      <c r="AS21" s="478">
        <v>0.35</v>
      </c>
      <c r="AT21" s="491">
        <v>-0.1</v>
      </c>
      <c r="AU21" s="491">
        <v>0.28000000000000003</v>
      </c>
      <c r="AV21" s="478">
        <v>0.14000000000000001</v>
      </c>
      <c r="AW21" s="491">
        <v>-0.17</v>
      </c>
      <c r="AX21" s="478">
        <v>-0.08</v>
      </c>
      <c r="AY21" s="478">
        <v>-7.0000000000000007E-2</v>
      </c>
      <c r="AZ21" s="478">
        <v>-0.04</v>
      </c>
      <c r="BA21" s="222"/>
      <c r="BB21" s="478">
        <v>-0.04</v>
      </c>
      <c r="BC21" s="478">
        <v>0.03</v>
      </c>
      <c r="BD21" s="478"/>
      <c r="BE21" s="222" t="s">
        <v>119</v>
      </c>
      <c r="BF21" s="222" t="s">
        <v>13</v>
      </c>
      <c r="BG21" s="492">
        <v>22.04</v>
      </c>
      <c r="BH21" s="492">
        <v>21.8</v>
      </c>
      <c r="BI21" s="493">
        <v>21.9</v>
      </c>
      <c r="BJ21" s="493">
        <v>21.58</v>
      </c>
      <c r="BK21" s="493">
        <v>21.67</v>
      </c>
      <c r="BL21" s="365">
        <v>-2742.2374450000002</v>
      </c>
      <c r="BM21" s="494">
        <v>-2742.2175200000001</v>
      </c>
      <c r="BN21" s="494">
        <v>-2742.0578999999998</v>
      </c>
      <c r="BO21" s="222">
        <v>-0.15961916400000001</v>
      </c>
      <c r="BP21" s="496">
        <v>-0.14000000000000001</v>
      </c>
      <c r="BQ21" s="496">
        <v>-0.45</v>
      </c>
      <c r="BR21" s="504">
        <v>-0.13</v>
      </c>
      <c r="BT21" s="439" t="s">
        <v>13</v>
      </c>
      <c r="BU21">
        <v>-4.146600173655</v>
      </c>
      <c r="BV21">
        <v>-4.1295180250000003</v>
      </c>
      <c r="BW21" s="224">
        <v>-4.1268910559999998</v>
      </c>
      <c r="BX21">
        <v>-4.1360890269999997</v>
      </c>
      <c r="BY21" s="445">
        <v>-4.141794269</v>
      </c>
      <c r="BZ21">
        <v>-4.1409994660000002</v>
      </c>
      <c r="CA21" s="445">
        <v>-4.1428890626765735</v>
      </c>
      <c r="CB21" s="445">
        <v>-4.1469891611841776</v>
      </c>
      <c r="CD21" s="266">
        <v>-4.1354421211503904</v>
      </c>
      <c r="CE21">
        <v>-4.1434769777001748</v>
      </c>
      <c r="CF21">
        <v>-4.1427723408100974</v>
      </c>
      <c r="CG21">
        <v>-4.1456461569000567</v>
      </c>
      <c r="CH21">
        <v>-4.1458206599299956</v>
      </c>
      <c r="CI21" s="127">
        <v>-4.1464681320699128</v>
      </c>
      <c r="CJ21" t="str">
        <f>BT21</f>
        <v>05_start</v>
      </c>
      <c r="CK21" s="39">
        <v>99.588044471624514</v>
      </c>
      <c r="CL21" s="39">
        <v>99.524692113307196</v>
      </c>
      <c r="CM21" s="39">
        <v>99.746511691149252</v>
      </c>
      <c r="CN21" s="39">
        <v>99.884100119284867</v>
      </c>
      <c r="CO21" s="39">
        <v>99.864932537007462</v>
      </c>
      <c r="CP21" s="39">
        <v>99.9105023194181</v>
      </c>
      <c r="CQ21" s="39">
        <v>100.00938087862073</v>
      </c>
      <c r="CR21" s="39">
        <v>99.730910817601824</v>
      </c>
      <c r="CS21" s="39">
        <v>99.92468056180897</v>
      </c>
      <c r="CT21" s="39">
        <v>99.90768743827239</v>
      </c>
      <c r="CU21" s="39">
        <v>99.976992796146476</v>
      </c>
      <c r="CV21" s="39">
        <v>99.981201136054622</v>
      </c>
      <c r="CW21" s="39">
        <v>99.996815666339714</v>
      </c>
      <c r="CX21" s="71" t="str">
        <f>BT21</f>
        <v>05_start</v>
      </c>
      <c r="CY21" t="s">
        <v>119</v>
      </c>
      <c r="CZ21" s="71">
        <v>0.83223102181731712</v>
      </c>
      <c r="DA21" s="71">
        <v>0.31597958618792543</v>
      </c>
      <c r="DB21" s="71">
        <v>0.27563386288567415</v>
      </c>
      <c r="DC21" s="71">
        <v>6.265964862354001E-2</v>
      </c>
      <c r="DD21" s="71">
        <v>0.22626329795398303</v>
      </c>
      <c r="DE21" s="490">
        <v>-9.437585877091681E-2</v>
      </c>
      <c r="DF21" s="71">
        <v>-9.4791625703465276E-2</v>
      </c>
      <c r="DG21" s="71">
        <v>0.37523214436042346</v>
      </c>
      <c r="DH21" s="490">
        <v>-6.4170507037326519E-2</v>
      </c>
      <c r="DI21" s="71">
        <v>-0.11171517598455116</v>
      </c>
      <c r="DJ21" s="490">
        <v>-6.4594189038028049E-2</v>
      </c>
      <c r="DK21" s="71">
        <v>-6.3679819772886836E-2</v>
      </c>
      <c r="DL21" s="71">
        <v>-5.8661469347097261E-2</v>
      </c>
      <c r="DM21" s="71">
        <v>-3.1322700231608325E-2</v>
      </c>
      <c r="DO21" s="71">
        <f t="shared" si="9"/>
        <v>-6.322263514031623E-2</v>
      </c>
      <c r="DP21" s="71">
        <f t="shared" si="10"/>
        <v>4.5611657932189686E-3</v>
      </c>
    </row>
    <row r="22" spans="1:120" ht="17">
      <c r="A22" s="222" t="s">
        <v>14</v>
      </c>
      <c r="B22" s="222">
        <v>-4.3344282310000004</v>
      </c>
      <c r="C22" s="222">
        <v>-4.2841642289999999</v>
      </c>
      <c r="D22" s="222">
        <v>-4.300735081</v>
      </c>
      <c r="E22" s="222">
        <v>-4.2993440090000004</v>
      </c>
      <c r="F22" s="487">
        <v>-4.3032990709999996</v>
      </c>
      <c r="G22" s="222">
        <v>-4.3188912820000001</v>
      </c>
      <c r="H22" s="365">
        <v>-4.3262387579999997</v>
      </c>
      <c r="I22" s="222">
        <v>-4.3257054569999998</v>
      </c>
      <c r="J22" s="222">
        <v>-4.3304185620000002</v>
      </c>
      <c r="K22" s="222">
        <v>-4.3329289820000003</v>
      </c>
      <c r="L22" s="222"/>
      <c r="M22" s="489">
        <v>-4.3186470000000003</v>
      </c>
      <c r="N22" s="222">
        <v>-4.3285202759999999</v>
      </c>
      <c r="O22" s="222">
        <v>-4.3334833589999997</v>
      </c>
      <c r="P22" s="222">
        <v>-4.3329278760000003</v>
      </c>
      <c r="Q22" s="222">
        <v>-4.3330746329999998</v>
      </c>
      <c r="R22" s="222">
        <v>-4.3329375509999997</v>
      </c>
      <c r="S22" s="222" t="s">
        <v>14</v>
      </c>
      <c r="T22" s="478">
        <v>98.84</v>
      </c>
      <c r="U22" s="478">
        <v>99.22</v>
      </c>
      <c r="V22" s="478">
        <v>99.19</v>
      </c>
      <c r="W22" s="478">
        <v>99.28</v>
      </c>
      <c r="X22" s="478">
        <v>99.64</v>
      </c>
      <c r="Y22" s="478">
        <v>99.81</v>
      </c>
      <c r="Z22" s="478">
        <v>99.8</v>
      </c>
      <c r="AA22" s="478">
        <v>99.91</v>
      </c>
      <c r="AB22" s="478">
        <v>99.97</v>
      </c>
      <c r="AC22" s="478">
        <v>99.64</v>
      </c>
      <c r="AD22" s="478">
        <v>99.86</v>
      </c>
      <c r="AE22" s="478">
        <v>99.98</v>
      </c>
      <c r="AF22" s="478">
        <v>99.97</v>
      </c>
      <c r="AG22" s="478">
        <v>99.97</v>
      </c>
      <c r="AH22" s="478">
        <v>99.97</v>
      </c>
      <c r="AI22" s="478" t="s">
        <v>14</v>
      </c>
      <c r="AJ22" s="222" t="s">
        <v>820</v>
      </c>
      <c r="AK22" s="478">
        <v>-4.21</v>
      </c>
      <c r="AL22" s="478">
        <v>-0.84</v>
      </c>
      <c r="AM22" s="478">
        <v>-1.21</v>
      </c>
      <c r="AN22" s="478">
        <v>-0.53</v>
      </c>
      <c r="AO22" s="478">
        <v>-1.1000000000000001</v>
      </c>
      <c r="AP22" s="478">
        <v>-0.87</v>
      </c>
      <c r="AQ22" s="478">
        <v>-0.57999999999999996</v>
      </c>
      <c r="AR22" s="478">
        <v>-0.7</v>
      </c>
      <c r="AS22" s="478">
        <v>-0.31</v>
      </c>
      <c r="AT22" s="491">
        <v>0</v>
      </c>
      <c r="AU22" s="491">
        <v>-0.81</v>
      </c>
      <c r="AV22" s="478">
        <v>-0.12</v>
      </c>
      <c r="AW22" s="491">
        <v>-0.12</v>
      </c>
      <c r="AX22" s="478">
        <v>0.02</v>
      </c>
      <c r="AY22" s="478">
        <v>0.04</v>
      </c>
      <c r="AZ22" s="478">
        <v>0</v>
      </c>
      <c r="BA22" s="222"/>
      <c r="BB22" s="478">
        <v>0.09</v>
      </c>
      <c r="BC22" s="478">
        <v>0.06</v>
      </c>
      <c r="BD22" s="478"/>
      <c r="BE22" s="222" t="s">
        <v>820</v>
      </c>
      <c r="BF22" s="222" t="s">
        <v>14</v>
      </c>
      <c r="BG22" s="492">
        <v>-17.36</v>
      </c>
      <c r="BH22" s="492">
        <v>-16.93</v>
      </c>
      <c r="BI22" s="493">
        <v>-17.28</v>
      </c>
      <c r="BJ22" s="493">
        <v>-16.95</v>
      </c>
      <c r="BK22" s="493">
        <v>-16.739999999999998</v>
      </c>
      <c r="BL22" s="365">
        <v>-2742.2300810000002</v>
      </c>
      <c r="BM22" s="494">
        <v>-2742.2101400000001</v>
      </c>
      <c r="BN22" s="494">
        <v>-2742.0500400000001</v>
      </c>
      <c r="BO22" s="222">
        <v>-0.16010078699999999</v>
      </c>
      <c r="BP22" s="496">
        <v>0.08</v>
      </c>
      <c r="BQ22" s="496">
        <v>0.41</v>
      </c>
      <c r="BR22" s="504">
        <v>0.19</v>
      </c>
      <c r="BT22" s="439" t="s">
        <v>14</v>
      </c>
      <c r="BU22">
        <v>-4.1512918828550003</v>
      </c>
      <c r="BV22">
        <v>-4.134991168</v>
      </c>
      <c r="BW22" s="224">
        <v>-4.1321461709999996</v>
      </c>
      <c r="BX22">
        <v>-4.1415659629999997</v>
      </c>
      <c r="BY22" s="445">
        <v>-4.1466797519999998</v>
      </c>
      <c r="BZ22">
        <v>-4.1456597620000002</v>
      </c>
      <c r="CA22" s="445">
        <v>-4.1485299903562405</v>
      </c>
      <c r="CB22" s="445">
        <v>-4.1513360983053156</v>
      </c>
      <c r="CD22" s="266">
        <v>-4.1410057332300312</v>
      </c>
      <c r="CE22">
        <v>-4.1483568913699855</v>
      </c>
      <c r="CF22">
        <v>-4.1474329119700997</v>
      </c>
      <c r="CG22">
        <v>-4.1502837328803253</v>
      </c>
      <c r="CH22">
        <v>-4.1504350510899712</v>
      </c>
      <c r="CI22" s="127">
        <v>-4.1511434095400546</v>
      </c>
      <c r="CJ22" t="str">
        <f>BT22</f>
        <v>05_ts</v>
      </c>
      <c r="CK22" s="39">
        <v>99.607333926040653</v>
      </c>
      <c r="CL22" s="39">
        <v>99.538801115525672</v>
      </c>
      <c r="CM22" s="39">
        <v>99.765713418148962</v>
      </c>
      <c r="CN22" s="39">
        <v>99.888898902193588</v>
      </c>
      <c r="CO22" s="39">
        <v>99.864328478605401</v>
      </c>
      <c r="CP22" s="39">
        <v>99.933469084403185</v>
      </c>
      <c r="CQ22" s="39">
        <v>100.0010651009749</v>
      </c>
      <c r="CR22" s="39">
        <v>99.752218106670568</v>
      </c>
      <c r="CS22" s="39">
        <v>99.929299322528095</v>
      </c>
      <c r="CT22" s="39">
        <v>99.907041687412089</v>
      </c>
      <c r="CU22" s="39">
        <v>99.975714789440886</v>
      </c>
      <c r="CV22" s="39">
        <v>99.979359876655082</v>
      </c>
      <c r="CW22" s="39">
        <v>99.996423443132031</v>
      </c>
      <c r="CX22" s="71" t="str">
        <f>BT22</f>
        <v>05_ts</v>
      </c>
      <c r="CY22" t="s">
        <v>820</v>
      </c>
      <c r="CZ22" s="71">
        <v>-3.7763231160548942</v>
      </c>
      <c r="DA22" s="71">
        <v>-0.80633671930864814</v>
      </c>
      <c r="DB22" s="71">
        <v>-0.62917635474044342</v>
      </c>
      <c r="DC22" s="71">
        <v>-0.55539692527795559</v>
      </c>
      <c r="DD22" s="71">
        <v>-0.34785819830478193</v>
      </c>
      <c r="DE22" s="490">
        <v>0.1140879401965238</v>
      </c>
      <c r="DF22" s="71">
        <v>-0.50085198786271512</v>
      </c>
      <c r="DG22" s="71">
        <v>-0.15888438953961309</v>
      </c>
      <c r="DH22" s="490">
        <v>-0.48295683301441361</v>
      </c>
      <c r="DI22" s="71">
        <v>-6.384916763996884E-3</v>
      </c>
      <c r="DJ22" s="490">
        <v>8.4133604948147145E-2</v>
      </c>
      <c r="DK22" s="71">
        <v>9.7648929420108832E-2</v>
      </c>
      <c r="DL22" s="71">
        <v>0.10717927398394078</v>
      </c>
      <c r="DM22" s="71">
        <v>4.1633766819279217E-2</v>
      </c>
      <c r="DO22" s="71">
        <f t="shared" si="9"/>
        <v>0.10440659165608968</v>
      </c>
      <c r="DP22" s="71">
        <f t="shared" si="10"/>
        <v>2.7726823278511059E-3</v>
      </c>
    </row>
    <row r="23" spans="1:120" ht="17">
      <c r="A23" s="222" t="s">
        <v>15</v>
      </c>
      <c r="B23" s="222">
        <v>-3.0799868350000001</v>
      </c>
      <c r="C23" s="222">
        <v>-3.0273982679999998</v>
      </c>
      <c r="D23" s="222">
        <v>-3.0383039840000001</v>
      </c>
      <c r="E23" s="222">
        <v>-3.0465191690000002</v>
      </c>
      <c r="F23" s="487">
        <v>-3.0459228789999999</v>
      </c>
      <c r="G23" s="222">
        <v>-3.0602869940000001</v>
      </c>
      <c r="H23" s="365">
        <v>-3.069503992</v>
      </c>
      <c r="I23" s="222">
        <v>-3.0705495819999999</v>
      </c>
      <c r="J23" s="222">
        <v>-3.0709063460000001</v>
      </c>
      <c r="K23" s="222">
        <v>-3.0778965039999999</v>
      </c>
      <c r="L23" s="222"/>
      <c r="M23" s="489">
        <v>-3.0707239999999998</v>
      </c>
      <c r="N23" s="222">
        <v>-3.0764635</v>
      </c>
      <c r="O23" s="222">
        <v>-3.0788940220000001</v>
      </c>
      <c r="P23" s="222">
        <v>-3.0804207780000001</v>
      </c>
      <c r="Q23" s="222">
        <v>-3.0804844309999999</v>
      </c>
      <c r="R23" s="222">
        <v>-3.0807507489999999</v>
      </c>
      <c r="S23" s="222" t="s">
        <v>15</v>
      </c>
      <c r="T23" s="478">
        <v>98.29</v>
      </c>
      <c r="U23" s="478">
        <v>98.65</v>
      </c>
      <c r="V23" s="478">
        <v>98.91</v>
      </c>
      <c r="W23" s="478">
        <v>98.89</v>
      </c>
      <c r="X23" s="478">
        <v>99.36</v>
      </c>
      <c r="Y23" s="478">
        <v>99.66</v>
      </c>
      <c r="Z23" s="478">
        <v>99.69</v>
      </c>
      <c r="AA23" s="478">
        <v>99.71</v>
      </c>
      <c r="AB23" s="478">
        <v>99.93</v>
      </c>
      <c r="AC23" s="478">
        <v>99.7</v>
      </c>
      <c r="AD23" s="478">
        <v>99.89</v>
      </c>
      <c r="AE23" s="478">
        <v>99.96</v>
      </c>
      <c r="AF23" s="478">
        <v>100.01</v>
      </c>
      <c r="AG23" s="478">
        <v>100.02</v>
      </c>
      <c r="AH23" s="478">
        <v>100.02</v>
      </c>
      <c r="AI23" s="478" t="s">
        <v>15</v>
      </c>
      <c r="AJ23" s="222" t="s">
        <v>118</v>
      </c>
      <c r="AK23" s="478">
        <v>-7.73</v>
      </c>
      <c r="AL23" s="478">
        <v>0.75</v>
      </c>
      <c r="AM23" s="478">
        <v>0.61</v>
      </c>
      <c r="AN23" s="478">
        <v>0.24</v>
      </c>
      <c r="AO23" s="478">
        <v>0.69</v>
      </c>
      <c r="AP23" s="478">
        <v>0.12</v>
      </c>
      <c r="AQ23" s="478">
        <v>0.45</v>
      </c>
      <c r="AR23" s="478">
        <v>-0.3</v>
      </c>
      <c r="AS23" s="478">
        <v>0.76</v>
      </c>
      <c r="AT23" s="491">
        <v>0.43</v>
      </c>
      <c r="AU23" s="491">
        <v>0.33</v>
      </c>
      <c r="AV23" s="478">
        <v>0.21</v>
      </c>
      <c r="AW23" s="491">
        <v>0.06</v>
      </c>
      <c r="AX23" s="478">
        <v>-0.14000000000000001</v>
      </c>
      <c r="AY23" s="478">
        <v>-0.12</v>
      </c>
      <c r="AZ23" s="478">
        <v>-0.08</v>
      </c>
      <c r="BA23" s="222"/>
      <c r="BB23" s="478">
        <v>-0.23</v>
      </c>
      <c r="BC23" s="478">
        <v>0.12</v>
      </c>
      <c r="BD23" s="478"/>
      <c r="BE23" s="222" t="s">
        <v>118</v>
      </c>
      <c r="BF23" s="222" t="s">
        <v>15</v>
      </c>
      <c r="BG23" s="492">
        <v>13.44</v>
      </c>
      <c r="BH23" s="492">
        <v>14.85</v>
      </c>
      <c r="BI23" s="493">
        <v>13.85</v>
      </c>
      <c r="BJ23" s="493">
        <v>13.98</v>
      </c>
      <c r="BK23" s="493">
        <v>15.11</v>
      </c>
      <c r="BL23" s="365">
        <v>-2594.879238</v>
      </c>
      <c r="BM23" s="494">
        <v>-2594.8646600000002</v>
      </c>
      <c r="BN23" s="494">
        <v>-2594.7475800000002</v>
      </c>
      <c r="BO23" s="222">
        <v>-0.117082593</v>
      </c>
      <c r="BP23" s="496">
        <v>0.41</v>
      </c>
      <c r="BQ23" s="496">
        <v>0.54</v>
      </c>
      <c r="BR23" s="504">
        <v>0.26</v>
      </c>
      <c r="BT23" s="439" t="s">
        <v>15</v>
      </c>
      <c r="BU23">
        <v>-2.9441833622868501</v>
      </c>
      <c r="BV23">
        <v>-2.9209152710000001</v>
      </c>
      <c r="BW23" s="224">
        <v>-2.9235792410000001</v>
      </c>
      <c r="BX23">
        <v>-2.9322271770000001</v>
      </c>
      <c r="BY23" s="445">
        <v>-2.9383601619999999</v>
      </c>
      <c r="BZ23">
        <v>-2.9388910479999999</v>
      </c>
      <c r="CA23" s="445">
        <v>-2.9386205732532313</v>
      </c>
      <c r="CB23" s="445">
        <v>-2.9439445343793267</v>
      </c>
      <c r="CD23" s="266">
        <v>-2.9391872769897418</v>
      </c>
      <c r="CE23">
        <v>-2.9427966292296333</v>
      </c>
      <c r="CF23">
        <v>-2.9430585278601029</v>
      </c>
      <c r="CG23">
        <v>-2.9455079868898792</v>
      </c>
      <c r="CH23">
        <v>-2.9455561170502733</v>
      </c>
      <c r="CI23" s="127">
        <v>-2.945774103489839</v>
      </c>
      <c r="CJ23" t="str">
        <f>BT23</f>
        <v>06_end</v>
      </c>
      <c r="CK23" s="39">
        <v>99.209692861358448</v>
      </c>
      <c r="CL23" s="39">
        <v>99.300175337216558</v>
      </c>
      <c r="CM23" s="39">
        <v>99.593904868833889</v>
      </c>
      <c r="CN23" s="39">
        <v>99.802213396032272</v>
      </c>
      <c r="CO23" s="39">
        <v>99.8202450854576</v>
      </c>
      <c r="CP23" s="39">
        <v>99.81105833607802</v>
      </c>
      <c r="CQ23" s="39">
        <v>99.991888144244598</v>
      </c>
      <c r="CR23" s="39">
        <v>99.830306584803623</v>
      </c>
      <c r="CS23" s="39">
        <v>99.952899229206309</v>
      </c>
      <c r="CT23" s="39">
        <v>99.961794688430231</v>
      </c>
      <c r="CU23" s="39">
        <v>100.04499124001572</v>
      </c>
      <c r="CV23" s="39">
        <v>100.04662599418934</v>
      </c>
      <c r="CW23" s="39">
        <v>100.05402996373681</v>
      </c>
      <c r="CX23" s="71" t="str">
        <f>BT23</f>
        <v>06_end</v>
      </c>
      <c r="CY23" t="s">
        <v>118</v>
      </c>
      <c r="CZ23" s="71">
        <v>-6.3146943381015825</v>
      </c>
      <c r="DA23" s="71">
        <v>0.3718198101579544</v>
      </c>
      <c r="DB23" s="71">
        <v>0.39793173547193472</v>
      </c>
      <c r="DC23" s="71">
        <v>-6.2407978708822753E-2</v>
      </c>
      <c r="DD23" s="71">
        <v>0.30881722884868079</v>
      </c>
      <c r="DE23" s="490">
        <v>0.27942154632092553</v>
      </c>
      <c r="DF23" s="71">
        <v>-0.40273591405163411</v>
      </c>
      <c r="DG23" s="71">
        <v>0.64683530578739867</v>
      </c>
      <c r="DH23" s="490">
        <v>0.19617877783283433</v>
      </c>
      <c r="DI23" s="71">
        <v>0.1532040281868321</v>
      </c>
      <c r="DJ23" s="490">
        <v>-7.3413510333016241E-2</v>
      </c>
      <c r="DK23" s="71">
        <v>-0.15938257521567945</v>
      </c>
      <c r="DL23" s="71">
        <v>-0.14164696068594917</v>
      </c>
      <c r="DM23" s="71">
        <v>-4.3193079420048797E-2</v>
      </c>
      <c r="DO23" s="71">
        <f t="shared" si="9"/>
        <v>-0.20236710765701105</v>
      </c>
      <c r="DP23" s="71">
        <f t="shared" si="10"/>
        <v>6.0720146971061872E-2</v>
      </c>
    </row>
    <row r="24" spans="1:120" ht="17">
      <c r="A24" s="222" t="s">
        <v>16</v>
      </c>
      <c r="B24" s="222">
        <v>-3.0726369189999998</v>
      </c>
      <c r="C24" s="222">
        <v>-3.0223634170000002</v>
      </c>
      <c r="D24" s="222">
        <v>-3.0328778189999999</v>
      </c>
      <c r="E24" s="222">
        <v>-3.040740424</v>
      </c>
      <c r="F24" s="487">
        <v>-3.041144257</v>
      </c>
      <c r="G24" s="222">
        <v>-3.0541174729999998</v>
      </c>
      <c r="H24" s="365">
        <v>-3.0633410749999999</v>
      </c>
      <c r="I24" s="222">
        <v>-3.0643447049999999</v>
      </c>
      <c r="J24" s="222">
        <v>-3.0637085370000001</v>
      </c>
      <c r="K24" s="222">
        <v>-3.0717395999999999</v>
      </c>
      <c r="L24" s="222"/>
      <c r="M24" s="489">
        <v>-3.0638890000000001</v>
      </c>
      <c r="N24" s="222">
        <v>-3.0695500610000002</v>
      </c>
      <c r="O24" s="222">
        <v>-3.0720707969999999</v>
      </c>
      <c r="P24" s="222">
        <v>-3.0731497390000002</v>
      </c>
      <c r="Q24" s="222">
        <v>-3.0732695489999999</v>
      </c>
      <c r="R24" s="222">
        <v>-3.0734597309999998</v>
      </c>
      <c r="S24" s="222" t="s">
        <v>16</v>
      </c>
      <c r="T24" s="478">
        <v>98.36</v>
      </c>
      <c r="U24" s="478">
        <v>98.71</v>
      </c>
      <c r="V24" s="478">
        <v>98.96</v>
      </c>
      <c r="W24" s="478">
        <v>98.98</v>
      </c>
      <c r="X24" s="478">
        <v>99.4</v>
      </c>
      <c r="Y24" s="478">
        <v>99.7</v>
      </c>
      <c r="Z24" s="478">
        <v>99.73</v>
      </c>
      <c r="AA24" s="478">
        <v>99.71</v>
      </c>
      <c r="AB24" s="478">
        <v>99.97</v>
      </c>
      <c r="AC24" s="478">
        <v>99.72</v>
      </c>
      <c r="AD24" s="478">
        <v>99.9</v>
      </c>
      <c r="AE24" s="478">
        <v>99.98</v>
      </c>
      <c r="AF24" s="478">
        <v>100.02</v>
      </c>
      <c r="AG24" s="478">
        <v>100.02</v>
      </c>
      <c r="AH24" s="478">
        <v>100.03</v>
      </c>
      <c r="AI24" s="478" t="s">
        <v>16</v>
      </c>
      <c r="AJ24" s="222" t="s">
        <v>119</v>
      </c>
      <c r="AK24" s="478">
        <v>-3.12</v>
      </c>
      <c r="AL24" s="478">
        <v>-0.7</v>
      </c>
      <c r="AM24" s="478">
        <v>-0.59</v>
      </c>
      <c r="AN24" s="478">
        <v>-0.74</v>
      </c>
      <c r="AO24" s="478">
        <v>-0.92</v>
      </c>
      <c r="AP24" s="478">
        <v>-0.62</v>
      </c>
      <c r="AQ24" s="478">
        <v>-0.28999999999999998</v>
      </c>
      <c r="AR24" s="478">
        <v>-0.4</v>
      </c>
      <c r="AS24" s="478">
        <v>0.01</v>
      </c>
      <c r="AT24" s="491">
        <v>-0.28999999999999998</v>
      </c>
      <c r="AU24" s="491">
        <v>0.01</v>
      </c>
      <c r="AV24" s="478">
        <v>-0.06</v>
      </c>
      <c r="AW24" s="491">
        <v>-0.27</v>
      </c>
      <c r="AX24" s="478">
        <v>-0.19</v>
      </c>
      <c r="AY24" s="478">
        <v>-0.2</v>
      </c>
      <c r="AZ24" s="478">
        <v>-0.12</v>
      </c>
      <c r="BA24" s="222"/>
      <c r="BB24" s="478">
        <v>-0.14000000000000001</v>
      </c>
      <c r="BC24" s="478">
        <v>0.06</v>
      </c>
      <c r="BD24" s="478"/>
      <c r="BE24" s="222" t="s">
        <v>119</v>
      </c>
      <c r="BF24" s="222" t="s">
        <v>16</v>
      </c>
      <c r="BG24" s="492">
        <v>13.57</v>
      </c>
      <c r="BH24" s="492">
        <v>14.12</v>
      </c>
      <c r="BI24" s="493">
        <v>13.27</v>
      </c>
      <c r="BJ24" s="493">
        <v>13.1</v>
      </c>
      <c r="BK24" s="493">
        <v>13.94</v>
      </c>
      <c r="BL24" s="365">
        <v>-2594.8801560000002</v>
      </c>
      <c r="BM24" s="494">
        <v>-2594.86607</v>
      </c>
      <c r="BN24" s="494">
        <v>-2594.7494499999998</v>
      </c>
      <c r="BO24" s="222">
        <v>-0.11662262399999999</v>
      </c>
      <c r="BP24" s="496">
        <v>-0.3</v>
      </c>
      <c r="BQ24" s="496">
        <v>-0.47</v>
      </c>
      <c r="BR24" s="504">
        <v>-0.18</v>
      </c>
      <c r="BT24" s="439" t="s">
        <v>16</v>
      </c>
      <c r="BU24">
        <v>-2.9382048771012199</v>
      </c>
      <c r="BV24">
        <v>-2.916119868</v>
      </c>
      <c r="BW24" s="224">
        <v>-2.9192225789999999</v>
      </c>
      <c r="BX24">
        <v>-2.926725163</v>
      </c>
      <c r="BY24" s="445">
        <v>-2.933131956</v>
      </c>
      <c r="BZ24">
        <v>-2.9336361279999998</v>
      </c>
      <c r="CA24" s="445">
        <v>-2.9322718035434954</v>
      </c>
      <c r="CB24" s="445">
        <v>-2.9389656434897402</v>
      </c>
      <c r="CD24" s="266">
        <v>-2.9336128678100977</v>
      </c>
      <c r="CE24">
        <v>-2.9372170293800082</v>
      </c>
      <c r="CF24">
        <v>-2.9371947652798553</v>
      </c>
      <c r="CG24">
        <v>-2.939453267350018</v>
      </c>
      <c r="CH24">
        <v>-2.93955795328975</v>
      </c>
      <c r="CI24" s="127">
        <v>-2.9398010604700175</v>
      </c>
      <c r="CJ24" t="str">
        <f>BT24</f>
        <v>06_start</v>
      </c>
      <c r="CK24" s="39">
        <v>99.248350267425579</v>
      </c>
      <c r="CL24" s="39">
        <v>99.353949132371341</v>
      </c>
      <c r="CM24" s="39">
        <v>99.609294974945868</v>
      </c>
      <c r="CN24" s="39">
        <v>99.827346243253629</v>
      </c>
      <c r="CO24" s="39">
        <v>99.844505427894887</v>
      </c>
      <c r="CP24" s="39">
        <v>99.798071482218148</v>
      </c>
      <c r="CQ24" s="39">
        <v>100.02589221719866</v>
      </c>
      <c r="CR24" s="39">
        <v>99.84371378160489</v>
      </c>
      <c r="CS24" s="39">
        <v>99.966379208988783</v>
      </c>
      <c r="CT24" s="39">
        <v>99.965621464002155</v>
      </c>
      <c r="CU24" s="39">
        <v>100.04248819605901</v>
      </c>
      <c r="CV24" s="39">
        <v>100.04605111777859</v>
      </c>
      <c r="CW24" s="39">
        <v>100.05432512147935</v>
      </c>
      <c r="CX24" s="71" t="str">
        <f>BT24</f>
        <v>06_start</v>
      </c>
      <c r="CY24" t="s">
        <v>119</v>
      </c>
      <c r="CZ24" s="71">
        <v>-2.5631380885093962</v>
      </c>
      <c r="DA24" s="71">
        <v>-0.37057550060564282</v>
      </c>
      <c r="DB24" s="71">
        <v>-0.61977772083114013</v>
      </c>
      <c r="DC24" s="71">
        <v>-0.36139817416790487</v>
      </c>
      <c r="DD24" s="71">
        <v>-0.16199008778653212</v>
      </c>
      <c r="DE24" s="490">
        <v>-0.17462248153122806</v>
      </c>
      <c r="DF24" s="71">
        <v>-0.17037885747218678</v>
      </c>
      <c r="DG24" s="71">
        <v>1.9580388874109012E-2</v>
      </c>
      <c r="DH24" s="490">
        <v>-5.7382754645450618E-2</v>
      </c>
      <c r="DI24" s="71">
        <v>-9.7100309567043297E-2</v>
      </c>
      <c r="DJ24" s="490">
        <v>-0.14540303507534214</v>
      </c>
      <c r="DK24" s="71">
        <v>-0.11154479370930082</v>
      </c>
      <c r="DL24" s="71">
        <v>-0.12929846799403233</v>
      </c>
      <c r="DM24" s="71">
        <v>-4.6608090165562555E-2</v>
      </c>
      <c r="DO24" s="71">
        <f t="shared" si="9"/>
        <v>-9.4615673026280156E-2</v>
      </c>
      <c r="DP24" s="71">
        <f t="shared" si="10"/>
        <v>3.4682794967752173E-2</v>
      </c>
    </row>
    <row r="25" spans="1:120" ht="17">
      <c r="A25" s="222" t="s">
        <v>17</v>
      </c>
      <c r="B25" s="222">
        <v>-3.084951233</v>
      </c>
      <c r="C25" s="222">
        <v>-3.0334856019999998</v>
      </c>
      <c r="D25" s="222">
        <v>-3.0442152060000001</v>
      </c>
      <c r="E25" s="222">
        <v>-3.0526704179999999</v>
      </c>
      <c r="F25" s="487">
        <v>-3.0523522120000002</v>
      </c>
      <c r="G25" s="222">
        <v>-3.0662383879999999</v>
      </c>
      <c r="H25" s="365">
        <v>-3.0749322769999998</v>
      </c>
      <c r="I25" s="222">
        <v>-3.0759806749999998</v>
      </c>
      <c r="J25" s="222">
        <v>-3.0765044010000002</v>
      </c>
      <c r="K25" s="222">
        <v>-3.0828484729999999</v>
      </c>
      <c r="L25" s="222"/>
      <c r="M25" s="489">
        <v>-3.0756730000000001</v>
      </c>
      <c r="N25" s="222">
        <v>-3.0815222050000002</v>
      </c>
      <c r="O25" s="222">
        <v>-3.0842920280000001</v>
      </c>
      <c r="P25" s="222">
        <v>-3.0856815719999999</v>
      </c>
      <c r="Q25" s="222">
        <v>-3.0857712739999998</v>
      </c>
      <c r="R25" s="222">
        <v>-3.0859035669999999</v>
      </c>
      <c r="S25" s="222" t="s">
        <v>17</v>
      </c>
      <c r="T25" s="478">
        <v>98.33</v>
      </c>
      <c r="U25" s="478">
        <v>98.68</v>
      </c>
      <c r="V25" s="478">
        <v>98.95</v>
      </c>
      <c r="W25" s="478">
        <v>98.94</v>
      </c>
      <c r="X25" s="478">
        <v>99.39</v>
      </c>
      <c r="Y25" s="478">
        <v>99.68</v>
      </c>
      <c r="Z25" s="478">
        <v>99.71</v>
      </c>
      <c r="AA25" s="478">
        <v>99.73</v>
      </c>
      <c r="AB25" s="478">
        <v>99.93</v>
      </c>
      <c r="AC25" s="478">
        <v>99.7</v>
      </c>
      <c r="AD25" s="478">
        <v>99.89</v>
      </c>
      <c r="AE25" s="478">
        <v>99.98</v>
      </c>
      <c r="AF25" s="478">
        <v>100.02</v>
      </c>
      <c r="AG25" s="478">
        <v>100.03</v>
      </c>
      <c r="AH25" s="478">
        <v>100.03</v>
      </c>
      <c r="AI25" s="478" t="s">
        <v>17</v>
      </c>
      <c r="AJ25" s="222" t="s">
        <v>820</v>
      </c>
      <c r="AK25" s="478">
        <v>-4.6100000000000003</v>
      </c>
      <c r="AL25" s="478">
        <v>1.45</v>
      </c>
      <c r="AM25" s="478">
        <v>1.21</v>
      </c>
      <c r="AN25" s="478">
        <v>0.99</v>
      </c>
      <c r="AO25" s="478">
        <v>1.61</v>
      </c>
      <c r="AP25" s="478">
        <v>0.74</v>
      </c>
      <c r="AQ25" s="478">
        <v>0.74</v>
      </c>
      <c r="AR25" s="478">
        <v>0.1</v>
      </c>
      <c r="AS25" s="478">
        <v>0.75</v>
      </c>
      <c r="AT25" s="491">
        <v>0.72</v>
      </c>
      <c r="AU25" s="491">
        <v>0.32</v>
      </c>
      <c r="AV25" s="478">
        <v>0.27</v>
      </c>
      <c r="AW25" s="491">
        <v>0.33</v>
      </c>
      <c r="AX25" s="478">
        <v>0.05</v>
      </c>
      <c r="AY25" s="478">
        <v>0.08</v>
      </c>
      <c r="AZ25" s="478">
        <v>0.04</v>
      </c>
      <c r="BA25" s="222"/>
      <c r="BB25" s="478">
        <v>-0.09</v>
      </c>
      <c r="BC25" s="478">
        <v>0.18</v>
      </c>
      <c r="BD25" s="478"/>
      <c r="BE25" s="222" t="s">
        <v>820</v>
      </c>
      <c r="BF25" s="222" t="s">
        <v>17</v>
      </c>
      <c r="BG25" s="492">
        <v>-0.13</v>
      </c>
      <c r="BH25" s="492">
        <v>0.73</v>
      </c>
      <c r="BI25" s="493">
        <v>0.57999999999999996</v>
      </c>
      <c r="BJ25" s="493">
        <v>0.88</v>
      </c>
      <c r="BK25" s="493">
        <v>1.17</v>
      </c>
      <c r="BL25" s="365">
        <v>-2594.858088</v>
      </c>
      <c r="BM25" s="494">
        <v>-2594.8437899999999</v>
      </c>
      <c r="BN25" s="494">
        <v>-2594.7253599999999</v>
      </c>
      <c r="BO25" s="222">
        <v>-0.118427295</v>
      </c>
      <c r="BP25" s="496">
        <v>0.71</v>
      </c>
      <c r="BQ25" s="496">
        <v>1.01</v>
      </c>
      <c r="BR25" s="504">
        <v>0.44</v>
      </c>
      <c r="BT25" s="439" t="s">
        <v>17</v>
      </c>
      <c r="BU25">
        <v>-2.9482679826607399</v>
      </c>
      <c r="BV25">
        <v>-2.9255904410000002</v>
      </c>
      <c r="BW25" s="224">
        <v>-2.9286515400000002</v>
      </c>
      <c r="BX25">
        <v>-2.9368877219999998</v>
      </c>
      <c r="BY25" s="445">
        <v>-2.9427029299999998</v>
      </c>
      <c r="BZ25">
        <v>-2.9432539470000001</v>
      </c>
      <c r="CA25" s="445">
        <v>-2.9429767096081099</v>
      </c>
      <c r="CB25" s="445">
        <v>-2.947997951418647</v>
      </c>
      <c r="CD25" s="266">
        <v>-2.9433633426001506</v>
      </c>
      <c r="CE25">
        <v>-2.9470359887900486</v>
      </c>
      <c r="CF25">
        <v>-2.9473748627101486</v>
      </c>
      <c r="CG25">
        <v>-2.9497703652000382</v>
      </c>
      <c r="CH25">
        <v>-2.9498467876401264</v>
      </c>
      <c r="CI25" s="127">
        <v>-2.9499329985801523</v>
      </c>
      <c r="CJ25" t="str">
        <f>BT25</f>
        <v>06_ts</v>
      </c>
      <c r="CK25" s="39">
        <v>99.23081816869734</v>
      </c>
      <c r="CL25" s="39">
        <v>99.334645195887646</v>
      </c>
      <c r="CM25" s="39">
        <v>99.61400182318333</v>
      </c>
      <c r="CN25" s="39">
        <v>99.811243323420086</v>
      </c>
      <c r="CO25" s="39">
        <v>99.829932838865801</v>
      </c>
      <c r="CP25" s="39">
        <v>99.820529440208659</v>
      </c>
      <c r="CQ25" s="39">
        <v>99.990841021112033</v>
      </c>
      <c r="CR25" s="39">
        <v>99.833643342822484</v>
      </c>
      <c r="CS25" s="39">
        <v>99.958212961713897</v>
      </c>
      <c r="CT25" s="39">
        <v>99.969706961651937</v>
      </c>
      <c r="CU25" s="39">
        <v>100.05095814044498</v>
      </c>
      <c r="CV25" s="39">
        <v>100.05355025352756</v>
      </c>
      <c r="CW25" s="39">
        <v>100.05647437509768</v>
      </c>
      <c r="CX25" s="71" t="str">
        <f>BT25</f>
        <v>06_ts</v>
      </c>
      <c r="CY25" t="s">
        <v>820</v>
      </c>
      <c r="CZ25" s="71">
        <v>-3.7515562495921864</v>
      </c>
      <c r="DA25" s="71">
        <v>0.74239531076359677</v>
      </c>
      <c r="DB25" s="71">
        <v>1.0177094563030749</v>
      </c>
      <c r="DC25" s="71">
        <v>0.29899019545908212</v>
      </c>
      <c r="DD25" s="71">
        <v>0.47080731663521291</v>
      </c>
      <c r="DE25" s="490">
        <v>0.45404402785215403</v>
      </c>
      <c r="DF25" s="71">
        <v>-0.23235705657944727</v>
      </c>
      <c r="DG25" s="71">
        <v>0.62725491691328972</v>
      </c>
      <c r="DH25" s="490">
        <v>0.25356153247828495</v>
      </c>
      <c r="DI25" s="71">
        <v>0.25030433775387539</v>
      </c>
      <c r="DJ25" s="490">
        <v>7.1989524742325894E-2</v>
      </c>
      <c r="DK25" s="71">
        <v>-4.7837781506378629E-2</v>
      </c>
      <c r="DL25" s="71">
        <v>-1.2348492691916846E-2</v>
      </c>
      <c r="DM25" s="71">
        <v>3.4150107455137579E-3</v>
      </c>
      <c r="DO25" s="71">
        <f t="shared" si="9"/>
        <v>-0.10775143463073089</v>
      </c>
      <c r="DP25" s="71">
        <f t="shared" si="10"/>
        <v>9.5402941938814045E-2</v>
      </c>
    </row>
    <row r="26" spans="1:120" ht="17">
      <c r="A26" s="222" t="s">
        <v>18</v>
      </c>
      <c r="B26" s="222">
        <v>-3.080861971</v>
      </c>
      <c r="C26" s="222">
        <v>-3.027519957</v>
      </c>
      <c r="D26" s="222">
        <v>-3.0385642850000001</v>
      </c>
      <c r="E26" s="222">
        <v>-3.0457098290000002</v>
      </c>
      <c r="F26" s="487">
        <v>-3.0455375779999998</v>
      </c>
      <c r="G26" s="222">
        <v>-3.0595792620000002</v>
      </c>
      <c r="H26" s="365">
        <v>-3.0699990590000001</v>
      </c>
      <c r="I26" s="222">
        <v>-3.071402688</v>
      </c>
      <c r="J26" s="222">
        <v>-3.0699602420000001</v>
      </c>
      <c r="K26" s="222">
        <v>-3.079486776</v>
      </c>
      <c r="L26" s="222"/>
      <c r="M26" s="489">
        <v>-3.0708980000000001</v>
      </c>
      <c r="N26" s="222">
        <v>-3.0771624919999998</v>
      </c>
      <c r="O26" s="222">
        <v>-3.079512384</v>
      </c>
      <c r="P26" s="222">
        <v>-3.081284701</v>
      </c>
      <c r="Q26" s="222">
        <v>-3.0813877019999998</v>
      </c>
      <c r="R26" s="222">
        <v>-3.0816411220000002</v>
      </c>
      <c r="S26" s="222" t="s">
        <v>18</v>
      </c>
      <c r="T26" s="478">
        <v>98.27</v>
      </c>
      <c r="U26" s="478">
        <v>98.63</v>
      </c>
      <c r="V26" s="478">
        <v>98.86</v>
      </c>
      <c r="W26" s="478">
        <v>98.85</v>
      </c>
      <c r="X26" s="478">
        <v>99.31</v>
      </c>
      <c r="Y26" s="478">
        <v>99.65</v>
      </c>
      <c r="Z26" s="478">
        <v>99.69</v>
      </c>
      <c r="AA26" s="478">
        <v>99.65</v>
      </c>
      <c r="AB26" s="478">
        <v>99.96</v>
      </c>
      <c r="AC26" s="478">
        <v>99.68</v>
      </c>
      <c r="AD26" s="478">
        <v>99.88</v>
      </c>
      <c r="AE26" s="478">
        <v>99.96</v>
      </c>
      <c r="AF26" s="478">
        <v>100.01</v>
      </c>
      <c r="AG26" s="478">
        <v>100.02</v>
      </c>
      <c r="AH26" s="478">
        <v>100.03</v>
      </c>
      <c r="AI26" s="478" t="s">
        <v>18</v>
      </c>
      <c r="AJ26" s="222" t="s">
        <v>118</v>
      </c>
      <c r="AK26" s="478">
        <v>-16.829999999999998</v>
      </c>
      <c r="AL26" s="478">
        <v>0.19</v>
      </c>
      <c r="AM26" s="478">
        <v>-0.11</v>
      </c>
      <c r="AN26" s="478">
        <v>0.33</v>
      </c>
      <c r="AO26" s="478">
        <v>0.38</v>
      </c>
      <c r="AP26" s="478">
        <v>0.12</v>
      </c>
      <c r="AQ26" s="478">
        <v>-0.48</v>
      </c>
      <c r="AR26" s="478">
        <v>-7.0000000000000007E-2</v>
      </c>
      <c r="AS26" s="478">
        <v>-1.02</v>
      </c>
      <c r="AT26" s="491">
        <v>-0.38</v>
      </c>
      <c r="AU26" s="491">
        <v>0.93</v>
      </c>
      <c r="AV26" s="478">
        <v>0.09</v>
      </c>
      <c r="AW26" s="491">
        <v>-7.0000000000000007E-2</v>
      </c>
      <c r="AX26" s="478">
        <v>-0.09</v>
      </c>
      <c r="AY26" s="478">
        <v>-0.11</v>
      </c>
      <c r="AZ26" s="478">
        <v>-0.09</v>
      </c>
      <c r="BA26" s="222"/>
      <c r="BB26" s="478">
        <v>-0.1</v>
      </c>
      <c r="BC26" s="478">
        <v>0.01</v>
      </c>
      <c r="BD26" s="478"/>
      <c r="BE26" s="222" t="s">
        <v>118</v>
      </c>
      <c r="BF26" s="222" t="s">
        <v>18</v>
      </c>
      <c r="BG26" s="492">
        <v>26.66</v>
      </c>
      <c r="BH26" s="492">
        <v>30.38</v>
      </c>
      <c r="BI26" s="493">
        <v>26.24</v>
      </c>
      <c r="BJ26" s="493">
        <v>26.4</v>
      </c>
      <c r="BK26" s="493">
        <v>29.82</v>
      </c>
      <c r="BL26" s="365">
        <v>-2594.865953</v>
      </c>
      <c r="BM26" s="494">
        <v>-2594.8512999999998</v>
      </c>
      <c r="BN26" s="494">
        <v>-2594.7338300000001</v>
      </c>
      <c r="BO26" s="222">
        <v>-0.11747231499999999</v>
      </c>
      <c r="BP26" s="496">
        <v>-0.41</v>
      </c>
      <c r="BQ26" s="496">
        <v>-0.26</v>
      </c>
      <c r="BR26" s="504">
        <v>-0.55000000000000004</v>
      </c>
      <c r="BT26" s="439" t="s">
        <v>18</v>
      </c>
      <c r="BU26">
        <v>-2.94439882164074</v>
      </c>
      <c r="BV26">
        <v>-2.9206835359999999</v>
      </c>
      <c r="BW26" s="224">
        <v>-2.922817421</v>
      </c>
      <c r="BX26">
        <v>-2.9311974919999999</v>
      </c>
      <c r="BY26" s="445">
        <v>-2.9384745780000001</v>
      </c>
      <c r="BZ26">
        <v>-2.9392800220000002</v>
      </c>
      <c r="CA26" s="445">
        <v>-2.9373928563659262</v>
      </c>
      <c r="CB26" s="445">
        <v>-2.9451007083525753</v>
      </c>
      <c r="CD26" s="266">
        <v>-2.9390624454599674</v>
      </c>
      <c r="CE26">
        <v>-2.9429428108201137</v>
      </c>
      <c r="CF26">
        <v>-2.9429377238002417</v>
      </c>
      <c r="CG26">
        <v>-2.9455280965298698</v>
      </c>
      <c r="CH26">
        <v>-2.9456209981699431</v>
      </c>
      <c r="CI26" s="127">
        <v>-2.945972350469674</v>
      </c>
      <c r="CJ26" t="str">
        <f>BT26</f>
        <v>07_end</v>
      </c>
      <c r="CK26" s="39">
        <v>99.194562724776361</v>
      </c>
      <c r="CL26" s="39">
        <v>99.267035413744864</v>
      </c>
      <c r="CM26" s="39">
        <v>99.551646008559956</v>
      </c>
      <c r="CN26" s="39">
        <v>99.798796155018209</v>
      </c>
      <c r="CO26" s="39">
        <v>99.826151280760016</v>
      </c>
      <c r="CP26" s="39">
        <v>99.76205786990127</v>
      </c>
      <c r="CQ26" s="39">
        <v>100.02383803127064</v>
      </c>
      <c r="CR26" s="39">
        <v>99.818761774337389</v>
      </c>
      <c r="CS26" s="39">
        <v>99.950549809695445</v>
      </c>
      <c r="CT26" s="39">
        <v>99.950377040305838</v>
      </c>
      <c r="CU26" s="39">
        <v>100.03835332635069</v>
      </c>
      <c r="CV26" s="39">
        <v>100.04150852527927</v>
      </c>
      <c r="CW26" s="39">
        <v>100.0534414297876</v>
      </c>
      <c r="CX26" s="71" t="str">
        <f>BT26</f>
        <v>07_end</v>
      </c>
      <c r="CY26" t="s">
        <v>118</v>
      </c>
      <c r="CZ26" s="71">
        <v>-13.111358661191348</v>
      </c>
      <c r="DA26" s="71">
        <v>-0.14470987275427838</v>
      </c>
      <c r="DB26" s="71">
        <v>0.16617966886890656</v>
      </c>
      <c r="DC26" s="71">
        <v>9.1366313609402283E-3</v>
      </c>
      <c r="DD26" s="71">
        <v>-0.61451494023313913</v>
      </c>
      <c r="DE26" s="490">
        <v>-0.518745067852592</v>
      </c>
      <c r="DF26" s="71">
        <v>-0.10696487165659796</v>
      </c>
      <c r="DG26" s="71">
        <v>-1.1823791386183893</v>
      </c>
      <c r="DH26" s="490">
        <v>0.50950859647822</v>
      </c>
      <c r="DI26" s="71">
        <v>-7.1035287439473294E-2</v>
      </c>
      <c r="DJ26" s="490">
        <v>-8.8818799927684822E-2</v>
      </c>
      <c r="DK26" s="71">
        <v>-6.2510181632351447E-2</v>
      </c>
      <c r="DL26" s="71">
        <v>-7.5801748970111049E-2</v>
      </c>
      <c r="DM26" s="71">
        <v>-4.4289684025653031E-2</v>
      </c>
      <c r="DO26" s="71">
        <f t="shared" si="9"/>
        <v>-4.935587248468476E-2</v>
      </c>
      <c r="DP26" s="71">
        <f t="shared" si="10"/>
        <v>2.644587648542629E-2</v>
      </c>
    </row>
    <row r="27" spans="1:120" ht="17">
      <c r="A27" s="222" t="s">
        <v>19</v>
      </c>
      <c r="B27" s="222">
        <v>-3.0799868319999999</v>
      </c>
      <c r="C27" s="222">
        <v>-3.027371649</v>
      </c>
      <c r="D27" s="222">
        <v>-3.0382740940000001</v>
      </c>
      <c r="E27" s="222">
        <v>-3.0465161080000001</v>
      </c>
      <c r="F27" s="487">
        <v>-3.045950216</v>
      </c>
      <c r="G27" s="222">
        <v>-3.060295022</v>
      </c>
      <c r="H27" s="365">
        <v>-3.0694924299999999</v>
      </c>
      <c r="I27" s="222">
        <v>-3.0705722120000001</v>
      </c>
      <c r="J27" s="222">
        <v>-3.0709000990000002</v>
      </c>
      <c r="K27" s="222">
        <v>-3.0778671040000001</v>
      </c>
      <c r="L27" s="222"/>
      <c r="M27" s="489">
        <v>-3.0707239999999998</v>
      </c>
      <c r="N27" s="222">
        <v>-3.0764634970000002</v>
      </c>
      <c r="O27" s="222">
        <v>-3.0788940199999999</v>
      </c>
      <c r="P27" s="222">
        <v>-3.080420776</v>
      </c>
      <c r="Q27" s="222">
        <v>-3.0804844290000002</v>
      </c>
      <c r="R27" s="222">
        <v>-3.0807507470000002</v>
      </c>
      <c r="S27" s="222" t="s">
        <v>19</v>
      </c>
      <c r="T27" s="478">
        <v>98.29</v>
      </c>
      <c r="U27" s="478">
        <v>98.65</v>
      </c>
      <c r="V27" s="478">
        <v>98.91</v>
      </c>
      <c r="W27" s="478">
        <v>98.89</v>
      </c>
      <c r="X27" s="478">
        <v>99.36</v>
      </c>
      <c r="Y27" s="478">
        <v>99.66</v>
      </c>
      <c r="Z27" s="478">
        <v>99.69</v>
      </c>
      <c r="AA27" s="478">
        <v>99.7</v>
      </c>
      <c r="AB27" s="478">
        <v>99.93</v>
      </c>
      <c r="AC27" s="478">
        <v>99.7</v>
      </c>
      <c r="AD27" s="478">
        <v>99.89</v>
      </c>
      <c r="AE27" s="478">
        <v>99.96</v>
      </c>
      <c r="AF27" s="478">
        <v>100.01</v>
      </c>
      <c r="AG27" s="478">
        <v>100.02</v>
      </c>
      <c r="AH27" s="478">
        <v>100.02</v>
      </c>
      <c r="AI27" s="478" t="s">
        <v>19</v>
      </c>
      <c r="AJ27" s="222" t="s">
        <v>119</v>
      </c>
      <c r="AK27" s="478">
        <v>-16.28</v>
      </c>
      <c r="AL27" s="478">
        <v>-0.27</v>
      </c>
      <c r="AM27" s="478">
        <v>-0.47</v>
      </c>
      <c r="AN27" s="478">
        <v>-0.72</v>
      </c>
      <c r="AO27" s="478">
        <v>-0.42</v>
      </c>
      <c r="AP27" s="478">
        <v>-0.87</v>
      </c>
      <c r="AQ27" s="478">
        <v>-0.71</v>
      </c>
      <c r="AR27" s="478">
        <v>-1.21</v>
      </c>
      <c r="AS27" s="478">
        <v>-0.56000000000000005</v>
      </c>
      <c r="AT27" s="491">
        <v>-0.41</v>
      </c>
      <c r="AU27" s="491">
        <v>0.49</v>
      </c>
      <c r="AV27" s="478">
        <v>-0.02</v>
      </c>
      <c r="AW27" s="491">
        <v>-0.24</v>
      </c>
      <c r="AX27" s="478">
        <v>-0.1</v>
      </c>
      <c r="AY27" s="478">
        <v>-0.09</v>
      </c>
      <c r="AZ27" s="478">
        <v>-0.09</v>
      </c>
      <c r="BA27" s="222"/>
      <c r="BB27" s="478">
        <v>-0.03</v>
      </c>
      <c r="BC27" s="478">
        <v>0.06</v>
      </c>
      <c r="BD27" s="478"/>
      <c r="BE27" s="222" t="s">
        <v>119</v>
      </c>
      <c r="BF27" s="222" t="s">
        <v>19</v>
      </c>
      <c r="BG27" s="492">
        <v>18.28</v>
      </c>
      <c r="BH27" s="492">
        <v>21.59</v>
      </c>
      <c r="BI27" s="493">
        <v>17.88</v>
      </c>
      <c r="BJ27" s="493">
        <v>18</v>
      </c>
      <c r="BK27" s="493">
        <v>21.18</v>
      </c>
      <c r="BL27" s="365">
        <v>-2594.8792760000001</v>
      </c>
      <c r="BM27" s="494">
        <v>-2594.8646899999999</v>
      </c>
      <c r="BN27" s="494">
        <v>-2594.7476099999999</v>
      </c>
      <c r="BO27" s="222">
        <v>-0.117084721</v>
      </c>
      <c r="BP27" s="496">
        <v>-0.4</v>
      </c>
      <c r="BQ27" s="496">
        <v>-0.28000000000000003</v>
      </c>
      <c r="BR27" s="504">
        <v>-0.41</v>
      </c>
      <c r="BT27" s="439" t="s">
        <v>19</v>
      </c>
      <c r="BU27">
        <v>-2.9441833602153298</v>
      </c>
      <c r="BV27">
        <v>-2.9208935039999999</v>
      </c>
      <c r="BW27" s="224">
        <v>-2.92358436</v>
      </c>
      <c r="BX27">
        <v>-2.9322251000000001</v>
      </c>
      <c r="BY27" s="445">
        <v>-2.9383547320000001</v>
      </c>
      <c r="BZ27">
        <v>-2.9389017470000001</v>
      </c>
      <c r="CA27" s="445">
        <v>-2.9386131762694299</v>
      </c>
      <c r="CB27" s="445">
        <v>-2.9439360513145325</v>
      </c>
      <c r="CD27" s="266">
        <v>-2.9391872775399861</v>
      </c>
      <c r="CE27">
        <v>-2.9427966269299759</v>
      </c>
      <c r="CF27">
        <v>-2.9430585257800885</v>
      </c>
      <c r="CG27">
        <v>-2.9455079848203241</v>
      </c>
      <c r="CH27">
        <v>-2.9455561150002723</v>
      </c>
      <c r="CI27" s="127">
        <v>-2.9457741014402927</v>
      </c>
      <c r="CJ27" t="str">
        <f>BT27</f>
        <v>07_start</v>
      </c>
      <c r="CK27" s="39">
        <v>99.208953609002592</v>
      </c>
      <c r="CL27" s="39">
        <v>99.30034927533103</v>
      </c>
      <c r="CM27" s="39">
        <v>99.593834393029951</v>
      </c>
      <c r="CN27" s="39">
        <v>99.802029034804974</v>
      </c>
      <c r="CO27" s="39">
        <v>99.820608550177269</v>
      </c>
      <c r="CP27" s="39">
        <v>99.810807165709534</v>
      </c>
      <c r="CQ27" s="39">
        <v>99.991600084962798</v>
      </c>
      <c r="CR27" s="39">
        <v>99.830306673733176</v>
      </c>
      <c r="CS27" s="39">
        <v>99.952899221424431</v>
      </c>
      <c r="CT27" s="39">
        <v>99.961794688114836</v>
      </c>
      <c r="CU27" s="39">
        <v>100.04499124011411</v>
      </c>
      <c r="CV27" s="39">
        <v>100.04662599495305</v>
      </c>
      <c r="CW27" s="39">
        <v>100.05402996452118</v>
      </c>
      <c r="CX27" s="71" t="str">
        <f>BT27</f>
        <v>07_start</v>
      </c>
      <c r="CY27" t="s">
        <v>119</v>
      </c>
      <c r="CZ27" s="71">
        <v>-12.976154569862919</v>
      </c>
      <c r="DA27" s="71">
        <v>-0.41167087877874664</v>
      </c>
      <c r="DB27" s="71">
        <v>-0.4502859308800371</v>
      </c>
      <c r="DC27" s="71">
        <v>-0.77090124224363699</v>
      </c>
      <c r="DD27" s="71">
        <v>-0.67451452802454703</v>
      </c>
      <c r="DE27" s="490">
        <v>-0.41657800306846227</v>
      </c>
      <c r="DF27" s="71">
        <v>-1.0079312954725914</v>
      </c>
      <c r="DG27" s="71">
        <v>-0.58674987433321124</v>
      </c>
      <c r="DH27" s="490">
        <v>0.29597118903330966</v>
      </c>
      <c r="DI27" s="71">
        <v>-0.11450759895950036</v>
      </c>
      <c r="DJ27" s="490">
        <v>-0.29982728122883628</v>
      </c>
      <c r="DK27" s="71">
        <v>-0.18509398415958422</v>
      </c>
      <c r="DL27" s="71">
        <v>-0.1702910349400053</v>
      </c>
      <c r="DM27" s="71">
        <v>-5.5090626051562452E-2</v>
      </c>
      <c r="DO27" s="71">
        <f t="shared" si="9"/>
        <v>-0.12772733562495819</v>
      </c>
      <c r="DP27" s="71">
        <f t="shared" si="10"/>
        <v>4.256369931504711E-2</v>
      </c>
    </row>
    <row r="28" spans="1:120" ht="17">
      <c r="A28" s="222" t="s">
        <v>20</v>
      </c>
      <c r="B28" s="222">
        <v>-3.1068050079999998</v>
      </c>
      <c r="C28" s="222">
        <v>-3.0538895620000002</v>
      </c>
      <c r="D28" s="222">
        <v>-3.0652631430000001</v>
      </c>
      <c r="E28" s="222">
        <v>-3.0728055410000001</v>
      </c>
      <c r="F28" s="487">
        <v>-3.0721562840000001</v>
      </c>
      <c r="G28" s="222">
        <v>-3.0869157789999999</v>
      </c>
      <c r="H28" s="365">
        <v>-3.0970710420000001</v>
      </c>
      <c r="I28" s="222">
        <v>-3.0979986660000001</v>
      </c>
      <c r="J28" s="222">
        <v>-3.0978274350000001</v>
      </c>
      <c r="K28" s="222">
        <v>-3.106317888</v>
      </c>
      <c r="L28" s="222"/>
      <c r="M28" s="489">
        <v>-3.0960649999999998</v>
      </c>
      <c r="N28" s="222">
        <v>-3.103135354</v>
      </c>
      <c r="O28" s="222">
        <v>-3.1058315940000001</v>
      </c>
      <c r="P28" s="222">
        <v>-3.1073879729999998</v>
      </c>
      <c r="Q28" s="222">
        <v>-3.1074754050000002</v>
      </c>
      <c r="R28" s="222">
        <v>-3.1077199590000002</v>
      </c>
      <c r="S28" s="222" t="s">
        <v>20</v>
      </c>
      <c r="T28" s="478">
        <v>98.3</v>
      </c>
      <c r="U28" s="478">
        <v>98.66</v>
      </c>
      <c r="V28" s="478">
        <v>98.91</v>
      </c>
      <c r="W28" s="478">
        <v>98.88</v>
      </c>
      <c r="X28" s="478">
        <v>99.36</v>
      </c>
      <c r="Y28" s="478">
        <v>99.69</v>
      </c>
      <c r="Z28" s="478">
        <v>99.72</v>
      </c>
      <c r="AA28" s="478">
        <v>99.71</v>
      </c>
      <c r="AB28" s="478">
        <v>99.98</v>
      </c>
      <c r="AC28" s="478">
        <v>99.65</v>
      </c>
      <c r="AD28" s="478">
        <v>99.88</v>
      </c>
      <c r="AE28" s="478">
        <v>99.97</v>
      </c>
      <c r="AF28" s="478">
        <v>100.02</v>
      </c>
      <c r="AG28" s="478">
        <v>100.02</v>
      </c>
      <c r="AH28" s="478">
        <v>100.03</v>
      </c>
      <c r="AI28" s="478" t="s">
        <v>20</v>
      </c>
      <c r="AJ28" s="222" t="s">
        <v>820</v>
      </c>
      <c r="AK28" s="478">
        <v>-0.55000000000000004</v>
      </c>
      <c r="AL28" s="478">
        <v>0.46</v>
      </c>
      <c r="AM28" s="478">
        <v>0.37</v>
      </c>
      <c r="AN28" s="478">
        <v>1.06</v>
      </c>
      <c r="AO28" s="478">
        <v>0.81</v>
      </c>
      <c r="AP28" s="478">
        <v>1</v>
      </c>
      <c r="AQ28" s="478">
        <v>0.23</v>
      </c>
      <c r="AR28" s="478">
        <v>1.1399999999999999</v>
      </c>
      <c r="AS28" s="478">
        <v>-0.47</v>
      </c>
      <c r="AT28" s="491">
        <v>0.03</v>
      </c>
      <c r="AU28" s="491">
        <v>0.44</v>
      </c>
      <c r="AV28" s="478">
        <v>0.11</v>
      </c>
      <c r="AW28" s="491">
        <v>0.16</v>
      </c>
      <c r="AX28" s="478">
        <v>0.01</v>
      </c>
      <c r="AY28" s="478">
        <v>-0.02</v>
      </c>
      <c r="AZ28" s="478">
        <v>-0.01</v>
      </c>
      <c r="BA28" s="222"/>
      <c r="BB28" s="478">
        <v>-7.0000000000000007E-2</v>
      </c>
      <c r="BC28" s="478">
        <v>0.05</v>
      </c>
      <c r="BD28" s="478"/>
      <c r="BE28" s="222" t="s">
        <v>820</v>
      </c>
      <c r="BF28" s="222" t="s">
        <v>20</v>
      </c>
      <c r="BG28" s="492">
        <v>8.3800000000000008</v>
      </c>
      <c r="BH28" s="492">
        <v>8.7899999999999991</v>
      </c>
      <c r="BI28" s="493">
        <v>8.36</v>
      </c>
      <c r="BJ28" s="493">
        <v>8.4</v>
      </c>
      <c r="BK28" s="493">
        <v>8.64</v>
      </c>
      <c r="BL28" s="365">
        <v>-2594.837454</v>
      </c>
      <c r="BM28" s="494">
        <v>-2594.8226100000002</v>
      </c>
      <c r="BN28" s="494">
        <v>-2594.7000800000001</v>
      </c>
      <c r="BO28" s="222">
        <v>-0.12253627</v>
      </c>
      <c r="BP28" s="496">
        <v>-0.02</v>
      </c>
      <c r="BQ28" s="496">
        <v>0.02</v>
      </c>
      <c r="BR28" s="504">
        <v>-0.15</v>
      </c>
      <c r="BT28" s="439" t="s">
        <v>20</v>
      </c>
      <c r="BU28">
        <v>-2.9650776393635998</v>
      </c>
      <c r="BV28">
        <v>-2.9420183930000001</v>
      </c>
      <c r="BW28" s="224">
        <v>-2.9442138149999999</v>
      </c>
      <c r="BX28">
        <v>-2.953104819</v>
      </c>
      <c r="BY28" s="445">
        <v>-2.9602283030000001</v>
      </c>
      <c r="BZ28">
        <v>-2.960622699</v>
      </c>
      <c r="CA28" s="445">
        <v>-2.959677914783903</v>
      </c>
      <c r="CB28" s="445">
        <v>-2.9667145714800593</v>
      </c>
      <c r="CD28" s="266">
        <v>-2.9592696030899788</v>
      </c>
      <c r="CE28">
        <v>-2.9638041080097537</v>
      </c>
      <c r="CF28">
        <v>-2.9640943466897625</v>
      </c>
      <c r="CG28">
        <v>-2.9665018802797931</v>
      </c>
      <c r="CH28">
        <v>-2.9665711919196838</v>
      </c>
      <c r="CI28" s="127">
        <v>-2.9667389606897814</v>
      </c>
      <c r="CJ28" t="str">
        <f>BT28</f>
        <v>07_ts</v>
      </c>
      <c r="CK28" s="39">
        <v>99.222305478363495</v>
      </c>
      <c r="CL28" s="39">
        <v>99.296348126382355</v>
      </c>
      <c r="CM28" s="39">
        <v>99.596205502188155</v>
      </c>
      <c r="CN28" s="39">
        <v>99.836451622742644</v>
      </c>
      <c r="CO28" s="39">
        <v>99.849752994509913</v>
      </c>
      <c r="CP28" s="39">
        <v>99.817889268462594</v>
      </c>
      <c r="CQ28" s="39">
        <v>100.05520705747222</v>
      </c>
      <c r="CR28" s="39">
        <v>99.804118576980414</v>
      </c>
      <c r="CS28" s="39">
        <v>99.957048971098118</v>
      </c>
      <c r="CT28" s="39">
        <v>99.966837540414346</v>
      </c>
      <c r="CU28" s="39">
        <v>100.04803384900569</v>
      </c>
      <c r="CV28" s="39">
        <v>100.05037144849956</v>
      </c>
      <c r="CW28" s="39">
        <v>100.05602960624458</v>
      </c>
      <c r="CX28" s="71" t="str">
        <f>BT28</f>
        <v>07_ts</v>
      </c>
      <c r="CY28" t="s">
        <v>820</v>
      </c>
      <c r="CZ28" s="71">
        <v>-0.13520409132842898</v>
      </c>
      <c r="DA28" s="71">
        <v>0.26696100602446682</v>
      </c>
      <c r="DB28" s="71">
        <v>0.61646559974894277</v>
      </c>
      <c r="DC28" s="71">
        <v>0.78003787360457655</v>
      </c>
      <c r="DD28" s="71">
        <v>5.9999587791407308E-2</v>
      </c>
      <c r="DE28" s="490">
        <v>-0.10216706478413032</v>
      </c>
      <c r="DF28" s="71">
        <v>0.9009664238159929</v>
      </c>
      <c r="DG28" s="71">
        <v>-0.59562926428517837</v>
      </c>
      <c r="DH28" s="490">
        <v>0.21353740744490929</v>
      </c>
      <c r="DI28" s="71">
        <v>4.3472311520026244E-2</v>
      </c>
      <c r="DJ28" s="490">
        <v>0.21100848130115096</v>
      </c>
      <c r="DK28" s="71">
        <v>0.12258380252723342</v>
      </c>
      <c r="DL28" s="71">
        <v>9.4489285969894504E-2</v>
      </c>
      <c r="DM28" s="71">
        <v>1.0800942025909907E-2</v>
      </c>
      <c r="DO28" s="71">
        <f t="shared" si="9"/>
        <v>7.8371463140274641E-2</v>
      </c>
      <c r="DP28" s="71">
        <f t="shared" si="10"/>
        <v>1.6117822829619863E-2</v>
      </c>
    </row>
    <row r="29" spans="1:120" ht="17">
      <c r="A29" s="222" t="s">
        <v>21</v>
      </c>
      <c r="B29" s="222">
        <v>-5.5563260080000001</v>
      </c>
      <c r="C29" s="222">
        <v>-5.4819712970000003</v>
      </c>
      <c r="D29" s="222">
        <v>-5.5004652270000003</v>
      </c>
      <c r="E29" s="222">
        <v>-5.5047479629999998</v>
      </c>
      <c r="F29" s="487">
        <v>-5.5055267719999996</v>
      </c>
      <c r="G29" s="222">
        <v>-5.527361193</v>
      </c>
      <c r="H29" s="365">
        <v>-5.5391971790000003</v>
      </c>
      <c r="I29" s="222">
        <v>-5.5391732840000003</v>
      </c>
      <c r="J29" s="222">
        <v>-5.5435033230000004</v>
      </c>
      <c r="K29" s="222">
        <v>-5.5499744030000002</v>
      </c>
      <c r="L29" s="222"/>
      <c r="M29" s="489">
        <v>-5.5313090000000003</v>
      </c>
      <c r="N29" s="222">
        <v>-5.5455490259999998</v>
      </c>
      <c r="O29" s="222">
        <v>-5.5520940750000003</v>
      </c>
      <c r="P29" s="222">
        <v>-5.5544235100000003</v>
      </c>
      <c r="Q29" s="222">
        <v>-5.554964579</v>
      </c>
      <c r="R29" s="222">
        <v>-5.5545827059999997</v>
      </c>
      <c r="S29" s="222" t="s">
        <v>21</v>
      </c>
      <c r="T29" s="478">
        <v>98.66</v>
      </c>
      <c r="U29" s="478">
        <v>98.99</v>
      </c>
      <c r="V29" s="478">
        <v>99.07</v>
      </c>
      <c r="W29" s="478">
        <v>99.09</v>
      </c>
      <c r="X29" s="478">
        <v>99.48</v>
      </c>
      <c r="Y29" s="478">
        <v>99.69</v>
      </c>
      <c r="Z29" s="478">
        <v>99.69</v>
      </c>
      <c r="AA29" s="478">
        <v>99.77</v>
      </c>
      <c r="AB29" s="478">
        <v>99.89</v>
      </c>
      <c r="AC29" s="478">
        <v>99.55</v>
      </c>
      <c r="AD29" s="478">
        <v>99.81</v>
      </c>
      <c r="AE29" s="478">
        <v>99.92</v>
      </c>
      <c r="AF29" s="478">
        <v>99.97</v>
      </c>
      <c r="AG29" s="478">
        <v>99.98</v>
      </c>
      <c r="AH29" s="478">
        <v>99.97</v>
      </c>
      <c r="AI29" s="478" t="s">
        <v>21</v>
      </c>
      <c r="AJ29" s="222" t="s">
        <v>118</v>
      </c>
      <c r="AK29" s="478">
        <v>16.399999999999999</v>
      </c>
      <c r="AL29" s="478">
        <v>3.64</v>
      </c>
      <c r="AM29" s="478">
        <v>4.21</v>
      </c>
      <c r="AN29" s="478">
        <v>3.32</v>
      </c>
      <c r="AO29" s="478">
        <v>3.61</v>
      </c>
      <c r="AP29" s="478">
        <v>3.97</v>
      </c>
      <c r="AQ29" s="478">
        <v>3.09</v>
      </c>
      <c r="AR29" s="478">
        <v>4.25</v>
      </c>
      <c r="AS29" s="478">
        <v>2.29</v>
      </c>
      <c r="AT29" s="491">
        <v>2.91</v>
      </c>
      <c r="AU29" s="491">
        <v>4.5999999999999996</v>
      </c>
      <c r="AV29" s="478">
        <v>3.2</v>
      </c>
      <c r="AW29" s="491">
        <v>2.0099999999999998</v>
      </c>
      <c r="AX29" s="478">
        <v>0.52</v>
      </c>
      <c r="AY29" s="478">
        <v>0.51</v>
      </c>
      <c r="AZ29" s="478">
        <v>0.25</v>
      </c>
      <c r="BA29" s="222"/>
      <c r="BB29" s="478">
        <v>-0.22</v>
      </c>
      <c r="BC29" s="478">
        <v>0.74</v>
      </c>
      <c r="BD29" s="478"/>
      <c r="BE29" s="222" t="s">
        <v>118</v>
      </c>
      <c r="BF29" s="222" t="s">
        <v>21</v>
      </c>
      <c r="BG29" s="492">
        <v>36.93</v>
      </c>
      <c r="BH29" s="492">
        <v>35.99</v>
      </c>
      <c r="BI29" s="493">
        <v>39.79</v>
      </c>
      <c r="BJ29" s="493">
        <v>39.22</v>
      </c>
      <c r="BK29" s="493">
        <v>37.56</v>
      </c>
      <c r="BL29" s="365">
        <v>-2622.2069729999998</v>
      </c>
      <c r="BM29" s="494">
        <v>-2622.1833799999999</v>
      </c>
      <c r="BN29" s="494">
        <v>-2621.9526099999998</v>
      </c>
      <c r="BO29" s="222">
        <v>-0.230770594</v>
      </c>
      <c r="BP29" s="496">
        <v>2.86</v>
      </c>
      <c r="BQ29" s="496">
        <v>2.2999999999999998</v>
      </c>
      <c r="BR29" s="504">
        <v>1.57</v>
      </c>
      <c r="BT29" s="439" t="s">
        <v>21</v>
      </c>
      <c r="BU29">
        <v>-5.2954547352330001</v>
      </c>
      <c r="BV29">
        <v>-5.2675700890000003</v>
      </c>
      <c r="BW29" s="224">
        <v>-5.265596521</v>
      </c>
      <c r="BX29">
        <v>-5.2779652119999998</v>
      </c>
      <c r="BY29" s="445">
        <v>-5.2860248729999997</v>
      </c>
      <c r="BZ29">
        <v>-5.284809343</v>
      </c>
      <c r="CA29" s="445">
        <v>-5.2871093526015001</v>
      </c>
      <c r="CB29" s="445">
        <v>-5.2933635748352623</v>
      </c>
      <c r="CD29" s="266">
        <v>-5.2793162869202206</v>
      </c>
      <c r="CE29">
        <v>-5.2896143251700778</v>
      </c>
      <c r="CF29">
        <v>-5.289487419069701</v>
      </c>
      <c r="CG29">
        <v>-5.2948211127600189</v>
      </c>
      <c r="CH29">
        <v>-5.2952922841795953</v>
      </c>
      <c r="CI29" s="127">
        <v>-5.2955156372800047</v>
      </c>
      <c r="CJ29" t="str">
        <f>BT29</f>
        <v>08_end</v>
      </c>
      <c r="CK29" s="39">
        <v>99.473423008462888</v>
      </c>
      <c r="CL29" s="39">
        <v>99.436153914519551</v>
      </c>
      <c r="CM29" s="39">
        <v>99.669725753359117</v>
      </c>
      <c r="CN29" s="39">
        <v>99.821925354771537</v>
      </c>
      <c r="CO29" s="39">
        <v>99.7989711410019</v>
      </c>
      <c r="CP29" s="39">
        <v>99.84240479715605</v>
      </c>
      <c r="CQ29" s="39">
        <v>99.960510277166122</v>
      </c>
      <c r="CR29" s="39">
        <v>99.695239613599128</v>
      </c>
      <c r="CS29" s="39">
        <v>99.889708998472528</v>
      </c>
      <c r="CT29" s="39">
        <v>99.887312488508385</v>
      </c>
      <c r="CU29" s="39">
        <v>99.98803459750556</v>
      </c>
      <c r="CV29" s="39">
        <v>99.996932254895427</v>
      </c>
      <c r="CW29" s="39">
        <v>100.00115008153313</v>
      </c>
      <c r="CX29" s="71" t="str">
        <f>BT29</f>
        <v>08_end</v>
      </c>
      <c r="CY29" t="s">
        <v>118</v>
      </c>
      <c r="CZ29" s="71">
        <v>15.464485562406342</v>
      </c>
      <c r="DA29" s="71">
        <v>2.9387949062767653</v>
      </c>
      <c r="DB29" s="71">
        <v>2.2112767072241866</v>
      </c>
      <c r="DC29" s="71">
        <v>2.3449312106480633</v>
      </c>
      <c r="DD29" s="71">
        <v>1.7186823772334385</v>
      </c>
      <c r="DE29" s="490">
        <v>1.6144172812420763</v>
      </c>
      <c r="DF29" s="71">
        <v>2.4437416321657168</v>
      </c>
      <c r="DG29" s="71">
        <v>1.1484532493444422</v>
      </c>
      <c r="DH29" s="490">
        <v>2.9670865172212046</v>
      </c>
      <c r="DI29" s="71">
        <v>1.9442375041604443</v>
      </c>
      <c r="DJ29" s="490">
        <v>1.0351489983586362</v>
      </c>
      <c r="DK29" s="71">
        <v>0.22600609566029561</v>
      </c>
      <c r="DL29" s="71">
        <v>0.21726423569658948</v>
      </c>
      <c r="DM29" s="71">
        <v>0.12208521996675969</v>
      </c>
      <c r="DO29" s="71">
        <f t="shared" si="9"/>
        <v>-0.17856535568887466</v>
      </c>
      <c r="DP29" s="71">
        <f t="shared" si="10"/>
        <v>0.39582959138546414</v>
      </c>
    </row>
    <row r="30" spans="1:120" ht="17">
      <c r="A30" s="222" t="s">
        <v>22</v>
      </c>
      <c r="B30" s="222">
        <v>-5.5605890430000002</v>
      </c>
      <c r="C30" s="222">
        <v>-5.4875664960000003</v>
      </c>
      <c r="D30" s="222">
        <v>-5.5057946529999997</v>
      </c>
      <c r="E30" s="222">
        <v>-5.510758021</v>
      </c>
      <c r="F30" s="487">
        <v>-5.5100853140000003</v>
      </c>
      <c r="G30" s="222">
        <v>-5.5331788949999998</v>
      </c>
      <c r="H30" s="365">
        <v>-5.5446530960000002</v>
      </c>
      <c r="I30" s="222">
        <v>-5.5443534029999997</v>
      </c>
      <c r="J30" s="222">
        <v>-5.5502519179999998</v>
      </c>
      <c r="K30" s="222">
        <v>-5.5551008980000001</v>
      </c>
      <c r="L30" s="222"/>
      <c r="M30" s="489">
        <v>-5.5338039999999999</v>
      </c>
      <c r="N30" s="222">
        <v>-5.5497400089999998</v>
      </c>
      <c r="O30" s="222">
        <v>-5.5578124730000003</v>
      </c>
      <c r="P30" s="222">
        <v>-5.5592075999999997</v>
      </c>
      <c r="Q30" s="222">
        <v>-5.5597565360000001</v>
      </c>
      <c r="R30" s="222">
        <v>-5.5593230330000001</v>
      </c>
      <c r="S30" s="222" t="s">
        <v>22</v>
      </c>
      <c r="T30" s="478">
        <v>98.69</v>
      </c>
      <c r="U30" s="478">
        <v>99.01</v>
      </c>
      <c r="V30" s="478">
        <v>99.1</v>
      </c>
      <c r="W30" s="478">
        <v>99.09</v>
      </c>
      <c r="X30" s="478">
        <v>99.51</v>
      </c>
      <c r="Y30" s="478">
        <v>99.71</v>
      </c>
      <c r="Z30" s="478">
        <v>99.71</v>
      </c>
      <c r="AA30" s="478">
        <v>99.81</v>
      </c>
      <c r="AB30" s="478">
        <v>99.9</v>
      </c>
      <c r="AC30" s="478">
        <v>99.52</v>
      </c>
      <c r="AD30" s="478">
        <v>99.8</v>
      </c>
      <c r="AE30" s="478">
        <v>99.95</v>
      </c>
      <c r="AF30" s="478">
        <v>99.98</v>
      </c>
      <c r="AG30" s="478">
        <v>99.99</v>
      </c>
      <c r="AH30" s="478">
        <v>99.98</v>
      </c>
      <c r="AI30" s="478" t="s">
        <v>22</v>
      </c>
      <c r="AJ30" s="222" t="s">
        <v>119</v>
      </c>
      <c r="AK30" s="478">
        <v>13.72</v>
      </c>
      <c r="AL30" s="478">
        <v>2.8</v>
      </c>
      <c r="AM30" s="478">
        <v>3.54</v>
      </c>
      <c r="AN30" s="478">
        <v>2.2200000000000002</v>
      </c>
      <c r="AO30" s="478">
        <v>3.42</v>
      </c>
      <c r="AP30" s="478">
        <v>3</v>
      </c>
      <c r="AQ30" s="478">
        <v>2.35</v>
      </c>
      <c r="AR30" s="478">
        <v>2.69</v>
      </c>
      <c r="AS30" s="478">
        <v>1.75</v>
      </c>
      <c r="AT30" s="491">
        <v>2.33</v>
      </c>
      <c r="AU30" s="491">
        <v>5.71</v>
      </c>
      <c r="AV30" s="478">
        <v>3.25</v>
      </c>
      <c r="AW30" s="491">
        <v>1.0900000000000001</v>
      </c>
      <c r="AX30" s="478">
        <v>0.19</v>
      </c>
      <c r="AY30" s="478">
        <v>0.18</v>
      </c>
      <c r="AZ30" s="478">
        <v>-0.05</v>
      </c>
      <c r="BA30" s="222"/>
      <c r="BB30" s="478">
        <v>-0.26</v>
      </c>
      <c r="BC30" s="478">
        <v>0.44</v>
      </c>
      <c r="BD30" s="478"/>
      <c r="BE30" s="222" t="s">
        <v>119</v>
      </c>
      <c r="BF30" s="222" t="s">
        <v>22</v>
      </c>
      <c r="BG30" s="492">
        <v>32.299999999999997</v>
      </c>
      <c r="BH30" s="492">
        <v>32.32</v>
      </c>
      <c r="BI30" s="493">
        <v>34.6</v>
      </c>
      <c r="BJ30" s="493">
        <v>33.92</v>
      </c>
      <c r="BK30" s="493">
        <v>33.18</v>
      </c>
      <c r="BL30" s="365">
        <v>-2622.215244</v>
      </c>
      <c r="BM30" s="494">
        <v>-2622.1918300000002</v>
      </c>
      <c r="BN30" s="494">
        <v>-2621.9596000000001</v>
      </c>
      <c r="BO30" s="222">
        <v>-0.23222506300000001</v>
      </c>
      <c r="BP30" s="496">
        <v>2.2999999999999998</v>
      </c>
      <c r="BQ30" s="496">
        <v>1.62</v>
      </c>
      <c r="BR30" s="504">
        <v>0.86</v>
      </c>
      <c r="BT30" s="439" t="s">
        <v>22</v>
      </c>
      <c r="BU30">
        <v>-5.2982032576079998</v>
      </c>
      <c r="BV30">
        <v>-5.2727417379999997</v>
      </c>
      <c r="BW30" s="224">
        <v>-5.2696208990000004</v>
      </c>
      <c r="BX30">
        <v>-5.2826605259999999</v>
      </c>
      <c r="BY30" s="445">
        <v>-5.2903139850000001</v>
      </c>
      <c r="BZ30">
        <v>-5.2887115959999997</v>
      </c>
      <c r="CA30" s="445">
        <v>-5.2923006878149499</v>
      </c>
      <c r="CB30" s="445">
        <v>-5.2972828207375589</v>
      </c>
      <c r="CD30" s="266">
        <v>-5.281096531320145</v>
      </c>
      <c r="CE30">
        <v>-5.2926474991400028</v>
      </c>
      <c r="CF30">
        <v>-5.293333750939837</v>
      </c>
      <c r="CG30">
        <v>-5.2979701980198115</v>
      </c>
      <c r="CH30">
        <v>-5.2984394087097826</v>
      </c>
      <c r="CI30" s="127">
        <v>-5.2986672834699675</v>
      </c>
      <c r="CJ30" t="str">
        <f>BT30</f>
        <v>08_start</v>
      </c>
      <c r="CK30" s="39">
        <v>99.519431052943503</v>
      </c>
      <c r="CL30" s="39">
        <v>99.460527329393102</v>
      </c>
      <c r="CM30" s="39">
        <v>99.706641462165848</v>
      </c>
      <c r="CN30" s="39">
        <v>99.85109531997152</v>
      </c>
      <c r="CO30" s="39">
        <v>99.82085131229401</v>
      </c>
      <c r="CP30" s="39">
        <v>99.888592990754475</v>
      </c>
      <c r="CQ30" s="39">
        <v>99.982627377137348</v>
      </c>
      <c r="CR30" s="39">
        <v>99.677122121291021</v>
      </c>
      <c r="CS30" s="39">
        <v>99.895138819749519</v>
      </c>
      <c r="CT30" s="39">
        <v>99.908091357930246</v>
      </c>
      <c r="CU30" s="39">
        <v>99.995601158036862</v>
      </c>
      <c r="CV30" s="39">
        <v>100.00445719218952</v>
      </c>
      <c r="CW30" s="39">
        <v>100.00875817403383</v>
      </c>
      <c r="CX30" s="71" t="str">
        <f>BT30</f>
        <v>08_start</v>
      </c>
      <c r="CY30" t="s">
        <v>119</v>
      </c>
      <c r="CZ30" s="71">
        <v>13.739761661131483</v>
      </c>
      <c r="DA30" s="71">
        <v>1.4182599293865401</v>
      </c>
      <c r="DB30" s="71">
        <v>1.4106651819077705</v>
      </c>
      <c r="DC30" s="71">
        <v>1.1233009714398481</v>
      </c>
      <c r="DD30" s="71">
        <v>0.75194775194406382</v>
      </c>
      <c r="DE30" s="490">
        <v>0.89044035361363072</v>
      </c>
      <c r="DF30" s="71">
        <v>0.91085336931624838</v>
      </c>
      <c r="DG30" s="71">
        <v>0.41381311409212684</v>
      </c>
      <c r="DH30" s="490">
        <v>3.5746901452216964</v>
      </c>
      <c r="DI30" s="71">
        <v>1.7656159241546678</v>
      </c>
      <c r="DJ30" s="490">
        <v>0.34626311097035334</v>
      </c>
      <c r="DK30" s="71">
        <v>-2.5350919894687962E-2</v>
      </c>
      <c r="DL30" s="71">
        <v>-3.2862403404109841E-2</v>
      </c>
      <c r="DM30" s="71">
        <v>-0.13087880359882753</v>
      </c>
      <c r="DO30" s="71">
        <f t="shared" si="9"/>
        <v>-0.21115793532720861</v>
      </c>
      <c r="DP30" s="71">
        <f t="shared" si="10"/>
        <v>0.17829553192309877</v>
      </c>
    </row>
    <row r="31" spans="1:120" ht="17">
      <c r="A31" s="222" t="s">
        <v>23</v>
      </c>
      <c r="B31" s="222">
        <v>-5.534456756</v>
      </c>
      <c r="C31" s="222">
        <v>-5.4556360320000001</v>
      </c>
      <c r="D31" s="222">
        <v>-5.4729599880000004</v>
      </c>
      <c r="E31" s="222">
        <v>-5.4793380960000002</v>
      </c>
      <c r="F31" s="487">
        <v>-5.4782071419999996</v>
      </c>
      <c r="G31" s="222">
        <v>-5.5007144620000004</v>
      </c>
      <c r="H31" s="365">
        <v>-5.5135889430000002</v>
      </c>
      <c r="I31" s="222">
        <v>-5.5135847130000002</v>
      </c>
      <c r="J31" s="222">
        <v>-5.5173540640000001</v>
      </c>
      <c r="K31" s="222">
        <v>-5.5253117659999997</v>
      </c>
      <c r="L31" s="222"/>
      <c r="M31" s="489">
        <v>-5.5003349999999998</v>
      </c>
      <c r="N31" s="222">
        <v>-5.5185031569999996</v>
      </c>
      <c r="O31" s="222">
        <v>-5.5284822900000004</v>
      </c>
      <c r="P31" s="222">
        <v>-5.5322452699999998</v>
      </c>
      <c r="Q31" s="222">
        <v>-5.5328068339999996</v>
      </c>
      <c r="R31" s="222">
        <v>-5.5327883809999996</v>
      </c>
      <c r="S31" s="222" t="s">
        <v>23</v>
      </c>
      <c r="T31" s="478">
        <v>98.58</v>
      </c>
      <c r="U31" s="478">
        <v>98.89</v>
      </c>
      <c r="V31" s="478">
        <v>99</v>
      </c>
      <c r="W31" s="478">
        <v>98.98</v>
      </c>
      <c r="X31" s="478">
        <v>99.39</v>
      </c>
      <c r="Y31" s="478">
        <v>99.62</v>
      </c>
      <c r="Z31" s="478">
        <v>99.62</v>
      </c>
      <c r="AA31" s="478">
        <v>99.69</v>
      </c>
      <c r="AB31" s="478">
        <v>99.83</v>
      </c>
      <c r="AC31" s="478">
        <v>99.38</v>
      </c>
      <c r="AD31" s="478">
        <v>99.71</v>
      </c>
      <c r="AE31" s="478">
        <v>99.89</v>
      </c>
      <c r="AF31" s="478">
        <v>99.96</v>
      </c>
      <c r="AG31" s="478">
        <v>99.97</v>
      </c>
      <c r="AH31" s="478">
        <v>99.97</v>
      </c>
      <c r="AI31" s="478" t="s">
        <v>23</v>
      </c>
      <c r="AJ31" s="222" t="s">
        <v>820</v>
      </c>
      <c r="AK31" s="478">
        <v>2.68</v>
      </c>
      <c r="AL31" s="478">
        <v>0.84</v>
      </c>
      <c r="AM31" s="478">
        <v>0.67</v>
      </c>
      <c r="AN31" s="478">
        <v>1.1000000000000001</v>
      </c>
      <c r="AO31" s="478">
        <v>0.19</v>
      </c>
      <c r="AP31" s="478">
        <v>0.98</v>
      </c>
      <c r="AQ31" s="478">
        <v>0.75</v>
      </c>
      <c r="AR31" s="478">
        <v>1.56</v>
      </c>
      <c r="AS31" s="478">
        <v>0.54</v>
      </c>
      <c r="AT31" s="491">
        <v>0.57999999999999996</v>
      </c>
      <c r="AU31" s="491">
        <v>-1.1100000000000001</v>
      </c>
      <c r="AV31" s="478">
        <v>-0.05</v>
      </c>
      <c r="AW31" s="491">
        <v>0.91</v>
      </c>
      <c r="AX31" s="478">
        <v>0.33</v>
      </c>
      <c r="AY31" s="478">
        <v>0.33</v>
      </c>
      <c r="AZ31" s="478">
        <v>0.3</v>
      </c>
      <c r="BA31" s="222"/>
      <c r="BB31" s="478">
        <v>0.03</v>
      </c>
      <c r="BC31" s="478">
        <v>0.3</v>
      </c>
      <c r="BD31" s="478"/>
      <c r="BE31" s="222" t="s">
        <v>820</v>
      </c>
      <c r="BF31" s="222" t="s">
        <v>23</v>
      </c>
      <c r="BG31" s="492">
        <v>4.63</v>
      </c>
      <c r="BH31" s="492">
        <v>3.68</v>
      </c>
      <c r="BI31" s="493">
        <v>5.19</v>
      </c>
      <c r="BJ31" s="493">
        <v>5.3</v>
      </c>
      <c r="BK31" s="493">
        <v>4.3899999999999997</v>
      </c>
      <c r="BL31" s="365">
        <v>-2622.1518310000001</v>
      </c>
      <c r="BM31" s="494">
        <v>-2622.12932</v>
      </c>
      <c r="BN31" s="494">
        <v>-2621.8997399999998</v>
      </c>
      <c r="BO31" s="222">
        <v>-0.229576999</v>
      </c>
      <c r="BP31" s="496">
        <v>0.56000000000000005</v>
      </c>
      <c r="BQ31" s="496">
        <v>0.67</v>
      </c>
      <c r="BR31" s="504">
        <v>0.71</v>
      </c>
      <c r="BT31" s="439" t="s">
        <v>23</v>
      </c>
      <c r="BU31">
        <v>-5.2735590322019998</v>
      </c>
      <c r="BV31">
        <v>-5.2434142450000003</v>
      </c>
      <c r="BW31" s="224">
        <v>-5.2414527800000004</v>
      </c>
      <c r="BX31">
        <v>-5.2542794150000001</v>
      </c>
      <c r="BY31" s="445">
        <v>-5.2629308650000004</v>
      </c>
      <c r="BZ31">
        <v>-5.2614946329999999</v>
      </c>
      <c r="CA31" s="445">
        <v>-5.2637621123916736</v>
      </c>
      <c r="CB31" s="445">
        <v>-5.2708084186579871</v>
      </c>
      <c r="CD31" s="266">
        <v>-5.2517239527701349</v>
      </c>
      <c r="CE31">
        <v>-5.264904934180322</v>
      </c>
      <c r="CF31">
        <v>-5.2670399106700643</v>
      </c>
      <c r="CG31">
        <v>-5.2729658089897384</v>
      </c>
      <c r="CH31">
        <v>-5.2734489507197395</v>
      </c>
      <c r="CI31" s="127">
        <v>-5.2738285028899554</v>
      </c>
      <c r="CJ31" t="str">
        <f>BT31</f>
        <v>08_ts</v>
      </c>
      <c r="CK31" s="39">
        <v>99.428378690407627</v>
      </c>
      <c r="CL31" s="39">
        <v>99.391184359444011</v>
      </c>
      <c r="CM31" s="39">
        <v>99.634409758489994</v>
      </c>
      <c r="CN31" s="39">
        <v>99.798463103625082</v>
      </c>
      <c r="CO31" s="39">
        <v>99.771228517054027</v>
      </c>
      <c r="CP31" s="39">
        <v>99.814225653861016</v>
      </c>
      <c r="CQ31" s="39">
        <v>99.947841419291663</v>
      </c>
      <c r="CR31" s="39">
        <v>99.585951739640478</v>
      </c>
      <c r="CS31" s="39">
        <v>99.835896441685151</v>
      </c>
      <c r="CT31" s="39">
        <v>99.87638098877575</v>
      </c>
      <c r="CU31" s="39">
        <v>99.988750989443005</v>
      </c>
      <c r="CV31" s="39">
        <v>99.997912577035962</v>
      </c>
      <c r="CW31" s="39">
        <v>100.00510984491328</v>
      </c>
      <c r="CX31" s="71" t="str">
        <f>BT31</f>
        <v>08_ts</v>
      </c>
      <c r="CY31" t="s">
        <v>820</v>
      </c>
      <c r="CZ31" s="71">
        <v>1.7247239012748576</v>
      </c>
      <c r="DA31" s="71">
        <v>1.5205349768902245</v>
      </c>
      <c r="DB31" s="71">
        <v>0.8006115253164181</v>
      </c>
      <c r="DC31" s="71">
        <v>1.2216302392082159</v>
      </c>
      <c r="DD31" s="71">
        <v>0.96673462528937626</v>
      </c>
      <c r="DE31" s="490">
        <v>0.72397692762844712</v>
      </c>
      <c r="DF31" s="71">
        <v>1.5328882628494678</v>
      </c>
      <c r="DG31" s="71">
        <v>0.73464013525231753</v>
      </c>
      <c r="DH31" s="490">
        <v>-0.60760362800048906</v>
      </c>
      <c r="DI31" s="71">
        <v>0.17862158000577777</v>
      </c>
      <c r="DJ31" s="490">
        <v>0.68888588738828305</v>
      </c>
      <c r="DK31" s="71">
        <v>0.25135701555498424</v>
      </c>
      <c r="DL31" s="71">
        <v>0.25012663910069999</v>
      </c>
      <c r="DM31" s="71">
        <v>0.25296402356558878</v>
      </c>
      <c r="DO31" s="71">
        <f t="shared" si="9"/>
        <v>3.259257963833484E-2</v>
      </c>
      <c r="DP31" s="71">
        <f t="shared" si="10"/>
        <v>0.21753405946236515</v>
      </c>
    </row>
    <row r="32" spans="1:120" ht="17">
      <c r="A32" s="222" t="s">
        <v>24</v>
      </c>
      <c r="B32" s="222">
        <v>-5.623867358</v>
      </c>
      <c r="C32" s="222">
        <v>-5.5243526709999999</v>
      </c>
      <c r="D32" s="222">
        <v>-5.5440941490000002</v>
      </c>
      <c r="E32" s="222">
        <v>-5.5523151779999997</v>
      </c>
      <c r="F32" s="487">
        <v>-5.5512387500000004</v>
      </c>
      <c r="G32" s="222">
        <v>-5.5774006370000002</v>
      </c>
      <c r="H32" s="365">
        <v>-5.5944770100000003</v>
      </c>
      <c r="I32" s="222">
        <v>-5.5945735900000004</v>
      </c>
      <c r="J32" s="222">
        <v>-5.5967420509999997</v>
      </c>
      <c r="K32" s="222">
        <v>-5.6100258539999999</v>
      </c>
      <c r="L32" s="222"/>
      <c r="M32" s="489">
        <v>-5.5875620000000001</v>
      </c>
      <c r="N32" s="222">
        <v>-5.6079679010000003</v>
      </c>
      <c r="O32" s="222">
        <v>-5.6157938420000004</v>
      </c>
      <c r="P32" s="222">
        <v>-5.6195035430000004</v>
      </c>
      <c r="Q32" s="222">
        <v>-5.6202325589999997</v>
      </c>
      <c r="R32" s="222">
        <v>-5.6212309989999998</v>
      </c>
      <c r="S32" s="222" t="s">
        <v>24</v>
      </c>
      <c r="T32" s="478">
        <v>98.23</v>
      </c>
      <c r="U32" s="478">
        <v>98.58</v>
      </c>
      <c r="V32" s="478">
        <v>98.73</v>
      </c>
      <c r="W32" s="478">
        <v>98.71</v>
      </c>
      <c r="X32" s="478">
        <v>99.17</v>
      </c>
      <c r="Y32" s="478">
        <v>99.48</v>
      </c>
      <c r="Z32" s="478">
        <v>99.48</v>
      </c>
      <c r="AA32" s="478">
        <v>99.52</v>
      </c>
      <c r="AB32" s="478">
        <v>99.75</v>
      </c>
      <c r="AC32" s="478">
        <v>99.35</v>
      </c>
      <c r="AD32" s="478">
        <v>99.72</v>
      </c>
      <c r="AE32" s="478">
        <v>99.86</v>
      </c>
      <c r="AF32" s="478">
        <v>99.92</v>
      </c>
      <c r="AG32" s="478">
        <v>99.94</v>
      </c>
      <c r="AH32" s="478">
        <v>99.95</v>
      </c>
      <c r="AI32" s="478" t="s">
        <v>24</v>
      </c>
      <c r="AJ32" s="222" t="s">
        <v>118</v>
      </c>
      <c r="AK32" s="478">
        <v>-19.77</v>
      </c>
      <c r="AL32" s="478">
        <v>4.95</v>
      </c>
      <c r="AM32" s="478">
        <v>4.6100000000000003</v>
      </c>
      <c r="AN32" s="478">
        <v>4.0199999999999996</v>
      </c>
      <c r="AO32" s="478">
        <v>4.46</v>
      </c>
      <c r="AP32" s="478">
        <v>3.53</v>
      </c>
      <c r="AQ32" s="478">
        <v>1.85</v>
      </c>
      <c r="AR32" s="478">
        <v>2.84</v>
      </c>
      <c r="AS32" s="478">
        <v>0.32</v>
      </c>
      <c r="AT32" s="491">
        <v>2.4500000000000002</v>
      </c>
      <c r="AU32" s="491">
        <v>2.82</v>
      </c>
      <c r="AV32" s="478">
        <v>1.23</v>
      </c>
      <c r="AW32" s="491">
        <v>0.18</v>
      </c>
      <c r="AX32" s="478">
        <v>0.49</v>
      </c>
      <c r="AY32" s="478">
        <v>0.49</v>
      </c>
      <c r="AZ32" s="478">
        <v>0.24</v>
      </c>
      <c r="BA32" s="222"/>
      <c r="BB32" s="478">
        <v>0.64</v>
      </c>
      <c r="BC32" s="478">
        <v>0.15</v>
      </c>
      <c r="BD32" s="478"/>
      <c r="BE32" s="222" t="s">
        <v>118</v>
      </c>
      <c r="BF32" s="222" t="s">
        <v>24</v>
      </c>
      <c r="BG32" s="492">
        <v>28.59</v>
      </c>
      <c r="BH32" s="492">
        <v>33.159999999999997</v>
      </c>
      <c r="BI32" s="493">
        <v>31.11</v>
      </c>
      <c r="BJ32" s="493">
        <v>31.62</v>
      </c>
      <c r="BK32" s="493">
        <v>34.67</v>
      </c>
      <c r="BL32" s="365">
        <v>-2622.1734299999998</v>
      </c>
      <c r="BM32" s="494">
        <v>-2622.1468</v>
      </c>
      <c r="BN32" s="494">
        <v>-2621.90679</v>
      </c>
      <c r="BO32" s="222">
        <v>-0.24001935999999999</v>
      </c>
      <c r="BP32" s="496">
        <v>2.5099999999999998</v>
      </c>
      <c r="BQ32" s="496">
        <v>3.02</v>
      </c>
      <c r="BR32" s="504">
        <v>1.5</v>
      </c>
      <c r="BT32" s="439" t="s">
        <v>24</v>
      </c>
      <c r="BU32">
        <v>-5.3442909656530002</v>
      </c>
      <c r="BV32">
        <v>-5.304709023</v>
      </c>
      <c r="BW32" s="224">
        <v>-5.3029908429999999</v>
      </c>
      <c r="BX32">
        <v>-5.3177013090000003</v>
      </c>
      <c r="BY32" s="445">
        <v>-5.3295052409999997</v>
      </c>
      <c r="BZ32">
        <v>-5.3279287890000004</v>
      </c>
      <c r="CA32" s="445">
        <v>-5.3285767176764391</v>
      </c>
      <c r="CB32" s="445">
        <v>-5.3402532783469443</v>
      </c>
      <c r="CD32" s="266">
        <v>-5.322169974569988</v>
      </c>
      <c r="CE32">
        <v>-5.3364692246400409</v>
      </c>
      <c r="CF32">
        <v>-5.3382811727697117</v>
      </c>
      <c r="CG32">
        <v>-5.3432616877898909</v>
      </c>
      <c r="CH32">
        <v>-5.3438189571197654</v>
      </c>
      <c r="CI32" s="127">
        <v>-5.3443448558700766</v>
      </c>
      <c r="CJ32" t="str">
        <f>BT32</f>
        <v>09_end</v>
      </c>
      <c r="CK32" s="39">
        <v>99.259360261119994</v>
      </c>
      <c r="CL32" s="39">
        <v>99.227210439730356</v>
      </c>
      <c r="CM32" s="39">
        <v>99.502466148944961</v>
      </c>
      <c r="CN32" s="39">
        <v>99.723336084280845</v>
      </c>
      <c r="CO32" s="39">
        <v>99.693838214308357</v>
      </c>
      <c r="CP32" s="39">
        <v>99.705961968059839</v>
      </c>
      <c r="CQ32" s="39">
        <v>99.924448587623573</v>
      </c>
      <c r="CR32" s="39">
        <v>99.586081835267194</v>
      </c>
      <c r="CS32" s="39">
        <v>99.853643054556187</v>
      </c>
      <c r="CT32" s="39">
        <v>99.887547423560719</v>
      </c>
      <c r="CU32" s="39">
        <v>99.980740609564037</v>
      </c>
      <c r="CV32" s="39">
        <v>99.991167985869993</v>
      </c>
      <c r="CW32" s="39">
        <v>100.00100836981787</v>
      </c>
      <c r="CX32" s="71" t="str">
        <f>BT32</f>
        <v>09_end</v>
      </c>
      <c r="CY32" t="s">
        <v>118</v>
      </c>
      <c r="CZ32" s="71">
        <v>-15.20732439446361</v>
      </c>
      <c r="DA32" s="71">
        <v>2.6783693159435682</v>
      </c>
      <c r="DB32" s="71">
        <v>2.8035718939120908</v>
      </c>
      <c r="DC32" s="71">
        <v>2.2338905318843345</v>
      </c>
      <c r="DD32" s="71">
        <v>0.90002872826666014</v>
      </c>
      <c r="DE32" s="490">
        <v>1.4438554438752647</v>
      </c>
      <c r="DF32" s="71">
        <v>1.8127266049630555</v>
      </c>
      <c r="DG32" s="71">
        <v>-0.31451541523958459</v>
      </c>
      <c r="DH32" s="490">
        <v>1.6581943220342925</v>
      </c>
      <c r="DI32" s="71">
        <v>0.5393730337434306</v>
      </c>
      <c r="DJ32" s="490">
        <v>-0.3001969580484154</v>
      </c>
      <c r="DK32" s="71">
        <v>0.12768918856605183</v>
      </c>
      <c r="DL32" s="71">
        <v>0.14303324557577213</v>
      </c>
      <c r="DM32" s="71">
        <v>7.9916946959025736E-2</v>
      </c>
      <c r="DO32" s="71">
        <f t="shared" si="9"/>
        <v>0.34163226187328544</v>
      </c>
      <c r="DP32" s="71">
        <f t="shared" si="10"/>
        <v>0.19859901629751331</v>
      </c>
    </row>
    <row r="33" spans="1:120" ht="17">
      <c r="A33" s="222" t="s">
        <v>25</v>
      </c>
      <c r="B33" s="222">
        <v>-5.5563260100000003</v>
      </c>
      <c r="C33" s="222">
        <v>-5.4818809760000002</v>
      </c>
      <c r="D33" s="222">
        <v>-5.5003908949999998</v>
      </c>
      <c r="E33" s="222">
        <v>-5.5048108720000002</v>
      </c>
      <c r="F33" s="487">
        <v>-5.5056699929999997</v>
      </c>
      <c r="G33" s="222">
        <v>-5.5274440890000003</v>
      </c>
      <c r="H33" s="365">
        <v>-5.5393341999999999</v>
      </c>
      <c r="I33" s="222">
        <v>-5.5392276279999999</v>
      </c>
      <c r="J33" s="222">
        <v>-5.5435416210000001</v>
      </c>
      <c r="K33" s="222">
        <v>-5.5501607069999999</v>
      </c>
      <c r="L33" s="222"/>
      <c r="M33" s="489">
        <v>-5.5313090000000003</v>
      </c>
      <c r="N33" s="222">
        <v>-5.5455488580000001</v>
      </c>
      <c r="O33" s="222">
        <v>-5.5520940769999996</v>
      </c>
      <c r="P33" s="222">
        <v>-5.5544235119999996</v>
      </c>
      <c r="Q33" s="222">
        <v>-5.5549642219999997</v>
      </c>
      <c r="R33" s="222">
        <v>-5.5545827069999998</v>
      </c>
      <c r="S33" s="222" t="s">
        <v>25</v>
      </c>
      <c r="T33" s="478">
        <v>98.66</v>
      </c>
      <c r="U33" s="478">
        <v>98.99</v>
      </c>
      <c r="V33" s="478">
        <v>99.07</v>
      </c>
      <c r="W33" s="478">
        <v>99.09</v>
      </c>
      <c r="X33" s="478">
        <v>99.48</v>
      </c>
      <c r="Y33" s="478">
        <v>99.69</v>
      </c>
      <c r="Z33" s="478">
        <v>99.69</v>
      </c>
      <c r="AA33" s="478">
        <v>99.77</v>
      </c>
      <c r="AB33" s="478">
        <v>99.89</v>
      </c>
      <c r="AC33" s="478">
        <v>99.55</v>
      </c>
      <c r="AD33" s="478">
        <v>99.81</v>
      </c>
      <c r="AE33" s="478">
        <v>99.92</v>
      </c>
      <c r="AF33" s="478">
        <v>99.97</v>
      </c>
      <c r="AG33" s="478">
        <v>99.98</v>
      </c>
      <c r="AH33" s="478">
        <v>99.97</v>
      </c>
      <c r="AI33" s="478" t="s">
        <v>25</v>
      </c>
      <c r="AJ33" s="222" t="s">
        <v>119</v>
      </c>
      <c r="AK33" s="478">
        <v>22.61</v>
      </c>
      <c r="AL33" s="478">
        <v>-10.78</v>
      </c>
      <c r="AM33" s="478">
        <v>-10.35</v>
      </c>
      <c r="AN33" s="478">
        <v>-8.5500000000000007</v>
      </c>
      <c r="AO33" s="478">
        <v>-9.33</v>
      </c>
      <c r="AP33" s="478">
        <v>-7.51</v>
      </c>
      <c r="AQ33" s="478">
        <v>-5.93</v>
      </c>
      <c r="AR33" s="478">
        <v>-6.16</v>
      </c>
      <c r="AS33" s="478">
        <v>-4.5</v>
      </c>
      <c r="AT33" s="491">
        <v>-5.2</v>
      </c>
      <c r="AU33" s="491">
        <v>-4.26</v>
      </c>
      <c r="AV33" s="478">
        <v>-1.98</v>
      </c>
      <c r="AW33" s="491">
        <v>-2.23</v>
      </c>
      <c r="AX33" s="478">
        <v>-1.05</v>
      </c>
      <c r="AY33" s="478">
        <v>-0.93</v>
      </c>
      <c r="AZ33" s="478">
        <v>-0.32</v>
      </c>
      <c r="BA33" s="222"/>
      <c r="BB33" s="478">
        <v>-0.47</v>
      </c>
      <c r="BC33" s="478">
        <v>0.47</v>
      </c>
      <c r="BD33" s="478"/>
      <c r="BE33" s="222" t="s">
        <v>119</v>
      </c>
      <c r="BF33" s="222" t="s">
        <v>25</v>
      </c>
      <c r="BG33" s="492">
        <v>15.19</v>
      </c>
      <c r="BH33" s="492">
        <v>8.02</v>
      </c>
      <c r="BI33" s="493">
        <v>10</v>
      </c>
      <c r="BJ33" s="493">
        <v>8.61</v>
      </c>
      <c r="BK33" s="493">
        <v>5.86</v>
      </c>
      <c r="BL33" s="365">
        <v>-2622.2070589999998</v>
      </c>
      <c r="BM33" s="494">
        <v>-2622.1834699999999</v>
      </c>
      <c r="BN33" s="494">
        <v>-2621.9526900000001</v>
      </c>
      <c r="BO33" s="222">
        <v>-0.23078553500000001</v>
      </c>
      <c r="BP33" s="496">
        <v>-5.19</v>
      </c>
      <c r="BQ33" s="496">
        <v>-6.58</v>
      </c>
      <c r="BR33" s="504">
        <v>-2.16</v>
      </c>
      <c r="BT33" s="439" t="s">
        <v>25</v>
      </c>
      <c r="BU33">
        <v>-5.2954547365689999</v>
      </c>
      <c r="BV33">
        <v>-5.2673756909999998</v>
      </c>
      <c r="BW33" s="224">
        <v>-5.2657073639999998</v>
      </c>
      <c r="BX33">
        <v>-5.2780153639999998</v>
      </c>
      <c r="BY33" s="445">
        <v>-5.2861345819999999</v>
      </c>
      <c r="BZ33">
        <v>-5.2848541200000003</v>
      </c>
      <c r="CA33" s="445">
        <v>-5.2871146359054313</v>
      </c>
      <c r="CB33" s="445">
        <v>-5.2935275132954347</v>
      </c>
      <c r="CD33" s="266">
        <v>-5.2793163522501345</v>
      </c>
      <c r="CE33">
        <v>-5.2896139427202797</v>
      </c>
      <c r="CF33">
        <v>-5.2894874203298059</v>
      </c>
      <c r="CG33">
        <v>-5.2948211141101638</v>
      </c>
      <c r="CH33">
        <v>-5.2952919659301187</v>
      </c>
      <c r="CI33" s="127">
        <v>-5.2955156385301052</v>
      </c>
      <c r="CJ33" t="str">
        <f>BT33</f>
        <v>09_start</v>
      </c>
      <c r="CK33" s="39">
        <v>99.469751948305898</v>
      </c>
      <c r="CL33" s="39">
        <v>99.438247061889271</v>
      </c>
      <c r="CM33" s="39">
        <v>99.670672804573925</v>
      </c>
      <c r="CN33" s="39">
        <v>99.823997087452426</v>
      </c>
      <c r="CO33" s="39">
        <v>99.799816690041837</v>
      </c>
      <c r="CP33" s="39">
        <v>99.84250454250936</v>
      </c>
      <c r="CQ33" s="39">
        <v>99.963606085417823</v>
      </c>
      <c r="CR33" s="39">
        <v>99.69524082214474</v>
      </c>
      <c r="CS33" s="39">
        <v>99.889701751043489</v>
      </c>
      <c r="CT33" s="39">
        <v>99.8873124871036</v>
      </c>
      <c r="CU33" s="39">
        <v>99.988034597775709</v>
      </c>
      <c r="CV33" s="39">
        <v>99.996926219805886</v>
      </c>
      <c r="CW33" s="39">
        <v>100.0011500799107</v>
      </c>
      <c r="CX33" s="71" t="str">
        <f>BT33</f>
        <v>09_start</v>
      </c>
      <c r="CY33" t="s">
        <v>119</v>
      </c>
      <c r="CZ33" s="71">
        <v>15.437873299922886</v>
      </c>
      <c r="DA33" s="71">
        <v>-4.539807881788791</v>
      </c>
      <c r="DB33" s="71">
        <v>-4.4458885349238653</v>
      </c>
      <c r="DC33" s="71">
        <v>-3.5079996585243816</v>
      </c>
      <c r="DD33" s="71">
        <v>-2.529668422359455</v>
      </c>
      <c r="DE33" s="490">
        <v>-2.1715782436556559</v>
      </c>
      <c r="DF33" s="71">
        <v>-2.8146208883392569</v>
      </c>
      <c r="DG33" s="71">
        <v>-1.6388516450361585</v>
      </c>
      <c r="DH33" s="490">
        <v>-2.09594825723212</v>
      </c>
      <c r="DI33" s="71">
        <v>-0.70369013081468523</v>
      </c>
      <c r="DJ33" s="490">
        <v>-0.3268514557458424</v>
      </c>
      <c r="DK33" s="71">
        <v>-0.1205883363417346</v>
      </c>
      <c r="DL33" s="71">
        <v>-5.1016470891148913E-2</v>
      </c>
      <c r="DM33" s="71">
        <v>7.5517010969290865E-2</v>
      </c>
      <c r="DO33" s="71">
        <f t="shared" si="9"/>
        <v>-1.7456776639680704E-2</v>
      </c>
      <c r="DP33" s="71">
        <f t="shared" si="10"/>
        <v>3.3559694251468208E-2</v>
      </c>
    </row>
    <row r="34" spans="1:120" ht="17">
      <c r="A34" s="222" t="s">
        <v>26</v>
      </c>
      <c r="B34" s="222">
        <v>-5.5878389799999999</v>
      </c>
      <c r="C34" s="222">
        <v>-5.5055070639999997</v>
      </c>
      <c r="D34" s="222">
        <v>-5.5245557590000001</v>
      </c>
      <c r="E34" s="222">
        <v>-5.5299121380000003</v>
      </c>
      <c r="F34" s="487">
        <v>-5.5300791729999998</v>
      </c>
      <c r="G34" s="222">
        <v>-5.553333759</v>
      </c>
      <c r="H34" s="365">
        <v>-5.5679005620000002</v>
      </c>
      <c r="I34" s="222">
        <v>-5.5668328020000004</v>
      </c>
      <c r="J34" s="222">
        <v>-5.5705258129999997</v>
      </c>
      <c r="K34" s="222">
        <v>-5.5811643240000004</v>
      </c>
      <c r="L34" s="222"/>
      <c r="M34" s="489">
        <v>-5.5583270000000002</v>
      </c>
      <c r="N34" s="222">
        <v>-5.5750947379999998</v>
      </c>
      <c r="O34" s="222">
        <v>-5.5833139300000001</v>
      </c>
      <c r="P34" s="222">
        <v>-5.5851555719999997</v>
      </c>
      <c r="Q34" s="222">
        <v>-5.5856923869999999</v>
      </c>
      <c r="R34" s="222">
        <v>-5.5857115410000002</v>
      </c>
      <c r="S34" s="222" t="s">
        <v>26</v>
      </c>
      <c r="T34" s="478">
        <v>98.53</v>
      </c>
      <c r="U34" s="478">
        <v>98.87</v>
      </c>
      <c r="V34" s="478">
        <v>98.96</v>
      </c>
      <c r="W34" s="478">
        <v>98.97</v>
      </c>
      <c r="X34" s="478">
        <v>99.38</v>
      </c>
      <c r="Y34" s="478">
        <v>99.64</v>
      </c>
      <c r="Z34" s="478">
        <v>99.62</v>
      </c>
      <c r="AA34" s="478">
        <v>99.69</v>
      </c>
      <c r="AB34" s="478">
        <v>99.88</v>
      </c>
      <c r="AC34" s="478">
        <v>99.47</v>
      </c>
      <c r="AD34" s="478">
        <v>99.77</v>
      </c>
      <c r="AE34" s="478">
        <v>99.92</v>
      </c>
      <c r="AF34" s="478">
        <v>99.95</v>
      </c>
      <c r="AG34" s="478">
        <v>99.96</v>
      </c>
      <c r="AH34" s="478">
        <v>99.96</v>
      </c>
      <c r="AI34" s="478" t="s">
        <v>26</v>
      </c>
      <c r="AJ34" s="222" t="s">
        <v>820</v>
      </c>
      <c r="AK34" s="478">
        <v>-42.38</v>
      </c>
      <c r="AL34" s="478">
        <v>15.73</v>
      </c>
      <c r="AM34" s="478">
        <v>14.96</v>
      </c>
      <c r="AN34" s="478">
        <v>12.57</v>
      </c>
      <c r="AO34" s="478">
        <v>13.79</v>
      </c>
      <c r="AP34" s="478">
        <v>11.03</v>
      </c>
      <c r="AQ34" s="478">
        <v>7.78</v>
      </c>
      <c r="AR34" s="478">
        <v>9</v>
      </c>
      <c r="AS34" s="478">
        <v>4.82</v>
      </c>
      <c r="AT34" s="491">
        <v>7.65</v>
      </c>
      <c r="AU34" s="491">
        <v>7.08</v>
      </c>
      <c r="AV34" s="478">
        <v>3.21</v>
      </c>
      <c r="AW34" s="491">
        <v>2.41</v>
      </c>
      <c r="AX34" s="478">
        <v>1.54</v>
      </c>
      <c r="AY34" s="478">
        <v>1.43</v>
      </c>
      <c r="AZ34" s="478">
        <v>0.56000000000000005</v>
      </c>
      <c r="BA34" s="222"/>
      <c r="BB34" s="478">
        <v>1.1100000000000001</v>
      </c>
      <c r="BC34" s="478">
        <v>0.31</v>
      </c>
      <c r="BD34" s="478"/>
      <c r="BE34" s="222" t="s">
        <v>820</v>
      </c>
      <c r="BF34" s="222" t="s">
        <v>26</v>
      </c>
      <c r="BG34" s="492">
        <v>13.4</v>
      </c>
      <c r="BH34" s="492">
        <v>25.14</v>
      </c>
      <c r="BI34" s="493">
        <v>21.1</v>
      </c>
      <c r="BJ34" s="493">
        <v>23.01</v>
      </c>
      <c r="BK34" s="493">
        <v>28.8</v>
      </c>
      <c r="BL34" s="365">
        <v>-2622.1574879999998</v>
      </c>
      <c r="BM34" s="494">
        <v>-2622.1330899999998</v>
      </c>
      <c r="BN34" s="494">
        <v>-2621.8974400000002</v>
      </c>
      <c r="BO34" s="222">
        <v>-0.23564238000000001</v>
      </c>
      <c r="BP34" s="496">
        <v>7.7</v>
      </c>
      <c r="BQ34" s="496">
        <v>9.61</v>
      </c>
      <c r="BR34" s="504">
        <v>3.66</v>
      </c>
      <c r="BT34" s="439" t="s">
        <v>26</v>
      </c>
      <c r="BU34">
        <v>-5.3196891495849998</v>
      </c>
      <c r="BV34">
        <v>-5.2873418509999999</v>
      </c>
      <c r="BW34" s="224">
        <v>-5.2854740009999999</v>
      </c>
      <c r="BX34">
        <v>-5.2986898460000003</v>
      </c>
      <c r="BY34" s="445">
        <v>-5.3089347079999998</v>
      </c>
      <c r="BZ34">
        <v>-5.3067876030000001</v>
      </c>
      <c r="CA34" s="445">
        <v>-5.3084602853171141</v>
      </c>
      <c r="CB34" s="445">
        <v>-5.3182631385086037</v>
      </c>
      <c r="CD34" s="266">
        <v>-5.300908264519876</v>
      </c>
      <c r="CE34">
        <v>-5.3129888101298093</v>
      </c>
      <c r="CF34">
        <v>-5.3142002276299536</v>
      </c>
      <c r="CG34">
        <v>-5.3188520414601044</v>
      </c>
      <c r="CH34">
        <v>-5.3192984409697601</v>
      </c>
      <c r="CI34" s="127">
        <v>-5.3196226957898034</v>
      </c>
      <c r="CJ34" t="str">
        <f>BT34</f>
        <v>09_ts</v>
      </c>
      <c r="CK34" s="39">
        <v>99.391932542007211</v>
      </c>
      <c r="CL34" s="39">
        <v>99.356820527987637</v>
      </c>
      <c r="CM34" s="39">
        <v>99.605253183136867</v>
      </c>
      <c r="CN34" s="39">
        <v>99.797837029897892</v>
      </c>
      <c r="CO34" s="39">
        <v>99.757475555014224</v>
      </c>
      <c r="CP34" s="39">
        <v>99.788918789197268</v>
      </c>
      <c r="CQ34" s="39">
        <v>99.973193714213409</v>
      </c>
      <c r="CR34" s="39">
        <v>99.64695521604699</v>
      </c>
      <c r="CS34" s="39">
        <v>99.87404641010437</v>
      </c>
      <c r="CT34" s="39">
        <v>99.896818746345843</v>
      </c>
      <c r="CU34" s="39">
        <v>99.98426396540556</v>
      </c>
      <c r="CV34" s="39">
        <v>99.992655423949529</v>
      </c>
      <c r="CW34" s="39">
        <v>99.998750795519669</v>
      </c>
      <c r="CX34" s="71" t="str">
        <f>BT34</f>
        <v>09_ts</v>
      </c>
      <c r="CY34" t="s">
        <v>820</v>
      </c>
      <c r="CZ34" s="71">
        <v>-30.645197694386496</v>
      </c>
      <c r="DA34" s="71">
        <v>7.2181771977323592</v>
      </c>
      <c r="DB34" s="71">
        <v>7.2494604288359561</v>
      </c>
      <c r="DC34" s="71">
        <v>5.7418901904087178</v>
      </c>
      <c r="DD34" s="71">
        <v>3.4296971506261151</v>
      </c>
      <c r="DE34" s="490">
        <v>3.6154336875309205</v>
      </c>
      <c r="DF34" s="71">
        <v>4.6273474933023149</v>
      </c>
      <c r="DG34" s="71">
        <v>1.3243362297965726</v>
      </c>
      <c r="DH34" s="490">
        <v>3.7541425792664143</v>
      </c>
      <c r="DI34" s="71">
        <v>1.2430631645581158</v>
      </c>
      <c r="DJ34" s="490">
        <v>2.6654497697425228E-2</v>
      </c>
      <c r="DK34" s="71">
        <v>0.24827752490778821</v>
      </c>
      <c r="DL34" s="71">
        <v>0.19404971646692104</v>
      </c>
      <c r="DM34" s="71">
        <v>4.3999359897348711E-3</v>
      </c>
      <c r="DO34" s="71">
        <f t="shared" si="9"/>
        <v>0.35908903851296969</v>
      </c>
      <c r="DP34" s="71">
        <f t="shared" si="10"/>
        <v>0.16503932204604865</v>
      </c>
    </row>
    <row r="35" spans="1:120" ht="17">
      <c r="A35" s="222" t="s">
        <v>27</v>
      </c>
      <c r="B35" s="222">
        <v>-3.599866869</v>
      </c>
      <c r="C35" s="222">
        <v>-3.5793533480000002</v>
      </c>
      <c r="D35" s="222">
        <v>-3.5866775130000002</v>
      </c>
      <c r="E35" s="222">
        <v>-3.586560269</v>
      </c>
      <c r="F35" s="487">
        <v>-3.586800041</v>
      </c>
      <c r="G35" s="222">
        <v>-3.5947621430000001</v>
      </c>
      <c r="H35" s="365">
        <v>-3.5976330519999999</v>
      </c>
      <c r="I35" s="222">
        <v>-3.5969174709999998</v>
      </c>
      <c r="J35" s="222">
        <v>-3.600648504</v>
      </c>
      <c r="K35" s="222">
        <v>-3.60024715</v>
      </c>
      <c r="L35" s="222"/>
      <c r="M35" s="489">
        <v>-3.5781399999999999</v>
      </c>
      <c r="N35" s="222">
        <v>-3.5904592219999998</v>
      </c>
      <c r="O35" s="222">
        <v>-3.5974444280000002</v>
      </c>
      <c r="P35" s="222">
        <v>-3.598422899</v>
      </c>
      <c r="Q35" s="222">
        <v>-3.5987124609999999</v>
      </c>
      <c r="R35" s="222">
        <v>-3.5989899689999998</v>
      </c>
      <c r="S35" s="222" t="s">
        <v>27</v>
      </c>
      <c r="T35" s="478">
        <v>99.43</v>
      </c>
      <c r="U35" s="478">
        <v>99.63</v>
      </c>
      <c r="V35" s="478">
        <v>99.63</v>
      </c>
      <c r="W35" s="478">
        <v>99.64</v>
      </c>
      <c r="X35" s="478">
        <v>99.86</v>
      </c>
      <c r="Y35" s="478">
        <v>99.94</v>
      </c>
      <c r="Z35" s="478">
        <v>99.92</v>
      </c>
      <c r="AA35" s="478">
        <v>100.02</v>
      </c>
      <c r="AB35" s="478">
        <v>100.01</v>
      </c>
      <c r="AC35" s="478">
        <v>99.4</v>
      </c>
      <c r="AD35" s="478">
        <v>99.74</v>
      </c>
      <c r="AE35" s="478">
        <v>99.93</v>
      </c>
      <c r="AF35" s="478">
        <v>99.96</v>
      </c>
      <c r="AG35" s="478">
        <v>99.97</v>
      </c>
      <c r="AH35" s="478">
        <v>99.98</v>
      </c>
      <c r="AI35" s="478" t="s">
        <v>27</v>
      </c>
      <c r="AJ35" s="222" t="s">
        <v>118</v>
      </c>
      <c r="AK35" s="478">
        <v>6.28</v>
      </c>
      <c r="AL35" s="478">
        <v>-1.03</v>
      </c>
      <c r="AM35" s="478">
        <v>-1.08</v>
      </c>
      <c r="AN35" s="478">
        <v>-0.95</v>
      </c>
      <c r="AO35" s="478">
        <v>-1.37</v>
      </c>
      <c r="AP35" s="478">
        <v>-0.9</v>
      </c>
      <c r="AQ35" s="478">
        <v>-0.6</v>
      </c>
      <c r="AR35" s="478">
        <v>-0.56000000000000005</v>
      </c>
      <c r="AS35" s="478">
        <v>-0.32</v>
      </c>
      <c r="AT35" s="491">
        <v>-0.45</v>
      </c>
      <c r="AU35" s="491">
        <v>-1.1100000000000001</v>
      </c>
      <c r="AV35" s="478">
        <v>-0.56999999999999995</v>
      </c>
      <c r="AW35" s="491">
        <v>-7.0000000000000007E-2</v>
      </c>
      <c r="AX35" s="478">
        <v>-0.19</v>
      </c>
      <c r="AY35" s="478">
        <v>-0.22</v>
      </c>
      <c r="AZ35" s="478">
        <v>-0.16</v>
      </c>
      <c r="BA35" s="222"/>
      <c r="BB35" s="478">
        <v>-0.25</v>
      </c>
      <c r="BC35" s="478">
        <v>0.03</v>
      </c>
      <c r="BD35" s="478"/>
      <c r="BE35" s="222" t="s">
        <v>118</v>
      </c>
      <c r="BF35" s="222" t="s">
        <v>27</v>
      </c>
      <c r="BG35" s="492">
        <v>-3.48</v>
      </c>
      <c r="BH35" s="492">
        <v>-5.29</v>
      </c>
      <c r="BI35" s="493">
        <v>-3.85</v>
      </c>
      <c r="BJ35" s="493">
        <v>-3.92</v>
      </c>
      <c r="BK35" s="493">
        <v>-5.41</v>
      </c>
      <c r="BL35" s="365">
        <v>-1027.985985</v>
      </c>
      <c r="BM35" s="494">
        <v>-1027.97765</v>
      </c>
      <c r="BN35" s="494">
        <v>-1027.84968</v>
      </c>
      <c r="BO35" s="222">
        <v>-0.12796838299999999</v>
      </c>
      <c r="BP35" s="496">
        <v>-0.37</v>
      </c>
      <c r="BQ35" s="496">
        <v>-0.44</v>
      </c>
      <c r="BR35" s="504">
        <v>-0.13</v>
      </c>
      <c r="BT35" s="439" t="s">
        <v>27</v>
      </c>
      <c r="BU35">
        <v>-3.4623755797840001</v>
      </c>
      <c r="BV35">
        <v>-3.4578300450000001</v>
      </c>
      <c r="BW35" s="224">
        <v>-3.4553230570000002</v>
      </c>
      <c r="BX35">
        <v>-3.4598496769999998</v>
      </c>
      <c r="BY35" s="445">
        <v>-3.4616579600000001</v>
      </c>
      <c r="BZ35">
        <v>-3.4606090109999998</v>
      </c>
      <c r="CA35" s="445">
        <v>-3.4631961952151897</v>
      </c>
      <c r="CB35" s="445">
        <v>-3.4633044870401295</v>
      </c>
      <c r="CD35" s="266">
        <v>-3.4494370103000165</v>
      </c>
      <c r="CE35">
        <v>-3.4594334706000609</v>
      </c>
      <c r="CF35">
        <v>-3.4563251574300011</v>
      </c>
      <c r="CG35">
        <v>-3.4605723356701219</v>
      </c>
      <c r="CH35">
        <v>-3.4609502388898363</v>
      </c>
      <c r="CI35" s="127">
        <v>-3.462105179270111</v>
      </c>
      <c r="CJ35" t="str">
        <f>BT35</f>
        <v>10_end_MAI</v>
      </c>
      <c r="CK35" s="39">
        <v>99.868716299567836</v>
      </c>
      <c r="CL35" s="39">
        <v>99.796309712176281</v>
      </c>
      <c r="CM35" s="39">
        <v>99.927047117627893</v>
      </c>
      <c r="CN35" s="39">
        <v>99.979273774104982</v>
      </c>
      <c r="CO35" s="39">
        <v>99.948978129515609</v>
      </c>
      <c r="CP35" s="39">
        <v>100.02370093631612</v>
      </c>
      <c r="CQ35" s="39">
        <v>100.02682861043594</v>
      </c>
      <c r="CR35" s="39">
        <v>99.626309474930196</v>
      </c>
      <c r="CS35" s="39">
        <v>99.915026284233363</v>
      </c>
      <c r="CT35" s="39">
        <v>99.825252280852311</v>
      </c>
      <c r="CU35" s="39">
        <v>99.947918876149458</v>
      </c>
      <c r="CV35" s="39">
        <v>99.958833440759975</v>
      </c>
      <c r="CW35" s="39">
        <v>99.992190318246585</v>
      </c>
      <c r="CX35" s="71" t="str">
        <f>BT35</f>
        <v>10_end_MAI</v>
      </c>
      <c r="CY35" t="s">
        <v>118</v>
      </c>
      <c r="CZ35" s="71">
        <v>4.4609143992483338</v>
      </c>
      <c r="DA35" s="71">
        <v>-0.3774528038531999</v>
      </c>
      <c r="DB35" s="71">
        <v>-0.65808258236725381</v>
      </c>
      <c r="DC35" s="71">
        <v>-0.49734163137580145</v>
      </c>
      <c r="DD35" s="71">
        <v>-0.33819518202396814</v>
      </c>
      <c r="DE35" s="490">
        <v>-0.19199676369497265</v>
      </c>
      <c r="DF35" s="71">
        <v>-0.37850627068284887</v>
      </c>
      <c r="DG35" s="71">
        <v>-0.19328482662144902</v>
      </c>
      <c r="DH35" s="490">
        <v>-0.48010065113556033</v>
      </c>
      <c r="DI35" s="71">
        <v>-0.23662636892342359</v>
      </c>
      <c r="DJ35" s="490">
        <v>0.50969794460350482</v>
      </c>
      <c r="DK35" s="71">
        <v>-2.6454331469647485E-3</v>
      </c>
      <c r="DL35" s="71">
        <v>-3.4697702294561594E-2</v>
      </c>
      <c r="DM35" s="71">
        <v>-4.9106487687605949E-2</v>
      </c>
      <c r="DO35" s="71">
        <f t="shared" si="9"/>
        <v>-0.25881712202219953</v>
      </c>
      <c r="DP35" s="71">
        <f t="shared" si="10"/>
        <v>0.22411941972763794</v>
      </c>
    </row>
    <row r="36" spans="1:120" ht="17">
      <c r="A36" s="222" t="s">
        <v>28</v>
      </c>
      <c r="B36" s="222">
        <v>-3.929578593</v>
      </c>
      <c r="C36" s="222">
        <v>-3.9047773590000001</v>
      </c>
      <c r="D36" s="222">
        <v>-3.9130367050000001</v>
      </c>
      <c r="E36" s="222">
        <v>-3.9133543309999999</v>
      </c>
      <c r="F36" s="487">
        <v>-3.9132569030000002</v>
      </c>
      <c r="G36" s="222">
        <v>-3.9228144559999998</v>
      </c>
      <c r="H36" s="365">
        <v>-3.926476633</v>
      </c>
      <c r="I36" s="222">
        <v>-3.9254963940000001</v>
      </c>
      <c r="J36" s="222">
        <v>-3.92988033</v>
      </c>
      <c r="K36" s="222">
        <v>-3.9298112180000002</v>
      </c>
      <c r="L36" s="222"/>
      <c r="M36" s="489">
        <v>-3.904652</v>
      </c>
      <c r="N36" s="222">
        <v>-3.9187301400000001</v>
      </c>
      <c r="O36" s="222">
        <v>-3.9266761510000001</v>
      </c>
      <c r="P36" s="222">
        <v>-3.9274413209999999</v>
      </c>
      <c r="Q36" s="222">
        <v>-3.9277401780000001</v>
      </c>
      <c r="R36" s="222">
        <v>-3.9281520250000002</v>
      </c>
      <c r="S36" s="222" t="s">
        <v>28</v>
      </c>
      <c r="T36" s="478">
        <v>99.37</v>
      </c>
      <c r="U36" s="478">
        <v>99.58</v>
      </c>
      <c r="V36" s="478">
        <v>99.59</v>
      </c>
      <c r="W36" s="478">
        <v>99.58</v>
      </c>
      <c r="X36" s="478">
        <v>99.83</v>
      </c>
      <c r="Y36" s="478">
        <v>99.92</v>
      </c>
      <c r="Z36" s="478">
        <v>99.9</v>
      </c>
      <c r="AA36" s="478">
        <v>100.01</v>
      </c>
      <c r="AB36" s="478">
        <v>100.01</v>
      </c>
      <c r="AC36" s="478">
        <v>99.37</v>
      </c>
      <c r="AD36" s="478">
        <v>99.72</v>
      </c>
      <c r="AE36" s="478">
        <v>99.93</v>
      </c>
      <c r="AF36" s="478">
        <v>99.95</v>
      </c>
      <c r="AG36" s="478">
        <v>99.95</v>
      </c>
      <c r="AH36" s="478">
        <v>99.96</v>
      </c>
      <c r="AI36" s="478" t="s">
        <v>28</v>
      </c>
      <c r="AJ36" s="222" t="s">
        <v>119</v>
      </c>
      <c r="AK36" s="478">
        <v>-200.62</v>
      </c>
      <c r="AL36" s="478">
        <v>1.66</v>
      </c>
      <c r="AM36" s="478">
        <v>1.02</v>
      </c>
      <c r="AN36" s="478">
        <v>0.89</v>
      </c>
      <c r="AO36" s="478">
        <v>0.68</v>
      </c>
      <c r="AP36" s="478">
        <v>0.14000000000000001</v>
      </c>
      <c r="AQ36" s="478">
        <v>-0.05</v>
      </c>
      <c r="AR36" s="478">
        <v>-0.26</v>
      </c>
      <c r="AS36" s="478">
        <v>-0.23</v>
      </c>
      <c r="AT36" s="491">
        <v>0.27</v>
      </c>
      <c r="AU36" s="491">
        <v>0.9</v>
      </c>
      <c r="AV36" s="478">
        <v>0.33</v>
      </c>
      <c r="AW36" s="491">
        <v>0.23</v>
      </c>
      <c r="AX36" s="478">
        <v>0.24</v>
      </c>
      <c r="AY36" s="478">
        <v>0.21</v>
      </c>
      <c r="AZ36" s="478">
        <v>0.19</v>
      </c>
      <c r="BA36" s="222"/>
      <c r="BB36" s="478">
        <v>0.25</v>
      </c>
      <c r="BC36" s="478">
        <v>0.04</v>
      </c>
      <c r="BD36" s="478"/>
      <c r="BE36" s="222" t="s">
        <v>119</v>
      </c>
      <c r="BF36" s="222" t="s">
        <v>28</v>
      </c>
      <c r="BG36" s="492">
        <v>9.58</v>
      </c>
      <c r="BH36" s="492">
        <v>12.65</v>
      </c>
      <c r="BI36" s="493">
        <v>9.8800000000000008</v>
      </c>
      <c r="BJ36" s="493">
        <v>10.07</v>
      </c>
      <c r="BK36" s="493">
        <v>12.82</v>
      </c>
      <c r="BL36" s="365">
        <v>-1140.91526</v>
      </c>
      <c r="BM36" s="494">
        <v>-1140.90561</v>
      </c>
      <c r="BN36" s="494">
        <v>-1140.76063</v>
      </c>
      <c r="BO36" s="222">
        <v>-0.144981582</v>
      </c>
      <c r="BP36" s="496">
        <v>0.3</v>
      </c>
      <c r="BQ36" s="496">
        <v>0.49</v>
      </c>
      <c r="BR36" s="504">
        <v>0.17</v>
      </c>
      <c r="BT36" s="439" t="s">
        <v>28</v>
      </c>
      <c r="BU36">
        <v>-3.7731349769609999</v>
      </c>
      <c r="BV36">
        <v>-3.7681113050000001</v>
      </c>
      <c r="BW36" s="224">
        <v>-3.7648295040000002</v>
      </c>
      <c r="BX36">
        <v>-3.7700474370000001</v>
      </c>
      <c r="BY36" s="445">
        <v>-3.7723098629999998</v>
      </c>
      <c r="BZ36">
        <v>-3.7708690499999999</v>
      </c>
      <c r="CA36" s="445">
        <v>-3.7739050410909427</v>
      </c>
      <c r="CB36" s="445">
        <v>-3.7743699086816163</v>
      </c>
      <c r="CD36" s="266">
        <v>-3.7584992864899505</v>
      </c>
      <c r="CE36">
        <v>-3.7695608489200367</v>
      </c>
      <c r="CF36">
        <v>-3.7667167187798896</v>
      </c>
      <c r="CG36">
        <v>-3.7709594605300936</v>
      </c>
      <c r="CH36">
        <v>-3.7713515234599981</v>
      </c>
      <c r="CI36" s="127">
        <v>-3.7726991278100286</v>
      </c>
      <c r="CJ36" t="str">
        <f>BT36</f>
        <v>10_start_MAI</v>
      </c>
      <c r="CK36" s="39">
        <v>99.866856818224775</v>
      </c>
      <c r="CL36" s="39">
        <v>99.779878721230119</v>
      </c>
      <c r="CM36" s="39">
        <v>99.918170434403947</v>
      </c>
      <c r="CN36" s="39">
        <v>99.978131872672506</v>
      </c>
      <c r="CO36" s="39">
        <v>99.939945775201906</v>
      </c>
      <c r="CP36" s="39">
        <v>100.02040913284695</v>
      </c>
      <c r="CQ36" s="39">
        <v>100.03272959298188</v>
      </c>
      <c r="CR36" s="39">
        <v>99.612107953719757</v>
      </c>
      <c r="CS36" s="39">
        <v>99.905274312666066</v>
      </c>
      <c r="CT36" s="39">
        <v>99.829895876497915</v>
      </c>
      <c r="CU36" s="39">
        <v>99.942341939946758</v>
      </c>
      <c r="CV36" s="39">
        <v>99.952732846508496</v>
      </c>
      <c r="CW36" s="39">
        <v>99.988448620215479</v>
      </c>
      <c r="CX36" s="71" t="str">
        <f>BT36</f>
        <v>10_start_MAI</v>
      </c>
      <c r="CY36" t="s">
        <v>119</v>
      </c>
      <c r="CZ36" s="71">
        <v>-190.54355954359218</v>
      </c>
      <c r="DA36" s="71">
        <v>-7.7417182982685517E-2</v>
      </c>
      <c r="DB36" s="71">
        <v>0.12815555672679579</v>
      </c>
      <c r="DC36" s="71">
        <v>-0.14490896725550328</v>
      </c>
      <c r="DD36" s="71">
        <v>-0.27074156476174949</v>
      </c>
      <c r="DE36" s="490">
        <v>0.12135523627497946</v>
      </c>
      <c r="DF36" s="71">
        <v>-0.34678484891313682</v>
      </c>
      <c r="DG36" s="71">
        <v>-0.38531808531949341</v>
      </c>
      <c r="DH36" s="490">
        <v>0.58485889089757848</v>
      </c>
      <c r="DI36" s="71">
        <v>0.15997146803820783</v>
      </c>
      <c r="DJ36" s="490">
        <v>0.74051842055621364</v>
      </c>
      <c r="DK36" s="71">
        <v>0.23095898237517076</v>
      </c>
      <c r="DL36" s="71">
        <v>0.19002136056599284</v>
      </c>
      <c r="DM36" s="71">
        <v>5.4714103843480189E-2</v>
      </c>
      <c r="DO36" s="71">
        <f t="shared" si="9"/>
        <v>-2.3820736715350677E-2</v>
      </c>
      <c r="DP36" s="71">
        <f t="shared" si="10"/>
        <v>0.21384209728134351</v>
      </c>
    </row>
    <row r="37" spans="1:120" ht="17">
      <c r="A37" s="222" t="s">
        <v>29</v>
      </c>
      <c r="B37" s="222">
        <v>-3.9195773759999999</v>
      </c>
      <c r="C37" s="222">
        <v>-3.896423483</v>
      </c>
      <c r="D37" s="222">
        <v>-3.90476227</v>
      </c>
      <c r="E37" s="222">
        <v>-3.904860217</v>
      </c>
      <c r="F37" s="487">
        <v>-3.9054343519999999</v>
      </c>
      <c r="G37" s="222">
        <v>-3.9142489490000001</v>
      </c>
      <c r="H37" s="365">
        <v>-3.9174264879999998</v>
      </c>
      <c r="I37" s="222">
        <v>-3.9162049080000001</v>
      </c>
      <c r="J37" s="222">
        <v>-3.9207655570000002</v>
      </c>
      <c r="K37" s="222">
        <v>-3.9203197869999999</v>
      </c>
      <c r="L37" s="222"/>
      <c r="M37" s="489">
        <v>-3.896417</v>
      </c>
      <c r="N37" s="222">
        <v>-3.9096384259999999</v>
      </c>
      <c r="O37" s="222">
        <v>-3.9167921049999999</v>
      </c>
      <c r="P37" s="222">
        <v>-3.9177448629999998</v>
      </c>
      <c r="Q37" s="222">
        <v>-3.9180856570000002</v>
      </c>
      <c r="R37" s="222">
        <v>-3.9184001190000002</v>
      </c>
      <c r="S37" s="222" t="s">
        <v>29</v>
      </c>
      <c r="T37" s="478">
        <v>99.41</v>
      </c>
      <c r="U37" s="478">
        <v>99.62</v>
      </c>
      <c r="V37" s="478">
        <v>99.62</v>
      </c>
      <c r="W37" s="478">
        <v>99.64</v>
      </c>
      <c r="X37" s="478">
        <v>99.86</v>
      </c>
      <c r="Y37" s="478">
        <v>99.95</v>
      </c>
      <c r="Z37" s="478">
        <v>99.91</v>
      </c>
      <c r="AA37" s="478">
        <v>100.03</v>
      </c>
      <c r="AB37" s="478">
        <v>100.02</v>
      </c>
      <c r="AC37" s="478">
        <v>99.41</v>
      </c>
      <c r="AD37" s="478">
        <v>99.75</v>
      </c>
      <c r="AE37" s="478">
        <v>99.93</v>
      </c>
      <c r="AF37" s="478">
        <v>99.95</v>
      </c>
      <c r="AG37" s="478">
        <v>99.96</v>
      </c>
      <c r="AH37" s="478">
        <v>99.97</v>
      </c>
      <c r="AI37" s="478" t="s">
        <v>29</v>
      </c>
      <c r="AJ37" s="222" t="s">
        <v>820</v>
      </c>
      <c r="AK37" s="478">
        <v>206.9</v>
      </c>
      <c r="AL37" s="478">
        <v>-2.69</v>
      </c>
      <c r="AM37" s="478">
        <v>-2.1</v>
      </c>
      <c r="AN37" s="478">
        <v>-1.83</v>
      </c>
      <c r="AO37" s="478">
        <v>-2.04</v>
      </c>
      <c r="AP37" s="478">
        <v>-1.04</v>
      </c>
      <c r="AQ37" s="478">
        <v>-0.54</v>
      </c>
      <c r="AR37" s="478">
        <v>-0.3</v>
      </c>
      <c r="AS37" s="478">
        <v>-0.09</v>
      </c>
      <c r="AT37" s="491">
        <v>-0.71</v>
      </c>
      <c r="AU37" s="491">
        <v>-2.0099999999999998</v>
      </c>
      <c r="AV37" s="478">
        <v>-0.9</v>
      </c>
      <c r="AW37" s="491">
        <v>-0.3</v>
      </c>
      <c r="AX37" s="478">
        <v>-0.44</v>
      </c>
      <c r="AY37" s="478">
        <v>-0.43</v>
      </c>
      <c r="AZ37" s="478">
        <v>-0.34</v>
      </c>
      <c r="BA37" s="222"/>
      <c r="BB37" s="478">
        <v>-0.5</v>
      </c>
      <c r="BC37" s="478">
        <v>7.0000000000000007E-2</v>
      </c>
      <c r="BD37" s="478"/>
      <c r="BE37" s="222" t="s">
        <v>820</v>
      </c>
      <c r="BF37" s="222" t="s">
        <v>29</v>
      </c>
      <c r="BG37" s="492">
        <v>-13.06</v>
      </c>
      <c r="BH37" s="492">
        <v>-17.940000000000001</v>
      </c>
      <c r="BI37" s="493">
        <v>-13.73</v>
      </c>
      <c r="BJ37" s="493">
        <v>-13.99</v>
      </c>
      <c r="BK37" s="493">
        <v>-18.23</v>
      </c>
      <c r="BL37" s="365">
        <v>-1140.921396</v>
      </c>
      <c r="BM37" s="494">
        <v>-1140.9118599999999</v>
      </c>
      <c r="BN37" s="494">
        <v>-1140.76926</v>
      </c>
      <c r="BO37" s="222">
        <v>-0.14259949499999999</v>
      </c>
      <c r="BP37" s="496">
        <v>-0.67</v>
      </c>
      <c r="BQ37" s="496">
        <v>-0.93</v>
      </c>
      <c r="BR37" s="504">
        <v>-0.28999999999999998</v>
      </c>
      <c r="BT37" s="439" t="s">
        <v>29</v>
      </c>
      <c r="BU37">
        <v>-3.766026057655</v>
      </c>
      <c r="BV37">
        <v>-3.7616038949999999</v>
      </c>
      <c r="BW37" s="224">
        <v>-3.758769306</v>
      </c>
      <c r="BX37">
        <v>-3.7637310820000001</v>
      </c>
      <c r="BY37" s="445">
        <v>-3.765739892</v>
      </c>
      <c r="BZ37">
        <v>-3.7640660970000002</v>
      </c>
      <c r="CA37" s="445">
        <v>-3.7673993098971277</v>
      </c>
      <c r="CB37" s="445">
        <v>-3.7675690083404634</v>
      </c>
      <c r="CD37" s="266">
        <v>-3.7521554562401889</v>
      </c>
      <c r="CE37">
        <v>-3.7628290177201507</v>
      </c>
      <c r="CF37">
        <v>-3.7587955441301801</v>
      </c>
      <c r="CG37">
        <v>-3.7638547569899856</v>
      </c>
      <c r="CH37">
        <v>-3.7642978984599722</v>
      </c>
      <c r="CI37" s="127">
        <v>-3.7656684646701706</v>
      </c>
      <c r="CJ37" t="str">
        <f>BT37</f>
        <v>10_ts_MAI</v>
      </c>
      <c r="CK37" s="39">
        <v>99.882577481214952</v>
      </c>
      <c r="CL37" s="39">
        <v>99.807310105031007</v>
      </c>
      <c r="CM37" s="39">
        <v>99.939061078710935</v>
      </c>
      <c r="CN37" s="39">
        <v>99.992401389405742</v>
      </c>
      <c r="CO37" s="39">
        <v>99.947956795173624</v>
      </c>
      <c r="CP37" s="39">
        <v>100.03646422571444</v>
      </c>
      <c r="CQ37" s="39">
        <v>100.04097026047728</v>
      </c>
      <c r="CR37" s="39">
        <v>99.63169130530531</v>
      </c>
      <c r="CS37" s="39">
        <v>99.915108395802235</v>
      </c>
      <c r="CT37" s="39">
        <v>99.808006811048941</v>
      </c>
      <c r="CU37" s="39">
        <v>99.942345044039172</v>
      </c>
      <c r="CV37" s="39">
        <v>99.954111863046862</v>
      </c>
      <c r="CW37" s="39">
        <v>99.990504766049014</v>
      </c>
      <c r="CX37" s="71" t="str">
        <f>BT37</f>
        <v>10_ts_MAI</v>
      </c>
      <c r="CY37" t="s">
        <v>820</v>
      </c>
      <c r="CZ37" s="71">
        <v>195.00447394284052</v>
      </c>
      <c r="DA37" s="71">
        <v>-0.30003562087051705</v>
      </c>
      <c r="DB37" s="71">
        <v>-0.78623813909405271</v>
      </c>
      <c r="DC37" s="71">
        <v>-0.35243266412032881</v>
      </c>
      <c r="DD37" s="71">
        <v>-6.7453617262231091E-2</v>
      </c>
      <c r="DE37" s="490">
        <v>-0.31335199996996721</v>
      </c>
      <c r="DF37" s="71">
        <v>-3.1721421769763003E-2</v>
      </c>
      <c r="DG37" s="71">
        <v>0.19203325869804844</v>
      </c>
      <c r="DH37" s="490">
        <v>-1.0649595420331366</v>
      </c>
      <c r="DI37" s="71">
        <v>-0.39659783696163231</v>
      </c>
      <c r="DJ37" s="490">
        <v>-0.23082047595269728</v>
      </c>
      <c r="DK37" s="71">
        <v>-0.23360441552213729</v>
      </c>
      <c r="DL37" s="71">
        <v>-0.22471906286057219</v>
      </c>
      <c r="DM37" s="71">
        <v>-0.10382059153107548</v>
      </c>
      <c r="DO37" s="71">
        <f t="shared" si="9"/>
        <v>-0.23499638530685729</v>
      </c>
      <c r="DP37" s="71">
        <f t="shared" si="10"/>
        <v>1.0277322446285098E-2</v>
      </c>
    </row>
    <row r="38" spans="1:120" ht="17">
      <c r="A38" s="222" t="s">
        <v>30</v>
      </c>
      <c r="B38" s="222">
        <v>-4.5664222099999998</v>
      </c>
      <c r="C38" s="222">
        <v>-4.5392725729999999</v>
      </c>
      <c r="D38" s="222">
        <v>-4.55241629</v>
      </c>
      <c r="E38" s="222">
        <v>-4.5459641580000003</v>
      </c>
      <c r="F38" s="487">
        <v>-4.5499635659999997</v>
      </c>
      <c r="G38" s="222">
        <v>-4.560523109</v>
      </c>
      <c r="H38" s="365">
        <v>-4.5643409369999999</v>
      </c>
      <c r="I38" s="222">
        <v>-4.5626293689999997</v>
      </c>
      <c r="J38" s="222">
        <v>-4.5683297510000003</v>
      </c>
      <c r="K38" s="222">
        <v>-4.5678172500000001</v>
      </c>
      <c r="L38" s="222"/>
      <c r="M38" s="489">
        <v>-4.5449999999999999</v>
      </c>
      <c r="N38" s="222">
        <v>-4.5560734370000002</v>
      </c>
      <c r="O38" s="222">
        <v>-4.5656578870000004</v>
      </c>
      <c r="P38" s="222">
        <v>-4.5653575179999999</v>
      </c>
      <c r="Q38" s="222">
        <v>-4.5656236740000002</v>
      </c>
      <c r="R38" s="222">
        <v>-4.5655905109999999</v>
      </c>
      <c r="S38" s="222" t="s">
        <v>30</v>
      </c>
      <c r="T38" s="478">
        <v>99.41</v>
      </c>
      <c r="U38" s="478">
        <v>99.69</v>
      </c>
      <c r="V38" s="478">
        <v>99.55</v>
      </c>
      <c r="W38" s="478">
        <v>99.64</v>
      </c>
      <c r="X38" s="478">
        <v>99.87</v>
      </c>
      <c r="Y38" s="478">
        <v>99.95</v>
      </c>
      <c r="Z38" s="478">
        <v>99.92</v>
      </c>
      <c r="AA38" s="478">
        <v>100.04</v>
      </c>
      <c r="AB38" s="478">
        <v>100.03</v>
      </c>
      <c r="AC38" s="478">
        <v>99.53</v>
      </c>
      <c r="AD38" s="478">
        <v>99.77</v>
      </c>
      <c r="AE38" s="478">
        <v>99.98</v>
      </c>
      <c r="AF38" s="478">
        <v>99.98</v>
      </c>
      <c r="AG38" s="478">
        <v>99.98</v>
      </c>
      <c r="AH38" s="478">
        <v>99.98</v>
      </c>
      <c r="AI38" s="478" t="s">
        <v>30</v>
      </c>
      <c r="AJ38" s="222" t="s">
        <v>118</v>
      </c>
      <c r="AK38" s="478">
        <v>6.63</v>
      </c>
      <c r="AL38" s="478">
        <v>-0.1</v>
      </c>
      <c r="AM38" s="478">
        <v>-0.24</v>
      </c>
      <c r="AN38" s="478">
        <v>-0.28999999999999998</v>
      </c>
      <c r="AO38" s="478">
        <v>-0.95</v>
      </c>
      <c r="AP38" s="478">
        <v>-0.39</v>
      </c>
      <c r="AQ38" s="478">
        <v>-0.25</v>
      </c>
      <c r="AR38" s="478">
        <v>0.03</v>
      </c>
      <c r="AS38" s="478">
        <v>-0.13</v>
      </c>
      <c r="AT38" s="491">
        <v>-0.26</v>
      </c>
      <c r="AU38" s="491">
        <v>-1.75</v>
      </c>
      <c r="AV38" s="478">
        <v>-0.69</v>
      </c>
      <c r="AW38" s="491">
        <v>-0.01</v>
      </c>
      <c r="AX38" s="478">
        <v>-0.06</v>
      </c>
      <c r="AY38" s="478">
        <v>-7.0000000000000007E-2</v>
      </c>
      <c r="AZ38" s="478">
        <v>-0.15</v>
      </c>
      <c r="BA38" s="222"/>
      <c r="BB38" s="478">
        <v>-0.09</v>
      </c>
      <c r="BC38" s="478">
        <v>0.02</v>
      </c>
      <c r="BD38" s="478"/>
      <c r="BE38" s="222" t="s">
        <v>118</v>
      </c>
      <c r="BF38" s="222" t="s">
        <v>30</v>
      </c>
      <c r="BG38" s="492">
        <v>29.81</v>
      </c>
      <c r="BH38" s="492">
        <v>29.43</v>
      </c>
      <c r="BI38" s="493">
        <v>29.56</v>
      </c>
      <c r="BJ38" s="493">
        <v>29.64</v>
      </c>
      <c r="BK38" s="493">
        <v>29.33</v>
      </c>
      <c r="BL38" s="365">
        <v>-1246.3080660000001</v>
      </c>
      <c r="BM38" s="494">
        <v>-1246.2932800000001</v>
      </c>
      <c r="BN38" s="494">
        <v>-1246.1008899999999</v>
      </c>
      <c r="BO38" s="222">
        <v>-0.19239210300000001</v>
      </c>
      <c r="BP38" s="496">
        <v>-0.25</v>
      </c>
      <c r="BQ38" s="496">
        <v>-0.17</v>
      </c>
      <c r="BR38" s="504">
        <v>-0.1</v>
      </c>
      <c r="BT38" s="439" t="s">
        <v>30</v>
      </c>
      <c r="BU38">
        <v>-4.3573685152349997</v>
      </c>
      <c r="BV38">
        <v>-4.3559495110000004</v>
      </c>
      <c r="BW38" s="224">
        <v>-4.349802672</v>
      </c>
      <c r="BX38">
        <v>-4.3553309110000002</v>
      </c>
      <c r="BY38" s="445">
        <v>-4.3576288559999998</v>
      </c>
      <c r="BZ38">
        <v>-4.3554540260000003</v>
      </c>
      <c r="CA38" s="445">
        <v>-4.3594179234974986</v>
      </c>
      <c r="CB38" s="445">
        <v>-4.35972124340796</v>
      </c>
      <c r="CD38" s="266">
        <v>-4.3459155307700712</v>
      </c>
      <c r="CE38">
        <v>-4.3540525099099341</v>
      </c>
      <c r="CF38">
        <v>-4.3536869481299618</v>
      </c>
      <c r="CG38">
        <v>-4.3566294885799834</v>
      </c>
      <c r="CH38">
        <v>-4.3569088866399852</v>
      </c>
      <c r="CI38" s="127">
        <v>-4.3575399642900265</v>
      </c>
      <c r="CJ38" t="str">
        <f>BT38</f>
        <v>11_end</v>
      </c>
      <c r="CK38" s="39">
        <v>99.967434376274639</v>
      </c>
      <c r="CL38" s="39">
        <v>99.826366688781391</v>
      </c>
      <c r="CM38" s="39">
        <v>99.953237734474939</v>
      </c>
      <c r="CN38" s="39">
        <v>100.00597472451756</v>
      </c>
      <c r="CO38" s="39">
        <v>99.956063178308071</v>
      </c>
      <c r="CP38" s="39">
        <v>100.04703316360168</v>
      </c>
      <c r="CQ38" s="39">
        <v>100.05399424365265</v>
      </c>
      <c r="CR38" s="39">
        <v>99.737158231513249</v>
      </c>
      <c r="CS38" s="39">
        <v>99.923898901057569</v>
      </c>
      <c r="CT38" s="39">
        <v>99.915509393062223</v>
      </c>
      <c r="CU38" s="39">
        <v>99.983039610892845</v>
      </c>
      <c r="CV38" s="39">
        <v>99.989451693300495</v>
      </c>
      <c r="CW38" s="39">
        <v>100.00393469256565</v>
      </c>
      <c r="CX38" s="71" t="str">
        <f>BT38</f>
        <v>11_end</v>
      </c>
      <c r="CY38" t="s">
        <v>118</v>
      </c>
      <c r="CZ38" s="71">
        <v>6.2405841147973691</v>
      </c>
      <c r="DA38" s="71">
        <v>0.22932497453464595</v>
      </c>
      <c r="DB38" s="71">
        <v>-0.35974141096645074</v>
      </c>
      <c r="DC38" s="71">
        <v>-0.16827759485500682</v>
      </c>
      <c r="DD38" s="71">
        <v>-0.15268335627103458</v>
      </c>
      <c r="DE38" s="490">
        <v>-9.9387091907458647E-2</v>
      </c>
      <c r="DF38" s="71">
        <v>-2.6728901090824153E-2</v>
      </c>
      <c r="DG38" s="71">
        <v>-0.13848406583987133</v>
      </c>
      <c r="DH38" s="490">
        <v>-1.084101448920654</v>
      </c>
      <c r="DI38" s="71">
        <v>-0.21818452363416529</v>
      </c>
      <c r="DJ38" s="490">
        <v>0.25300435915615882</v>
      </c>
      <c r="DK38" s="71">
        <v>0.15224055909208545</v>
      </c>
      <c r="DL38" s="71">
        <v>0.13537680614429703</v>
      </c>
      <c r="DM38" s="71">
        <v>-3.4226003512635828E-2</v>
      </c>
      <c r="DO38" s="71">
        <f t="shared" si="9"/>
        <v>0.10185865906004876</v>
      </c>
      <c r="DP38" s="71">
        <f t="shared" si="10"/>
        <v>3.3518147084248273E-2</v>
      </c>
    </row>
    <row r="39" spans="1:120" ht="17">
      <c r="A39" s="222" t="s">
        <v>31</v>
      </c>
      <c r="B39" s="222">
        <v>-4.5967403439999996</v>
      </c>
      <c r="C39" s="222">
        <v>-4.5645065269999998</v>
      </c>
      <c r="D39" s="222">
        <v>-4.5779067209999997</v>
      </c>
      <c r="E39" s="222">
        <v>-4.5738642970000001</v>
      </c>
      <c r="F39" s="487">
        <v>-4.5764776710000001</v>
      </c>
      <c r="G39" s="222">
        <v>-4.5891120340000002</v>
      </c>
      <c r="H39" s="365">
        <v>-4.5938273680000004</v>
      </c>
      <c r="I39" s="222">
        <v>-4.5922370380000004</v>
      </c>
      <c r="J39" s="222">
        <v>-4.5984525850000004</v>
      </c>
      <c r="K39" s="222">
        <v>-4.5981209019999998</v>
      </c>
      <c r="L39" s="222"/>
      <c r="M39" s="489">
        <v>-4.5729170000000003</v>
      </c>
      <c r="N39" s="222">
        <v>-4.584950267</v>
      </c>
      <c r="O39" s="222">
        <v>-4.5953109530000003</v>
      </c>
      <c r="P39" s="222">
        <v>-4.5955584470000002</v>
      </c>
      <c r="Q39" s="222">
        <v>-4.5958423679999996</v>
      </c>
      <c r="R39" s="222">
        <v>-4.5957330000000001</v>
      </c>
      <c r="S39" s="222" t="s">
        <v>31</v>
      </c>
      <c r="T39" s="478">
        <v>99.3</v>
      </c>
      <c r="U39" s="478">
        <v>99.59</v>
      </c>
      <c r="V39" s="478">
        <v>99.5</v>
      </c>
      <c r="W39" s="478">
        <v>99.56</v>
      </c>
      <c r="X39" s="478">
        <v>99.83</v>
      </c>
      <c r="Y39" s="478">
        <v>99.94</v>
      </c>
      <c r="Z39" s="478">
        <v>99.9</v>
      </c>
      <c r="AA39" s="478">
        <v>100.04</v>
      </c>
      <c r="AB39" s="478">
        <v>100.03</v>
      </c>
      <c r="AC39" s="478">
        <v>99.48</v>
      </c>
      <c r="AD39" s="478">
        <v>99.74</v>
      </c>
      <c r="AE39" s="478">
        <v>99.97</v>
      </c>
      <c r="AF39" s="478">
        <v>99.97</v>
      </c>
      <c r="AG39" s="478">
        <v>99.98</v>
      </c>
      <c r="AH39" s="478">
        <v>99.98</v>
      </c>
      <c r="AI39" s="478" t="s">
        <v>31</v>
      </c>
      <c r="AJ39" s="222" t="s">
        <v>119</v>
      </c>
      <c r="AK39" s="478">
        <v>-12.4</v>
      </c>
      <c r="AL39" s="478">
        <v>3.09</v>
      </c>
      <c r="AM39" s="478">
        <v>2.79</v>
      </c>
      <c r="AN39" s="478">
        <v>1.23</v>
      </c>
      <c r="AO39" s="478">
        <v>1.43</v>
      </c>
      <c r="AP39" s="478">
        <v>0.7</v>
      </c>
      <c r="AQ39" s="478">
        <v>0.27</v>
      </c>
      <c r="AR39" s="478">
        <v>0.16</v>
      </c>
      <c r="AS39" s="478">
        <v>-0.12</v>
      </c>
      <c r="AT39" s="491">
        <v>0.19</v>
      </c>
      <c r="AU39" s="491">
        <v>-0.24</v>
      </c>
      <c r="AV39" s="478">
        <v>0.22</v>
      </c>
      <c r="AW39" s="491">
        <v>0.41</v>
      </c>
      <c r="AX39" s="478">
        <v>0.01</v>
      </c>
      <c r="AY39" s="478">
        <v>-0.01</v>
      </c>
      <c r="AZ39" s="478">
        <v>-0.04</v>
      </c>
      <c r="BA39" s="222"/>
      <c r="BB39" s="478">
        <v>-0.19</v>
      </c>
      <c r="BC39" s="478">
        <v>0.18</v>
      </c>
      <c r="BD39" s="478"/>
      <c r="BE39" s="222" t="s">
        <v>119</v>
      </c>
      <c r="BF39" s="222" t="s">
        <v>31</v>
      </c>
      <c r="BG39" s="492">
        <v>84.09</v>
      </c>
      <c r="BH39" s="492">
        <v>87.25</v>
      </c>
      <c r="BI39" s="493">
        <v>84.17</v>
      </c>
      <c r="BJ39" s="493">
        <v>84.73</v>
      </c>
      <c r="BK39" s="493">
        <v>87.16</v>
      </c>
      <c r="BL39" s="365">
        <v>-1246.221037</v>
      </c>
      <c r="BM39" s="494">
        <v>-1246.2054900000001</v>
      </c>
      <c r="BN39" s="494">
        <v>-1246.00874</v>
      </c>
      <c r="BO39" s="222">
        <v>-0.19674687900000001</v>
      </c>
      <c r="BP39" s="496">
        <v>0.09</v>
      </c>
      <c r="BQ39" s="496">
        <v>0.65</v>
      </c>
      <c r="BR39" s="504">
        <v>-0.09</v>
      </c>
      <c r="BT39" s="439" t="s">
        <v>31</v>
      </c>
      <c r="BU39">
        <v>-4.382021305666</v>
      </c>
      <c r="BV39">
        <v>-4.3783663219999998</v>
      </c>
      <c r="BW39" s="224">
        <v>-4.3727777970000004</v>
      </c>
      <c r="BX39">
        <v>-4.3792447030000003</v>
      </c>
      <c r="BY39" s="445">
        <v>-4.382001743</v>
      </c>
      <c r="BZ39">
        <v>-4.379940199</v>
      </c>
      <c r="CA39" s="445">
        <v>-4.3840256695324076</v>
      </c>
      <c r="CB39" s="445">
        <v>-4.3845121580792306</v>
      </c>
      <c r="CD39" s="266">
        <v>-4.3698123778399349</v>
      </c>
      <c r="CE39">
        <v>-4.3783887911299644</v>
      </c>
      <c r="CF39">
        <v>-4.3785446583699468</v>
      </c>
      <c r="CG39">
        <v>-4.3814587214699259</v>
      </c>
      <c r="CH39">
        <v>-4.3817249885200908</v>
      </c>
      <c r="CI39" s="127">
        <v>-4.3821182811900599</v>
      </c>
      <c r="CJ39" t="str">
        <f>BT39</f>
        <v>11_start</v>
      </c>
      <c r="CK39" s="39">
        <v>99.91659137619267</v>
      </c>
      <c r="CL39" s="39">
        <v>99.789058335840409</v>
      </c>
      <c r="CM39" s="39">
        <v>99.936636486399337</v>
      </c>
      <c r="CN39" s="39">
        <v>99.999553569810928</v>
      </c>
      <c r="CO39" s="39">
        <v>99.95250806600805</v>
      </c>
      <c r="CP39" s="39">
        <v>100.04574062348387</v>
      </c>
      <c r="CQ39" s="39">
        <v>100.05684254455838</v>
      </c>
      <c r="CR39" s="39">
        <v>99.72138593186942</v>
      </c>
      <c r="CS39" s="39">
        <v>99.917104133397558</v>
      </c>
      <c r="CT39" s="39">
        <v>99.920661104692527</v>
      </c>
      <c r="CU39" s="39">
        <v>99.987161536724003</v>
      </c>
      <c r="CV39" s="39">
        <v>99.993237888973155</v>
      </c>
      <c r="CW39" s="39">
        <v>100.00221303177906</v>
      </c>
      <c r="CX39" s="71" t="str">
        <f>BT39</f>
        <v>11_start</v>
      </c>
      <c r="CY39" t="s">
        <v>119</v>
      </c>
      <c r="CZ39" s="71">
        <v>-9.2292760821644304</v>
      </c>
      <c r="DA39" s="71">
        <v>1.6324233092923404</v>
      </c>
      <c r="DB39" s="71">
        <v>0.6930095848076494</v>
      </c>
      <c r="DC39" s="71">
        <v>0.29545094108272885</v>
      </c>
      <c r="DD39" s="71">
        <v>2.2958705764153819E-2</v>
      </c>
      <c r="DE39" s="490">
        <v>5.1669289110503058E-3</v>
      </c>
      <c r="DF39" s="71">
        <v>1.536885378502939E-3</v>
      </c>
      <c r="DG39" s="71">
        <v>-0.2251583387898578</v>
      </c>
      <c r="DH39" s="490">
        <v>-0.60973980834550545</v>
      </c>
      <c r="DI39" s="71">
        <v>-1.9571986912961137E-2</v>
      </c>
      <c r="DJ39" s="490">
        <v>0.12441523228011953</v>
      </c>
      <c r="DK39" s="71">
        <v>4.1521239902554186E-2</v>
      </c>
      <c r="DL39" s="71">
        <v>3.289732037194959E-2</v>
      </c>
      <c r="DM39" s="71">
        <v>1.250684466770835E-2</v>
      </c>
      <c r="DO39" s="71">
        <f t="shared" si="9"/>
        <v>7.4243713771515729E-5</v>
      </c>
      <c r="DP39" s="71">
        <f t="shared" si="10"/>
        <v>3.2823076658178074E-2</v>
      </c>
    </row>
    <row r="40" spans="1:120" ht="17">
      <c r="A40" s="222" t="s">
        <v>32</v>
      </c>
      <c r="B40" s="222">
        <v>-4.5861819160000001</v>
      </c>
      <c r="C40" s="222">
        <v>-4.554108415</v>
      </c>
      <c r="D40" s="222">
        <v>-4.5677244330000004</v>
      </c>
      <c r="E40" s="222">
        <v>-4.5637658569999999</v>
      </c>
      <c r="F40" s="487">
        <v>-4.5674408980000001</v>
      </c>
      <c r="G40" s="222">
        <v>-4.5791701739999997</v>
      </c>
      <c r="H40" s="365">
        <v>-4.5836742150000003</v>
      </c>
      <c r="I40" s="222">
        <v>-4.5820896189999996</v>
      </c>
      <c r="J40" s="222">
        <v>-4.5878415969999997</v>
      </c>
      <c r="K40" s="222">
        <v>-4.5877753569999999</v>
      </c>
      <c r="L40" s="222"/>
      <c r="M40" s="489">
        <v>-4.5651489999999999</v>
      </c>
      <c r="N40" s="222">
        <v>-4.575488386</v>
      </c>
      <c r="O40" s="222">
        <v>-4.584771387</v>
      </c>
      <c r="P40" s="222">
        <v>-4.5851033120000002</v>
      </c>
      <c r="Q40" s="222">
        <v>-4.5853975379999996</v>
      </c>
      <c r="R40" s="222">
        <v>-4.5854093320000002</v>
      </c>
      <c r="S40" s="222" t="s">
        <v>32</v>
      </c>
      <c r="T40" s="478">
        <v>99.3</v>
      </c>
      <c r="U40" s="478">
        <v>99.6</v>
      </c>
      <c r="V40" s="478">
        <v>99.51</v>
      </c>
      <c r="W40" s="478">
        <v>99.59</v>
      </c>
      <c r="X40" s="478">
        <v>99.85</v>
      </c>
      <c r="Y40" s="478">
        <v>99.95</v>
      </c>
      <c r="Z40" s="478">
        <v>99.91</v>
      </c>
      <c r="AA40" s="478">
        <v>100.04</v>
      </c>
      <c r="AB40" s="478">
        <v>100.03</v>
      </c>
      <c r="AC40" s="478">
        <v>99.54</v>
      </c>
      <c r="AD40" s="478">
        <v>99.77</v>
      </c>
      <c r="AE40" s="478">
        <v>99.97</v>
      </c>
      <c r="AF40" s="478">
        <v>99.98</v>
      </c>
      <c r="AG40" s="478">
        <v>99.98</v>
      </c>
      <c r="AH40" s="478">
        <v>99.98</v>
      </c>
      <c r="AI40" s="478" t="s">
        <v>32</v>
      </c>
      <c r="AJ40" s="222" t="s">
        <v>820</v>
      </c>
      <c r="AK40" s="478">
        <v>19.02</v>
      </c>
      <c r="AL40" s="478">
        <v>-3.19</v>
      </c>
      <c r="AM40" s="478">
        <v>-3.03</v>
      </c>
      <c r="AN40" s="478">
        <v>-1.52</v>
      </c>
      <c r="AO40" s="478">
        <v>-2.39</v>
      </c>
      <c r="AP40" s="478">
        <v>-1.0900000000000001</v>
      </c>
      <c r="AQ40" s="478">
        <v>-0.52</v>
      </c>
      <c r="AR40" s="478">
        <v>-0.12</v>
      </c>
      <c r="AS40" s="478">
        <v>-0.01</v>
      </c>
      <c r="AT40" s="491">
        <v>-0.45</v>
      </c>
      <c r="AU40" s="491">
        <v>-1.51</v>
      </c>
      <c r="AV40" s="478">
        <v>-0.9</v>
      </c>
      <c r="AW40" s="491">
        <v>-0.42</v>
      </c>
      <c r="AX40" s="478">
        <v>-7.0000000000000007E-2</v>
      </c>
      <c r="AY40" s="478">
        <v>-0.06</v>
      </c>
      <c r="AZ40" s="478">
        <v>-0.11</v>
      </c>
      <c r="BA40" s="222"/>
      <c r="BB40" s="478">
        <v>0.1</v>
      </c>
      <c r="BC40" s="478">
        <v>0.16</v>
      </c>
      <c r="BD40" s="478"/>
      <c r="BE40" s="222" t="s">
        <v>820</v>
      </c>
      <c r="BF40" s="222" t="s">
        <v>32</v>
      </c>
      <c r="BG40" s="492">
        <v>-54.27</v>
      </c>
      <c r="BH40" s="492">
        <v>-57.82</v>
      </c>
      <c r="BI40" s="493">
        <v>-54.61</v>
      </c>
      <c r="BJ40" s="493">
        <v>-55.09</v>
      </c>
      <c r="BK40" s="493">
        <v>-57.83</v>
      </c>
      <c r="BL40" s="365">
        <v>-1246.1739279999999</v>
      </c>
      <c r="BM40" s="494">
        <v>-1246.15825</v>
      </c>
      <c r="BN40" s="494">
        <v>-1245.96199</v>
      </c>
      <c r="BO40" s="222">
        <v>-0.196258825</v>
      </c>
      <c r="BP40" s="496">
        <v>-0.34</v>
      </c>
      <c r="BQ40" s="496">
        <v>-0.82</v>
      </c>
      <c r="BR40" s="504">
        <v>0</v>
      </c>
      <c r="BT40" s="439" t="s">
        <v>32</v>
      </c>
      <c r="BU40">
        <v>-4.37207630226</v>
      </c>
      <c r="BV40">
        <v>-4.3680558659999997</v>
      </c>
      <c r="BW40" s="224">
        <v>-4.3634060779999997</v>
      </c>
      <c r="BX40">
        <v>-4.3695678669999998</v>
      </c>
      <c r="BY40" s="445">
        <v>-4.3723000560000003</v>
      </c>
      <c r="BZ40">
        <v>-4.3701535790000001</v>
      </c>
      <c r="CA40" s="445">
        <v>-4.374123261339852</v>
      </c>
      <c r="CB40" s="445">
        <v>-4.3747878430705223</v>
      </c>
      <c r="CD40" s="266">
        <v>-4.3615949999900749</v>
      </c>
      <c r="CE40">
        <v>-4.3687914868801272</v>
      </c>
      <c r="CF40">
        <v>-4.3681964668701312</v>
      </c>
      <c r="CG40">
        <v>-4.3712711073001174</v>
      </c>
      <c r="CH40">
        <v>-4.3715642484501132</v>
      </c>
      <c r="CI40" s="127">
        <v>-4.3722278203902079</v>
      </c>
      <c r="CJ40" t="str">
        <f>BT40</f>
        <v>11_ts</v>
      </c>
      <c r="CK40" s="39">
        <v>99.908042861513607</v>
      </c>
      <c r="CL40" s="39">
        <v>99.801690920729854</v>
      </c>
      <c r="CM40" s="39">
        <v>99.942625995371955</v>
      </c>
      <c r="CN40" s="39">
        <v>100.00511779128568</v>
      </c>
      <c r="CO40" s="39">
        <v>99.956022650862565</v>
      </c>
      <c r="CP40" s="39">
        <v>100.04681892396968</v>
      </c>
      <c r="CQ40" s="39">
        <v>100.06201952168861</v>
      </c>
      <c r="CR40" s="39">
        <v>99.760267169525221</v>
      </c>
      <c r="CS40" s="39">
        <v>99.924868297056605</v>
      </c>
      <c r="CT40" s="39">
        <v>99.911258744778465</v>
      </c>
      <c r="CU40" s="39">
        <v>99.981583236334046</v>
      </c>
      <c r="CV40" s="39">
        <v>99.988288086152068</v>
      </c>
      <c r="CW40" s="39">
        <v>100.00346558750884</v>
      </c>
      <c r="CX40" s="71" t="str">
        <f>BT40</f>
        <v>11_ts</v>
      </c>
      <c r="CY40" t="s">
        <v>820</v>
      </c>
      <c r="CZ40" s="71">
        <v>15.469860196961799</v>
      </c>
      <c r="DA40" s="71">
        <v>-1.4030983347576935</v>
      </c>
      <c r="DB40" s="71">
        <v>-1.0527509957740993</v>
      </c>
      <c r="DC40" s="71">
        <v>-0.46372853593773478</v>
      </c>
      <c r="DD40" s="71">
        <v>-0.17564206203518751</v>
      </c>
      <c r="DE40" s="490">
        <v>-0.10455402081850806</v>
      </c>
      <c r="DF40" s="71">
        <v>-2.8265786469326315E-2</v>
      </c>
      <c r="DG40" s="71">
        <v>8.6674272949987308E-2</v>
      </c>
      <c r="DH40" s="490">
        <v>-0.47436164057514674</v>
      </c>
      <c r="DI40" s="71">
        <v>-0.19861253672120327</v>
      </c>
      <c r="DJ40" s="490">
        <v>0.12858912687604018</v>
      </c>
      <c r="DK40" s="71">
        <v>0.11071931918953126</v>
      </c>
      <c r="DL40" s="71">
        <v>0.10247948577234745</v>
      </c>
      <c r="DM40" s="71">
        <v>-4.6732848180344178E-2</v>
      </c>
      <c r="DO40" s="71">
        <f t="shared" si="9"/>
        <v>0.1017844153462768</v>
      </c>
      <c r="DP40" s="71">
        <f t="shared" si="10"/>
        <v>6.9507042607064307E-4</v>
      </c>
    </row>
    <row r="41" spans="1:120" ht="17">
      <c r="A41" s="222" t="s">
        <v>33</v>
      </c>
      <c r="B41" s="222">
        <v>-3.7256320970000001</v>
      </c>
      <c r="C41" s="222">
        <v>-3.6986379629999999</v>
      </c>
      <c r="D41" s="222">
        <v>-3.7082868009999999</v>
      </c>
      <c r="E41" s="222">
        <v>-3.7079221859999998</v>
      </c>
      <c r="F41" s="487">
        <v>-3.710008046</v>
      </c>
      <c r="G41" s="222">
        <v>-3.7192267220000002</v>
      </c>
      <c r="H41" s="365">
        <v>-3.7233083489999999</v>
      </c>
      <c r="I41" s="222">
        <v>-3.7222457000000002</v>
      </c>
      <c r="J41" s="222">
        <v>-3.7260420650000001</v>
      </c>
      <c r="K41" s="222">
        <v>-3.727024863</v>
      </c>
      <c r="L41" s="222"/>
      <c r="M41" s="489">
        <v>-3.713028</v>
      </c>
      <c r="N41" s="222">
        <v>-3.7210880749999999</v>
      </c>
      <c r="O41" s="222">
        <v>-3.7243648170000001</v>
      </c>
      <c r="P41" s="222">
        <v>-3.7247262179999998</v>
      </c>
      <c r="Q41" s="222">
        <v>-3.7250707589999998</v>
      </c>
      <c r="R41" s="222">
        <v>-3.724726451</v>
      </c>
      <c r="S41" s="222" t="s">
        <v>33</v>
      </c>
      <c r="T41" s="478">
        <v>99.28</v>
      </c>
      <c r="U41" s="478">
        <v>99.53</v>
      </c>
      <c r="V41" s="478">
        <v>99.52</v>
      </c>
      <c r="W41" s="478">
        <v>99.58</v>
      </c>
      <c r="X41" s="478">
        <v>99.83</v>
      </c>
      <c r="Y41" s="478">
        <v>99.94</v>
      </c>
      <c r="Z41" s="478">
        <v>99.91</v>
      </c>
      <c r="AA41" s="478">
        <v>100.01</v>
      </c>
      <c r="AB41" s="478">
        <v>100.04</v>
      </c>
      <c r="AC41" s="478">
        <v>99.66</v>
      </c>
      <c r="AD41" s="478">
        <v>99.88</v>
      </c>
      <c r="AE41" s="478">
        <v>99.97</v>
      </c>
      <c r="AF41" s="478">
        <v>99.98</v>
      </c>
      <c r="AG41" s="478">
        <v>99.98</v>
      </c>
      <c r="AH41" s="478">
        <v>99.98</v>
      </c>
      <c r="AI41" s="478" t="s">
        <v>33</v>
      </c>
      <c r="AJ41" s="222" t="s">
        <v>118</v>
      </c>
      <c r="AK41" s="478">
        <v>0.51</v>
      </c>
      <c r="AL41" s="478">
        <v>-0.31</v>
      </c>
      <c r="AM41" s="478">
        <v>-0.28999999999999998</v>
      </c>
      <c r="AN41" s="478">
        <v>-0.19</v>
      </c>
      <c r="AO41" s="478">
        <v>-0.08</v>
      </c>
      <c r="AP41" s="478">
        <v>-0.17</v>
      </c>
      <c r="AQ41" s="478">
        <v>-0.23</v>
      </c>
      <c r="AR41" s="478">
        <v>-0.24</v>
      </c>
      <c r="AS41" s="478">
        <v>-0.28999999999999998</v>
      </c>
      <c r="AT41" s="491">
        <v>-0.17</v>
      </c>
      <c r="AU41" s="491">
        <v>0.1</v>
      </c>
      <c r="AV41" s="478">
        <v>-0.04</v>
      </c>
      <c r="AW41" s="491">
        <v>-0.17</v>
      </c>
      <c r="AX41" s="478">
        <v>0</v>
      </c>
      <c r="AY41" s="478">
        <v>0.01</v>
      </c>
      <c r="AZ41" s="478">
        <v>0.02</v>
      </c>
      <c r="BA41" s="222"/>
      <c r="BB41" s="478">
        <v>0.08</v>
      </c>
      <c r="BC41" s="478">
        <v>7.0000000000000007E-2</v>
      </c>
      <c r="BD41" s="478"/>
      <c r="BE41" s="222" t="s">
        <v>118</v>
      </c>
      <c r="BF41" s="222" t="s">
        <v>33</v>
      </c>
      <c r="BG41" s="492">
        <v>5.67</v>
      </c>
      <c r="BH41" s="492">
        <v>5.6</v>
      </c>
      <c r="BI41" s="493">
        <v>5.49</v>
      </c>
      <c r="BJ41" s="493">
        <v>5.47</v>
      </c>
      <c r="BK41" s="493">
        <v>5.49</v>
      </c>
      <c r="BL41" s="365">
        <v>-1796.4281390000001</v>
      </c>
      <c r="BM41" s="494">
        <v>-1796.41653</v>
      </c>
      <c r="BN41" s="494">
        <v>-1796.27718</v>
      </c>
      <c r="BO41" s="222">
        <v>-0.13935161500000001</v>
      </c>
      <c r="BP41" s="496">
        <v>-0.17</v>
      </c>
      <c r="BQ41" s="496">
        <v>-0.2</v>
      </c>
      <c r="BR41" s="504">
        <v>-0.11</v>
      </c>
      <c r="BT41" s="439" t="s">
        <v>33</v>
      </c>
      <c r="BU41">
        <v>-3.5729950972140001</v>
      </c>
      <c r="BV41">
        <v>-3.5672405380000001</v>
      </c>
      <c r="BW41" s="224">
        <v>-3.5647566359999998</v>
      </c>
      <c r="BX41">
        <v>-3.570027982</v>
      </c>
      <c r="BY41" s="445">
        <v>-3.5726955820000001</v>
      </c>
      <c r="BZ41">
        <v>-3.57128282</v>
      </c>
      <c r="CA41" s="445">
        <v>-3.5739250741808264</v>
      </c>
      <c r="CB41" s="445">
        <v>-3.5751245577367894</v>
      </c>
      <c r="CD41" s="266">
        <v>-3.5645462455199777</v>
      </c>
      <c r="CE41">
        <v>-3.5704724263500793</v>
      </c>
      <c r="CF41">
        <v>-3.5694792598699223</v>
      </c>
      <c r="CG41">
        <v>-3.5724471324899696</v>
      </c>
      <c r="CH41">
        <v>-3.5727659866299746</v>
      </c>
      <c r="CI41" s="127">
        <v>-3.5731478123400393</v>
      </c>
      <c r="CJ41" t="str">
        <f>BT41</f>
        <v>12_end</v>
      </c>
      <c r="CK41" s="39">
        <v>99.838942985998287</v>
      </c>
      <c r="CL41" s="39">
        <v>99.769424222820106</v>
      </c>
      <c r="CM41" s="39">
        <v>99.916957198841018</v>
      </c>
      <c r="CN41" s="39">
        <v>99.991617250909925</v>
      </c>
      <c r="CO41" s="39">
        <v>99.952077258226993</v>
      </c>
      <c r="CP41" s="39">
        <v>100.02602793850882</v>
      </c>
      <c r="CQ41" s="39">
        <v>100.05959875300276</v>
      </c>
      <c r="CR41" s="39">
        <v>99.76353587217038</v>
      </c>
      <c r="CS41" s="39">
        <v>99.929396184565505</v>
      </c>
      <c r="CT41" s="39">
        <v>99.901599715409091</v>
      </c>
      <c r="CU41" s="39">
        <v>99.984663714639353</v>
      </c>
      <c r="CV41" s="39">
        <v>99.993587716249479</v>
      </c>
      <c r="CW41" s="39">
        <v>100.0042741487711</v>
      </c>
      <c r="CX41" s="71" t="str">
        <f>BT41</f>
        <v>12_end</v>
      </c>
      <c r="CY41" t="s">
        <v>118</v>
      </c>
      <c r="CZ41" s="71">
        <v>0.44623409755806792</v>
      </c>
      <c r="DA41" s="71">
        <v>-0.19108057723456784</v>
      </c>
      <c r="DB41" s="71">
        <v>-1.8544957681123575E-2</v>
      </c>
      <c r="DC41" s="71">
        <v>-8.0099247064671808E-2</v>
      </c>
      <c r="DD41" s="71">
        <v>-0.13700118101512593</v>
      </c>
      <c r="DE41" s="490">
        <v>-0.10562821605312805</v>
      </c>
      <c r="DF41" s="71">
        <v>-0.12560617069536073</v>
      </c>
      <c r="DG41" s="71">
        <v>-0.18881307820437343</v>
      </c>
      <c r="DH41" s="490">
        <v>0.12538950698568446</v>
      </c>
      <c r="DI41" s="71">
        <v>-1.4365919927965154E-2</v>
      </c>
      <c r="DJ41" s="490">
        <v>-4.6958305531027922E-2</v>
      </c>
      <c r="DK41" s="71">
        <v>1.8886216022395486E-2</v>
      </c>
      <c r="DL41" s="71">
        <v>3.4393437901947987E-2</v>
      </c>
      <c r="DM41" s="71">
        <v>1.9082714449314253E-2</v>
      </c>
      <c r="DO41" s="71">
        <f t="shared" si="9"/>
        <v>5.1808476799107189E-2</v>
      </c>
      <c r="DP41" s="71">
        <f t="shared" si="10"/>
        <v>1.7415038897159202E-2</v>
      </c>
    </row>
    <row r="42" spans="1:120" ht="17">
      <c r="A42" s="222" t="s">
        <v>34</v>
      </c>
      <c r="B42" s="222">
        <v>-3.7372438680000002</v>
      </c>
      <c r="C42" s="222">
        <v>-3.711241641</v>
      </c>
      <c r="D42" s="222">
        <v>-3.7209399670000001</v>
      </c>
      <c r="E42" s="222">
        <v>-3.7195036020000001</v>
      </c>
      <c r="F42" s="487">
        <v>-3.7223228929999999</v>
      </c>
      <c r="G42" s="222">
        <v>-3.7307527980000001</v>
      </c>
      <c r="H42" s="365">
        <v>-3.734778473</v>
      </c>
      <c r="I42" s="222">
        <v>-3.73377443</v>
      </c>
      <c r="J42" s="222">
        <v>-3.7369850050000002</v>
      </c>
      <c r="K42" s="222">
        <v>-3.7384440400000001</v>
      </c>
      <c r="L42" s="222"/>
      <c r="M42" s="489">
        <v>-3.724818</v>
      </c>
      <c r="N42" s="222">
        <v>-3.732933396</v>
      </c>
      <c r="O42" s="222">
        <v>-3.7357524940000002</v>
      </c>
      <c r="P42" s="222">
        <v>-3.7360941969999999</v>
      </c>
      <c r="Q42" s="222">
        <v>-3.7364268360000001</v>
      </c>
      <c r="R42" s="222">
        <v>-3.7364172560000002</v>
      </c>
      <c r="S42" s="222" t="s">
        <v>34</v>
      </c>
      <c r="T42" s="478">
        <v>99.3</v>
      </c>
      <c r="U42" s="478">
        <v>99.56</v>
      </c>
      <c r="V42" s="478">
        <v>99.53</v>
      </c>
      <c r="W42" s="478">
        <v>99.6</v>
      </c>
      <c r="X42" s="478">
        <v>99.83</v>
      </c>
      <c r="Y42" s="478">
        <v>99.93</v>
      </c>
      <c r="Z42" s="478">
        <v>99.91</v>
      </c>
      <c r="AA42" s="478">
        <v>99.99</v>
      </c>
      <c r="AB42" s="478">
        <v>100.03</v>
      </c>
      <c r="AC42" s="478">
        <v>99.67</v>
      </c>
      <c r="AD42" s="478">
        <v>99.88</v>
      </c>
      <c r="AE42" s="478">
        <v>99.96</v>
      </c>
      <c r="AF42" s="478">
        <v>99.97</v>
      </c>
      <c r="AG42" s="478">
        <v>99.98</v>
      </c>
      <c r="AH42" s="478">
        <v>99.98</v>
      </c>
      <c r="AI42" s="478" t="s">
        <v>34</v>
      </c>
      <c r="AJ42" s="222" t="s">
        <v>119</v>
      </c>
      <c r="AK42" s="478">
        <v>-6.78</v>
      </c>
      <c r="AL42" s="478">
        <v>-0.93</v>
      </c>
      <c r="AM42" s="478">
        <v>-0.95</v>
      </c>
      <c r="AN42" s="478">
        <v>-0.17</v>
      </c>
      <c r="AO42" s="478">
        <v>-0.53</v>
      </c>
      <c r="AP42" s="478">
        <v>-0.12</v>
      </c>
      <c r="AQ42" s="478">
        <v>-0.14000000000000001</v>
      </c>
      <c r="AR42" s="478">
        <v>0.18</v>
      </c>
      <c r="AS42" s="478">
        <v>-0.16</v>
      </c>
      <c r="AT42" s="491">
        <v>-0.11</v>
      </c>
      <c r="AU42" s="491">
        <v>-0.01</v>
      </c>
      <c r="AV42" s="478">
        <v>-0.19</v>
      </c>
      <c r="AW42" s="491">
        <v>-0.03</v>
      </c>
      <c r="AX42" s="478">
        <v>0.15</v>
      </c>
      <c r="AY42" s="478">
        <v>0.17</v>
      </c>
      <c r="AZ42" s="478">
        <v>-0.03</v>
      </c>
      <c r="BA42" s="222"/>
      <c r="BB42" s="478">
        <v>0.24</v>
      </c>
      <c r="BC42" s="478">
        <v>7.0000000000000007E-2</v>
      </c>
      <c r="BD42" s="478"/>
      <c r="BE42" s="222" t="s">
        <v>119</v>
      </c>
      <c r="BF42" s="222" t="s">
        <v>34</v>
      </c>
      <c r="BG42" s="492">
        <v>36.83</v>
      </c>
      <c r="BH42" s="492">
        <v>37.68</v>
      </c>
      <c r="BI42" s="493">
        <v>36.659999999999997</v>
      </c>
      <c r="BJ42" s="493">
        <v>36.590000000000003</v>
      </c>
      <c r="BK42" s="493">
        <v>37.54</v>
      </c>
      <c r="BL42" s="365">
        <v>-1796.3784760000001</v>
      </c>
      <c r="BM42" s="494">
        <v>-1796.3669400000001</v>
      </c>
      <c r="BN42" s="494">
        <v>-1796.2261000000001</v>
      </c>
      <c r="BO42" s="222">
        <v>-0.140840719</v>
      </c>
      <c r="BP42" s="496">
        <v>-0.17</v>
      </c>
      <c r="BQ42" s="496">
        <v>-0.25</v>
      </c>
      <c r="BR42" s="504">
        <v>-0.14000000000000001</v>
      </c>
      <c r="BT42" s="439" t="s">
        <v>34</v>
      </c>
      <c r="BU42">
        <v>-3.5831674150659998</v>
      </c>
      <c r="BV42">
        <v>-3.578021772</v>
      </c>
      <c r="BW42" s="224">
        <v>-3.575473165</v>
      </c>
      <c r="BX42">
        <v>-3.580119528</v>
      </c>
      <c r="BY42" s="445">
        <v>-3.5827774469999998</v>
      </c>
      <c r="BZ42">
        <v>-3.5813983579999999</v>
      </c>
      <c r="CA42" s="445">
        <v>-3.5835545718989548</v>
      </c>
      <c r="CB42" s="445">
        <v>-3.5851976077292509</v>
      </c>
      <c r="CD42" s="266">
        <v>-3.5746626464201654</v>
      </c>
      <c r="CE42">
        <v>-3.5806591063101223</v>
      </c>
      <c r="CF42">
        <v>-3.5795792575800078</v>
      </c>
      <c r="CG42">
        <v>-3.5824684285998956</v>
      </c>
      <c r="CH42">
        <v>-3.5827890463699532</v>
      </c>
      <c r="CI42" s="127">
        <v>-3.5833526425599302</v>
      </c>
      <c r="CJ42" t="str">
        <f>BT42</f>
        <v>12_start</v>
      </c>
      <c r="CK42" s="39">
        <v>99.856394009267774</v>
      </c>
      <c r="CL42" s="39">
        <v>99.785266799601715</v>
      </c>
      <c r="CM42" s="39">
        <v>99.914938747958459</v>
      </c>
      <c r="CN42" s="39">
        <v>99.989116666322644</v>
      </c>
      <c r="CO42" s="39">
        <v>99.950628679570997</v>
      </c>
      <c r="CP42" s="39">
        <v>100.0108048770294</v>
      </c>
      <c r="CQ42" s="39">
        <v>100.05665916291589</v>
      </c>
      <c r="CR42" s="39">
        <v>99.762646629066936</v>
      </c>
      <c r="CS42" s="39">
        <v>99.929997444570105</v>
      </c>
      <c r="CT42" s="39">
        <v>99.899860735758395</v>
      </c>
      <c r="CU42" s="39">
        <v>99.980492497694485</v>
      </c>
      <c r="CV42" s="39">
        <v>99.989440384659233</v>
      </c>
      <c r="CW42" s="39">
        <v>100.00516937872207</v>
      </c>
      <c r="CX42" s="71" t="str">
        <f>BT42</f>
        <v>12_start</v>
      </c>
      <c r="CY42" t="s">
        <v>119</v>
      </c>
      <c r="CZ42" s="71">
        <v>-5.9369919915913245</v>
      </c>
      <c r="DA42" s="71">
        <v>-0.57318124480815857</v>
      </c>
      <c r="DB42" s="71">
        <v>-0.36004262305735502</v>
      </c>
      <c r="DC42" s="71">
        <v>-2.9414142602249171E-2</v>
      </c>
      <c r="DD42" s="71">
        <v>-8.0241157083004389E-2</v>
      </c>
      <c r="DE42" s="490">
        <v>-6.9998319514723129E-2</v>
      </c>
      <c r="DF42" s="71">
        <v>0.21501862010011064</v>
      </c>
      <c r="DG42" s="71">
        <v>-0.12652155329952469</v>
      </c>
      <c r="DH42" s="490">
        <v>0.16047792545872586</v>
      </c>
      <c r="DI42" s="71">
        <v>-2.3378279165154225E-2</v>
      </c>
      <c r="DJ42" s="490">
        <v>-1.5767294385433672E-3</v>
      </c>
      <c r="DK42" s="71">
        <v>0.11365379388019736</v>
      </c>
      <c r="DL42" s="71">
        <v>0.12805432114721693</v>
      </c>
      <c r="DM42" s="71">
        <v>-1.3191052699452754E-3</v>
      </c>
      <c r="DO42" s="71">
        <f t="shared" si="9"/>
        <v>0.17126905553956773</v>
      </c>
      <c r="DP42" s="71">
        <f t="shared" si="10"/>
        <v>4.3214734392350795E-2</v>
      </c>
    </row>
    <row r="43" spans="1:120" ht="17">
      <c r="A43" s="222" t="s">
        <v>35</v>
      </c>
      <c r="B43" s="222">
        <v>-3.7364311940000001</v>
      </c>
      <c r="C43" s="222">
        <v>-3.7109150799999999</v>
      </c>
      <c r="D43" s="222">
        <v>-3.7205939190000001</v>
      </c>
      <c r="E43" s="222">
        <v>-3.7189976100000002</v>
      </c>
      <c r="F43" s="487">
        <v>-3.721644</v>
      </c>
      <c r="G43" s="222">
        <v>-3.7302170189999999</v>
      </c>
      <c r="H43" s="365">
        <v>-3.7343360200000002</v>
      </c>
      <c r="I43" s="222">
        <v>-3.7332250230000001</v>
      </c>
      <c r="J43" s="222">
        <v>-3.7365550289999998</v>
      </c>
      <c r="K43" s="222">
        <v>-3.7380865650000001</v>
      </c>
      <c r="L43" s="222"/>
      <c r="M43" s="489">
        <v>-3.723849</v>
      </c>
      <c r="N43" s="222">
        <v>-3.7321899410000001</v>
      </c>
      <c r="O43" s="222">
        <v>-3.7352175480000001</v>
      </c>
      <c r="P43" s="222">
        <v>-3.7352886289999998</v>
      </c>
      <c r="Q43" s="222">
        <v>-3.735602214</v>
      </c>
      <c r="R43" s="222">
        <v>-3.7355763770000001</v>
      </c>
      <c r="S43" s="222" t="s">
        <v>35</v>
      </c>
      <c r="T43" s="478">
        <v>99.32</v>
      </c>
      <c r="U43" s="478">
        <v>99.58</v>
      </c>
      <c r="V43" s="478">
        <v>99.53</v>
      </c>
      <c r="W43" s="478">
        <v>99.6</v>
      </c>
      <c r="X43" s="478">
        <v>99.83</v>
      </c>
      <c r="Y43" s="478">
        <v>99.94</v>
      </c>
      <c r="Z43" s="478">
        <v>99.91</v>
      </c>
      <c r="AA43" s="478">
        <v>100</v>
      </c>
      <c r="AB43" s="478">
        <v>100.04</v>
      </c>
      <c r="AC43" s="478">
        <v>99.66</v>
      </c>
      <c r="AD43" s="478">
        <v>99.89</v>
      </c>
      <c r="AE43" s="478">
        <v>99.97</v>
      </c>
      <c r="AF43" s="478">
        <v>99.97</v>
      </c>
      <c r="AG43" s="478">
        <v>99.98</v>
      </c>
      <c r="AH43" s="478">
        <v>99.98</v>
      </c>
      <c r="AI43" s="478" t="s">
        <v>35</v>
      </c>
      <c r="AJ43" s="222" t="s">
        <v>820</v>
      </c>
      <c r="AK43" s="478">
        <v>7.29</v>
      </c>
      <c r="AL43" s="478">
        <v>0.62</v>
      </c>
      <c r="AM43" s="478">
        <v>0.65</v>
      </c>
      <c r="AN43" s="478">
        <v>-0.02</v>
      </c>
      <c r="AO43" s="478">
        <v>0.44</v>
      </c>
      <c r="AP43" s="478">
        <v>-0.05</v>
      </c>
      <c r="AQ43" s="478">
        <v>-0.09</v>
      </c>
      <c r="AR43" s="478">
        <v>-0.42</v>
      </c>
      <c r="AS43" s="478">
        <v>-0.12</v>
      </c>
      <c r="AT43" s="491">
        <v>-0.05</v>
      </c>
      <c r="AU43" s="491">
        <v>0.11</v>
      </c>
      <c r="AV43" s="478">
        <v>0.15</v>
      </c>
      <c r="AW43" s="491">
        <v>-0.14000000000000001</v>
      </c>
      <c r="AX43" s="478">
        <v>-0.15</v>
      </c>
      <c r="AY43" s="478">
        <v>-0.16</v>
      </c>
      <c r="AZ43" s="478">
        <v>0.05</v>
      </c>
      <c r="BA43" s="222"/>
      <c r="BB43" s="478">
        <v>-0.16</v>
      </c>
      <c r="BC43" s="478">
        <v>0</v>
      </c>
      <c r="BD43" s="478"/>
      <c r="BE43" s="222" t="s">
        <v>820</v>
      </c>
      <c r="BF43" s="222" t="s">
        <v>35</v>
      </c>
      <c r="BG43" s="492">
        <v>-31.16</v>
      </c>
      <c r="BH43" s="492">
        <v>-32.07</v>
      </c>
      <c r="BI43" s="493">
        <v>-31.16</v>
      </c>
      <c r="BJ43" s="493">
        <v>-31.12</v>
      </c>
      <c r="BK43" s="493">
        <v>-32.049999999999997</v>
      </c>
      <c r="BL43" s="365">
        <v>-1796.3697219999999</v>
      </c>
      <c r="BM43" s="494">
        <v>-1796.35823</v>
      </c>
      <c r="BN43" s="494">
        <v>-1796.2173499999999</v>
      </c>
      <c r="BO43" s="222">
        <v>-0.14087238899999999</v>
      </c>
      <c r="BP43" s="496">
        <v>0</v>
      </c>
      <c r="BQ43" s="496">
        <v>0.05</v>
      </c>
      <c r="BR43" s="504">
        <v>0.02</v>
      </c>
      <c r="BT43" s="439" t="s">
        <v>35</v>
      </c>
      <c r="BU43">
        <v>-3.5824562957959998</v>
      </c>
      <c r="BV43">
        <v>-3.577615159</v>
      </c>
      <c r="BW43" s="224">
        <v>-3.5747915990000001</v>
      </c>
      <c r="BX43">
        <v>-3.5795360550000002</v>
      </c>
      <c r="BY43" s="445">
        <v>-3.5822846529999999</v>
      </c>
      <c r="BZ43">
        <v>-3.580855568</v>
      </c>
      <c r="CA43" s="445">
        <v>-3.583043618794878</v>
      </c>
      <c r="CB43" s="445">
        <v>-3.584787381239686</v>
      </c>
      <c r="CD43" s="266">
        <v>-3.5737517062598272</v>
      </c>
      <c r="CE43">
        <v>-3.5799708805898263</v>
      </c>
      <c r="CF43">
        <v>-3.5789429711301182</v>
      </c>
      <c r="CG43">
        <v>-3.5817272122301347</v>
      </c>
      <c r="CH43">
        <v>-3.5820231176701327</v>
      </c>
      <c r="CI43" s="127">
        <v>-3.5826111130500067</v>
      </c>
      <c r="CJ43" t="str">
        <f>BT43</f>
        <v>12_ts</v>
      </c>
      <c r="CK43" s="39">
        <v>99.864865433203448</v>
      </c>
      <c r="CL43" s="39">
        <v>99.786049119287398</v>
      </c>
      <c r="CM43" s="39">
        <v>99.918484956831819</v>
      </c>
      <c r="CN43" s="39">
        <v>99.995208795814165</v>
      </c>
      <c r="CO43" s="39">
        <v>99.955317590395225</v>
      </c>
      <c r="CP43" s="39">
        <v>100.0163944218822</v>
      </c>
      <c r="CQ43" s="39">
        <v>100.06506947332258</v>
      </c>
      <c r="CR43" s="39">
        <v>99.757021752187526</v>
      </c>
      <c r="CS43" s="39">
        <v>99.930622595198429</v>
      </c>
      <c r="CT43" s="39">
        <v>99.901929727098008</v>
      </c>
      <c r="CU43" s="39">
        <v>99.979648500758529</v>
      </c>
      <c r="CV43" s="39">
        <v>99.9879083486273</v>
      </c>
      <c r="CW43" s="39">
        <v>100.00432153922404</v>
      </c>
      <c r="CX43" s="71" t="str">
        <f>BT43</f>
        <v>12_ts</v>
      </c>
      <c r="CY43" t="s">
        <v>820</v>
      </c>
      <c r="CZ43" s="71">
        <v>6.3832260891493924</v>
      </c>
      <c r="DA43" s="71">
        <v>0.38210066757359051</v>
      </c>
      <c r="DB43" s="71">
        <v>0.34149766537623094</v>
      </c>
      <c r="DC43" s="71">
        <v>-5.0685104462423247E-2</v>
      </c>
      <c r="DD43" s="71">
        <v>-5.6760023932121761E-2</v>
      </c>
      <c r="DE43" s="490">
        <v>-3.5629896538405426E-2</v>
      </c>
      <c r="DF43" s="71">
        <v>-0.34062479079547214</v>
      </c>
      <c r="DG43" s="71">
        <v>-6.2291524904848641E-2</v>
      </c>
      <c r="DH43" s="490">
        <v>-3.5088418473041116E-2</v>
      </c>
      <c r="DI43" s="71">
        <v>9.0123592371886829E-3</v>
      </c>
      <c r="DJ43" s="490">
        <v>-4.5381576092483833E-2</v>
      </c>
      <c r="DK43" s="71">
        <v>-9.4767577857801655E-2</v>
      </c>
      <c r="DL43" s="71">
        <v>-9.3660883245269666E-2</v>
      </c>
      <c r="DM43" s="71">
        <v>2.0401819719259251E-2</v>
      </c>
      <c r="DO43" s="71">
        <f t="shared" si="9"/>
        <v>-0.11946057874046057</v>
      </c>
      <c r="DP43" s="71">
        <f t="shared" si="10"/>
        <v>2.57996954951909E-2</v>
      </c>
    </row>
    <row r="44" spans="1:120" ht="17">
      <c r="A44" s="222" t="s">
        <v>36</v>
      </c>
      <c r="B44" s="222">
        <v>-4.0730982510000002</v>
      </c>
      <c r="C44" s="222">
        <v>-4.0376311100000004</v>
      </c>
      <c r="D44" s="222">
        <v>-4.0514073679999996</v>
      </c>
      <c r="E44" s="222">
        <v>-4.0492920730000002</v>
      </c>
      <c r="F44" s="487">
        <v>-4.0530553940000003</v>
      </c>
      <c r="G44" s="222">
        <v>-4.0652631970000002</v>
      </c>
      <c r="H44" s="365">
        <v>-4.0697372300000003</v>
      </c>
      <c r="I44" s="222">
        <v>-4.0683273450000002</v>
      </c>
      <c r="J44" s="222">
        <v>-4.0742883939999999</v>
      </c>
      <c r="K44" s="222">
        <v>-4.0738110479999996</v>
      </c>
      <c r="L44" s="222"/>
      <c r="M44" s="489">
        <v>-4.0572039999999996</v>
      </c>
      <c r="N44" s="222">
        <v>-4.0669756960000001</v>
      </c>
      <c r="O44" s="222">
        <v>-4.0725525710000001</v>
      </c>
      <c r="P44" s="222">
        <v>-4.0722102140000001</v>
      </c>
      <c r="Q44" s="222">
        <v>-4.0724406709999998</v>
      </c>
      <c r="R44" s="222">
        <v>-4.0724970020000004</v>
      </c>
      <c r="S44" s="222" t="s">
        <v>36</v>
      </c>
      <c r="T44" s="478">
        <v>99.13</v>
      </c>
      <c r="U44" s="478">
        <v>99.47</v>
      </c>
      <c r="V44" s="478">
        <v>99.42</v>
      </c>
      <c r="W44" s="478">
        <v>99.51</v>
      </c>
      <c r="X44" s="478">
        <v>99.81</v>
      </c>
      <c r="Y44" s="478">
        <v>99.92</v>
      </c>
      <c r="Z44" s="478">
        <v>99.88</v>
      </c>
      <c r="AA44" s="478">
        <v>100.03</v>
      </c>
      <c r="AB44" s="478">
        <v>100.02</v>
      </c>
      <c r="AC44" s="478">
        <v>99.61</v>
      </c>
      <c r="AD44" s="478">
        <v>99.85</v>
      </c>
      <c r="AE44" s="478">
        <v>99.99</v>
      </c>
      <c r="AF44" s="478">
        <v>99.98</v>
      </c>
      <c r="AG44" s="478">
        <v>99.98</v>
      </c>
      <c r="AH44" s="478">
        <v>99.99</v>
      </c>
      <c r="AI44" s="478" t="s">
        <v>36</v>
      </c>
      <c r="AJ44" s="222" t="s">
        <v>118</v>
      </c>
      <c r="AK44" s="478">
        <v>-29.99</v>
      </c>
      <c r="AL44" s="478">
        <v>3.02</v>
      </c>
      <c r="AM44" s="478">
        <v>2.72</v>
      </c>
      <c r="AN44" s="478">
        <v>2.37</v>
      </c>
      <c r="AO44" s="478">
        <v>2.7</v>
      </c>
      <c r="AP44" s="478">
        <v>1.83</v>
      </c>
      <c r="AQ44" s="478">
        <v>1.06</v>
      </c>
      <c r="AR44" s="478">
        <v>1.19</v>
      </c>
      <c r="AS44" s="478">
        <v>0.36</v>
      </c>
      <c r="AT44" s="491">
        <v>1.02</v>
      </c>
      <c r="AU44" s="491">
        <v>1.98</v>
      </c>
      <c r="AV44" s="478">
        <v>0.53</v>
      </c>
      <c r="AW44" s="491">
        <v>0.06</v>
      </c>
      <c r="AX44" s="478">
        <v>0</v>
      </c>
      <c r="AY44" s="478">
        <v>-0.01</v>
      </c>
      <c r="AZ44" s="478">
        <v>7.0000000000000007E-2</v>
      </c>
      <c r="BA44" s="222"/>
      <c r="BB44" s="478">
        <v>-0.03</v>
      </c>
      <c r="BC44" s="478">
        <v>0.02</v>
      </c>
      <c r="BD44" s="478"/>
      <c r="BE44" s="222" t="s">
        <v>118</v>
      </c>
      <c r="BF44" s="222" t="s">
        <v>36</v>
      </c>
      <c r="BG44" s="492">
        <v>18.37</v>
      </c>
      <c r="BH44" s="492">
        <v>24.69</v>
      </c>
      <c r="BI44" s="493">
        <v>19.350000000000001</v>
      </c>
      <c r="BJ44" s="493">
        <v>19.93</v>
      </c>
      <c r="BK44" s="493">
        <v>25.2</v>
      </c>
      <c r="BL44" s="365">
        <v>-1680.0496109999999</v>
      </c>
      <c r="BM44" s="494">
        <v>-1680.0333599999999</v>
      </c>
      <c r="BN44" s="494">
        <v>-1679.8679099999999</v>
      </c>
      <c r="BO44" s="222">
        <v>-0.165445235</v>
      </c>
      <c r="BP44" s="496">
        <v>0.98</v>
      </c>
      <c r="BQ44" s="496">
        <v>1.56</v>
      </c>
      <c r="BR44" s="504">
        <v>0.5</v>
      </c>
      <c r="BT44" s="439" t="s">
        <v>36</v>
      </c>
      <c r="BU44">
        <v>-3.8892183034490002</v>
      </c>
      <c r="BV44">
        <v>-3.8813736300000001</v>
      </c>
      <c r="BW44" s="224">
        <v>-3.878723382</v>
      </c>
      <c r="BX44">
        <v>-3.8855037289999999</v>
      </c>
      <c r="BY44" s="445">
        <v>-3.8883477219999998</v>
      </c>
      <c r="BZ44">
        <v>-3.88662866</v>
      </c>
      <c r="CA44" s="445">
        <v>-3.8905164216361858</v>
      </c>
      <c r="CB44" s="445">
        <v>-3.8909373118907622</v>
      </c>
      <c r="CD44" s="266">
        <v>-3.8789760994998232</v>
      </c>
      <c r="CE44">
        <v>-3.8858729157298058</v>
      </c>
      <c r="CF44">
        <v>-3.8868553103100112</v>
      </c>
      <c r="CG44">
        <v>-3.8889822828300566</v>
      </c>
      <c r="CH44">
        <v>-3.8891995450699142</v>
      </c>
      <c r="CI44" s="127">
        <v>-3.8896223207700586</v>
      </c>
      <c r="CJ44" t="str">
        <f>BT44</f>
        <v>13_end</v>
      </c>
      <c r="CK44" s="39">
        <v>99.79829691118023</v>
      </c>
      <c r="CL44" s="39">
        <v>99.730153449095582</v>
      </c>
      <c r="CM44" s="39">
        <v>99.904490461599792</v>
      </c>
      <c r="CN44" s="39">
        <v>99.977615515996405</v>
      </c>
      <c r="CO44" s="39">
        <v>99.933414808659535</v>
      </c>
      <c r="CP44" s="39">
        <v>100.03337735467393</v>
      </c>
      <c r="CQ44" s="39">
        <v>100.0441993302417</v>
      </c>
      <c r="CR44" s="39">
        <v>99.736651348676048</v>
      </c>
      <c r="CS44" s="39">
        <v>99.913983030568701</v>
      </c>
      <c r="CT44" s="39">
        <v>99.939242465847357</v>
      </c>
      <c r="CU44" s="39">
        <v>99.993931412419457</v>
      </c>
      <c r="CV44" s="39">
        <v>99.999517682536123</v>
      </c>
      <c r="CW44" s="39">
        <v>100.01038813688345</v>
      </c>
      <c r="CX44" s="71" t="str">
        <f>BT44</f>
        <v>13_end</v>
      </c>
      <c r="CY44" t="s">
        <v>118</v>
      </c>
      <c r="CZ44" s="71">
        <v>-23.654387357286982</v>
      </c>
      <c r="DA44" s="71">
        <v>0.98675438466258214</v>
      </c>
      <c r="DB44" s="71">
        <v>1.2463374945463563</v>
      </c>
      <c r="DC44" s="71">
        <v>1.1017749934840637</v>
      </c>
      <c r="DD44" s="71">
        <v>0.63473724289982414</v>
      </c>
      <c r="DE44" s="490">
        <v>0.530228045713109</v>
      </c>
      <c r="DF44" s="71">
        <v>0.99490031811072699</v>
      </c>
      <c r="DG44" s="71">
        <v>0.20947732224690008</v>
      </c>
      <c r="DH44" s="490">
        <v>1.099239604006133</v>
      </c>
      <c r="DI44" s="71">
        <v>0.10876769056021374</v>
      </c>
      <c r="DJ44" s="490">
        <v>-0.19407058394232379</v>
      </c>
      <c r="DK44" s="71">
        <v>-7.3151015646956807E-2</v>
      </c>
      <c r="DL44" s="71">
        <v>-6.3851011004871339E-2</v>
      </c>
      <c r="DM44" s="71">
        <v>3.4427380766963722E-2</v>
      </c>
      <c r="DO44" s="71">
        <f t="shared" si="9"/>
        <v>-1.2691231499273314E-2</v>
      </c>
      <c r="DP44" s="71">
        <f t="shared" si="10"/>
        <v>5.1159779505598024E-2</v>
      </c>
    </row>
    <row r="45" spans="1:120" ht="17">
      <c r="A45" s="222" t="s">
        <v>37</v>
      </c>
      <c r="B45" s="222">
        <v>-4.0652635659999996</v>
      </c>
      <c r="C45" s="222">
        <v>-4.0315579369999996</v>
      </c>
      <c r="D45" s="222">
        <v>-4.0458068029999996</v>
      </c>
      <c r="E45" s="222">
        <v>-4.0419373649999999</v>
      </c>
      <c r="F45" s="487">
        <v>-4.0471420690000004</v>
      </c>
      <c r="G45" s="222">
        <v>-4.0583159609999999</v>
      </c>
      <c r="H45" s="365">
        <v>-4.0624403129999997</v>
      </c>
      <c r="I45" s="222">
        <v>-4.0613416400000002</v>
      </c>
      <c r="J45" s="222">
        <v>-4.0665767900000001</v>
      </c>
      <c r="K45" s="222">
        <v>-4.0661957299999996</v>
      </c>
      <c r="L45" s="222"/>
      <c r="M45" s="489">
        <v>-4.0506659999999997</v>
      </c>
      <c r="N45" s="222">
        <v>-4.0592264829999998</v>
      </c>
      <c r="O45" s="222">
        <v>-4.064573931</v>
      </c>
      <c r="P45" s="222">
        <v>-4.0640942789999999</v>
      </c>
      <c r="Q45" s="222">
        <v>-4.0643237130000003</v>
      </c>
      <c r="R45" s="222">
        <v>-4.0646121590000002</v>
      </c>
      <c r="S45" s="222" t="s">
        <v>37</v>
      </c>
      <c r="T45" s="478">
        <v>99.17</v>
      </c>
      <c r="U45" s="478">
        <v>99.52</v>
      </c>
      <c r="V45" s="478">
        <v>99.43</v>
      </c>
      <c r="W45" s="478">
        <v>99.55</v>
      </c>
      <c r="X45" s="478">
        <v>99.83</v>
      </c>
      <c r="Y45" s="478">
        <v>99.93</v>
      </c>
      <c r="Z45" s="478">
        <v>99.9</v>
      </c>
      <c r="AA45" s="478">
        <v>100.03</v>
      </c>
      <c r="AB45" s="478">
        <v>100.02</v>
      </c>
      <c r="AC45" s="478">
        <v>99.64</v>
      </c>
      <c r="AD45" s="478">
        <v>99.85</v>
      </c>
      <c r="AE45" s="478">
        <v>99.98</v>
      </c>
      <c r="AF45" s="478">
        <v>99.97</v>
      </c>
      <c r="AG45" s="478">
        <v>99.98</v>
      </c>
      <c r="AH45" s="478">
        <v>99.98</v>
      </c>
      <c r="AI45" s="478" t="s">
        <v>37</v>
      </c>
      <c r="AJ45" s="222" t="s">
        <v>119</v>
      </c>
      <c r="AK45" s="478">
        <v>-25.07</v>
      </c>
      <c r="AL45" s="478">
        <v>1.92</v>
      </c>
      <c r="AM45" s="478">
        <v>1.32</v>
      </c>
      <c r="AN45" s="478">
        <v>2.0699999999999998</v>
      </c>
      <c r="AO45" s="478">
        <v>1.5</v>
      </c>
      <c r="AP45" s="478">
        <v>1.28</v>
      </c>
      <c r="AQ45" s="478">
        <v>0.72</v>
      </c>
      <c r="AR45" s="478">
        <v>1.1100000000000001</v>
      </c>
      <c r="AS45" s="478">
        <v>0.22</v>
      </c>
      <c r="AT45" s="491">
        <v>0.48</v>
      </c>
      <c r="AU45" s="491">
        <v>1.1599999999999999</v>
      </c>
      <c r="AV45" s="478">
        <v>0.48</v>
      </c>
      <c r="AW45" s="491">
        <v>0.15</v>
      </c>
      <c r="AX45" s="478">
        <v>0.17</v>
      </c>
      <c r="AY45" s="478">
        <v>0.16</v>
      </c>
      <c r="AZ45" s="478">
        <v>0.11</v>
      </c>
      <c r="BA45" s="222"/>
      <c r="BB45" s="478">
        <v>0.19</v>
      </c>
      <c r="BC45" s="478">
        <v>0.02</v>
      </c>
      <c r="BD45" s="478"/>
      <c r="BE45" s="222" t="s">
        <v>119</v>
      </c>
      <c r="BF45" s="222" t="s">
        <v>37</v>
      </c>
      <c r="BG45" s="492">
        <v>48.18</v>
      </c>
      <c r="BH45" s="492">
        <v>54.71</v>
      </c>
      <c r="BI45" s="493">
        <v>48.68</v>
      </c>
      <c r="BJ45" s="493">
        <v>49.54</v>
      </c>
      <c r="BK45" s="493">
        <v>54.91</v>
      </c>
      <c r="BL45" s="365">
        <v>-1680.00287</v>
      </c>
      <c r="BM45" s="494">
        <v>-1679.9861699999999</v>
      </c>
      <c r="BN45" s="494">
        <v>-1679.8205599999999</v>
      </c>
      <c r="BO45" s="222">
        <v>-0.165611283</v>
      </c>
      <c r="BP45" s="496">
        <v>0.5</v>
      </c>
      <c r="BQ45" s="496">
        <v>1.35</v>
      </c>
      <c r="BR45" s="504">
        <v>0.21</v>
      </c>
      <c r="BT45" s="439" t="s">
        <v>37</v>
      </c>
      <c r="BU45">
        <v>-3.881079615844</v>
      </c>
      <c r="BV45">
        <v>-3.8746392119999999</v>
      </c>
      <c r="BW45" s="224">
        <v>-3.8719135969999998</v>
      </c>
      <c r="BX45">
        <v>-3.8780374289999999</v>
      </c>
      <c r="BY45" s="445">
        <v>-3.8806412799999999</v>
      </c>
      <c r="BZ45">
        <v>-3.8790289140000001</v>
      </c>
      <c r="CA45" s="445">
        <v>-3.882564761829963</v>
      </c>
      <c r="CB45" s="445">
        <v>-3.8830122092627133</v>
      </c>
      <c r="CD45" s="266">
        <v>-3.8717326313299054</v>
      </c>
      <c r="CE45">
        <v>-3.8777075207499365</v>
      </c>
      <c r="CF45">
        <v>-3.8787296030800462</v>
      </c>
      <c r="CG45">
        <v>-3.8806342567199863</v>
      </c>
      <c r="CH45">
        <v>-3.8808482219701546</v>
      </c>
      <c r="CI45" s="127">
        <v>-3.8814619934501025</v>
      </c>
      <c r="CJ45" t="str">
        <f>BT45</f>
        <v>13_start</v>
      </c>
      <c r="CK45" s="39">
        <v>99.834056384267214</v>
      </c>
      <c r="CL45" s="39">
        <v>99.763828116110233</v>
      </c>
      <c r="CM45" s="39">
        <v>99.92161493334018</v>
      </c>
      <c r="CN45" s="39">
        <v>99.988705827053622</v>
      </c>
      <c r="CO45" s="39">
        <v>99.947161562065659</v>
      </c>
      <c r="CP45" s="39">
        <v>100.03826631074251</v>
      </c>
      <c r="CQ45" s="39">
        <v>100.04979525312555</v>
      </c>
      <c r="CR45" s="39">
        <v>99.759165349869747</v>
      </c>
      <c r="CS45" s="39">
        <v>99.913114508646061</v>
      </c>
      <c r="CT45" s="39">
        <v>99.939449508988162</v>
      </c>
      <c r="CU45" s="39">
        <v>99.988524865035089</v>
      </c>
      <c r="CV45" s="39">
        <v>99.994037899328305</v>
      </c>
      <c r="CW45" s="39">
        <v>100.00985235150914</v>
      </c>
      <c r="CX45" s="71" t="str">
        <f>BT45</f>
        <v>13_start</v>
      </c>
      <c r="CY45" t="s">
        <v>119</v>
      </c>
      <c r="CZ45" s="71">
        <v>-18.547283567617079</v>
      </c>
      <c r="DA45" s="71">
        <v>0.10556186696379299</v>
      </c>
      <c r="DB45" s="71">
        <v>0.41243848533406435</v>
      </c>
      <c r="DC45" s="71">
        <v>0.67984538366411229</v>
      </c>
      <c r="DD45" s="71">
        <v>0.36349901942887541</v>
      </c>
      <c r="DE45" s="490">
        <v>0.19203706863014958</v>
      </c>
      <c r="DF45" s="71">
        <v>0.87753859761383413</v>
      </c>
      <c r="DG45" s="71">
        <v>7.5450720152791972E-2</v>
      </c>
      <c r="DH45" s="490">
        <v>0.53748090390728365</v>
      </c>
      <c r="DI45" s="71">
        <v>0.12552682201056342</v>
      </c>
      <c r="DJ45" s="490">
        <v>-0.20221589259052308</v>
      </c>
      <c r="DK45" s="71">
        <v>5.8210885000331558E-2</v>
      </c>
      <c r="DL45" s="71">
        <v>6.9579781993827083E-2</v>
      </c>
      <c r="DM45" s="71">
        <v>4.8006507479112059E-2</v>
      </c>
      <c r="DO45" s="71">
        <f t="shared" si="9"/>
        <v>0.18842427379575888</v>
      </c>
      <c r="DP45" s="71">
        <f t="shared" si="10"/>
        <v>0.1188444918019318</v>
      </c>
    </row>
    <row r="46" spans="1:120" ht="17">
      <c r="A46" s="222" t="s">
        <v>38</v>
      </c>
      <c r="B46" s="222">
        <v>-4.1130505319999999</v>
      </c>
      <c r="C46" s="222">
        <v>-4.0745250479999999</v>
      </c>
      <c r="D46" s="222">
        <v>-4.0892523660000002</v>
      </c>
      <c r="E46" s="222">
        <v>-4.0859453779999999</v>
      </c>
      <c r="F46" s="487">
        <v>-4.0906223180000003</v>
      </c>
      <c r="G46" s="222">
        <v>-4.1031834370000002</v>
      </c>
      <c r="H46" s="365">
        <v>-4.1085394510000004</v>
      </c>
      <c r="I46" s="222">
        <v>-4.1075092270000004</v>
      </c>
      <c r="J46" s="222">
        <v>-4.1124698390000001</v>
      </c>
      <c r="K46" s="222">
        <v>-4.113416355</v>
      </c>
      <c r="L46" s="222"/>
      <c r="M46" s="489">
        <v>-4.0953039999999996</v>
      </c>
      <c r="N46" s="222">
        <v>-4.1061629010000003</v>
      </c>
      <c r="O46" s="222">
        <v>-4.112268233</v>
      </c>
      <c r="P46" s="222">
        <v>-4.1118841540000002</v>
      </c>
      <c r="Q46" s="222">
        <v>-4.1121328970000004</v>
      </c>
      <c r="R46" s="222">
        <v>-4.1122818309999998</v>
      </c>
      <c r="S46" s="222" t="s">
        <v>38</v>
      </c>
      <c r="T46" s="478">
        <v>99.06</v>
      </c>
      <c r="U46" s="478">
        <v>99.42</v>
      </c>
      <c r="V46" s="478">
        <v>99.34</v>
      </c>
      <c r="W46" s="478">
        <v>99.45</v>
      </c>
      <c r="X46" s="478">
        <v>99.76</v>
      </c>
      <c r="Y46" s="478">
        <v>99.89</v>
      </c>
      <c r="Z46" s="478">
        <v>99.87</v>
      </c>
      <c r="AA46" s="478">
        <v>99.99</v>
      </c>
      <c r="AB46" s="478">
        <v>100.01</v>
      </c>
      <c r="AC46" s="478">
        <v>99.57</v>
      </c>
      <c r="AD46" s="478">
        <v>99.83</v>
      </c>
      <c r="AE46" s="478">
        <v>99.98</v>
      </c>
      <c r="AF46" s="478">
        <v>99.97</v>
      </c>
      <c r="AG46" s="478">
        <v>99.98</v>
      </c>
      <c r="AH46" s="478">
        <v>99.98</v>
      </c>
      <c r="AI46" s="478" t="s">
        <v>38</v>
      </c>
      <c r="AJ46" s="222" t="s">
        <v>820</v>
      </c>
      <c r="AK46" s="478">
        <v>-4.92</v>
      </c>
      <c r="AL46" s="478">
        <v>1.1100000000000001</v>
      </c>
      <c r="AM46" s="478">
        <v>1.4</v>
      </c>
      <c r="AN46" s="478">
        <v>0.3</v>
      </c>
      <c r="AO46" s="478">
        <v>1.21</v>
      </c>
      <c r="AP46" s="478">
        <v>0.56000000000000005</v>
      </c>
      <c r="AQ46" s="478">
        <v>0.34</v>
      </c>
      <c r="AR46" s="478">
        <v>0.08</v>
      </c>
      <c r="AS46" s="478">
        <v>0.14000000000000001</v>
      </c>
      <c r="AT46" s="491">
        <v>0.53</v>
      </c>
      <c r="AU46" s="491">
        <v>0.81</v>
      </c>
      <c r="AV46" s="478">
        <v>0.05</v>
      </c>
      <c r="AW46" s="491">
        <v>-0.09</v>
      </c>
      <c r="AX46" s="478">
        <v>-0.18</v>
      </c>
      <c r="AY46" s="478">
        <v>-0.18</v>
      </c>
      <c r="AZ46" s="478">
        <v>-0.03</v>
      </c>
      <c r="BA46" s="222"/>
      <c r="BB46" s="478">
        <v>-0.22</v>
      </c>
      <c r="BC46" s="478">
        <v>0.04</v>
      </c>
      <c r="BD46" s="478"/>
      <c r="BE46" s="222" t="s">
        <v>820</v>
      </c>
      <c r="BF46" s="222" t="s">
        <v>38</v>
      </c>
      <c r="BG46" s="492">
        <v>-29.81</v>
      </c>
      <c r="BH46" s="492">
        <v>-30.01</v>
      </c>
      <c r="BI46" s="493">
        <v>-29.33</v>
      </c>
      <c r="BJ46" s="493">
        <v>-29.61</v>
      </c>
      <c r="BK46" s="493">
        <v>-29.72</v>
      </c>
      <c r="BL46" s="365">
        <v>-1679.9720319999999</v>
      </c>
      <c r="BM46" s="494">
        <v>-1679.9544100000001</v>
      </c>
      <c r="BN46" s="494">
        <v>-1679.7804000000001</v>
      </c>
      <c r="BO46" s="297">
        <v>-0.17401142999999999</v>
      </c>
      <c r="BP46" s="496">
        <v>0.48</v>
      </c>
      <c r="BQ46" s="496">
        <v>0.2</v>
      </c>
      <c r="BR46" s="504">
        <v>0.28999999999999998</v>
      </c>
      <c r="BT46" s="439" t="s">
        <v>38</v>
      </c>
      <c r="BU46">
        <v>-3.9187752799850002</v>
      </c>
      <c r="BV46">
        <v>-3.9107623829999998</v>
      </c>
      <c r="BW46" s="224">
        <v>-3.907623096</v>
      </c>
      <c r="BX46">
        <v>-3.9139773029999998</v>
      </c>
      <c r="BY46" s="445">
        <v>-3.9173254260000001</v>
      </c>
      <c r="BZ46">
        <v>-3.9158796059999998</v>
      </c>
      <c r="CA46" s="445">
        <v>-3.9186749514592454</v>
      </c>
      <c r="CB46" s="445">
        <v>-3.9203740500556257</v>
      </c>
      <c r="CD46" s="266">
        <v>-3.9076765457300553</v>
      </c>
      <c r="CE46">
        <v>-3.9152298525500555</v>
      </c>
      <c r="CF46">
        <v>-3.9167345383698375</v>
      </c>
      <c r="CG46">
        <v>-3.918446494419868</v>
      </c>
      <c r="CH46">
        <v>-3.9186456391698812</v>
      </c>
      <c r="CI46" s="127">
        <v>-3.9191027940698859</v>
      </c>
      <c r="CJ46" t="str">
        <f>BT46</f>
        <v>13_ts</v>
      </c>
      <c r="CK46" s="39">
        <v>99.795525478944256</v>
      </c>
      <c r="CL46" s="39">
        <v>99.715416598600086</v>
      </c>
      <c r="CM46" s="39">
        <v>99.877564375545958</v>
      </c>
      <c r="CN46" s="39">
        <v>99.963002369837199</v>
      </c>
      <c r="CO46" s="39">
        <v>99.926107679616379</v>
      </c>
      <c r="CP46" s="39">
        <v>99.997439798952811</v>
      </c>
      <c r="CQ46" s="39">
        <v>100.04079769714765</v>
      </c>
      <c r="CR46" s="39">
        <v>99.716780538255634</v>
      </c>
      <c r="CS46" s="39">
        <v>99.909527156276283</v>
      </c>
      <c r="CT46" s="39">
        <v>99.947923994887233</v>
      </c>
      <c r="CU46" s="39">
        <v>99.991609991856095</v>
      </c>
      <c r="CV46" s="39">
        <v>99.996691802773654</v>
      </c>
      <c r="CW46" s="39">
        <v>100.00835756228632</v>
      </c>
      <c r="CX46" s="71" t="str">
        <f>BT46</f>
        <v>13_ts</v>
      </c>
      <c r="CY46" t="s">
        <v>820</v>
      </c>
      <c r="CZ46" s="71">
        <v>-5.1071037896699041</v>
      </c>
      <c r="DA46" s="71">
        <v>0.88119251769878737</v>
      </c>
      <c r="DB46" s="71">
        <v>0.83389900921229199</v>
      </c>
      <c r="DC46" s="71">
        <v>0.42192960981995054</v>
      </c>
      <c r="DD46" s="71">
        <v>0.27123822347095139</v>
      </c>
      <c r="DE46" s="490">
        <v>0.33819097708296209</v>
      </c>
      <c r="DF46" s="71">
        <v>0.11736172049689142</v>
      </c>
      <c r="DG46" s="71">
        <v>0.13402660209411399</v>
      </c>
      <c r="DH46" s="490">
        <v>0.56175870009885021</v>
      </c>
      <c r="DI46" s="71">
        <v>-1.6759131450348796E-2</v>
      </c>
      <c r="DJ46" s="490">
        <v>8.1453086481984016E-3</v>
      </c>
      <c r="DK46" s="71">
        <v>-0.13136190064728659</v>
      </c>
      <c r="DL46" s="71">
        <v>-0.13343079299869931</v>
      </c>
      <c r="DM46" s="71">
        <v>-1.3579126712148337E-2</v>
      </c>
      <c r="DO46" s="71">
        <f t="shared" si="9"/>
        <v>-0.20111550529502908</v>
      </c>
      <c r="DP46" s="71">
        <f t="shared" si="10"/>
        <v>6.7684712296329774E-2</v>
      </c>
    </row>
    <row r="47" spans="1:120" ht="17">
      <c r="A47" s="222" t="s">
        <v>39</v>
      </c>
      <c r="B47" s="222">
        <v>-3.1888424720000001</v>
      </c>
      <c r="C47" s="222">
        <v>-3.1613088550000001</v>
      </c>
      <c r="D47" s="222">
        <v>-3.172224087</v>
      </c>
      <c r="E47" s="222">
        <v>-3.1705410180000002</v>
      </c>
      <c r="F47" s="487">
        <v>-3.1741002919999999</v>
      </c>
      <c r="G47" s="222">
        <v>-3.183229383</v>
      </c>
      <c r="H47" s="365">
        <v>-3.1870370979999998</v>
      </c>
      <c r="I47" s="222">
        <v>-3.1865140009999999</v>
      </c>
      <c r="J47" s="222">
        <v>-3.1899784960000002</v>
      </c>
      <c r="K47" s="222">
        <v>-3.1905042020000001</v>
      </c>
      <c r="L47" s="222"/>
      <c r="M47" s="489">
        <v>-3.1794730000000002</v>
      </c>
      <c r="N47" s="222">
        <v>-3.1860399240000001</v>
      </c>
      <c r="O47" s="222">
        <v>-3.1888373520000002</v>
      </c>
      <c r="P47" s="222">
        <v>-3.189016691</v>
      </c>
      <c r="Q47" s="222">
        <v>-3.1891063289999999</v>
      </c>
      <c r="R47" s="222">
        <v>-3.1896374070000002</v>
      </c>
      <c r="S47" s="222" t="s">
        <v>39</v>
      </c>
      <c r="T47" s="478">
        <v>99.14</v>
      </c>
      <c r="U47" s="478">
        <v>99.48</v>
      </c>
      <c r="V47" s="478">
        <v>99.43</v>
      </c>
      <c r="W47" s="478">
        <v>99.54</v>
      </c>
      <c r="X47" s="478">
        <v>99.82</v>
      </c>
      <c r="Y47" s="478">
        <v>99.94</v>
      </c>
      <c r="Z47" s="478">
        <v>99.93</v>
      </c>
      <c r="AA47" s="478">
        <v>100.04</v>
      </c>
      <c r="AB47" s="478">
        <v>100.05</v>
      </c>
      <c r="AC47" s="478">
        <v>99.71</v>
      </c>
      <c r="AD47" s="478">
        <v>99.91</v>
      </c>
      <c r="AE47" s="478">
        <v>100</v>
      </c>
      <c r="AF47" s="478">
        <v>100.01</v>
      </c>
      <c r="AG47" s="478">
        <v>100.01</v>
      </c>
      <c r="AH47" s="478">
        <v>100.02</v>
      </c>
      <c r="AI47" s="478" t="s">
        <v>39</v>
      </c>
      <c r="AJ47" s="222" t="s">
        <v>118</v>
      </c>
      <c r="AK47" s="478">
        <v>-6.46</v>
      </c>
      <c r="AL47" s="478">
        <v>0.49</v>
      </c>
      <c r="AM47" s="478">
        <v>0.34</v>
      </c>
      <c r="AN47" s="478">
        <v>0.28000000000000003</v>
      </c>
      <c r="AO47" s="478">
        <v>0.42</v>
      </c>
      <c r="AP47" s="478">
        <v>0.11</v>
      </c>
      <c r="AQ47" s="478">
        <v>0.09</v>
      </c>
      <c r="AR47" s="478">
        <v>-0.12</v>
      </c>
      <c r="AS47" s="478">
        <v>0.08</v>
      </c>
      <c r="AT47" s="491">
        <v>0.04</v>
      </c>
      <c r="AU47" s="491">
        <v>0.32</v>
      </c>
      <c r="AV47" s="478">
        <v>0.17</v>
      </c>
      <c r="AW47" s="491">
        <v>0</v>
      </c>
      <c r="AX47" s="478">
        <v>-0.01</v>
      </c>
      <c r="AY47" s="478">
        <v>0</v>
      </c>
      <c r="AZ47" s="478">
        <v>-0.06</v>
      </c>
      <c r="BA47" s="222"/>
      <c r="BB47" s="478">
        <v>-0.01</v>
      </c>
      <c r="BC47" s="478">
        <v>0.01</v>
      </c>
      <c r="BD47" s="478"/>
      <c r="BE47" s="222" t="s">
        <v>118</v>
      </c>
      <c r="BF47" s="222" t="s">
        <v>39</v>
      </c>
      <c r="BG47" s="492">
        <v>10.17</v>
      </c>
      <c r="BH47" s="492">
        <v>11.25</v>
      </c>
      <c r="BI47" s="493">
        <v>10.24</v>
      </c>
      <c r="BJ47" s="493">
        <v>10.42</v>
      </c>
      <c r="BK47" s="493">
        <v>11.29</v>
      </c>
      <c r="BL47" s="365">
        <v>-1162.6658150000001</v>
      </c>
      <c r="BM47" s="494">
        <v>-1162.6528800000001</v>
      </c>
      <c r="BN47" s="494">
        <v>-1162.5341800000001</v>
      </c>
      <c r="BO47" s="222">
        <v>-0.11869537400000001</v>
      </c>
      <c r="BP47" s="496">
        <v>0.08</v>
      </c>
      <c r="BQ47" s="496">
        <v>0.25</v>
      </c>
      <c r="BR47" s="504">
        <v>0.05</v>
      </c>
      <c r="BT47" s="439" t="s">
        <v>39</v>
      </c>
      <c r="BU47">
        <v>-3.0557218800978601</v>
      </c>
      <c r="BV47">
        <v>-3.0495509840000001</v>
      </c>
      <c r="BW47" s="224">
        <v>-3.0479505470000001</v>
      </c>
      <c r="BX47">
        <v>-3.0530915809999999</v>
      </c>
      <c r="BY47" s="445">
        <v>-3.0555973910000001</v>
      </c>
      <c r="BZ47">
        <v>-3.0548834399999998</v>
      </c>
      <c r="CA47" s="445">
        <v>-3.056892333863265</v>
      </c>
      <c r="CB47" s="445">
        <v>-3.0578790493037205</v>
      </c>
      <c r="CD47" s="266">
        <v>-3.0501033394098158</v>
      </c>
      <c r="CE47">
        <v>-3.0547143186499852</v>
      </c>
      <c r="CF47">
        <v>-3.054406460159953</v>
      </c>
      <c r="CG47">
        <v>-3.0563976237699535</v>
      </c>
      <c r="CH47">
        <v>-3.0564847171499423</v>
      </c>
      <c r="CI47" s="127">
        <v>-3.0571839265799099</v>
      </c>
      <c r="CJ47" t="str">
        <f>BT47</f>
        <v>14_end</v>
      </c>
      <c r="CK47" s="39">
        <v>99.798054393037148</v>
      </c>
      <c r="CL47" s="39">
        <v>99.745679305813951</v>
      </c>
      <c r="CM47" s="39">
        <v>99.913922169586456</v>
      </c>
      <c r="CN47" s="39">
        <v>99.99592603310299</v>
      </c>
      <c r="CO47" s="39">
        <v>99.972561635817669</v>
      </c>
      <c r="CP47" s="39">
        <v>100.03830367459253</v>
      </c>
      <c r="CQ47" s="39">
        <v>100.07059442221853</v>
      </c>
      <c r="CR47" s="39">
        <v>99.81613049523132</v>
      </c>
      <c r="CS47" s="39">
        <v>99.967027056538186</v>
      </c>
      <c r="CT47" s="39">
        <v>99.956952236181095</v>
      </c>
      <c r="CU47" s="39">
        <v>100.02211404370583</v>
      </c>
      <c r="CV47" s="39">
        <v>100.02496421736058</v>
      </c>
      <c r="CW47" s="39">
        <v>100.04784618952309</v>
      </c>
      <c r="CX47" s="71" t="str">
        <f>BT47</f>
        <v>14_end</v>
      </c>
      <c r="CY47" t="s">
        <v>118</v>
      </c>
      <c r="CZ47" s="71">
        <v>-5.3865368003384253</v>
      </c>
      <c r="DA47" s="71">
        <v>0.12345523642538403</v>
      </c>
      <c r="DB47" s="71">
        <v>0.26988583326936144</v>
      </c>
      <c r="DC47" s="71">
        <v>5.8064981468351817E-2</v>
      </c>
      <c r="DD47" s="71">
        <v>6.9616803854093412E-2</v>
      </c>
      <c r="DE47" s="490">
        <v>9.2190144788721895E-3</v>
      </c>
      <c r="DF47" s="71">
        <v>-9.8533615036156763E-2</v>
      </c>
      <c r="DG47" s="71">
        <v>8.0135283495218423E-2</v>
      </c>
      <c r="DH47" s="490">
        <v>0.16010152130425404</v>
      </c>
      <c r="DI47" s="71">
        <v>6.3018729800819351E-2</v>
      </c>
      <c r="DJ47" s="490">
        <v>-7.458236934762752E-2</v>
      </c>
      <c r="DK47" s="71">
        <v>-4.9947632776467188E-2</v>
      </c>
      <c r="DL47" s="71">
        <v>-4.2624640825907889E-2</v>
      </c>
      <c r="DM47" s="71">
        <v>-5.9775561085310791E-2</v>
      </c>
      <c r="DO47" s="71">
        <f t="shared" si="9"/>
        <v>-3.7630264490887022E-2</v>
      </c>
      <c r="DP47" s="71">
        <f t="shared" si="10"/>
        <v>4.994376335020867E-3</v>
      </c>
    </row>
    <row r="48" spans="1:120" ht="17">
      <c r="A48" s="222" t="s">
        <v>40</v>
      </c>
      <c r="B48" s="222">
        <v>-3.1881646049999999</v>
      </c>
      <c r="C48" s="222">
        <v>-3.161150014</v>
      </c>
      <c r="D48" s="222">
        <v>-3.1716875170000001</v>
      </c>
      <c r="E48" s="222">
        <v>-3.170627665</v>
      </c>
      <c r="F48" s="487">
        <v>-3.174331274</v>
      </c>
      <c r="G48" s="222">
        <v>-3.182950081</v>
      </c>
      <c r="H48" s="365">
        <v>-3.186742389</v>
      </c>
      <c r="I48" s="222">
        <v>-3.1861531799999998</v>
      </c>
      <c r="J48" s="222">
        <v>-3.1893219419999999</v>
      </c>
      <c r="K48" s="222">
        <v>-3.1901954639999999</v>
      </c>
      <c r="L48" s="222"/>
      <c r="M48" s="489">
        <v>-3.179681</v>
      </c>
      <c r="N48" s="222">
        <v>-3.185694893</v>
      </c>
      <c r="O48" s="222">
        <v>-3.1883652269999998</v>
      </c>
      <c r="P48" s="222">
        <v>-3.1884196999999999</v>
      </c>
      <c r="Q48" s="222">
        <v>-3.1885236959999999</v>
      </c>
      <c r="R48" s="222">
        <v>-3.1889568079999999</v>
      </c>
      <c r="S48" s="222" t="s">
        <v>40</v>
      </c>
      <c r="T48" s="478">
        <v>99.15</v>
      </c>
      <c r="U48" s="478">
        <v>99.48</v>
      </c>
      <c r="V48" s="478">
        <v>99.45</v>
      </c>
      <c r="W48" s="478">
        <v>99.57</v>
      </c>
      <c r="X48" s="478">
        <v>99.84</v>
      </c>
      <c r="Y48" s="478">
        <v>99.96</v>
      </c>
      <c r="Z48" s="478">
        <v>99.94</v>
      </c>
      <c r="AA48" s="478">
        <v>100.04</v>
      </c>
      <c r="AB48" s="478">
        <v>100.06</v>
      </c>
      <c r="AC48" s="478">
        <v>99.73</v>
      </c>
      <c r="AD48" s="478">
        <v>99.92</v>
      </c>
      <c r="AE48" s="478">
        <v>100.01</v>
      </c>
      <c r="AF48" s="478">
        <v>100.01</v>
      </c>
      <c r="AG48" s="478">
        <v>100.01</v>
      </c>
      <c r="AH48" s="478">
        <v>100.02</v>
      </c>
      <c r="AI48" s="478" t="s">
        <v>40</v>
      </c>
      <c r="AJ48" s="222" t="s">
        <v>119</v>
      </c>
      <c r="AK48" s="478">
        <v>-6.04</v>
      </c>
      <c r="AL48" s="478">
        <v>0.17</v>
      </c>
      <c r="AM48" s="478">
        <v>0.25</v>
      </c>
      <c r="AN48" s="478">
        <v>-0.2</v>
      </c>
      <c r="AO48" s="478">
        <v>-0.15</v>
      </c>
      <c r="AP48" s="478">
        <v>-0.14000000000000001</v>
      </c>
      <c r="AQ48" s="478">
        <v>-0.15</v>
      </c>
      <c r="AR48" s="478">
        <v>-0.13</v>
      </c>
      <c r="AS48" s="478">
        <v>-0.15</v>
      </c>
      <c r="AT48" s="491">
        <v>-0.16</v>
      </c>
      <c r="AU48" s="491">
        <v>-0.23</v>
      </c>
      <c r="AV48" s="478">
        <v>-0.04</v>
      </c>
      <c r="AW48" s="491">
        <v>-0.13</v>
      </c>
      <c r="AX48" s="478">
        <v>-0.06</v>
      </c>
      <c r="AY48" s="478">
        <v>-0.06</v>
      </c>
      <c r="AZ48" s="478">
        <v>-0.06</v>
      </c>
      <c r="BA48" s="222"/>
      <c r="BB48" s="478">
        <v>-0.03</v>
      </c>
      <c r="BC48" s="478">
        <v>0.03</v>
      </c>
      <c r="BD48" s="478"/>
      <c r="BE48" s="222" t="s">
        <v>119</v>
      </c>
      <c r="BF48" s="222" t="s">
        <v>40</v>
      </c>
      <c r="BG48" s="492">
        <v>13.38</v>
      </c>
      <c r="BH48" s="492">
        <v>14.58</v>
      </c>
      <c r="BI48" s="493">
        <v>13.2</v>
      </c>
      <c r="BJ48" s="493">
        <v>13.15</v>
      </c>
      <c r="BK48" s="493">
        <v>14.42</v>
      </c>
      <c r="BL48" s="365">
        <v>-1162.6610989999999</v>
      </c>
      <c r="BM48" s="494">
        <v>-1162.6485299999999</v>
      </c>
      <c r="BN48" s="494">
        <v>-1162.52919</v>
      </c>
      <c r="BO48" s="222">
        <v>-0.119338923</v>
      </c>
      <c r="BP48" s="496">
        <v>-0.17</v>
      </c>
      <c r="BQ48" s="496">
        <v>-0.23</v>
      </c>
      <c r="BR48" s="504">
        <v>-0.15</v>
      </c>
      <c r="BT48" s="439" t="s">
        <v>40</v>
      </c>
      <c r="BU48">
        <v>-3.0548516832249</v>
      </c>
      <c r="BV48">
        <v>-3.0486610060000001</v>
      </c>
      <c r="BW48" s="224">
        <v>-3.0477822670000001</v>
      </c>
      <c r="BX48">
        <v>-3.052521992</v>
      </c>
      <c r="BY48" s="445">
        <v>-3.0550248870000001</v>
      </c>
      <c r="BZ48">
        <v>-3.0542487079999998</v>
      </c>
      <c r="CA48" s="445">
        <v>-3.0560260581790679</v>
      </c>
      <c r="CB48" s="445">
        <v>-3.0573038910586039</v>
      </c>
      <c r="CD48" s="266">
        <v>-3.0498431871899356</v>
      </c>
      <c r="CE48">
        <v>-3.0540037245800704</v>
      </c>
      <c r="CF48">
        <v>-3.0537053541199839</v>
      </c>
      <c r="CG48">
        <v>-3.0555682957699446</v>
      </c>
      <c r="CH48">
        <v>-3.0556643205698037</v>
      </c>
      <c r="CI48" s="127">
        <v>-3.0562740000198119</v>
      </c>
      <c r="CJ48" t="str">
        <f>BT48</f>
        <v>14_start</v>
      </c>
      <c r="CK48" s="39">
        <v>99.797349335848466</v>
      </c>
      <c r="CL48" s="39">
        <v>99.768583978602948</v>
      </c>
      <c r="CM48" s="39">
        <v>99.923737992332235</v>
      </c>
      <c r="CN48" s="39">
        <v>100.00566979326857</v>
      </c>
      <c r="CO48" s="39">
        <v>99.980261718491576</v>
      </c>
      <c r="CP48" s="39">
        <v>100.03844294505743</v>
      </c>
      <c r="CQ48" s="39">
        <v>100.08027256600279</v>
      </c>
      <c r="CR48" s="39">
        <v>99.836047816577562</v>
      </c>
      <c r="CS48" s="39">
        <v>99.972242231939248</v>
      </c>
      <c r="CT48" s="39">
        <v>99.962475130586185</v>
      </c>
      <c r="CU48" s="39">
        <v>100.02345817798552</v>
      </c>
      <c r="CV48" s="39">
        <v>100.0266015318965</v>
      </c>
      <c r="CW48" s="39">
        <v>100.04655927496324</v>
      </c>
      <c r="CX48" s="71" t="str">
        <f>BT48</f>
        <v>14_start</v>
      </c>
      <c r="CY48" t="s">
        <v>119</v>
      </c>
      <c r="CZ48" s="71">
        <v>-4.8404799956856808</v>
      </c>
      <c r="DA48" s="71">
        <v>0.13586808156364771</v>
      </c>
      <c r="DB48" s="71">
        <v>-0.17057367272337043</v>
      </c>
      <c r="DC48" s="71">
        <v>-0.13056931458893928</v>
      </c>
      <c r="DD48" s="71">
        <v>-0.11718830201066766</v>
      </c>
      <c r="DE48" s="490">
        <v>-0.13853743021989029</v>
      </c>
      <c r="DF48" s="71">
        <v>-0.10099419823636789</v>
      </c>
      <c r="DG48" s="71">
        <v>-0.10500425834359113</v>
      </c>
      <c r="DH48" s="490">
        <v>-0.22270729392758604</v>
      </c>
      <c r="DI48" s="71">
        <v>-3.713354533672053E-2</v>
      </c>
      <c r="DJ48" s="490">
        <v>-0.18068847341238747</v>
      </c>
      <c r="DK48" s="71">
        <v>-7.5593238807627472E-2</v>
      </c>
      <c r="DL48" s="71">
        <v>-7.3874797674201353E-2</v>
      </c>
      <c r="DM48" s="71">
        <v>-3.4844804974221155E-2</v>
      </c>
      <c r="DO48" s="71">
        <f t="shared" si="9"/>
        <v>-2.3045621505247471E-2</v>
      </c>
      <c r="DP48" s="71">
        <f t="shared" si="10"/>
        <v>5.0829176168953882E-2</v>
      </c>
    </row>
    <row r="49" spans="1:120" ht="17">
      <c r="A49" s="222" t="s">
        <v>41</v>
      </c>
      <c r="B49" s="222">
        <v>-3.1984651839999998</v>
      </c>
      <c r="C49" s="222">
        <v>-3.1706645080000002</v>
      </c>
      <c r="D49" s="222">
        <v>-3.1814537390000002</v>
      </c>
      <c r="E49" s="222">
        <v>-3.1804755810000001</v>
      </c>
      <c r="F49" s="487">
        <v>-3.1839647700000002</v>
      </c>
      <c r="G49" s="222">
        <v>-3.1930782230000001</v>
      </c>
      <c r="H49" s="365">
        <v>-3.1968951099999998</v>
      </c>
      <c r="I49" s="222">
        <v>-3.1963910950000001</v>
      </c>
      <c r="J49" s="222">
        <v>-3.1998157749999998</v>
      </c>
      <c r="K49" s="222">
        <v>-3.2003705660000001</v>
      </c>
      <c r="L49" s="222"/>
      <c r="M49" s="489">
        <v>-3.1894680000000002</v>
      </c>
      <c r="N49" s="222">
        <v>-3.1957296670000002</v>
      </c>
      <c r="O49" s="222">
        <v>-3.1986662099999998</v>
      </c>
      <c r="P49" s="222">
        <v>-3.1987348579999999</v>
      </c>
      <c r="Q49" s="222">
        <v>-3.1988233020000001</v>
      </c>
      <c r="R49" s="222">
        <v>-3.1993568450000001</v>
      </c>
      <c r="S49" s="222" t="s">
        <v>41</v>
      </c>
      <c r="T49" s="478">
        <v>99.13</v>
      </c>
      <c r="U49" s="478">
        <v>99.47</v>
      </c>
      <c r="V49" s="478">
        <v>99.44</v>
      </c>
      <c r="W49" s="478">
        <v>99.55</v>
      </c>
      <c r="X49" s="478">
        <v>99.83</v>
      </c>
      <c r="Y49" s="478">
        <v>99.95</v>
      </c>
      <c r="Z49" s="478">
        <v>99.94</v>
      </c>
      <c r="AA49" s="478">
        <v>100.04</v>
      </c>
      <c r="AB49" s="478">
        <v>100.06</v>
      </c>
      <c r="AC49" s="478">
        <v>99.72</v>
      </c>
      <c r="AD49" s="478">
        <v>99.91</v>
      </c>
      <c r="AE49" s="478">
        <v>100.01</v>
      </c>
      <c r="AF49" s="478">
        <v>100.01</v>
      </c>
      <c r="AG49" s="478">
        <v>100.01</v>
      </c>
      <c r="AH49" s="478">
        <v>100.03</v>
      </c>
      <c r="AI49" s="478" t="s">
        <v>41</v>
      </c>
      <c r="AJ49" s="222" t="s">
        <v>820</v>
      </c>
      <c r="AK49" s="478">
        <v>-0.43</v>
      </c>
      <c r="AL49" s="478">
        <v>0.33</v>
      </c>
      <c r="AM49" s="478">
        <v>0.09</v>
      </c>
      <c r="AN49" s="478">
        <v>0.48</v>
      </c>
      <c r="AO49" s="478">
        <v>0.56999999999999995</v>
      </c>
      <c r="AP49" s="478">
        <v>0.25</v>
      </c>
      <c r="AQ49" s="478">
        <v>0.24</v>
      </c>
      <c r="AR49" s="478">
        <v>0.01</v>
      </c>
      <c r="AS49" s="478">
        <v>0.23</v>
      </c>
      <c r="AT49" s="491">
        <v>0.2</v>
      </c>
      <c r="AU49" s="491">
        <v>0.56000000000000005</v>
      </c>
      <c r="AV49" s="478">
        <v>0.21</v>
      </c>
      <c r="AW49" s="491">
        <v>0.13</v>
      </c>
      <c r="AX49" s="478">
        <v>0.05</v>
      </c>
      <c r="AY49" s="478">
        <v>0.06</v>
      </c>
      <c r="AZ49" s="478">
        <v>0</v>
      </c>
      <c r="BA49" s="222"/>
      <c r="BB49" s="478">
        <v>0.01</v>
      </c>
      <c r="BC49" s="478">
        <v>0.05</v>
      </c>
      <c r="BD49" s="478"/>
      <c r="BE49" s="222" t="s">
        <v>820</v>
      </c>
      <c r="BF49" s="222" t="s">
        <v>41</v>
      </c>
      <c r="BG49" s="492">
        <v>-3.21</v>
      </c>
      <c r="BH49" s="492">
        <v>-3.33</v>
      </c>
      <c r="BI49" s="493">
        <v>-2.96</v>
      </c>
      <c r="BJ49" s="493">
        <v>-2.73</v>
      </c>
      <c r="BK49" s="493">
        <v>-3.13</v>
      </c>
      <c r="BL49" s="365">
        <v>-1162.644773</v>
      </c>
      <c r="BM49" s="494">
        <v>-1162.63193</v>
      </c>
      <c r="BN49" s="494">
        <v>-1162.5111999999999</v>
      </c>
      <c r="BO49" s="222">
        <v>-0.12072828200000001</v>
      </c>
      <c r="BP49" s="496">
        <v>0.25</v>
      </c>
      <c r="BQ49" s="496">
        <v>0.48</v>
      </c>
      <c r="BR49" s="504">
        <v>0.2</v>
      </c>
      <c r="BT49" s="439" t="s">
        <v>41</v>
      </c>
      <c r="BU49">
        <v>-3.06343567565902</v>
      </c>
      <c r="BV49">
        <v>-3.0570482600000002</v>
      </c>
      <c r="BW49" s="224">
        <v>-3.0559361690000002</v>
      </c>
      <c r="BX49">
        <v>-3.0610134520000001</v>
      </c>
      <c r="BY49" s="445">
        <v>-3.0634979379999998</v>
      </c>
      <c r="BZ49">
        <v>-3.0628180089999999</v>
      </c>
      <c r="CA49" s="445">
        <v>-3.0647670739172752</v>
      </c>
      <c r="CB49" s="445">
        <v>-3.0657601797950185</v>
      </c>
      <c r="CD49" s="266">
        <v>-3.0581720416200824</v>
      </c>
      <c r="CE49">
        <v>-3.0624872902799325</v>
      </c>
      <c r="CF49">
        <v>-3.0624082011202063</v>
      </c>
      <c r="CG49">
        <v>-3.0642318848201739</v>
      </c>
      <c r="CH49">
        <v>-3.0643162396900152</v>
      </c>
      <c r="CI49" s="127">
        <v>-3.0649532508700759</v>
      </c>
      <c r="CJ49" t="str">
        <f>BT49</f>
        <v>14_ts</v>
      </c>
      <c r="CK49" s="39">
        <v>99.791495029264951</v>
      </c>
      <c r="CL49" s="39">
        <v>99.755192945012425</v>
      </c>
      <c r="CM49" s="39">
        <v>99.920931140214051</v>
      </c>
      <c r="CN49" s="39">
        <v>100.00203243506873</v>
      </c>
      <c r="CO49" s="39">
        <v>99.979837452964077</v>
      </c>
      <c r="CP49" s="39">
        <v>100.04346095035825</v>
      </c>
      <c r="CQ49" s="39">
        <v>100.07587899280759</v>
      </c>
      <c r="CR49" s="39">
        <v>99.828178731456305</v>
      </c>
      <c r="CS49" s="39">
        <v>99.969041772718683</v>
      </c>
      <c r="CT49" s="39">
        <v>99.966460058326746</v>
      </c>
      <c r="CU49" s="39">
        <v>100.02599072562484</v>
      </c>
      <c r="CV49" s="39">
        <v>100.02874432905486</v>
      </c>
      <c r="CW49" s="39">
        <v>100.04953834099126</v>
      </c>
      <c r="CX49" s="71" t="str">
        <f>BT49</f>
        <v>14_ts</v>
      </c>
      <c r="CY49" t="s">
        <v>820</v>
      </c>
      <c r="CZ49" s="71">
        <v>-0.54605680465274509</v>
      </c>
      <c r="DA49" s="71">
        <v>-1.2412845138263351E-2</v>
      </c>
      <c r="DB49" s="71">
        <v>0.44045950599273215</v>
      </c>
      <c r="DC49" s="71">
        <v>0.18863429605729154</v>
      </c>
      <c r="DD49" s="71">
        <v>0.18680510586476157</v>
      </c>
      <c r="DE49" s="490">
        <v>0.14775644469876315</v>
      </c>
      <c r="DF49" s="71">
        <v>2.4605832002116967E-3</v>
      </c>
      <c r="DG49" s="71">
        <v>0.1851395418388101</v>
      </c>
      <c r="DH49" s="490">
        <v>0.38280881523184129</v>
      </c>
      <c r="DI49" s="71">
        <v>0.10015227513754077</v>
      </c>
      <c r="DJ49" s="490">
        <v>0.10610610406476112</v>
      </c>
      <c r="DK49" s="71">
        <v>2.5645606031160395E-2</v>
      </c>
      <c r="DL49" s="71">
        <v>3.125015684829402E-2</v>
      </c>
      <c r="DM49" s="71">
        <v>-2.493075611108897E-2</v>
      </c>
      <c r="DO49" s="71">
        <f t="shared" si="9"/>
        <v>-1.4584642985639967E-2</v>
      </c>
      <c r="DP49" s="71">
        <f t="shared" si="10"/>
        <v>4.5834799833933987E-2</v>
      </c>
    </row>
    <row r="50" spans="1:120" ht="17">
      <c r="A50" s="222" t="s">
        <v>42</v>
      </c>
      <c r="B50" s="222">
        <v>-1.509539236</v>
      </c>
      <c r="C50" s="222">
        <v>-1.490585855</v>
      </c>
      <c r="D50" s="222">
        <v>-1.4982707150000001</v>
      </c>
      <c r="E50" s="222">
        <v>-1.4975375719999999</v>
      </c>
      <c r="F50" s="487">
        <v>-1.501367812</v>
      </c>
      <c r="G50" s="222">
        <v>-1.5063127949999999</v>
      </c>
      <c r="H50" s="365">
        <v>-1.508971818</v>
      </c>
      <c r="I50" s="222">
        <v>-1.5089366360000001</v>
      </c>
      <c r="J50" s="222">
        <v>-1.5099686080000001</v>
      </c>
      <c r="K50" s="222">
        <v>-1.511392984</v>
      </c>
      <c r="L50" s="222"/>
      <c r="M50" s="489">
        <v>-1.507314</v>
      </c>
      <c r="N50" s="222">
        <v>-1.508695788</v>
      </c>
      <c r="O50" s="222">
        <v>-1.510196114</v>
      </c>
      <c r="P50" s="222">
        <v>-1.5104274440000001</v>
      </c>
      <c r="Q50" s="222">
        <v>-1.5104273909999999</v>
      </c>
      <c r="R50" s="222">
        <v>-1.510208212</v>
      </c>
      <c r="S50" s="222" t="s">
        <v>42</v>
      </c>
      <c r="T50" s="478">
        <v>98.74</v>
      </c>
      <c r="U50" s="478">
        <v>99.25</v>
      </c>
      <c r="V50" s="478">
        <v>99.2</v>
      </c>
      <c r="W50" s="478">
        <v>99.46</v>
      </c>
      <c r="X50" s="478">
        <v>99.79</v>
      </c>
      <c r="Y50" s="478">
        <v>99.96</v>
      </c>
      <c r="Z50" s="478">
        <v>99.96</v>
      </c>
      <c r="AA50" s="478">
        <v>100.03</v>
      </c>
      <c r="AB50" s="478">
        <v>100.12</v>
      </c>
      <c r="AC50" s="478">
        <v>99.85</v>
      </c>
      <c r="AD50" s="478">
        <v>99.94</v>
      </c>
      <c r="AE50" s="478">
        <v>100.04</v>
      </c>
      <c r="AF50" s="478">
        <v>100.06</v>
      </c>
      <c r="AG50" s="478">
        <v>100.06</v>
      </c>
      <c r="AH50" s="478">
        <v>100.04</v>
      </c>
      <c r="AI50" s="478" t="s">
        <v>42</v>
      </c>
      <c r="AJ50" s="222" t="s">
        <v>118</v>
      </c>
      <c r="AK50" s="478">
        <v>-4.4800000000000004</v>
      </c>
      <c r="AL50" s="478">
        <v>0.56000000000000005</v>
      </c>
      <c r="AM50" s="478">
        <v>0.28000000000000003</v>
      </c>
      <c r="AN50" s="478">
        <v>0.46</v>
      </c>
      <c r="AO50" s="478">
        <v>0.27</v>
      </c>
      <c r="AP50" s="478">
        <v>0.13</v>
      </c>
      <c r="AQ50" s="478">
        <v>0.14000000000000001</v>
      </c>
      <c r="AR50" s="478">
        <v>0.03</v>
      </c>
      <c r="AS50" s="478">
        <v>0.15</v>
      </c>
      <c r="AT50" s="491">
        <v>0.09</v>
      </c>
      <c r="AU50" s="491">
        <v>0.66</v>
      </c>
      <c r="AV50" s="478">
        <v>7.0000000000000007E-2</v>
      </c>
      <c r="AW50" s="491">
        <v>0.06</v>
      </c>
      <c r="AX50" s="478">
        <v>0.03</v>
      </c>
      <c r="AY50" s="478">
        <v>0.03</v>
      </c>
      <c r="AZ50" s="478">
        <v>-0.01</v>
      </c>
      <c r="BA50" s="222"/>
      <c r="BB50" s="478">
        <v>0.01</v>
      </c>
      <c r="BC50" s="478">
        <v>0.01</v>
      </c>
      <c r="BD50" s="478"/>
      <c r="BE50" s="222" t="s">
        <v>118</v>
      </c>
      <c r="BF50" s="222" t="s">
        <v>42</v>
      </c>
      <c r="BG50" s="492">
        <v>23.9</v>
      </c>
      <c r="BH50" s="492">
        <v>24.53</v>
      </c>
      <c r="BI50" s="493">
        <v>23.96</v>
      </c>
      <c r="BJ50" s="493">
        <v>24.31</v>
      </c>
      <c r="BK50" s="493">
        <v>24.58</v>
      </c>
      <c r="BL50" s="365">
        <v>-988.03171459999999</v>
      </c>
      <c r="BM50" s="494">
        <v>-988.02278000000001</v>
      </c>
      <c r="BN50" s="494">
        <v>-987.96409000000006</v>
      </c>
      <c r="BO50" s="222">
        <v>-5.8691611999999997E-2</v>
      </c>
      <c r="BP50" s="496">
        <v>0.06</v>
      </c>
      <c r="BQ50" s="496">
        <v>0.41</v>
      </c>
      <c r="BR50" s="504">
        <v>0.05</v>
      </c>
      <c r="BT50" s="439" t="s">
        <v>42</v>
      </c>
      <c r="BU50">
        <v>-1.4415330806270401</v>
      </c>
      <c r="BV50">
        <v>-1.434364693</v>
      </c>
      <c r="BW50" s="224">
        <v>-1.436537519</v>
      </c>
      <c r="BX50">
        <v>-1.4393798310000001</v>
      </c>
      <c r="BY50" s="445">
        <v>-1.441335453</v>
      </c>
      <c r="BZ50">
        <v>-1.4413138379999999</v>
      </c>
      <c r="CA50" s="445">
        <v>-1.4414811447575619</v>
      </c>
      <c r="CB50" s="445">
        <v>-1.4431161391554697</v>
      </c>
      <c r="CD50" s="266">
        <v>-1.4405346156750056</v>
      </c>
      <c r="CE50">
        <v>-1.4411707635000539</v>
      </c>
      <c r="CF50">
        <v>-1.4420446240529827</v>
      </c>
      <c r="CG50">
        <v>-1.4423996998999655</v>
      </c>
      <c r="CH50">
        <v>-1.4423996551320215</v>
      </c>
      <c r="CI50" s="127">
        <v>-1.442241978048969</v>
      </c>
      <c r="CJ50" t="str">
        <f>BT50</f>
        <v>15_end</v>
      </c>
      <c r="CK50" s="39">
        <v>99.502724722493227</v>
      </c>
      <c r="CL50" s="39">
        <v>99.653454943616893</v>
      </c>
      <c r="CM50" s="39">
        <v>99.85062780341444</v>
      </c>
      <c r="CN50" s="39">
        <v>99.986290454954101</v>
      </c>
      <c r="CO50" s="39">
        <v>99.984791009655851</v>
      </c>
      <c r="CP50" s="39">
        <v>99.996397178103209</v>
      </c>
      <c r="CQ50" s="39">
        <v>100.10981770378386</v>
      </c>
      <c r="CR50" s="39">
        <v>99.930735897396119</v>
      </c>
      <c r="CS50" s="39">
        <v>99.974865847211177</v>
      </c>
      <c r="CT50" s="39">
        <v>100.03548606915911</v>
      </c>
      <c r="CU50" s="39">
        <v>100.06011789008328</v>
      </c>
      <c r="CV50" s="39">
        <v>100.06011478450459</v>
      </c>
      <c r="CW50" s="39">
        <v>100.04917663225741</v>
      </c>
      <c r="CX50" s="71" t="str">
        <f>BT50</f>
        <v>15_end</v>
      </c>
      <c r="CY50" t="s">
        <v>118</v>
      </c>
      <c r="CZ50" s="71">
        <v>-3.8492084182125339</v>
      </c>
      <c r="DA50" s="71">
        <v>0.13156540852296272</v>
      </c>
      <c r="DB50" s="71">
        <v>0.137021603625604</v>
      </c>
      <c r="DC50" s="71">
        <v>6.5117172549034485E-2</v>
      </c>
      <c r="DD50" s="71">
        <v>9.9161445452432773E-2</v>
      </c>
      <c r="DE50" s="490">
        <v>7.9252451546014235E-2</v>
      </c>
      <c r="DF50" s="71">
        <v>1.1958416490287088E-2</v>
      </c>
      <c r="DG50" s="71">
        <v>0.13016036315335705</v>
      </c>
      <c r="DH50" s="490">
        <v>0.39787288831307732</v>
      </c>
      <c r="DI50" s="71">
        <v>-9.1457140567543505E-3</v>
      </c>
      <c r="DJ50" s="490">
        <v>0.18185994294810603</v>
      </c>
      <c r="DK50" s="71">
        <v>6.8424152583804965E-2</v>
      </c>
      <c r="DL50" s="71">
        <v>6.6353159210695178E-2</v>
      </c>
      <c r="DM50" s="71">
        <v>-8.2316875069108342E-3</v>
      </c>
      <c r="DO50" s="71">
        <f t="shared" si="9"/>
        <v>1.170625740165443E-2</v>
      </c>
      <c r="DP50" s="71">
        <f t="shared" si="10"/>
        <v>5.4646901809040749E-2</v>
      </c>
    </row>
    <row r="51" spans="1:120" ht="17">
      <c r="A51" s="222" t="s">
        <v>43</v>
      </c>
      <c r="B51" s="222">
        <v>-1.5281055130000001</v>
      </c>
      <c r="C51" s="222">
        <v>-1.505483549</v>
      </c>
      <c r="D51" s="222">
        <v>-1.5146562889999999</v>
      </c>
      <c r="E51" s="222">
        <v>-1.513737066</v>
      </c>
      <c r="F51" s="487">
        <v>-1.5183071420000001</v>
      </c>
      <c r="G51" s="222">
        <v>-1.5242270950000001</v>
      </c>
      <c r="H51" s="365">
        <v>-1.5268565030000001</v>
      </c>
      <c r="I51" s="222">
        <v>-1.5269785680000001</v>
      </c>
      <c r="J51" s="222">
        <v>-1.528603701</v>
      </c>
      <c r="K51" s="222">
        <v>-1.529250703</v>
      </c>
      <c r="L51" s="222"/>
      <c r="M51" s="489">
        <v>-1.524907</v>
      </c>
      <c r="N51" s="222">
        <v>-1.5268765609999999</v>
      </c>
      <c r="O51" s="222">
        <v>-1.5288933199999999</v>
      </c>
      <c r="P51" s="222">
        <v>-1.5289899220000001</v>
      </c>
      <c r="Q51" s="222">
        <v>-1.5289933630000001</v>
      </c>
      <c r="R51" s="222">
        <v>-1.52877241</v>
      </c>
      <c r="S51" s="222" t="s">
        <v>43</v>
      </c>
      <c r="T51" s="478">
        <v>98.52</v>
      </c>
      <c r="U51" s="478">
        <v>99.12</v>
      </c>
      <c r="V51" s="478">
        <v>99.06</v>
      </c>
      <c r="W51" s="478">
        <v>99.36</v>
      </c>
      <c r="X51" s="478">
        <v>99.75</v>
      </c>
      <c r="Y51" s="478">
        <v>99.92</v>
      </c>
      <c r="Z51" s="478">
        <v>99.93</v>
      </c>
      <c r="AA51" s="478">
        <v>100.03</v>
      </c>
      <c r="AB51" s="478">
        <v>100.07</v>
      </c>
      <c r="AC51" s="478">
        <v>99.79</v>
      </c>
      <c r="AD51" s="478">
        <v>99.92</v>
      </c>
      <c r="AE51" s="478">
        <v>100.05</v>
      </c>
      <c r="AF51" s="478">
        <v>100.06</v>
      </c>
      <c r="AG51" s="478">
        <v>100.06</v>
      </c>
      <c r="AH51" s="478">
        <v>100.04</v>
      </c>
      <c r="AI51" s="478" t="s">
        <v>43</v>
      </c>
      <c r="AJ51" s="222" t="s">
        <v>119</v>
      </c>
      <c r="AK51" s="478">
        <v>-16.14</v>
      </c>
      <c r="AL51" s="478">
        <v>2.86</v>
      </c>
      <c r="AM51" s="478">
        <v>1.65</v>
      </c>
      <c r="AN51" s="478">
        <v>1.95</v>
      </c>
      <c r="AO51" s="478">
        <v>1.29</v>
      </c>
      <c r="AP51" s="478">
        <v>0.54</v>
      </c>
      <c r="AQ51" s="478">
        <v>0.56999999999999995</v>
      </c>
      <c r="AR51" s="478">
        <v>-0.01</v>
      </c>
      <c r="AS51" s="478">
        <v>0.6</v>
      </c>
      <c r="AT51" s="491">
        <v>0.42</v>
      </c>
      <c r="AU51" s="491">
        <v>1.27</v>
      </c>
      <c r="AV51" s="478">
        <v>0.31</v>
      </c>
      <c r="AW51" s="491">
        <v>-0.02</v>
      </c>
      <c r="AX51" s="478">
        <v>0.03</v>
      </c>
      <c r="AY51" s="478">
        <v>0.03</v>
      </c>
      <c r="AZ51" s="478">
        <v>-0.01</v>
      </c>
      <c r="BA51" s="222"/>
      <c r="BB51" s="478">
        <v>0.06</v>
      </c>
      <c r="BC51" s="478">
        <v>0.03</v>
      </c>
      <c r="BD51" s="478"/>
      <c r="BE51" s="222" t="s">
        <v>119</v>
      </c>
      <c r="BF51" s="222" t="s">
        <v>43</v>
      </c>
      <c r="BG51" s="492">
        <v>74.84</v>
      </c>
      <c r="BH51" s="492">
        <v>80.239999999999995</v>
      </c>
      <c r="BI51" s="493">
        <v>75.16</v>
      </c>
      <c r="BJ51" s="493">
        <v>76.599999999999994</v>
      </c>
      <c r="BK51" s="493">
        <v>80.45</v>
      </c>
      <c r="BL51" s="365">
        <v>-987.95011729999999</v>
      </c>
      <c r="BM51" s="494">
        <v>-987.93944999999997</v>
      </c>
      <c r="BN51" s="494">
        <v>-987.87507000000005</v>
      </c>
      <c r="BO51" s="222">
        <v>-6.4379368000000006E-2</v>
      </c>
      <c r="BP51" s="496">
        <v>0.33</v>
      </c>
      <c r="BQ51" s="496">
        <v>1.77</v>
      </c>
      <c r="BR51" s="504">
        <v>0.21</v>
      </c>
      <c r="BT51" s="439" t="s">
        <v>43</v>
      </c>
      <c r="BU51">
        <v>-1.45250619476526</v>
      </c>
      <c r="BV51">
        <v>-1.4441708339999999</v>
      </c>
      <c r="BW51" s="224">
        <v>-1.446373232</v>
      </c>
      <c r="BX51">
        <v>-1.449983354</v>
      </c>
      <c r="BY51" s="445">
        <v>-1.4518473329999999</v>
      </c>
      <c r="BZ51">
        <v>-1.451927304</v>
      </c>
      <c r="CA51" s="445">
        <v>-1.452652307663453</v>
      </c>
      <c r="CB51" s="445">
        <v>-1.4535445738775243</v>
      </c>
      <c r="CD51" s="266">
        <v>-1.4508755339960544</v>
      </c>
      <c r="CE51">
        <v>-1.4519864310680077</v>
      </c>
      <c r="CF51">
        <v>-1.4534097452669812</v>
      </c>
      <c r="CG51">
        <v>-1.4533883277039195</v>
      </c>
      <c r="CH51">
        <v>-1.4533917867380524</v>
      </c>
      <c r="CI51" s="127">
        <v>-1.453215329898967</v>
      </c>
      <c r="CJ51" t="str">
        <f>BT51</f>
        <v>15_start</v>
      </c>
      <c r="CK51" s="39">
        <v>99.426139399935082</v>
      </c>
      <c r="CL51" s="39">
        <v>99.577766842760269</v>
      </c>
      <c r="CM51" s="39">
        <v>99.826311187218877</v>
      </c>
      <c r="CN51" s="39">
        <v>99.954639658843831</v>
      </c>
      <c r="CO51" s="39">
        <v>99.960145384071609</v>
      </c>
      <c r="CP51" s="39">
        <v>100.01005936489081</v>
      </c>
      <c r="CQ51" s="39">
        <v>100.07148879061629</v>
      </c>
      <c r="CR51" s="39">
        <v>99.88773467713375</v>
      </c>
      <c r="CS51" s="39">
        <v>99.964216077072479</v>
      </c>
      <c r="CT51" s="39">
        <v>100.06220630968581</v>
      </c>
      <c r="CU51" s="39">
        <v>100.06073178495477</v>
      </c>
      <c r="CV51" s="39">
        <v>100.06096992742502</v>
      </c>
      <c r="CW51" s="39">
        <v>100.04882148773359</v>
      </c>
      <c r="CX51" s="71" t="str">
        <f>BT51</f>
        <v>15_start</v>
      </c>
      <c r="CY51" t="s">
        <v>119</v>
      </c>
      <c r="CZ51" s="71">
        <v>-10.734941784529825</v>
      </c>
      <c r="DA51" s="71">
        <v>0.86385213900083002</v>
      </c>
      <c r="DB51" s="71">
        <v>0.85075162316941544</v>
      </c>
      <c r="DC51" s="71">
        <v>0.29703912289789258</v>
      </c>
      <c r="DD51" s="71">
        <v>0.38859024890977523</v>
      </c>
      <c r="DE51" s="490">
        <v>0.30493507493622651</v>
      </c>
      <c r="DF51" s="71">
        <v>-0.11231906668667735</v>
      </c>
      <c r="DG51" s="71">
        <v>0.47195187125142946</v>
      </c>
      <c r="DH51" s="490">
        <v>0.79458176944821268</v>
      </c>
      <c r="DI51" s="71">
        <v>8.9653504527616334E-2</v>
      </c>
      <c r="DJ51" s="490">
        <v>-6.4128221170172139E-2</v>
      </c>
      <c r="DK51" s="71">
        <v>5.8689179955866422E-2</v>
      </c>
      <c r="DL51" s="71">
        <v>5.4419517493368375E-2</v>
      </c>
      <c r="DM51" s="71">
        <v>-8.3808539058924936E-3</v>
      </c>
      <c r="DO51" s="71">
        <f t="shared" si="9"/>
        <v>0.1200978805188857</v>
      </c>
      <c r="DP51" s="71">
        <f t="shared" si="10"/>
        <v>6.5678363025517328E-2</v>
      </c>
    </row>
    <row r="52" spans="1:120" ht="17">
      <c r="A52" s="222" t="s">
        <v>44</v>
      </c>
      <c r="B52" s="222">
        <v>-1.535252032</v>
      </c>
      <c r="C52" s="222">
        <v>-1.5117372769999999</v>
      </c>
      <c r="D52" s="222">
        <v>-1.5213546650000001</v>
      </c>
      <c r="E52" s="222">
        <v>-1.5201467879999999</v>
      </c>
      <c r="F52" s="487">
        <v>-1.5250178560000001</v>
      </c>
      <c r="G52" s="222">
        <v>-1.531159446</v>
      </c>
      <c r="H52" s="365">
        <v>-1.533773415</v>
      </c>
      <c r="I52" s="222">
        <v>-1.5339774260000001</v>
      </c>
      <c r="J52" s="222">
        <v>-1.5356999069999999</v>
      </c>
      <c r="K52" s="222">
        <v>-1.536153557</v>
      </c>
      <c r="L52" s="222"/>
      <c r="M52" s="489">
        <v>-1.5310060000000001</v>
      </c>
      <c r="N52" s="222">
        <v>-1.5339070829999999</v>
      </c>
      <c r="O52" s="222">
        <v>-1.5359445570000001</v>
      </c>
      <c r="P52" s="222">
        <v>-1.536089466</v>
      </c>
      <c r="Q52" s="222">
        <v>-1.536096162</v>
      </c>
      <c r="R52" s="222">
        <v>-1.5359306669999999</v>
      </c>
      <c r="S52" s="222" t="s">
        <v>44</v>
      </c>
      <c r="T52" s="478">
        <v>98.47</v>
      </c>
      <c r="U52" s="478">
        <v>99.09</v>
      </c>
      <c r="V52" s="478">
        <v>99.02</v>
      </c>
      <c r="W52" s="478">
        <v>99.33</v>
      </c>
      <c r="X52" s="478">
        <v>99.73</v>
      </c>
      <c r="Y52" s="478">
        <v>99.9</v>
      </c>
      <c r="Z52" s="478">
        <v>99.92</v>
      </c>
      <c r="AA52" s="478">
        <v>100.03</v>
      </c>
      <c r="AB52" s="478">
        <v>100.06</v>
      </c>
      <c r="AC52" s="478">
        <v>99.72</v>
      </c>
      <c r="AD52" s="478">
        <v>99.91</v>
      </c>
      <c r="AE52" s="478">
        <v>100.05</v>
      </c>
      <c r="AF52" s="478">
        <v>100.05</v>
      </c>
      <c r="AG52" s="478">
        <v>100.05</v>
      </c>
      <c r="AH52" s="478">
        <v>100.04</v>
      </c>
      <c r="AI52" s="478" t="s">
        <v>44</v>
      </c>
      <c r="AJ52" s="222" t="s">
        <v>820</v>
      </c>
      <c r="AK52" s="478">
        <v>11.65</v>
      </c>
      <c r="AL52" s="478">
        <v>-2.2999999999999998</v>
      </c>
      <c r="AM52" s="478">
        <v>-1.37</v>
      </c>
      <c r="AN52" s="478">
        <v>-1.49</v>
      </c>
      <c r="AO52" s="478">
        <v>-1.02</v>
      </c>
      <c r="AP52" s="478">
        <v>-0.41</v>
      </c>
      <c r="AQ52" s="478">
        <v>-0.43</v>
      </c>
      <c r="AR52" s="478">
        <v>0.04</v>
      </c>
      <c r="AS52" s="478">
        <v>-0.44</v>
      </c>
      <c r="AT52" s="491">
        <v>-0.33</v>
      </c>
      <c r="AU52" s="491">
        <v>-0.61</v>
      </c>
      <c r="AV52" s="478">
        <v>-0.24</v>
      </c>
      <c r="AW52" s="491">
        <v>0.08</v>
      </c>
      <c r="AX52" s="478">
        <v>0</v>
      </c>
      <c r="AY52" s="478">
        <v>0</v>
      </c>
      <c r="AZ52" s="478">
        <v>0</v>
      </c>
      <c r="BA52" s="222"/>
      <c r="BB52" s="478">
        <v>-0.04</v>
      </c>
      <c r="BC52" s="478">
        <v>0.04</v>
      </c>
      <c r="BD52" s="478"/>
      <c r="BE52" s="222" t="s">
        <v>820</v>
      </c>
      <c r="BF52" s="222" t="s">
        <v>44</v>
      </c>
      <c r="BG52" s="492">
        <v>-50.94</v>
      </c>
      <c r="BH52" s="492">
        <v>-55.71</v>
      </c>
      <c r="BI52" s="493">
        <v>-51.2</v>
      </c>
      <c r="BJ52" s="493">
        <v>-52.3</v>
      </c>
      <c r="BK52" s="493">
        <v>-55.86</v>
      </c>
      <c r="BL52" s="365">
        <v>-987.91193669999996</v>
      </c>
      <c r="BM52" s="494">
        <v>-987.90071</v>
      </c>
      <c r="BN52" s="494">
        <v>-987.83588999999995</v>
      </c>
      <c r="BO52" s="222">
        <v>-6.4814878000000006E-2</v>
      </c>
      <c r="BP52" s="496">
        <v>-0.26</v>
      </c>
      <c r="BQ52" s="496">
        <v>-1.36</v>
      </c>
      <c r="BR52" s="504">
        <v>-0.16</v>
      </c>
      <c r="BT52" s="439" t="s">
        <v>44</v>
      </c>
      <c r="BU52">
        <v>-1.4586402985807601</v>
      </c>
      <c r="BV52">
        <v>-1.450095275</v>
      </c>
      <c r="BW52" s="224">
        <v>-1.4522889779999999</v>
      </c>
      <c r="BX52">
        <v>-1.456013687</v>
      </c>
      <c r="BY52" s="445">
        <v>-1.4578234130000001</v>
      </c>
      <c r="BZ52">
        <v>-1.4579351110000001</v>
      </c>
      <c r="CA52" s="445">
        <v>-1.4587673545300299</v>
      </c>
      <c r="CB52" s="445">
        <v>-1.459471253959753</v>
      </c>
      <c r="CD52" s="266">
        <v>-1.4563755870309478</v>
      </c>
      <c r="CE52">
        <v>-1.4581351095059745</v>
      </c>
      <c r="CF52">
        <v>-1.4592540368279288</v>
      </c>
      <c r="CG52">
        <v>-1.4594133906959996</v>
      </c>
      <c r="CH52">
        <v>-1.4594201500680128</v>
      </c>
      <c r="CI52" s="127">
        <v>-1.45936255174297</v>
      </c>
      <c r="CJ52" t="str">
        <f>BT52</f>
        <v>15_ts</v>
      </c>
      <c r="CK52" s="39">
        <v>99.414178835654383</v>
      </c>
      <c r="CL52" s="39">
        <v>99.564572527789082</v>
      </c>
      <c r="CM52" s="39">
        <v>99.819927395169614</v>
      </c>
      <c r="CN52" s="39">
        <v>99.943996776891822</v>
      </c>
      <c r="CO52" s="39">
        <v>99.951654456451948</v>
      </c>
      <c r="CP52" s="39">
        <v>100.00871057445715</v>
      </c>
      <c r="CQ52" s="39">
        <v>100.05696780623718</v>
      </c>
      <c r="CR52" s="39">
        <v>99.844738174859444</v>
      </c>
      <c r="CS52" s="39">
        <v>99.965365753621569</v>
      </c>
      <c r="CT52" s="39">
        <v>100.04207605176998</v>
      </c>
      <c r="CU52" s="39">
        <v>100.05300087458106</v>
      </c>
      <c r="CV52" s="39">
        <v>100.0534642768345</v>
      </c>
      <c r="CW52" s="39">
        <v>100.04951550858102</v>
      </c>
      <c r="CX52" s="71" t="str">
        <f>BT52</f>
        <v>15_ts</v>
      </c>
      <c r="CY52" t="s">
        <v>820</v>
      </c>
      <c r="CZ52" s="71">
        <v>6.8857333663172913</v>
      </c>
      <c r="DA52" s="71">
        <v>-0.73228673047786685</v>
      </c>
      <c r="DB52" s="71">
        <v>-0.71373001954381099</v>
      </c>
      <c r="DC52" s="71">
        <v>-0.23192195034885899</v>
      </c>
      <c r="DD52" s="71">
        <v>-0.28942880345734245</v>
      </c>
      <c r="DE52" s="490">
        <v>-0.22568262339021139</v>
      </c>
      <c r="DF52" s="71">
        <v>0.12427748317696263</v>
      </c>
      <c r="DG52" s="71">
        <v>-0.34179150809807157</v>
      </c>
      <c r="DH52" s="490">
        <v>-0.39670888113513492</v>
      </c>
      <c r="DI52" s="71">
        <v>-9.8799218584371573E-2</v>
      </c>
      <c r="DJ52" s="490">
        <v>0.24598816411827773</v>
      </c>
      <c r="DK52" s="71">
        <v>9.734972627938987E-3</v>
      </c>
      <c r="DL52" s="71">
        <v>1.193364171732636E-2</v>
      </c>
      <c r="DM52" s="71">
        <v>1.4916639898210349E-4</v>
      </c>
      <c r="DO52" s="71">
        <f t="shared" si="9"/>
        <v>-0.10839162311723038</v>
      </c>
      <c r="DP52" s="71">
        <f t="shared" si="10"/>
        <v>0.12032526483455674</v>
      </c>
    </row>
    <row r="53" spans="1:120" ht="17">
      <c r="A53" s="222" t="s">
        <v>45</v>
      </c>
      <c r="B53" s="222">
        <v>-1.8870912879999999</v>
      </c>
      <c r="C53" s="222">
        <v>-1.866749958</v>
      </c>
      <c r="D53" s="222">
        <v>-1.87444521</v>
      </c>
      <c r="E53" s="222">
        <v>-1.8746631149999999</v>
      </c>
      <c r="F53" s="487">
        <v>-1.877471643</v>
      </c>
      <c r="G53" s="222">
        <v>-1.8836518449999999</v>
      </c>
      <c r="H53" s="365">
        <v>-1.8863237429999999</v>
      </c>
      <c r="I53" s="222">
        <v>-1.8862088539999999</v>
      </c>
      <c r="J53" s="222">
        <v>-1.8882208519999999</v>
      </c>
      <c r="K53" s="222">
        <v>-1.888756632</v>
      </c>
      <c r="L53" s="222"/>
      <c r="M53" s="489">
        <v>-1.883999</v>
      </c>
      <c r="N53" s="222">
        <v>-1.8859270100000001</v>
      </c>
      <c r="O53" s="222">
        <v>-1.8870537789999999</v>
      </c>
      <c r="P53" s="222">
        <v>-1.8876330299999999</v>
      </c>
      <c r="Q53" s="222">
        <v>-1.887634343</v>
      </c>
      <c r="R53" s="222">
        <v>-1.8877578509999999</v>
      </c>
      <c r="S53" s="222" t="s">
        <v>45</v>
      </c>
      <c r="T53" s="478">
        <v>98.92</v>
      </c>
      <c r="U53" s="478">
        <v>99.33</v>
      </c>
      <c r="V53" s="478">
        <v>99.34</v>
      </c>
      <c r="W53" s="478">
        <v>99.49</v>
      </c>
      <c r="X53" s="478">
        <v>99.82</v>
      </c>
      <c r="Y53" s="478">
        <v>99.96</v>
      </c>
      <c r="Z53" s="478">
        <v>99.95</v>
      </c>
      <c r="AA53" s="478">
        <v>100.06</v>
      </c>
      <c r="AB53" s="478">
        <v>100.09</v>
      </c>
      <c r="AC53" s="478">
        <v>99.84</v>
      </c>
      <c r="AD53" s="478">
        <v>99.94</v>
      </c>
      <c r="AE53" s="478">
        <v>100</v>
      </c>
      <c r="AF53" s="478">
        <v>100.03</v>
      </c>
      <c r="AG53" s="478">
        <v>100.03</v>
      </c>
      <c r="AH53" s="478">
        <v>100.04</v>
      </c>
      <c r="AI53" s="478" t="s">
        <v>45</v>
      </c>
      <c r="AJ53" s="222" t="s">
        <v>118</v>
      </c>
      <c r="AK53" s="478">
        <v>6.47</v>
      </c>
      <c r="AL53" s="478">
        <v>-2.81</v>
      </c>
      <c r="AM53" s="478">
        <v>-1.97</v>
      </c>
      <c r="AN53" s="478">
        <v>-1.72</v>
      </c>
      <c r="AO53" s="478">
        <v>-1.66</v>
      </c>
      <c r="AP53" s="478">
        <v>-0.78</v>
      </c>
      <c r="AQ53" s="478">
        <v>-7.0000000000000007E-2</v>
      </c>
      <c r="AR53" s="478">
        <v>-0.12</v>
      </c>
      <c r="AS53" s="478">
        <v>0.56999999999999995</v>
      </c>
      <c r="AT53" s="491">
        <v>0</v>
      </c>
      <c r="AU53" s="491">
        <v>-0.86</v>
      </c>
      <c r="AV53" s="478">
        <v>-0.33</v>
      </c>
      <c r="AW53" s="491">
        <v>0.01</v>
      </c>
      <c r="AX53" s="478">
        <v>-0.02</v>
      </c>
      <c r="AY53" s="478">
        <v>-0.01</v>
      </c>
      <c r="AZ53" s="478">
        <v>-0.02</v>
      </c>
      <c r="BA53" s="222"/>
      <c r="BB53" s="478">
        <v>-0.03</v>
      </c>
      <c r="BC53" s="478">
        <v>0.02</v>
      </c>
      <c r="BD53" s="478"/>
      <c r="BE53" s="222" t="s">
        <v>118</v>
      </c>
      <c r="BF53" s="222" t="s">
        <v>45</v>
      </c>
      <c r="BG53" s="492">
        <v>37.450000000000003</v>
      </c>
      <c r="BH53" s="492">
        <v>34.19</v>
      </c>
      <c r="BI53" s="493">
        <v>37.47</v>
      </c>
      <c r="BJ53" s="493">
        <v>36.46</v>
      </c>
      <c r="BK53" s="493">
        <v>34.35</v>
      </c>
      <c r="BL53" s="365">
        <v>-513.00337609999997</v>
      </c>
      <c r="BM53" s="494">
        <v>-512.99419</v>
      </c>
      <c r="BN53" s="494">
        <v>-512.91542000000004</v>
      </c>
      <c r="BO53" s="222">
        <v>-7.8770197E-2</v>
      </c>
      <c r="BP53" s="496">
        <v>0.02</v>
      </c>
      <c r="BQ53" s="496">
        <v>-0.99</v>
      </c>
      <c r="BR53" s="504">
        <v>0.16</v>
      </c>
      <c r="BT53" s="439" t="s">
        <v>45</v>
      </c>
      <c r="BU53">
        <v>-1.7985208866564</v>
      </c>
      <c r="BV53">
        <v>-1.7917151389999999</v>
      </c>
      <c r="BW53" s="224">
        <v>-1.7932153820000001</v>
      </c>
      <c r="BX53">
        <v>-1.7966279350000001</v>
      </c>
      <c r="BY53" s="445">
        <v>-1.7984009560000001</v>
      </c>
      <c r="BZ53">
        <v>-1.7982498360000001</v>
      </c>
      <c r="CA53" s="445">
        <v>-1.7991508264233584</v>
      </c>
      <c r="CB53" s="445">
        <v>-1.8000153753244181</v>
      </c>
      <c r="CD53" s="266">
        <v>-1.7973128389500062</v>
      </c>
      <c r="CE53">
        <v>-1.7981524491800087</v>
      </c>
      <c r="CF53">
        <v>-1.7987473497280462</v>
      </c>
      <c r="CG53">
        <v>-1.7993157652559262</v>
      </c>
      <c r="CH53">
        <v>-1.7993167677940392</v>
      </c>
      <c r="CI53" s="127">
        <v>-1.7993063382930359</v>
      </c>
      <c r="CJ53" t="str">
        <f>BT53</f>
        <v>16_end</v>
      </c>
      <c r="CK53" s="39">
        <v>99.621591958876124</v>
      </c>
      <c r="CL53" s="39">
        <v>99.705007337097811</v>
      </c>
      <c r="CM53" s="39">
        <v>99.89474953165994</v>
      </c>
      <c r="CN53" s="39">
        <v>99.993331706220943</v>
      </c>
      <c r="CO53" s="39">
        <v>99.984929246114902</v>
      </c>
      <c r="CP53" s="39">
        <v>100.03502543515798</v>
      </c>
      <c r="CQ53" s="39">
        <v>100.08309543020079</v>
      </c>
      <c r="CR53" s="39">
        <v>99.932831043811802</v>
      </c>
      <c r="CS53" s="39">
        <v>99.979514417701523</v>
      </c>
      <c r="CT53" s="39">
        <v>100.01259162867255</v>
      </c>
      <c r="CU53" s="39">
        <v>100.04419623955572</v>
      </c>
      <c r="CV53" s="39">
        <v>100.0442519819227</v>
      </c>
      <c r="CW53" s="39">
        <v>100.04367208868484</v>
      </c>
      <c r="CX53" s="71" t="str">
        <f>BT53</f>
        <v>16_end</v>
      </c>
      <c r="CY53" t="s">
        <v>118</v>
      </c>
      <c r="CZ53" s="71">
        <v>3.207760894649299</v>
      </c>
      <c r="DA53" s="71">
        <v>-1.0426221961533106</v>
      </c>
      <c r="DB53" s="71">
        <v>-0.88074859051427534</v>
      </c>
      <c r="DC53" s="71">
        <v>-0.34352327484581879</v>
      </c>
      <c r="DD53" s="71">
        <v>0.12481342040318788</v>
      </c>
      <c r="DE53" s="490">
        <v>0.14226759714564485</v>
      </c>
      <c r="DF53" s="71">
        <v>5.3645982689812022E-2</v>
      </c>
      <c r="DG53" s="71">
        <v>0.55125609149626453</v>
      </c>
      <c r="DH53" s="490">
        <v>-0.48743682812019529</v>
      </c>
      <c r="DI53" s="71">
        <v>-0.132610998458635</v>
      </c>
      <c r="DJ53" s="490">
        <v>0.33548855093939922</v>
      </c>
      <c r="DK53" s="71">
        <v>0.19402059669304572</v>
      </c>
      <c r="DL53" s="71">
        <v>0.19551152976465191</v>
      </c>
      <c r="DM53" s="71">
        <v>5.641988113747054E-2</v>
      </c>
      <c r="DO53" s="71">
        <f t="shared" si="9"/>
        <v>0.12328661956986897</v>
      </c>
      <c r="DP53" s="71">
        <f t="shared" si="10"/>
        <v>7.2224910194782943E-2</v>
      </c>
    </row>
    <row r="54" spans="1:120" ht="17">
      <c r="A54" s="222" t="s">
        <v>46</v>
      </c>
      <c r="B54" s="222">
        <v>-1.909450629</v>
      </c>
      <c r="C54" s="222">
        <v>-1.880983013</v>
      </c>
      <c r="D54" s="222">
        <v>-1.89064977</v>
      </c>
      <c r="E54" s="222">
        <v>-1.8918171159999999</v>
      </c>
      <c r="F54" s="487">
        <v>-1.8952097830000001</v>
      </c>
      <c r="G54" s="222">
        <v>-1.9031182630000001</v>
      </c>
      <c r="H54" s="365">
        <v>-1.9072324329999999</v>
      </c>
      <c r="I54" s="222">
        <v>-1.907532384</v>
      </c>
      <c r="J54" s="222">
        <v>-1.908964981</v>
      </c>
      <c r="K54" s="222">
        <v>-1.910978579</v>
      </c>
      <c r="L54" s="222"/>
      <c r="M54" s="489">
        <v>-1.904674</v>
      </c>
      <c r="N54" s="222">
        <v>-1.9075821120000001</v>
      </c>
      <c r="O54" s="222">
        <v>-1.9091926079999999</v>
      </c>
      <c r="P54" s="222">
        <v>-1.9098449289999999</v>
      </c>
      <c r="Q54" s="222">
        <v>-1.909867268</v>
      </c>
      <c r="R54" s="222">
        <v>-1.9100760939999999</v>
      </c>
      <c r="S54" s="222" t="s">
        <v>46</v>
      </c>
      <c r="T54" s="478">
        <v>98.51</v>
      </c>
      <c r="U54" s="478">
        <v>99.02</v>
      </c>
      <c r="V54" s="478">
        <v>99.08</v>
      </c>
      <c r="W54" s="478">
        <v>99.25</v>
      </c>
      <c r="X54" s="478">
        <v>99.67</v>
      </c>
      <c r="Y54" s="478">
        <v>99.88</v>
      </c>
      <c r="Z54" s="478">
        <v>99.9</v>
      </c>
      <c r="AA54" s="478">
        <v>99.97</v>
      </c>
      <c r="AB54" s="478">
        <v>100.08</v>
      </c>
      <c r="AC54" s="478">
        <v>99.75</v>
      </c>
      <c r="AD54" s="478">
        <v>99.9</v>
      </c>
      <c r="AE54" s="478">
        <v>99.99</v>
      </c>
      <c r="AF54" s="478">
        <v>100.02</v>
      </c>
      <c r="AG54" s="478">
        <v>100.02</v>
      </c>
      <c r="AH54" s="478">
        <v>100.03</v>
      </c>
      <c r="AI54" s="478" t="s">
        <v>46</v>
      </c>
      <c r="AJ54" s="222" t="s">
        <v>119</v>
      </c>
      <c r="AK54" s="478">
        <v>-7.56</v>
      </c>
      <c r="AL54" s="478">
        <v>2.29</v>
      </c>
      <c r="AM54" s="478">
        <v>1.89</v>
      </c>
      <c r="AN54" s="478">
        <v>1.54</v>
      </c>
      <c r="AO54" s="478">
        <v>1.24</v>
      </c>
      <c r="AP54" s="478">
        <v>1.04</v>
      </c>
      <c r="AQ54" s="478">
        <v>0.84</v>
      </c>
      <c r="AR54" s="478">
        <v>0.89</v>
      </c>
      <c r="AS54" s="478">
        <v>0.66</v>
      </c>
      <c r="AT54" s="491">
        <v>0.65</v>
      </c>
      <c r="AU54" s="491">
        <v>0.19</v>
      </c>
      <c r="AV54" s="478">
        <v>0.11</v>
      </c>
      <c r="AW54" s="491">
        <v>0.15</v>
      </c>
      <c r="AX54" s="478">
        <v>0.08</v>
      </c>
      <c r="AY54" s="478">
        <v>7.0000000000000007E-2</v>
      </c>
      <c r="AZ54" s="478">
        <v>0.01</v>
      </c>
      <c r="BA54" s="222"/>
      <c r="BB54" s="478">
        <v>0.04</v>
      </c>
      <c r="BC54" s="478">
        <v>0.03</v>
      </c>
      <c r="BD54" s="478"/>
      <c r="BE54" s="222" t="s">
        <v>119</v>
      </c>
      <c r="BF54" s="222" t="s">
        <v>46</v>
      </c>
      <c r="BG54" s="492">
        <v>55.56</v>
      </c>
      <c r="BH54" s="492">
        <v>57.85</v>
      </c>
      <c r="BI54" s="493">
        <v>56.2</v>
      </c>
      <c r="BJ54" s="493">
        <v>56.74</v>
      </c>
      <c r="BK54" s="493">
        <v>58.29</v>
      </c>
      <c r="BL54" s="365">
        <v>-512.97351979999996</v>
      </c>
      <c r="BM54" s="494">
        <v>-512.96186999999998</v>
      </c>
      <c r="BN54" s="494">
        <v>-512.87725999999998</v>
      </c>
      <c r="BO54" s="222">
        <v>-8.4617069000000003E-2</v>
      </c>
      <c r="BP54" s="496">
        <v>0.64</v>
      </c>
      <c r="BQ54" s="496">
        <v>1.18</v>
      </c>
      <c r="BR54" s="504">
        <v>0.44</v>
      </c>
      <c r="BT54" s="439" t="s">
        <v>46</v>
      </c>
      <c r="BU54">
        <v>-1.81203380881128</v>
      </c>
      <c r="BV54">
        <v>-1.801492785</v>
      </c>
      <c r="BW54" s="224">
        <v>-1.803990685</v>
      </c>
      <c r="BX54">
        <v>-1.8084740100000001</v>
      </c>
      <c r="BY54" s="445">
        <v>-1.8111858190000001</v>
      </c>
      <c r="BZ54">
        <v>-1.811268221</v>
      </c>
      <c r="CA54" s="445">
        <v>-1.8117885203359945</v>
      </c>
      <c r="CB54" s="445">
        <v>-1.8136550491183863</v>
      </c>
      <c r="CD54" s="266">
        <v>-1.8099019580800473</v>
      </c>
      <c r="CE54">
        <v>-1.8113912956020499</v>
      </c>
      <c r="CF54">
        <v>-1.8127669567700195</v>
      </c>
      <c r="CG54">
        <v>-1.8130897177630345</v>
      </c>
      <c r="CH54">
        <v>-1.8131056924860331</v>
      </c>
      <c r="CI54" s="127">
        <v>-1.8129245637150575</v>
      </c>
      <c r="CJ54" t="str">
        <f>BT54</f>
        <v>16_start</v>
      </c>
      <c r="CK54" s="39">
        <v>99.418276648039196</v>
      </c>
      <c r="CL54" s="39">
        <v>99.556127276865965</v>
      </c>
      <c r="CM54" s="39">
        <v>99.803546777440374</v>
      </c>
      <c r="CN54" s="39">
        <v>99.953202318458054</v>
      </c>
      <c r="CO54" s="39">
        <v>99.957749805353671</v>
      </c>
      <c r="CP54" s="39">
        <v>99.986463360998414</v>
      </c>
      <c r="CQ54" s="39">
        <v>100.08947075375872</v>
      </c>
      <c r="CR54" s="39">
        <v>99.88235038878048</v>
      </c>
      <c r="CS54" s="39">
        <v>99.964541875206422</v>
      </c>
      <c r="CT54" s="39">
        <v>100.04045994921147</v>
      </c>
      <c r="CU54" s="39">
        <v>100.05827203370158</v>
      </c>
      <c r="CV54" s="39">
        <v>100.05915362448212</v>
      </c>
      <c r="CW54" s="39">
        <v>100.04915774194974</v>
      </c>
      <c r="CX54" s="71" t="str">
        <f>BT54</f>
        <v>16_start</v>
      </c>
      <c r="CY54" t="s">
        <v>119</v>
      </c>
      <c r="CZ54" s="71">
        <v>-5.2717261302983598</v>
      </c>
      <c r="DA54" s="71">
        <v>1.3012990761572953</v>
      </c>
      <c r="DB54" s="71">
        <v>0.83713343655490924</v>
      </c>
      <c r="DC54" s="71">
        <v>0.70243914988933298</v>
      </c>
      <c r="DD54" s="71">
        <v>0.58167745665232484</v>
      </c>
      <c r="DE54" s="490">
        <v>0.45259435993589481</v>
      </c>
      <c r="DF54" s="71">
        <v>0.60286001936624134</v>
      </c>
      <c r="DG54" s="71">
        <v>0.47171823382795935</v>
      </c>
      <c r="DH54" s="490">
        <v>9.2258346094921784E-2</v>
      </c>
      <c r="DI54" s="71">
        <v>3.9374127617157306E-2</v>
      </c>
      <c r="DJ54" s="490">
        <v>1.7538970781877161E-2</v>
      </c>
      <c r="DK54" s="71">
        <v>3.0221570881407978E-2</v>
      </c>
      <c r="DL54" s="71">
        <v>2.2317315701503304E-2</v>
      </c>
      <c r="DM54" s="71">
        <v>-9.6589193749485602E-3</v>
      </c>
      <c r="DO54" s="71">
        <f t="shared" si="9"/>
        <v>3.6562870931173386E-2</v>
      </c>
      <c r="DP54" s="71">
        <f t="shared" si="10"/>
        <v>1.4245555229670082E-2</v>
      </c>
    </row>
    <row r="55" spans="1:120" ht="17">
      <c r="A55" s="222" t="s">
        <v>47</v>
      </c>
      <c r="B55" s="222">
        <v>-1.8991419030000001</v>
      </c>
      <c r="C55" s="222">
        <v>-1.8751469549999999</v>
      </c>
      <c r="D55" s="222">
        <v>-1.88348658</v>
      </c>
      <c r="E55" s="222">
        <v>-1.884252458</v>
      </c>
      <c r="F55" s="487">
        <v>-1.887550211</v>
      </c>
      <c r="G55" s="222">
        <v>-1.8940472960000001</v>
      </c>
      <c r="H55" s="365">
        <v>-1.897036849</v>
      </c>
      <c r="I55" s="222">
        <v>-1.8972175060000001</v>
      </c>
      <c r="J55" s="222">
        <v>-1.8988505739999999</v>
      </c>
      <c r="K55" s="222">
        <v>-1.8997589779999999</v>
      </c>
      <c r="L55" s="222"/>
      <c r="M55" s="489">
        <v>-1.895742</v>
      </c>
      <c r="N55" s="222">
        <v>-1.897802016</v>
      </c>
      <c r="O55" s="222">
        <v>-1.8988671420000001</v>
      </c>
      <c r="P55" s="222">
        <v>-1.8995631770000001</v>
      </c>
      <c r="Q55" s="222">
        <v>-1.899576564</v>
      </c>
      <c r="R55" s="222">
        <v>-1.899791843</v>
      </c>
      <c r="S55" s="222" t="s">
        <v>47</v>
      </c>
      <c r="T55" s="478">
        <v>98.74</v>
      </c>
      <c r="U55" s="478">
        <v>99.18</v>
      </c>
      <c r="V55" s="478">
        <v>99.22</v>
      </c>
      <c r="W55" s="478">
        <v>99.39</v>
      </c>
      <c r="X55" s="478">
        <v>99.73</v>
      </c>
      <c r="Y55" s="478">
        <v>99.89</v>
      </c>
      <c r="Z55" s="478">
        <v>99.9</v>
      </c>
      <c r="AA55" s="478">
        <v>99.98</v>
      </c>
      <c r="AB55" s="478">
        <v>100.03</v>
      </c>
      <c r="AC55" s="478">
        <v>99.82</v>
      </c>
      <c r="AD55" s="478">
        <v>99.93</v>
      </c>
      <c r="AE55" s="478">
        <v>99.99</v>
      </c>
      <c r="AF55" s="478">
        <v>100.02</v>
      </c>
      <c r="AG55" s="478">
        <v>100.02</v>
      </c>
      <c r="AH55" s="478">
        <v>100.03</v>
      </c>
      <c r="AI55" s="478" t="s">
        <v>47</v>
      </c>
      <c r="AJ55" s="222" t="s">
        <v>820</v>
      </c>
      <c r="AK55" s="478">
        <v>14.03</v>
      </c>
      <c r="AL55" s="478">
        <v>-5.0999999999999996</v>
      </c>
      <c r="AM55" s="478">
        <v>-3.86</v>
      </c>
      <c r="AN55" s="478">
        <v>-3.27</v>
      </c>
      <c r="AO55" s="478">
        <v>-2.9</v>
      </c>
      <c r="AP55" s="478">
        <v>-1.82</v>
      </c>
      <c r="AQ55" s="478">
        <v>-0.91</v>
      </c>
      <c r="AR55" s="478">
        <v>-1.01</v>
      </c>
      <c r="AS55" s="478">
        <v>-0.09</v>
      </c>
      <c r="AT55" s="491">
        <v>-0.65</v>
      </c>
      <c r="AU55" s="491">
        <v>-1.06</v>
      </c>
      <c r="AV55" s="478">
        <v>-0.44</v>
      </c>
      <c r="AW55" s="491">
        <v>-0.14000000000000001</v>
      </c>
      <c r="AX55" s="478">
        <v>-0.09</v>
      </c>
      <c r="AY55" s="478">
        <v>-0.08</v>
      </c>
      <c r="AZ55" s="478">
        <v>-0.03</v>
      </c>
      <c r="BA55" s="222"/>
      <c r="BB55" s="478">
        <v>-7.0000000000000007E-2</v>
      </c>
      <c r="BC55" s="478">
        <v>0.01</v>
      </c>
      <c r="BD55" s="478"/>
      <c r="BE55" s="222" t="s">
        <v>820</v>
      </c>
      <c r="BF55" s="222" t="s">
        <v>47</v>
      </c>
      <c r="BG55" s="492">
        <v>-18.11</v>
      </c>
      <c r="BH55" s="492">
        <v>-23.66</v>
      </c>
      <c r="BI55" s="493">
        <v>-18.739999999999998</v>
      </c>
      <c r="BJ55" s="493">
        <v>-20.28</v>
      </c>
      <c r="BK55" s="493">
        <v>-23.95</v>
      </c>
      <c r="BL55" s="365">
        <v>-512.91380849999996</v>
      </c>
      <c r="BM55" s="494">
        <v>-512.90376000000003</v>
      </c>
      <c r="BN55" s="494">
        <v>-512.82252000000005</v>
      </c>
      <c r="BO55" s="222">
        <v>-8.1242152999999998E-2</v>
      </c>
      <c r="BP55" s="496">
        <v>-0.62</v>
      </c>
      <c r="BQ55" s="496">
        <v>-2.16</v>
      </c>
      <c r="BR55" s="504">
        <v>-0.28000000000000003</v>
      </c>
      <c r="BT55" s="439" t="s">
        <v>47</v>
      </c>
      <c r="BU55">
        <v>-1.8069219166492501</v>
      </c>
      <c r="BV55">
        <v>-1.798042417</v>
      </c>
      <c r="BW55" s="224">
        <v>-1.800282355</v>
      </c>
      <c r="BX55">
        <v>-1.8039095570000001</v>
      </c>
      <c r="BY55" s="445">
        <v>-1.8058750240000001</v>
      </c>
      <c r="BZ55">
        <v>-1.805929611</v>
      </c>
      <c r="CA55" s="445">
        <v>-1.80659113786236</v>
      </c>
      <c r="CB55" s="445">
        <v>-1.80766467449275</v>
      </c>
      <c r="CD55" s="266">
        <v>-1.8055668459159619</v>
      </c>
      <c r="CE55">
        <v>-1.8064907325090758</v>
      </c>
      <c r="CF55">
        <v>-1.8071204295929988</v>
      </c>
      <c r="CG55">
        <v>-1.8076686341119625</v>
      </c>
      <c r="CH55">
        <v>-1.8076822328819731</v>
      </c>
      <c r="CI55" s="127">
        <v>-1.8077227607530517</v>
      </c>
      <c r="CJ55" t="str">
        <f>BT55</f>
        <v>16_ts</v>
      </c>
      <c r="CK55" s="39">
        <v>99.508584207904448</v>
      </c>
      <c r="CL55" s="39">
        <v>99.632548502064637</v>
      </c>
      <c r="CM55" s="39">
        <v>99.83328777953858</v>
      </c>
      <c r="CN55" s="39">
        <v>99.942062098001927</v>
      </c>
      <c r="CO55" s="39">
        <v>99.945083091853235</v>
      </c>
      <c r="CP55" s="39">
        <v>99.981693797399743</v>
      </c>
      <c r="CQ55" s="39">
        <v>100.04110625017364</v>
      </c>
      <c r="CR55" s="39">
        <v>99.925006680100438</v>
      </c>
      <c r="CS55" s="39">
        <v>99.976137090584757</v>
      </c>
      <c r="CT55" s="39">
        <v>100.0109862491522</v>
      </c>
      <c r="CU55" s="39">
        <v>100.04132538632865</v>
      </c>
      <c r="CV55" s="39">
        <v>100.04207797944767</v>
      </c>
      <c r="CW55" s="39">
        <v>100.04432090265897</v>
      </c>
      <c r="CX55" s="71" t="str">
        <f>BT55</f>
        <v>16_ts</v>
      </c>
      <c r="CY55" t="s">
        <v>820</v>
      </c>
      <c r="CZ55" s="71">
        <v>8.4794870249476588</v>
      </c>
      <c r="DA55" s="71">
        <v>-2.343921272310606</v>
      </c>
      <c r="DB55" s="71">
        <v>-1.7178820270691846</v>
      </c>
      <c r="DC55" s="71">
        <v>-1.0459624247351513</v>
      </c>
      <c r="DD55" s="71">
        <v>-0.45686403624913652</v>
      </c>
      <c r="DE55" s="490">
        <v>-0.3103267627902504</v>
      </c>
      <c r="DF55" s="71">
        <v>-0.54921403667642865</v>
      </c>
      <c r="DG55" s="71">
        <v>7.9537857668305678E-2</v>
      </c>
      <c r="DH55" s="490">
        <v>-0.57969517421511618</v>
      </c>
      <c r="DI55" s="71">
        <v>-0.17198512607579275</v>
      </c>
      <c r="DJ55" s="490">
        <v>0.3179495801575225</v>
      </c>
      <c r="DK55" s="71">
        <v>0.16379902581163819</v>
      </c>
      <c r="DL55" s="71">
        <v>0.17319421406314817</v>
      </c>
      <c r="DM55" s="71">
        <v>6.6078800512419988E-2</v>
      </c>
      <c r="DO55" s="71">
        <f t="shared" si="9"/>
        <v>8.672374863869603E-2</v>
      </c>
      <c r="DP55" s="71">
        <f t="shared" si="10"/>
        <v>8.6470465424452136E-2</v>
      </c>
    </row>
    <row r="56" spans="1:120" ht="17">
      <c r="A56" s="222" t="s">
        <v>60</v>
      </c>
      <c r="B56" s="222">
        <v>-2.8711290300000001</v>
      </c>
      <c r="C56" s="222">
        <v>-2.856469835</v>
      </c>
      <c r="D56" s="222">
        <v>-2.8615358139999998</v>
      </c>
      <c r="E56" s="222">
        <v>-2.8616585030000001</v>
      </c>
      <c r="F56" s="487">
        <v>-2.8621839520000001</v>
      </c>
      <c r="G56" s="222">
        <v>-2.86754365</v>
      </c>
      <c r="H56" s="365">
        <v>-2.8698211900000001</v>
      </c>
      <c r="I56" s="222">
        <v>-2.8694097759999999</v>
      </c>
      <c r="J56" s="222">
        <v>-2.8715060609999998</v>
      </c>
      <c r="K56" s="222">
        <v>-2.8718949980000001</v>
      </c>
      <c r="L56" s="222"/>
      <c r="M56" s="489">
        <v>-2.857167</v>
      </c>
      <c r="N56" s="222">
        <v>-2.8662469929999999</v>
      </c>
      <c r="O56" s="222">
        <v>-2.871629301</v>
      </c>
      <c r="P56" s="222">
        <v>-2.871226643</v>
      </c>
      <c r="Q56" s="222">
        <v>-2.8712910159999998</v>
      </c>
      <c r="R56" s="222">
        <v>-2.8715434690000001</v>
      </c>
      <c r="S56" s="222" t="s">
        <v>60</v>
      </c>
      <c r="T56" s="478">
        <v>99.49</v>
      </c>
      <c r="U56" s="478">
        <v>99.67</v>
      </c>
      <c r="V56" s="478">
        <v>99.67</v>
      </c>
      <c r="W56" s="478">
        <v>99.69</v>
      </c>
      <c r="X56" s="478">
        <v>99.88</v>
      </c>
      <c r="Y56" s="478">
        <v>99.95</v>
      </c>
      <c r="Z56" s="478">
        <v>99.94</v>
      </c>
      <c r="AA56" s="478">
        <v>100.01</v>
      </c>
      <c r="AB56" s="478">
        <v>100.03</v>
      </c>
      <c r="AC56" s="478">
        <v>99.51</v>
      </c>
      <c r="AD56" s="478">
        <v>99.83</v>
      </c>
      <c r="AE56" s="478">
        <v>100.02</v>
      </c>
      <c r="AF56" s="478">
        <v>100</v>
      </c>
      <c r="AG56" s="478">
        <v>100.01</v>
      </c>
      <c r="AH56" s="478">
        <v>100.01</v>
      </c>
      <c r="AI56" s="478" t="s">
        <v>60</v>
      </c>
      <c r="AJ56" s="222" t="s">
        <v>118</v>
      </c>
      <c r="AK56" s="478">
        <v>-7.53</v>
      </c>
      <c r="AL56" s="478">
        <v>0.66</v>
      </c>
      <c r="AM56" s="478">
        <v>0.51</v>
      </c>
      <c r="AN56" s="478">
        <v>0.61</v>
      </c>
      <c r="AO56" s="478">
        <v>0.62</v>
      </c>
      <c r="AP56" s="478">
        <v>0.42</v>
      </c>
      <c r="AQ56" s="478">
        <v>0.39</v>
      </c>
      <c r="AR56" s="478">
        <v>0.28000000000000003</v>
      </c>
      <c r="AS56" s="478">
        <v>0.36</v>
      </c>
      <c r="AT56" s="491">
        <v>0.18</v>
      </c>
      <c r="AU56" s="491">
        <v>-0.36</v>
      </c>
      <c r="AV56" s="478">
        <v>-0.08</v>
      </c>
      <c r="AW56" s="491">
        <v>0.19</v>
      </c>
      <c r="AX56" s="478">
        <v>0.1</v>
      </c>
      <c r="AY56" s="478">
        <v>0.1</v>
      </c>
      <c r="AZ56" s="478">
        <v>0.01</v>
      </c>
      <c r="BA56" s="222"/>
      <c r="BB56" s="478">
        <v>0.06</v>
      </c>
      <c r="BC56" s="478">
        <v>0.04</v>
      </c>
      <c r="BD56" s="478"/>
      <c r="BE56" s="222" t="s">
        <v>118</v>
      </c>
      <c r="BF56" s="222" t="s">
        <v>60</v>
      </c>
      <c r="BG56" s="492">
        <v>11.11</v>
      </c>
      <c r="BH56" s="492">
        <v>13.18</v>
      </c>
      <c r="BI56" s="493">
        <v>11.35</v>
      </c>
      <c r="BJ56" s="493">
        <v>11.54</v>
      </c>
      <c r="BK56" s="493">
        <v>13.34</v>
      </c>
      <c r="BL56" s="365">
        <v>-709.98766579999995</v>
      </c>
      <c r="BM56" s="494">
        <v>-709.98167999999998</v>
      </c>
      <c r="BN56" s="494">
        <v>-709.88207</v>
      </c>
      <c r="BO56" s="222">
        <v>-9.9610134000000003E-2</v>
      </c>
      <c r="BP56" s="496">
        <v>0.24</v>
      </c>
      <c r="BQ56" s="496">
        <v>0.42</v>
      </c>
      <c r="BR56" s="504">
        <v>0.16</v>
      </c>
      <c r="BT56" s="439" t="s">
        <v>60</v>
      </c>
      <c r="BU56">
        <v>-2.7646045778855499</v>
      </c>
      <c r="BV56">
        <v>-2.762695511</v>
      </c>
      <c r="BW56" s="224">
        <v>-2.7605158900000002</v>
      </c>
      <c r="BX56">
        <v>-2.7630021760000001</v>
      </c>
      <c r="BY56" s="445">
        <v>-2.7643417280000002</v>
      </c>
      <c r="BZ56">
        <v>-2.7638141429999998</v>
      </c>
      <c r="CA56" s="445">
        <v>-2.7648402806757124</v>
      </c>
      <c r="CB56" s="445">
        <v>-2.7655614533359456</v>
      </c>
      <c r="CD56" s="266">
        <v>-2.7564417080969861</v>
      </c>
      <c r="CE56">
        <v>-2.7636699974759722</v>
      </c>
      <c r="CF56">
        <v>-2.7627193676610204</v>
      </c>
      <c r="CG56">
        <v>-2.764850771716965</v>
      </c>
      <c r="CH56">
        <v>-2.7649082078170295</v>
      </c>
      <c r="CI56" s="127">
        <v>-2.7656424924350631</v>
      </c>
      <c r="CJ56" t="str">
        <f>BT56</f>
        <v>21_end</v>
      </c>
      <c r="CK56" s="39">
        <v>99.930946114289881</v>
      </c>
      <c r="CL56" s="39">
        <v>99.852105870103244</v>
      </c>
      <c r="CM56" s="39">
        <v>99.942038659041231</v>
      </c>
      <c r="CN56" s="39">
        <v>99.990492315333171</v>
      </c>
      <c r="CO56" s="39">
        <v>99.971408754370401</v>
      </c>
      <c r="CP56" s="39">
        <v>100.00852573246993</v>
      </c>
      <c r="CQ56" s="39">
        <v>100.0346116568731</v>
      </c>
      <c r="CR56" s="39">
        <v>99.704736443907393</v>
      </c>
      <c r="CS56" s="39">
        <v>99.966194789046739</v>
      </c>
      <c r="CT56" s="39">
        <v>99.931809046414472</v>
      </c>
      <c r="CU56" s="39">
        <v>100.00890520956901</v>
      </c>
      <c r="CV56" s="39">
        <v>100.01098276165453</v>
      </c>
      <c r="CW56" s="39">
        <v>100.03754296573968</v>
      </c>
      <c r="CX56" s="71" t="str">
        <f>BT56</f>
        <v>21_end</v>
      </c>
      <c r="CY56" t="s">
        <v>118</v>
      </c>
      <c r="CZ56" s="71">
        <v>-5.4573250715763466</v>
      </c>
      <c r="DA56" s="71">
        <v>0.11283105264272475</v>
      </c>
      <c r="DB56" s="71">
        <v>0.39355935014834831</v>
      </c>
      <c r="DC56" s="71">
        <v>0.31278758232760939</v>
      </c>
      <c r="DD56" s="71">
        <v>0.31681493829854457</v>
      </c>
      <c r="DE56" s="490">
        <v>0.10668208705230864</v>
      </c>
      <c r="DF56" s="71">
        <v>0.25307322762471018</v>
      </c>
      <c r="DG56" s="71">
        <v>0.32048203604064041</v>
      </c>
      <c r="DH56" s="490">
        <v>-0.47878922251004497</v>
      </c>
      <c r="DI56" s="71">
        <v>-0.19361513122385432</v>
      </c>
      <c r="DJ56" s="490">
        <v>-3.913231810658413E-2</v>
      </c>
      <c r="DK56" s="71">
        <v>4.4113813882587394E-2</v>
      </c>
      <c r="DL56" s="71">
        <v>4.5875139514825136E-2</v>
      </c>
      <c r="DM56" s="71">
        <v>-7.0516591628111414E-3</v>
      </c>
      <c r="DO56" s="71">
        <f t="shared" si="9"/>
        <v>8.5736879877173156E-2</v>
      </c>
      <c r="DP56" s="71">
        <f t="shared" si="10"/>
        <v>3.9861740362348019E-2</v>
      </c>
    </row>
    <row r="57" spans="1:120" ht="17">
      <c r="A57" s="222" t="s">
        <v>61</v>
      </c>
      <c r="B57" s="222">
        <v>-2.8711252439999999</v>
      </c>
      <c r="C57" s="222">
        <v>-2.8566211730000002</v>
      </c>
      <c r="D57" s="222">
        <v>-2.8616872139999998</v>
      </c>
      <c r="E57" s="222">
        <v>-2.8617154669999998</v>
      </c>
      <c r="F57" s="487">
        <v>-2.862244671</v>
      </c>
      <c r="G57" s="222">
        <v>-2.8676004310000001</v>
      </c>
      <c r="H57" s="365">
        <v>-2.8698773399999999</v>
      </c>
      <c r="I57" s="222">
        <v>-2.8694504360000002</v>
      </c>
      <c r="J57" s="222">
        <v>-2.8715599300000001</v>
      </c>
      <c r="K57" s="222">
        <v>-2.8719505729999999</v>
      </c>
      <c r="L57" s="222"/>
      <c r="M57" s="489">
        <v>-2.857164</v>
      </c>
      <c r="N57" s="222">
        <v>-2.8662438739999998</v>
      </c>
      <c r="O57" s="222">
        <v>-2.8716294379999998</v>
      </c>
      <c r="P57" s="222">
        <v>-2.8712308439999998</v>
      </c>
      <c r="Q57" s="222">
        <v>-2.8712944970000001</v>
      </c>
      <c r="R57" s="222">
        <v>-2.8715424249999999</v>
      </c>
      <c r="S57" s="222" t="s">
        <v>61</v>
      </c>
      <c r="T57" s="478">
        <v>99.49</v>
      </c>
      <c r="U57" s="478">
        <v>99.67</v>
      </c>
      <c r="V57" s="478">
        <v>99.67</v>
      </c>
      <c r="W57" s="478">
        <v>99.69</v>
      </c>
      <c r="X57" s="478">
        <v>99.88</v>
      </c>
      <c r="Y57" s="478">
        <v>99.96</v>
      </c>
      <c r="Z57" s="478">
        <v>99.94</v>
      </c>
      <c r="AA57" s="478">
        <v>100.02</v>
      </c>
      <c r="AB57" s="478">
        <v>100.03</v>
      </c>
      <c r="AC57" s="478">
        <v>99.51</v>
      </c>
      <c r="AD57" s="478">
        <v>99.83</v>
      </c>
      <c r="AE57" s="478">
        <v>100.02</v>
      </c>
      <c r="AF57" s="478">
        <v>100</v>
      </c>
      <c r="AG57" s="478">
        <v>100.01</v>
      </c>
      <c r="AH57" s="478">
        <v>100.01</v>
      </c>
      <c r="AI57" s="478" t="s">
        <v>61</v>
      </c>
      <c r="AJ57" s="222" t="s">
        <v>119</v>
      </c>
      <c r="AK57" s="478">
        <v>-7.53</v>
      </c>
      <c r="AL57" s="478">
        <v>0.56000000000000005</v>
      </c>
      <c r="AM57" s="478">
        <v>0.41</v>
      </c>
      <c r="AN57" s="478">
        <v>0.57999999999999996</v>
      </c>
      <c r="AO57" s="478">
        <v>0.57999999999999996</v>
      </c>
      <c r="AP57" s="478">
        <v>0.39</v>
      </c>
      <c r="AQ57" s="478">
        <v>0.35</v>
      </c>
      <c r="AR57" s="478">
        <v>0.25</v>
      </c>
      <c r="AS57" s="478">
        <v>0.32</v>
      </c>
      <c r="AT57" s="491">
        <v>0.15</v>
      </c>
      <c r="AU57" s="491">
        <v>-0.36</v>
      </c>
      <c r="AV57" s="478">
        <v>-0.08</v>
      </c>
      <c r="AW57" s="491">
        <v>0.19</v>
      </c>
      <c r="AX57" s="478">
        <v>0.1</v>
      </c>
      <c r="AY57" s="478">
        <v>0.1</v>
      </c>
      <c r="AZ57" s="478">
        <v>0.01</v>
      </c>
      <c r="BA57" s="222"/>
      <c r="BB57" s="478">
        <v>0.05</v>
      </c>
      <c r="BC57" s="478">
        <v>0.05</v>
      </c>
      <c r="BD57" s="478"/>
      <c r="BE57" s="222" t="s">
        <v>119</v>
      </c>
      <c r="BF57" s="222" t="s">
        <v>61</v>
      </c>
      <c r="BG57" s="492">
        <v>11.11</v>
      </c>
      <c r="BH57" s="492">
        <v>13.18</v>
      </c>
      <c r="BI57" s="493">
        <v>11.32</v>
      </c>
      <c r="BJ57" s="493">
        <v>11.51</v>
      </c>
      <c r="BK57" s="493">
        <v>13.32</v>
      </c>
      <c r="BL57" s="365">
        <v>-709.98771120000004</v>
      </c>
      <c r="BM57" s="494">
        <v>-709.98172999999997</v>
      </c>
      <c r="BN57" s="494">
        <v>-709.88211999999999</v>
      </c>
      <c r="BO57" s="222">
        <v>-9.9609532000000001E-2</v>
      </c>
      <c r="BP57" s="496">
        <v>0.21</v>
      </c>
      <c r="BQ57" s="496">
        <v>0.4</v>
      </c>
      <c r="BR57" s="504">
        <v>0.14000000000000001</v>
      </c>
      <c r="BT57" s="439" t="s">
        <v>61</v>
      </c>
      <c r="BU57">
        <v>-2.7646019826058299</v>
      </c>
      <c r="BV57">
        <v>-2.7628363089999999</v>
      </c>
      <c r="BW57" s="224">
        <v>-2.7605750059999998</v>
      </c>
      <c r="BX57">
        <v>-2.7630573690000002</v>
      </c>
      <c r="BY57" s="445">
        <v>-2.7643953520000002</v>
      </c>
      <c r="BZ57">
        <v>-2.7638552359999999</v>
      </c>
      <c r="CA57" s="445">
        <v>-2.7648925734121699</v>
      </c>
      <c r="CB57" s="445">
        <v>-2.7656136486873732</v>
      </c>
      <c r="CD57" s="266">
        <v>-2.7564403066779732</v>
      </c>
      <c r="CE57">
        <v>-2.763667708713001</v>
      </c>
      <c r="CF57">
        <v>-2.7627170852359768</v>
      </c>
      <c r="CG57">
        <v>-2.7648533078510127</v>
      </c>
      <c r="CH57">
        <v>-2.7649117908960079</v>
      </c>
      <c r="CI57" s="127">
        <v>-2.7656423210770527</v>
      </c>
      <c r="CJ57" t="str">
        <f>BT57</f>
        <v>21_start</v>
      </c>
      <c r="CK57" s="39">
        <v>99.936132809824372</v>
      </c>
      <c r="CL57" s="39">
        <v>99.854337925272176</v>
      </c>
      <c r="CM57" s="39">
        <v>99.944128897557476</v>
      </c>
      <c r="CN57" s="39">
        <v>99.992525846138804</v>
      </c>
      <c r="CO57" s="39">
        <v>99.972989001291026</v>
      </c>
      <c r="CP57" s="39">
        <v>100.01051112630927</v>
      </c>
      <c r="CQ57" s="39">
        <v>100.03659355263103</v>
      </c>
      <c r="CR57" s="39">
        <v>99.704779350546374</v>
      </c>
      <c r="CS57" s="39">
        <v>99.966205844504671</v>
      </c>
      <c r="CT57" s="39">
        <v>99.931820298845466</v>
      </c>
      <c r="CU57" s="39">
        <v>100.00909082923198</v>
      </c>
      <c r="CV57" s="39">
        <v>100.01120625291189</v>
      </c>
      <c r="CW57" s="39">
        <v>100.03763067804221</v>
      </c>
      <c r="CX57" s="71" t="str">
        <f>BT57</f>
        <v>21_start</v>
      </c>
      <c r="CY57" t="s">
        <v>119</v>
      </c>
      <c r="CZ57" s="71">
        <v>-5.4556965088968772</v>
      </c>
      <c r="DA57" s="71">
        <v>2.2850407382326132E-2</v>
      </c>
      <c r="DB57" s="71">
        <v>0.35483493586710679</v>
      </c>
      <c r="DC57" s="71">
        <v>0.27652488781456519</v>
      </c>
      <c r="DD57" s="71">
        <v>0.28153680619109167</v>
      </c>
      <c r="DE57" s="490">
        <v>7.9267276489274785E-2</v>
      </c>
      <c r="DF57" s="71">
        <v>0.21863047603706431</v>
      </c>
      <c r="DG57" s="71">
        <v>0.28610039448444557</v>
      </c>
      <c r="DH57" s="490">
        <v>-0.47953838144547856</v>
      </c>
      <c r="DI57" s="71">
        <v>-0.19380747339567961</v>
      </c>
      <c r="DJ57" s="490">
        <v>-3.9328637388137189E-2</v>
      </c>
      <c r="DK57" s="71">
        <v>4.0893802994938611E-2</v>
      </c>
      <c r="DL57" s="71">
        <v>4.1998160737153789E-2</v>
      </c>
      <c r="DM57" s="71">
        <v>-8.5726930628231557E-3</v>
      </c>
      <c r="DO57" s="71">
        <f t="shared" si="9"/>
        <v>8.100502318647651E-2</v>
      </c>
      <c r="DP57" s="71">
        <f t="shared" si="10"/>
        <v>3.9006862449322721E-2</v>
      </c>
    </row>
    <row r="58" spans="1:120" ht="17">
      <c r="A58" s="222" t="s">
        <v>62</v>
      </c>
      <c r="B58" s="222">
        <v>-2.8831224889999998</v>
      </c>
      <c r="C58" s="222">
        <v>-2.8675636789999999</v>
      </c>
      <c r="D58" s="222">
        <v>-2.872876996</v>
      </c>
      <c r="E58" s="222">
        <v>-2.872734699</v>
      </c>
      <c r="F58" s="487">
        <v>-2.8732584769999998</v>
      </c>
      <c r="G58" s="222">
        <v>-2.8789216710000001</v>
      </c>
      <c r="H58" s="365">
        <v>-2.8812518040000001</v>
      </c>
      <c r="I58" s="222">
        <v>-2.881161804</v>
      </c>
      <c r="J58" s="222">
        <v>-2.8831084549999999</v>
      </c>
      <c r="K58" s="222">
        <v>-2.8833734999999998</v>
      </c>
      <c r="L58" s="222"/>
      <c r="M58" s="489">
        <v>-2.869739</v>
      </c>
      <c r="N58" s="222">
        <v>-2.8783656479999999</v>
      </c>
      <c r="O58" s="222">
        <v>-2.8833219290000001</v>
      </c>
      <c r="P58" s="222">
        <v>-2.88306548</v>
      </c>
      <c r="Q58" s="222">
        <v>-2.883128702</v>
      </c>
      <c r="R58" s="222">
        <v>-2.8835268250000001</v>
      </c>
      <c r="S58" s="222" t="s">
        <v>62</v>
      </c>
      <c r="T58" s="478">
        <v>99.46</v>
      </c>
      <c r="U58" s="478">
        <v>99.64</v>
      </c>
      <c r="V58" s="478">
        <v>99.64</v>
      </c>
      <c r="W58" s="478">
        <v>99.66</v>
      </c>
      <c r="X58" s="478">
        <v>99.85</v>
      </c>
      <c r="Y58" s="478">
        <v>99.94</v>
      </c>
      <c r="Z58" s="478">
        <v>99.93</v>
      </c>
      <c r="AA58" s="478">
        <v>100</v>
      </c>
      <c r="AB58" s="478">
        <v>100.01</v>
      </c>
      <c r="AC58" s="478">
        <v>99.54</v>
      </c>
      <c r="AD58" s="478">
        <v>99.84</v>
      </c>
      <c r="AE58" s="478">
        <v>100.01</v>
      </c>
      <c r="AF58" s="478">
        <v>100</v>
      </c>
      <c r="AG58" s="478">
        <v>100</v>
      </c>
      <c r="AH58" s="478">
        <v>100.01</v>
      </c>
      <c r="AI58" s="478" t="s">
        <v>62</v>
      </c>
      <c r="AJ58" s="222" t="s">
        <v>820</v>
      </c>
      <c r="AK58" s="478">
        <v>0</v>
      </c>
      <c r="AL58" s="478">
        <v>0.1</v>
      </c>
      <c r="AM58" s="478">
        <v>0.1</v>
      </c>
      <c r="AN58" s="478">
        <v>0.04</v>
      </c>
      <c r="AO58" s="478">
        <v>0.04</v>
      </c>
      <c r="AP58" s="478">
        <v>0.04</v>
      </c>
      <c r="AQ58" s="478">
        <v>0.04</v>
      </c>
      <c r="AR58" s="478">
        <v>0.04</v>
      </c>
      <c r="AS58" s="478">
        <v>0.04</v>
      </c>
      <c r="AT58" s="491">
        <v>0.03</v>
      </c>
      <c r="AU58" s="491">
        <v>0</v>
      </c>
      <c r="AV58" s="478">
        <v>0</v>
      </c>
      <c r="AW58" s="491">
        <v>0</v>
      </c>
      <c r="AX58" s="478">
        <v>0.01</v>
      </c>
      <c r="AY58" s="478">
        <v>0</v>
      </c>
      <c r="AZ58" s="478">
        <v>0</v>
      </c>
      <c r="BA58" s="222"/>
      <c r="BB58" s="478">
        <v>0.01</v>
      </c>
      <c r="BC58" s="478">
        <v>0</v>
      </c>
      <c r="BD58" s="478"/>
      <c r="BE58" s="222" t="s">
        <v>820</v>
      </c>
      <c r="BF58" s="222" t="s">
        <v>62</v>
      </c>
      <c r="BG58" s="492">
        <v>0</v>
      </c>
      <c r="BH58" s="492">
        <v>0</v>
      </c>
      <c r="BI58" s="493">
        <v>0.03</v>
      </c>
      <c r="BJ58" s="493">
        <v>0.03</v>
      </c>
      <c r="BK58" s="493">
        <v>0.03</v>
      </c>
      <c r="BL58" s="365">
        <v>-709.96963000000005</v>
      </c>
      <c r="BM58" s="494">
        <v>-709.96334000000002</v>
      </c>
      <c r="BN58" s="494">
        <v>-709.86085000000003</v>
      </c>
      <c r="BO58" s="222">
        <v>-0.102492799</v>
      </c>
      <c r="BP58" s="496">
        <v>0.03</v>
      </c>
      <c r="BQ58" s="496">
        <v>0.03</v>
      </c>
      <c r="BR58" s="504">
        <v>0.03</v>
      </c>
      <c r="BT58" s="439" t="s">
        <v>62</v>
      </c>
      <c r="BU58">
        <v>-2.7732987833261</v>
      </c>
      <c r="BV58">
        <v>-2.7713533020000001</v>
      </c>
      <c r="BW58" s="224">
        <v>-2.7686446299999998</v>
      </c>
      <c r="BX58">
        <v>-2.7712557109999998</v>
      </c>
      <c r="BY58" s="445">
        <v>-2.7725872759999999</v>
      </c>
      <c r="BZ58">
        <v>-2.772382028</v>
      </c>
      <c r="CA58" s="445">
        <v>-2.7731860762897385</v>
      </c>
      <c r="CB58" s="445">
        <v>-2.7737997287953808</v>
      </c>
      <c r="CD58" s="266">
        <v>-2.7659001065600251</v>
      </c>
      <c r="CE58">
        <v>-2.7726730547719853</v>
      </c>
      <c r="CF58">
        <v>-2.7714762472720622</v>
      </c>
      <c r="CG58">
        <v>-2.7734798087369654</v>
      </c>
      <c r="CH58">
        <v>-2.773535484931017</v>
      </c>
      <c r="CI58" s="127">
        <v>-2.7743503593310379</v>
      </c>
      <c r="CJ58" t="str">
        <f>BT58</f>
        <v>21_ts</v>
      </c>
      <c r="CK58" s="39">
        <v>99.929849559023467</v>
      </c>
      <c r="CL58" s="39">
        <v>99.832179880722478</v>
      </c>
      <c r="CM58" s="39">
        <v>99.92633060893462</v>
      </c>
      <c r="CN58" s="39">
        <v>99.974344368144614</v>
      </c>
      <c r="CO58" s="39">
        <v>99.966943506714401</v>
      </c>
      <c r="CP58" s="39">
        <v>99.995935993732829</v>
      </c>
      <c r="CQ58" s="39">
        <v>100.01806316262396</v>
      </c>
      <c r="CR58" s="39">
        <v>99.733217466125254</v>
      </c>
      <c r="CS58" s="39">
        <v>99.977437391244081</v>
      </c>
      <c r="CT58" s="39">
        <v>99.934282737042423</v>
      </c>
      <c r="CU58" s="39">
        <v>100.00652743988329</v>
      </c>
      <c r="CV58" s="39">
        <v>100.00853501996755</v>
      </c>
      <c r="CW58" s="39">
        <v>100.03791787640266</v>
      </c>
      <c r="CX58" s="71" t="str">
        <f>BT58</f>
        <v>21_ts</v>
      </c>
      <c r="CY58" t="s">
        <v>820</v>
      </c>
      <c r="CZ58" s="71">
        <v>-1.6285626794692943E-3</v>
      </c>
      <c r="DA58" s="71">
        <v>8.998064526039809E-2</v>
      </c>
      <c r="DB58" s="71">
        <v>3.8724414281241584E-2</v>
      </c>
      <c r="DC58" s="71">
        <v>3.6262694513044563E-2</v>
      </c>
      <c r="DD58" s="71">
        <v>3.5278132107453203E-2</v>
      </c>
      <c r="DE58" s="490">
        <v>2.7414810563033975E-2</v>
      </c>
      <c r="DF58" s="71">
        <v>3.4442751587646411E-2</v>
      </c>
      <c r="DG58" s="71">
        <v>3.4381641556195046E-2</v>
      </c>
      <c r="DH58" s="490">
        <v>7.4915893543382284E-4</v>
      </c>
      <c r="DI58" s="71">
        <v>1.9234217182591035E-4</v>
      </c>
      <c r="DJ58" s="490">
        <v>1.9631928155260125E-4</v>
      </c>
      <c r="DK58" s="71">
        <v>3.2200108876489506E-3</v>
      </c>
      <c r="DL58" s="71">
        <v>3.8769787776709815E-3</v>
      </c>
      <c r="DM58" s="71">
        <v>1.5210339000121533E-3</v>
      </c>
      <c r="DO58" s="71">
        <f t="shared" si="9"/>
        <v>4.7318566906971258E-3</v>
      </c>
      <c r="DP58" s="71">
        <f t="shared" si="10"/>
        <v>8.5487791302614425E-4</v>
      </c>
    </row>
    <row r="59" spans="1:120" ht="17">
      <c r="A59" s="222" t="s">
        <v>63</v>
      </c>
      <c r="B59" s="222">
        <v>-3.8369076579999999</v>
      </c>
      <c r="C59" s="222">
        <v>-3.8153471429999999</v>
      </c>
      <c r="D59" s="222">
        <v>-3.821380005</v>
      </c>
      <c r="E59" s="222">
        <v>-3.823972994</v>
      </c>
      <c r="F59" s="487">
        <v>-3.8230394620000001</v>
      </c>
      <c r="G59" s="222">
        <v>-3.8310493079999999</v>
      </c>
      <c r="H59" s="365">
        <v>-3.8337739559999999</v>
      </c>
      <c r="I59" s="222">
        <v>-3.8327018000000002</v>
      </c>
      <c r="J59" s="222">
        <v>-3.836970966</v>
      </c>
      <c r="K59" s="222">
        <v>-3.836254877</v>
      </c>
      <c r="L59" s="222"/>
      <c r="M59" s="489">
        <v>-3.8172389999999998</v>
      </c>
      <c r="N59" s="222">
        <v>-3.8290416450000002</v>
      </c>
      <c r="O59" s="222">
        <v>-3.8359780909999999</v>
      </c>
      <c r="P59" s="222">
        <v>-3.8357654010000002</v>
      </c>
      <c r="Q59" s="222">
        <v>-3.8359530880000001</v>
      </c>
      <c r="R59" s="222">
        <v>-3.8359036450000001</v>
      </c>
      <c r="S59" s="222" t="s">
        <v>63</v>
      </c>
      <c r="T59" s="478">
        <v>99.44</v>
      </c>
      <c r="U59" s="478">
        <v>99.6</v>
      </c>
      <c r="V59" s="478">
        <v>99.66</v>
      </c>
      <c r="W59" s="478">
        <v>99.64</v>
      </c>
      <c r="X59" s="478">
        <v>99.85</v>
      </c>
      <c r="Y59" s="478">
        <v>99.92</v>
      </c>
      <c r="Z59" s="478">
        <v>99.89</v>
      </c>
      <c r="AA59" s="478">
        <v>100</v>
      </c>
      <c r="AB59" s="478">
        <v>99.98</v>
      </c>
      <c r="AC59" s="478">
        <v>99.49</v>
      </c>
      <c r="AD59" s="478">
        <v>99.79</v>
      </c>
      <c r="AE59" s="478">
        <v>99.98</v>
      </c>
      <c r="AF59" s="478">
        <v>99.97</v>
      </c>
      <c r="AG59" s="478">
        <v>99.98</v>
      </c>
      <c r="AH59" s="478">
        <v>99.97</v>
      </c>
      <c r="AI59" s="478" t="s">
        <v>63</v>
      </c>
      <c r="AJ59" s="222" t="s">
        <v>118</v>
      </c>
      <c r="AK59" s="478">
        <v>-12.84</v>
      </c>
      <c r="AL59" s="478">
        <v>0.49</v>
      </c>
      <c r="AM59" s="478">
        <v>0.4</v>
      </c>
      <c r="AN59" s="478">
        <v>0.21</v>
      </c>
      <c r="AO59" s="478">
        <v>0.46</v>
      </c>
      <c r="AP59" s="478">
        <v>0.11</v>
      </c>
      <c r="AQ59" s="478">
        <v>0.12</v>
      </c>
      <c r="AR59" s="478">
        <v>-0.15</v>
      </c>
      <c r="AS59" s="478">
        <v>0.13</v>
      </c>
      <c r="AT59" s="491">
        <v>0.12</v>
      </c>
      <c r="AU59" s="491">
        <v>1.02</v>
      </c>
      <c r="AV59" s="478">
        <v>0.3</v>
      </c>
      <c r="AW59" s="491">
        <v>0.36</v>
      </c>
      <c r="AX59" s="478">
        <v>0.24</v>
      </c>
      <c r="AY59" s="478">
        <v>0.25</v>
      </c>
      <c r="AZ59" s="478">
        <v>0.05</v>
      </c>
      <c r="BA59" s="222"/>
      <c r="BB59" s="478">
        <v>0.17</v>
      </c>
      <c r="BC59" s="478">
        <v>7.0000000000000007E-2</v>
      </c>
      <c r="BD59" s="478"/>
      <c r="BE59" s="222" t="s">
        <v>118</v>
      </c>
      <c r="BF59" s="222" t="s">
        <v>63</v>
      </c>
      <c r="BG59" s="492">
        <v>14.86</v>
      </c>
      <c r="BH59" s="492">
        <v>18.14</v>
      </c>
      <c r="BI59" s="493">
        <v>14.91</v>
      </c>
      <c r="BJ59" s="493">
        <v>15.02</v>
      </c>
      <c r="BK59" s="493">
        <v>18.13</v>
      </c>
      <c r="BL59" s="365">
        <v>-959.84915149999995</v>
      </c>
      <c r="BM59" s="494">
        <v>-959.84191999999996</v>
      </c>
      <c r="BN59" s="494">
        <v>-959.71067000000005</v>
      </c>
      <c r="BO59" s="222">
        <v>-0.131258562</v>
      </c>
      <c r="BP59" s="496">
        <v>0.06</v>
      </c>
      <c r="BQ59" s="496">
        <v>0.16</v>
      </c>
      <c r="BR59" s="504">
        <v>-0.01</v>
      </c>
      <c r="BT59" s="439" t="s">
        <v>63</v>
      </c>
      <c r="BU59">
        <v>-3.6969224099070002</v>
      </c>
      <c r="BV59">
        <v>-3.692345843</v>
      </c>
      <c r="BW59" s="224">
        <v>-3.6899118400000002</v>
      </c>
      <c r="BX59">
        <v>-3.6940691729999999</v>
      </c>
      <c r="BY59" s="445">
        <v>-3.6956153889999999</v>
      </c>
      <c r="BZ59">
        <v>-3.694216376</v>
      </c>
      <c r="CA59" s="445">
        <v>-3.6971426783110513</v>
      </c>
      <c r="CB59" s="445">
        <v>-3.6970232916645056</v>
      </c>
      <c r="CD59" s="266">
        <v>-3.6842213245180346</v>
      </c>
      <c r="CE59">
        <v>-3.693571396234006</v>
      </c>
      <c r="CF59">
        <v>-3.6915759637000747</v>
      </c>
      <c r="CG59">
        <v>-3.6955966549079449</v>
      </c>
      <c r="CH59">
        <v>-3.6957920065140115</v>
      </c>
      <c r="CI59" s="127">
        <v>-3.6968336341559507</v>
      </c>
      <c r="CJ59" t="str">
        <f>BT59</f>
        <v>22_end</v>
      </c>
      <c r="CK59" s="39">
        <v>99.876206033030712</v>
      </c>
      <c r="CL59" s="39">
        <v>99.810367404838871</v>
      </c>
      <c r="CM59" s="39">
        <v>99.922821293209878</v>
      </c>
      <c r="CN59" s="39">
        <v>99.96464570358583</v>
      </c>
      <c r="CO59" s="39">
        <v>99.926803064631585</v>
      </c>
      <c r="CP59" s="39">
        <v>100.00595815599107</v>
      </c>
      <c r="CQ59" s="39">
        <v>100.00272880375404</v>
      </c>
      <c r="CR59" s="39">
        <v>99.65644165658091</v>
      </c>
      <c r="CS59" s="39">
        <v>99.909356667480651</v>
      </c>
      <c r="CT59" s="39">
        <v>99.855381162650374</v>
      </c>
      <c r="CU59" s="39">
        <v>99.96413895526986</v>
      </c>
      <c r="CV59" s="39">
        <v>99.96942312367824</v>
      </c>
      <c r="CW59" s="39">
        <v>99.997598657986117</v>
      </c>
      <c r="CX59" s="71" t="str">
        <f>BT59</f>
        <v>22_end</v>
      </c>
      <c r="CY59" t="s">
        <v>118</v>
      </c>
      <c r="CZ59" s="71">
        <v>-9.5421477932655794</v>
      </c>
      <c r="DA59" s="71">
        <v>0.16279027967419424</v>
      </c>
      <c r="DB59" s="71">
        <v>9.9623918384967425E-2</v>
      </c>
      <c r="DC59" s="71">
        <v>-2.4486793053224432E-2</v>
      </c>
      <c r="DD59" s="71">
        <v>2.6665898858226456E-2</v>
      </c>
      <c r="DE59" s="490">
        <v>3.9702408720639681E-2</v>
      </c>
      <c r="DF59" s="71">
        <v>-0.11624151435259494</v>
      </c>
      <c r="DG59" s="71">
        <v>7.3242839750552569E-2</v>
      </c>
      <c r="DH59" s="490">
        <v>0.59981363152935252</v>
      </c>
      <c r="DI59" s="71">
        <v>4.1895603391671088E-2</v>
      </c>
      <c r="DJ59" s="490">
        <v>2.2472224671327368E-2</v>
      </c>
      <c r="DK59" s="71">
        <v>0.12100193091209199</v>
      </c>
      <c r="DL59" s="71">
        <v>0.13952211514032697</v>
      </c>
      <c r="DM59" s="71">
        <v>3.237031601866569E-2</v>
      </c>
      <c r="DO59" s="71">
        <f t="shared" si="9"/>
        <v>0.17026678403247431</v>
      </c>
      <c r="DP59" s="71">
        <f t="shared" si="10"/>
        <v>3.0744668892147331E-2</v>
      </c>
    </row>
    <row r="60" spans="1:120" ht="17">
      <c r="A60" s="222" t="s">
        <v>64</v>
      </c>
      <c r="B60" s="222">
        <v>-3.844508577</v>
      </c>
      <c r="C60" s="222">
        <v>-3.8220209180000002</v>
      </c>
      <c r="D60" s="222">
        <v>-3.8284923599999998</v>
      </c>
      <c r="E60" s="222">
        <v>-3.830154668</v>
      </c>
      <c r="F60" s="487">
        <v>-3.8290334939999999</v>
      </c>
      <c r="G60" s="222">
        <v>-3.837787053</v>
      </c>
      <c r="H60" s="365">
        <v>-3.841087414</v>
      </c>
      <c r="I60" s="222">
        <v>-3.8400284280000001</v>
      </c>
      <c r="J60" s="222">
        <v>-3.8442585359999999</v>
      </c>
      <c r="K60" s="222">
        <v>-3.8440925479999999</v>
      </c>
      <c r="L60" s="222"/>
      <c r="M60" s="489">
        <v>-3.8240989999999999</v>
      </c>
      <c r="N60" s="222">
        <v>-3.8365834969999999</v>
      </c>
      <c r="O60" s="222">
        <v>-3.843292071</v>
      </c>
      <c r="P60" s="222">
        <v>-3.8431060349999999</v>
      </c>
      <c r="Q60" s="222">
        <v>-3.843287353</v>
      </c>
      <c r="R60" s="222">
        <v>-3.8432670240000002</v>
      </c>
      <c r="S60" s="222" t="s">
        <v>64</v>
      </c>
      <c r="T60" s="478">
        <v>99.42</v>
      </c>
      <c r="U60" s="478">
        <v>99.58</v>
      </c>
      <c r="V60" s="478">
        <v>99.63</v>
      </c>
      <c r="W60" s="478">
        <v>99.6</v>
      </c>
      <c r="X60" s="478">
        <v>99.83</v>
      </c>
      <c r="Y60" s="478">
        <v>99.91</v>
      </c>
      <c r="Z60" s="478">
        <v>99.88</v>
      </c>
      <c r="AA60" s="478">
        <v>99.99</v>
      </c>
      <c r="AB60" s="478">
        <v>99.99</v>
      </c>
      <c r="AC60" s="478">
        <v>99.47</v>
      </c>
      <c r="AD60" s="478">
        <v>99.79</v>
      </c>
      <c r="AE60" s="478">
        <v>99.97</v>
      </c>
      <c r="AF60" s="478">
        <v>99.96</v>
      </c>
      <c r="AG60" s="478">
        <v>99.97</v>
      </c>
      <c r="AH60" s="478">
        <v>99.97</v>
      </c>
      <c r="AI60" s="478" t="s">
        <v>64</v>
      </c>
      <c r="AJ60" s="222" t="s">
        <v>119</v>
      </c>
      <c r="AK60" s="478">
        <v>-17.61</v>
      </c>
      <c r="AL60" s="478">
        <v>1.07</v>
      </c>
      <c r="AM60" s="478">
        <v>0.71</v>
      </c>
      <c r="AN60" s="478">
        <v>1.1000000000000001</v>
      </c>
      <c r="AO60" s="478">
        <v>1.46</v>
      </c>
      <c r="AP60" s="478">
        <v>0.65</v>
      </c>
      <c r="AQ60" s="478">
        <v>0.3</v>
      </c>
      <c r="AR60" s="478">
        <v>0.05</v>
      </c>
      <c r="AS60" s="478">
        <v>-0.02</v>
      </c>
      <c r="AT60" s="491">
        <v>0.28999999999999998</v>
      </c>
      <c r="AU60" s="491">
        <v>1.49</v>
      </c>
      <c r="AV60" s="478">
        <v>0.34</v>
      </c>
      <c r="AW60" s="491">
        <v>0.54</v>
      </c>
      <c r="AX60" s="478">
        <v>0.4</v>
      </c>
      <c r="AY60" s="478">
        <v>0.41</v>
      </c>
      <c r="AZ60" s="478">
        <v>0.2</v>
      </c>
      <c r="BA60" s="222"/>
      <c r="BB60" s="478">
        <v>0.33</v>
      </c>
      <c r="BC60" s="478">
        <v>0.09</v>
      </c>
      <c r="BD60" s="478"/>
      <c r="BE60" s="222" t="s">
        <v>119</v>
      </c>
      <c r="BF60" s="222" t="s">
        <v>64</v>
      </c>
      <c r="BG60" s="492">
        <v>30.88</v>
      </c>
      <c r="BH60" s="492">
        <v>36.46</v>
      </c>
      <c r="BI60" s="493">
        <v>31.21</v>
      </c>
      <c r="BJ60" s="493">
        <v>31.67</v>
      </c>
      <c r="BK60" s="493">
        <v>36.619999999999997</v>
      </c>
      <c r="BL60" s="365">
        <v>-959.82318339999995</v>
      </c>
      <c r="BM60" s="494">
        <v>-959.81538</v>
      </c>
      <c r="BN60" s="494">
        <v>-959.68119999999999</v>
      </c>
      <c r="BO60" s="222">
        <v>-0.13418158999999999</v>
      </c>
      <c r="BP60" s="496">
        <v>0.33</v>
      </c>
      <c r="BQ60" s="496">
        <v>0.79</v>
      </c>
      <c r="BR60" s="504">
        <v>0.16</v>
      </c>
      <c r="BT60" s="439" t="s">
        <v>64</v>
      </c>
      <c r="BU60">
        <v>-3.7008854465260002</v>
      </c>
      <c r="BV60">
        <v>-3.6967676520000001</v>
      </c>
      <c r="BW60" s="224">
        <v>-3.6928079559999998</v>
      </c>
      <c r="BX60">
        <v>-3.6974706620000002</v>
      </c>
      <c r="BY60" s="445">
        <v>-3.6994421480000002</v>
      </c>
      <c r="BZ60">
        <v>-3.698047324</v>
      </c>
      <c r="CA60" s="445">
        <v>-3.7009177882357078</v>
      </c>
      <c r="CB60" s="445">
        <v>-3.7012372790764059</v>
      </c>
      <c r="CD60" s="266">
        <v>-3.6877730565149704</v>
      </c>
      <c r="CE60">
        <v>-3.6976248828290181</v>
      </c>
      <c r="CF60">
        <v>-3.6955645805950326</v>
      </c>
      <c r="CG60">
        <v>-3.6996026664470492</v>
      </c>
      <c r="CH60">
        <v>-3.6997922652080888</v>
      </c>
      <c r="CI60" s="127">
        <v>-3.700750750638008</v>
      </c>
      <c r="CJ60" t="str">
        <f>BT60</f>
        <v>22_start</v>
      </c>
      <c r="CK60" s="39">
        <v>99.88873488289498</v>
      </c>
      <c r="CL60" s="39">
        <v>99.781741676614644</v>
      </c>
      <c r="CM60" s="39">
        <v>99.907730607300863</v>
      </c>
      <c r="CN60" s="39">
        <v>99.96100126451212</v>
      </c>
      <c r="CO60" s="39">
        <v>99.923312337898366</v>
      </c>
      <c r="CP60" s="39">
        <v>100.00087389113159</v>
      </c>
      <c r="CQ60" s="39">
        <v>100.00950671279858</v>
      </c>
      <c r="CR60" s="39">
        <v>99.645695869259114</v>
      </c>
      <c r="CS60" s="39">
        <v>99.911897740578738</v>
      </c>
      <c r="CT60" s="39">
        <v>99.856227218922371</v>
      </c>
      <c r="CU60" s="39">
        <v>99.965338562960511</v>
      </c>
      <c r="CV60" s="39">
        <v>99.970461627799438</v>
      </c>
      <c r="CW60" s="39">
        <v>99.996360441577067</v>
      </c>
      <c r="CX60" s="71" t="str">
        <f>BT60</f>
        <v>22_start</v>
      </c>
      <c r="CY60" t="s">
        <v>119</v>
      </c>
      <c r="CZ60" s="71">
        <v>-12.028990920535955</v>
      </c>
      <c r="DA60" s="71">
        <v>-0.12509374774099769</v>
      </c>
      <c r="DB60" s="71">
        <v>0.76912674255358482</v>
      </c>
      <c r="DC60" s="71">
        <v>0.32788967257149082</v>
      </c>
      <c r="DD60" s="71">
        <v>0.1121813994179206</v>
      </c>
      <c r="DE60" s="490">
        <v>0.12258927198497993</v>
      </c>
      <c r="DF60" s="71">
        <v>1.6842716515224065E-3</v>
      </c>
      <c r="DG60" s="71">
        <v>-8.4231166826916226E-2</v>
      </c>
      <c r="DH60" s="490">
        <v>0.85791118926853471</v>
      </c>
      <c r="DI60" s="71">
        <v>-1.48626158307259E-2</v>
      </c>
      <c r="DJ60" s="490">
        <v>6.4203584951290082E-3</v>
      </c>
      <c r="DK60" s="71">
        <v>9.4034760284902319E-2</v>
      </c>
      <c r="DL60" s="71">
        <v>0.11616490941961821</v>
      </c>
      <c r="DM60" s="71">
        <v>6.1185638191519232E-2</v>
      </c>
      <c r="DO60" s="71">
        <f t="shared" si="9"/>
        <v>0.13784196117978897</v>
      </c>
      <c r="DP60" s="71">
        <f t="shared" si="10"/>
        <v>2.1677051760170762E-2</v>
      </c>
    </row>
    <row r="61" spans="1:120" ht="17">
      <c r="A61" s="222" t="s">
        <v>65</v>
      </c>
      <c r="B61" s="222">
        <v>-3.8649710490000002</v>
      </c>
      <c r="C61" s="222">
        <v>-3.8417004179999998</v>
      </c>
      <c r="D61" s="222">
        <v>-3.8483099599999999</v>
      </c>
      <c r="E61" s="222">
        <v>-3.8502793049999999</v>
      </c>
      <c r="F61" s="487">
        <v>-3.8487703999999998</v>
      </c>
      <c r="G61" s="222">
        <v>-3.8580760060000001</v>
      </c>
      <c r="H61" s="365">
        <v>-3.8613564450000002</v>
      </c>
      <c r="I61" s="222">
        <v>-3.860297933</v>
      </c>
      <c r="J61" s="222">
        <v>-3.864955616</v>
      </c>
      <c r="K61" s="222">
        <v>-3.8643434399999999</v>
      </c>
      <c r="L61" s="222"/>
      <c r="M61" s="489">
        <v>-3.8429350000000002</v>
      </c>
      <c r="N61" s="222">
        <v>-3.8565708760000001</v>
      </c>
      <c r="O61" s="222">
        <v>-3.8631795649999998</v>
      </c>
      <c r="P61" s="222">
        <v>-3.863193731</v>
      </c>
      <c r="Q61" s="222">
        <v>-3.8633569030000001</v>
      </c>
      <c r="R61" s="222">
        <v>-3.863652724</v>
      </c>
      <c r="S61" s="222" t="s">
        <v>65</v>
      </c>
      <c r="T61" s="478">
        <v>99.4</v>
      </c>
      <c r="U61" s="478">
        <v>99.57</v>
      </c>
      <c r="V61" s="478">
        <v>99.62</v>
      </c>
      <c r="W61" s="478">
        <v>99.58</v>
      </c>
      <c r="X61" s="478">
        <v>99.82</v>
      </c>
      <c r="Y61" s="478">
        <v>99.91</v>
      </c>
      <c r="Z61" s="478">
        <v>99.88</v>
      </c>
      <c r="AA61" s="478">
        <v>100</v>
      </c>
      <c r="AB61" s="478">
        <v>99.98</v>
      </c>
      <c r="AC61" s="478">
        <v>99.43</v>
      </c>
      <c r="AD61" s="478">
        <v>99.78</v>
      </c>
      <c r="AE61" s="478">
        <v>99.95</v>
      </c>
      <c r="AF61" s="478">
        <v>99.95</v>
      </c>
      <c r="AG61" s="478">
        <v>99.96</v>
      </c>
      <c r="AH61" s="478">
        <v>99.97</v>
      </c>
      <c r="AI61" s="478" t="s">
        <v>65</v>
      </c>
      <c r="AJ61" s="222" t="s">
        <v>820</v>
      </c>
      <c r="AK61" s="478">
        <v>4.7699999999999996</v>
      </c>
      <c r="AL61" s="478">
        <v>-0.57999999999999996</v>
      </c>
      <c r="AM61" s="478">
        <v>-0.31</v>
      </c>
      <c r="AN61" s="478">
        <v>-0.89</v>
      </c>
      <c r="AO61" s="478">
        <v>-1.01</v>
      </c>
      <c r="AP61" s="478">
        <v>-0.54</v>
      </c>
      <c r="AQ61" s="478">
        <v>-0.18</v>
      </c>
      <c r="AR61" s="478">
        <v>-0.2</v>
      </c>
      <c r="AS61" s="478">
        <v>0.15</v>
      </c>
      <c r="AT61" s="491">
        <v>-0.17</v>
      </c>
      <c r="AU61" s="491">
        <v>-0.47</v>
      </c>
      <c r="AV61" s="478">
        <v>-0.04</v>
      </c>
      <c r="AW61" s="491">
        <v>-0.18</v>
      </c>
      <c r="AX61" s="478">
        <v>-0.16</v>
      </c>
      <c r="AY61" s="478">
        <v>-0.17</v>
      </c>
      <c r="AZ61" s="478">
        <v>-0.15</v>
      </c>
      <c r="BA61" s="222"/>
      <c r="BB61" s="478">
        <v>-0.15</v>
      </c>
      <c r="BC61" s="478">
        <v>0.01</v>
      </c>
      <c r="BD61" s="478"/>
      <c r="BE61" s="222" t="s">
        <v>820</v>
      </c>
      <c r="BF61" s="222" t="s">
        <v>65</v>
      </c>
      <c r="BG61" s="492">
        <v>-16.02</v>
      </c>
      <c r="BH61" s="492">
        <v>-18.309999999999999</v>
      </c>
      <c r="BI61" s="493">
        <v>-16.3</v>
      </c>
      <c r="BJ61" s="493">
        <v>-16.649999999999999</v>
      </c>
      <c r="BK61" s="493">
        <v>-18.489999999999998</v>
      </c>
      <c r="BL61" s="365">
        <v>-959.79941980000001</v>
      </c>
      <c r="BM61" s="494">
        <v>-959.79145000000005</v>
      </c>
      <c r="BN61" s="494">
        <v>-959.65231000000006</v>
      </c>
      <c r="BO61" s="222">
        <v>-0.13913961599999999</v>
      </c>
      <c r="BP61" s="496">
        <v>-0.27</v>
      </c>
      <c r="BQ61" s="496">
        <v>-0.63</v>
      </c>
      <c r="BR61" s="504">
        <v>-0.18</v>
      </c>
      <c r="BT61" s="439" t="s">
        <v>65</v>
      </c>
      <c r="BU61">
        <v>-3.7160918263389999</v>
      </c>
      <c r="BV61">
        <v>-3.7117146089999999</v>
      </c>
      <c r="BW61" s="224">
        <v>-3.707855575</v>
      </c>
      <c r="BX61">
        <v>-3.7127160639999999</v>
      </c>
      <c r="BY61" s="445">
        <v>-3.7146060329999999</v>
      </c>
      <c r="BZ61">
        <v>-3.7131904339999999</v>
      </c>
      <c r="CA61" s="445">
        <v>-3.7163094106854366</v>
      </c>
      <c r="CB61" s="445">
        <v>-3.7163269389995066</v>
      </c>
      <c r="CD61" s="266">
        <v>-3.7020235725019575</v>
      </c>
      <c r="CE61">
        <v>-3.7127644977509817</v>
      </c>
      <c r="CF61">
        <v>-3.7107351486399693</v>
      </c>
      <c r="CG61">
        <v>-3.7146162174169604</v>
      </c>
      <c r="CH61">
        <v>-3.7147763023870084</v>
      </c>
      <c r="CI61" s="127">
        <v>-3.7159055450709957</v>
      </c>
      <c r="CJ61" t="str">
        <f>BT61</f>
        <v>22_ts</v>
      </c>
      <c r="CK61" s="39">
        <v>99.882209117977794</v>
      </c>
      <c r="CL61" s="39">
        <v>99.77836254527881</v>
      </c>
      <c r="CM61" s="39">
        <v>99.909158263660942</v>
      </c>
      <c r="CN61" s="39">
        <v>99.960017313660856</v>
      </c>
      <c r="CO61" s="39">
        <v>99.921923556397729</v>
      </c>
      <c r="CP61" s="39">
        <v>100.00585519294476</v>
      </c>
      <c r="CQ61" s="39">
        <v>100.00632687972994</v>
      </c>
      <c r="CR61" s="39">
        <v>99.621423406781034</v>
      </c>
      <c r="CS61" s="39">
        <v>99.910461615495223</v>
      </c>
      <c r="CT61" s="39">
        <v>99.855851847872444</v>
      </c>
      <c r="CU61" s="39">
        <v>99.960291376236171</v>
      </c>
      <c r="CV61" s="39">
        <v>99.9645992614427</v>
      </c>
      <c r="CW61" s="39">
        <v>99.994987172634325</v>
      </c>
      <c r="CX61" s="71" t="str">
        <f>BT61</f>
        <v>22_ts</v>
      </c>
      <c r="CY61" t="s">
        <v>820</v>
      </c>
      <c r="CZ61" s="71">
        <v>2.4868431272703764</v>
      </c>
      <c r="DA61" s="71">
        <v>0.28788402741519237</v>
      </c>
      <c r="DB61" s="71">
        <v>-0.66950282416861762</v>
      </c>
      <c r="DC61" s="71">
        <v>-0.35237646562471481</v>
      </c>
      <c r="DD61" s="71">
        <v>-8.5515500559694146E-2</v>
      </c>
      <c r="DE61" s="490">
        <v>-8.2886863264341137E-2</v>
      </c>
      <c r="DF61" s="71">
        <v>-0.11792578600411652</v>
      </c>
      <c r="DG61" s="71">
        <v>0.15747400657746835</v>
      </c>
      <c r="DH61" s="490">
        <v>-0.25809755773918219</v>
      </c>
      <c r="DI61" s="71">
        <v>5.6758219222397877E-2</v>
      </c>
      <c r="DJ61" s="490">
        <v>1.6051866176199248E-2</v>
      </c>
      <c r="DK61" s="71">
        <v>2.6967170627188786E-2</v>
      </c>
      <c r="DL61" s="71">
        <v>2.3357205720706986E-2</v>
      </c>
      <c r="DM61" s="71">
        <v>-2.8815322172852653E-2</v>
      </c>
      <c r="DO61" s="71">
        <f t="shared" si="9"/>
        <v>3.2424822852683555E-2</v>
      </c>
      <c r="DP61" s="71">
        <f t="shared" si="10"/>
        <v>9.0676171319765686E-3</v>
      </c>
    </row>
    <row r="62" spans="1:120" ht="17">
      <c r="A62" s="222" t="s">
        <v>66</v>
      </c>
      <c r="B62" s="222">
        <v>-4.011044343</v>
      </c>
      <c r="C62" s="222">
        <v>-3.9837490309999999</v>
      </c>
      <c r="D62" s="222">
        <v>-3.9964056280000002</v>
      </c>
      <c r="E62" s="222">
        <v>-3.9911166929999999</v>
      </c>
      <c r="F62" s="487">
        <v>-3.9948383789999999</v>
      </c>
      <c r="G62" s="222">
        <v>-4.0054809770000004</v>
      </c>
      <c r="H62" s="365">
        <v>-4.0095649819999997</v>
      </c>
      <c r="I62" s="222">
        <v>-4.0084166339999996</v>
      </c>
      <c r="J62" s="222">
        <v>-4.0133490219999999</v>
      </c>
      <c r="K62" s="222">
        <v>-4.013283661</v>
      </c>
      <c r="L62" s="222"/>
      <c r="M62" s="489">
        <v>-3.9961129999999998</v>
      </c>
      <c r="N62" s="222">
        <v>-4.0060642809999996</v>
      </c>
      <c r="O62" s="222">
        <v>-4.0123831939999999</v>
      </c>
      <c r="P62" s="222">
        <v>-4.0117590339999998</v>
      </c>
      <c r="Q62" s="222">
        <v>-4.0118961940000002</v>
      </c>
      <c r="R62" s="222">
        <v>-4.0119575320000003</v>
      </c>
      <c r="S62" s="222" t="s">
        <v>66</v>
      </c>
      <c r="T62" s="478">
        <v>99.32</v>
      </c>
      <c r="U62" s="478">
        <v>99.64</v>
      </c>
      <c r="V62" s="478">
        <v>99.5</v>
      </c>
      <c r="W62" s="478">
        <v>99.6</v>
      </c>
      <c r="X62" s="478">
        <v>99.86</v>
      </c>
      <c r="Y62" s="478">
        <v>99.96</v>
      </c>
      <c r="Z62" s="478">
        <v>99.93</v>
      </c>
      <c r="AA62" s="478">
        <v>100.06</v>
      </c>
      <c r="AB62" s="478">
        <v>100.06</v>
      </c>
      <c r="AC62" s="478">
        <v>99.63</v>
      </c>
      <c r="AD62" s="478">
        <v>99.88</v>
      </c>
      <c r="AE62" s="478">
        <v>100.03</v>
      </c>
      <c r="AF62" s="478">
        <v>100.02</v>
      </c>
      <c r="AG62" s="478">
        <v>100.02</v>
      </c>
      <c r="AH62" s="478">
        <v>100.02</v>
      </c>
      <c r="AI62" s="478" t="s">
        <v>66</v>
      </c>
      <c r="AJ62" s="222" t="s">
        <v>118</v>
      </c>
      <c r="AK62" s="478">
        <v>-11.95</v>
      </c>
      <c r="AL62" s="478">
        <v>2.86</v>
      </c>
      <c r="AM62" s="478">
        <v>2.59</v>
      </c>
      <c r="AN62" s="478">
        <v>1.1100000000000001</v>
      </c>
      <c r="AO62" s="478">
        <v>1.44</v>
      </c>
      <c r="AP62" s="478">
        <v>0.67</v>
      </c>
      <c r="AQ62" s="478">
        <v>0.18</v>
      </c>
      <c r="AR62" s="478">
        <v>0.1</v>
      </c>
      <c r="AS62" s="478">
        <v>-0.26</v>
      </c>
      <c r="AT62" s="491">
        <v>0.03</v>
      </c>
      <c r="AU62" s="491">
        <v>0.69</v>
      </c>
      <c r="AV62" s="478">
        <v>0.65</v>
      </c>
      <c r="AW62" s="491">
        <v>0.04</v>
      </c>
      <c r="AX62" s="478">
        <v>-0.14000000000000001</v>
      </c>
      <c r="AY62" s="478">
        <v>-0.14000000000000001</v>
      </c>
      <c r="AZ62" s="478">
        <v>-0.21</v>
      </c>
      <c r="BA62" s="222"/>
      <c r="BB62" s="478">
        <v>-0.23</v>
      </c>
      <c r="BC62" s="478">
        <v>0.09</v>
      </c>
      <c r="BD62" s="478"/>
      <c r="BE62" s="222" t="s">
        <v>118</v>
      </c>
      <c r="BF62" s="222" t="s">
        <v>66</v>
      </c>
      <c r="BG62" s="492">
        <v>29.48</v>
      </c>
      <c r="BH62" s="492">
        <v>31.71</v>
      </c>
      <c r="BI62" s="493">
        <v>29.54</v>
      </c>
      <c r="BJ62" s="493">
        <v>30.03</v>
      </c>
      <c r="BK62" s="493">
        <v>31.62</v>
      </c>
      <c r="BL62" s="365">
        <v>-1010.99689</v>
      </c>
      <c r="BM62" s="494">
        <v>-1010.98227</v>
      </c>
      <c r="BN62" s="494">
        <v>-1010.81292</v>
      </c>
      <c r="BO62" s="222">
        <v>-0.16935502799999999</v>
      </c>
      <c r="BP62" s="496">
        <v>0.06</v>
      </c>
      <c r="BQ62" s="496">
        <v>0.55000000000000004</v>
      </c>
      <c r="BR62" s="504">
        <v>-0.09</v>
      </c>
      <c r="BT62" s="439" t="s">
        <v>66</v>
      </c>
      <c r="BU62">
        <v>-3.8252864769279999</v>
      </c>
      <c r="BV62">
        <v>-3.8238717800000002</v>
      </c>
      <c r="BW62" s="224">
        <v>-3.8183780519999999</v>
      </c>
      <c r="BX62">
        <v>-3.8235304179999998</v>
      </c>
      <c r="BY62" s="445">
        <v>-3.825916039</v>
      </c>
      <c r="BZ62">
        <v>-3.8244450310000002</v>
      </c>
      <c r="CA62" s="445">
        <v>-3.8273395485809472</v>
      </c>
      <c r="CB62" s="445">
        <v>-3.8280882595451251</v>
      </c>
      <c r="CD62" s="266">
        <v>-3.8164092522899864</v>
      </c>
      <c r="CE62">
        <v>-3.8235081172599621</v>
      </c>
      <c r="CF62">
        <v>-3.8241461160100698</v>
      </c>
      <c r="CG62">
        <v>-3.8264759378099598</v>
      </c>
      <c r="CH62">
        <v>-3.8265970568199918</v>
      </c>
      <c r="CI62" s="127">
        <v>-3.8270269130200631</v>
      </c>
      <c r="CJ62" t="str">
        <f>BT62</f>
        <v>23_end</v>
      </c>
      <c r="CK62" s="39">
        <v>99.963017229257659</v>
      </c>
      <c r="CL62" s="39">
        <v>99.81940110970335</v>
      </c>
      <c r="CM62" s="39">
        <v>99.954093400884048</v>
      </c>
      <c r="CN62" s="39">
        <v>100.01645790650706</v>
      </c>
      <c r="CO62" s="39">
        <v>99.978003061128234</v>
      </c>
      <c r="CP62" s="39">
        <v>100.05367105615043</v>
      </c>
      <c r="CQ62" s="39">
        <v>100.07324373309093</v>
      </c>
      <c r="CR62" s="39">
        <v>99.767933076605999</v>
      </c>
      <c r="CS62" s="39">
        <v>99.953510418663697</v>
      </c>
      <c r="CT62" s="39">
        <v>99.970188875400368</v>
      </c>
      <c r="CU62" s="39">
        <v>100.03109468765631</v>
      </c>
      <c r="CV62" s="39">
        <v>100.03426096058156</v>
      </c>
      <c r="CW62" s="39">
        <v>100.04549818954895</v>
      </c>
      <c r="CX62" s="71" t="str">
        <f>BT62</f>
        <v>23_end</v>
      </c>
      <c r="CY62" t="s">
        <v>118</v>
      </c>
      <c r="CZ62" s="71">
        <v>-9.6984201311359186</v>
      </c>
      <c r="DA62" s="71">
        <v>1.7043331369499422</v>
      </c>
      <c r="DB62" s="71">
        <v>0.67935974715934933</v>
      </c>
      <c r="DC62" s="71">
        <v>0.30060066054487677</v>
      </c>
      <c r="DD62" s="71">
        <v>-1.245943643865921E-2</v>
      </c>
      <c r="DE62" s="490">
        <v>-0.13937197779459964</v>
      </c>
      <c r="DF62" s="71">
        <v>2.0585067779361865E-2</v>
      </c>
      <c r="DG62" s="71">
        <v>-0.29751543423813953</v>
      </c>
      <c r="DH62" s="490">
        <v>-3.2998161201250653E-2</v>
      </c>
      <c r="DI62" s="71">
        <v>7.2530036182980595E-2</v>
      </c>
      <c r="DJ62" s="490">
        <v>-8.2874003073607483E-2</v>
      </c>
      <c r="DK62" s="71">
        <v>-0.1528726500865627</v>
      </c>
      <c r="DL62" s="71">
        <v>-0.14977459810698868</v>
      </c>
      <c r="DM62" s="71">
        <v>-0.1574477967948269</v>
      </c>
      <c r="DO62" s="71">
        <f t="shared" si="9"/>
        <v>-0.18787197359304031</v>
      </c>
      <c r="DP62" s="71">
        <f t="shared" si="10"/>
        <v>3.8097375486051632E-2</v>
      </c>
    </row>
    <row r="63" spans="1:120" ht="17">
      <c r="A63" s="222" t="s">
        <v>67</v>
      </c>
      <c r="B63" s="222">
        <v>-4.0122932049999998</v>
      </c>
      <c r="C63" s="222">
        <v>-3.9863467359999998</v>
      </c>
      <c r="D63" s="222">
        <v>-3.9995678030000001</v>
      </c>
      <c r="E63" s="222">
        <v>-3.9915035749999999</v>
      </c>
      <c r="F63" s="487">
        <v>-3.9965317379999998</v>
      </c>
      <c r="G63" s="222">
        <v>-4.0064492500000002</v>
      </c>
      <c r="H63" s="365">
        <v>-4.0103044099999998</v>
      </c>
      <c r="I63" s="222">
        <v>-4.0089410729999999</v>
      </c>
      <c r="J63" s="222">
        <v>-4.0137812400000001</v>
      </c>
      <c r="K63" s="222">
        <v>-4.0138147149999996</v>
      </c>
      <c r="L63" s="222"/>
      <c r="M63" s="489">
        <v>-3.99648</v>
      </c>
      <c r="N63" s="222">
        <v>-4.0073780890000004</v>
      </c>
      <c r="O63" s="222">
        <v>-4.0135233689999996</v>
      </c>
      <c r="P63" s="222">
        <v>-4.0123548480000002</v>
      </c>
      <c r="Q63" s="222">
        <v>-4.0124845990000004</v>
      </c>
      <c r="R63" s="222">
        <v>-4.012435473</v>
      </c>
      <c r="S63" s="222" t="s">
        <v>67</v>
      </c>
      <c r="T63" s="478">
        <v>99.35</v>
      </c>
      <c r="U63" s="478">
        <v>99.68</v>
      </c>
      <c r="V63" s="478">
        <v>99.48</v>
      </c>
      <c r="W63" s="478">
        <v>99.61</v>
      </c>
      <c r="X63" s="478">
        <v>99.85</v>
      </c>
      <c r="Y63" s="478">
        <v>99.95</v>
      </c>
      <c r="Z63" s="478">
        <v>99.92</v>
      </c>
      <c r="AA63" s="478">
        <v>100.04</v>
      </c>
      <c r="AB63" s="478">
        <v>100.04</v>
      </c>
      <c r="AC63" s="478">
        <v>99.61</v>
      </c>
      <c r="AD63" s="478">
        <v>99.88</v>
      </c>
      <c r="AE63" s="478">
        <v>100.03</v>
      </c>
      <c r="AF63" s="478">
        <v>100</v>
      </c>
      <c r="AG63" s="478">
        <v>100</v>
      </c>
      <c r="AH63" s="478">
        <v>100</v>
      </c>
      <c r="AI63" s="478" t="s">
        <v>67</v>
      </c>
      <c r="AJ63" s="222" t="s">
        <v>119</v>
      </c>
      <c r="AK63" s="478">
        <v>-12.73</v>
      </c>
      <c r="AL63" s="478">
        <v>2.0099999999999998</v>
      </c>
      <c r="AM63" s="478">
        <v>1.39</v>
      </c>
      <c r="AN63" s="478">
        <v>1.65</v>
      </c>
      <c r="AO63" s="478">
        <v>1.1599999999999999</v>
      </c>
      <c r="AP63" s="478">
        <v>0.85</v>
      </c>
      <c r="AQ63" s="478">
        <v>0.5</v>
      </c>
      <c r="AR63" s="478">
        <v>0.61</v>
      </c>
      <c r="AS63" s="478">
        <v>0.19</v>
      </c>
      <c r="AT63" s="491">
        <v>0.48</v>
      </c>
      <c r="AU63" s="491">
        <v>1.24</v>
      </c>
      <c r="AV63" s="478">
        <v>0.61</v>
      </c>
      <c r="AW63" s="491">
        <v>0.11</v>
      </c>
      <c r="AX63" s="478">
        <v>0.27</v>
      </c>
      <c r="AY63" s="478">
        <v>0.28000000000000003</v>
      </c>
      <c r="AZ63" s="478">
        <v>0.28000000000000003</v>
      </c>
      <c r="BA63" s="222"/>
      <c r="BB63" s="478">
        <v>0.35</v>
      </c>
      <c r="BC63" s="478">
        <v>7.0000000000000007E-2</v>
      </c>
      <c r="BD63" s="478"/>
      <c r="BE63" s="222" t="s">
        <v>119</v>
      </c>
      <c r="BF63" s="222" t="s">
        <v>67</v>
      </c>
      <c r="BG63" s="492">
        <v>20.8</v>
      </c>
      <c r="BH63" s="492">
        <v>24.3</v>
      </c>
      <c r="BI63" s="493">
        <v>20.87</v>
      </c>
      <c r="BJ63" s="493">
        <v>21.7</v>
      </c>
      <c r="BK63" s="493">
        <v>24.27</v>
      </c>
      <c r="BL63" s="365">
        <v>-1011.0106939999999</v>
      </c>
      <c r="BM63" s="494">
        <v>-1010.99553</v>
      </c>
      <c r="BN63" s="494">
        <v>-1010.82462</v>
      </c>
      <c r="BO63" s="222">
        <v>-0.170914543</v>
      </c>
      <c r="BP63" s="496">
        <v>7.0000000000000007E-2</v>
      </c>
      <c r="BQ63" s="496">
        <v>0.9</v>
      </c>
      <c r="BR63" s="504">
        <v>-0.03</v>
      </c>
      <c r="BT63" s="439" t="s">
        <v>67</v>
      </c>
      <c r="BU63">
        <v>-3.8244035994660002</v>
      </c>
      <c r="BV63">
        <v>-3.8247424990000001</v>
      </c>
      <c r="BW63" s="224">
        <v>-3.8175841579999998</v>
      </c>
      <c r="BX63">
        <v>-3.8221970399999998</v>
      </c>
      <c r="BY63" s="445">
        <v>-3.8244411999999999</v>
      </c>
      <c r="BZ63">
        <v>-3.822867349</v>
      </c>
      <c r="CA63" s="445">
        <v>-3.8256073314840484</v>
      </c>
      <c r="CB63" s="445">
        <v>-3.8264846136262829</v>
      </c>
      <c r="CD63" s="266">
        <v>-3.8142319308000197</v>
      </c>
      <c r="CE63">
        <v>-3.8222023186500564</v>
      </c>
      <c r="CF63">
        <v>-3.8231156998899678</v>
      </c>
      <c r="CG63">
        <v>-3.8250273395800605</v>
      </c>
      <c r="CH63">
        <v>-3.825140547119986</v>
      </c>
      <c r="CI63" s="127">
        <v>-3.8254995911399874</v>
      </c>
      <c r="CJ63" t="str">
        <f>BT63</f>
        <v>23_start</v>
      </c>
      <c r="CK63" s="39">
        <v>100.00886150023621</v>
      </c>
      <c r="CL63" s="39">
        <v>99.821686145600509</v>
      </c>
      <c r="CM63" s="39">
        <v>99.942303174635953</v>
      </c>
      <c r="CN63" s="39">
        <v>100.00098317379486</v>
      </c>
      <c r="CO63" s="39">
        <v>99.959830325799956</v>
      </c>
      <c r="CP63" s="39">
        <v>100.0314750257587</v>
      </c>
      <c r="CQ63" s="39">
        <v>100.05441408329845</v>
      </c>
      <c r="CR63" s="39">
        <v>99.734032551705553</v>
      </c>
      <c r="CS63" s="39">
        <v>99.942441200080168</v>
      </c>
      <c r="CT63" s="39">
        <v>99.966324172056204</v>
      </c>
      <c r="CU63" s="39">
        <v>100.01630947408761</v>
      </c>
      <c r="CV63" s="39">
        <v>100.01926960988345</v>
      </c>
      <c r="CW63" s="39">
        <v>100.02865784547792</v>
      </c>
      <c r="CX63" s="71" t="str">
        <f>BT63</f>
        <v>23_start</v>
      </c>
      <c r="CY63" t="s">
        <v>119</v>
      </c>
      <c r="CZ63" s="71">
        <v>-9.144406136395169</v>
      </c>
      <c r="DA63" s="71">
        <v>0.6039346978787492</v>
      </c>
      <c r="DB63" s="71">
        <v>0.62352177941164655</v>
      </c>
      <c r="DC63" s="71">
        <v>0.58329402789512308</v>
      </c>
      <c r="DD63" s="71">
        <v>0.35900205229116366</v>
      </c>
      <c r="DE63" s="490">
        <v>0.2966244704437706</v>
      </c>
      <c r="DF63" s="71">
        <v>0.55355375740495572</v>
      </c>
      <c r="DG63" s="71">
        <v>0.15477361973060721</v>
      </c>
      <c r="DH63" s="490">
        <v>0.77927776356628442</v>
      </c>
      <c r="DI63" s="71">
        <v>0.33791707424482098</v>
      </c>
      <c r="DJ63" s="490">
        <v>9.7079065028005118E-3</v>
      </c>
      <c r="DK63" s="71">
        <v>0.20212250611767679</v>
      </c>
      <c r="DL63" s="71">
        <v>0.21018508074810249</v>
      </c>
      <c r="DM63" s="71">
        <v>0.2469471977698241</v>
      </c>
      <c r="DO63" s="71">
        <f t="shared" si="9"/>
        <v>0.29832980592511493</v>
      </c>
      <c r="DP63" s="71">
        <f t="shared" si="10"/>
        <v>8.814472517701244E-2</v>
      </c>
    </row>
    <row r="64" spans="1:120" ht="17">
      <c r="A64" s="222" t="s">
        <v>68</v>
      </c>
      <c r="B64" s="222">
        <v>-4.0313307610000004</v>
      </c>
      <c r="C64" s="222">
        <v>-4.000826816</v>
      </c>
      <c r="D64" s="222">
        <v>-4.0144706489999997</v>
      </c>
      <c r="E64" s="222">
        <v>-4.0087660180000002</v>
      </c>
      <c r="F64" s="487">
        <v>-4.0132683089999999</v>
      </c>
      <c r="G64" s="222">
        <v>-4.024420042</v>
      </c>
      <c r="H64" s="365">
        <v>-4.0290483620000002</v>
      </c>
      <c r="I64" s="222">
        <v>-4.0279324809999997</v>
      </c>
      <c r="J64" s="222">
        <v>-4.0326644890000001</v>
      </c>
      <c r="K64" s="222">
        <v>-4.0332626659999997</v>
      </c>
      <c r="L64" s="222"/>
      <c r="M64" s="489">
        <v>-4.0144169999999999</v>
      </c>
      <c r="N64" s="222">
        <v>-4.0253817239999998</v>
      </c>
      <c r="O64" s="222">
        <v>-4.0324956800000002</v>
      </c>
      <c r="P64" s="222">
        <v>-4.031618248</v>
      </c>
      <c r="Q64" s="222">
        <v>-4.031742275</v>
      </c>
      <c r="R64" s="222">
        <v>-4.0318001780000001</v>
      </c>
      <c r="S64" s="222" t="s">
        <v>68</v>
      </c>
      <c r="T64" s="478">
        <v>99.24</v>
      </c>
      <c r="U64" s="478">
        <v>99.58</v>
      </c>
      <c r="V64" s="478">
        <v>99.44</v>
      </c>
      <c r="W64" s="478">
        <v>99.55</v>
      </c>
      <c r="X64" s="478">
        <v>99.83</v>
      </c>
      <c r="Y64" s="478">
        <v>99.94</v>
      </c>
      <c r="Z64" s="478">
        <v>99.92</v>
      </c>
      <c r="AA64" s="478">
        <v>100.03</v>
      </c>
      <c r="AB64" s="478">
        <v>100.05</v>
      </c>
      <c r="AC64" s="478">
        <v>99.58</v>
      </c>
      <c r="AD64" s="478">
        <v>99.85</v>
      </c>
      <c r="AE64" s="478">
        <v>100.03</v>
      </c>
      <c r="AF64" s="478">
        <v>100.01</v>
      </c>
      <c r="AG64" s="478">
        <v>100.01</v>
      </c>
      <c r="AH64" s="478">
        <v>100.01</v>
      </c>
      <c r="AI64" s="478" t="s">
        <v>68</v>
      </c>
      <c r="AJ64" s="222" t="s">
        <v>820</v>
      </c>
      <c r="AK64" s="478">
        <v>0.78</v>
      </c>
      <c r="AL64" s="478">
        <v>0.85</v>
      </c>
      <c r="AM64" s="478">
        <v>1.2</v>
      </c>
      <c r="AN64" s="478">
        <v>-0.54</v>
      </c>
      <c r="AO64" s="478">
        <v>0.28000000000000003</v>
      </c>
      <c r="AP64" s="478">
        <v>-0.18</v>
      </c>
      <c r="AQ64" s="478">
        <v>-0.32</v>
      </c>
      <c r="AR64" s="478">
        <v>-0.51</v>
      </c>
      <c r="AS64" s="478">
        <v>-0.45</v>
      </c>
      <c r="AT64" s="491">
        <v>-0.45</v>
      </c>
      <c r="AU64" s="491">
        <v>-0.55000000000000004</v>
      </c>
      <c r="AV64" s="478">
        <v>0.04</v>
      </c>
      <c r="AW64" s="491">
        <v>-7.0000000000000007E-2</v>
      </c>
      <c r="AX64" s="478">
        <v>-0.41</v>
      </c>
      <c r="AY64" s="478">
        <v>-0.41</v>
      </c>
      <c r="AZ64" s="478">
        <v>-0.48</v>
      </c>
      <c r="BA64" s="222"/>
      <c r="BB64" s="478">
        <v>-0.57999999999999996</v>
      </c>
      <c r="BC64" s="478">
        <v>0.17</v>
      </c>
      <c r="BD64" s="478"/>
      <c r="BE64" s="222" t="s">
        <v>820</v>
      </c>
      <c r="BF64" s="222" t="s">
        <v>68</v>
      </c>
      <c r="BG64" s="492">
        <v>8.68</v>
      </c>
      <c r="BH64" s="492">
        <v>7.41</v>
      </c>
      <c r="BI64" s="493">
        <v>8.66</v>
      </c>
      <c r="BJ64" s="493">
        <v>8.32</v>
      </c>
      <c r="BK64" s="493">
        <v>7.34</v>
      </c>
      <c r="BL64" s="365">
        <v>-1010.963624</v>
      </c>
      <c r="BM64" s="494">
        <v>-1010.94769</v>
      </c>
      <c r="BN64" s="494">
        <v>-1010.77424</v>
      </c>
      <c r="BO64" s="222">
        <v>-0.173449931</v>
      </c>
      <c r="BP64" s="496">
        <v>-0.02</v>
      </c>
      <c r="BQ64" s="496">
        <v>-0.36</v>
      </c>
      <c r="BR64" s="504">
        <v>-0.06</v>
      </c>
      <c r="BT64" s="439" t="s">
        <v>68</v>
      </c>
      <c r="BU64">
        <v>-3.8398590150910001</v>
      </c>
      <c r="BV64">
        <v>-3.837481887</v>
      </c>
      <c r="BW64" s="224">
        <v>-3.8319569449999999</v>
      </c>
      <c r="BX64">
        <v>-3.8371734179999999</v>
      </c>
      <c r="BY64" s="445">
        <v>-3.839916471</v>
      </c>
      <c r="BZ64">
        <v>-3.8385448680000001</v>
      </c>
      <c r="CA64" s="445">
        <v>-3.8410299427167973</v>
      </c>
      <c r="CB64" s="445">
        <v>-3.8424141502554083</v>
      </c>
      <c r="CD64" s="266">
        <v>-3.8297399323399759</v>
      </c>
      <c r="CE64">
        <v>-3.8375421503099005</v>
      </c>
      <c r="CF64">
        <v>-3.8387031836399501</v>
      </c>
      <c r="CG64">
        <v>-3.8407263732699448</v>
      </c>
      <c r="CH64">
        <v>-3.8408346437499858</v>
      </c>
      <c r="CI64" s="127">
        <v>-3.8412059157899421</v>
      </c>
      <c r="CJ64" t="str">
        <f>BT64</f>
        <v>23_ts</v>
      </c>
      <c r="CK64" s="39">
        <v>99.938093349738679</v>
      </c>
      <c r="CL64" s="39">
        <v>99.794209369147552</v>
      </c>
      <c r="CM64" s="39">
        <v>99.930060007920972</v>
      </c>
      <c r="CN64" s="39">
        <v>100.00149630256669</v>
      </c>
      <c r="CO64" s="39">
        <v>99.96577616298319</v>
      </c>
      <c r="CP64" s="39">
        <v>100.0304940265045</v>
      </c>
      <c r="CQ64" s="39">
        <v>100.06654242133283</v>
      </c>
      <c r="CR64" s="39">
        <v>99.736472544662305</v>
      </c>
      <c r="CS64" s="39">
        <v>99.939662764388117</v>
      </c>
      <c r="CT64" s="39">
        <v>99.969899117480423</v>
      </c>
      <c r="CU64" s="39">
        <v>100.02258828190139</v>
      </c>
      <c r="CV64" s="39">
        <v>100.0254079291753</v>
      </c>
      <c r="CW64" s="39">
        <v>100.03507682687433</v>
      </c>
      <c r="CX64" s="71" t="str">
        <f>BT64</f>
        <v>23_ts</v>
      </c>
      <c r="CY64" t="s">
        <v>820</v>
      </c>
      <c r="CZ64" s="71">
        <v>-0.55401399474074842</v>
      </c>
      <c r="DA64" s="71">
        <v>1.1003984390711912</v>
      </c>
      <c r="DB64" s="71">
        <v>5.5837967747702777E-2</v>
      </c>
      <c r="DC64" s="71">
        <v>-0.28269336735024919</v>
      </c>
      <c r="DD64" s="71">
        <v>-0.37146148872982476</v>
      </c>
      <c r="DE64" s="490">
        <v>-0.43599644823837158</v>
      </c>
      <c r="DF64" s="71">
        <v>-0.53296868962559885</v>
      </c>
      <c r="DG64" s="71">
        <v>-0.45228905396874769</v>
      </c>
      <c r="DH64" s="490">
        <v>-0.81227592476753785</v>
      </c>
      <c r="DI64" s="71">
        <v>-0.2653870380618415</v>
      </c>
      <c r="DJ64" s="490">
        <v>-9.2581909576408772E-2</v>
      </c>
      <c r="DK64" s="71">
        <v>-0.35499515620423971</v>
      </c>
      <c r="DL64" s="71">
        <v>-0.35995967885509217</v>
      </c>
      <c r="DM64" s="71">
        <v>-0.404394994564652</v>
      </c>
      <c r="DO64" s="71">
        <f t="shared" si="9"/>
        <v>-0.48620177951815519</v>
      </c>
      <c r="DP64" s="71">
        <f t="shared" si="10"/>
        <v>0.12624210066306302</v>
      </c>
    </row>
    <row r="65" spans="1:120" ht="17">
      <c r="A65" s="222" t="s">
        <v>75</v>
      </c>
      <c r="B65" s="222">
        <v>-2.1001726000000001</v>
      </c>
      <c r="C65" s="222">
        <v>-2.0814251650000002</v>
      </c>
      <c r="D65" s="222">
        <v>-2.089531161</v>
      </c>
      <c r="E65" s="222">
        <v>-2.0884849820000002</v>
      </c>
      <c r="F65" s="487">
        <v>-2.0933810570000002</v>
      </c>
      <c r="G65" s="222">
        <v>-2.0978926869999999</v>
      </c>
      <c r="H65" s="365">
        <v>-2.0999011489999999</v>
      </c>
      <c r="I65" s="222">
        <v>-2.0997672249999999</v>
      </c>
      <c r="J65" s="222">
        <v>-2.1012281229999998</v>
      </c>
      <c r="K65" s="222">
        <v>-2.101729948</v>
      </c>
      <c r="L65" s="222"/>
      <c r="M65" s="489">
        <v>-2.0959819999999998</v>
      </c>
      <c r="N65" s="222">
        <v>-2.0991895110000001</v>
      </c>
      <c r="O65" s="222">
        <v>-2.100625951</v>
      </c>
      <c r="P65" s="222">
        <v>-2.1005339090000001</v>
      </c>
      <c r="Q65" s="222">
        <v>-2.1006194979999999</v>
      </c>
      <c r="R65" s="222">
        <v>-2.1006208790000001</v>
      </c>
      <c r="S65" s="222" t="s">
        <v>75</v>
      </c>
      <c r="T65" s="478">
        <v>99.11</v>
      </c>
      <c r="U65" s="478">
        <v>99.49</v>
      </c>
      <c r="V65" s="478">
        <v>99.44</v>
      </c>
      <c r="W65" s="478">
        <v>99.68</v>
      </c>
      <c r="X65" s="478">
        <v>99.89</v>
      </c>
      <c r="Y65" s="478">
        <v>99.99</v>
      </c>
      <c r="Z65" s="478">
        <v>99.98</v>
      </c>
      <c r="AA65" s="478">
        <v>100.05</v>
      </c>
      <c r="AB65" s="478">
        <v>100.07</v>
      </c>
      <c r="AC65" s="478">
        <v>99.8</v>
      </c>
      <c r="AD65" s="478">
        <v>99.95</v>
      </c>
      <c r="AE65" s="478">
        <v>100.02</v>
      </c>
      <c r="AF65" s="478">
        <v>100.02</v>
      </c>
      <c r="AG65" s="478">
        <v>100.02</v>
      </c>
      <c r="AH65" s="478">
        <v>100.02</v>
      </c>
      <c r="AI65" s="478" t="s">
        <v>75</v>
      </c>
      <c r="AJ65" s="222" t="s">
        <v>118</v>
      </c>
      <c r="AK65" s="478">
        <v>10.36</v>
      </c>
      <c r="AL65" s="478">
        <v>0.65</v>
      </c>
      <c r="AM65" s="478">
        <v>0.61</v>
      </c>
      <c r="AN65" s="478">
        <v>0.38</v>
      </c>
      <c r="AO65" s="478">
        <v>0.11</v>
      </c>
      <c r="AP65" s="478">
        <v>0.28000000000000003</v>
      </c>
      <c r="AQ65" s="478">
        <v>0.13</v>
      </c>
      <c r="AR65" s="478">
        <v>0.41</v>
      </c>
      <c r="AS65" s="478">
        <v>-0.01</v>
      </c>
      <c r="AT65" s="491">
        <v>0.09</v>
      </c>
      <c r="AU65" s="491">
        <v>0.22</v>
      </c>
      <c r="AV65" s="478">
        <v>0.17</v>
      </c>
      <c r="AW65" s="491">
        <v>0.05</v>
      </c>
      <c r="AX65" s="478">
        <v>-0.08</v>
      </c>
      <c r="AY65" s="478">
        <v>-0.1</v>
      </c>
      <c r="AZ65" s="478">
        <v>0.03</v>
      </c>
      <c r="BA65" s="222"/>
      <c r="BB65" s="478">
        <v>-0.15</v>
      </c>
      <c r="BC65" s="478">
        <v>0.05</v>
      </c>
      <c r="BD65" s="478"/>
      <c r="BE65" s="222" t="s">
        <v>118</v>
      </c>
      <c r="BF65" s="222" t="s">
        <v>75</v>
      </c>
      <c r="BG65" s="492">
        <v>21.92</v>
      </c>
      <c r="BH65" s="492">
        <v>21.13</v>
      </c>
      <c r="BI65" s="493">
        <v>22.01</v>
      </c>
      <c r="BJ65" s="493">
        <v>22.12</v>
      </c>
      <c r="BK65" s="493">
        <v>21.18</v>
      </c>
      <c r="BL65" s="365">
        <v>-1125.7171740000001</v>
      </c>
      <c r="BM65" s="494">
        <v>-1125.7076</v>
      </c>
      <c r="BN65" s="494">
        <v>-1125.6393599999999</v>
      </c>
      <c r="BO65" s="222">
        <v>-6.8237552000000007E-2</v>
      </c>
      <c r="BP65" s="496">
        <v>0.09</v>
      </c>
      <c r="BQ65" s="496">
        <v>0.2</v>
      </c>
      <c r="BR65" s="504">
        <v>0.06</v>
      </c>
      <c r="BT65" s="439" t="s">
        <v>75</v>
      </c>
      <c r="BU65">
        <v>-2.0218527991054698</v>
      </c>
      <c r="BV65">
        <v>-2.016684562</v>
      </c>
      <c r="BW65" s="224">
        <v>-2.0181578999999998</v>
      </c>
      <c r="BX65">
        <v>-2.0207853619999998</v>
      </c>
      <c r="BY65" s="445">
        <v>-2.0221970859999998</v>
      </c>
      <c r="BZ65">
        <v>-2.0219569910000001</v>
      </c>
      <c r="CA65" s="445">
        <v>-2.022727837719791</v>
      </c>
      <c r="CB65" s="445">
        <v>-2.0234825273491688</v>
      </c>
      <c r="CD65" s="266">
        <v>-2.019020566430072</v>
      </c>
      <c r="CE65">
        <v>-2.0213601153100171</v>
      </c>
      <c r="CF65">
        <v>-2.0213854325900229</v>
      </c>
      <c r="CG65">
        <v>-2.0222112531000676</v>
      </c>
      <c r="CH65">
        <v>-2.0222869013598483</v>
      </c>
      <c r="CI65" s="127">
        <v>-2.0226109384300344</v>
      </c>
      <c r="CJ65" t="str">
        <f>BT65</f>
        <v>26_end</v>
      </c>
      <c r="CK65" s="39">
        <v>99.744381138540035</v>
      </c>
      <c r="CL65" s="39">
        <v>99.817251824311612</v>
      </c>
      <c r="CM65" s="39">
        <v>99.947205003947744</v>
      </c>
      <c r="CN65" s="39">
        <v>100.01702828686057</v>
      </c>
      <c r="CO65" s="39">
        <v>100.00515328784452</v>
      </c>
      <c r="CP65" s="39">
        <v>100.04327904656108</v>
      </c>
      <c r="CQ65" s="39">
        <v>100.08060568229399</v>
      </c>
      <c r="CR65" s="39">
        <v>99.859918947776478</v>
      </c>
      <c r="CS65" s="39">
        <v>99.975632064032027</v>
      </c>
      <c r="CT65" s="39">
        <v>99.976884246189755</v>
      </c>
      <c r="CU65" s="39">
        <v>100.01772898574794</v>
      </c>
      <c r="CV65" s="39">
        <v>100.02147051726865</v>
      </c>
      <c r="CW65" s="39">
        <v>100.03749725622458</v>
      </c>
      <c r="CX65" s="71" t="str">
        <f>BT65</f>
        <v>26_end</v>
      </c>
      <c r="CY65" t="s">
        <v>118</v>
      </c>
      <c r="CZ65" s="71">
        <v>9.5659470981557462</v>
      </c>
      <c r="DA65" s="71">
        <v>0.43330697018174469</v>
      </c>
      <c r="DB65" s="71">
        <v>0.11355448438069615</v>
      </c>
      <c r="DC65" s="71">
        <v>0.20652629190080596</v>
      </c>
      <c r="DD65" s="71">
        <v>8.0378684625120655E-2</v>
      </c>
      <c r="DE65" s="490">
        <v>5.8771650011793852E-2</v>
      </c>
      <c r="DF65" s="71">
        <v>0.27526010374390947</v>
      </c>
      <c r="DG65" s="71">
        <v>-3.4484667199237096E-2</v>
      </c>
      <c r="DH65" s="490">
        <v>0.21847345785444894</v>
      </c>
      <c r="DI65" s="71">
        <v>0.16774203815653976</v>
      </c>
      <c r="DJ65" s="490">
        <v>8.8110467696408179E-2</v>
      </c>
      <c r="DK65" s="71">
        <v>-5.8635917230045465E-3</v>
      </c>
      <c r="DL65" s="71">
        <v>-1.4962184639255582E-2</v>
      </c>
      <c r="DM65" s="71">
        <v>3.6972767145881491E-2</v>
      </c>
      <c r="DO65" s="71">
        <f t="shared" si="9"/>
        <v>-5.2850621432710909E-2</v>
      </c>
      <c r="DP65" s="71">
        <f t="shared" si="10"/>
        <v>3.7888436793455327E-2</v>
      </c>
    </row>
    <row r="66" spans="1:120" ht="17">
      <c r="A66" s="222" t="s">
        <v>76</v>
      </c>
      <c r="B66" s="222">
        <v>-2.116058523</v>
      </c>
      <c r="C66" s="222">
        <v>-2.0983317869999998</v>
      </c>
      <c r="D66" s="222">
        <v>-2.1063788219999999</v>
      </c>
      <c r="E66" s="222">
        <v>-2.104921933</v>
      </c>
      <c r="F66" s="487">
        <v>-2.109425705</v>
      </c>
      <c r="G66" s="222">
        <v>-2.1141643389999998</v>
      </c>
      <c r="H66" s="365">
        <v>-2.1159167569999999</v>
      </c>
      <c r="I66" s="222">
        <v>-2.1157886189999999</v>
      </c>
      <c r="J66" s="222">
        <v>-2.1176675989999998</v>
      </c>
      <c r="K66" s="222">
        <v>-2.1175124159999998</v>
      </c>
      <c r="L66" s="222"/>
      <c r="M66" s="489">
        <v>-2.1122359999999998</v>
      </c>
      <c r="N66" s="222">
        <v>-2.1152641540000001</v>
      </c>
      <c r="O66" s="222">
        <v>-2.1164622689999999</v>
      </c>
      <c r="P66" s="222">
        <v>-2.116270643</v>
      </c>
      <c r="Q66" s="222">
        <v>-2.1163420730000002</v>
      </c>
      <c r="R66" s="222">
        <v>-2.1165537329999999</v>
      </c>
      <c r="S66" s="222" t="s">
        <v>76</v>
      </c>
      <c r="T66" s="478">
        <v>99.16</v>
      </c>
      <c r="U66" s="478">
        <v>99.54</v>
      </c>
      <c r="V66" s="478">
        <v>99.47</v>
      </c>
      <c r="W66" s="478">
        <v>99.69</v>
      </c>
      <c r="X66" s="478">
        <v>99.91</v>
      </c>
      <c r="Y66" s="478">
        <v>99.99</v>
      </c>
      <c r="Z66" s="478">
        <v>99.99</v>
      </c>
      <c r="AA66" s="478">
        <v>100.08</v>
      </c>
      <c r="AB66" s="478">
        <v>100.07</v>
      </c>
      <c r="AC66" s="478">
        <v>99.82</v>
      </c>
      <c r="AD66" s="478">
        <v>99.96</v>
      </c>
      <c r="AE66" s="478">
        <v>100.02</v>
      </c>
      <c r="AF66" s="478">
        <v>100.01</v>
      </c>
      <c r="AG66" s="478">
        <v>100.01</v>
      </c>
      <c r="AH66" s="478">
        <v>100.02</v>
      </c>
      <c r="AI66" s="478" t="s">
        <v>76</v>
      </c>
      <c r="AJ66" s="222" t="s">
        <v>119</v>
      </c>
      <c r="AK66" s="478">
        <v>0.39</v>
      </c>
      <c r="AL66" s="478">
        <v>0.01</v>
      </c>
      <c r="AM66" s="478">
        <v>0</v>
      </c>
      <c r="AN66" s="478">
        <v>0.03</v>
      </c>
      <c r="AO66" s="478">
        <v>0.01</v>
      </c>
      <c r="AP66" s="478">
        <v>0.04</v>
      </c>
      <c r="AQ66" s="478">
        <v>0.05</v>
      </c>
      <c r="AR66" s="478">
        <v>0.06</v>
      </c>
      <c r="AS66" s="478">
        <v>0.06</v>
      </c>
      <c r="AT66" s="491">
        <v>0.01</v>
      </c>
      <c r="AU66" s="491">
        <v>-0.01</v>
      </c>
      <c r="AV66" s="478">
        <v>0.05</v>
      </c>
      <c r="AW66" s="491">
        <v>0.08</v>
      </c>
      <c r="AX66" s="478">
        <v>0.01</v>
      </c>
      <c r="AY66" s="478">
        <v>0.01</v>
      </c>
      <c r="AZ66" s="478">
        <v>0</v>
      </c>
      <c r="BA66" s="222"/>
      <c r="BB66" s="478">
        <v>-0.02</v>
      </c>
      <c r="BC66" s="478">
        <v>0.03</v>
      </c>
      <c r="BD66" s="478"/>
      <c r="BE66" s="222" t="s">
        <v>119</v>
      </c>
      <c r="BF66" s="222" t="s">
        <v>76</v>
      </c>
      <c r="BG66" s="492">
        <v>-7.0000000000000007E-2</v>
      </c>
      <c r="BH66" s="492">
        <v>-0.13</v>
      </c>
      <c r="BI66" s="493">
        <v>-0.1</v>
      </c>
      <c r="BJ66" s="493">
        <v>-0.11</v>
      </c>
      <c r="BK66" s="493">
        <v>-0.16</v>
      </c>
      <c r="BL66" s="365">
        <v>-1125.7524129999999</v>
      </c>
      <c r="BM66" s="494">
        <v>-1125.7430300000001</v>
      </c>
      <c r="BN66" s="494">
        <v>-1125.67338</v>
      </c>
      <c r="BO66" s="222">
        <v>-6.9645921999999999E-2</v>
      </c>
      <c r="BP66" s="496">
        <v>-0.03</v>
      </c>
      <c r="BQ66" s="496">
        <v>-0.04</v>
      </c>
      <c r="BR66" s="504">
        <v>-0.04</v>
      </c>
      <c r="BT66" s="439" t="s">
        <v>76</v>
      </c>
      <c r="BU66">
        <v>-2.0365613184663398</v>
      </c>
      <c r="BV66">
        <v>-2.0320568730000002</v>
      </c>
      <c r="BW66" s="224">
        <v>-2.032990098</v>
      </c>
      <c r="BX66">
        <v>-2.0357749620000001</v>
      </c>
      <c r="BY66" s="445">
        <v>-2.0369668779999999</v>
      </c>
      <c r="BZ66">
        <v>-2.036759231</v>
      </c>
      <c r="CA66" s="445">
        <v>-2.0378338046028315</v>
      </c>
      <c r="CB66" s="445">
        <v>-2.038052173788083</v>
      </c>
      <c r="CD66" s="266">
        <v>-2.03409351212008</v>
      </c>
      <c r="CE66">
        <v>-2.0362559179800428</v>
      </c>
      <c r="CF66">
        <v>-2.0360492335200888</v>
      </c>
      <c r="CG66">
        <v>-2.036863683960064</v>
      </c>
      <c r="CH66">
        <v>-2.0369272100099352</v>
      </c>
      <c r="CI66" s="127">
        <v>-2.0373688925801616</v>
      </c>
      <c r="CJ66" t="str">
        <f>BT66</f>
        <v>26_start</v>
      </c>
      <c r="CK66" s="39">
        <v>99.778821024169716</v>
      </c>
      <c r="CL66" s="39">
        <v>99.824644589192673</v>
      </c>
      <c r="CM66" s="39">
        <v>99.961388028967775</v>
      </c>
      <c r="CN66" s="39">
        <v>100.01991393679054</v>
      </c>
      <c r="CO66" s="39">
        <v>100.00971797568116</v>
      </c>
      <c r="CP66" s="39">
        <v>100.06248209297475</v>
      </c>
      <c r="CQ66" s="39">
        <v>100.07320453885798</v>
      </c>
      <c r="CR66" s="39">
        <v>99.878824844413813</v>
      </c>
      <c r="CS66" s="39">
        <v>99.985004110432243</v>
      </c>
      <c r="CT66" s="39">
        <v>99.974855412326278</v>
      </c>
      <c r="CU66" s="39">
        <v>100.01484686422071</v>
      </c>
      <c r="CV66" s="39">
        <v>100.01796614421956</v>
      </c>
      <c r="CW66" s="39">
        <v>100.03965380794082</v>
      </c>
      <c r="CX66" s="71" t="str">
        <f>BT66</f>
        <v>26_start</v>
      </c>
      <c r="CY66" t="s">
        <v>119</v>
      </c>
      <c r="CZ66" s="71">
        <v>0.33621146827587312</v>
      </c>
      <c r="DA66" s="71">
        <v>1.6771410607031134E-2</v>
      </c>
      <c r="DB66" s="71">
        <v>3.5944963379488548E-2</v>
      </c>
      <c r="DC66" s="71">
        <v>3.0145520580510621E-2</v>
      </c>
      <c r="DD66" s="71">
        <v>4.1929521480956189E-2</v>
      </c>
      <c r="DE66" s="490">
        <v>-3.8941388242008657E-5</v>
      </c>
      <c r="DF66" s="71">
        <v>2.5858007830437763E-2</v>
      </c>
      <c r="DG66" s="71">
        <v>5.2659410620814029E-2</v>
      </c>
      <c r="DH66" s="490">
        <v>-1.0207525729787115E-2</v>
      </c>
      <c r="DI66" s="71">
        <v>5.0219982469946356E-2</v>
      </c>
      <c r="DJ66" s="490">
        <v>0.11617170785108238</v>
      </c>
      <c r="DK66" s="71">
        <v>2.9332475415922321E-2</v>
      </c>
      <c r="DL66" s="71">
        <v>2.7840684378969305E-2</v>
      </c>
      <c r="DM66" s="71">
        <v>5.9519672564715687E-3</v>
      </c>
      <c r="DO66" s="71">
        <f t="shared" si="9"/>
        <v>-1.408714080165771E-2</v>
      </c>
      <c r="DP66" s="71">
        <f t="shared" si="10"/>
        <v>4.1927825180627015E-2</v>
      </c>
    </row>
    <row r="67" spans="1:120" ht="17">
      <c r="A67" s="222" t="s">
        <v>77</v>
      </c>
      <c r="B67" s="222">
        <v>-2.0995478849999998</v>
      </c>
      <c r="C67" s="222">
        <v>-2.0807880409999999</v>
      </c>
      <c r="D67" s="222">
        <v>-2.0889025000000001</v>
      </c>
      <c r="E67" s="222">
        <v>-2.0878108219999998</v>
      </c>
      <c r="F67" s="487">
        <v>-2.0927371039999998</v>
      </c>
      <c r="G67" s="222">
        <v>-2.0972065830000002</v>
      </c>
      <c r="H67" s="365">
        <v>-2.0992000289999999</v>
      </c>
      <c r="I67" s="222">
        <v>-2.0991322480000001</v>
      </c>
      <c r="J67" s="222">
        <v>-2.1005108570000002</v>
      </c>
      <c r="K67" s="222">
        <v>-2.1010151559999999</v>
      </c>
      <c r="L67" s="222"/>
      <c r="M67" s="489">
        <v>-2.0953759999999999</v>
      </c>
      <c r="N67" s="222">
        <v>-2.098486356</v>
      </c>
      <c r="O67" s="222">
        <v>-2.0998699489999999</v>
      </c>
      <c r="P67" s="222">
        <v>-2.0998883739999998</v>
      </c>
      <c r="Q67" s="222">
        <v>-2.099982947</v>
      </c>
      <c r="R67" s="222">
        <v>-2.0999962060000001</v>
      </c>
      <c r="S67" s="222" t="s">
        <v>77</v>
      </c>
      <c r="T67" s="478">
        <v>99.11</v>
      </c>
      <c r="U67" s="478">
        <v>99.49</v>
      </c>
      <c r="V67" s="478">
        <v>99.44</v>
      </c>
      <c r="W67" s="478">
        <v>99.68</v>
      </c>
      <c r="X67" s="478">
        <v>99.89</v>
      </c>
      <c r="Y67" s="478">
        <v>99.98</v>
      </c>
      <c r="Z67" s="478">
        <v>99.98</v>
      </c>
      <c r="AA67" s="478">
        <v>100.05</v>
      </c>
      <c r="AB67" s="478">
        <v>100.07</v>
      </c>
      <c r="AC67" s="478">
        <v>99.8</v>
      </c>
      <c r="AD67" s="478">
        <v>99.95</v>
      </c>
      <c r="AE67" s="478">
        <v>100.02</v>
      </c>
      <c r="AF67" s="478">
        <v>100.02</v>
      </c>
      <c r="AG67" s="478">
        <v>100.02</v>
      </c>
      <c r="AH67" s="478">
        <v>100.02</v>
      </c>
      <c r="AI67" s="478" t="s">
        <v>77</v>
      </c>
      <c r="AJ67" s="222" t="s">
        <v>820</v>
      </c>
      <c r="AK67" s="478">
        <v>9.9700000000000006</v>
      </c>
      <c r="AL67" s="478">
        <v>0.64</v>
      </c>
      <c r="AM67" s="478">
        <v>0.6</v>
      </c>
      <c r="AN67" s="478">
        <v>0.35</v>
      </c>
      <c r="AO67" s="478">
        <v>0.1</v>
      </c>
      <c r="AP67" s="478">
        <v>0.24</v>
      </c>
      <c r="AQ67" s="478">
        <v>0.08</v>
      </c>
      <c r="AR67" s="478">
        <v>0.35</v>
      </c>
      <c r="AS67" s="478">
        <v>-0.06</v>
      </c>
      <c r="AT67" s="491">
        <v>0.09</v>
      </c>
      <c r="AU67" s="491">
        <v>0.23</v>
      </c>
      <c r="AV67" s="478">
        <v>0.12</v>
      </c>
      <c r="AW67" s="491">
        <v>-0.03</v>
      </c>
      <c r="AX67" s="478">
        <v>-0.09</v>
      </c>
      <c r="AY67" s="478">
        <v>-0.1</v>
      </c>
      <c r="AZ67" s="478">
        <v>0.03</v>
      </c>
      <c r="BA67" s="222"/>
      <c r="BB67" s="478">
        <v>-0.12</v>
      </c>
      <c r="BC67" s="478">
        <v>0.02</v>
      </c>
      <c r="BD67" s="478"/>
      <c r="BE67" s="222" t="s">
        <v>820</v>
      </c>
      <c r="BF67" s="222" t="s">
        <v>77</v>
      </c>
      <c r="BG67" s="492">
        <v>21.99</v>
      </c>
      <c r="BH67" s="492">
        <v>21.25</v>
      </c>
      <c r="BI67" s="493">
        <v>22.11</v>
      </c>
      <c r="BJ67" s="493">
        <v>22.23</v>
      </c>
      <c r="BK67" s="493">
        <v>21.35</v>
      </c>
      <c r="BL67" s="365">
        <v>-1125.717337</v>
      </c>
      <c r="BM67" s="494">
        <v>-1125.70778</v>
      </c>
      <c r="BN67" s="494">
        <v>-1125.6396299999999</v>
      </c>
      <c r="BO67" s="222">
        <v>-6.8153353E-2</v>
      </c>
      <c r="BP67" s="496">
        <v>0.12</v>
      </c>
      <c r="BQ67" s="496">
        <v>0.24</v>
      </c>
      <c r="BR67" s="504">
        <v>0.09</v>
      </c>
      <c r="BT67" s="439" t="s">
        <v>77</v>
      </c>
      <c r="BU67">
        <v>-2.0213170120484198</v>
      </c>
      <c r="BV67">
        <v>-2.0161220480000002</v>
      </c>
      <c r="BW67" s="224">
        <v>-2.0175648310000001</v>
      </c>
      <c r="BX67">
        <v>-2.020201535</v>
      </c>
      <c r="BY67" s="445">
        <v>-2.0215944800000001</v>
      </c>
      <c r="BZ67">
        <v>-2.0214212659999999</v>
      </c>
      <c r="CA67" s="445">
        <v>-2.0221508433059912</v>
      </c>
      <c r="CB67" s="445">
        <v>-2.0228628221831166</v>
      </c>
      <c r="CD67" s="266">
        <v>-2.0185010461000275</v>
      </c>
      <c r="CE67">
        <v>-2.0207442976200127</v>
      </c>
      <c r="CF67">
        <v>-2.0206645141399804</v>
      </c>
      <c r="CG67">
        <v>-2.0216287217699573</v>
      </c>
      <c r="CH67">
        <v>-2.021706747349981</v>
      </c>
      <c r="CI67" s="127">
        <v>-2.0220656663097998</v>
      </c>
      <c r="CJ67" t="str">
        <f>BT67</f>
        <v>26_ts</v>
      </c>
      <c r="CK67" s="39">
        <v>99.742991128187512</v>
      </c>
      <c r="CL67" s="39">
        <v>99.814369491472419</v>
      </c>
      <c r="CM67" s="39">
        <v>99.944814344223545</v>
      </c>
      <c r="CN67" s="39">
        <v>100.01372708733594</v>
      </c>
      <c r="CO67" s="39">
        <v>100.00515772394724</v>
      </c>
      <c r="CP67" s="39">
        <v>100.0412518794727</v>
      </c>
      <c r="CQ67" s="39">
        <v>100.0764753932947</v>
      </c>
      <c r="CR67" s="39">
        <v>99.860686575554084</v>
      </c>
      <c r="CS67" s="39">
        <v>99.971666273771334</v>
      </c>
      <c r="CT67" s="39">
        <v>99.967719169999057</v>
      </c>
      <c r="CU67" s="39">
        <v>100.01542111997671</v>
      </c>
      <c r="CV67" s="39">
        <v>100.01928125569805</v>
      </c>
      <c r="CW67" s="39">
        <v>100.03703794392059</v>
      </c>
      <c r="CX67" s="71" t="str">
        <f>BT67</f>
        <v>26_ts</v>
      </c>
      <c r="CY67" t="s">
        <v>820</v>
      </c>
      <c r="CZ67" s="71">
        <v>9.2297356298798725</v>
      </c>
      <c r="DA67" s="71">
        <v>0.41653555957471511</v>
      </c>
      <c r="DB67" s="71">
        <v>7.7609521001209103E-2</v>
      </c>
      <c r="DC67" s="71">
        <v>0.1763807713202965</v>
      </c>
      <c r="DD67" s="71">
        <v>3.84491631441648E-2</v>
      </c>
      <c r="DE67" s="490">
        <v>5.8810591400037637E-2</v>
      </c>
      <c r="DF67" s="71">
        <v>0.24940209591347265</v>
      </c>
      <c r="DG67" s="71">
        <v>-8.7144077820051569E-2</v>
      </c>
      <c r="DH67" s="490">
        <v>0.22868098358423694</v>
      </c>
      <c r="DI67" s="71">
        <v>0.11752205568659413</v>
      </c>
      <c r="DJ67" s="490">
        <v>-2.8061240154674039E-2</v>
      </c>
      <c r="DK67" s="71">
        <v>-3.5196067138926423E-2</v>
      </c>
      <c r="DL67" s="71">
        <v>-4.2802869018224499E-2</v>
      </c>
      <c r="DM67" s="71">
        <v>3.1020799889409645E-2</v>
      </c>
      <c r="DO67" s="71">
        <f t="shared" si="9"/>
        <v>-3.8763480631052616E-2</v>
      </c>
      <c r="DP67" s="71">
        <f t="shared" si="10"/>
        <v>4.0393883871718828E-3</v>
      </c>
    </row>
    <row r="68" spans="1:120" ht="17">
      <c r="A68" s="222" t="s">
        <v>78</v>
      </c>
      <c r="B68" s="222">
        <v>-2.4298629310000002</v>
      </c>
      <c r="C68" s="222">
        <v>-2.4087462830000002</v>
      </c>
      <c r="D68" s="222">
        <v>-2.4167849939999999</v>
      </c>
      <c r="E68" s="222">
        <v>-2.4166389499999998</v>
      </c>
      <c r="F68" s="487">
        <v>-2.420490246</v>
      </c>
      <c r="G68" s="222">
        <v>-2.426099668</v>
      </c>
      <c r="H68" s="365">
        <v>-2.4284982400000001</v>
      </c>
      <c r="I68" s="222">
        <v>-2.428281508</v>
      </c>
      <c r="J68" s="222">
        <v>-2.430246699</v>
      </c>
      <c r="K68" s="222">
        <v>-2.4306822530000001</v>
      </c>
      <c r="L68" s="222"/>
      <c r="M68" s="489">
        <v>-2.4230659999999999</v>
      </c>
      <c r="N68" s="222">
        <v>-2.4274087190000002</v>
      </c>
      <c r="O68" s="222">
        <v>-2.4293097659999998</v>
      </c>
      <c r="P68" s="222">
        <v>-2.4289287239999999</v>
      </c>
      <c r="Q68" s="222">
        <v>-2.4290412049999999</v>
      </c>
      <c r="R68" s="222">
        <v>-2.4292562470000001</v>
      </c>
      <c r="S68" s="222" t="s">
        <v>78</v>
      </c>
      <c r="T68" s="478">
        <v>99.13</v>
      </c>
      <c r="U68" s="478">
        <v>99.46</v>
      </c>
      <c r="V68" s="478">
        <v>99.46</v>
      </c>
      <c r="W68" s="478">
        <v>99.61</v>
      </c>
      <c r="X68" s="478">
        <v>99.85</v>
      </c>
      <c r="Y68" s="478">
        <v>99.94</v>
      </c>
      <c r="Z68" s="478">
        <v>99.93</v>
      </c>
      <c r="AA68" s="478">
        <v>100.02</v>
      </c>
      <c r="AB68" s="478">
        <v>100.03</v>
      </c>
      <c r="AC68" s="478">
        <v>99.72</v>
      </c>
      <c r="AD68" s="478">
        <v>99.9</v>
      </c>
      <c r="AE68" s="478">
        <v>99.98</v>
      </c>
      <c r="AF68" s="478">
        <v>99.96</v>
      </c>
      <c r="AG68" s="478">
        <v>99.97</v>
      </c>
      <c r="AH68" s="478">
        <v>99.98</v>
      </c>
      <c r="AI68" s="478" t="s">
        <v>78</v>
      </c>
      <c r="AJ68" s="222" t="s">
        <v>118</v>
      </c>
      <c r="AK68" s="478">
        <v>3.01</v>
      </c>
      <c r="AL68" s="478">
        <v>-0.24</v>
      </c>
      <c r="AM68" s="478">
        <v>-0.01</v>
      </c>
      <c r="AN68" s="478">
        <v>-0.27</v>
      </c>
      <c r="AO68" s="478">
        <v>-0.01</v>
      </c>
      <c r="AP68" s="478">
        <v>-0.03</v>
      </c>
      <c r="AQ68" s="478">
        <v>-0.06</v>
      </c>
      <c r="AR68" s="478">
        <v>-0.04</v>
      </c>
      <c r="AS68" s="478">
        <v>-0.09</v>
      </c>
      <c r="AT68" s="491">
        <v>-0.1</v>
      </c>
      <c r="AU68" s="491">
        <v>0.11</v>
      </c>
      <c r="AV68" s="478">
        <v>0.05</v>
      </c>
      <c r="AW68" s="491">
        <v>0.01</v>
      </c>
      <c r="AX68" s="478">
        <v>-0.02</v>
      </c>
      <c r="AY68" s="478">
        <v>-0.01</v>
      </c>
      <c r="AZ68" s="478">
        <v>-0.04</v>
      </c>
      <c r="BA68" s="222"/>
      <c r="BB68" s="478">
        <v>-0.03</v>
      </c>
      <c r="BC68" s="478">
        <v>0.02</v>
      </c>
      <c r="BD68" s="478"/>
      <c r="BE68" s="222" t="s">
        <v>118</v>
      </c>
      <c r="BF68" s="222" t="s">
        <v>78</v>
      </c>
      <c r="BG68" s="492">
        <v>16.09</v>
      </c>
      <c r="BH68" s="492">
        <v>15.68</v>
      </c>
      <c r="BI68" s="493">
        <v>16.09</v>
      </c>
      <c r="BJ68" s="493">
        <v>15.85</v>
      </c>
      <c r="BK68" s="493">
        <v>15.68</v>
      </c>
      <c r="BL68" s="365">
        <v>-1207.475504</v>
      </c>
      <c r="BM68" s="494">
        <v>-1207.46586</v>
      </c>
      <c r="BN68" s="494">
        <v>-1207.38732</v>
      </c>
      <c r="BO68" s="222">
        <v>-7.8543671999999995E-2</v>
      </c>
      <c r="BP68" s="496">
        <v>-0.01</v>
      </c>
      <c r="BQ68" s="496">
        <v>-0.24</v>
      </c>
      <c r="BR68" s="504">
        <v>0</v>
      </c>
      <c r="BT68" s="439" t="s">
        <v>78</v>
      </c>
      <c r="BU68">
        <v>-2.3409114716519999</v>
      </c>
      <c r="BV68">
        <v>-2.3346909810000001</v>
      </c>
      <c r="BW68" s="224">
        <v>-2.3355117559999998</v>
      </c>
      <c r="BX68">
        <v>-2.3387832730000002</v>
      </c>
      <c r="BY68" s="445">
        <v>-2.3404327380000001</v>
      </c>
      <c r="BZ68">
        <v>-2.3400966809999999</v>
      </c>
      <c r="CA68" s="445">
        <v>-2.3412018968809107</v>
      </c>
      <c r="CB68" s="445">
        <v>-2.3419346537533672</v>
      </c>
      <c r="CD68" s="266">
        <v>-2.3361040432700975</v>
      </c>
      <c r="CE68">
        <v>-2.3393194372399648</v>
      </c>
      <c r="CF68">
        <v>-2.3391703012800917</v>
      </c>
      <c r="CG68">
        <v>-2.3402932485500969</v>
      </c>
      <c r="CH68">
        <v>-2.3403924839799402</v>
      </c>
      <c r="CI68" s="127">
        <v>-2.340924938460148</v>
      </c>
      <c r="CJ68" t="str">
        <f>BT68</f>
        <v>27_end</v>
      </c>
      <c r="CK68" s="39">
        <v>99.734270572495845</v>
      </c>
      <c r="CL68" s="39">
        <v>99.769332769846727</v>
      </c>
      <c r="CM68" s="39">
        <v>99.909086751986493</v>
      </c>
      <c r="CN68" s="39">
        <v>99.979549262849233</v>
      </c>
      <c r="CO68" s="39">
        <v>99.96519344443962</v>
      </c>
      <c r="CP68" s="39">
        <v>100.01240650201547</v>
      </c>
      <c r="CQ68" s="39">
        <v>100.04370870550886</v>
      </c>
      <c r="CR68" s="39">
        <v>99.794634336235291</v>
      </c>
      <c r="CS68" s="39">
        <v>99.931990832147463</v>
      </c>
      <c r="CT68" s="39">
        <v>99.925619982088463</v>
      </c>
      <c r="CU68" s="39">
        <v>99.973590496292175</v>
      </c>
      <c r="CV68" s="39">
        <v>99.977829675391632</v>
      </c>
      <c r="CW68" s="39">
        <v>100.00057528053971</v>
      </c>
      <c r="CX68" s="71" t="str">
        <f>BT68</f>
        <v>27_end</v>
      </c>
      <c r="CY68" t="s">
        <v>118</v>
      </c>
      <c r="CZ68" s="71">
        <v>2.5868765119195567</v>
      </c>
      <c r="DA68" s="71">
        <v>-7.791131596566192E-3</v>
      </c>
      <c r="DB68" s="71">
        <v>3.2417404323741295E-3</v>
      </c>
      <c r="DC68" s="71">
        <v>-1.2215073571710811E-2</v>
      </c>
      <c r="DD68" s="71">
        <v>-2.7082656155031248E-2</v>
      </c>
      <c r="DE68" s="490">
        <v>-7.7959243886486895E-2</v>
      </c>
      <c r="DF68" s="71">
        <v>-2.3642255357122732E-2</v>
      </c>
      <c r="DG68" s="71">
        <v>-4.0620291992336521E-2</v>
      </c>
      <c r="DH68" s="490">
        <v>9.2923785421021865E-2</v>
      </c>
      <c r="DI68" s="71">
        <v>3.8054354731167805E-2</v>
      </c>
      <c r="DJ68" s="490">
        <v>3.91491205114054E-2</v>
      </c>
      <c r="DK68" s="71">
        <v>-2.8031638713294615E-2</v>
      </c>
      <c r="DL68" s="71">
        <v>-2.4103247350148571E-2</v>
      </c>
      <c r="DM68" s="71">
        <v>-5.979304473147673E-2</v>
      </c>
      <c r="DO68" s="71">
        <f t="shared" si="9"/>
        <v>-6.1622018325644623E-2</v>
      </c>
      <c r="DP68" s="71">
        <f t="shared" si="10"/>
        <v>3.7518770975496052E-2</v>
      </c>
    </row>
    <row r="69" spans="1:120" ht="17">
      <c r="A69" s="222" t="s">
        <v>79</v>
      </c>
      <c r="B69" s="222">
        <v>-2.4356627770000001</v>
      </c>
      <c r="C69" s="222">
        <v>-2.414657273</v>
      </c>
      <c r="D69" s="222">
        <v>-2.4230357439999999</v>
      </c>
      <c r="E69" s="222">
        <v>-2.4219602500000001</v>
      </c>
      <c r="F69" s="487">
        <v>-2.4262382210000002</v>
      </c>
      <c r="G69" s="222">
        <v>-2.4317240939999998</v>
      </c>
      <c r="H69" s="365">
        <v>-2.4340536899999998</v>
      </c>
      <c r="I69" s="222">
        <v>-2.433811317</v>
      </c>
      <c r="J69" s="222">
        <v>-2.4357797849999998</v>
      </c>
      <c r="K69" s="222">
        <v>-2.4361748969999999</v>
      </c>
      <c r="L69" s="222"/>
      <c r="M69" s="489">
        <v>-2.4284319999999999</v>
      </c>
      <c r="N69" s="222">
        <v>-2.4332613489999999</v>
      </c>
      <c r="O69" s="222">
        <v>-2.435222607</v>
      </c>
      <c r="P69" s="222">
        <v>-2.4347982699999999</v>
      </c>
      <c r="Q69" s="222">
        <v>-2.434895434</v>
      </c>
      <c r="R69" s="222">
        <v>-2.4350346389999999</v>
      </c>
      <c r="S69" s="222" t="s">
        <v>79</v>
      </c>
      <c r="T69" s="478">
        <v>99.14</v>
      </c>
      <c r="U69" s="478">
        <v>99.48</v>
      </c>
      <c r="V69" s="478">
        <v>99.44</v>
      </c>
      <c r="W69" s="478">
        <v>99.61</v>
      </c>
      <c r="X69" s="478">
        <v>99.84</v>
      </c>
      <c r="Y69" s="478">
        <v>99.93</v>
      </c>
      <c r="Z69" s="478">
        <v>99.92</v>
      </c>
      <c r="AA69" s="478">
        <v>100</v>
      </c>
      <c r="AB69" s="478">
        <v>100.02</v>
      </c>
      <c r="AC69" s="478">
        <v>99.7</v>
      </c>
      <c r="AD69" s="478">
        <v>99.9</v>
      </c>
      <c r="AE69" s="478">
        <v>99.98</v>
      </c>
      <c r="AF69" s="478">
        <v>99.96</v>
      </c>
      <c r="AG69" s="478">
        <v>99.97</v>
      </c>
      <c r="AH69" s="478">
        <v>99.97</v>
      </c>
      <c r="AI69" s="478" t="s">
        <v>79</v>
      </c>
      <c r="AJ69" s="222" t="s">
        <v>119</v>
      </c>
      <c r="AK69" s="478">
        <v>-0.63</v>
      </c>
      <c r="AL69" s="478">
        <v>-0.31</v>
      </c>
      <c r="AM69" s="478">
        <v>-0.28999999999999998</v>
      </c>
      <c r="AN69" s="478">
        <v>0.03</v>
      </c>
      <c r="AO69" s="478">
        <v>0.03</v>
      </c>
      <c r="AP69" s="478">
        <v>0.08</v>
      </c>
      <c r="AQ69" s="478">
        <v>0.09</v>
      </c>
      <c r="AR69" s="478">
        <v>0.12</v>
      </c>
      <c r="AS69" s="478">
        <v>0.1</v>
      </c>
      <c r="AT69" s="491">
        <v>7.0000000000000007E-2</v>
      </c>
      <c r="AU69" s="491">
        <v>0.38</v>
      </c>
      <c r="AV69" s="478">
        <v>0.02</v>
      </c>
      <c r="AW69" s="491">
        <v>-0.06</v>
      </c>
      <c r="AX69" s="478">
        <v>-0.06</v>
      </c>
      <c r="AY69" s="478">
        <v>-0.04</v>
      </c>
      <c r="AZ69" s="478">
        <v>-0.03</v>
      </c>
      <c r="BA69" s="222"/>
      <c r="BB69" s="478">
        <v>-0.06</v>
      </c>
      <c r="BC69" s="478">
        <v>0.02</v>
      </c>
      <c r="BD69" s="478"/>
      <c r="BE69" s="222" t="s">
        <v>119</v>
      </c>
      <c r="BF69" s="222" t="s">
        <v>79</v>
      </c>
      <c r="BG69" s="492">
        <v>1.29</v>
      </c>
      <c r="BH69" s="492">
        <v>1.17</v>
      </c>
      <c r="BI69" s="493">
        <v>1.33</v>
      </c>
      <c r="BJ69" s="493">
        <v>1.29</v>
      </c>
      <c r="BK69" s="493">
        <v>1.2</v>
      </c>
      <c r="BL69" s="365">
        <v>-1207.4990210000001</v>
      </c>
      <c r="BM69" s="494">
        <v>-1207.4890700000001</v>
      </c>
      <c r="BN69" s="494">
        <v>-1207.4104</v>
      </c>
      <c r="BO69" s="222">
        <v>-7.8671415999999994E-2</v>
      </c>
      <c r="BP69" s="496">
        <v>0.04</v>
      </c>
      <c r="BQ69" s="496">
        <v>0</v>
      </c>
      <c r="BR69" s="504">
        <v>0.03</v>
      </c>
      <c r="BT69" s="439" t="s">
        <v>79</v>
      </c>
      <c r="BU69">
        <v>-2.3462227375690001</v>
      </c>
      <c r="BV69">
        <v>-2.3403817130000002</v>
      </c>
      <c r="BW69" s="224">
        <v>-2.3407950369999999</v>
      </c>
      <c r="BX69">
        <v>-2.3439652679999998</v>
      </c>
      <c r="BY69" s="445">
        <v>-2.3455497219999999</v>
      </c>
      <c r="BZ69">
        <v>-2.345191405</v>
      </c>
      <c r="CA69" s="445">
        <v>-2.346309011408517</v>
      </c>
      <c r="CB69" s="445">
        <v>-2.3469924421687129</v>
      </c>
      <c r="CD69" s="266">
        <v>-2.3409812857098586</v>
      </c>
      <c r="CE69">
        <v>-2.3446528061199388</v>
      </c>
      <c r="CF69">
        <v>-2.3445399163999809</v>
      </c>
      <c r="CG69">
        <v>-2.3456331166100881</v>
      </c>
      <c r="CH69">
        <v>-2.3457137765699372</v>
      </c>
      <c r="CI69" s="127">
        <v>-2.3461822470799234</v>
      </c>
      <c r="CJ69" t="str">
        <f>BT69</f>
        <v>27_start</v>
      </c>
      <c r="CK69" s="39">
        <v>99.751045607244777</v>
      </c>
      <c r="CL69" s="39">
        <v>99.76866217848422</v>
      </c>
      <c r="CM69" s="39">
        <v>99.903782810862225</v>
      </c>
      <c r="CN69" s="39">
        <v>99.971314932797142</v>
      </c>
      <c r="CO69" s="39">
        <v>99.956042853370832</v>
      </c>
      <c r="CP69" s="39">
        <v>100.00367713764493</v>
      </c>
      <c r="CQ69" s="39">
        <v>100.03280611799502</v>
      </c>
      <c r="CR69" s="39">
        <v>99.776600414989915</v>
      </c>
      <c r="CS69" s="39">
        <v>99.933086853864182</v>
      </c>
      <c r="CT69" s="39">
        <v>99.928275302166625</v>
      </c>
      <c r="CU69" s="39">
        <v>99.97486935279116</v>
      </c>
      <c r="CV69" s="39">
        <v>99.978307217345005</v>
      </c>
      <c r="CW69" s="39">
        <v>99.998274226550265</v>
      </c>
      <c r="CX69" s="71" t="str">
        <f>BT69</f>
        <v>27_start</v>
      </c>
      <c r="CY69" t="s">
        <v>119</v>
      </c>
      <c r="CZ69" s="71">
        <v>-0.74599330802431962</v>
      </c>
      <c r="DA69" s="71">
        <v>-0.24590970360677955</v>
      </c>
      <c r="DB69" s="71">
        <v>2.0802541706697597E-2</v>
      </c>
      <c r="DC69" s="71">
        <v>6.890365491991246E-2</v>
      </c>
      <c r="DD69" s="71">
        <v>9.4831092440955111E-2</v>
      </c>
      <c r="DE69" s="490">
        <v>5.7922866179322741E-2</v>
      </c>
      <c r="DF69" s="71">
        <v>0.10446468092584232</v>
      </c>
      <c r="DG69" s="71">
        <v>0.11843924833229243</v>
      </c>
      <c r="DH69" s="490">
        <v>0.3652776406115828</v>
      </c>
      <c r="DI69" s="71">
        <v>2.4184535487041914E-2</v>
      </c>
      <c r="DJ69" s="490">
        <v>2.5344413811670963E-3</v>
      </c>
      <c r="DK69" s="71">
        <v>-4.5979755160468927E-2</v>
      </c>
      <c r="DL69" s="71">
        <v>-3.0395079909012579E-2</v>
      </c>
      <c r="DM69" s="71">
        <v>-2.5934328128525697E-2</v>
      </c>
      <c r="DO69" s="71">
        <f t="shared" si="9"/>
        <v>-7.0236853431286939E-2</v>
      </c>
      <c r="DP69" s="71">
        <f t="shared" si="10"/>
        <v>3.984177352227436E-2</v>
      </c>
    </row>
    <row r="70" spans="1:120" ht="17">
      <c r="A70" s="222" t="s">
        <v>80</v>
      </c>
      <c r="B70" s="222">
        <v>-2.4308619149999999</v>
      </c>
      <c r="C70" s="222">
        <v>-2.41023459</v>
      </c>
      <c r="D70" s="222">
        <v>-2.4182449259999999</v>
      </c>
      <c r="E70" s="222">
        <v>-2.4175876120000002</v>
      </c>
      <c r="F70" s="487">
        <v>-2.4214470399999999</v>
      </c>
      <c r="G70" s="222">
        <v>-2.4269675500000001</v>
      </c>
      <c r="H70" s="365">
        <v>-2.4293474420000001</v>
      </c>
      <c r="I70" s="222">
        <v>-2.4291661740000001</v>
      </c>
      <c r="J70" s="222">
        <v>-2.4310488480000001</v>
      </c>
      <c r="K70" s="222">
        <v>-2.431514446</v>
      </c>
      <c r="L70" s="222"/>
      <c r="M70" s="489">
        <v>-2.423457</v>
      </c>
      <c r="N70" s="222">
        <v>-2.4283826130000001</v>
      </c>
      <c r="O70" s="222">
        <v>-2.4304036560000002</v>
      </c>
      <c r="P70" s="222">
        <v>-2.4300219670000001</v>
      </c>
      <c r="Q70" s="222">
        <v>-2.4301069389999999</v>
      </c>
      <c r="R70" s="222">
        <v>-2.4303007839999999</v>
      </c>
      <c r="S70" s="222" t="s">
        <v>80</v>
      </c>
      <c r="T70" s="478">
        <v>99.15</v>
      </c>
      <c r="U70" s="478">
        <v>99.48</v>
      </c>
      <c r="V70" s="478">
        <v>99.45</v>
      </c>
      <c r="W70" s="478">
        <v>99.61</v>
      </c>
      <c r="X70" s="478">
        <v>99.84</v>
      </c>
      <c r="Y70" s="478">
        <v>99.94</v>
      </c>
      <c r="Z70" s="478">
        <v>99.93</v>
      </c>
      <c r="AA70" s="478">
        <v>100.01</v>
      </c>
      <c r="AB70" s="478">
        <v>100.03</v>
      </c>
      <c r="AC70" s="478">
        <v>99.7</v>
      </c>
      <c r="AD70" s="478">
        <v>99.9</v>
      </c>
      <c r="AE70" s="478">
        <v>99.98</v>
      </c>
      <c r="AF70" s="478">
        <v>99.97</v>
      </c>
      <c r="AG70" s="478">
        <v>99.97</v>
      </c>
      <c r="AH70" s="478">
        <v>99.98</v>
      </c>
      <c r="AI70" s="478" t="s">
        <v>80</v>
      </c>
      <c r="AJ70" s="222" t="s">
        <v>820</v>
      </c>
      <c r="AK70" s="478">
        <v>3.64</v>
      </c>
      <c r="AL70" s="478">
        <v>7.0000000000000007E-2</v>
      </c>
      <c r="AM70" s="478">
        <v>0.28000000000000003</v>
      </c>
      <c r="AN70" s="478">
        <v>-0.3</v>
      </c>
      <c r="AO70" s="478">
        <v>-0.03</v>
      </c>
      <c r="AP70" s="478">
        <v>-0.11</v>
      </c>
      <c r="AQ70" s="478">
        <v>-0.15</v>
      </c>
      <c r="AR70" s="478">
        <v>-0.17</v>
      </c>
      <c r="AS70" s="478">
        <v>-0.19</v>
      </c>
      <c r="AT70" s="491">
        <v>-0.17</v>
      </c>
      <c r="AU70" s="491">
        <v>-0.27</v>
      </c>
      <c r="AV70" s="478">
        <v>0.03</v>
      </c>
      <c r="AW70" s="491">
        <v>7.0000000000000007E-2</v>
      </c>
      <c r="AX70" s="478">
        <v>0.04</v>
      </c>
      <c r="AY70" s="478">
        <v>0.03</v>
      </c>
      <c r="AZ70" s="478">
        <v>-0.01</v>
      </c>
      <c r="BA70" s="222"/>
      <c r="BB70" s="478">
        <v>0.03</v>
      </c>
      <c r="BC70" s="478">
        <v>0</v>
      </c>
      <c r="BD70" s="478"/>
      <c r="BE70" s="222" t="s">
        <v>820</v>
      </c>
      <c r="BF70" s="222" t="s">
        <v>80</v>
      </c>
      <c r="BG70" s="492">
        <v>14.81</v>
      </c>
      <c r="BH70" s="492">
        <v>14.51</v>
      </c>
      <c r="BI70" s="493">
        <v>14.76</v>
      </c>
      <c r="BJ70" s="493">
        <v>14.56</v>
      </c>
      <c r="BK70" s="493">
        <v>14.48</v>
      </c>
      <c r="BL70" s="365">
        <v>-1207.473383</v>
      </c>
      <c r="BM70" s="494">
        <v>-1207.46381</v>
      </c>
      <c r="BN70" s="494">
        <v>-1207.3854100000001</v>
      </c>
      <c r="BO70" s="222">
        <v>-7.8404236000000002E-2</v>
      </c>
      <c r="BP70" s="496">
        <v>-0.05</v>
      </c>
      <c r="BQ70" s="496">
        <v>-0.24</v>
      </c>
      <c r="BR70" s="504">
        <v>-0.03</v>
      </c>
      <c r="BT70" s="439" t="s">
        <v>80</v>
      </c>
      <c r="BU70">
        <v>-2.3421002876110002</v>
      </c>
      <c r="BV70">
        <v>-2.3362716790000002</v>
      </c>
      <c r="BW70" s="224">
        <v>-2.336667421</v>
      </c>
      <c r="BX70">
        <v>-2.3398622840000001</v>
      </c>
      <c r="BY70" s="445">
        <v>-2.3414704309999999</v>
      </c>
      <c r="BZ70">
        <v>-2.3411931909999999</v>
      </c>
      <c r="CA70" s="445">
        <v>-2.3422242377810858</v>
      </c>
      <c r="CB70" s="445">
        <v>-2.3429347247637535</v>
      </c>
      <c r="CD70" s="266">
        <v>-2.3367107522799415</v>
      </c>
      <c r="CE70">
        <v>-2.3404697126900373</v>
      </c>
      <c r="CF70">
        <v>-2.3403550783498304</v>
      </c>
      <c r="CG70">
        <v>-2.3415553379099947</v>
      </c>
      <c r="CH70">
        <v>-2.3416297375799786</v>
      </c>
      <c r="CI70" s="127">
        <v>-2.34215508340003</v>
      </c>
      <c r="CJ70" t="str">
        <f>BT70</f>
        <v>27_ts</v>
      </c>
      <c r="CK70" s="39">
        <v>99.751137530624476</v>
      </c>
      <c r="CL70" s="39">
        <v>99.768034415958255</v>
      </c>
      <c r="CM70" s="39">
        <v>99.904444586645653</v>
      </c>
      <c r="CN70" s="39">
        <v>99.973107188691614</v>
      </c>
      <c r="CO70" s="39">
        <v>99.961269950061549</v>
      </c>
      <c r="CP70" s="39">
        <v>100.00529226569593</v>
      </c>
      <c r="CQ70" s="39">
        <v>100.03562772940028</v>
      </c>
      <c r="CR70" s="39">
        <v>99.769884519481607</v>
      </c>
      <c r="CS70" s="39">
        <v>99.930379799294329</v>
      </c>
      <c r="CT70" s="39">
        <v>99.925485288977526</v>
      </c>
      <c r="CU70" s="39">
        <v>99.976732435246774</v>
      </c>
      <c r="CV70" s="39">
        <v>99.979909057118064</v>
      </c>
      <c r="CW70" s="39">
        <v>100.00233960045689</v>
      </c>
      <c r="CX70" s="71" t="str">
        <f>BT70</f>
        <v>27_ts</v>
      </c>
      <c r="CY70" t="s">
        <v>820</v>
      </c>
      <c r="CZ70" s="71">
        <v>3.3328698199438764</v>
      </c>
      <c r="DA70" s="71">
        <v>0.23811857201021303</v>
      </c>
      <c r="DB70" s="71">
        <v>-1.7560801274323801E-2</v>
      </c>
      <c r="DC70" s="71">
        <v>-8.1118728491623493E-2</v>
      </c>
      <c r="DD70" s="71">
        <v>-0.12191374859598669</v>
      </c>
      <c r="DE70" s="490">
        <v>-0.13588211006580986</v>
      </c>
      <c r="DF70" s="71">
        <v>-0.12810693628296521</v>
      </c>
      <c r="DG70" s="71">
        <v>-0.15905954032462938</v>
      </c>
      <c r="DH70" s="490">
        <v>-0.27235385519056088</v>
      </c>
      <c r="DI70" s="71">
        <v>1.3869819244125559E-2</v>
      </c>
      <c r="DJ70" s="490">
        <v>3.661467913023797E-2</v>
      </c>
      <c r="DK70" s="71">
        <v>1.7948116447174201E-2</v>
      </c>
      <c r="DL70" s="71">
        <v>6.2918325588641189E-3</v>
      </c>
      <c r="DM70" s="71">
        <v>-3.3858716602951144E-2</v>
      </c>
      <c r="DO70" s="71">
        <f t="shared" si="9"/>
        <v>8.6148351056423156E-3</v>
      </c>
      <c r="DP70" s="71">
        <f t="shared" si="10"/>
        <v>2.3230025467781967E-3</v>
      </c>
    </row>
    <row r="71" spans="1:120" ht="17">
      <c r="A71" s="222" t="s">
        <v>81</v>
      </c>
      <c r="B71" s="222">
        <v>-3.8754512120000002</v>
      </c>
      <c r="C71" s="222">
        <v>-3.843670591</v>
      </c>
      <c r="D71" s="222">
        <v>-3.8537366120000001</v>
      </c>
      <c r="E71" s="222">
        <v>-3.8559133700000001</v>
      </c>
      <c r="F71" s="487">
        <v>-3.8572854900000002</v>
      </c>
      <c r="G71" s="222">
        <v>-3.8681332419999999</v>
      </c>
      <c r="H71" s="365">
        <v>-3.8719985819999998</v>
      </c>
      <c r="I71" s="222">
        <v>-3.8709439959999998</v>
      </c>
      <c r="J71" s="222">
        <v>-3.8761529559999999</v>
      </c>
      <c r="K71" s="222">
        <v>-3.8755181570000001</v>
      </c>
      <c r="L71" s="222"/>
      <c r="M71" s="489">
        <v>-3.8620480000000001</v>
      </c>
      <c r="N71" s="222">
        <v>-3.8703594369999998</v>
      </c>
      <c r="O71" s="222">
        <v>-3.873238508</v>
      </c>
      <c r="P71" s="222">
        <v>-3.8740128500000002</v>
      </c>
      <c r="Q71" s="222">
        <v>-3.8742448089999999</v>
      </c>
      <c r="R71" s="222">
        <v>-3.8744869120000001</v>
      </c>
      <c r="S71" s="222" t="s">
        <v>81</v>
      </c>
      <c r="T71" s="478">
        <v>99.18</v>
      </c>
      <c r="U71" s="478">
        <v>99.44</v>
      </c>
      <c r="V71" s="478">
        <v>99.5</v>
      </c>
      <c r="W71" s="478">
        <v>99.53</v>
      </c>
      <c r="X71" s="478">
        <v>99.81</v>
      </c>
      <c r="Y71" s="478">
        <v>99.91</v>
      </c>
      <c r="Z71" s="478">
        <v>99.88</v>
      </c>
      <c r="AA71" s="478">
        <v>100.02</v>
      </c>
      <c r="AB71" s="478">
        <v>100</v>
      </c>
      <c r="AC71" s="478">
        <v>99.65</v>
      </c>
      <c r="AD71" s="478">
        <v>99.87</v>
      </c>
      <c r="AE71" s="478">
        <v>99.94</v>
      </c>
      <c r="AF71" s="478">
        <v>99.96</v>
      </c>
      <c r="AG71" s="478">
        <v>99.97</v>
      </c>
      <c r="AH71" s="478">
        <v>99.98</v>
      </c>
      <c r="AI71" s="478" t="s">
        <v>81</v>
      </c>
      <c r="AJ71" s="222" t="s">
        <v>118</v>
      </c>
      <c r="AK71" s="478">
        <v>-12.13</v>
      </c>
      <c r="AL71" s="478">
        <v>-1.67</v>
      </c>
      <c r="AM71" s="478">
        <v>-1.21</v>
      </c>
      <c r="AN71" s="478">
        <v>-0.9</v>
      </c>
      <c r="AO71" s="478">
        <v>-0.19</v>
      </c>
      <c r="AP71" s="478">
        <v>-0.24</v>
      </c>
      <c r="AQ71" s="478">
        <v>-0.13</v>
      </c>
      <c r="AR71" s="478">
        <v>-0.28999999999999998</v>
      </c>
      <c r="AS71" s="478">
        <v>-0.02</v>
      </c>
      <c r="AT71" s="491">
        <v>-0.06</v>
      </c>
      <c r="AU71" s="491">
        <v>0.14000000000000001</v>
      </c>
      <c r="AV71" s="478">
        <v>0.28000000000000003</v>
      </c>
      <c r="AW71" s="491">
        <v>0.25</v>
      </c>
      <c r="AX71" s="478">
        <v>0.22</v>
      </c>
      <c r="AY71" s="478">
        <v>0.22</v>
      </c>
      <c r="AZ71" s="478">
        <v>0.1</v>
      </c>
      <c r="BA71" s="222"/>
      <c r="BB71" s="478">
        <v>0.21</v>
      </c>
      <c r="BC71" s="478">
        <v>0.01</v>
      </c>
      <c r="BD71" s="478"/>
      <c r="BE71" s="222" t="s">
        <v>118</v>
      </c>
      <c r="BF71" s="222" t="s">
        <v>81</v>
      </c>
      <c r="BG71" s="492">
        <v>31.96</v>
      </c>
      <c r="BH71" s="492">
        <v>33.909999999999997</v>
      </c>
      <c r="BI71" s="493">
        <v>31.82</v>
      </c>
      <c r="BJ71" s="493">
        <v>31.14</v>
      </c>
      <c r="BK71" s="493">
        <v>33.81</v>
      </c>
      <c r="BL71" s="365">
        <v>-1652.217529</v>
      </c>
      <c r="BM71" s="494">
        <v>-1652.2049999999999</v>
      </c>
      <c r="BN71" s="494">
        <v>-1652.06177</v>
      </c>
      <c r="BO71" s="222">
        <v>-0.143230832</v>
      </c>
      <c r="BP71" s="496">
        <v>-0.14000000000000001</v>
      </c>
      <c r="BQ71" s="496">
        <v>-0.82</v>
      </c>
      <c r="BR71" s="504">
        <v>-0.1</v>
      </c>
      <c r="BT71" s="439" t="s">
        <v>81</v>
      </c>
      <c r="BU71">
        <v>-3.7178141862720002</v>
      </c>
      <c r="BV71">
        <v>-3.7090506809999999</v>
      </c>
      <c r="BW71" s="224">
        <v>-3.707991136</v>
      </c>
      <c r="BX71">
        <v>-3.7142064760000002</v>
      </c>
      <c r="BY71" s="445">
        <v>-3.7166558790000002</v>
      </c>
      <c r="BZ71">
        <v>-3.7151842020000001</v>
      </c>
      <c r="CA71" s="445">
        <v>-3.7188014604527715</v>
      </c>
      <c r="CB71" s="445">
        <v>-3.7188861760672585</v>
      </c>
      <c r="CD71" s="266">
        <v>-3.7090231629799746</v>
      </c>
      <c r="CE71">
        <v>-3.7149601615201391</v>
      </c>
      <c r="CF71">
        <v>-3.7134847207901203</v>
      </c>
      <c r="CG71">
        <v>-3.7168512416301382</v>
      </c>
      <c r="CH71">
        <v>-3.7170685493799738</v>
      </c>
      <c r="CI71" s="127">
        <v>-3.7178383625600873</v>
      </c>
      <c r="CJ71" t="str">
        <f>BT71</f>
        <v>28_end</v>
      </c>
      <c r="CK71" s="39">
        <v>99.764283397907306</v>
      </c>
      <c r="CL71" s="39">
        <v>99.735784259787067</v>
      </c>
      <c r="CM71" s="39">
        <v>99.902961522786114</v>
      </c>
      <c r="CN71" s="39">
        <v>99.968844401200116</v>
      </c>
      <c r="CO71" s="39">
        <v>99.929259932308852</v>
      </c>
      <c r="CP71" s="39">
        <v>100.02655523195368</v>
      </c>
      <c r="CQ71" s="39">
        <v>100.02883387231176</v>
      </c>
      <c r="CR71" s="39">
        <v>99.763543231275875</v>
      </c>
      <c r="CS71" s="39">
        <v>99.923233797902014</v>
      </c>
      <c r="CT71" s="39">
        <v>99.883548093988495</v>
      </c>
      <c r="CU71" s="39">
        <v>99.974099172427245</v>
      </c>
      <c r="CV71" s="39">
        <v>99.979944213059923</v>
      </c>
      <c r="CW71" s="39">
        <v>100.00065028231309</v>
      </c>
      <c r="CX71" s="71" t="str">
        <f>BT71</f>
        <v>28_end</v>
      </c>
      <c r="CY71" t="s">
        <v>118</v>
      </c>
      <c r="CZ71" s="71">
        <v>-10.18298476987054</v>
      </c>
      <c r="DA71" s="71">
        <v>-1.0032712887430844</v>
      </c>
      <c r="DB71" s="71">
        <v>-9.30279708756796E-2</v>
      </c>
      <c r="DC71" s="71">
        <v>-0.15349604131458428</v>
      </c>
      <c r="DD71" s="71">
        <v>-5.5829207715472506E-2</v>
      </c>
      <c r="DE71" s="490">
        <v>-2.1427254397158535E-2</v>
      </c>
      <c r="DF71" s="71">
        <v>-0.19819992614724408</v>
      </c>
      <c r="DG71" s="71">
        <v>3.3101055105517946E-2</v>
      </c>
      <c r="DH71" s="490">
        <v>4.1274304440674925E-2</v>
      </c>
      <c r="DI71" s="71">
        <v>0.15196623965621114</v>
      </c>
      <c r="DJ71" s="490">
        <v>-5.7632720213794286E-2</v>
      </c>
      <c r="DK71" s="71">
        <v>2.5565414995707414E-3</v>
      </c>
      <c r="DL71" s="71">
        <v>1.2114822639286871E-2</v>
      </c>
      <c r="DM71" s="71">
        <v>3.1366211713562464E-2</v>
      </c>
      <c r="DO71" s="71">
        <f t="shared" si="9"/>
        <v>3.2651172356253255E-2</v>
      </c>
      <c r="DP71" s="71">
        <f t="shared" si="10"/>
        <v>2.0536349716966384E-2</v>
      </c>
    </row>
    <row r="72" spans="1:120" ht="17">
      <c r="A72" s="222" t="s">
        <v>82</v>
      </c>
      <c r="B72" s="222">
        <v>-3.8794991900000002</v>
      </c>
      <c r="C72" s="222">
        <v>-3.842867407</v>
      </c>
      <c r="D72" s="222">
        <v>-3.8543868090000002</v>
      </c>
      <c r="E72" s="222">
        <v>-3.8568519079999999</v>
      </c>
      <c r="F72" s="487">
        <v>-3.859979075</v>
      </c>
      <c r="G72" s="222">
        <v>-3.8710289919999998</v>
      </c>
      <c r="H72" s="365">
        <v>-3.8753937079999998</v>
      </c>
      <c r="I72" s="222">
        <v>-3.8745935029999998</v>
      </c>
      <c r="J72" s="222">
        <v>-3.8791981660000001</v>
      </c>
      <c r="K72" s="222">
        <v>-3.8793679879999998</v>
      </c>
      <c r="L72" s="222"/>
      <c r="M72" s="489">
        <v>-3.8658190000000001</v>
      </c>
      <c r="N72" s="222">
        <v>-3.874414088</v>
      </c>
      <c r="O72" s="222">
        <v>-3.8776921880000002</v>
      </c>
      <c r="P72" s="222">
        <v>-3.8784023159999998</v>
      </c>
      <c r="Q72" s="222">
        <v>-3.8786320980000002</v>
      </c>
      <c r="R72" s="222">
        <v>-3.8787039989999998</v>
      </c>
      <c r="S72" s="222" t="s">
        <v>82</v>
      </c>
      <c r="T72" s="478">
        <v>99.06</v>
      </c>
      <c r="U72" s="478">
        <v>99.35</v>
      </c>
      <c r="V72" s="478">
        <v>99.42</v>
      </c>
      <c r="W72" s="478">
        <v>99.5</v>
      </c>
      <c r="X72" s="478">
        <v>99.78</v>
      </c>
      <c r="Y72" s="478">
        <v>99.89</v>
      </c>
      <c r="Z72" s="478">
        <v>99.87</v>
      </c>
      <c r="AA72" s="478">
        <v>99.99</v>
      </c>
      <c r="AB72" s="478">
        <v>100</v>
      </c>
      <c r="AC72" s="478">
        <v>99.65</v>
      </c>
      <c r="AD72" s="478">
        <v>99.87</v>
      </c>
      <c r="AE72" s="478">
        <v>99.95</v>
      </c>
      <c r="AF72" s="478">
        <v>99.97</v>
      </c>
      <c r="AG72" s="478">
        <v>99.98</v>
      </c>
      <c r="AH72" s="478">
        <v>99.98</v>
      </c>
      <c r="AI72" s="478" t="s">
        <v>82</v>
      </c>
      <c r="AJ72" s="222" t="s">
        <v>119</v>
      </c>
      <c r="AK72" s="478">
        <v>-14.67</v>
      </c>
      <c r="AL72" s="478">
        <v>1.37</v>
      </c>
      <c r="AM72" s="478">
        <v>0.92</v>
      </c>
      <c r="AN72" s="478">
        <v>1.05</v>
      </c>
      <c r="AO72" s="478">
        <v>0.66</v>
      </c>
      <c r="AP72" s="478">
        <v>0.48</v>
      </c>
      <c r="AQ72" s="478">
        <v>0.28000000000000003</v>
      </c>
      <c r="AR72" s="478">
        <v>0.34</v>
      </c>
      <c r="AS72" s="478">
        <v>0.1</v>
      </c>
      <c r="AT72" s="491">
        <v>0.19</v>
      </c>
      <c r="AU72" s="491">
        <v>0.31</v>
      </c>
      <c r="AV72" s="478">
        <v>0.27</v>
      </c>
      <c r="AW72" s="491">
        <v>0</v>
      </c>
      <c r="AX72" s="478">
        <v>0.01</v>
      </c>
      <c r="AY72" s="478">
        <v>0.01</v>
      </c>
      <c r="AZ72" s="478">
        <v>0</v>
      </c>
      <c r="BA72" s="222"/>
      <c r="BB72" s="478">
        <v>0.01</v>
      </c>
      <c r="BC72" s="478">
        <v>0.01</v>
      </c>
      <c r="BD72" s="478"/>
      <c r="BE72" s="222" t="s">
        <v>119</v>
      </c>
      <c r="BF72" s="222" t="s">
        <v>82</v>
      </c>
      <c r="BG72" s="492">
        <v>16.850000000000001</v>
      </c>
      <c r="BH72" s="492">
        <v>19.190000000000001</v>
      </c>
      <c r="BI72" s="493">
        <v>17.07</v>
      </c>
      <c r="BJ72" s="493">
        <v>17.649999999999999</v>
      </c>
      <c r="BK72" s="493">
        <v>19.34</v>
      </c>
      <c r="BL72" s="365">
        <v>-1652.241037</v>
      </c>
      <c r="BM72" s="494">
        <v>-1652.22649</v>
      </c>
      <c r="BN72" s="494">
        <v>-1652.08483</v>
      </c>
      <c r="BO72" s="222">
        <v>-0.14166187099999999</v>
      </c>
      <c r="BP72" s="496">
        <v>0.22</v>
      </c>
      <c r="BQ72" s="496">
        <v>0.8</v>
      </c>
      <c r="BR72" s="504">
        <v>0.15</v>
      </c>
      <c r="BT72" s="439" t="s">
        <v>82</v>
      </c>
      <c r="BU72">
        <v>-3.7212432493210001</v>
      </c>
      <c r="BV72">
        <v>-3.7103755939999998</v>
      </c>
      <c r="BW72" s="224">
        <v>-3.7106265879999998</v>
      </c>
      <c r="BX72">
        <v>-3.7168293449999998</v>
      </c>
      <c r="BY72" s="445">
        <v>-3.7196580539999999</v>
      </c>
      <c r="BZ72">
        <v>-3.7183885659999998</v>
      </c>
      <c r="CA72" s="445">
        <v>-3.7214150268740913</v>
      </c>
      <c r="CB72" s="445">
        <v>-3.7222337270872083</v>
      </c>
      <c r="CD72" s="266">
        <v>-3.7124287228300545</v>
      </c>
      <c r="CE72">
        <v>-3.7184884530499858</v>
      </c>
      <c r="CF72">
        <v>-3.7171792587000709</v>
      </c>
      <c r="CG72">
        <v>-3.7204500743200697</v>
      </c>
      <c r="CH72">
        <v>-3.7206725961300435</v>
      </c>
      <c r="CI72" s="127">
        <v>-3.7213756653000019</v>
      </c>
      <c r="CJ72" t="str">
        <f>BT72</f>
        <v>28_start</v>
      </c>
      <c r="CK72" s="39">
        <v>99.707956330912168</v>
      </c>
      <c r="CL72" s="39">
        <v>99.714701227259525</v>
      </c>
      <c r="CM72" s="39">
        <v>99.881386299543692</v>
      </c>
      <c r="CN72" s="39">
        <v>99.957401459276028</v>
      </c>
      <c r="CO72" s="39">
        <v>99.923286839108911</v>
      </c>
      <c r="CP72" s="39">
        <v>100.00461613341515</v>
      </c>
      <c r="CQ72" s="39">
        <v>100.02661685087071</v>
      </c>
      <c r="CR72" s="39">
        <v>99.763129526871055</v>
      </c>
      <c r="CS72" s="39">
        <v>99.925971077770399</v>
      </c>
      <c r="CT72" s="39">
        <v>99.89078943921038</v>
      </c>
      <c r="CU72" s="39">
        <v>99.978685214919096</v>
      </c>
      <c r="CV72" s="39">
        <v>99.984664985524375</v>
      </c>
      <c r="CW72" s="39">
        <v>100.00355838009315</v>
      </c>
      <c r="CX72" s="71" t="str">
        <f>BT72</f>
        <v>28_start</v>
      </c>
      <c r="CY72" t="s">
        <v>119</v>
      </c>
      <c r="CZ72" s="71">
        <v>-12.334754409216959</v>
      </c>
      <c r="DA72" s="71">
        <v>0.31710285642988012</v>
      </c>
      <c r="DB72" s="71">
        <v>0.40497050167685522</v>
      </c>
      <c r="DC72" s="71">
        <v>0.35239838327656159</v>
      </c>
      <c r="DD72" s="71">
        <v>0.21204709846858805</v>
      </c>
      <c r="DE72" s="490">
        <v>0.11957353349145983</v>
      </c>
      <c r="DF72" s="71">
        <v>0.31353195493980424</v>
      </c>
      <c r="DG72" s="71">
        <v>8.425062769869629E-2</v>
      </c>
      <c r="DH72" s="490">
        <v>5.6022785043348122E-2</v>
      </c>
      <c r="DI72" s="71">
        <v>8.9699425254302412E-2</v>
      </c>
      <c r="DJ72" s="490">
        <v>-0.2242207174715638</v>
      </c>
      <c r="DK72" s="71">
        <v>-0.10397552099654384</v>
      </c>
      <c r="DL72" s="71">
        <v>-9.7689112127191891E-2</v>
      </c>
      <c r="DM72" s="71">
        <v>-3.6555222612454585E-2</v>
      </c>
      <c r="DO72" s="71">
        <f t="shared" ref="DO72:DO94" si="11">DK72+(DK72-DJ72)/2</f>
        <v>-4.3852922759033852E-2</v>
      </c>
      <c r="DP72" s="71">
        <f t="shared" si="10"/>
        <v>5.3836189368158038E-2</v>
      </c>
    </row>
    <row r="73" spans="1:120" ht="17">
      <c r="A73" s="222" t="s">
        <v>83</v>
      </c>
      <c r="B73" s="222">
        <v>-3.8988284530000001</v>
      </c>
      <c r="C73" s="222">
        <v>-3.8648583699999999</v>
      </c>
      <c r="D73" s="222">
        <v>-3.8756426240000001</v>
      </c>
      <c r="E73" s="222">
        <v>-3.8776187449999999</v>
      </c>
      <c r="F73" s="487">
        <v>-3.8796037170000002</v>
      </c>
      <c r="G73" s="222">
        <v>-3.8907469450000001</v>
      </c>
      <c r="H73" s="365">
        <v>-3.8949249159999999</v>
      </c>
      <c r="I73" s="222">
        <v>-3.8940236389999998</v>
      </c>
      <c r="J73" s="222">
        <v>-3.8989851039999999</v>
      </c>
      <c r="K73" s="222">
        <v>-3.8987291559999999</v>
      </c>
      <c r="L73" s="222"/>
      <c r="M73" s="489">
        <v>-3.8849260000000001</v>
      </c>
      <c r="N73" s="222">
        <v>-3.8933015630000001</v>
      </c>
      <c r="O73" s="222">
        <v>-3.8966217869999999</v>
      </c>
      <c r="P73" s="222">
        <v>-3.8973764320000002</v>
      </c>
      <c r="Q73" s="222">
        <v>-3.897608312</v>
      </c>
      <c r="R73" s="222">
        <v>-3.8978664350000001</v>
      </c>
      <c r="S73" s="222" t="s">
        <v>83</v>
      </c>
      <c r="T73" s="478">
        <v>99.13</v>
      </c>
      <c r="U73" s="478">
        <v>99.41</v>
      </c>
      <c r="V73" s="478">
        <v>99.46</v>
      </c>
      <c r="W73" s="478">
        <v>99.51</v>
      </c>
      <c r="X73" s="478">
        <v>99.79</v>
      </c>
      <c r="Y73" s="478">
        <v>99.9</v>
      </c>
      <c r="Z73" s="478">
        <v>99.88</v>
      </c>
      <c r="AA73" s="478">
        <v>100</v>
      </c>
      <c r="AB73" s="478">
        <v>100</v>
      </c>
      <c r="AC73" s="478">
        <v>99.64</v>
      </c>
      <c r="AD73" s="478">
        <v>99.86</v>
      </c>
      <c r="AE73" s="478">
        <v>99.94</v>
      </c>
      <c r="AF73" s="478">
        <v>99.96</v>
      </c>
      <c r="AG73" s="478">
        <v>99.97</v>
      </c>
      <c r="AH73" s="478">
        <v>99.98</v>
      </c>
      <c r="AI73" s="478" t="s">
        <v>83</v>
      </c>
      <c r="AJ73" s="222" t="s">
        <v>820</v>
      </c>
      <c r="AK73" s="478">
        <v>2.54</v>
      </c>
      <c r="AL73" s="478">
        <v>-3.04</v>
      </c>
      <c r="AM73" s="478">
        <v>-2.13</v>
      </c>
      <c r="AN73" s="478">
        <v>-1.95</v>
      </c>
      <c r="AO73" s="478">
        <v>-0.85</v>
      </c>
      <c r="AP73" s="478">
        <v>-0.72</v>
      </c>
      <c r="AQ73" s="478">
        <v>-0.41</v>
      </c>
      <c r="AR73" s="478">
        <v>-0.63</v>
      </c>
      <c r="AS73" s="478">
        <v>-0.12</v>
      </c>
      <c r="AT73" s="491">
        <v>-0.25</v>
      </c>
      <c r="AU73" s="491">
        <v>-0.17</v>
      </c>
      <c r="AV73" s="478">
        <v>0</v>
      </c>
      <c r="AW73" s="491">
        <v>0.25</v>
      </c>
      <c r="AX73" s="478">
        <v>0.21</v>
      </c>
      <c r="AY73" s="478">
        <v>0.21</v>
      </c>
      <c r="AZ73" s="478">
        <v>0.11</v>
      </c>
      <c r="BA73" s="222"/>
      <c r="BB73" s="478">
        <v>0.19</v>
      </c>
      <c r="BC73" s="478">
        <v>0.02</v>
      </c>
      <c r="BD73" s="478"/>
      <c r="BE73" s="222" t="s">
        <v>820</v>
      </c>
      <c r="BF73" s="222" t="s">
        <v>83</v>
      </c>
      <c r="BG73" s="492">
        <v>15.11</v>
      </c>
      <c r="BH73" s="492">
        <v>14.72</v>
      </c>
      <c r="BI73" s="493">
        <v>14.75</v>
      </c>
      <c r="BJ73" s="493">
        <v>13.49</v>
      </c>
      <c r="BK73" s="493">
        <v>14.47</v>
      </c>
      <c r="BL73" s="365">
        <v>-1652.1903259999999</v>
      </c>
      <c r="BM73" s="494">
        <v>-1652.17687</v>
      </c>
      <c r="BN73" s="494">
        <v>-1652.0309500000001</v>
      </c>
      <c r="BO73" s="222">
        <v>-0.14591622900000001</v>
      </c>
      <c r="BP73" s="496">
        <v>-0.36</v>
      </c>
      <c r="BQ73" s="496">
        <v>-1.62</v>
      </c>
      <c r="BR73" s="504">
        <v>-0.25</v>
      </c>
      <c r="BT73" s="439" t="s">
        <v>83</v>
      </c>
      <c r="BU73">
        <v>-3.7374708678189998</v>
      </c>
      <c r="BV73">
        <v>-3.728202027</v>
      </c>
      <c r="BW73" s="224">
        <v>-3.7270024560000001</v>
      </c>
      <c r="BX73">
        <v>-3.733301575</v>
      </c>
      <c r="BY73" s="445">
        <v>-3.735974642</v>
      </c>
      <c r="BZ73">
        <v>-3.7346503310000001</v>
      </c>
      <c r="CA73" s="445">
        <v>-3.7379584970462845</v>
      </c>
      <c r="CB73" s="445">
        <v>-3.738408595698385</v>
      </c>
      <c r="CD73" s="266">
        <v>-3.7285905665398786</v>
      </c>
      <c r="CE73">
        <v>-3.7344738979400063</v>
      </c>
      <c r="CF73">
        <v>-3.7334987207800623</v>
      </c>
      <c r="CG73">
        <v>-3.7366736187100287</v>
      </c>
      <c r="CH73">
        <v>-3.7368809084300665</v>
      </c>
      <c r="CI73" s="127">
        <v>-3.7375532985599875</v>
      </c>
      <c r="CJ73" t="str">
        <f>BT73</f>
        <v>28_ts</v>
      </c>
      <c r="CK73" s="39">
        <v>99.752002325989793</v>
      </c>
      <c r="CL73" s="39">
        <v>99.719906530666591</v>
      </c>
      <c r="CM73" s="39">
        <v>99.88844614536265</v>
      </c>
      <c r="CN73" s="39">
        <v>99.959966890126609</v>
      </c>
      <c r="CO73" s="39">
        <v>99.924533543705039</v>
      </c>
      <c r="CP73" s="39">
        <v>100.01304703754305</v>
      </c>
      <c r="CQ73" s="39">
        <v>100.02508990471229</v>
      </c>
      <c r="CR73" s="39">
        <v>99.762398113773031</v>
      </c>
      <c r="CS73" s="39">
        <v>99.919812889919797</v>
      </c>
      <c r="CT73" s="39">
        <v>99.8937209899577</v>
      </c>
      <c r="CU73" s="39">
        <v>99.978668753893558</v>
      </c>
      <c r="CV73" s="39">
        <v>99.984215010369368</v>
      </c>
      <c r="CW73" s="39">
        <v>100.00220552196667</v>
      </c>
      <c r="CX73" s="71" t="str">
        <f>BT73</f>
        <v>28_ts</v>
      </c>
      <c r="CY73" t="s">
        <v>820</v>
      </c>
      <c r="CZ73" s="71">
        <v>2.1517696393464187</v>
      </c>
      <c r="DA73" s="71">
        <v>-1.320374145172964</v>
      </c>
      <c r="DB73" s="71">
        <v>-0.49799847255253415</v>
      </c>
      <c r="DC73" s="71">
        <v>-0.5058944245911452</v>
      </c>
      <c r="DD73" s="71">
        <v>-0.26787630618406078</v>
      </c>
      <c r="DE73" s="490">
        <v>-0.14100078788861836</v>
      </c>
      <c r="DF73" s="71">
        <v>-0.5117318810870477</v>
      </c>
      <c r="DG73" s="71">
        <v>-5.1149572593179371E-2</v>
      </c>
      <c r="DH73" s="490">
        <v>-1.4748480602672309E-2</v>
      </c>
      <c r="DI73" s="71">
        <v>6.2266814401908732E-2</v>
      </c>
      <c r="DJ73" s="490">
        <v>0.16658799725776996</v>
      </c>
      <c r="DK73" s="71">
        <v>0.10653206249611502</v>
      </c>
      <c r="DL73" s="71">
        <v>0.10980393476647876</v>
      </c>
      <c r="DM73" s="71">
        <v>6.7921434326018382E-2</v>
      </c>
      <c r="DO73" s="71">
        <f t="shared" si="11"/>
        <v>7.6504095115287551E-2</v>
      </c>
      <c r="DP73" s="71">
        <f t="shared" si="10"/>
        <v>3.329983965119121E-2</v>
      </c>
    </row>
    <row r="74" spans="1:120" ht="17">
      <c r="A74" s="222" t="s">
        <v>84</v>
      </c>
      <c r="B74" s="222">
        <v>-3.9146608970000001</v>
      </c>
      <c r="C74" s="222">
        <v>-3.8837799409999998</v>
      </c>
      <c r="D74" s="222">
        <v>-3.8939663250000001</v>
      </c>
      <c r="E74" s="222">
        <v>-3.8949748089999998</v>
      </c>
      <c r="F74" s="487">
        <v>-3.8968143180000001</v>
      </c>
      <c r="G74" s="222">
        <v>-3.9072117830000002</v>
      </c>
      <c r="H74" s="365">
        <v>-3.9113498359999999</v>
      </c>
      <c r="I74" s="222">
        <v>-3.9105183299999999</v>
      </c>
      <c r="J74" s="222">
        <v>-3.914898601</v>
      </c>
      <c r="K74" s="222">
        <v>-3.9151177289999999</v>
      </c>
      <c r="L74" s="222"/>
      <c r="M74" s="489">
        <v>-3.9012319999999998</v>
      </c>
      <c r="N74" s="222">
        <v>-3.9097481429999998</v>
      </c>
      <c r="O74" s="222">
        <v>-3.9127449859999999</v>
      </c>
      <c r="P74" s="222">
        <v>-3.913402139</v>
      </c>
      <c r="Q74" s="222">
        <v>-3.9137051610000002</v>
      </c>
      <c r="R74" s="222">
        <v>-3.91389999</v>
      </c>
      <c r="S74" s="222" t="s">
        <v>84</v>
      </c>
      <c r="T74" s="478">
        <v>99.21</v>
      </c>
      <c r="U74" s="478">
        <v>99.47</v>
      </c>
      <c r="V74" s="478">
        <v>99.5</v>
      </c>
      <c r="W74" s="478">
        <v>99.54</v>
      </c>
      <c r="X74" s="478">
        <v>99.81</v>
      </c>
      <c r="Y74" s="478">
        <v>99.92</v>
      </c>
      <c r="Z74" s="478">
        <v>99.89</v>
      </c>
      <c r="AA74" s="478">
        <v>100.01</v>
      </c>
      <c r="AB74" s="478">
        <v>100.01</v>
      </c>
      <c r="AC74" s="478">
        <v>99.66</v>
      </c>
      <c r="AD74" s="478">
        <v>99.87</v>
      </c>
      <c r="AE74" s="478">
        <v>99.95</v>
      </c>
      <c r="AF74" s="478">
        <v>99.97</v>
      </c>
      <c r="AG74" s="478">
        <v>99.98</v>
      </c>
      <c r="AH74" s="478">
        <v>99.98</v>
      </c>
      <c r="AI74" s="478" t="s">
        <v>84</v>
      </c>
      <c r="AJ74" s="222" t="s">
        <v>118</v>
      </c>
      <c r="AK74" s="478">
        <v>-6.89</v>
      </c>
      <c r="AL74" s="478">
        <v>0.52</v>
      </c>
      <c r="AM74" s="478">
        <v>0.4</v>
      </c>
      <c r="AN74" s="478">
        <v>0.36</v>
      </c>
      <c r="AO74" s="478">
        <v>0.35</v>
      </c>
      <c r="AP74" s="478">
        <v>0.19</v>
      </c>
      <c r="AQ74" s="478">
        <v>0.15</v>
      </c>
      <c r="AR74" s="478">
        <v>0.06</v>
      </c>
      <c r="AS74" s="478">
        <v>0.11</v>
      </c>
      <c r="AT74" s="491">
        <v>0.1</v>
      </c>
      <c r="AU74" s="491">
        <v>0.55000000000000004</v>
      </c>
      <c r="AV74" s="478">
        <v>0.28000000000000003</v>
      </c>
      <c r="AW74" s="491">
        <v>-0.12</v>
      </c>
      <c r="AX74" s="478">
        <v>0.15</v>
      </c>
      <c r="AY74" s="478">
        <v>0.17</v>
      </c>
      <c r="AZ74" s="478">
        <v>0.03</v>
      </c>
      <c r="BA74" s="222"/>
      <c r="BB74" s="478">
        <v>0.28000000000000003</v>
      </c>
      <c r="BC74" s="478">
        <v>0.11</v>
      </c>
      <c r="BD74" s="478"/>
      <c r="BE74" s="222" t="s">
        <v>118</v>
      </c>
      <c r="BF74" s="222" t="s">
        <v>84</v>
      </c>
      <c r="BG74" s="492">
        <v>15.74</v>
      </c>
      <c r="BH74" s="492">
        <v>16.59</v>
      </c>
      <c r="BI74" s="493">
        <v>15.87</v>
      </c>
      <c r="BJ74" s="493">
        <v>16.04</v>
      </c>
      <c r="BK74" s="493">
        <v>16.670000000000002</v>
      </c>
      <c r="BL74" s="365">
        <v>-1653.4345880000001</v>
      </c>
      <c r="BM74" s="494">
        <v>-1653.4220299999999</v>
      </c>
      <c r="BN74" s="494">
        <v>-1653.27907</v>
      </c>
      <c r="BO74" s="222">
        <v>-0.14296331300000001</v>
      </c>
      <c r="BP74" s="496">
        <v>0.13</v>
      </c>
      <c r="BQ74" s="496">
        <v>0.3</v>
      </c>
      <c r="BR74" s="504">
        <v>0.08</v>
      </c>
      <c r="BT74" s="439" t="s">
        <v>84</v>
      </c>
      <c r="BU74">
        <v>-3.7573483309459998</v>
      </c>
      <c r="BV74">
        <v>-3.7493015609999998</v>
      </c>
      <c r="BW74" s="224">
        <v>-3.7477052460000002</v>
      </c>
      <c r="BX74">
        <v>-3.7535658629999999</v>
      </c>
      <c r="BY74" s="445">
        <v>-3.756273754</v>
      </c>
      <c r="BZ74">
        <v>-3.7549984479999998</v>
      </c>
      <c r="CA74" s="445">
        <v>-3.757898601675381</v>
      </c>
      <c r="CB74" s="445">
        <v>-3.7587394165944183</v>
      </c>
      <c r="CD74" s="266">
        <v>-3.7484778328200719</v>
      </c>
      <c r="CE74">
        <v>-3.7546082091500921</v>
      </c>
      <c r="CF74">
        <v>-3.7532029309700192</v>
      </c>
      <c r="CG74">
        <v>-3.7564878551900165</v>
      </c>
      <c r="CH74">
        <v>-3.7567603880399929</v>
      </c>
      <c r="CI74" s="127">
        <v>-3.7574966795998535</v>
      </c>
      <c r="CJ74" t="str">
        <f>BT74</f>
        <v>29_end</v>
      </c>
      <c r="CK74" s="39">
        <v>99.78583912809664</v>
      </c>
      <c r="CL74" s="39">
        <v>99.743353980077444</v>
      </c>
      <c r="CM74" s="39">
        <v>99.899331453651854</v>
      </c>
      <c r="CN74" s="39">
        <v>99.971400656757069</v>
      </c>
      <c r="CO74" s="39">
        <v>99.937459007283252</v>
      </c>
      <c r="CP74" s="39">
        <v>100.01464518806652</v>
      </c>
      <c r="CQ74" s="39">
        <v>100.03702306855506</v>
      </c>
      <c r="CR74" s="39">
        <v>99.763916002866452</v>
      </c>
      <c r="CS74" s="39">
        <v>99.927072989923772</v>
      </c>
      <c r="CT74" s="39">
        <v>99.889672194035384</v>
      </c>
      <c r="CU74" s="39">
        <v>99.977098855890034</v>
      </c>
      <c r="CV74" s="39">
        <v>99.984352185258828</v>
      </c>
      <c r="CW74" s="39">
        <v>100.00394822733446</v>
      </c>
      <c r="CX74" s="71" t="str">
        <f>BT74</f>
        <v>29_end</v>
      </c>
      <c r="CY74" t="s">
        <v>118</v>
      </c>
      <c r="CZ74" s="71">
        <v>-6.0464697650739954</v>
      </c>
      <c r="DA74" s="71">
        <v>7.0765195109474099E-2</v>
      </c>
      <c r="DB74" s="71">
        <v>0.21551218396498495</v>
      </c>
      <c r="DC74" s="71">
        <v>0.12491487239287924</v>
      </c>
      <c r="DD74" s="71">
        <v>0.11573378089838737</v>
      </c>
      <c r="DE74" s="490">
        <v>6.2162667373922176E-2</v>
      </c>
      <c r="DF74" s="71">
        <v>5.7936519135186382E-2</v>
      </c>
      <c r="DG74" s="71">
        <v>0.10737396365541138</v>
      </c>
      <c r="DH74" s="490">
        <v>0.34105425702978653</v>
      </c>
      <c r="DI74" s="71">
        <v>0.1355800050339413</v>
      </c>
      <c r="DJ74" s="490">
        <v>-0.11249628744386175</v>
      </c>
      <c r="DK74" s="71">
        <v>-4.0728555521276633E-3</v>
      </c>
      <c r="DL74" s="71">
        <v>1.8921326574061759E-2</v>
      </c>
      <c r="DM74" s="71">
        <v>-2.6282418398811735E-2</v>
      </c>
      <c r="DO74" s="71">
        <f t="shared" si="11"/>
        <v>5.0138860393739382E-2</v>
      </c>
      <c r="DP74" s="71">
        <f t="shared" si="10"/>
        <v>3.1217533819677623E-2</v>
      </c>
    </row>
    <row r="75" spans="1:120" ht="17">
      <c r="A75" s="222" t="s">
        <v>85</v>
      </c>
      <c r="B75" s="222">
        <v>-3.9188043869999998</v>
      </c>
      <c r="C75" s="222">
        <v>-3.8886418539999998</v>
      </c>
      <c r="D75" s="222">
        <v>-3.8985756199999999</v>
      </c>
      <c r="E75" s="222">
        <v>-3.8997921610000001</v>
      </c>
      <c r="F75" s="487">
        <v>-3.9011419319999998</v>
      </c>
      <c r="G75" s="222">
        <v>-3.9117111790000001</v>
      </c>
      <c r="H75" s="365">
        <v>-3.9156172919999999</v>
      </c>
      <c r="I75" s="222">
        <v>-3.914529892</v>
      </c>
      <c r="J75" s="222">
        <v>-3.9195249950000002</v>
      </c>
      <c r="K75" s="222">
        <v>-3.9191739920000002</v>
      </c>
      <c r="L75" s="222"/>
      <c r="M75" s="489">
        <v>-3.905421</v>
      </c>
      <c r="N75" s="222">
        <v>-3.9137722579999998</v>
      </c>
      <c r="O75" s="222">
        <v>-3.9167650649999999</v>
      </c>
      <c r="P75" s="222">
        <v>-3.917595215</v>
      </c>
      <c r="Q75" s="222">
        <v>-3.9178560249999999</v>
      </c>
      <c r="R75" s="222">
        <v>-3.9179733510000001</v>
      </c>
      <c r="S75" s="222" t="s">
        <v>85</v>
      </c>
      <c r="T75" s="478">
        <v>99.23</v>
      </c>
      <c r="U75" s="478">
        <v>99.48</v>
      </c>
      <c r="V75" s="478">
        <v>99.51</v>
      </c>
      <c r="W75" s="478">
        <v>99.55</v>
      </c>
      <c r="X75" s="478">
        <v>99.82</v>
      </c>
      <c r="Y75" s="478">
        <v>99.92</v>
      </c>
      <c r="Z75" s="478">
        <v>99.89</v>
      </c>
      <c r="AA75" s="478">
        <v>100.02</v>
      </c>
      <c r="AB75" s="478">
        <v>100.01</v>
      </c>
      <c r="AC75" s="478">
        <v>99.66</v>
      </c>
      <c r="AD75" s="478">
        <v>99.87</v>
      </c>
      <c r="AE75" s="478">
        <v>99.95</v>
      </c>
      <c r="AF75" s="478">
        <v>99.97</v>
      </c>
      <c r="AG75" s="478">
        <v>99.98</v>
      </c>
      <c r="AH75" s="478">
        <v>99.98</v>
      </c>
      <c r="AI75" s="478" t="s">
        <v>85</v>
      </c>
      <c r="AJ75" s="222" t="s">
        <v>119</v>
      </c>
      <c r="AK75" s="478">
        <v>-9.49</v>
      </c>
      <c r="AL75" s="478">
        <v>7.0000000000000007E-2</v>
      </c>
      <c r="AM75" s="478">
        <v>0.11</v>
      </c>
      <c r="AN75" s="478">
        <v>-0.06</v>
      </c>
      <c r="AO75" s="478">
        <v>0.24</v>
      </c>
      <c r="AP75" s="478">
        <v>-0.04</v>
      </c>
      <c r="AQ75" s="478">
        <v>7.0000000000000007E-2</v>
      </c>
      <c r="AR75" s="478">
        <v>-0.24</v>
      </c>
      <c r="AS75" s="478">
        <v>0.17</v>
      </c>
      <c r="AT75" s="491">
        <v>0.19</v>
      </c>
      <c r="AU75" s="491">
        <v>0.52</v>
      </c>
      <c r="AV75" s="478">
        <v>0.35</v>
      </c>
      <c r="AW75" s="491">
        <v>-0.04</v>
      </c>
      <c r="AX75" s="478">
        <v>0.12</v>
      </c>
      <c r="AY75" s="478">
        <v>0.16</v>
      </c>
      <c r="AZ75" s="478">
        <v>7.0000000000000007E-2</v>
      </c>
      <c r="BA75" s="222"/>
      <c r="BB75" s="478">
        <v>0.2</v>
      </c>
      <c r="BC75" s="478">
        <v>0.03</v>
      </c>
      <c r="BD75" s="478"/>
      <c r="BE75" s="222" t="s">
        <v>119</v>
      </c>
      <c r="BF75" s="222" t="s">
        <v>85</v>
      </c>
      <c r="BG75" s="492">
        <v>33.86</v>
      </c>
      <c r="BH75" s="492">
        <v>35.24</v>
      </c>
      <c r="BI75" s="493">
        <v>33.950000000000003</v>
      </c>
      <c r="BJ75" s="493">
        <v>33.92</v>
      </c>
      <c r="BK75" s="493">
        <v>35.29</v>
      </c>
      <c r="BL75" s="365">
        <v>-1653.4057700000001</v>
      </c>
      <c r="BM75" s="494">
        <v>-1653.39354</v>
      </c>
      <c r="BN75" s="494">
        <v>-1653.2493899999999</v>
      </c>
      <c r="BO75" s="222">
        <v>-0.14415168</v>
      </c>
      <c r="BP75" s="496">
        <v>0.09</v>
      </c>
      <c r="BQ75" s="496">
        <v>0.06</v>
      </c>
      <c r="BR75" s="504">
        <v>0.05</v>
      </c>
      <c r="BT75" s="439" t="s">
        <v>85</v>
      </c>
      <c r="BU75">
        <v>-3.7606164946359999</v>
      </c>
      <c r="BV75">
        <v>-3.7529750709999998</v>
      </c>
      <c r="BW75" s="224">
        <v>-3.7511328019999999</v>
      </c>
      <c r="BX75">
        <v>-3.7571554059999999</v>
      </c>
      <c r="BY75" s="445">
        <v>-3.7596500009999998</v>
      </c>
      <c r="BZ75">
        <v>-3.7581473879999998</v>
      </c>
      <c r="CA75" s="445">
        <v>-3.7616079012368164</v>
      </c>
      <c r="CB75" s="445">
        <v>-3.7619214475167624</v>
      </c>
      <c r="CD75" s="266">
        <v>-3.7518338135498652</v>
      </c>
      <c r="CE75">
        <v>-3.757806540510046</v>
      </c>
      <c r="CF75">
        <v>-3.7562384241800828</v>
      </c>
      <c r="CG75">
        <v>-3.7597466523498042</v>
      </c>
      <c r="CH75">
        <v>-3.7599900386901481</v>
      </c>
      <c r="CI75" s="127">
        <v>-3.7607122435099427</v>
      </c>
      <c r="CJ75" t="str">
        <f>BT75</f>
        <v>29_start</v>
      </c>
      <c r="CK75" s="39">
        <v>99.796803964272883</v>
      </c>
      <c r="CL75" s="39">
        <v>99.74781548053285</v>
      </c>
      <c r="CM75" s="39">
        <v>99.90796486052389</v>
      </c>
      <c r="CN75" s="39">
        <v>99.974299595893953</v>
      </c>
      <c r="CO75" s="39">
        <v>99.934343035522986</v>
      </c>
      <c r="CP75" s="39">
        <v>100.02636287433803</v>
      </c>
      <c r="CQ75" s="39">
        <v>100.03470050409616</v>
      </c>
      <c r="CR75" s="39">
        <v>99.766456348349749</v>
      </c>
      <c r="CS75" s="39">
        <v>99.925279428786155</v>
      </c>
      <c r="CT75" s="39">
        <v>99.88358104416757</v>
      </c>
      <c r="CU75" s="39">
        <v>99.976869689120477</v>
      </c>
      <c r="CV75" s="39">
        <v>99.983341668932596</v>
      </c>
      <c r="CW75" s="39">
        <v>100.00254609514369</v>
      </c>
      <c r="CX75" s="71" t="str">
        <f>BT75</f>
        <v>29_start</v>
      </c>
      <c r="CY75" t="s">
        <v>119</v>
      </c>
      <c r="CZ75" s="71">
        <v>-8.0972735281040809</v>
      </c>
      <c r="DA75" s="71">
        <v>-0.18359346520546893</v>
      </c>
      <c r="DB75" s="71">
        <v>0.11549199521328024</v>
      </c>
      <c r="DC75" s="71">
        <v>-7.6753697735483684E-2</v>
      </c>
      <c r="DD75" s="71">
        <v>4.7910477082078629E-2</v>
      </c>
      <c r="DE75" s="490">
        <v>0.13697666547401433</v>
      </c>
      <c r="DF75" s="71">
        <v>-0.21888043098125015</v>
      </c>
      <c r="DG75" s="71">
        <v>0.16142309362080648</v>
      </c>
      <c r="DH75" s="490">
        <v>0.28594823029759731</v>
      </c>
      <c r="DI75" s="71">
        <v>0.17940045554500106</v>
      </c>
      <c r="DJ75" s="490">
        <v>3.3506649085833118E-2</v>
      </c>
      <c r="DK75" s="71">
        <v>1.8047311381454989E-3</v>
      </c>
      <c r="DL75" s="71">
        <v>4.3088624950559762E-2</v>
      </c>
      <c r="DM75" s="71">
        <v>6.7244431931179349E-3</v>
      </c>
      <c r="DO75" s="71">
        <f t="shared" si="11"/>
        <v>-1.4046227835698311E-2</v>
      </c>
      <c r="DP75" s="71">
        <f t="shared" si="10"/>
        <v>5.7134852786258072E-2</v>
      </c>
    </row>
    <row r="76" spans="1:120" ht="17">
      <c r="A76" s="222" t="s">
        <v>86</v>
      </c>
      <c r="B76" s="222">
        <v>-3.929777047</v>
      </c>
      <c r="C76" s="222">
        <v>-3.8987778880000001</v>
      </c>
      <c r="D76" s="222">
        <v>-3.9089098820000001</v>
      </c>
      <c r="E76" s="222">
        <v>-3.9101913719999999</v>
      </c>
      <c r="F76" s="487">
        <v>-3.9115540100000001</v>
      </c>
      <c r="G76" s="222">
        <v>-3.9223862469999999</v>
      </c>
      <c r="H76" s="365">
        <v>-3.9263560719999999</v>
      </c>
      <c r="I76" s="222">
        <v>-3.9253371700000002</v>
      </c>
      <c r="J76" s="222">
        <v>-3.9303944909999999</v>
      </c>
      <c r="K76" s="222">
        <v>-3.9299707850000001</v>
      </c>
      <c r="L76" s="222"/>
      <c r="M76" s="489">
        <v>-3.9155229999999999</v>
      </c>
      <c r="N76" s="222">
        <v>-3.9242995719999998</v>
      </c>
      <c r="O76" s="222">
        <v>-3.9279283409999999</v>
      </c>
      <c r="P76" s="222">
        <v>-3.9283334129999998</v>
      </c>
      <c r="Q76" s="222">
        <v>-3.9285619889999999</v>
      </c>
      <c r="R76" s="222">
        <v>-3.9288991489999998</v>
      </c>
      <c r="S76" s="222" t="s">
        <v>86</v>
      </c>
      <c r="T76" s="478">
        <v>99.21</v>
      </c>
      <c r="U76" s="478">
        <v>99.47</v>
      </c>
      <c r="V76" s="478">
        <v>99.5</v>
      </c>
      <c r="W76" s="478">
        <v>99.54</v>
      </c>
      <c r="X76" s="478">
        <v>99.81</v>
      </c>
      <c r="Y76" s="478">
        <v>99.91</v>
      </c>
      <c r="Z76" s="478">
        <v>99.89</v>
      </c>
      <c r="AA76" s="478">
        <v>100.02</v>
      </c>
      <c r="AB76" s="478">
        <v>100</v>
      </c>
      <c r="AC76" s="478">
        <v>99.64</v>
      </c>
      <c r="AD76" s="478">
        <v>99.86</v>
      </c>
      <c r="AE76" s="478">
        <v>99.95</v>
      </c>
      <c r="AF76" s="478">
        <v>99.96</v>
      </c>
      <c r="AG76" s="478">
        <v>99.97</v>
      </c>
      <c r="AH76" s="478">
        <v>99.98</v>
      </c>
      <c r="AI76" s="478" t="s">
        <v>86</v>
      </c>
      <c r="AJ76" s="222" t="s">
        <v>820</v>
      </c>
      <c r="AK76" s="478">
        <v>2.6</v>
      </c>
      <c r="AL76" s="478">
        <v>0.45</v>
      </c>
      <c r="AM76" s="478">
        <v>0.28999999999999998</v>
      </c>
      <c r="AN76" s="478">
        <v>0.42</v>
      </c>
      <c r="AO76" s="478">
        <v>0.12</v>
      </c>
      <c r="AP76" s="478">
        <v>0.22</v>
      </c>
      <c r="AQ76" s="478">
        <v>0.08</v>
      </c>
      <c r="AR76" s="478">
        <v>0.3</v>
      </c>
      <c r="AS76" s="478">
        <v>-0.05</v>
      </c>
      <c r="AT76" s="491">
        <v>-0.08</v>
      </c>
      <c r="AU76" s="491">
        <v>0.03</v>
      </c>
      <c r="AV76" s="478">
        <v>-7.0000000000000007E-2</v>
      </c>
      <c r="AW76" s="491">
        <v>-0.08</v>
      </c>
      <c r="AX76" s="478">
        <v>0.03</v>
      </c>
      <c r="AY76" s="478">
        <v>0</v>
      </c>
      <c r="AZ76" s="478">
        <v>-0.04</v>
      </c>
      <c r="BA76" s="222"/>
      <c r="BB76" s="478">
        <v>0.09</v>
      </c>
      <c r="BC76" s="478">
        <v>0.08</v>
      </c>
      <c r="BD76" s="478"/>
      <c r="BE76" s="222" t="s">
        <v>820</v>
      </c>
      <c r="BF76" s="222" t="s">
        <v>86</v>
      </c>
      <c r="BG76" s="492">
        <v>-18.12</v>
      </c>
      <c r="BH76" s="492">
        <v>-18.66</v>
      </c>
      <c r="BI76" s="493">
        <v>-18.079999999999998</v>
      </c>
      <c r="BJ76" s="493">
        <v>-17.88</v>
      </c>
      <c r="BK76" s="493">
        <v>-18.62</v>
      </c>
      <c r="BL76" s="365">
        <v>-1653.380482</v>
      </c>
      <c r="BM76" s="494">
        <v>-1653.36798</v>
      </c>
      <c r="BN76" s="494">
        <v>-1653.2228299999999</v>
      </c>
      <c r="BO76" s="222">
        <v>-0.14514843699999999</v>
      </c>
      <c r="BP76" s="496">
        <v>0.04</v>
      </c>
      <c r="BQ76" s="496">
        <v>0.24</v>
      </c>
      <c r="BR76" s="504">
        <v>0.03</v>
      </c>
      <c r="BT76" s="439" t="s">
        <v>86</v>
      </c>
      <c r="BU76">
        <v>-3.7702521571480001</v>
      </c>
      <c r="BV76">
        <v>-3.7624979619999999</v>
      </c>
      <c r="BW76" s="224">
        <v>-3.7604250239999999</v>
      </c>
      <c r="BX76">
        <v>-3.766592004</v>
      </c>
      <c r="BY76" s="445">
        <v>-3.76910123</v>
      </c>
      <c r="BZ76">
        <v>-3.7676839879999999</v>
      </c>
      <c r="CA76" s="445">
        <v>-3.7711512360324471</v>
      </c>
      <c r="CB76" s="445">
        <v>-3.7713859987329887</v>
      </c>
      <c r="CD76" s="266">
        <v>-3.7609259715300141</v>
      </c>
      <c r="CE76">
        <v>-3.7672261425400393</v>
      </c>
      <c r="CF76">
        <v>-3.7660533609300728</v>
      </c>
      <c r="CG76">
        <v>-3.7693888053699993</v>
      </c>
      <c r="CH76">
        <v>-3.7695955481501642</v>
      </c>
      <c r="CI76" s="127">
        <v>-3.7703897897199568</v>
      </c>
      <c r="CJ76" t="str">
        <f>BT76</f>
        <v>29_ts</v>
      </c>
      <c r="CK76" s="39">
        <v>99.794332187217265</v>
      </c>
      <c r="CL76" s="39">
        <v>99.739350771821222</v>
      </c>
      <c r="CM76" s="39">
        <v>99.902920202802335</v>
      </c>
      <c r="CN76" s="39">
        <v>99.969473470207603</v>
      </c>
      <c r="CO76" s="39">
        <v>99.931883358434504</v>
      </c>
      <c r="CP76" s="39">
        <v>100.02384665128412</v>
      </c>
      <c r="CQ76" s="39">
        <v>100.03007336214472</v>
      </c>
      <c r="CR76" s="39">
        <v>99.752637616019811</v>
      </c>
      <c r="CS76" s="39">
        <v>99.919739728754649</v>
      </c>
      <c r="CT76" s="39">
        <v>99.888633543781239</v>
      </c>
      <c r="CU76" s="39">
        <v>99.977100953941132</v>
      </c>
      <c r="CV76" s="39">
        <v>99.982584480547516</v>
      </c>
      <c r="CW76" s="39">
        <v>100.00365048718812</v>
      </c>
      <c r="CX76" s="71" t="str">
        <f>BT76</f>
        <v>29_ts</v>
      </c>
      <c r="CY76" t="s">
        <v>820</v>
      </c>
      <c r="CZ76" s="71">
        <v>2.050803763030085</v>
      </c>
      <c r="DA76" s="71">
        <v>0.25435866031494392</v>
      </c>
      <c r="DB76" s="71">
        <v>0.10002018875170471</v>
      </c>
      <c r="DC76" s="71">
        <v>0.20166857012836292</v>
      </c>
      <c r="DD76" s="71">
        <v>6.7823303816309632E-2</v>
      </c>
      <c r="DE76" s="490">
        <v>-7.4813998100091927E-2</v>
      </c>
      <c r="DF76" s="71">
        <v>0.27681695011643659</v>
      </c>
      <c r="DG76" s="71">
        <v>-5.4049129965393405E-2</v>
      </c>
      <c r="DH76" s="490">
        <v>5.5106026732189672E-2</v>
      </c>
      <c r="DI76" s="71">
        <v>-4.3820450511059317E-2</v>
      </c>
      <c r="DJ76" s="490">
        <v>-0.14600293652969443</v>
      </c>
      <c r="DK76" s="71">
        <v>-5.8775866902736063E-3</v>
      </c>
      <c r="DL76" s="71">
        <v>-2.4167298376498003E-2</v>
      </c>
      <c r="DM76" s="71">
        <v>-3.3006861591929226E-2</v>
      </c>
      <c r="DO76" s="71">
        <f t="shared" si="11"/>
        <v>6.4185088229436804E-2</v>
      </c>
      <c r="DP76" s="71">
        <f t="shared" ref="DP76:DP94" si="12">ABS(DO76-DL76)</f>
        <v>8.8352386605934807E-2</v>
      </c>
    </row>
    <row r="77" spans="1:120" ht="17">
      <c r="A77" s="222" t="s">
        <v>87</v>
      </c>
      <c r="B77" s="222">
        <v>-2.9126083739999999</v>
      </c>
      <c r="C77" s="222">
        <v>-2.8910525549999999</v>
      </c>
      <c r="D77" s="222">
        <v>-2.8984474960000002</v>
      </c>
      <c r="E77" s="222">
        <v>-2.8992620370000002</v>
      </c>
      <c r="F77" s="487">
        <v>-2.9004760119999999</v>
      </c>
      <c r="G77" s="222">
        <v>-2.908040669</v>
      </c>
      <c r="H77" s="365">
        <v>-2.9106680030000001</v>
      </c>
      <c r="I77" s="222">
        <v>-2.9101412500000001</v>
      </c>
      <c r="J77" s="222">
        <v>-2.9136332</v>
      </c>
      <c r="K77" s="222">
        <v>-2.9130603150000001</v>
      </c>
      <c r="L77" s="222"/>
      <c r="M77" s="489">
        <v>-2.9018109999999999</v>
      </c>
      <c r="N77" s="222">
        <v>-2.9090476660000002</v>
      </c>
      <c r="O77" s="222">
        <v>-2.9120153709999999</v>
      </c>
      <c r="P77" s="222">
        <v>-2.9121345060000001</v>
      </c>
      <c r="Q77" s="222">
        <v>-2.9122738049999999</v>
      </c>
      <c r="R77" s="222">
        <v>-2.9122855680000002</v>
      </c>
      <c r="S77" s="222" t="s">
        <v>87</v>
      </c>
      <c r="T77" s="478">
        <v>99.26</v>
      </c>
      <c r="U77" s="478">
        <v>99.51</v>
      </c>
      <c r="V77" s="478">
        <v>99.54</v>
      </c>
      <c r="W77" s="478">
        <v>99.58</v>
      </c>
      <c r="X77" s="478">
        <v>99.84</v>
      </c>
      <c r="Y77" s="478">
        <v>99.93</v>
      </c>
      <c r="Z77" s="478">
        <v>99.92</v>
      </c>
      <c r="AA77" s="478">
        <v>100.04</v>
      </c>
      <c r="AB77" s="478">
        <v>100.02</v>
      </c>
      <c r="AC77" s="478">
        <v>99.63</v>
      </c>
      <c r="AD77" s="478">
        <v>99.88</v>
      </c>
      <c r="AE77" s="478">
        <v>99.98</v>
      </c>
      <c r="AF77" s="478">
        <v>99.98</v>
      </c>
      <c r="AG77" s="478">
        <v>99.99</v>
      </c>
      <c r="AH77" s="478">
        <v>99.99</v>
      </c>
      <c r="AI77" s="478" t="s">
        <v>87</v>
      </c>
      <c r="AJ77" s="222" t="s">
        <v>118</v>
      </c>
      <c r="AK77" s="478">
        <v>-3.56</v>
      </c>
      <c r="AL77" s="478">
        <v>-0.08</v>
      </c>
      <c r="AM77" s="478">
        <v>-0.11</v>
      </c>
      <c r="AN77" s="478">
        <v>-0.03</v>
      </c>
      <c r="AO77" s="478">
        <v>-0.08</v>
      </c>
      <c r="AP77" s="478">
        <v>-0.04</v>
      </c>
      <c r="AQ77" s="478">
        <v>-0.03</v>
      </c>
      <c r="AR77" s="478">
        <v>-0.01</v>
      </c>
      <c r="AS77" s="478">
        <v>-0.01</v>
      </c>
      <c r="AT77" s="491">
        <v>0.01</v>
      </c>
      <c r="AU77" s="491">
        <v>0.11</v>
      </c>
      <c r="AV77" s="478">
        <v>0.09</v>
      </c>
      <c r="AW77" s="491">
        <v>0.02</v>
      </c>
      <c r="AX77" s="478">
        <v>0.16</v>
      </c>
      <c r="AY77" s="478">
        <v>0.15</v>
      </c>
      <c r="AZ77" s="478">
        <v>0.09</v>
      </c>
      <c r="BA77" s="222"/>
      <c r="BB77" s="478">
        <v>0.23</v>
      </c>
      <c r="BC77" s="478">
        <v>0.08</v>
      </c>
      <c r="BD77" s="478"/>
      <c r="BE77" s="222" t="s">
        <v>118</v>
      </c>
      <c r="BF77" s="222" t="s">
        <v>87</v>
      </c>
      <c r="BG77" s="492">
        <v>10.87</v>
      </c>
      <c r="BH77" s="492">
        <v>11.5</v>
      </c>
      <c r="BI77" s="493">
        <v>10.92</v>
      </c>
      <c r="BJ77" s="493">
        <v>10.91</v>
      </c>
      <c r="BK77" s="493">
        <v>11.54</v>
      </c>
      <c r="BL77" s="365">
        <v>-1061.230982</v>
      </c>
      <c r="BM77" s="494">
        <v>-1061.2220299999999</v>
      </c>
      <c r="BN77" s="494">
        <v>-1061.1206400000001</v>
      </c>
      <c r="BO77" s="222">
        <v>-0.101393197</v>
      </c>
      <c r="BP77" s="496">
        <v>0.04</v>
      </c>
      <c r="BQ77" s="496">
        <v>0.04</v>
      </c>
      <c r="BR77" s="504">
        <v>0.04</v>
      </c>
      <c r="BT77" s="439" t="s">
        <v>87</v>
      </c>
      <c r="BU77">
        <v>-2.8012104102030002</v>
      </c>
      <c r="BV77">
        <v>-2.7947983430000001</v>
      </c>
      <c r="BW77" s="224">
        <v>-2.7943674380000001</v>
      </c>
      <c r="BX77">
        <v>-2.7987967540000001</v>
      </c>
      <c r="BY77" s="445">
        <v>-2.8005283740000002</v>
      </c>
      <c r="BZ77">
        <v>-2.7998013510000002</v>
      </c>
      <c r="CA77" s="445">
        <v>-2.8020713356248845</v>
      </c>
      <c r="CB77" s="445">
        <v>-2.8021050957593867</v>
      </c>
      <c r="CD77" s="266">
        <v>-2.7934611237099034</v>
      </c>
      <c r="CE77">
        <v>-2.7990060992099188</v>
      </c>
      <c r="CF77">
        <v>-2.7988263906299835</v>
      </c>
      <c r="CG77">
        <v>-2.8008472517399241</v>
      </c>
      <c r="CH77">
        <v>-2.800979389819986</v>
      </c>
      <c r="CI77" s="127">
        <v>-2.8014465295700575</v>
      </c>
      <c r="CJ77" t="str">
        <f>BT77</f>
        <v>30_end</v>
      </c>
      <c r="CK77" s="39">
        <v>99.771096552417291</v>
      </c>
      <c r="CL77" s="39">
        <v>99.755713737958573</v>
      </c>
      <c r="CM77" s="39">
        <v>99.913835240858418</v>
      </c>
      <c r="CN77" s="39">
        <v>99.975652089521176</v>
      </c>
      <c r="CO77" s="39">
        <v>99.949698201967706</v>
      </c>
      <c r="CP77" s="39">
        <v>100.03073405049291</v>
      </c>
      <c r="CQ77" s="39">
        <v>100.03193924858796</v>
      </c>
      <c r="CR77" s="39">
        <v>99.723359356909739</v>
      </c>
      <c r="CS77" s="39">
        <v>99.921308624834012</v>
      </c>
      <c r="CT77" s="39">
        <v>99.914893234569846</v>
      </c>
      <c r="CU77" s="39">
        <v>99.987035659236682</v>
      </c>
      <c r="CV77" s="39">
        <v>99.991752837195918</v>
      </c>
      <c r="CW77" s="39">
        <v>100.00842919068833</v>
      </c>
      <c r="CX77" s="71" t="str">
        <f>BT77</f>
        <v>30_end</v>
      </c>
      <c r="CY77" t="s">
        <v>118</v>
      </c>
      <c r="CZ77" s="71">
        <v>-2.915385252105803</v>
      </c>
      <c r="DA77" s="71">
        <v>-0.12652917258475416</v>
      </c>
      <c r="DB77" s="71">
        <v>-5.3744345679573868E-2</v>
      </c>
      <c r="DC77" s="71">
        <v>-2.7097154762392606E-2</v>
      </c>
      <c r="DD77" s="71">
        <v>-1.9488602074595462E-2</v>
      </c>
      <c r="DE77" s="490">
        <v>-1.1581982374716304E-2</v>
      </c>
      <c r="DF77" s="71">
        <v>-7.3969568690406134E-3</v>
      </c>
      <c r="DG77" s="71">
        <v>-1.2560655654314393E-2</v>
      </c>
      <c r="DH77" s="490">
        <v>5.2653404004354698E-2</v>
      </c>
      <c r="DI77" s="71">
        <v>4.2628971133389815E-2</v>
      </c>
      <c r="DJ77" s="490">
        <v>-5.5957578049265599E-2</v>
      </c>
      <c r="DK77" s="71">
        <v>9.4693396677344222E-2</v>
      </c>
      <c r="DL77" s="71">
        <v>8.5701530755114774E-2</v>
      </c>
      <c r="DM77" s="71">
        <v>5.0898360392033659E-2</v>
      </c>
      <c r="DO77" s="71">
        <f t="shared" si="11"/>
        <v>0.17001888404064913</v>
      </c>
      <c r="DP77" s="71">
        <f t="shared" si="12"/>
        <v>8.4317353285534358E-2</v>
      </c>
    </row>
    <row r="78" spans="1:120" ht="17">
      <c r="A78" s="222" t="s">
        <v>88</v>
      </c>
      <c r="B78" s="222">
        <v>-2.9249841249999999</v>
      </c>
      <c r="C78" s="222">
        <v>-2.902967657</v>
      </c>
      <c r="D78" s="222">
        <v>-2.9106510179999998</v>
      </c>
      <c r="E78" s="222">
        <v>-2.9113807380000001</v>
      </c>
      <c r="F78" s="487">
        <v>-2.9127154549999998</v>
      </c>
      <c r="G78" s="222">
        <v>-2.9204841039999998</v>
      </c>
      <c r="H78" s="365">
        <v>-2.92312963</v>
      </c>
      <c r="I78" s="222">
        <v>-2.9225854930000001</v>
      </c>
      <c r="J78" s="222">
        <v>-2.926227446</v>
      </c>
      <c r="K78" s="222">
        <v>-2.9255385060000001</v>
      </c>
      <c r="L78" s="222"/>
      <c r="M78" s="489">
        <v>-2.9153730000000002</v>
      </c>
      <c r="N78" s="222">
        <v>-2.9215859119999998</v>
      </c>
      <c r="O78" s="222">
        <v>-2.9244827170000001</v>
      </c>
      <c r="P78" s="222">
        <v>-2.9247582169999999</v>
      </c>
      <c r="Q78" s="222">
        <v>-2.9248670969999999</v>
      </c>
      <c r="R78" s="222">
        <v>-2.924793937</v>
      </c>
      <c r="S78" s="222" t="s">
        <v>88</v>
      </c>
      <c r="T78" s="478">
        <v>99.25</v>
      </c>
      <c r="U78" s="478">
        <v>99.51</v>
      </c>
      <c r="V78" s="478">
        <v>99.53</v>
      </c>
      <c r="W78" s="478">
        <v>99.58</v>
      </c>
      <c r="X78" s="478">
        <v>99.85</v>
      </c>
      <c r="Y78" s="478">
        <v>99.94</v>
      </c>
      <c r="Z78" s="478">
        <v>99.92</v>
      </c>
      <c r="AA78" s="478">
        <v>100.04</v>
      </c>
      <c r="AB78" s="478">
        <v>100.02</v>
      </c>
      <c r="AC78" s="478">
        <v>99.67</v>
      </c>
      <c r="AD78" s="478">
        <v>99.88</v>
      </c>
      <c r="AE78" s="478">
        <v>99.98</v>
      </c>
      <c r="AF78" s="478">
        <v>99.99</v>
      </c>
      <c r="AG78" s="478">
        <v>100</v>
      </c>
      <c r="AH78" s="478">
        <v>99.99</v>
      </c>
      <c r="AI78" s="478" t="s">
        <v>88</v>
      </c>
      <c r="AJ78" s="222" t="s">
        <v>119</v>
      </c>
      <c r="AK78" s="478">
        <v>-11.33</v>
      </c>
      <c r="AL78" s="478">
        <v>0.21</v>
      </c>
      <c r="AM78" s="478">
        <v>0</v>
      </c>
      <c r="AN78" s="478">
        <v>0.14000000000000001</v>
      </c>
      <c r="AO78" s="478">
        <v>0</v>
      </c>
      <c r="AP78" s="478">
        <v>-0.08</v>
      </c>
      <c r="AQ78" s="478">
        <v>-0.08</v>
      </c>
      <c r="AR78" s="478">
        <v>-0.15</v>
      </c>
      <c r="AS78" s="478">
        <v>-0.08</v>
      </c>
      <c r="AT78" s="491">
        <v>-0.03</v>
      </c>
      <c r="AU78" s="491">
        <v>-0.63</v>
      </c>
      <c r="AV78" s="478">
        <v>-0.01</v>
      </c>
      <c r="AW78" s="491">
        <v>-0.03</v>
      </c>
      <c r="AX78" s="478">
        <v>0</v>
      </c>
      <c r="AY78" s="478">
        <v>0.01</v>
      </c>
      <c r="AZ78" s="478">
        <v>0.01</v>
      </c>
      <c r="BA78" s="222"/>
      <c r="BB78" s="478">
        <v>0.02</v>
      </c>
      <c r="BC78" s="478">
        <v>0.01</v>
      </c>
      <c r="BD78" s="478"/>
      <c r="BE78" s="222" t="s">
        <v>119</v>
      </c>
      <c r="BF78" s="222" t="s">
        <v>88</v>
      </c>
      <c r="BG78" s="492">
        <v>19.88</v>
      </c>
      <c r="BH78" s="492">
        <v>21.69</v>
      </c>
      <c r="BI78" s="493">
        <v>19.8</v>
      </c>
      <c r="BJ78" s="493">
        <v>20.010000000000002</v>
      </c>
      <c r="BK78" s="493">
        <v>21.62</v>
      </c>
      <c r="BL78" s="365">
        <v>-1061.216823</v>
      </c>
      <c r="BM78" s="494">
        <v>-1061.2075299999999</v>
      </c>
      <c r="BN78" s="494">
        <v>-1061.1045799999999</v>
      </c>
      <c r="BO78" s="222">
        <v>-0.102954844</v>
      </c>
      <c r="BP78" s="496">
        <v>-0.08</v>
      </c>
      <c r="BQ78" s="496">
        <v>0.13</v>
      </c>
      <c r="BR78" s="504">
        <v>-7.0000000000000007E-2</v>
      </c>
      <c r="BT78" s="439" t="s">
        <v>88</v>
      </c>
      <c r="BU78">
        <v>-2.8117265210440001</v>
      </c>
      <c r="BV78">
        <v>-2.8051791619999999</v>
      </c>
      <c r="BW78" s="224">
        <v>-2.8048402100000001</v>
      </c>
      <c r="BX78">
        <v>-2.8093710459999999</v>
      </c>
      <c r="BY78" s="445">
        <v>-2.811097153</v>
      </c>
      <c r="BZ78">
        <v>-2.81034052</v>
      </c>
      <c r="CA78" s="445">
        <v>-2.8127206810928596</v>
      </c>
      <c r="CB78" s="445">
        <v>-2.8126688549126189</v>
      </c>
      <c r="CD78" s="266">
        <v>-2.8050761528500061</v>
      </c>
      <c r="CE78">
        <v>-2.8096429346699097</v>
      </c>
      <c r="CF78">
        <v>-2.8094985706400166</v>
      </c>
      <c r="CG78">
        <v>-2.8115449312899727</v>
      </c>
      <c r="CH78">
        <v>-2.8116460082899266</v>
      </c>
      <c r="CI78" s="127">
        <v>-2.8120363824300512</v>
      </c>
      <c r="CJ78" t="str">
        <f>BT78</f>
        <v>30_start</v>
      </c>
      <c r="CK78" s="39">
        <v>99.767140972103888</v>
      </c>
      <c r="CL78" s="39">
        <v>99.755086030150494</v>
      </c>
      <c r="CM78" s="39">
        <v>99.916226737331286</v>
      </c>
      <c r="CN78" s="39">
        <v>99.977616313702995</v>
      </c>
      <c r="CO78" s="39">
        <v>99.950706406415165</v>
      </c>
      <c r="CP78" s="39">
        <v>100.0353576367196</v>
      </c>
      <c r="CQ78" s="39">
        <v>100.03351442117737</v>
      </c>
      <c r="CR78" s="39">
        <v>99.763477417016901</v>
      </c>
      <c r="CS78" s="39">
        <v>99.925896549380028</v>
      </c>
      <c r="CT78" s="39">
        <v>99.920762194071557</v>
      </c>
      <c r="CU78" s="39">
        <v>99.993541699284464</v>
      </c>
      <c r="CV78" s="39">
        <v>99.99713653680503</v>
      </c>
      <c r="CW78" s="39">
        <v>100.01102032447793</v>
      </c>
      <c r="CX78" s="71" t="str">
        <f>BT78</f>
        <v>30_start</v>
      </c>
      <c r="CY78" t="s">
        <v>119</v>
      </c>
      <c r="CZ78" s="71">
        <v>-9.5143447078862327</v>
      </c>
      <c r="DA78" s="71">
        <v>-4.1632257084746271E-2</v>
      </c>
      <c r="DB78" s="71">
        <v>-2.6548811233121583E-2</v>
      </c>
      <c r="DC78" s="71">
        <v>-6.3606384755848566E-2</v>
      </c>
      <c r="DD78" s="71">
        <v>-5.2538372194508298E-2</v>
      </c>
      <c r="DE78" s="490">
        <v>-2.6051196199691873E-2</v>
      </c>
      <c r="DF78" s="71">
        <v>-9.1002951024845236E-2</v>
      </c>
      <c r="DG78" s="71">
        <v>-4.2460424239052469E-2</v>
      </c>
      <c r="DH78" s="490">
        <v>-0.63692826840649452</v>
      </c>
      <c r="DI78" s="71">
        <v>-3.3126874167299647E-2</v>
      </c>
      <c r="DJ78" s="490">
        <v>-0.15389246427471193</v>
      </c>
      <c r="DK78" s="71">
        <v>-1.9242693153469048E-2</v>
      </c>
      <c r="DL78" s="71">
        <v>-8.7434362276823663E-3</v>
      </c>
      <c r="DM78" s="71">
        <v>4.6245429242475211E-3</v>
      </c>
      <c r="DO78" s="71">
        <f t="shared" si="11"/>
        <v>4.8082192407152391E-2</v>
      </c>
      <c r="DP78" s="71">
        <f t="shared" si="12"/>
        <v>5.6825628634834757E-2</v>
      </c>
    </row>
    <row r="79" spans="1:120" ht="17">
      <c r="A79" s="222" t="s">
        <v>89</v>
      </c>
      <c r="B79" s="222">
        <v>-2.930657788</v>
      </c>
      <c r="C79" s="222">
        <v>-2.9087664549999999</v>
      </c>
      <c r="D79" s="222">
        <v>-2.9164944230000001</v>
      </c>
      <c r="E79" s="222">
        <v>-2.9170951889999999</v>
      </c>
      <c r="F79" s="487">
        <v>-2.918522592</v>
      </c>
      <c r="G79" s="222">
        <v>-2.9262245509999998</v>
      </c>
      <c r="H79" s="365">
        <v>-2.9288470370000002</v>
      </c>
      <c r="I79" s="222">
        <v>-2.9282450550000001</v>
      </c>
      <c r="J79" s="222">
        <v>-2.9319185889999999</v>
      </c>
      <c r="K79" s="222">
        <v>-2.9312349339999999</v>
      </c>
      <c r="L79" s="222"/>
      <c r="M79" s="489">
        <v>-2.920871</v>
      </c>
      <c r="N79" s="222">
        <v>-2.9271150829999999</v>
      </c>
      <c r="O79" s="222">
        <v>-2.9301165409999999</v>
      </c>
      <c r="P79" s="222">
        <v>-2.9301784230000001</v>
      </c>
      <c r="Q79" s="222">
        <v>-2.9303016460000002</v>
      </c>
      <c r="R79" s="222">
        <v>-2.9303235129999998</v>
      </c>
      <c r="S79" s="222" t="s">
        <v>89</v>
      </c>
      <c r="T79" s="478">
        <v>99.25</v>
      </c>
      <c r="U79" s="478">
        <v>99.52</v>
      </c>
      <c r="V79" s="478">
        <v>99.54</v>
      </c>
      <c r="W79" s="478">
        <v>99.59</v>
      </c>
      <c r="X79" s="478">
        <v>99.85</v>
      </c>
      <c r="Y79" s="478">
        <v>99.94</v>
      </c>
      <c r="Z79" s="478">
        <v>99.92</v>
      </c>
      <c r="AA79" s="478">
        <v>100.04</v>
      </c>
      <c r="AB79" s="478">
        <v>100.02</v>
      </c>
      <c r="AC79" s="478">
        <v>99.67</v>
      </c>
      <c r="AD79" s="478">
        <v>99.88</v>
      </c>
      <c r="AE79" s="478">
        <v>99.98</v>
      </c>
      <c r="AF79" s="478">
        <v>99.98</v>
      </c>
      <c r="AG79" s="478">
        <v>99.99</v>
      </c>
      <c r="AH79" s="478">
        <v>99.99</v>
      </c>
      <c r="AI79" s="478" t="s">
        <v>89</v>
      </c>
      <c r="AJ79" s="222" t="s">
        <v>820</v>
      </c>
      <c r="AK79" s="478">
        <v>7.77</v>
      </c>
      <c r="AL79" s="478">
        <v>-0.28999999999999998</v>
      </c>
      <c r="AM79" s="478">
        <v>-0.11</v>
      </c>
      <c r="AN79" s="478">
        <v>-0.16</v>
      </c>
      <c r="AO79" s="478">
        <v>-0.09</v>
      </c>
      <c r="AP79" s="478">
        <v>0.04</v>
      </c>
      <c r="AQ79" s="478">
        <v>0.05</v>
      </c>
      <c r="AR79" s="478">
        <v>0.14000000000000001</v>
      </c>
      <c r="AS79" s="478">
        <v>0.06</v>
      </c>
      <c r="AT79" s="491">
        <v>0.04</v>
      </c>
      <c r="AU79" s="491">
        <v>0.74</v>
      </c>
      <c r="AV79" s="478">
        <v>0.1</v>
      </c>
      <c r="AW79" s="491">
        <v>0.06</v>
      </c>
      <c r="AX79" s="478">
        <v>0.16</v>
      </c>
      <c r="AY79" s="478">
        <v>0.14000000000000001</v>
      </c>
      <c r="AZ79" s="478">
        <v>0.08</v>
      </c>
      <c r="BA79" s="222"/>
      <c r="BB79" s="478">
        <v>0.2</v>
      </c>
      <c r="BC79" s="478">
        <v>7.0000000000000007E-2</v>
      </c>
      <c r="BD79" s="478"/>
      <c r="BE79" s="222" t="s">
        <v>820</v>
      </c>
      <c r="BF79" s="222" t="s">
        <v>89</v>
      </c>
      <c r="BG79" s="492">
        <v>-9.01</v>
      </c>
      <c r="BH79" s="492">
        <v>-10.199999999999999</v>
      </c>
      <c r="BI79" s="493">
        <v>-8.8800000000000008</v>
      </c>
      <c r="BJ79" s="493">
        <v>-9.1</v>
      </c>
      <c r="BK79" s="493">
        <v>-10.08</v>
      </c>
      <c r="BL79" s="365">
        <v>-1061.1994279999999</v>
      </c>
      <c r="BM79" s="494">
        <v>-1061.1901399999999</v>
      </c>
      <c r="BN79" s="494">
        <v>-1061.08619</v>
      </c>
      <c r="BO79" s="222">
        <v>-0.103954668</v>
      </c>
      <c r="BP79" s="496">
        <v>0.12</v>
      </c>
      <c r="BQ79" s="496">
        <v>-0.09</v>
      </c>
      <c r="BR79" s="504">
        <v>0.12</v>
      </c>
      <c r="BT79" s="439" t="s">
        <v>89</v>
      </c>
      <c r="BU79">
        <v>-2.816372482981</v>
      </c>
      <c r="BV79">
        <v>-2.810026761</v>
      </c>
      <c r="BW79" s="224">
        <v>-2.8095718189999999</v>
      </c>
      <c r="BX79">
        <v>-2.8140601900000002</v>
      </c>
      <c r="BY79" s="445">
        <v>-2.8157741719999998</v>
      </c>
      <c r="BZ79">
        <v>-2.815004939</v>
      </c>
      <c r="CA79" s="445">
        <v>-2.8173784308304728</v>
      </c>
      <c r="CB79" s="445">
        <v>-2.8173348335277</v>
      </c>
      <c r="CD79" s="266">
        <v>-2.8096382062501561</v>
      </c>
      <c r="CE79">
        <v>-2.8142209630200341</v>
      </c>
      <c r="CF79">
        <v>-2.8142337066501568</v>
      </c>
      <c r="CG79">
        <v>-2.8160399897001298</v>
      </c>
      <c r="CH79">
        <v>-2.8161553961499521</v>
      </c>
      <c r="CI79" s="127">
        <v>-2.8166012326701093</v>
      </c>
      <c r="CJ79" t="str">
        <f>BT79</f>
        <v>30_ts</v>
      </c>
      <c r="CK79" s="39">
        <v>99.77468456252339</v>
      </c>
      <c r="CL79" s="39">
        <v>99.758531088409086</v>
      </c>
      <c r="CM79" s="39">
        <v>99.917898183036058</v>
      </c>
      <c r="CN79" s="39">
        <v>99.978755971214184</v>
      </c>
      <c r="CO79" s="39">
        <v>99.95144307121079</v>
      </c>
      <c r="CP79" s="39">
        <v>100.03571785534589</v>
      </c>
      <c r="CQ79" s="39">
        <v>100.03416986043273</v>
      </c>
      <c r="CR79" s="39">
        <v>99.760888278395768</v>
      </c>
      <c r="CS79" s="39">
        <v>99.92360669712663</v>
      </c>
      <c r="CT79" s="39">
        <v>99.924059180958224</v>
      </c>
      <c r="CU79" s="39">
        <v>99.988194271784735</v>
      </c>
      <c r="CV79" s="39">
        <v>99.992291970172289</v>
      </c>
      <c r="CW79" s="39">
        <v>100.00812213904558</v>
      </c>
      <c r="CX79" s="71" t="str">
        <f>BT79</f>
        <v>30_ts</v>
      </c>
      <c r="CY79" t="s">
        <v>820</v>
      </c>
      <c r="CZ79" s="71">
        <v>6.5989594557804292</v>
      </c>
      <c r="DA79" s="71">
        <v>-8.4896915500007886E-2</v>
      </c>
      <c r="DB79" s="71">
        <v>-2.7195534446452285E-2</v>
      </c>
      <c r="DC79" s="71">
        <v>3.6509229993456849E-2</v>
      </c>
      <c r="DD79" s="71">
        <v>3.3049770119914612E-2</v>
      </c>
      <c r="DE79" s="490">
        <v>1.4469213824975569E-2</v>
      </c>
      <c r="DF79" s="71">
        <v>8.3605994155806163E-2</v>
      </c>
      <c r="DG79" s="71">
        <v>2.9899768584740655E-2</v>
      </c>
      <c r="DH79" s="490">
        <v>0.68958167241085011</v>
      </c>
      <c r="DI79" s="71">
        <v>7.5755845300689018E-2</v>
      </c>
      <c r="DJ79" s="490">
        <v>9.7934886225447215E-2</v>
      </c>
      <c r="DK79" s="71">
        <v>0.11393608983081371</v>
      </c>
      <c r="DL79" s="71">
        <v>9.4444966982798917E-2</v>
      </c>
      <c r="DM79" s="71">
        <v>4.6273817467786138E-2</v>
      </c>
      <c r="DO79" s="71">
        <f t="shared" si="11"/>
        <v>0.12193669163349696</v>
      </c>
      <c r="DP79" s="71">
        <f t="shared" si="12"/>
        <v>2.7491724650698046E-2</v>
      </c>
    </row>
    <row r="80" spans="1:120" ht="17">
      <c r="A80" s="222" t="s">
        <v>90</v>
      </c>
      <c r="B80" s="222">
        <v>-2.958731352</v>
      </c>
      <c r="C80" s="222">
        <v>-2.9391941080000001</v>
      </c>
      <c r="D80" s="222">
        <v>-2.9465646520000002</v>
      </c>
      <c r="E80" s="222">
        <v>-2.9449319360000001</v>
      </c>
      <c r="F80" s="487">
        <v>-2.9462833700000002</v>
      </c>
      <c r="G80" s="222">
        <v>-2.95361539</v>
      </c>
      <c r="H80" s="365">
        <v>-2.956504045</v>
      </c>
      <c r="I80" s="222">
        <v>-2.9560162069999998</v>
      </c>
      <c r="J80" s="222">
        <v>-2.959035933</v>
      </c>
      <c r="K80" s="222">
        <v>-2.9591343019999998</v>
      </c>
      <c r="L80" s="222"/>
      <c r="M80" s="489">
        <v>-2.9486240000000001</v>
      </c>
      <c r="N80" s="222">
        <v>-2.9549969549999999</v>
      </c>
      <c r="O80" s="222">
        <v>-2.9585764609999998</v>
      </c>
      <c r="P80" s="222">
        <v>-2.9583035980000001</v>
      </c>
      <c r="Q80" s="222">
        <v>-2.958372051</v>
      </c>
      <c r="R80" s="222">
        <v>-2.9583135089999999</v>
      </c>
      <c r="S80" s="222" t="s">
        <v>90</v>
      </c>
      <c r="T80" s="478">
        <v>99.34</v>
      </c>
      <c r="U80" s="478">
        <v>99.59</v>
      </c>
      <c r="V80" s="478">
        <v>99.53</v>
      </c>
      <c r="W80" s="478">
        <v>99.58</v>
      </c>
      <c r="X80" s="478">
        <v>99.83</v>
      </c>
      <c r="Y80" s="478">
        <v>99.92</v>
      </c>
      <c r="Z80" s="478">
        <v>99.91</v>
      </c>
      <c r="AA80" s="478">
        <v>100.01</v>
      </c>
      <c r="AB80" s="478">
        <v>100.01</v>
      </c>
      <c r="AC80" s="478">
        <v>99.66</v>
      </c>
      <c r="AD80" s="478">
        <v>99.87</v>
      </c>
      <c r="AE80" s="478">
        <v>99.99</v>
      </c>
      <c r="AF80" s="478">
        <v>99.99</v>
      </c>
      <c r="AG80" s="478">
        <v>99.99</v>
      </c>
      <c r="AH80" s="478">
        <v>99.99</v>
      </c>
      <c r="AI80" s="478" t="s">
        <v>90</v>
      </c>
      <c r="AJ80" s="222" t="s">
        <v>118</v>
      </c>
      <c r="AK80" s="478">
        <v>-18.21</v>
      </c>
      <c r="AL80" s="478">
        <v>-0.19</v>
      </c>
      <c r="AM80" s="478">
        <v>-0.24</v>
      </c>
      <c r="AN80" s="478">
        <v>0.46</v>
      </c>
      <c r="AO80" s="478">
        <v>0.46</v>
      </c>
      <c r="AP80" s="478">
        <v>0.44</v>
      </c>
      <c r="AQ80" s="478">
        <v>0.28999999999999998</v>
      </c>
      <c r="AR80" s="478">
        <v>0.42</v>
      </c>
      <c r="AS80" s="478">
        <v>0.15</v>
      </c>
      <c r="AT80" s="491">
        <v>0.26</v>
      </c>
      <c r="AU80" s="491">
        <v>2.5</v>
      </c>
      <c r="AV80" s="478">
        <v>0.41</v>
      </c>
      <c r="AW80" s="491">
        <v>-0.24</v>
      </c>
      <c r="AX80" s="478">
        <v>0.21</v>
      </c>
      <c r="AY80" s="478">
        <v>0.23</v>
      </c>
      <c r="AZ80" s="478">
        <v>0.17</v>
      </c>
      <c r="BA80" s="222"/>
      <c r="BB80" s="478">
        <v>0.43</v>
      </c>
      <c r="BC80" s="478">
        <v>0.2</v>
      </c>
      <c r="BD80" s="478"/>
      <c r="BE80" s="222" t="s">
        <v>118</v>
      </c>
      <c r="BF80" s="222" t="s">
        <v>90</v>
      </c>
      <c r="BG80" s="492">
        <v>2.14</v>
      </c>
      <c r="BH80" s="492">
        <v>4.53</v>
      </c>
      <c r="BI80" s="493">
        <v>2.29</v>
      </c>
      <c r="BJ80" s="493">
        <v>2.31</v>
      </c>
      <c r="BK80" s="493">
        <v>4.62</v>
      </c>
      <c r="BL80" s="365">
        <v>-1061.2327740000001</v>
      </c>
      <c r="BM80" s="494">
        <v>-1061.2239099999999</v>
      </c>
      <c r="BN80" s="494">
        <v>-1061.116</v>
      </c>
      <c r="BO80" s="222">
        <v>-0.10790756</v>
      </c>
      <c r="BP80" s="496">
        <v>0.15</v>
      </c>
      <c r="BQ80" s="496">
        <v>0.17</v>
      </c>
      <c r="BR80" s="504">
        <v>0.09</v>
      </c>
      <c r="BT80" s="439" t="s">
        <v>90</v>
      </c>
      <c r="BU80">
        <v>-2.8408411404830001</v>
      </c>
      <c r="BV80">
        <v>-2.8370493799999998</v>
      </c>
      <c r="BW80" s="224">
        <v>-2.8340561709999998</v>
      </c>
      <c r="BX80">
        <v>-2.8380068860000001</v>
      </c>
      <c r="BY80" s="445">
        <v>-2.8398672230000002</v>
      </c>
      <c r="BZ80">
        <v>-2.8392436399999998</v>
      </c>
      <c r="CA80" s="445">
        <v>-2.8409276391691476</v>
      </c>
      <c r="CB80" s="445">
        <v>-2.8415611476645868</v>
      </c>
      <c r="CD80" s="266">
        <v>-2.8340310513901841</v>
      </c>
      <c r="CE80">
        <v>-2.8386431339401952</v>
      </c>
      <c r="CF80">
        <v>-2.8390594299200984</v>
      </c>
      <c r="CG80">
        <v>-2.8407584285700977</v>
      </c>
      <c r="CH80">
        <v>-2.8408189190899975</v>
      </c>
      <c r="CI80" s="127">
        <v>-2.8410897285300507</v>
      </c>
      <c r="CJ80" t="str">
        <f>BT80</f>
        <v>31_end</v>
      </c>
      <c r="CK80" s="39">
        <v>99.866526838513906</v>
      </c>
      <c r="CL80" s="39">
        <v>99.761163361572315</v>
      </c>
      <c r="CM80" s="39">
        <v>99.900231855889061</v>
      </c>
      <c r="CN80" s="39">
        <v>99.96571728460556</v>
      </c>
      <c r="CO80" s="39">
        <v>99.943766637977902</v>
      </c>
      <c r="CP80" s="39">
        <v>100.00304482658022</v>
      </c>
      <c r="CQ80" s="39">
        <v>100.02534485900414</v>
      </c>
      <c r="CR80" s="39">
        <v>99.760279130157272</v>
      </c>
      <c r="CS80" s="39">
        <v>99.922628319074846</v>
      </c>
      <c r="CT80" s="39">
        <v>99.937282288069127</v>
      </c>
      <c r="CU80" s="39">
        <v>99.997088471026288</v>
      </c>
      <c r="CV80" s="39">
        <v>99.999217788256942</v>
      </c>
      <c r="CW80" s="39">
        <v>100.00875050855566</v>
      </c>
      <c r="CX80" s="71" t="str">
        <f>BT80</f>
        <v>31_end</v>
      </c>
      <c r="CY80" t="s">
        <v>118</v>
      </c>
      <c r="CZ80" s="71">
        <v>-15.794696292844419</v>
      </c>
      <c r="DA80" s="71">
        <v>-0.64812338850567563</v>
      </c>
      <c r="DB80" s="71">
        <v>0.26114038703255282</v>
      </c>
      <c r="DC80" s="71">
        <v>0.33055988048889695</v>
      </c>
      <c r="DD80" s="71">
        <v>0.24988412162152152</v>
      </c>
      <c r="DE80" s="490">
        <v>0.17911046266387842</v>
      </c>
      <c r="DF80" s="71">
        <v>0.38188152872553949</v>
      </c>
      <c r="DG80" s="71">
        <v>0.17642503448855035</v>
      </c>
      <c r="DH80" s="490">
        <v>2.1973990741914378</v>
      </c>
      <c r="DI80" s="71">
        <v>0.27581132689018162</v>
      </c>
      <c r="DJ80" s="490">
        <v>-0.15250878004497537</v>
      </c>
      <c r="DK80" s="71">
        <v>4.9921291620069752E-2</v>
      </c>
      <c r="DL80" s="71">
        <v>7.0708284357925422E-2</v>
      </c>
      <c r="DM80" s="71">
        <v>7.8478050500184082E-2</v>
      </c>
      <c r="DO80" s="71">
        <f t="shared" si="11"/>
        <v>0.15113632745259231</v>
      </c>
      <c r="DP80" s="71">
        <f t="shared" si="12"/>
        <v>8.042804309466689E-2</v>
      </c>
    </row>
    <row r="81" spans="1:120" ht="17">
      <c r="A81" s="222" t="s">
        <v>91</v>
      </c>
      <c r="B81" s="222">
        <v>-2.9249841249999999</v>
      </c>
      <c r="C81" s="222">
        <v>-2.902967657</v>
      </c>
      <c r="D81" s="222">
        <v>-2.9106510179999998</v>
      </c>
      <c r="E81" s="222">
        <v>-2.9113807380000001</v>
      </c>
      <c r="F81" s="487">
        <v>-2.9127154549999998</v>
      </c>
      <c r="G81" s="222">
        <v>-2.9204841039999998</v>
      </c>
      <c r="H81" s="365">
        <v>-2.92312963</v>
      </c>
      <c r="I81" s="222">
        <v>-2.9225854930000001</v>
      </c>
      <c r="J81" s="222">
        <v>-2.926227446</v>
      </c>
      <c r="K81" s="222">
        <v>-2.9255385060000001</v>
      </c>
      <c r="L81" s="222"/>
      <c r="M81" s="489">
        <v>-2.9153730000000002</v>
      </c>
      <c r="N81" s="222">
        <v>-2.9215859119999998</v>
      </c>
      <c r="O81" s="222">
        <v>-2.9244827170000001</v>
      </c>
      <c r="P81" s="222">
        <v>-2.9247582169999999</v>
      </c>
      <c r="Q81" s="222">
        <v>-2.9248670969999999</v>
      </c>
      <c r="R81" s="222">
        <v>-2.924793937</v>
      </c>
      <c r="S81" s="222" t="s">
        <v>91</v>
      </c>
      <c r="T81" s="478">
        <v>99.25</v>
      </c>
      <c r="U81" s="478">
        <v>99.51</v>
      </c>
      <c r="V81" s="478">
        <v>99.53</v>
      </c>
      <c r="W81" s="478">
        <v>99.58</v>
      </c>
      <c r="X81" s="478">
        <v>99.85</v>
      </c>
      <c r="Y81" s="478">
        <v>99.94</v>
      </c>
      <c r="Z81" s="478">
        <v>99.92</v>
      </c>
      <c r="AA81" s="478">
        <v>100.04</v>
      </c>
      <c r="AB81" s="478">
        <v>100.02</v>
      </c>
      <c r="AC81" s="478">
        <v>99.67</v>
      </c>
      <c r="AD81" s="478">
        <v>99.88</v>
      </c>
      <c r="AE81" s="478">
        <v>99.98</v>
      </c>
      <c r="AF81" s="478">
        <v>99.99</v>
      </c>
      <c r="AG81" s="478">
        <v>100</v>
      </c>
      <c r="AH81" s="478">
        <v>99.99</v>
      </c>
      <c r="AI81" s="478" t="s">
        <v>91</v>
      </c>
      <c r="AJ81" s="222" t="s">
        <v>119</v>
      </c>
      <c r="AK81" s="478">
        <v>2.97</v>
      </c>
      <c r="AL81" s="478">
        <v>1.37</v>
      </c>
      <c r="AM81" s="478">
        <v>1.1200000000000001</v>
      </c>
      <c r="AN81" s="478">
        <v>0.33</v>
      </c>
      <c r="AO81" s="478">
        <v>0.35</v>
      </c>
      <c r="AP81" s="478">
        <v>0.05</v>
      </c>
      <c r="AQ81" s="478">
        <v>0.05</v>
      </c>
      <c r="AR81" s="478">
        <v>-0.17</v>
      </c>
      <c r="AS81" s="478">
        <v>0.06</v>
      </c>
      <c r="AT81" s="491">
        <v>7.0000000000000007E-2</v>
      </c>
      <c r="AU81" s="491">
        <v>2.1800000000000002</v>
      </c>
      <c r="AV81" s="478">
        <v>0.2</v>
      </c>
      <c r="AW81" s="491">
        <v>-0.02</v>
      </c>
      <c r="AX81" s="478">
        <v>0.08</v>
      </c>
      <c r="AY81" s="478">
        <v>0.08</v>
      </c>
      <c r="AZ81" s="478">
        <v>0.03</v>
      </c>
      <c r="BA81" s="222"/>
      <c r="BB81" s="478">
        <v>0.13</v>
      </c>
      <c r="BC81" s="478">
        <v>0.05</v>
      </c>
      <c r="BD81" s="478"/>
      <c r="BE81" s="222" t="s">
        <v>119</v>
      </c>
      <c r="BF81" s="222" t="s">
        <v>91</v>
      </c>
      <c r="BG81" s="492">
        <v>12.37</v>
      </c>
      <c r="BH81" s="492">
        <v>11.86</v>
      </c>
      <c r="BI81" s="493">
        <v>12.3</v>
      </c>
      <c r="BJ81" s="493">
        <v>12.59</v>
      </c>
      <c r="BK81" s="493">
        <v>11.79</v>
      </c>
      <c r="BL81" s="365">
        <v>-1061.216823</v>
      </c>
      <c r="BM81" s="494">
        <v>-1061.2075299999999</v>
      </c>
      <c r="BN81" s="494">
        <v>-1061.1045799999999</v>
      </c>
      <c r="BO81" s="222">
        <v>-0.102954844</v>
      </c>
      <c r="BP81" s="496">
        <v>-7.0000000000000007E-2</v>
      </c>
      <c r="BQ81" s="496">
        <v>0.22</v>
      </c>
      <c r="BR81" s="504">
        <v>-0.08</v>
      </c>
      <c r="BT81" s="439" t="s">
        <v>91</v>
      </c>
      <c r="BU81">
        <v>-2.8117265210319999</v>
      </c>
      <c r="BV81">
        <v>-2.8051791619999999</v>
      </c>
      <c r="BW81" s="224">
        <v>-2.8048402100000001</v>
      </c>
      <c r="BX81">
        <v>-2.8093710459999999</v>
      </c>
      <c r="BY81" s="445">
        <v>-2.811097153</v>
      </c>
      <c r="BZ81">
        <v>-2.8103405210000001</v>
      </c>
      <c r="CA81" s="445">
        <v>-2.8127206810928596</v>
      </c>
      <c r="CB81" s="445">
        <v>-2.8126688549126189</v>
      </c>
      <c r="CD81" s="266">
        <v>-2.8050761528600106</v>
      </c>
      <c r="CE81">
        <v>-2.8096429346699097</v>
      </c>
      <c r="CF81">
        <v>-2.8094985706500211</v>
      </c>
      <c r="CG81">
        <v>-2.8115449312799683</v>
      </c>
      <c r="CH81">
        <v>-2.8116460082899266</v>
      </c>
      <c r="CI81" s="127">
        <v>-2.8120363824200467</v>
      </c>
      <c r="CJ81" t="str">
        <f>BT81</f>
        <v>31_start</v>
      </c>
      <c r="CK81" s="39">
        <v>99.767140972529688</v>
      </c>
      <c r="CL81" s="39">
        <v>99.755086030576237</v>
      </c>
      <c r="CM81" s="39">
        <v>99.916226737757711</v>
      </c>
      <c r="CN81" s="39">
        <v>99.977616314129691</v>
      </c>
      <c r="CO81" s="39">
        <v>99.950706442407096</v>
      </c>
      <c r="CP81" s="39">
        <v>100.03535763714655</v>
      </c>
      <c r="CQ81" s="39">
        <v>100.03351442160431</v>
      </c>
      <c r="CR81" s="39">
        <v>99.763477417798498</v>
      </c>
      <c r="CS81" s="39">
        <v>99.925896549806509</v>
      </c>
      <c r="CT81" s="39">
        <v>99.920762194853822</v>
      </c>
      <c r="CU81" s="39">
        <v>99.993541699355418</v>
      </c>
      <c r="CV81" s="39">
        <v>99.997136537231796</v>
      </c>
      <c r="CW81" s="39">
        <v>100.01102032454895</v>
      </c>
      <c r="CX81" s="71" t="str">
        <f>BT81</f>
        <v>31_start</v>
      </c>
      <c r="CY81" t="s">
        <v>119</v>
      </c>
      <c r="CZ81" s="71">
        <v>2.4750040015429491</v>
      </c>
      <c r="DA81" s="71">
        <v>1.0810408791778898</v>
      </c>
      <c r="DB81" s="71">
        <v>0.32473317177455296</v>
      </c>
      <c r="DC81" s="71">
        <v>3.0121226581648397E-2</v>
      </c>
      <c r="DD81" s="71">
        <v>3.3676067899280238E-2</v>
      </c>
      <c r="DE81" s="490">
        <v>4.6391920406857245E-2</v>
      </c>
      <c r="DF81" s="71">
        <v>-0.1876846066892579</v>
      </c>
      <c r="DG81" s="71">
        <v>3.6912918742234062E-2</v>
      </c>
      <c r="DH81" s="490">
        <v>2.0971726790239922</v>
      </c>
      <c r="DI81" s="71">
        <v>0.20401157650004542</v>
      </c>
      <c r="DJ81" s="490">
        <v>0.1275109457042567</v>
      </c>
      <c r="DK81" s="71">
        <v>0.11196807501319039</v>
      </c>
      <c r="DL81" s="71">
        <v>0.10728665966764472</v>
      </c>
      <c r="DM81" s="71">
        <v>4.0028446928361827E-2</v>
      </c>
      <c r="DO81" s="71">
        <f t="shared" si="11"/>
        <v>0.10419663966765724</v>
      </c>
      <c r="DP81" s="71">
        <f t="shared" si="12"/>
        <v>3.0900199999874811E-3</v>
      </c>
    </row>
    <row r="82" spans="1:120" ht="17">
      <c r="A82" s="222" t="s">
        <v>92</v>
      </c>
      <c r="B82" s="222">
        <v>-2.9540007340000001</v>
      </c>
      <c r="C82" s="222">
        <v>-2.9322854469999999</v>
      </c>
      <c r="D82" s="222">
        <v>-2.9400548830000002</v>
      </c>
      <c r="E82" s="222">
        <v>-2.9396682780000001</v>
      </c>
      <c r="F82" s="487">
        <v>-2.941002954</v>
      </c>
      <c r="G82" s="222">
        <v>-2.948807199</v>
      </c>
      <c r="H82" s="365">
        <v>-2.9516866839999998</v>
      </c>
      <c r="I82" s="222">
        <v>-2.9511799380000001</v>
      </c>
      <c r="J82" s="222">
        <v>-2.9545768570000002</v>
      </c>
      <c r="K82" s="222">
        <v>-2.9543085910000002</v>
      </c>
      <c r="L82" s="222"/>
      <c r="M82" s="489">
        <v>-2.9404110000000001</v>
      </c>
      <c r="N82" s="222">
        <v>-2.949941334</v>
      </c>
      <c r="O82" s="222">
        <v>-2.9538833659999999</v>
      </c>
      <c r="P82" s="222">
        <v>-2.9534479760000001</v>
      </c>
      <c r="Q82" s="222">
        <v>-2.9535189310000001</v>
      </c>
      <c r="R82" s="222">
        <v>-2.9535400250000001</v>
      </c>
      <c r="S82" s="222" t="s">
        <v>92</v>
      </c>
      <c r="T82" s="478">
        <v>99.26</v>
      </c>
      <c r="U82" s="478">
        <v>99.53</v>
      </c>
      <c r="V82" s="478">
        <v>99.51</v>
      </c>
      <c r="W82" s="478">
        <v>99.56</v>
      </c>
      <c r="X82" s="478">
        <v>99.82</v>
      </c>
      <c r="Y82" s="478">
        <v>99.92</v>
      </c>
      <c r="Z82" s="478">
        <v>99.9</v>
      </c>
      <c r="AA82" s="478">
        <v>100.02</v>
      </c>
      <c r="AB82" s="478">
        <v>100.01</v>
      </c>
      <c r="AC82" s="478">
        <v>99.54</v>
      </c>
      <c r="AD82" s="478">
        <v>99.86</v>
      </c>
      <c r="AE82" s="478">
        <v>100</v>
      </c>
      <c r="AF82" s="478">
        <v>99.98</v>
      </c>
      <c r="AG82" s="478">
        <v>99.98</v>
      </c>
      <c r="AH82" s="478">
        <v>99.98</v>
      </c>
      <c r="AI82" s="478" t="s">
        <v>92</v>
      </c>
      <c r="AJ82" s="222" t="s">
        <v>820</v>
      </c>
      <c r="AK82" s="478">
        <v>-21.18</v>
      </c>
      <c r="AL82" s="478">
        <v>-1.56</v>
      </c>
      <c r="AM82" s="478">
        <v>-1.36</v>
      </c>
      <c r="AN82" s="478">
        <v>0.12</v>
      </c>
      <c r="AO82" s="478">
        <v>0.11</v>
      </c>
      <c r="AP82" s="478">
        <v>0.39</v>
      </c>
      <c r="AQ82" s="478">
        <v>0.23</v>
      </c>
      <c r="AR82" s="478">
        <v>0.59</v>
      </c>
      <c r="AS82" s="478">
        <v>0.1</v>
      </c>
      <c r="AT82" s="491">
        <v>0.2</v>
      </c>
      <c r="AU82" s="491">
        <v>0.31</v>
      </c>
      <c r="AV82" s="478">
        <v>0.21</v>
      </c>
      <c r="AW82" s="491">
        <v>-0.22</v>
      </c>
      <c r="AX82" s="478">
        <v>0.13</v>
      </c>
      <c r="AY82" s="478">
        <v>0.15</v>
      </c>
      <c r="AZ82" s="478">
        <v>0.14000000000000001</v>
      </c>
      <c r="BA82" s="222"/>
      <c r="BB82" s="478">
        <v>0.3</v>
      </c>
      <c r="BC82" s="478">
        <v>0.15</v>
      </c>
      <c r="BD82" s="478"/>
      <c r="BE82" s="222" t="s">
        <v>820</v>
      </c>
      <c r="BF82" s="222" t="s">
        <v>92</v>
      </c>
      <c r="BG82" s="492">
        <v>-10.23</v>
      </c>
      <c r="BH82" s="492">
        <v>-7.33</v>
      </c>
      <c r="BI82" s="493">
        <v>-10.01</v>
      </c>
      <c r="BJ82" s="493">
        <v>-10.28</v>
      </c>
      <c r="BK82" s="493">
        <v>-7.17</v>
      </c>
      <c r="BL82" s="365">
        <v>-1061.2131690000001</v>
      </c>
      <c r="BM82" s="494">
        <v>-1061.2038500000001</v>
      </c>
      <c r="BN82" s="494">
        <v>-1061.0972099999999</v>
      </c>
      <c r="BO82" s="222">
        <v>-0.106635191</v>
      </c>
      <c r="BP82" s="496">
        <v>0.22</v>
      </c>
      <c r="BQ82" s="496">
        <v>-0.05</v>
      </c>
      <c r="BR82" s="504">
        <v>0.16</v>
      </c>
      <c r="BT82" s="439" t="s">
        <v>92</v>
      </c>
      <c r="BU82">
        <v>-2.8368969707109999</v>
      </c>
      <c r="BV82">
        <v>-2.8313824620000001</v>
      </c>
      <c r="BW82" s="224">
        <v>-2.8295945059999998</v>
      </c>
      <c r="BX82">
        <v>-2.8340147149999999</v>
      </c>
      <c r="BY82" s="445">
        <v>-2.8358693869999998</v>
      </c>
      <c r="BZ82">
        <v>-2.8352255400000002</v>
      </c>
      <c r="CA82" s="445">
        <v>-2.8372825638438282</v>
      </c>
      <c r="CB82" s="445">
        <v>-2.8375581534146428</v>
      </c>
      <c r="CD82" s="266">
        <v>-2.8267448243600484</v>
      </c>
      <c r="CE82">
        <v>-2.8343738510400271</v>
      </c>
      <c r="CF82">
        <v>-2.834912058530108</v>
      </c>
      <c r="CG82">
        <v>-2.8366358263201619</v>
      </c>
      <c r="CH82">
        <v>-2.8367037771499781</v>
      </c>
      <c r="CI82" s="127">
        <v>-2.8370817693701156</v>
      </c>
      <c r="CJ82" t="str">
        <f>BT82</f>
        <v>31_ts</v>
      </c>
      <c r="CK82" s="39">
        <v>99.805614769660892</v>
      </c>
      <c r="CL82" s="39">
        <v>99.742589710292862</v>
      </c>
      <c r="CM82" s="39">
        <v>99.898401114289413</v>
      </c>
      <c r="CN82" s="39">
        <v>99.963777898118636</v>
      </c>
      <c r="CO82" s="39">
        <v>99.941082431676008</v>
      </c>
      <c r="CP82" s="39">
        <v>100.01359207390361</v>
      </c>
      <c r="CQ82" s="39">
        <v>100.02330654621824</v>
      </c>
      <c r="CR82" s="39">
        <v>99.642139053488179</v>
      </c>
      <c r="CS82" s="39">
        <v>99.911060581437312</v>
      </c>
      <c r="CT82" s="39">
        <v>99.930032278176299</v>
      </c>
      <c r="CU82" s="39">
        <v>99.990794717131635</v>
      </c>
      <c r="CV82" s="39">
        <v>99.993189969074791</v>
      </c>
      <c r="CW82" s="39">
        <v>100.00651411246244</v>
      </c>
      <c r="CX82" s="71" t="str">
        <f>BT82</f>
        <v>31_ts</v>
      </c>
      <c r="CY82" t="s">
        <v>820</v>
      </c>
      <c r="CZ82" s="71">
        <v>-18.26970029438737</v>
      </c>
      <c r="DA82" s="71">
        <v>-1.729164267683565</v>
      </c>
      <c r="DB82" s="71">
        <v>-6.3592784741999253E-2</v>
      </c>
      <c r="DC82" s="71">
        <v>0.30043865390724989</v>
      </c>
      <c r="DD82" s="71">
        <v>0.21620805372224083</v>
      </c>
      <c r="DE82" s="490">
        <v>0.13271854225702384</v>
      </c>
      <c r="DF82" s="71">
        <v>0.56956613541479906</v>
      </c>
      <c r="DG82" s="71">
        <v>0.13951211574631422</v>
      </c>
      <c r="DH82" s="490">
        <v>0.10022639516744647</v>
      </c>
      <c r="DI82" s="71">
        <v>7.1799750390137973E-2</v>
      </c>
      <c r="DJ82" s="490">
        <v>-0.28001972574923073</v>
      </c>
      <c r="DK82" s="71">
        <v>-6.2046783393117977E-2</v>
      </c>
      <c r="DL82" s="71">
        <v>-3.6578375309716193E-2</v>
      </c>
      <c r="DM82" s="71">
        <v>3.8449603571823587E-2</v>
      </c>
      <c r="DO82" s="71">
        <f t="shared" si="11"/>
        <v>4.69396877849384E-2</v>
      </c>
      <c r="DP82" s="71">
        <f t="shared" si="12"/>
        <v>8.3518063094654593E-2</v>
      </c>
    </row>
    <row r="83" spans="1:120" ht="17">
      <c r="A83" s="222" t="s">
        <v>93</v>
      </c>
      <c r="B83" s="222">
        <v>-1.436326386</v>
      </c>
      <c r="C83" s="222">
        <v>-1.4201548420000001</v>
      </c>
      <c r="D83" s="222">
        <v>-1.4263994609999999</v>
      </c>
      <c r="E83" s="222">
        <v>-1.4265572719999999</v>
      </c>
      <c r="F83" s="487">
        <v>-1.429163492</v>
      </c>
      <c r="G83" s="222">
        <v>-1.4336947760000001</v>
      </c>
      <c r="H83" s="365">
        <v>-1.4354051489999999</v>
      </c>
      <c r="I83" s="222">
        <v>-1.4353975649999999</v>
      </c>
      <c r="J83" s="222">
        <v>-1.4370447420000001</v>
      </c>
      <c r="K83" s="222">
        <v>-1.4369625239999999</v>
      </c>
      <c r="L83" s="222"/>
      <c r="M83" s="489">
        <v>-1.4336549999999999</v>
      </c>
      <c r="N83" s="222">
        <v>-1.4349565929999999</v>
      </c>
      <c r="O83" s="222">
        <v>-1.4364566510000001</v>
      </c>
      <c r="P83" s="222">
        <v>-1.436706858</v>
      </c>
      <c r="Q83" s="222">
        <v>-1.436706679</v>
      </c>
      <c r="R83" s="222">
        <v>-1.43646571</v>
      </c>
      <c r="S83" s="222" t="s">
        <v>93</v>
      </c>
      <c r="T83" s="478">
        <v>98.87</v>
      </c>
      <c r="U83" s="478">
        <v>99.31</v>
      </c>
      <c r="V83" s="478">
        <v>99.32</v>
      </c>
      <c r="W83" s="478">
        <v>99.5</v>
      </c>
      <c r="X83" s="478">
        <v>99.82</v>
      </c>
      <c r="Y83" s="478">
        <v>99.94</v>
      </c>
      <c r="Z83" s="478">
        <v>99.94</v>
      </c>
      <c r="AA83" s="478">
        <v>100.05</v>
      </c>
      <c r="AB83" s="478">
        <v>100.04</v>
      </c>
      <c r="AC83" s="478">
        <v>99.81</v>
      </c>
      <c r="AD83" s="478">
        <v>99.9</v>
      </c>
      <c r="AE83" s="478">
        <v>100.01</v>
      </c>
      <c r="AF83" s="478">
        <v>100.03</v>
      </c>
      <c r="AG83" s="478">
        <v>100.03</v>
      </c>
      <c r="AH83" s="478">
        <v>100.01</v>
      </c>
      <c r="AI83" s="478" t="s">
        <v>93</v>
      </c>
      <c r="AJ83" s="222" t="s">
        <v>118</v>
      </c>
      <c r="AK83" s="478">
        <v>-6</v>
      </c>
      <c r="AL83" s="478">
        <v>-1.1200000000000001</v>
      </c>
      <c r="AM83" s="478">
        <v>-0.92</v>
      </c>
      <c r="AN83" s="478">
        <v>-0.87</v>
      </c>
      <c r="AO83" s="478">
        <v>-0.96</v>
      </c>
      <c r="AP83" s="478">
        <v>-0.6</v>
      </c>
      <c r="AQ83" s="478">
        <v>-0.32</v>
      </c>
      <c r="AR83" s="478">
        <v>-0.34</v>
      </c>
      <c r="AS83" s="478">
        <v>-0.06</v>
      </c>
      <c r="AT83" s="491">
        <v>-0.28999999999999998</v>
      </c>
      <c r="AU83" s="491">
        <v>-0.03</v>
      </c>
      <c r="AV83" s="478">
        <v>0.08</v>
      </c>
      <c r="AW83" s="491">
        <v>-0.1</v>
      </c>
      <c r="AX83" s="478">
        <v>-0.09</v>
      </c>
      <c r="AY83" s="478">
        <v>-0.09</v>
      </c>
      <c r="AZ83" s="478">
        <v>-0.06</v>
      </c>
      <c r="BA83" s="222"/>
      <c r="BB83" s="478">
        <v>-0.09</v>
      </c>
      <c r="BC83" s="478">
        <v>0</v>
      </c>
      <c r="BD83" s="478"/>
      <c r="BE83" s="222" t="s">
        <v>118</v>
      </c>
      <c r="BF83" s="222" t="s">
        <v>93</v>
      </c>
      <c r="BG83" s="492">
        <v>23.66</v>
      </c>
      <c r="BH83" s="492">
        <v>23.13</v>
      </c>
      <c r="BI83" s="493">
        <v>23.41</v>
      </c>
      <c r="BJ83" s="493">
        <v>23.09</v>
      </c>
      <c r="BK83" s="493">
        <v>22.98</v>
      </c>
      <c r="BL83" s="365">
        <v>-996.50403700000004</v>
      </c>
      <c r="BM83" s="494">
        <v>-996.49676999999997</v>
      </c>
      <c r="BN83" s="494">
        <v>-996.44433000000004</v>
      </c>
      <c r="BO83" s="222">
        <v>-5.2437452000000002E-2</v>
      </c>
      <c r="BP83" s="496">
        <v>-0.25</v>
      </c>
      <c r="BQ83" s="496">
        <v>-0.56000000000000005</v>
      </c>
      <c r="BR83" s="504">
        <v>-0.15</v>
      </c>
      <c r="BT83" s="439" t="s">
        <v>93</v>
      </c>
      <c r="BU83">
        <v>-1.37616560501191</v>
      </c>
      <c r="BV83">
        <v>-1.369817568</v>
      </c>
      <c r="BW83" s="224">
        <v>-1.371780939</v>
      </c>
      <c r="BX83">
        <v>-1.374496639</v>
      </c>
      <c r="BY83" s="445">
        <v>-1.3756981399999999</v>
      </c>
      <c r="BZ83">
        <v>-1.375689948</v>
      </c>
      <c r="CA83" s="445">
        <v>-1.3765043488402324</v>
      </c>
      <c r="CB83" s="445">
        <v>-1.3767921633830889</v>
      </c>
      <c r="CD83" s="266">
        <v>-1.3748274312899866</v>
      </c>
      <c r="CE83">
        <v>-1.3754165149410937</v>
      </c>
      <c r="CF83">
        <v>-1.3761692435080022</v>
      </c>
      <c r="CG83">
        <v>-1.3765723353609474</v>
      </c>
      <c r="CH83">
        <v>-1.3765721711810102</v>
      </c>
      <c r="CI83" s="127">
        <v>-1.3764795080210206</v>
      </c>
      <c r="CJ83" t="str">
        <f>BT83</f>
        <v>32_end</v>
      </c>
      <c r="CK83" s="39">
        <v>99.538715617597845</v>
      </c>
      <c r="CL83" s="39">
        <v>99.6813852928789</v>
      </c>
      <c r="CM83" s="39">
        <v>99.878723461345658</v>
      </c>
      <c r="CN83" s="39">
        <v>99.966031340253835</v>
      </c>
      <c r="CO83" s="39">
        <v>99.965436063059741</v>
      </c>
      <c r="CP83" s="39">
        <v>100.02461504829715</v>
      </c>
      <c r="CQ83" s="39">
        <v>100.04552928578487</v>
      </c>
      <c r="CR83" s="39">
        <v>99.902760705757373</v>
      </c>
      <c r="CS83" s="39">
        <v>99.94556686578359</v>
      </c>
      <c r="CT83" s="39">
        <v>100.00026439376765</v>
      </c>
      <c r="CU83" s="39">
        <v>100.02955533458736</v>
      </c>
      <c r="CV83" s="39">
        <v>100.02954340434171</v>
      </c>
      <c r="CW83" s="39">
        <v>100.0228099734485</v>
      </c>
      <c r="CX83" s="71" t="str">
        <f>BT83</f>
        <v>32_end</v>
      </c>
      <c r="CY83" t="s">
        <v>118</v>
      </c>
      <c r="CZ83" s="71">
        <v>-6.5216578069854458</v>
      </c>
      <c r="DA83" s="71">
        <v>-0.58726993408591621</v>
      </c>
      <c r="DB83" s="71">
        <v>-0.65617800730008202</v>
      </c>
      <c r="DC83" s="71">
        <v>-0.39785054392561481</v>
      </c>
      <c r="DD83" s="71">
        <v>-0.21167161282307223</v>
      </c>
      <c r="DE83" s="490">
        <v>-0.19903859156896342</v>
      </c>
      <c r="DF83" s="71">
        <v>-0.20686973226777694</v>
      </c>
      <c r="DG83" s="71">
        <v>-4.2146906589217603E-2</v>
      </c>
      <c r="DH83" s="490">
        <v>-7.173353236037272E-2</v>
      </c>
      <c r="DI83" s="71">
        <v>1.5652212622143225E-2</v>
      </c>
      <c r="DJ83" s="490">
        <v>0.12619124452303421</v>
      </c>
      <c r="DK83" s="71">
        <v>1.6505551383931838E-2</v>
      </c>
      <c r="DL83" s="71">
        <v>1.7811082435133407E-2</v>
      </c>
      <c r="DM83" s="71">
        <v>-2.8441666408921762E-2</v>
      </c>
      <c r="DO83" s="71">
        <f t="shared" si="11"/>
        <v>-3.8337295185619347E-2</v>
      </c>
      <c r="DP83" s="71">
        <f t="shared" si="12"/>
        <v>5.6148377620752754E-2</v>
      </c>
    </row>
    <row r="84" spans="1:120" ht="17">
      <c r="A84" s="222" t="s">
        <v>94</v>
      </c>
      <c r="B84" s="222">
        <v>-1.4226152599999999</v>
      </c>
      <c r="C84" s="222">
        <v>-1.4037499920000001</v>
      </c>
      <c r="D84" s="222">
        <v>-1.4102024209999999</v>
      </c>
      <c r="E84" s="222">
        <v>-1.4110579679999999</v>
      </c>
      <c r="F84" s="487">
        <v>-1.4132272669999999</v>
      </c>
      <c r="G84" s="222">
        <v>-1.4186127850000001</v>
      </c>
      <c r="H84" s="365">
        <v>-1.4208362560000001</v>
      </c>
      <c r="I84" s="222">
        <v>-1.42095565</v>
      </c>
      <c r="J84" s="222">
        <v>-1.4225942840000001</v>
      </c>
      <c r="K84" s="222">
        <v>-1.4228608309999999</v>
      </c>
      <c r="L84" s="222"/>
      <c r="M84" s="489">
        <v>-1.419856</v>
      </c>
      <c r="N84" s="222">
        <v>-1.4214698029999999</v>
      </c>
      <c r="O84" s="222">
        <v>-1.42255314</v>
      </c>
      <c r="P84" s="222">
        <v>-1.4226881149999999</v>
      </c>
      <c r="Q84" s="222">
        <v>-1.422689173</v>
      </c>
      <c r="R84" s="222">
        <v>-1.4227201469999999</v>
      </c>
      <c r="S84" s="222" t="s">
        <v>94</v>
      </c>
      <c r="T84" s="478">
        <v>98.67</v>
      </c>
      <c r="U84" s="478">
        <v>99.13</v>
      </c>
      <c r="V84" s="478">
        <v>99.19</v>
      </c>
      <c r="W84" s="478">
        <v>99.34</v>
      </c>
      <c r="X84" s="478">
        <v>99.72</v>
      </c>
      <c r="Y84" s="478">
        <v>99.87</v>
      </c>
      <c r="Z84" s="478">
        <v>99.88</v>
      </c>
      <c r="AA84" s="478">
        <v>100</v>
      </c>
      <c r="AB84" s="478">
        <v>100.02</v>
      </c>
      <c r="AC84" s="478">
        <v>99.81</v>
      </c>
      <c r="AD84" s="478">
        <v>99.92</v>
      </c>
      <c r="AE84" s="478">
        <v>100</v>
      </c>
      <c r="AF84" s="478">
        <v>100.01</v>
      </c>
      <c r="AG84" s="478">
        <v>100.01</v>
      </c>
      <c r="AH84" s="478">
        <v>100.01</v>
      </c>
      <c r="AI84" s="478" t="s">
        <v>94</v>
      </c>
      <c r="AJ84" s="222" t="s">
        <v>119</v>
      </c>
      <c r="AK84" s="478">
        <v>2.6</v>
      </c>
      <c r="AL84" s="478">
        <v>0.56999999999999995</v>
      </c>
      <c r="AM84" s="478">
        <v>0.64</v>
      </c>
      <c r="AN84" s="478">
        <v>0.25</v>
      </c>
      <c r="AO84" s="478">
        <v>0.44</v>
      </c>
      <c r="AP84" s="478">
        <v>0.26</v>
      </c>
      <c r="AQ84" s="478">
        <v>0.22</v>
      </c>
      <c r="AR84" s="478">
        <v>0.13</v>
      </c>
      <c r="AS84" s="478">
        <v>0.19</v>
      </c>
      <c r="AT84" s="491">
        <v>0.17</v>
      </c>
      <c r="AU84" s="491">
        <v>0.02</v>
      </c>
      <c r="AV84" s="478">
        <v>-0.06</v>
      </c>
      <c r="AW84" s="491">
        <v>0.02</v>
      </c>
      <c r="AX84" s="478">
        <v>0.1</v>
      </c>
      <c r="AY84" s="478">
        <v>0.1</v>
      </c>
      <c r="AZ84" s="478">
        <v>-0.04</v>
      </c>
      <c r="BA84" s="222"/>
      <c r="BB84" s="478">
        <v>0.14000000000000001</v>
      </c>
      <c r="BC84" s="478">
        <v>0.04</v>
      </c>
      <c r="BD84" s="478"/>
      <c r="BE84" s="222" t="s">
        <v>119</v>
      </c>
      <c r="BF84" s="222" t="s">
        <v>94</v>
      </c>
      <c r="BG84" s="492">
        <v>58.44</v>
      </c>
      <c r="BH84" s="492">
        <v>58.36</v>
      </c>
      <c r="BI84" s="493">
        <v>58.7</v>
      </c>
      <c r="BJ84" s="493">
        <v>58.7</v>
      </c>
      <c r="BK84" s="493">
        <v>58.56</v>
      </c>
      <c r="BL84" s="365">
        <v>-996.44779779999999</v>
      </c>
      <c r="BM84" s="494">
        <v>-996.44002</v>
      </c>
      <c r="BN84" s="494">
        <v>-996.38761999999997</v>
      </c>
      <c r="BO84" s="222">
        <v>-5.2407088999999997E-2</v>
      </c>
      <c r="BP84" s="496">
        <v>0.26</v>
      </c>
      <c r="BQ84" s="496">
        <v>0.26</v>
      </c>
      <c r="BR84" s="504">
        <v>0.2</v>
      </c>
      <c r="BT84" s="439" t="s">
        <v>94</v>
      </c>
      <c r="BU84">
        <v>-1.36187481292145</v>
      </c>
      <c r="BV84">
        <v>-1.3539086870000001</v>
      </c>
      <c r="BW84" s="224">
        <v>-1.355774671</v>
      </c>
      <c r="BX84">
        <v>-1.3591933329999999</v>
      </c>
      <c r="BY84" s="445">
        <v>-1.3607242829999999</v>
      </c>
      <c r="BZ84">
        <v>-1.3607748260000001</v>
      </c>
      <c r="CA84" s="445">
        <v>-1.3617207407909298</v>
      </c>
      <c r="CB84" s="445">
        <v>-1.3621182852508011</v>
      </c>
      <c r="CD84" s="266">
        <v>-1.3603181618159397</v>
      </c>
      <c r="CE84">
        <v>-1.3611983071330087</v>
      </c>
      <c r="CF84">
        <v>-1.3619715100539906</v>
      </c>
      <c r="CG84">
        <v>-1.3621052926879429</v>
      </c>
      <c r="CH84">
        <v>-1.3621073545569971</v>
      </c>
      <c r="CI84" s="127">
        <v>-1.3620867140959945</v>
      </c>
      <c r="CJ84" t="str">
        <f>BT84</f>
        <v>32_start</v>
      </c>
      <c r="CK84" s="39">
        <v>99.415061807012847</v>
      </c>
      <c r="CL84" s="39">
        <v>99.552077631249816</v>
      </c>
      <c r="CM84" s="39">
        <v>99.803103787807188</v>
      </c>
      <c r="CN84" s="39">
        <v>99.915518672455505</v>
      </c>
      <c r="CO84" s="39">
        <v>99.919229953369182</v>
      </c>
      <c r="CP84" s="39">
        <v>99.988686762611479</v>
      </c>
      <c r="CQ84" s="39">
        <v>100.01787773200893</v>
      </c>
      <c r="CR84" s="39">
        <v>99.885697929740616</v>
      </c>
      <c r="CS84" s="39">
        <v>99.950325405681738</v>
      </c>
      <c r="CT84" s="39">
        <v>100.00710029524177</v>
      </c>
      <c r="CU84" s="39">
        <v>100.01692371165882</v>
      </c>
      <c r="CV84" s="39">
        <v>100.01707511096767</v>
      </c>
      <c r="CW84" s="39">
        <v>100.01555951931367</v>
      </c>
      <c r="CX84" s="71" t="str">
        <f>BT84</f>
        <v>32_start</v>
      </c>
      <c r="CY84" t="s">
        <v>119</v>
      </c>
      <c r="CZ84" s="71">
        <v>2.445949992303079</v>
      </c>
      <c r="DA84" s="71">
        <v>0.42809622849498075</v>
      </c>
      <c r="DB84" s="71">
        <v>0.42029942295735223</v>
      </c>
      <c r="DC84" s="71">
        <v>0.23751155319290529</v>
      </c>
      <c r="DD84" s="71">
        <v>0.21695810702989027</v>
      </c>
      <c r="DE84" s="490">
        <v>0.19273435780144377</v>
      </c>
      <c r="DF84" s="71">
        <v>0.10237696365753807</v>
      </c>
      <c r="DG84" s="71">
        <v>0.19824322397494676</v>
      </c>
      <c r="DH84" s="490">
        <v>6.5363101375572885E-2</v>
      </c>
      <c r="DI84" s="71">
        <v>-2.9895114118851041E-2</v>
      </c>
      <c r="DJ84" s="490">
        <v>6.7796066094564456E-2</v>
      </c>
      <c r="DK84" s="71">
        <v>0.12710446631110583</v>
      </c>
      <c r="DL84" s="71">
        <v>0.12701313047276352</v>
      </c>
      <c r="DM84" s="71">
        <v>3.5565453798735103E-2</v>
      </c>
      <c r="DO84" s="71">
        <f t="shared" si="11"/>
        <v>0.15675866641937652</v>
      </c>
      <c r="DP84" s="71">
        <f t="shared" si="12"/>
        <v>2.9745535946613E-2</v>
      </c>
    </row>
    <row r="85" spans="1:120" ht="17">
      <c r="A85" s="222" t="s">
        <v>95</v>
      </c>
      <c r="B85" s="222">
        <v>-1.4321790210000001</v>
      </c>
      <c r="C85" s="222">
        <v>-1.41509686</v>
      </c>
      <c r="D85" s="222">
        <v>-1.42123522</v>
      </c>
      <c r="E85" s="222">
        <v>-1.422010542</v>
      </c>
      <c r="F85" s="487">
        <v>-1.4243214879999999</v>
      </c>
      <c r="G85" s="222">
        <v>-1.429134667</v>
      </c>
      <c r="H85" s="365">
        <v>-1.4309054109999999</v>
      </c>
      <c r="I85" s="222">
        <v>-1.430977022</v>
      </c>
      <c r="J85" s="222">
        <v>-1.432693038</v>
      </c>
      <c r="K85" s="222">
        <v>-1.4325177570000001</v>
      </c>
      <c r="L85" s="222"/>
      <c r="M85" s="489">
        <v>-1.4294720000000001</v>
      </c>
      <c r="N85" s="222">
        <v>-1.4309107599999999</v>
      </c>
      <c r="O85" s="222">
        <v>-1.4322739040000001</v>
      </c>
      <c r="P85" s="222">
        <v>-1.432401847</v>
      </c>
      <c r="Q85" s="222">
        <v>-1.4324018300000001</v>
      </c>
      <c r="R85" s="222">
        <v>-1.4323838849999999</v>
      </c>
      <c r="S85" s="222" t="s">
        <v>95</v>
      </c>
      <c r="T85" s="478">
        <v>98.81</v>
      </c>
      <c r="U85" s="478">
        <v>99.24</v>
      </c>
      <c r="V85" s="478">
        <v>99.29</v>
      </c>
      <c r="W85" s="478">
        <v>99.45</v>
      </c>
      <c r="X85" s="478">
        <v>99.79</v>
      </c>
      <c r="Y85" s="478">
        <v>99.91</v>
      </c>
      <c r="Z85" s="478">
        <v>99.92</v>
      </c>
      <c r="AA85" s="478">
        <v>100.04</v>
      </c>
      <c r="AB85" s="478">
        <v>100.02</v>
      </c>
      <c r="AC85" s="478">
        <v>99.81</v>
      </c>
      <c r="AD85" s="478">
        <v>99.91</v>
      </c>
      <c r="AE85" s="478">
        <v>100.01</v>
      </c>
      <c r="AF85" s="478">
        <v>100.02</v>
      </c>
      <c r="AG85" s="478">
        <v>100.02</v>
      </c>
      <c r="AH85" s="478">
        <v>100.01</v>
      </c>
      <c r="AI85" s="478" t="s">
        <v>95</v>
      </c>
      <c r="AJ85" s="222" t="s">
        <v>820</v>
      </c>
      <c r="AK85" s="478">
        <v>-8.6</v>
      </c>
      <c r="AL85" s="478">
        <v>-1.69</v>
      </c>
      <c r="AM85" s="478">
        <v>-1.56</v>
      </c>
      <c r="AN85" s="478">
        <v>-1.1200000000000001</v>
      </c>
      <c r="AO85" s="478">
        <v>-1.4</v>
      </c>
      <c r="AP85" s="478">
        <v>-0.86</v>
      </c>
      <c r="AQ85" s="478">
        <v>-0.54</v>
      </c>
      <c r="AR85" s="478">
        <v>-0.46</v>
      </c>
      <c r="AS85" s="478">
        <v>-0.25</v>
      </c>
      <c r="AT85" s="491">
        <v>-0.46</v>
      </c>
      <c r="AU85" s="491">
        <v>-0.06</v>
      </c>
      <c r="AV85" s="478">
        <v>0.14000000000000001</v>
      </c>
      <c r="AW85" s="491">
        <v>-0.12</v>
      </c>
      <c r="AX85" s="478">
        <v>-0.19</v>
      </c>
      <c r="AY85" s="478">
        <v>-0.19</v>
      </c>
      <c r="AZ85" s="478">
        <v>-0.02</v>
      </c>
      <c r="BA85" s="222"/>
      <c r="BB85" s="478">
        <v>-0.23</v>
      </c>
      <c r="BC85" s="478">
        <v>0.04</v>
      </c>
      <c r="BD85" s="478"/>
      <c r="BE85" s="222" t="s">
        <v>820</v>
      </c>
      <c r="BF85" s="222" t="s">
        <v>95</v>
      </c>
      <c r="BG85" s="492">
        <v>-34.78</v>
      </c>
      <c r="BH85" s="492">
        <v>-35.24</v>
      </c>
      <c r="BI85" s="493">
        <v>-35.29</v>
      </c>
      <c r="BJ85" s="493">
        <v>-35.61</v>
      </c>
      <c r="BK85" s="493">
        <v>-35.590000000000003</v>
      </c>
      <c r="BL85" s="365">
        <v>-996.41049599999997</v>
      </c>
      <c r="BM85" s="494">
        <v>-996.40322000000003</v>
      </c>
      <c r="BN85" s="494">
        <v>-996.351</v>
      </c>
      <c r="BO85" s="222">
        <v>-5.2217764E-2</v>
      </c>
      <c r="BP85" s="496">
        <v>-0.51</v>
      </c>
      <c r="BQ85" s="496">
        <v>-0.82</v>
      </c>
      <c r="BR85" s="504">
        <v>-0.35</v>
      </c>
      <c r="BT85" s="439" t="s">
        <v>95</v>
      </c>
      <c r="BU85">
        <v>-1.3722677357488899</v>
      </c>
      <c r="BV85">
        <v>-1.3652374839999999</v>
      </c>
      <c r="BW85" s="224">
        <v>-1.3672132800000001</v>
      </c>
      <c r="BX85">
        <v>-1.370220271</v>
      </c>
      <c r="BY85" s="445">
        <v>-1.371454526</v>
      </c>
      <c r="BZ85">
        <v>-1.371484937</v>
      </c>
      <c r="CA85" s="445">
        <v>-1.3724433315074898</v>
      </c>
      <c r="CB85" s="445">
        <v>-1.3725783734463977</v>
      </c>
      <c r="CD85" s="266">
        <v>-1.3708253992989512</v>
      </c>
      <c r="CE85">
        <v>-1.3715662865729428</v>
      </c>
      <c r="CF85">
        <v>-1.3721633343410531</v>
      </c>
      <c r="CG85">
        <v>-1.3724719122460556</v>
      </c>
      <c r="CH85">
        <v>-1.3724718936190357</v>
      </c>
      <c r="CI85" s="127">
        <v>-1.3725249616020392</v>
      </c>
      <c r="CJ85" t="str">
        <f>BT85</f>
        <v>32_ts</v>
      </c>
      <c r="CK85" s="39">
        <v>99.487690953758857</v>
      </c>
      <c r="CL85" s="39">
        <v>99.631671311857261</v>
      </c>
      <c r="CM85" s="39">
        <v>99.850796991319442</v>
      </c>
      <c r="CN85" s="39">
        <v>99.94073971662344</v>
      </c>
      <c r="CO85" s="39">
        <v>99.942955829354773</v>
      </c>
      <c r="CP85" s="39">
        <v>100.01279602762824</v>
      </c>
      <c r="CQ85" s="39">
        <v>100.02263681418832</v>
      </c>
      <c r="CR85" s="39">
        <v>99.89489394726958</v>
      </c>
      <c r="CS85" s="39">
        <v>99.948883941692003</v>
      </c>
      <c r="CT85" s="39">
        <v>99.992392052577131</v>
      </c>
      <c r="CU85" s="39">
        <v>100.01487876540756</v>
      </c>
      <c r="CV85" s="39">
        <v>100.01487740801792</v>
      </c>
      <c r="CW85" s="39">
        <v>100.01874458215757</v>
      </c>
      <c r="CX85" s="71" t="str">
        <f>BT85</f>
        <v>32_ts</v>
      </c>
      <c r="CY85" t="s">
        <v>820</v>
      </c>
      <c r="CZ85" s="71">
        <v>-8.9676077992885244</v>
      </c>
      <c r="DA85" s="71">
        <v>-1.0153661625808965</v>
      </c>
      <c r="DB85" s="71">
        <v>-1.0764774302574338</v>
      </c>
      <c r="DC85" s="71">
        <v>-0.6353620971185201</v>
      </c>
      <c r="DD85" s="71">
        <v>-0.42862971985296205</v>
      </c>
      <c r="DE85" s="490">
        <v>-0.39177294937040763</v>
      </c>
      <c r="DF85" s="71">
        <v>-0.30924669592531528</v>
      </c>
      <c r="DG85" s="71">
        <v>-0.24039013056416353</v>
      </c>
      <c r="DH85" s="490">
        <v>-0.13709663373594694</v>
      </c>
      <c r="DI85" s="71">
        <v>4.5547326740994265E-2</v>
      </c>
      <c r="DJ85" s="490">
        <v>5.8395178428469308E-2</v>
      </c>
      <c r="DK85" s="71">
        <v>-0.11059891492717533</v>
      </c>
      <c r="DL85" s="71">
        <v>-0.10920204803763056</v>
      </c>
      <c r="DM85" s="71">
        <v>-6.4007120207657309E-2</v>
      </c>
      <c r="DO85" s="71">
        <f t="shared" si="11"/>
        <v>-0.19509596160499765</v>
      </c>
      <c r="DP85" s="71">
        <f t="shared" si="12"/>
        <v>8.5893913567367086E-2</v>
      </c>
    </row>
    <row r="86" spans="1:120" ht="17">
      <c r="A86" s="222" t="s">
        <v>96</v>
      </c>
      <c r="B86" s="222">
        <v>-0.98027916900000001</v>
      </c>
      <c r="C86" s="222">
        <v>-0.97210851200000004</v>
      </c>
      <c r="D86" s="222">
        <v>-0.97484808099999998</v>
      </c>
      <c r="E86" s="222">
        <v>-0.97599511500000002</v>
      </c>
      <c r="F86" s="487">
        <v>-0.97674290699999999</v>
      </c>
      <c r="G86" s="222">
        <v>-0.97918606799999997</v>
      </c>
      <c r="H86" s="365">
        <v>-0.98007557899999997</v>
      </c>
      <c r="I86" s="222">
        <v>-0.98009802800000001</v>
      </c>
      <c r="J86" s="222">
        <v>-0.98099228999999999</v>
      </c>
      <c r="K86" s="222">
        <v>-0.98088552100000004</v>
      </c>
      <c r="L86" s="222"/>
      <c r="M86" s="489">
        <v>-0.97942399999999996</v>
      </c>
      <c r="N86" s="222">
        <v>-0.97997858199999999</v>
      </c>
      <c r="O86" s="222">
        <v>-0.98021582399999996</v>
      </c>
      <c r="P86" s="222">
        <v>-0.98030679499999995</v>
      </c>
      <c r="Q86" s="222">
        <v>-0.98030683600000001</v>
      </c>
      <c r="R86" s="222">
        <v>-0.98041781699999997</v>
      </c>
      <c r="S86" s="222" t="s">
        <v>96</v>
      </c>
      <c r="T86" s="478">
        <v>99.17</v>
      </c>
      <c r="U86" s="478">
        <v>99.45</v>
      </c>
      <c r="V86" s="478">
        <v>99.56</v>
      </c>
      <c r="W86" s="478">
        <v>99.64</v>
      </c>
      <c r="X86" s="478">
        <v>99.89</v>
      </c>
      <c r="Y86" s="478">
        <v>99.98</v>
      </c>
      <c r="Z86" s="478">
        <v>99.98</v>
      </c>
      <c r="AA86" s="478">
        <v>100.07</v>
      </c>
      <c r="AB86" s="478">
        <v>100.06</v>
      </c>
      <c r="AC86" s="478">
        <v>99.91</v>
      </c>
      <c r="AD86" s="478">
        <v>99.97</v>
      </c>
      <c r="AE86" s="478">
        <v>99.99</v>
      </c>
      <c r="AF86" s="478">
        <v>100</v>
      </c>
      <c r="AG86" s="478">
        <v>100</v>
      </c>
      <c r="AH86" s="478">
        <v>100.01</v>
      </c>
      <c r="AI86" s="478" t="s">
        <v>96</v>
      </c>
      <c r="AJ86" s="222" t="s">
        <v>118</v>
      </c>
      <c r="AK86" s="478">
        <v>-0.38</v>
      </c>
      <c r="AL86" s="478">
        <v>0.46</v>
      </c>
      <c r="AM86" s="478">
        <v>0.34</v>
      </c>
      <c r="AN86" s="478">
        <v>0.26</v>
      </c>
      <c r="AO86" s="478">
        <v>0.23</v>
      </c>
      <c r="AP86" s="478">
        <v>0.09</v>
      </c>
      <c r="AQ86" s="478">
        <v>0.03</v>
      </c>
      <c r="AR86" s="478">
        <v>0</v>
      </c>
      <c r="AS86" s="478">
        <v>-0.03</v>
      </c>
      <c r="AT86" s="491">
        <v>0.05</v>
      </c>
      <c r="AU86" s="491">
        <v>0.11</v>
      </c>
      <c r="AV86" s="478">
        <v>0.14000000000000001</v>
      </c>
      <c r="AW86" s="491">
        <v>0.05</v>
      </c>
      <c r="AX86" s="478">
        <v>0.05</v>
      </c>
      <c r="AY86" s="478">
        <v>0.05</v>
      </c>
      <c r="AZ86" s="478">
        <v>0.06</v>
      </c>
      <c r="BA86" s="222"/>
      <c r="BB86" s="478">
        <v>0.05</v>
      </c>
      <c r="BC86" s="478">
        <v>0</v>
      </c>
      <c r="BD86" s="478"/>
      <c r="BE86" s="222" t="s">
        <v>118</v>
      </c>
      <c r="BF86" s="222" t="s">
        <v>96</v>
      </c>
      <c r="BG86" s="492">
        <v>2.77</v>
      </c>
      <c r="BH86" s="492">
        <v>3.07</v>
      </c>
      <c r="BI86" s="493">
        <v>2.74</v>
      </c>
      <c r="BJ86" s="493">
        <v>2.91</v>
      </c>
      <c r="BK86" s="493">
        <v>3.04</v>
      </c>
      <c r="BL86" s="365">
        <v>-272.27317849999997</v>
      </c>
      <c r="BM86" s="494">
        <v>-272.26992999999999</v>
      </c>
      <c r="BN86" s="494">
        <v>-272.24619000000001</v>
      </c>
      <c r="BO86" s="222">
        <v>-2.3735569000000001E-2</v>
      </c>
      <c r="BP86" s="496">
        <v>-0.02</v>
      </c>
      <c r="BQ86" s="496">
        <v>0.15</v>
      </c>
      <c r="BR86" s="504">
        <v>-0.03</v>
      </c>
      <c r="BT86" s="439" t="s">
        <v>96</v>
      </c>
      <c r="BU86">
        <v>-0.95312227750073497</v>
      </c>
      <c r="BV86">
        <v>-0.94930285999999997</v>
      </c>
      <c r="BW86" s="224">
        <v>-0.95067466700000003</v>
      </c>
      <c r="BX86">
        <v>-0.95240099899999997</v>
      </c>
      <c r="BY86" s="445">
        <v>-0.95307913099999997</v>
      </c>
      <c r="BZ86">
        <v>-0.95311374199999999</v>
      </c>
      <c r="CA86" s="445">
        <v>-0.95367727168988026</v>
      </c>
      <c r="CB86" s="445">
        <v>-0.95369660220045749</v>
      </c>
      <c r="CD86" s="266">
        <v>-0.95264890544899572</v>
      </c>
      <c r="CE86">
        <v>-0.9529916009939825</v>
      </c>
      <c r="CF86">
        <v>-0.95275682411903517</v>
      </c>
      <c r="CG86">
        <v>-0.95319101234298387</v>
      </c>
      <c r="CH86">
        <v>-0.95319104854098669</v>
      </c>
      <c r="CI86" s="127">
        <v>-0.95331763079502707</v>
      </c>
      <c r="CJ86" t="str">
        <f>BT86</f>
        <v>33_end</v>
      </c>
      <c r="CK86" s="39">
        <v>99.599273084797659</v>
      </c>
      <c r="CL86" s="39">
        <v>99.743200787714969</v>
      </c>
      <c r="CM86" s="39">
        <v>99.924324662452918</v>
      </c>
      <c r="CN86" s="39">
        <v>99.995473141090756</v>
      </c>
      <c r="CO86" s="39">
        <v>99.999104469496046</v>
      </c>
      <c r="CP86" s="39">
        <v>100.05822906485835</v>
      </c>
      <c r="CQ86" s="39">
        <v>100.060257189794</v>
      </c>
      <c r="CR86" s="39">
        <v>99.950334593691323</v>
      </c>
      <c r="CS86" s="39">
        <v>99.986289638817894</v>
      </c>
      <c r="CT86" s="39">
        <v>99.961657240594761</v>
      </c>
      <c r="CU86" s="39">
        <v>100.00721154503168</v>
      </c>
      <c r="CV86" s="39">
        <v>100.00721534286578</v>
      </c>
      <c r="CW86" s="39">
        <v>100.0204961418806</v>
      </c>
      <c r="CX86" s="71" t="str">
        <f>BT86</f>
        <v>33_end</v>
      </c>
      <c r="CY86" t="s">
        <v>118</v>
      </c>
      <c r="CZ86" s="71">
        <v>-6.9034604766065849E-2</v>
      </c>
      <c r="DA86" s="71">
        <v>0.22716135118053538</v>
      </c>
      <c r="DB86" s="71">
        <v>0.15801670688501135</v>
      </c>
      <c r="DC86" s="71">
        <v>6.4744322314542455E-2</v>
      </c>
      <c r="DD86" s="71">
        <v>7.7589296005800001E-3</v>
      </c>
      <c r="DE86" s="490">
        <v>2.6027613674060875E-2</v>
      </c>
      <c r="DF86" s="71">
        <v>-4.2117053483327616E-3</v>
      </c>
      <c r="DG86" s="71">
        <v>-4.4128960732911102E-2</v>
      </c>
      <c r="DH86" s="490">
        <v>3.4910517666931776E-2</v>
      </c>
      <c r="DI86" s="71">
        <v>7.6471215469874829E-2</v>
      </c>
      <c r="DJ86" s="490">
        <v>-6.4866360963607705E-3</v>
      </c>
      <c r="DK86" s="71">
        <v>1.2226750813306007E-2</v>
      </c>
      <c r="DL86" s="71">
        <v>1.2236044219180481E-2</v>
      </c>
      <c r="DM86" s="71">
        <v>3.7621495510835865E-2</v>
      </c>
      <c r="DO86" s="71">
        <f t="shared" si="11"/>
        <v>2.1583444268139396E-2</v>
      </c>
      <c r="DP86" s="71">
        <f t="shared" si="12"/>
        <v>9.3474000489589155E-3</v>
      </c>
    </row>
    <row r="87" spans="1:120" ht="17">
      <c r="A87" s="222" t="s">
        <v>97</v>
      </c>
      <c r="B87" s="222">
        <v>-1.0048526449999999</v>
      </c>
      <c r="C87" s="222">
        <v>-0.99730629000000004</v>
      </c>
      <c r="D87" s="222">
        <v>-1.000292076</v>
      </c>
      <c r="E87" s="222">
        <v>-1.000800981</v>
      </c>
      <c r="F87" s="487">
        <v>-1.002094246</v>
      </c>
      <c r="G87" s="222">
        <v>-1.0041503899999999</v>
      </c>
      <c r="H87" s="365">
        <v>-1.0049136919999999</v>
      </c>
      <c r="I87" s="222">
        <v>-1.0049489279999999</v>
      </c>
      <c r="J87" s="222">
        <v>-1.0056704919999999</v>
      </c>
      <c r="K87" s="222">
        <v>-1.0056087149999999</v>
      </c>
      <c r="L87" s="222"/>
      <c r="M87" s="489">
        <v>-1.004318</v>
      </c>
      <c r="N87" s="222">
        <v>-1.0048674550000001</v>
      </c>
      <c r="O87" s="222">
        <v>-1.005142523</v>
      </c>
      <c r="P87" s="222">
        <v>-1.0052958409999999</v>
      </c>
      <c r="Q87" s="222">
        <v>-1.005295861</v>
      </c>
      <c r="R87" s="222">
        <v>-1.0053604709999999</v>
      </c>
      <c r="S87" s="222" t="s">
        <v>97</v>
      </c>
      <c r="T87" s="478">
        <v>99.25</v>
      </c>
      <c r="U87" s="478">
        <v>99.55</v>
      </c>
      <c r="V87" s="478">
        <v>99.6</v>
      </c>
      <c r="W87" s="478">
        <v>99.73</v>
      </c>
      <c r="X87" s="478">
        <v>99.93</v>
      </c>
      <c r="Y87" s="478">
        <v>100.01</v>
      </c>
      <c r="Z87" s="478">
        <v>100.01</v>
      </c>
      <c r="AA87" s="478">
        <v>100.08</v>
      </c>
      <c r="AB87" s="478">
        <v>100.08</v>
      </c>
      <c r="AC87" s="478">
        <v>99.95</v>
      </c>
      <c r="AD87" s="478">
        <v>100</v>
      </c>
      <c r="AE87" s="478">
        <v>100.03</v>
      </c>
      <c r="AF87" s="478">
        <v>100.04</v>
      </c>
      <c r="AG87" s="478">
        <v>100.04</v>
      </c>
      <c r="AH87" s="478">
        <v>100.05</v>
      </c>
      <c r="AI87" s="478" t="s">
        <v>97</v>
      </c>
      <c r="AJ87" s="222" t="s">
        <v>119</v>
      </c>
      <c r="AK87" s="478">
        <v>-15.8</v>
      </c>
      <c r="AL87" s="478">
        <v>7.0000000000000007E-2</v>
      </c>
      <c r="AM87" s="478">
        <v>-0.21</v>
      </c>
      <c r="AN87" s="478">
        <v>0.12</v>
      </c>
      <c r="AO87" s="478">
        <v>-0.26</v>
      </c>
      <c r="AP87" s="478">
        <v>-0.15</v>
      </c>
      <c r="AQ87" s="478">
        <v>-0.14000000000000001</v>
      </c>
      <c r="AR87" s="478">
        <v>-7.0000000000000007E-2</v>
      </c>
      <c r="AS87" s="478">
        <v>-0.12</v>
      </c>
      <c r="AT87" s="491">
        <v>-0.13</v>
      </c>
      <c r="AU87" s="491">
        <v>-0.09</v>
      </c>
      <c r="AV87" s="478">
        <v>-0.06</v>
      </c>
      <c r="AW87" s="491">
        <v>-0.17</v>
      </c>
      <c r="AX87" s="478">
        <v>-0.21</v>
      </c>
      <c r="AY87" s="478">
        <v>-0.21</v>
      </c>
      <c r="AZ87" s="478">
        <v>-0.17</v>
      </c>
      <c r="BA87" s="222"/>
      <c r="BB87" s="478">
        <v>-0.23</v>
      </c>
      <c r="BC87" s="478">
        <v>0.02</v>
      </c>
      <c r="BD87" s="478"/>
      <c r="BE87" s="222" t="s">
        <v>119</v>
      </c>
      <c r="BF87" s="222" t="s">
        <v>97</v>
      </c>
      <c r="BG87" s="492">
        <v>9.9600000000000009</v>
      </c>
      <c r="BH87" s="492">
        <v>11.98</v>
      </c>
      <c r="BI87" s="493">
        <v>9.91</v>
      </c>
      <c r="BJ87" s="493">
        <v>10.17</v>
      </c>
      <c r="BK87" s="493">
        <v>11.94</v>
      </c>
      <c r="BL87" s="365">
        <v>-272.2617601</v>
      </c>
      <c r="BM87" s="494">
        <v>-272.25835999999998</v>
      </c>
      <c r="BN87" s="494">
        <v>-272.23201</v>
      </c>
      <c r="BO87" s="222">
        <v>-2.6345229000000001E-2</v>
      </c>
      <c r="BP87" s="496">
        <v>-0.05</v>
      </c>
      <c r="BQ87" s="496">
        <v>0.21</v>
      </c>
      <c r="BR87" s="504">
        <v>-0.04</v>
      </c>
      <c r="BT87" s="439" t="s">
        <v>97</v>
      </c>
      <c r="BU87">
        <v>-0.97503911026262302</v>
      </c>
      <c r="BV87">
        <v>-0.97180281899999998</v>
      </c>
      <c r="BW87" s="224">
        <v>-0.97313284499999997</v>
      </c>
      <c r="BX87">
        <v>-0.974575521</v>
      </c>
      <c r="BY87" s="445">
        <v>-0.97516025500000003</v>
      </c>
      <c r="BZ87">
        <v>-0.97520296799999995</v>
      </c>
      <c r="CA87" s="445">
        <v>-0.97564208755796555</v>
      </c>
      <c r="CB87" s="445">
        <v>-0.97569268291215916</v>
      </c>
      <c r="CD87" s="266">
        <v>-0.97481815427096308</v>
      </c>
      <c r="CE87">
        <v>-0.97515916691600069</v>
      </c>
      <c r="CF87">
        <v>-0.97489803496398508</v>
      </c>
      <c r="CG87">
        <v>-0.97538703743299493</v>
      </c>
      <c r="CH87">
        <v>-0.97538705456702246</v>
      </c>
      <c r="CI87" s="127">
        <v>-0.97551939298801926</v>
      </c>
      <c r="CJ87" t="str">
        <f>BT87</f>
        <v>33_start</v>
      </c>
      <c r="CK87" s="39">
        <v>99.668086005108933</v>
      </c>
      <c r="CL87" s="39">
        <v>99.804493456461486</v>
      </c>
      <c r="CM87" s="39">
        <v>99.952454290526035</v>
      </c>
      <c r="CN87" s="39">
        <v>100.01242460288022</v>
      </c>
      <c r="CO87" s="39">
        <v>100.01680524767184</v>
      </c>
      <c r="CP87" s="39">
        <v>100.06184134451593</v>
      </c>
      <c r="CQ87" s="39">
        <v>100.06703040346352</v>
      </c>
      <c r="CR87" s="39">
        <v>99.977338756021751</v>
      </c>
      <c r="CS87" s="39">
        <v>100.01231300899769</v>
      </c>
      <c r="CT87" s="39">
        <v>99.985531318984741</v>
      </c>
      <c r="CU87" s="39">
        <v>100.03568340661516</v>
      </c>
      <c r="CV87" s="39">
        <v>100.03568516388083</v>
      </c>
      <c r="CW87" s="39">
        <v>100.04925779082512</v>
      </c>
      <c r="CX87" s="71" t="str">
        <f>BT87</f>
        <v>33_start</v>
      </c>
      <c r="CY87" t="s">
        <v>119</v>
      </c>
      <c r="CZ87" s="71">
        <v>-13.822055372762055</v>
      </c>
      <c r="DA87" s="71">
        <v>-0.1387559029339851</v>
      </c>
      <c r="DB87" s="71">
        <v>-0.18168257280996158</v>
      </c>
      <c r="DC87" s="71">
        <v>-9.6958122648487688E-2</v>
      </c>
      <c r="DD87" s="71">
        <v>-9.5335383081470937E-2</v>
      </c>
      <c r="DE87" s="490">
        <v>-8.2150780976926185E-2</v>
      </c>
      <c r="DF87" s="71">
        <v>-3.4321560326629641E-2</v>
      </c>
      <c r="DG87" s="71">
        <v>-9.3857802096536325E-2</v>
      </c>
      <c r="DH87" s="490">
        <v>-0.12348295798540576</v>
      </c>
      <c r="DI87" s="71">
        <v>-8.0866224476805471E-2</v>
      </c>
      <c r="DJ87" s="490">
        <v>-0.14728601480946679</v>
      </c>
      <c r="DK87" s="71">
        <v>-0.16296908741100147</v>
      </c>
      <c r="DL87" s="71">
        <v>-0.16294783117952605</v>
      </c>
      <c r="DM87" s="71">
        <v>-0.1411744293366084</v>
      </c>
      <c r="DO87" s="71">
        <f t="shared" si="11"/>
        <v>-0.17081062371176881</v>
      </c>
      <c r="DP87" s="71">
        <f t="shared" si="12"/>
        <v>7.8627925322427572E-3</v>
      </c>
    </row>
    <row r="88" spans="1:120" ht="17">
      <c r="A88" s="222" t="s">
        <v>98</v>
      </c>
      <c r="B88" s="222">
        <v>-1.0054651320000001</v>
      </c>
      <c r="C88" s="222">
        <v>-0.99718119699999996</v>
      </c>
      <c r="D88" s="222">
        <v>-1.0003686249999999</v>
      </c>
      <c r="E88" s="222">
        <v>-1.000997103</v>
      </c>
      <c r="F88" s="487">
        <v>-1.002341851</v>
      </c>
      <c r="G88" s="222">
        <v>-1.004611557</v>
      </c>
      <c r="H88" s="365">
        <v>-1.005478611</v>
      </c>
      <c r="I88" s="222">
        <v>-1.005486125</v>
      </c>
      <c r="J88" s="222">
        <v>-1.006289545</v>
      </c>
      <c r="K88" s="222">
        <v>-1.006268105</v>
      </c>
      <c r="L88" s="222"/>
      <c r="M88" s="489">
        <v>-1.00475</v>
      </c>
      <c r="N88" s="222">
        <v>-1.0052612869999999</v>
      </c>
      <c r="O88" s="222">
        <v>-1.0056726010000001</v>
      </c>
      <c r="P88" s="222">
        <v>-1.005830148</v>
      </c>
      <c r="Q88" s="222">
        <v>-1.00583015</v>
      </c>
      <c r="R88" s="222">
        <v>-1.0058773700000001</v>
      </c>
      <c r="S88" s="222" t="s">
        <v>98</v>
      </c>
      <c r="T88" s="478">
        <v>99.18</v>
      </c>
      <c r="U88" s="478">
        <v>99.49</v>
      </c>
      <c r="V88" s="478">
        <v>99.56</v>
      </c>
      <c r="W88" s="478">
        <v>99.69</v>
      </c>
      <c r="X88" s="478">
        <v>99.92</v>
      </c>
      <c r="Y88" s="478">
        <v>100</v>
      </c>
      <c r="Z88" s="478">
        <v>100</v>
      </c>
      <c r="AA88" s="478">
        <v>100.08</v>
      </c>
      <c r="AB88" s="478">
        <v>100.08</v>
      </c>
      <c r="AC88" s="478">
        <v>99.93</v>
      </c>
      <c r="AD88" s="478">
        <v>99.98</v>
      </c>
      <c r="AE88" s="478">
        <v>100.02</v>
      </c>
      <c r="AF88" s="478">
        <v>100.04</v>
      </c>
      <c r="AG88" s="478">
        <v>100.04</v>
      </c>
      <c r="AH88" s="478">
        <v>100.04</v>
      </c>
      <c r="AI88" s="478" t="s">
        <v>98</v>
      </c>
      <c r="AJ88" s="222" t="s">
        <v>820</v>
      </c>
      <c r="AK88" s="478">
        <v>15.42</v>
      </c>
      <c r="AL88" s="478">
        <v>0.39</v>
      </c>
      <c r="AM88" s="478">
        <v>0.55000000000000004</v>
      </c>
      <c r="AN88" s="478">
        <v>0.15</v>
      </c>
      <c r="AO88" s="478">
        <v>0.49</v>
      </c>
      <c r="AP88" s="478">
        <v>0.25</v>
      </c>
      <c r="AQ88" s="478">
        <v>0.17</v>
      </c>
      <c r="AR88" s="478">
        <v>7.0000000000000007E-2</v>
      </c>
      <c r="AS88" s="478">
        <v>0.09</v>
      </c>
      <c r="AT88" s="491">
        <v>0.17</v>
      </c>
      <c r="AU88" s="491">
        <v>0.2</v>
      </c>
      <c r="AV88" s="478">
        <v>0.2</v>
      </c>
      <c r="AW88" s="491">
        <v>0.22</v>
      </c>
      <c r="AX88" s="478">
        <v>0.26</v>
      </c>
      <c r="AY88" s="478">
        <v>0.26</v>
      </c>
      <c r="AZ88" s="478">
        <v>0.23</v>
      </c>
      <c r="BA88" s="222"/>
      <c r="BB88" s="478">
        <v>0.28000000000000003</v>
      </c>
      <c r="BC88" s="478">
        <v>0.02</v>
      </c>
      <c r="BD88" s="478"/>
      <c r="BE88" s="222" t="s">
        <v>820</v>
      </c>
      <c r="BF88" s="222" t="s">
        <v>98</v>
      </c>
      <c r="BG88" s="492">
        <v>-7.2</v>
      </c>
      <c r="BH88" s="492">
        <v>-8.91</v>
      </c>
      <c r="BI88" s="493">
        <v>-7.17</v>
      </c>
      <c r="BJ88" s="493">
        <v>-7.26</v>
      </c>
      <c r="BK88" s="493">
        <v>-8.9</v>
      </c>
      <c r="BL88" s="365">
        <v>-272.25738639999997</v>
      </c>
      <c r="BM88" s="494">
        <v>-272.25371999999999</v>
      </c>
      <c r="BN88" s="494">
        <v>-272.22717</v>
      </c>
      <c r="BO88" s="222">
        <v>-2.6546624000000001E-2</v>
      </c>
      <c r="BP88" s="496">
        <v>0.03</v>
      </c>
      <c r="BQ88" s="496">
        <v>-7.0000000000000007E-2</v>
      </c>
      <c r="BR88" s="504">
        <v>0.02</v>
      </c>
      <c r="BT88" s="439" t="s">
        <v>98</v>
      </c>
      <c r="BU88">
        <v>-0.97514912390347797</v>
      </c>
      <c r="BV88">
        <v>-0.97155082800000003</v>
      </c>
      <c r="BW88" s="224">
        <v>-0.97299104300000006</v>
      </c>
      <c r="BX88">
        <v>-0.97458235800000004</v>
      </c>
      <c r="BY88" s="445">
        <v>-0.97525790400000001</v>
      </c>
      <c r="BZ88">
        <v>-0.97527150399999996</v>
      </c>
      <c r="CA88" s="445">
        <v>-0.97575881297824119</v>
      </c>
      <c r="CB88" s="445">
        <v>-0.97587302052537295</v>
      </c>
      <c r="CD88" s="266">
        <v>-0.97487253446297473</v>
      </c>
      <c r="CE88">
        <v>-0.97514731592298176</v>
      </c>
      <c r="CF88">
        <v>-0.97501838571702137</v>
      </c>
      <c r="CG88">
        <v>-0.97547756650698147</v>
      </c>
      <c r="CH88">
        <v>-0.97547756883102466</v>
      </c>
      <c r="CI88" s="127">
        <v>-0.97556945296202002</v>
      </c>
      <c r="CJ88" t="str">
        <f>BT88</f>
        <v>33_ts</v>
      </c>
      <c r="CK88" s="39">
        <v>99.631000447493193</v>
      </c>
      <c r="CL88" s="39">
        <v>99.778692217366796</v>
      </c>
      <c r="CM88" s="39">
        <v>99.941879053204786</v>
      </c>
      <c r="CN88" s="39">
        <v>100.01115522681152</v>
      </c>
      <c r="CO88" s="39">
        <v>100.01254988529674</v>
      </c>
      <c r="CP88" s="39">
        <v>100.06252265010737</v>
      </c>
      <c r="CQ88" s="39">
        <v>100.07423445339286</v>
      </c>
      <c r="CR88" s="39">
        <v>99.971636190432491</v>
      </c>
      <c r="CS88" s="39">
        <v>99.99981459446029</v>
      </c>
      <c r="CT88" s="39">
        <v>99.986593005802717</v>
      </c>
      <c r="CU88" s="39">
        <v>100.03368126940306</v>
      </c>
      <c r="CV88" s="39">
        <v>100.03368150773001</v>
      </c>
      <c r="CW88" s="39">
        <v>100.04310408000568</v>
      </c>
      <c r="CX88" s="71" t="str">
        <f>BT88</f>
        <v>33_ts</v>
      </c>
      <c r="CY88" t="s">
        <v>820</v>
      </c>
      <c r="CZ88" s="71">
        <v>13.75302076799599</v>
      </c>
      <c r="DA88" s="71">
        <v>0.36591725411451925</v>
      </c>
      <c r="DB88" s="71">
        <v>0.33969927969497249</v>
      </c>
      <c r="DC88" s="71">
        <v>0.16170244496302821</v>
      </c>
      <c r="DD88" s="71">
        <v>0.1030943126820496</v>
      </c>
      <c r="DE88" s="490">
        <v>0.10817839465098622</v>
      </c>
      <c r="DF88" s="71">
        <v>3.0109854978293882E-2</v>
      </c>
      <c r="DG88" s="71">
        <v>4.9728841363624446E-2</v>
      </c>
      <c r="DH88" s="490">
        <v>0.15839347565233552</v>
      </c>
      <c r="DI88" s="71">
        <v>0.15733743994668004</v>
      </c>
      <c r="DJ88" s="490">
        <v>0.14079937871310655</v>
      </c>
      <c r="DK88" s="71">
        <v>0.1751958382243064</v>
      </c>
      <c r="DL88" s="71">
        <v>0.17518387539870695</v>
      </c>
      <c r="DM88" s="71">
        <v>0.178795924847444</v>
      </c>
      <c r="DO88" s="71">
        <f t="shared" si="11"/>
        <v>0.19239406797990632</v>
      </c>
      <c r="DP88" s="71">
        <f t="shared" si="12"/>
        <v>1.7210192581199379E-2</v>
      </c>
    </row>
    <row r="89" spans="1:120" ht="17">
      <c r="A89" s="222" t="s">
        <v>99</v>
      </c>
      <c r="B89" s="222">
        <v>-3.0162226169999999</v>
      </c>
      <c r="C89" s="222">
        <v>-2.9933901060000001</v>
      </c>
      <c r="D89" s="222">
        <v>-3.0023081</v>
      </c>
      <c r="E89" s="222">
        <v>-3.00154904</v>
      </c>
      <c r="F89" s="487">
        <v>-3.0039072189999998</v>
      </c>
      <c r="G89" s="222">
        <v>-3.0119439200000002</v>
      </c>
      <c r="H89" s="365">
        <v>-3.0144042710000001</v>
      </c>
      <c r="I89" s="222">
        <v>-3.0138314419999999</v>
      </c>
      <c r="J89" s="222">
        <v>-3.0178854319999999</v>
      </c>
      <c r="K89" s="222">
        <v>-3.0166445369999999</v>
      </c>
      <c r="L89" s="222"/>
      <c r="M89" s="489">
        <v>-3.007444</v>
      </c>
      <c r="N89" s="222">
        <v>-3.0127776860000002</v>
      </c>
      <c r="O89" s="222">
        <v>-3.015946504</v>
      </c>
      <c r="P89" s="222">
        <v>-3.0158729750000002</v>
      </c>
      <c r="Q89" s="222">
        <v>-3.0159488090000002</v>
      </c>
      <c r="R89" s="222">
        <v>-3.0159146830000001</v>
      </c>
      <c r="S89" s="222" t="s">
        <v>99</v>
      </c>
      <c r="T89" s="478">
        <v>99.24</v>
      </c>
      <c r="U89" s="478">
        <v>99.54</v>
      </c>
      <c r="V89" s="478">
        <v>99.51</v>
      </c>
      <c r="W89" s="478">
        <v>99.59</v>
      </c>
      <c r="X89" s="478">
        <v>99.86</v>
      </c>
      <c r="Y89" s="478">
        <v>99.94</v>
      </c>
      <c r="Z89" s="478">
        <v>99.92</v>
      </c>
      <c r="AA89" s="478">
        <v>100.06</v>
      </c>
      <c r="AB89" s="478">
        <v>100.01</v>
      </c>
      <c r="AC89" s="478">
        <v>99.71</v>
      </c>
      <c r="AD89" s="478">
        <v>99.89</v>
      </c>
      <c r="AE89" s="478">
        <v>99.99</v>
      </c>
      <c r="AF89" s="478">
        <v>99.99</v>
      </c>
      <c r="AG89" s="478">
        <v>99.99</v>
      </c>
      <c r="AH89" s="478">
        <v>99.99</v>
      </c>
      <c r="AI89" s="478" t="s">
        <v>99</v>
      </c>
      <c r="AJ89" s="222" t="s">
        <v>118</v>
      </c>
      <c r="AK89" s="478">
        <v>7.41</v>
      </c>
      <c r="AL89" s="478">
        <v>1.0900000000000001</v>
      </c>
      <c r="AM89" s="478">
        <v>0.87</v>
      </c>
      <c r="AN89" s="478">
        <v>0.27</v>
      </c>
      <c r="AO89" s="478">
        <v>0.25</v>
      </c>
      <c r="AP89" s="478">
        <v>-0.01</v>
      </c>
      <c r="AQ89" s="478">
        <v>0.02</v>
      </c>
      <c r="AR89" s="478">
        <v>-0.2</v>
      </c>
      <c r="AS89" s="478">
        <v>0.04</v>
      </c>
      <c r="AT89" s="491">
        <v>0.12</v>
      </c>
      <c r="AU89" s="491">
        <v>1.27</v>
      </c>
      <c r="AV89" s="478">
        <v>0.38</v>
      </c>
      <c r="AW89" s="491">
        <v>0.19</v>
      </c>
      <c r="AX89" s="478">
        <v>0.18</v>
      </c>
      <c r="AY89" s="478">
        <v>0.16</v>
      </c>
      <c r="AZ89" s="478">
        <v>0.18</v>
      </c>
      <c r="BA89" s="222"/>
      <c r="BB89" s="478">
        <v>0.18</v>
      </c>
      <c r="BC89" s="478">
        <v>0.02</v>
      </c>
      <c r="BD89" s="478"/>
      <c r="BE89" s="222" t="s">
        <v>118</v>
      </c>
      <c r="BF89" s="222" t="s">
        <v>99</v>
      </c>
      <c r="BG89" s="492">
        <v>28.85</v>
      </c>
      <c r="BH89" s="492">
        <v>28</v>
      </c>
      <c r="BI89" s="493">
        <v>28.76</v>
      </c>
      <c r="BJ89" s="493">
        <v>29.04</v>
      </c>
      <c r="BK89" s="493">
        <v>27.92</v>
      </c>
      <c r="BL89" s="365">
        <v>-859.67817290000005</v>
      </c>
      <c r="BM89" s="494">
        <v>-859.66758000000004</v>
      </c>
      <c r="BN89" s="494">
        <v>-859.55200000000002</v>
      </c>
      <c r="BO89" s="222">
        <v>-0.115579561</v>
      </c>
      <c r="BP89" s="496">
        <v>-0.09</v>
      </c>
      <c r="BQ89" s="496">
        <v>0.19</v>
      </c>
      <c r="BR89" s="504">
        <v>-0.08</v>
      </c>
      <c r="BT89" s="439" t="s">
        <v>99</v>
      </c>
      <c r="BU89">
        <v>-2.8889381987329998</v>
      </c>
      <c r="BV89">
        <v>-2.8834417289999998</v>
      </c>
      <c r="BW89" s="224">
        <v>-2.8820148749999999</v>
      </c>
      <c r="BX89">
        <v>-2.8868988450000002</v>
      </c>
      <c r="BY89" s="445">
        <v>-2.888475401</v>
      </c>
      <c r="BZ89">
        <v>-2.8876591810000001</v>
      </c>
      <c r="CA89" s="445">
        <v>-2.8905095511267449</v>
      </c>
      <c r="CB89" s="445">
        <v>-2.8899109296668501</v>
      </c>
      <c r="CD89" s="266">
        <v>-2.8832608826450041</v>
      </c>
      <c r="CE89">
        <v>-2.8870483208869473</v>
      </c>
      <c r="CF89">
        <v>-2.8865992747389555</v>
      </c>
      <c r="CG89">
        <v>-2.8884974230210219</v>
      </c>
      <c r="CH89">
        <v>-2.8885741065720367</v>
      </c>
      <c r="CI89" s="127">
        <v>-2.8890298590439443</v>
      </c>
      <c r="CJ89" t="str">
        <f>BT89</f>
        <v>34_end</v>
      </c>
      <c r="CK89" s="39">
        <v>99.809740833659561</v>
      </c>
      <c r="CL89" s="39">
        <v>99.760350576691593</v>
      </c>
      <c r="CM89" s="39">
        <v>99.929408191082302</v>
      </c>
      <c r="CN89" s="39">
        <v>99.983980351909125</v>
      </c>
      <c r="CO89" s="39">
        <v>99.955727064927842</v>
      </c>
      <c r="CP89" s="39">
        <v>100.05439203906938</v>
      </c>
      <c r="CQ89" s="39">
        <v>100.03367088068124</v>
      </c>
      <c r="CR89" s="39">
        <v>99.80348087437504</v>
      </c>
      <c r="CS89" s="39">
        <v>99.934582268084469</v>
      </c>
      <c r="CT89" s="39">
        <v>99.91903862827283</v>
      </c>
      <c r="CU89" s="39">
        <v>99.98474263962548</v>
      </c>
      <c r="CV89" s="39">
        <v>99.987397024930374</v>
      </c>
      <c r="CW89" s="39">
        <v>100.0031728027614</v>
      </c>
      <c r="CX89" s="71" t="str">
        <f>BT89</f>
        <v>34_end</v>
      </c>
      <c r="CY89" t="s">
        <v>118</v>
      </c>
      <c r="CZ89" s="71">
        <v>6.6126114395108386</v>
      </c>
      <c r="DA89" s="71">
        <v>0.80624136108224498</v>
      </c>
      <c r="DB89" s="71">
        <v>0.25079442455259127</v>
      </c>
      <c r="DC89" s="71">
        <v>-3.0861959503409864E-2</v>
      </c>
      <c r="DD89" s="71">
        <v>-1.9921331370799322E-2</v>
      </c>
      <c r="DE89" s="490">
        <v>6.9048848067495783E-2</v>
      </c>
      <c r="DF89" s="71">
        <v>-0.23908978063000957</v>
      </c>
      <c r="DG89" s="71">
        <v>-9.95937295149181E-3</v>
      </c>
      <c r="DH89" s="490">
        <v>1.14390771201154</v>
      </c>
      <c r="DI89" s="71">
        <v>0.33575760259644394</v>
      </c>
      <c r="DJ89" s="490">
        <v>0.24575788521373809</v>
      </c>
      <c r="DK89" s="71">
        <v>0.20053441014115503</v>
      </c>
      <c r="DL89" s="71">
        <v>0.18724825811886792</v>
      </c>
      <c r="DM89" s="71">
        <v>0.16528511249360278</v>
      </c>
      <c r="DO89" s="71">
        <f t="shared" si="11"/>
        <v>0.1779226726048635</v>
      </c>
      <c r="DP89" s="71">
        <f t="shared" si="12"/>
        <v>9.3255855140044197E-3</v>
      </c>
    </row>
    <row r="90" spans="1:120" ht="17">
      <c r="A90" s="222" t="s">
        <v>100</v>
      </c>
      <c r="B90" s="222">
        <v>-3.0452593659999998</v>
      </c>
      <c r="C90" s="222">
        <v>-3.0244890670000002</v>
      </c>
      <c r="D90" s="222">
        <v>-3.033540967</v>
      </c>
      <c r="E90" s="222">
        <v>-3.0306758559999998</v>
      </c>
      <c r="F90" s="487">
        <v>-3.033425716</v>
      </c>
      <c r="G90" s="222">
        <v>-3.0410686660000001</v>
      </c>
      <c r="H90" s="365">
        <v>-3.0436961550000001</v>
      </c>
      <c r="I90" s="222">
        <v>-3.0433059180000002</v>
      </c>
      <c r="J90" s="222">
        <v>-3.0467190789999998</v>
      </c>
      <c r="K90" s="222">
        <v>-3.0460886079999998</v>
      </c>
      <c r="L90" s="222"/>
      <c r="M90" s="489">
        <v>-3.0377350000000001</v>
      </c>
      <c r="N90" s="222">
        <v>-3.042186595</v>
      </c>
      <c r="O90" s="222">
        <v>-3.0453309279999998</v>
      </c>
      <c r="P90" s="222">
        <v>-3.0452429200000002</v>
      </c>
      <c r="Q90" s="222">
        <v>-3.0452862070000002</v>
      </c>
      <c r="R90" s="222">
        <v>-3.0453254699999999</v>
      </c>
      <c r="S90" s="222" t="s">
        <v>100</v>
      </c>
      <c r="T90" s="478">
        <v>99.32</v>
      </c>
      <c r="U90" s="478">
        <v>99.62</v>
      </c>
      <c r="V90" s="478">
        <v>99.52</v>
      </c>
      <c r="W90" s="478">
        <v>99.61</v>
      </c>
      <c r="X90" s="478">
        <v>99.86</v>
      </c>
      <c r="Y90" s="478">
        <v>99.95</v>
      </c>
      <c r="Z90" s="478">
        <v>99.94</v>
      </c>
      <c r="AA90" s="478">
        <v>100.05</v>
      </c>
      <c r="AB90" s="478">
        <v>100.03</v>
      </c>
      <c r="AC90" s="478">
        <v>99.75</v>
      </c>
      <c r="AD90" s="478">
        <v>99.9</v>
      </c>
      <c r="AE90" s="478">
        <v>100</v>
      </c>
      <c r="AF90" s="478">
        <v>100</v>
      </c>
      <c r="AG90" s="478">
        <v>100</v>
      </c>
      <c r="AH90" s="478">
        <v>100</v>
      </c>
      <c r="AI90" s="478" t="s">
        <v>100</v>
      </c>
      <c r="AJ90" s="222" t="s">
        <v>119</v>
      </c>
      <c r="AK90" s="478">
        <v>-10.81</v>
      </c>
      <c r="AL90" s="478">
        <v>-0.2</v>
      </c>
      <c r="AM90" s="478">
        <v>-0.51</v>
      </c>
      <c r="AN90" s="478">
        <v>0.22</v>
      </c>
      <c r="AO90" s="478">
        <v>-0.06</v>
      </c>
      <c r="AP90" s="478">
        <v>-7.0000000000000007E-2</v>
      </c>
      <c r="AQ90" s="478">
        <v>-0.14000000000000001</v>
      </c>
      <c r="AR90" s="478">
        <v>-7.0000000000000007E-2</v>
      </c>
      <c r="AS90" s="478">
        <v>-0.21</v>
      </c>
      <c r="AT90" s="491">
        <v>-0.16</v>
      </c>
      <c r="AU90" s="491">
        <v>0.48</v>
      </c>
      <c r="AV90" s="478">
        <v>0.15</v>
      </c>
      <c r="AW90" s="491">
        <v>-0.03</v>
      </c>
      <c r="AX90" s="478">
        <v>-0.03</v>
      </c>
      <c r="AY90" s="478">
        <v>-0.02</v>
      </c>
      <c r="AZ90" s="478">
        <v>-0.06</v>
      </c>
      <c r="BA90" s="222"/>
      <c r="BB90" s="478">
        <v>-0.02</v>
      </c>
      <c r="BC90" s="478">
        <v>0</v>
      </c>
      <c r="BD90" s="478"/>
      <c r="BE90" s="222" t="s">
        <v>119</v>
      </c>
      <c r="BF90" s="222" t="s">
        <v>100</v>
      </c>
      <c r="BG90" s="492">
        <v>4.32</v>
      </c>
      <c r="BH90" s="492">
        <v>5.83</v>
      </c>
      <c r="BI90" s="493">
        <v>4.17</v>
      </c>
      <c r="BJ90" s="493">
        <v>4.45</v>
      </c>
      <c r="BK90" s="493">
        <v>5.69</v>
      </c>
      <c r="BL90" s="365">
        <v>-859.71735330000001</v>
      </c>
      <c r="BM90" s="494">
        <v>-859.70677000000001</v>
      </c>
      <c r="BN90" s="494">
        <v>-859.58743000000004</v>
      </c>
      <c r="BO90" s="222">
        <v>-0.119336646</v>
      </c>
      <c r="BP90" s="496">
        <v>-0.14000000000000001</v>
      </c>
      <c r="BQ90" s="496">
        <v>0.13</v>
      </c>
      <c r="BR90" s="504">
        <v>-0.14000000000000001</v>
      </c>
      <c r="BT90" s="439" t="s">
        <v>100</v>
      </c>
      <c r="BU90">
        <v>-2.9143119575759999</v>
      </c>
      <c r="BV90">
        <v>-2.9109116030000002</v>
      </c>
      <c r="BW90" s="224">
        <v>-2.907901748</v>
      </c>
      <c r="BX90">
        <v>-2.912321607</v>
      </c>
      <c r="BY90" s="445">
        <v>-2.9140375459999999</v>
      </c>
      <c r="BZ90">
        <v>-2.9133815649999999</v>
      </c>
      <c r="CA90" s="445">
        <v>-2.9155891970897518</v>
      </c>
      <c r="CB90" s="445">
        <v>-2.9155999894685896</v>
      </c>
      <c r="CD90" s="266">
        <v>-2.9098744930499834</v>
      </c>
      <c r="CE90">
        <v>-2.9128191056670403</v>
      </c>
      <c r="CF90">
        <v>-2.9125297316940078</v>
      </c>
      <c r="CG90">
        <v>-2.9142812599160379</v>
      </c>
      <c r="CH90">
        <v>-2.9143284113149548</v>
      </c>
      <c r="CI90" s="127">
        <v>-2.9147507257559937</v>
      </c>
      <c r="CJ90" t="str">
        <f>BT90</f>
        <v>34_start</v>
      </c>
      <c r="CK90" s="39">
        <v>99.883322217199151</v>
      </c>
      <c r="CL90" s="39">
        <v>99.780043808991138</v>
      </c>
      <c r="CM90" s="39">
        <v>99.931704271712377</v>
      </c>
      <c r="CN90" s="39">
        <v>99.990584001301357</v>
      </c>
      <c r="CO90" s="39">
        <v>99.968075052034777</v>
      </c>
      <c r="CP90" s="39">
        <v>100.04382645140069</v>
      </c>
      <c r="CQ90" s="39">
        <v>100.04419677479075</v>
      </c>
      <c r="CR90" s="39">
        <v>99.84773543153193</v>
      </c>
      <c r="CS90" s="39">
        <v>99.948775150680802</v>
      </c>
      <c r="CT90" s="39">
        <v>99.938845741020998</v>
      </c>
      <c r="CU90" s="39">
        <v>99.998946658408272</v>
      </c>
      <c r="CV90" s="39">
        <v>100.00056458399767</v>
      </c>
      <c r="CW90" s="39">
        <v>100.01505563530539</v>
      </c>
      <c r="CX90" s="71" t="str">
        <f>BT90</f>
        <v>34_start</v>
      </c>
      <c r="CY90" t="s">
        <v>119</v>
      </c>
      <c r="CZ90" s="71">
        <v>-9.3096632851807222</v>
      </c>
      <c r="DA90" s="71">
        <v>-0.50909081302940606</v>
      </c>
      <c r="DB90" s="71">
        <v>-7.1189583549438495E-2</v>
      </c>
      <c r="DC90" s="71">
        <v>-6.161190605073763E-2</v>
      </c>
      <c r="DD90" s="71">
        <v>-0.13813543455665567</v>
      </c>
      <c r="DE90" s="490">
        <v>-0.14971674988882988</v>
      </c>
      <c r="DF90" s="71">
        <v>-5.4531154362143869E-2</v>
      </c>
      <c r="DG90" s="71">
        <v>-0.20781371991966896</v>
      </c>
      <c r="DH90" s="490">
        <v>0.365889078279789</v>
      </c>
      <c r="DI90" s="71">
        <v>8.6620055324248213E-2</v>
      </c>
      <c r="DJ90" s="490">
        <v>-0.10357546873106216</v>
      </c>
      <c r="DK90" s="71">
        <v>-5.6793463240367714E-2</v>
      </c>
      <c r="DL90" s="71">
        <v>-5.1547909265716285E-2</v>
      </c>
      <c r="DM90" s="71">
        <v>-5.2528372859617534E-2</v>
      </c>
      <c r="DO90" s="71">
        <f t="shared" si="11"/>
        <v>-3.3402460495020492E-2</v>
      </c>
      <c r="DP90" s="71">
        <f t="shared" si="12"/>
        <v>1.8145448770695793E-2</v>
      </c>
    </row>
    <row r="91" spans="1:120" ht="17">
      <c r="A91" s="222" t="s">
        <v>101</v>
      </c>
      <c r="B91" s="222">
        <v>-3.0334546599999999</v>
      </c>
      <c r="C91" s="222">
        <v>-3.0109439409999998</v>
      </c>
      <c r="D91" s="222">
        <v>-3.0203508320000001</v>
      </c>
      <c r="E91" s="222">
        <v>-3.0184381519999999</v>
      </c>
      <c r="F91" s="487">
        <v>-3.0212290999999998</v>
      </c>
      <c r="G91" s="222">
        <v>-3.0292820370000002</v>
      </c>
      <c r="H91" s="365">
        <v>-3.0318650420000002</v>
      </c>
      <c r="I91" s="222">
        <v>-3.0313176720000001</v>
      </c>
      <c r="J91" s="222">
        <v>-3.0352355520000001</v>
      </c>
      <c r="K91" s="222">
        <v>-3.03421699</v>
      </c>
      <c r="L91" s="222"/>
      <c r="M91" s="489">
        <v>-3.023914</v>
      </c>
      <c r="N91" s="222">
        <v>-3.0297714629999999</v>
      </c>
      <c r="O91" s="222">
        <v>-3.0332267150000001</v>
      </c>
      <c r="P91" s="222">
        <v>-3.0331463780000001</v>
      </c>
      <c r="Q91" s="222">
        <v>-3.0332200770000002</v>
      </c>
      <c r="R91" s="222">
        <v>-3.0332348680000001</v>
      </c>
      <c r="S91" s="222" t="s">
        <v>101</v>
      </c>
      <c r="T91" s="478">
        <v>99.26</v>
      </c>
      <c r="U91" s="478">
        <v>99.57</v>
      </c>
      <c r="V91" s="478">
        <v>99.5</v>
      </c>
      <c r="W91" s="478">
        <v>99.6</v>
      </c>
      <c r="X91" s="478">
        <v>99.86</v>
      </c>
      <c r="Y91" s="478">
        <v>99.95</v>
      </c>
      <c r="Z91" s="478">
        <v>99.93</v>
      </c>
      <c r="AA91" s="478">
        <v>100.06</v>
      </c>
      <c r="AB91" s="478">
        <v>100.03</v>
      </c>
      <c r="AC91" s="478">
        <v>99.69</v>
      </c>
      <c r="AD91" s="478">
        <v>99.88</v>
      </c>
      <c r="AE91" s="478">
        <v>99.99</v>
      </c>
      <c r="AF91" s="478">
        <v>99.99</v>
      </c>
      <c r="AG91" s="478">
        <v>99.99</v>
      </c>
      <c r="AH91" s="478">
        <v>99.99</v>
      </c>
      <c r="AI91" s="478" t="s">
        <v>101</v>
      </c>
      <c r="AJ91" s="222" t="s">
        <v>820</v>
      </c>
      <c r="AK91" s="478">
        <v>18.22</v>
      </c>
      <c r="AL91" s="478">
        <v>1.29</v>
      </c>
      <c r="AM91" s="478">
        <v>1.38</v>
      </c>
      <c r="AN91" s="478">
        <v>0.06</v>
      </c>
      <c r="AO91" s="478">
        <v>0.3</v>
      </c>
      <c r="AP91" s="478">
        <v>0.06</v>
      </c>
      <c r="AQ91" s="478">
        <v>0.16</v>
      </c>
      <c r="AR91" s="478">
        <v>-0.13</v>
      </c>
      <c r="AS91" s="478">
        <v>0.26</v>
      </c>
      <c r="AT91" s="491">
        <v>0.27</v>
      </c>
      <c r="AU91" s="491">
        <v>0.79</v>
      </c>
      <c r="AV91" s="478">
        <v>0.23</v>
      </c>
      <c r="AW91" s="491">
        <v>0.22</v>
      </c>
      <c r="AX91" s="478">
        <v>0.21</v>
      </c>
      <c r="AY91" s="478">
        <v>0.19</v>
      </c>
      <c r="AZ91" s="478">
        <v>0.23</v>
      </c>
      <c r="BA91" s="222"/>
      <c r="BB91" s="478">
        <v>0.2</v>
      </c>
      <c r="BC91" s="478">
        <v>0.02</v>
      </c>
      <c r="BD91" s="478"/>
      <c r="BE91" s="222" t="s">
        <v>820</v>
      </c>
      <c r="BF91" s="222" t="s">
        <v>101</v>
      </c>
      <c r="BG91" s="492">
        <v>24.53</v>
      </c>
      <c r="BH91" s="492">
        <v>22.17</v>
      </c>
      <c r="BI91" s="493">
        <v>24.59</v>
      </c>
      <c r="BJ91" s="493">
        <v>24.59</v>
      </c>
      <c r="BK91" s="493">
        <v>22.23</v>
      </c>
      <c r="BL91" s="365">
        <v>-859.67152229999999</v>
      </c>
      <c r="BM91" s="494">
        <v>-859.66048999999998</v>
      </c>
      <c r="BN91" s="494">
        <v>-859.54294000000004</v>
      </c>
      <c r="BO91" s="222">
        <v>-0.117552033</v>
      </c>
      <c r="BP91" s="496">
        <v>0.06</v>
      </c>
      <c r="BQ91" s="496">
        <v>0.06</v>
      </c>
      <c r="BR91" s="504">
        <v>0.06</v>
      </c>
      <c r="BT91" s="439" t="s">
        <v>101</v>
      </c>
      <c r="BU91">
        <v>-2.9037740909149998</v>
      </c>
      <c r="BV91">
        <v>-2.899088909</v>
      </c>
      <c r="BW91" s="224">
        <v>-2.8969642150000001</v>
      </c>
      <c r="BX91">
        <v>-2.9018329220000001</v>
      </c>
      <c r="BY91" s="445">
        <v>-2.9035314259999998</v>
      </c>
      <c r="BZ91">
        <v>-2.9027336620000002</v>
      </c>
      <c r="CA91" s="445">
        <v>-2.9054323442311407</v>
      </c>
      <c r="CB91" s="445">
        <v>-2.9050779940779869</v>
      </c>
      <c r="CD91" s="266">
        <v>-2.897513693489941</v>
      </c>
      <c r="CE91">
        <v>-2.9017461752299596</v>
      </c>
      <c r="CF91">
        <v>-2.9016002249300072</v>
      </c>
      <c r="CG91">
        <v>-2.9034238213439494</v>
      </c>
      <c r="CH91">
        <v>-2.9034921455729545</v>
      </c>
      <c r="CI91" s="127">
        <v>-2.9039494605129903</v>
      </c>
      <c r="CJ91" t="str">
        <f>BT91</f>
        <v>34_ts</v>
      </c>
      <c r="CK91" s="39">
        <v>99.838651982960442</v>
      </c>
      <c r="CL91" s="39">
        <v>99.765481896945573</v>
      </c>
      <c r="CM91" s="39">
        <v>99.933150139982544</v>
      </c>
      <c r="CN91" s="39">
        <v>99.991643120042994</v>
      </c>
      <c r="CO91" s="39">
        <v>99.964169770704444</v>
      </c>
      <c r="CP91" s="39">
        <v>100.05710682939589</v>
      </c>
      <c r="CQ91" s="39">
        <v>100.04490373982834</v>
      </c>
      <c r="CR91" s="39">
        <v>99.784404804607718</v>
      </c>
      <c r="CS91" s="39">
        <v>99.930162759858462</v>
      </c>
      <c r="CT91" s="39">
        <v>99.925136532080998</v>
      </c>
      <c r="CU91" s="39">
        <v>99.987937437277012</v>
      </c>
      <c r="CV91" s="39">
        <v>99.990290383025069</v>
      </c>
      <c r="CW91" s="39">
        <v>100.00603936781926</v>
      </c>
      <c r="CX91" s="71" t="str">
        <f>BT91</f>
        <v>34_ts</v>
      </c>
      <c r="CY91" t="s">
        <v>820</v>
      </c>
      <c r="CZ91" s="71">
        <v>15.92227472469156</v>
      </c>
      <c r="DA91" s="71">
        <v>1.315332174111651</v>
      </c>
      <c r="DB91" s="71">
        <v>0.32198400810202976</v>
      </c>
      <c r="DC91" s="71">
        <v>3.0749946547327767E-2</v>
      </c>
      <c r="DD91" s="71">
        <v>0.11821410318585812</v>
      </c>
      <c r="DE91" s="490">
        <v>0.21876559795632922</v>
      </c>
      <c r="DF91" s="71">
        <v>-0.18455862626786568</v>
      </c>
      <c r="DG91" s="71">
        <v>0.19785434696818055</v>
      </c>
      <c r="DH91" s="490">
        <v>0.77801863373175273</v>
      </c>
      <c r="DI91" s="71">
        <v>0.24913754727219661</v>
      </c>
      <c r="DJ91" s="490">
        <v>0.34933335394479847</v>
      </c>
      <c r="DK91" s="71">
        <v>0.25732787338152541</v>
      </c>
      <c r="DL91" s="71">
        <v>0.23879616738458331</v>
      </c>
      <c r="DM91" s="71">
        <v>0.21781348535322032</v>
      </c>
      <c r="DO91" s="71">
        <f t="shared" si="11"/>
        <v>0.21132513309988887</v>
      </c>
      <c r="DP91" s="71">
        <f t="shared" si="12"/>
        <v>2.747103428469444E-2</v>
      </c>
    </row>
    <row r="92" spans="1:120" ht="17">
      <c r="A92" s="222" t="s">
        <v>102</v>
      </c>
      <c r="B92" s="222">
        <v>-2.8163957229999999</v>
      </c>
      <c r="C92" s="222">
        <v>-2.7930363599999999</v>
      </c>
      <c r="D92" s="222">
        <v>-2.802173818</v>
      </c>
      <c r="E92" s="222">
        <v>-2.8021403560000002</v>
      </c>
      <c r="F92" s="487">
        <v>-2.8044606870000002</v>
      </c>
      <c r="G92" s="222">
        <v>-2.8129811650000001</v>
      </c>
      <c r="H92" s="365">
        <v>-2.8156505140000001</v>
      </c>
      <c r="I92" s="222">
        <v>-2.8153024769999999</v>
      </c>
      <c r="J92" s="222">
        <v>-2.8192803319999999</v>
      </c>
      <c r="K92" s="222">
        <v>-2.818081082</v>
      </c>
      <c r="L92" s="222"/>
      <c r="M92" s="489">
        <v>-2.8100999999999998</v>
      </c>
      <c r="N92" s="222">
        <v>-2.8143970810000001</v>
      </c>
      <c r="O92" s="222">
        <v>-2.817345124</v>
      </c>
      <c r="P92" s="222">
        <v>-2.8175717250000001</v>
      </c>
      <c r="Q92" s="222">
        <v>-2.8176112450000002</v>
      </c>
      <c r="R92" s="222">
        <v>-2.8176273799999998</v>
      </c>
      <c r="S92" s="222" t="s">
        <v>102</v>
      </c>
      <c r="T92" s="478">
        <v>99.17</v>
      </c>
      <c r="U92" s="478">
        <v>99.5</v>
      </c>
      <c r="V92" s="478">
        <v>99.49</v>
      </c>
      <c r="W92" s="478">
        <v>99.58</v>
      </c>
      <c r="X92" s="478">
        <v>99.88</v>
      </c>
      <c r="Y92" s="478">
        <v>99.97</v>
      </c>
      <c r="Z92" s="478">
        <v>99.96</v>
      </c>
      <c r="AA92" s="478">
        <v>100.1</v>
      </c>
      <c r="AB92" s="478">
        <v>100.06</v>
      </c>
      <c r="AC92" s="478">
        <v>99.78</v>
      </c>
      <c r="AD92" s="478">
        <v>99.93</v>
      </c>
      <c r="AE92" s="478">
        <v>100.03</v>
      </c>
      <c r="AF92" s="478">
        <v>100.04</v>
      </c>
      <c r="AG92" s="478">
        <v>100.04</v>
      </c>
      <c r="AH92" s="478">
        <v>100.04</v>
      </c>
      <c r="AI92" s="478" t="s">
        <v>102</v>
      </c>
      <c r="AJ92" s="222" t="s">
        <v>118</v>
      </c>
      <c r="AK92" s="478">
        <v>0.49</v>
      </c>
      <c r="AL92" s="478">
        <v>2.12</v>
      </c>
      <c r="AM92" s="478">
        <v>1.93</v>
      </c>
      <c r="AN92" s="478">
        <v>0.94</v>
      </c>
      <c r="AO92" s="478">
        <v>0.98</v>
      </c>
      <c r="AP92" s="478">
        <v>0.54</v>
      </c>
      <c r="AQ92" s="478">
        <v>0.35</v>
      </c>
      <c r="AR92" s="478">
        <v>0.21</v>
      </c>
      <c r="AS92" s="478">
        <v>0.18</v>
      </c>
      <c r="AT92" s="491">
        <v>0.26</v>
      </c>
      <c r="AU92" s="491">
        <v>0.38</v>
      </c>
      <c r="AV92" s="478">
        <v>0.14000000000000001</v>
      </c>
      <c r="AW92" s="491">
        <v>0.1</v>
      </c>
      <c r="AX92" s="478">
        <v>-7.0000000000000007E-2</v>
      </c>
      <c r="AY92" s="478">
        <v>-0.08</v>
      </c>
      <c r="AZ92" s="478">
        <v>-7.0000000000000007E-2</v>
      </c>
      <c r="BA92" s="222"/>
      <c r="BB92" s="478">
        <v>-0.15</v>
      </c>
      <c r="BC92" s="478">
        <v>0.08</v>
      </c>
      <c r="BD92" s="478"/>
      <c r="BE92" s="222" t="s">
        <v>118</v>
      </c>
      <c r="BF92" s="222" t="s">
        <v>102</v>
      </c>
      <c r="BG92" s="492">
        <v>14.97</v>
      </c>
      <c r="BH92" s="492">
        <v>16.190000000000001</v>
      </c>
      <c r="BI92" s="493">
        <v>15.31</v>
      </c>
      <c r="BJ92" s="493">
        <v>15.76</v>
      </c>
      <c r="BK92" s="493">
        <v>16.39</v>
      </c>
      <c r="BL92" s="365">
        <v>-819.29058970000006</v>
      </c>
      <c r="BM92" s="494">
        <v>-819.27949000000001</v>
      </c>
      <c r="BN92" s="494">
        <v>-819.16755000000001</v>
      </c>
      <c r="BO92" s="222">
        <v>-0.111937747</v>
      </c>
      <c r="BP92" s="496">
        <v>0.35</v>
      </c>
      <c r="BQ92" s="496">
        <v>0.79</v>
      </c>
      <c r="BR92" s="504">
        <v>0.2</v>
      </c>
      <c r="BT92" s="439" t="s">
        <v>102</v>
      </c>
      <c r="BU92">
        <v>-2.69234835697018</v>
      </c>
      <c r="BV92">
        <v>-2.6867430620000001</v>
      </c>
      <c r="BW92" s="224">
        <v>-2.6860973110000002</v>
      </c>
      <c r="BX92">
        <v>-2.6911918130000001</v>
      </c>
      <c r="BY92" s="445">
        <v>-2.692836963</v>
      </c>
      <c r="BZ92">
        <v>-2.6922666770000001</v>
      </c>
      <c r="CA92" s="445">
        <v>-2.694958164878515</v>
      </c>
      <c r="CB92" s="445">
        <v>-2.6943349497421574</v>
      </c>
      <c r="CD92" s="266">
        <v>-2.6891026971049996</v>
      </c>
      <c r="CE92">
        <v>-2.691851133141995</v>
      </c>
      <c r="CF92">
        <v>-2.6917856750519604</v>
      </c>
      <c r="CG92">
        <v>-2.6933296114459608</v>
      </c>
      <c r="CH92">
        <v>-2.693377145121076</v>
      </c>
      <c r="CI92" s="127">
        <v>-2.6937125000860078</v>
      </c>
      <c r="CJ92" t="str">
        <f>BT92</f>
        <v>35_end_MAI</v>
      </c>
      <c r="CK92" s="39">
        <v>99.791806474237674</v>
      </c>
      <c r="CL92" s="39">
        <v>99.76782179935978</v>
      </c>
      <c r="CM92" s="39">
        <v>99.957043301354915</v>
      </c>
      <c r="CN92" s="39">
        <v>100.01814794985778</v>
      </c>
      <c r="CO92" s="39">
        <v>99.996966218358466</v>
      </c>
      <c r="CP92" s="39">
        <v>100.09693425821287</v>
      </c>
      <c r="CQ92" s="39">
        <v>100.07378661705624</v>
      </c>
      <c r="CR92" s="39">
        <v>99.879448740101637</v>
      </c>
      <c r="CS92" s="39">
        <v>99.981531965323214</v>
      </c>
      <c r="CT92" s="39">
        <v>99.979100701558067</v>
      </c>
      <c r="CU92" s="39">
        <v>100.03644604433302</v>
      </c>
      <c r="CV92" s="39">
        <v>100.03821155417101</v>
      </c>
      <c r="CW92" s="39">
        <v>100.05066740759219</v>
      </c>
      <c r="CX92" s="71" t="str">
        <f>BT92</f>
        <v>35_end_MAI</v>
      </c>
      <c r="CY92" t="s">
        <v>118</v>
      </c>
      <c r="CZ92" s="71">
        <v>1.7016766282741542</v>
      </c>
      <c r="DA92" s="71">
        <v>1.1178321143694607</v>
      </c>
      <c r="DB92" s="71">
        <v>0.45669375275480895</v>
      </c>
      <c r="DC92" s="71">
        <v>0.26244755952033172</v>
      </c>
      <c r="DD92" s="71">
        <v>0.18767038995277674</v>
      </c>
      <c r="DE92" s="490">
        <v>0.12335694129766561</v>
      </c>
      <c r="DF92" s="71">
        <v>0.11884186169489358</v>
      </c>
      <c r="DG92" s="71">
        <v>0.11958224684835125</v>
      </c>
      <c r="DH92" s="490">
        <v>0.14579916341864929</v>
      </c>
      <c r="DI92" s="71">
        <v>-4.3068909171435354E-3</v>
      </c>
      <c r="DJ92" s="490">
        <v>-8.5587602752350778E-2</v>
      </c>
      <c r="DK92" s="71">
        <v>-8.9079102665867049E-2</v>
      </c>
      <c r="DL92" s="71">
        <v>-0.10029975810030645</v>
      </c>
      <c r="DM92" s="71">
        <v>-5.7285826122514205E-2</v>
      </c>
      <c r="DO92" s="71">
        <f t="shared" si="11"/>
        <v>-9.0824852622625185E-2</v>
      </c>
      <c r="DP92" s="71">
        <f t="shared" si="12"/>
        <v>9.4749054776812613E-3</v>
      </c>
    </row>
    <row r="93" spans="1:120" ht="17">
      <c r="A93" s="222" t="s">
        <v>103</v>
      </c>
      <c r="B93" s="222">
        <v>-3.0148100879999999</v>
      </c>
      <c r="C93" s="222">
        <v>-2.9933402</v>
      </c>
      <c r="D93" s="222">
        <v>-3.0022594859999998</v>
      </c>
      <c r="E93" s="222">
        <v>-3.0015645320000002</v>
      </c>
      <c r="F93" s="487">
        <v>-3.00391765</v>
      </c>
      <c r="G93" s="222">
        <v>-3.011958039</v>
      </c>
      <c r="H93" s="365">
        <v>-3.0144071010000002</v>
      </c>
      <c r="I93" s="222">
        <v>-3.0138393450000001</v>
      </c>
      <c r="J93" s="222">
        <v>-3.0179022770000001</v>
      </c>
      <c r="K93" s="222">
        <v>-3.016637088</v>
      </c>
      <c r="L93" s="222"/>
      <c r="M93" s="489">
        <v>-3.007444</v>
      </c>
      <c r="N93" s="222">
        <v>-3.0127776850000001</v>
      </c>
      <c r="O93" s="222">
        <v>-3.0159465029999999</v>
      </c>
      <c r="P93" s="222">
        <v>-3.0158729740000001</v>
      </c>
      <c r="Q93" s="222">
        <v>-3.0159488080000001</v>
      </c>
      <c r="R93" s="222">
        <v>-3.015914682</v>
      </c>
      <c r="S93" s="222" t="s">
        <v>103</v>
      </c>
      <c r="T93" s="478">
        <v>99.29</v>
      </c>
      <c r="U93" s="478">
        <v>99.58</v>
      </c>
      <c r="V93" s="478">
        <v>99.56</v>
      </c>
      <c r="W93" s="478">
        <v>99.64</v>
      </c>
      <c r="X93" s="478">
        <v>99.91</v>
      </c>
      <c r="Y93" s="478">
        <v>99.99</v>
      </c>
      <c r="Z93" s="478">
        <v>99.97</v>
      </c>
      <c r="AA93" s="478">
        <v>100.1</v>
      </c>
      <c r="AB93" s="478">
        <v>100.06</v>
      </c>
      <c r="AC93" s="478">
        <v>99.76</v>
      </c>
      <c r="AD93" s="478">
        <v>99.93</v>
      </c>
      <c r="AE93" s="478">
        <v>100.04</v>
      </c>
      <c r="AF93" s="478">
        <v>100.04</v>
      </c>
      <c r="AG93" s="478">
        <v>100.04</v>
      </c>
      <c r="AH93" s="478">
        <v>100.04</v>
      </c>
      <c r="AI93" s="478" t="s">
        <v>103</v>
      </c>
      <c r="AJ93" s="222" t="s">
        <v>119</v>
      </c>
      <c r="AK93" s="478">
        <v>-124.02</v>
      </c>
      <c r="AL93" s="478">
        <v>0.93</v>
      </c>
      <c r="AM93" s="478">
        <v>0.88</v>
      </c>
      <c r="AN93" s="478">
        <v>0.3</v>
      </c>
      <c r="AO93" s="478">
        <v>0.33</v>
      </c>
      <c r="AP93" s="478">
        <v>0.19</v>
      </c>
      <c r="AQ93" s="478">
        <v>0.13</v>
      </c>
      <c r="AR93" s="478">
        <v>0.08</v>
      </c>
      <c r="AS93" s="478">
        <v>0.09</v>
      </c>
      <c r="AT93" s="491">
        <v>0.18</v>
      </c>
      <c r="AU93" s="491">
        <v>1.06</v>
      </c>
      <c r="AV93" s="478">
        <v>0.17</v>
      </c>
      <c r="AW93" s="491">
        <v>-0.02</v>
      </c>
      <c r="AX93" s="478">
        <v>0</v>
      </c>
      <c r="AY93" s="478">
        <v>-0.03</v>
      </c>
      <c r="AZ93" s="478">
        <v>0.01</v>
      </c>
      <c r="BA93" s="222"/>
      <c r="BB93" s="478">
        <v>0.01</v>
      </c>
      <c r="BC93" s="478">
        <v>0.04</v>
      </c>
      <c r="BD93" s="478"/>
      <c r="BE93" s="222" t="s">
        <v>119</v>
      </c>
      <c r="BF93" s="222" t="s">
        <v>103</v>
      </c>
      <c r="BG93" s="492">
        <v>-3.85</v>
      </c>
      <c r="BH93" s="492">
        <v>-3.13</v>
      </c>
      <c r="BI93" s="493">
        <v>-3.62</v>
      </c>
      <c r="BJ93" s="493">
        <v>-3.54</v>
      </c>
      <c r="BK93" s="493">
        <v>-2.97</v>
      </c>
      <c r="BL93" s="365">
        <v>-859.67820270000004</v>
      </c>
      <c r="BM93" s="494">
        <v>-859.66760999999997</v>
      </c>
      <c r="BN93" s="494">
        <v>-859.55202999999995</v>
      </c>
      <c r="BO93" s="222">
        <v>-0.11557888199999999</v>
      </c>
      <c r="BP93" s="496">
        <v>0.23</v>
      </c>
      <c r="BQ93" s="496">
        <v>0.31</v>
      </c>
      <c r="BR93" s="504">
        <v>0.16</v>
      </c>
      <c r="BT93" s="439" t="s">
        <v>103</v>
      </c>
      <c r="BU93">
        <v>-2.88770635915701</v>
      </c>
      <c r="BV93">
        <v>-2.8834058580000002</v>
      </c>
      <c r="BW93" s="224">
        <v>-2.882028144</v>
      </c>
      <c r="BX93">
        <v>-2.8869144119999999</v>
      </c>
      <c r="BY93" s="445">
        <v>-2.8884837349999999</v>
      </c>
      <c r="BZ93">
        <v>-2.8876703259999998</v>
      </c>
      <c r="CA93" s="445">
        <v>-2.890526817032077</v>
      </c>
      <c r="CB93" s="445">
        <v>-2.8899126776788817</v>
      </c>
      <c r="CD93" s="266">
        <v>-2.8832608820359837</v>
      </c>
      <c r="CE93">
        <v>-2.8870483202379091</v>
      </c>
      <c r="CF93">
        <v>-2.8865992740779802</v>
      </c>
      <c r="CG93">
        <v>-2.8884974223709605</v>
      </c>
      <c r="CH93">
        <v>-2.8885741059229986</v>
      </c>
      <c r="CI93" s="127">
        <v>-2.8890298583919503</v>
      </c>
      <c r="CJ93" t="str">
        <f>BT93</f>
        <v>35_start_MAI</v>
      </c>
      <c r="CK93" s="39">
        <v>99.851075538086732</v>
      </c>
      <c r="CL93" s="39">
        <v>99.803365908759943</v>
      </c>
      <c r="CM93" s="39">
        <v>99.972575218581383</v>
      </c>
      <c r="CN93" s="39">
        <v>100.02692018322863</v>
      </c>
      <c r="CO93" s="39">
        <v>99.998752187635148</v>
      </c>
      <c r="CP93" s="39">
        <v>100.0976712145999</v>
      </c>
      <c r="CQ93" s="39">
        <v>100.07640383915337</v>
      </c>
      <c r="CR93" s="39">
        <v>99.846055084273729</v>
      </c>
      <c r="CS93" s="39">
        <v>99.977212401911501</v>
      </c>
      <c r="CT93" s="39">
        <v>99.961662131070938</v>
      </c>
      <c r="CU93" s="39">
        <v>100.02739417085958</v>
      </c>
      <c r="CV93" s="39">
        <v>100.03004968850925</v>
      </c>
      <c r="CW93" s="39">
        <v>100.04583219587904</v>
      </c>
      <c r="CX93" s="71" t="str">
        <f>BT93</f>
        <v>35_start_MAI</v>
      </c>
      <c r="CY93" t="s">
        <v>119</v>
      </c>
      <c r="CZ93" s="71">
        <v>-120.88732564498243</v>
      </c>
      <c r="DA93" s="71">
        <v>0.29906160106402524</v>
      </c>
      <c r="DB93" s="71">
        <v>9.7236975598008257E-2</v>
      </c>
      <c r="DC93" s="71">
        <v>3.3659595586556179E-2</v>
      </c>
      <c r="DD93" s="71">
        <v>6.464588875417121E-3</v>
      </c>
      <c r="DE93" s="490">
        <v>9.4713132388903887E-2</v>
      </c>
      <c r="DF93" s="71">
        <v>-1.3342993604144718E-2</v>
      </c>
      <c r="DG93" s="71">
        <v>-1.8297748605156122E-2</v>
      </c>
      <c r="DH93" s="490">
        <v>0.89869588972584324</v>
      </c>
      <c r="DI93" s="71">
        <v>9.660610637588718E-2</v>
      </c>
      <c r="DJ93" s="490">
        <v>0.25603055248605244</v>
      </c>
      <c r="DK93" s="71">
        <v>3.0267720949623822E-2</v>
      </c>
      <c r="DL93" s="71">
        <v>7.5524082221534172E-4</v>
      </c>
      <c r="DM93" s="71">
        <v>-3.1781404748713271E-2</v>
      </c>
      <c r="DO93" s="71">
        <f t="shared" si="11"/>
        <v>-8.2613694818590488E-2</v>
      </c>
      <c r="DP93" s="71">
        <f t="shared" si="12"/>
        <v>8.336893564080583E-2</v>
      </c>
    </row>
    <row r="94" spans="1:120" ht="17">
      <c r="A94" s="222" t="s">
        <v>104</v>
      </c>
      <c r="B94" s="222">
        <v>-3.0140287300000002</v>
      </c>
      <c r="C94" s="222">
        <v>-2.9891859369999998</v>
      </c>
      <c r="D94" s="222">
        <v>-2.9983996579999999</v>
      </c>
      <c r="E94" s="222">
        <v>-2.999291065</v>
      </c>
      <c r="F94" s="487">
        <v>-3.0015739199999998</v>
      </c>
      <c r="G94" s="222">
        <v>-3.0103184440000001</v>
      </c>
      <c r="H94" s="365">
        <v>-3.0130702280000001</v>
      </c>
      <c r="I94" s="222">
        <v>-3.0126486990000001</v>
      </c>
      <c r="J94" s="222">
        <v>-3.0167832479999999</v>
      </c>
      <c r="K94" s="222">
        <v>-3.015575857</v>
      </c>
      <c r="L94" s="222"/>
      <c r="M94" s="489">
        <v>-3.0060500000000001</v>
      </c>
      <c r="N94" s="222">
        <v>-3.0117660829999999</v>
      </c>
      <c r="O94" s="222">
        <v>-3.0150057719999999</v>
      </c>
      <c r="P94" s="222">
        <v>-3.015202097</v>
      </c>
      <c r="Q94" s="222">
        <v>-3.0152924379999999</v>
      </c>
      <c r="R94" s="222">
        <v>-3.0152457080000001</v>
      </c>
      <c r="S94" s="222" t="s">
        <v>104</v>
      </c>
      <c r="T94" s="478">
        <v>99.18</v>
      </c>
      <c r="U94" s="478">
        <v>99.48</v>
      </c>
      <c r="V94" s="478">
        <v>99.51</v>
      </c>
      <c r="W94" s="478">
        <v>99.59</v>
      </c>
      <c r="X94" s="478">
        <v>99.88</v>
      </c>
      <c r="Y94" s="478">
        <v>99.97</v>
      </c>
      <c r="Z94" s="478">
        <v>99.95</v>
      </c>
      <c r="AA94" s="478">
        <v>100.09</v>
      </c>
      <c r="AB94" s="478">
        <v>100.05</v>
      </c>
      <c r="AC94" s="478">
        <v>99.74</v>
      </c>
      <c r="AD94" s="478">
        <v>99.92</v>
      </c>
      <c r="AE94" s="478">
        <v>100.03</v>
      </c>
      <c r="AF94" s="478">
        <v>100.04</v>
      </c>
      <c r="AG94" s="478">
        <v>100.04</v>
      </c>
      <c r="AH94" s="478">
        <v>100.04</v>
      </c>
      <c r="AI94" s="478" t="s">
        <v>104</v>
      </c>
      <c r="AJ94" s="222" t="s">
        <v>820</v>
      </c>
      <c r="AK94" s="478">
        <v>124.51</v>
      </c>
      <c r="AL94" s="478">
        <v>1.19</v>
      </c>
      <c r="AM94" s="478">
        <v>1.05</v>
      </c>
      <c r="AN94" s="478">
        <v>0.63</v>
      </c>
      <c r="AO94" s="478">
        <v>0.65</v>
      </c>
      <c r="AP94" s="478">
        <v>0.35</v>
      </c>
      <c r="AQ94" s="478">
        <v>0.21</v>
      </c>
      <c r="AR94" s="478">
        <v>0.13</v>
      </c>
      <c r="AS94" s="478">
        <v>0.09</v>
      </c>
      <c r="AT94" s="491">
        <v>0.08</v>
      </c>
      <c r="AU94" s="491">
        <v>-0.67</v>
      </c>
      <c r="AV94" s="478">
        <v>-0.02</v>
      </c>
      <c r="AW94" s="491">
        <v>0.12</v>
      </c>
      <c r="AX94" s="478">
        <v>-7.0000000000000007E-2</v>
      </c>
      <c r="AY94" s="478">
        <v>-0.05</v>
      </c>
      <c r="AZ94" s="478">
        <v>-0.08</v>
      </c>
      <c r="BA94" s="222"/>
      <c r="BB94" s="478">
        <v>-0.17</v>
      </c>
      <c r="BC94" s="478">
        <v>0.12</v>
      </c>
      <c r="BD94" s="478"/>
      <c r="BE94" s="222" t="s">
        <v>820</v>
      </c>
      <c r="BF94" s="222" t="s">
        <v>104</v>
      </c>
      <c r="BG94" s="492">
        <v>18.82</v>
      </c>
      <c r="BH94" s="492">
        <v>19.32</v>
      </c>
      <c r="BI94" s="493">
        <v>18.93</v>
      </c>
      <c r="BJ94" s="493">
        <v>19.3</v>
      </c>
      <c r="BK94" s="493">
        <v>19.36</v>
      </c>
      <c r="BL94" s="365">
        <v>-859.65379759999996</v>
      </c>
      <c r="BM94" s="494">
        <v>-859.64250000000004</v>
      </c>
      <c r="BN94" s="494">
        <v>-859.52590999999995</v>
      </c>
      <c r="BO94" s="222">
        <v>-0.11659369999999999</v>
      </c>
      <c r="BP94" s="496">
        <v>0.12</v>
      </c>
      <c r="BQ94" s="496">
        <v>0.48</v>
      </c>
      <c r="BR94" s="504">
        <v>0.04</v>
      </c>
      <c r="BT94" s="439" t="s">
        <v>104</v>
      </c>
      <c r="BU94">
        <v>-2.8849945649478799</v>
      </c>
      <c r="BV94">
        <v>-2.878912685</v>
      </c>
      <c r="BW94" s="224">
        <v>-2.878588562</v>
      </c>
      <c r="BX94">
        <v>-2.8837843809999999</v>
      </c>
      <c r="BY94" s="445">
        <v>-2.885472869</v>
      </c>
      <c r="BZ94">
        <v>-2.8847619500000001</v>
      </c>
      <c r="CA94" s="445">
        <v>-2.8876256362691262</v>
      </c>
      <c r="CB94" s="445">
        <v>-2.8870103170371344</v>
      </c>
      <c r="CD94" s="266">
        <v>-2.8803167420800264</v>
      </c>
      <c r="CE94">
        <v>-2.8843433894960526</v>
      </c>
      <c r="CF94">
        <v>-2.8840238723900029</v>
      </c>
      <c r="CG94">
        <v>-2.8859275847420349</v>
      </c>
      <c r="CH94">
        <v>-2.8860221495459655</v>
      </c>
      <c r="CI94" s="127">
        <v>-2.886409354953912</v>
      </c>
      <c r="CJ94" t="str">
        <f>BT94</f>
        <v>35_ts_MAI</v>
      </c>
      <c r="CK94" s="39">
        <v>99.789189206046586</v>
      </c>
      <c r="CL94" s="39">
        <v>99.777954418850157</v>
      </c>
      <c r="CM94" s="39">
        <v>99.958052470441942</v>
      </c>
      <c r="CN94" s="39">
        <v>100.01657902784052</v>
      </c>
      <c r="CO94" s="39">
        <v>99.991937075005069</v>
      </c>
      <c r="CP94" s="39">
        <v>100.09119848450368</v>
      </c>
      <c r="CQ94" s="39">
        <v>100.06987022137739</v>
      </c>
      <c r="CR94" s="39">
        <v>99.83785678750705</v>
      </c>
      <c r="CS94" s="39">
        <v>99.977428884624644</v>
      </c>
      <c r="CT94" s="39">
        <v>99.966353747432635</v>
      </c>
      <c r="CU94" s="39">
        <v>100.03234043507364</v>
      </c>
      <c r="CV94" s="39">
        <v>100.03561825074371</v>
      </c>
      <c r="CW94" s="39">
        <v>100.04903960732618</v>
      </c>
      <c r="CX94" s="71" t="str">
        <f>BT94</f>
        <v>35_ts_MAI</v>
      </c>
      <c r="CY94" t="s">
        <v>820</v>
      </c>
      <c r="CZ94" s="71">
        <v>122.58900227325658</v>
      </c>
      <c r="DA94" s="71">
        <v>0.81877051330543793</v>
      </c>
      <c r="DB94" s="71">
        <v>0.35945677715679381</v>
      </c>
      <c r="DC94" s="71">
        <v>0.22878796393378309</v>
      </c>
      <c r="DD94" s="71">
        <v>0.18120580107736828</v>
      </c>
      <c r="DE94" s="490">
        <v>2.8643808908753954E-2</v>
      </c>
      <c r="DF94" s="71">
        <v>0.13218485529905652</v>
      </c>
      <c r="DG94" s="71">
        <v>0.13787999545351703</v>
      </c>
      <c r="DH94" s="490">
        <v>-0.75289672630719906</v>
      </c>
      <c r="DI94" s="71">
        <v>-0.10091299729303671</v>
      </c>
      <c r="DJ94" s="490">
        <v>-0.34161815523840744</v>
      </c>
      <c r="DK94" s="71">
        <v>-0.1193468236154871</v>
      </c>
      <c r="DL94" s="71">
        <v>-0.10105499892252112</v>
      </c>
      <c r="DM94" s="71">
        <v>-2.5504421373796049E-2</v>
      </c>
      <c r="DO94" s="71">
        <f t="shared" si="11"/>
        <v>-8.2111578040269251E-3</v>
      </c>
      <c r="DP94" s="71">
        <f t="shared" si="12"/>
        <v>9.2843841118494197E-2</v>
      </c>
    </row>
  </sheetData>
  <mergeCells count="11">
    <mergeCell ref="BT1:DP1"/>
    <mergeCell ref="CH3:CJ3"/>
    <mergeCell ref="CH2:CJ2"/>
    <mergeCell ref="Q2:S2"/>
    <mergeCell ref="Q3:S3"/>
    <mergeCell ref="BG5:BG6"/>
    <mergeCell ref="BH5:BH6"/>
    <mergeCell ref="BP5:BP7"/>
    <mergeCell ref="BQ5:BQ7"/>
    <mergeCell ref="BR5:BR6"/>
    <mergeCell ref="A1:B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B662-CAF8-B646-88CE-F7AC8DD2AA6C}">
  <dimension ref="A1:BM221"/>
  <sheetViews>
    <sheetView workbookViewId="0"/>
  </sheetViews>
  <sheetFormatPr baseColWidth="10" defaultColWidth="10.83203125" defaultRowHeight="16"/>
  <cols>
    <col min="1" max="1" width="20" style="13" bestFit="1" customWidth="1"/>
    <col min="2" max="3" width="14.1640625" style="13" bestFit="1" customWidth="1"/>
    <col min="4" max="4" width="14" style="13" hidden="1" customWidth="1"/>
    <col min="5" max="5" width="12.1640625" style="13" bestFit="1" customWidth="1"/>
    <col min="6" max="6" width="13.1640625" style="13" bestFit="1" customWidth="1"/>
    <col min="7" max="7" width="13.1640625" style="13" customWidth="1"/>
    <col min="8" max="9" width="13.1640625" style="13" hidden="1" customWidth="1"/>
    <col min="10" max="10" width="16.1640625" style="13" hidden="1" customWidth="1"/>
    <col min="11" max="11" width="11.1640625" style="13" bestFit="1" customWidth="1"/>
    <col min="12" max="12" width="13.1640625" style="13" bestFit="1" customWidth="1"/>
    <col min="13" max="14" width="13.1640625" style="13" hidden="1" customWidth="1"/>
    <col min="15" max="15" width="13.1640625" style="13" customWidth="1"/>
    <col min="16" max="16" width="15" style="13" bestFit="1" customWidth="1"/>
    <col min="17" max="17" width="15.5" style="13" bestFit="1" customWidth="1"/>
    <col min="18" max="18" width="15.5" style="13" customWidth="1"/>
    <col min="19" max="19" width="14" style="15" customWidth="1"/>
    <col min="20" max="20" width="17.33203125" style="13" customWidth="1"/>
    <col min="21" max="21" width="13.1640625" style="13" customWidth="1"/>
    <col min="22" max="22" width="17.33203125" style="13" bestFit="1" customWidth="1"/>
    <col min="23" max="23" width="17.6640625" style="13" customWidth="1"/>
    <col min="24" max="25" width="13.1640625" style="13" customWidth="1"/>
    <col min="26" max="28" width="20" style="13" customWidth="1"/>
    <col min="29" max="29" width="20" style="15" customWidth="1"/>
    <col min="30" max="30" width="9.33203125" style="13" customWidth="1"/>
    <col min="31" max="31" width="10.33203125" style="13" customWidth="1"/>
    <col min="32" max="32" width="12" style="13" customWidth="1"/>
    <col min="33" max="33" width="11.1640625" style="13" customWidth="1"/>
    <col min="34" max="35" width="12" style="13" customWidth="1"/>
    <col min="36" max="36" width="15.33203125" style="13" bestFit="1" customWidth="1"/>
    <col min="37" max="37" width="12.1640625" style="15" bestFit="1" customWidth="1"/>
    <col min="38" max="38" width="13.33203125" style="15" bestFit="1" customWidth="1"/>
    <col min="39" max="39" width="12.6640625" style="15" bestFit="1" customWidth="1"/>
    <col min="40" max="40" width="8.1640625" style="15" bestFit="1" customWidth="1"/>
    <col min="41" max="41" width="13.1640625" style="13" bestFit="1" customWidth="1"/>
    <col min="42" max="42" width="16.1640625" style="13" bestFit="1" customWidth="1"/>
    <col min="43" max="44" width="14.6640625" style="15" customWidth="1"/>
    <col min="45" max="46" width="13.1640625" style="13" customWidth="1"/>
    <col min="47" max="47" width="10.83203125" style="13"/>
    <col min="48" max="48" width="12.1640625" style="13" bestFit="1" customWidth="1"/>
    <col min="49" max="49" width="9.83203125" style="13" customWidth="1"/>
    <col min="50" max="16384" width="10.83203125" style="13"/>
  </cols>
  <sheetData>
    <row r="1" spans="1:65">
      <c r="B1" s="459" t="s">
        <v>145</v>
      </c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6"/>
      <c r="AE1" s="46"/>
      <c r="AF1" s="46"/>
      <c r="AG1" s="46"/>
      <c r="AH1" s="46"/>
      <c r="AI1" s="46" t="s">
        <v>197</v>
      </c>
      <c r="AK1" s="459" t="s">
        <v>140</v>
      </c>
      <c r="AL1" s="459"/>
      <c r="AM1" s="459"/>
      <c r="AN1" s="459"/>
      <c r="AO1" s="459"/>
      <c r="AP1" s="459"/>
      <c r="AQ1" s="459"/>
      <c r="AR1" s="459"/>
      <c r="AS1" s="459"/>
      <c r="AT1" s="459"/>
      <c r="AU1" s="459"/>
      <c r="AV1" s="459"/>
    </row>
    <row r="2" spans="1:65" ht="34">
      <c r="A2" s="5" t="s">
        <v>108</v>
      </c>
      <c r="B2" s="43" t="s">
        <v>141</v>
      </c>
      <c r="C2" s="43" t="s">
        <v>142</v>
      </c>
      <c r="D2" s="43" t="s">
        <v>143</v>
      </c>
      <c r="E2" s="43" t="s">
        <v>144</v>
      </c>
      <c r="F2" s="44" t="s">
        <v>148</v>
      </c>
      <c r="G2" s="56" t="s">
        <v>149</v>
      </c>
      <c r="H2" s="56" t="s">
        <v>150</v>
      </c>
      <c r="I2" s="56" t="s">
        <v>151</v>
      </c>
      <c r="J2" s="44" t="s">
        <v>124</v>
      </c>
      <c r="K2" s="45" t="s">
        <v>129</v>
      </c>
      <c r="L2" s="45" t="s">
        <v>130</v>
      </c>
      <c r="M2" s="45" t="s">
        <v>172</v>
      </c>
      <c r="N2" s="45" t="s">
        <v>195</v>
      </c>
      <c r="O2" s="45" t="s">
        <v>279</v>
      </c>
      <c r="P2" s="45" t="s">
        <v>419</v>
      </c>
      <c r="Q2" s="45" t="s">
        <v>358</v>
      </c>
      <c r="R2" s="45" t="s">
        <v>417</v>
      </c>
      <c r="S2" s="45" t="s">
        <v>377</v>
      </c>
      <c r="T2" s="45" t="s">
        <v>277</v>
      </c>
      <c r="U2" s="45"/>
      <c r="W2" s="231" t="s">
        <v>418</v>
      </c>
      <c r="X2" s="13" t="s">
        <v>224</v>
      </c>
      <c r="Y2" s="13" t="s">
        <v>225</v>
      </c>
      <c r="Z2" s="45" t="s">
        <v>646</v>
      </c>
      <c r="AA2" s="45" t="s">
        <v>647</v>
      </c>
      <c r="AB2" s="45" t="s">
        <v>648</v>
      </c>
      <c r="AC2" s="45" t="s">
        <v>649</v>
      </c>
      <c r="AD2" s="47"/>
      <c r="AE2" s="47" t="s">
        <v>123</v>
      </c>
      <c r="AF2" s="47" t="s">
        <v>125</v>
      </c>
      <c r="AG2" s="47" t="s">
        <v>184</v>
      </c>
      <c r="AH2" s="47" t="s">
        <v>189</v>
      </c>
      <c r="AI2" s="78" t="s">
        <v>196</v>
      </c>
      <c r="AJ2" s="12" t="s">
        <v>108</v>
      </c>
      <c r="AK2" s="43" t="s">
        <v>111</v>
      </c>
      <c r="AL2" s="43" t="s">
        <v>112</v>
      </c>
      <c r="AM2" s="43" t="s">
        <v>113</v>
      </c>
      <c r="AN2" s="43" t="s">
        <v>114</v>
      </c>
      <c r="AO2" s="44" t="s">
        <v>115</v>
      </c>
      <c r="AP2" s="44" t="s">
        <v>124</v>
      </c>
      <c r="AQ2" s="45" t="s">
        <v>129</v>
      </c>
      <c r="AR2" s="45" t="s">
        <v>130</v>
      </c>
      <c r="AS2" s="45" t="s">
        <v>123</v>
      </c>
      <c r="AT2" s="45" t="s">
        <v>125</v>
      </c>
      <c r="AU2" s="45" t="s">
        <v>121</v>
      </c>
      <c r="AV2" s="44" t="s">
        <v>116</v>
      </c>
      <c r="AZ2" s="13" t="s">
        <v>336</v>
      </c>
      <c r="BA2" s="13" t="s">
        <v>335</v>
      </c>
      <c r="BB2" s="13" t="s">
        <v>283</v>
      </c>
      <c r="BC2" s="13" t="s">
        <v>284</v>
      </c>
      <c r="BD2" s="13" t="s">
        <v>285</v>
      </c>
    </row>
    <row r="3" spans="1:65" ht="17">
      <c r="A3" s="5" t="s">
        <v>0</v>
      </c>
      <c r="B3" s="50">
        <v>1.1552E-2</v>
      </c>
      <c r="C3" s="50">
        <v>4.9754E-2</v>
      </c>
      <c r="D3" s="50">
        <v>4.9754E-2</v>
      </c>
      <c r="E3" s="50">
        <v>0.18779999999999999</v>
      </c>
      <c r="F3" s="16">
        <v>0.32559399999999999</v>
      </c>
      <c r="G3" s="16">
        <v>0.87542200000000003</v>
      </c>
      <c r="H3" s="23">
        <v>0.94602399999999998</v>
      </c>
      <c r="I3" s="16">
        <v>1.732351</v>
      </c>
      <c r="J3" s="16">
        <f t="shared" ref="J3:J17" si="0">100*(AC3-AB3)/(AC3-Z3)</f>
        <v>3.8631364536624866</v>
      </c>
      <c r="K3" s="50">
        <v>1.9285619800000001E-2</v>
      </c>
      <c r="L3" s="50">
        <v>7.14285214E-2</v>
      </c>
      <c r="M3" s="50">
        <f>ABS('DLPNO-CCSD(T1 or T0)'!DU3-'DLPNO-CCSD(T1 or T0)'!DV3)</f>
        <v>8.6590031618676844E-3</v>
      </c>
      <c r="N3" s="50">
        <f>'DLPNO-CCSD(T1 or T0)'!DW3</f>
        <v>1.057885882088067</v>
      </c>
      <c r="O3" s="50">
        <v>9.9774999999999991</v>
      </c>
      <c r="P3" s="50">
        <f>1/O3</f>
        <v>0.10022550739163118</v>
      </c>
      <c r="Q3" s="16">
        <f t="shared" ref="Q3:Q50" si="1">BB3/BA3</f>
        <v>0.23145682769113732</v>
      </c>
      <c r="R3" s="16">
        <v>1.545E-2</v>
      </c>
      <c r="S3" s="16">
        <f>BD3</f>
        <v>8.4000000000000005E-2</v>
      </c>
      <c r="T3" s="50">
        <f>'PNO-LCCSD(T)'!V3</f>
        <v>0.28684887581488994</v>
      </c>
      <c r="U3" s="50"/>
      <c r="V3" s="50" t="s">
        <v>118</v>
      </c>
      <c r="W3" s="50">
        <f>'DLPNO-CCSD(T1 or T0)'!CY3</f>
        <v>5.0149140129377656E-2</v>
      </c>
      <c r="X3" s="50">
        <f>'DLPNO-CCSD(T1 or T0)'!CZ3</f>
        <v>0.37118208845544842</v>
      </c>
      <c r="Y3" s="50">
        <f>'DLPNO-CCSD(T1 or T0)'!DA3</f>
        <v>8.825299667273967E-2</v>
      </c>
      <c r="Z3" s="14">
        <f>'CCSD(T)'!BN4</f>
        <v>-1852.32644716759</v>
      </c>
      <c r="AA3" s="14">
        <f>'CCSD(T)'!BP4</f>
        <v>-1856.1219930721959</v>
      </c>
      <c r="AB3" s="14">
        <f>'CCSD(T)'!BR4</f>
        <v>-1856.3312085908713</v>
      </c>
      <c r="AC3" s="14">
        <f>'CCSD(T)'!BT4</f>
        <v>-1856.4921347878762</v>
      </c>
      <c r="AD3" s="18" t="s">
        <v>118</v>
      </c>
      <c r="AE3" s="76">
        <f>627.5095*(Z5-Z4)</f>
        <v>43.889470026104796</v>
      </c>
      <c r="AF3" s="76">
        <f>627.5095*(AA5-AA4)</f>
        <v>28.316193987392499</v>
      </c>
      <c r="AG3" s="76">
        <f>627.5095*(AB5-AB4)</f>
        <v>33.42643787642276</v>
      </c>
      <c r="AH3" s="76">
        <f>627.5095*(AC5-AC4)</f>
        <v>31.034636251948541</v>
      </c>
      <c r="AI3" s="76">
        <f>'DLPNO-CCSD(T1 or T0)'!DO3</f>
        <v>5.0149140129377656E-2</v>
      </c>
      <c r="AJ3" s="25" t="s">
        <v>0</v>
      </c>
      <c r="AK3" s="17">
        <v>1.1279000000000001E-2</v>
      </c>
      <c r="AL3" s="16">
        <v>5.6245999999999997E-2</v>
      </c>
      <c r="AM3" s="16">
        <v>5.6245999999999997E-2</v>
      </c>
      <c r="AN3" s="16">
        <v>0.18748899999999999</v>
      </c>
      <c r="AO3" s="16">
        <v>0.32559399999999999</v>
      </c>
      <c r="AP3" s="16">
        <f t="shared" ref="AP3:AP34" si="2">100*(AV3-AU3)/(AV3-AS3)</f>
        <v>3.9414508074864592</v>
      </c>
      <c r="AQ3" s="16"/>
      <c r="AR3" s="16"/>
      <c r="AS3" s="42">
        <f>'CCSD(T)'!AP4</f>
        <v>-1852.43895328649</v>
      </c>
      <c r="AT3" s="33">
        <f>'CCSD(T)'!AR4</f>
        <v>-1856.524798093011</v>
      </c>
      <c r="AU3" s="16">
        <f>'CCSD(T)'!AT4</f>
        <v>-1856.7449928379849</v>
      </c>
      <c r="AV3" s="16">
        <f>'CCSD(T)'!AV4</f>
        <v>-1856.9216771957019</v>
      </c>
      <c r="AW3" s="24"/>
      <c r="AX3" s="13" t="str">
        <f>A3</f>
        <v>01_end</v>
      </c>
      <c r="AY3" s="13" t="s">
        <v>280</v>
      </c>
      <c r="BA3" s="13">
        <v>5.258</v>
      </c>
      <c r="BB3" s="13">
        <v>1.2170000000000001</v>
      </c>
      <c r="BC3" s="13">
        <v>4.0410000000000004</v>
      </c>
      <c r="BD3" s="13">
        <v>8.4000000000000005E-2</v>
      </c>
      <c r="BE3" s="13">
        <v>6.399</v>
      </c>
      <c r="BF3" s="13">
        <v>0</v>
      </c>
      <c r="BG3" s="13" t="s">
        <v>281</v>
      </c>
      <c r="BH3" s="13" t="s">
        <v>282</v>
      </c>
      <c r="BI3" s="13" t="s">
        <v>283</v>
      </c>
      <c r="BJ3" s="13" t="s">
        <v>284</v>
      </c>
      <c r="BK3" s="13" t="s">
        <v>285</v>
      </c>
      <c r="BL3" s="13" t="s">
        <v>286</v>
      </c>
      <c r="BM3" s="13" t="s">
        <v>287</v>
      </c>
    </row>
    <row r="4" spans="1:65" ht="17">
      <c r="A4" s="5" t="s">
        <v>1</v>
      </c>
      <c r="B4" s="50">
        <v>1.1802999999999999E-2</v>
      </c>
      <c r="C4" s="50">
        <v>4.6954000000000003E-2</v>
      </c>
      <c r="D4" s="50">
        <v>4.6954000000000003E-2</v>
      </c>
      <c r="E4" s="50">
        <v>0.18809400000000001</v>
      </c>
      <c r="F4" s="16">
        <v>0.34995599999999999</v>
      </c>
      <c r="G4" s="16">
        <v>0.916103</v>
      </c>
      <c r="H4" s="23">
        <v>0.98487599999999997</v>
      </c>
      <c r="I4" s="16">
        <v>1.7839160000000001</v>
      </c>
      <c r="J4" s="16">
        <f t="shared" si="0"/>
        <v>3.8932423725708394</v>
      </c>
      <c r="K4" s="50">
        <f>0.0224442511</f>
        <v>2.24442511E-2</v>
      </c>
      <c r="L4" s="50">
        <f>0.050389484</f>
        <v>5.0389483999999998E-2</v>
      </c>
      <c r="M4" s="50">
        <f>ABS('DLPNO-CCSD(T1 or T0)'!DU4-'DLPNO-CCSD(T1 or T0)'!DV4)</f>
        <v>8.8162269920855352E-3</v>
      </c>
      <c r="N4" s="50">
        <f>'DLPNO-CCSD(T1 or T0)'!DW4</f>
        <v>1.0584399998269782</v>
      </c>
      <c r="O4" s="50">
        <v>10.053100000000001</v>
      </c>
      <c r="P4" s="50">
        <f t="shared" ref="P4:P67" si="3">1/O4</f>
        <v>9.947180471695298E-2</v>
      </c>
      <c r="Q4" s="16">
        <f t="shared" si="1"/>
        <v>0.2319665907365224</v>
      </c>
      <c r="R4" s="16">
        <v>1.5509999999999999E-2</v>
      </c>
      <c r="S4" s="16">
        <f t="shared" ref="S4:S67" si="4">BD4</f>
        <v>8.5000000000000006E-2</v>
      </c>
      <c r="T4" s="50">
        <f>'PNO-LCCSD(T)'!V4</f>
        <v>-1.2249708602495524</v>
      </c>
      <c r="U4" s="50"/>
      <c r="V4" s="50" t="s">
        <v>119</v>
      </c>
      <c r="W4" s="50">
        <f>'DLPNO-CCSD(T1 or T0)'!CY4</f>
        <v>-7.1592254170564473E-2</v>
      </c>
      <c r="X4" s="50">
        <f>'DLPNO-CCSD(T1 or T0)'!CZ4</f>
        <v>0.49233233567820633</v>
      </c>
      <c r="Y4" s="50">
        <f>'DLPNO-CCSD(T1 or T0)'!DA4</f>
        <v>0.11074379680056268</v>
      </c>
      <c r="Z4" s="14">
        <f>'CCSD(T)'!BN5</f>
        <v>-1852.33719291274</v>
      </c>
      <c r="AA4" s="14">
        <f>'CCSD(T)'!BP5</f>
        <v>-1856.1460345628943</v>
      </c>
      <c r="AB4" s="14">
        <v>-1856.3506963296099</v>
      </c>
      <c r="AC4" s="14">
        <f>'CCSD(T)'!BT5</f>
        <v>-1856.5132815832462</v>
      </c>
      <c r="AD4" s="18" t="s">
        <v>119</v>
      </c>
      <c r="AE4" s="76">
        <f>627.5095*(Z5-Z3)</f>
        <v>37.146412859925157</v>
      </c>
      <c r="AF4" s="76">
        <f>627.5095*(AA5-AA3)</f>
        <v>13.229930179961661</v>
      </c>
      <c r="AG4" s="76">
        <f>627.5095*(AB5-AB3)</f>
        <v>21.197696684377025</v>
      </c>
      <c r="AH4" s="76">
        <f>627.5095*(AC5-AC3)</f>
        <v>17.764821262725906</v>
      </c>
      <c r="AI4" s="76">
        <f>'DLPNO-CCSD(T1 or T0)'!DO4</f>
        <v>-7.1592254170564473E-2</v>
      </c>
      <c r="AJ4" s="25" t="s">
        <v>1</v>
      </c>
      <c r="AK4" s="17">
        <v>1.1508000000000001E-2</v>
      </c>
      <c r="AL4" s="16">
        <v>5.1244999999999999E-2</v>
      </c>
      <c r="AM4" s="16">
        <v>5.1244999999999999E-2</v>
      </c>
      <c r="AN4" s="16">
        <v>0.187748</v>
      </c>
      <c r="AO4" s="16">
        <v>0.34995599999999999</v>
      </c>
      <c r="AP4" s="16">
        <f t="shared" si="2"/>
        <v>3.9732541786583493</v>
      </c>
      <c r="AQ4" s="16"/>
      <c r="AR4" s="16"/>
      <c r="AS4" s="42">
        <f>'CCSD(T)'!AP5</f>
        <v>-1852.44961926561</v>
      </c>
      <c r="AT4" s="33">
        <f>'CCSD(T)'!AR5</f>
        <v>-1856.5486948087068</v>
      </c>
      <c r="AU4" s="16">
        <f>'CCSD(T)'!AT5</f>
        <v>-1856.7639469552539</v>
      </c>
      <c r="AV4" s="16">
        <f>'CCSD(T)'!AV5</f>
        <v>-1856.9424588935099</v>
      </c>
      <c r="AW4" s="24"/>
      <c r="AX4" s="13" t="str">
        <f t="shared" ref="AX4:AX67" si="5">A4</f>
        <v>01_start</v>
      </c>
      <c r="AY4" s="13" t="s">
        <v>288</v>
      </c>
      <c r="BA4" s="13">
        <v>5.2679999999999998</v>
      </c>
      <c r="BB4" s="13">
        <v>1.222</v>
      </c>
      <c r="BC4" s="13">
        <v>4.0460000000000003</v>
      </c>
      <c r="BD4" s="13">
        <v>8.5000000000000006E-2</v>
      </c>
      <c r="BE4" s="13">
        <v>6.4210000000000003</v>
      </c>
      <c r="BF4" s="13">
        <v>0</v>
      </c>
      <c r="BG4" s="13" t="s">
        <v>281</v>
      </c>
      <c r="BH4" s="13" t="s">
        <v>282</v>
      </c>
      <c r="BI4" s="13" t="s">
        <v>283</v>
      </c>
      <c r="BJ4" s="13" t="s">
        <v>284</v>
      </c>
      <c r="BK4" s="13" t="s">
        <v>285</v>
      </c>
      <c r="BL4" s="13" t="s">
        <v>286</v>
      </c>
      <c r="BM4" s="13" t="s">
        <v>287</v>
      </c>
    </row>
    <row r="5" spans="1:65" ht="17">
      <c r="A5" s="5" t="s">
        <v>2</v>
      </c>
      <c r="B5" s="50">
        <v>1.1999332862999999E-2</v>
      </c>
      <c r="C5" s="50">
        <v>5.6313225754000003E-2</v>
      </c>
      <c r="D5" s="50">
        <v>5.6313225754000003E-2</v>
      </c>
      <c r="E5" s="50">
        <v>0.18828401013400001</v>
      </c>
      <c r="F5" s="16">
        <v>0.31091999999999997</v>
      </c>
      <c r="G5" s="16">
        <v>0.89656400000000003</v>
      </c>
      <c r="H5" s="23">
        <v>0.960364</v>
      </c>
      <c r="I5" s="16">
        <v>1.7780499999999999</v>
      </c>
      <c r="J5" s="16">
        <f t="shared" si="0"/>
        <v>3.9650635491994475</v>
      </c>
      <c r="K5" s="50">
        <v>2.19333606E-2</v>
      </c>
      <c r="L5" s="50">
        <v>5.4699257199999997E-2</v>
      </c>
      <c r="M5" s="50">
        <f>ABS('DLPNO-CCSD(T1 or T0)'!DU5-'DLPNO-CCSD(T1 or T0)'!DV5)</f>
        <v>9.2671031809824223E-3</v>
      </c>
      <c r="N5" s="50">
        <f>'DLPNO-CCSD(T1 or T0)'!DW5</f>
        <v>1.0601137563260592</v>
      </c>
      <c r="O5" s="50">
        <v>10.0968</v>
      </c>
      <c r="P5" s="50">
        <f t="shared" si="3"/>
        <v>9.9041280405673088E-2</v>
      </c>
      <c r="Q5" s="16">
        <f t="shared" si="1"/>
        <v>0.2335284123088541</v>
      </c>
      <c r="R5" s="16">
        <v>1.5709999999999998E-2</v>
      </c>
      <c r="S5" s="16">
        <f t="shared" si="4"/>
        <v>8.5999999999999993E-2</v>
      </c>
      <c r="T5" s="50">
        <f>'PNO-LCCSD(T)'!V5</f>
        <v>1.5118197360644512</v>
      </c>
      <c r="U5" s="50"/>
      <c r="V5" s="50" t="s">
        <v>120</v>
      </c>
      <c r="W5" s="50">
        <f>'DLPNO-CCSD(T1 or T0)'!CY5</f>
        <v>0.12174139429993325</v>
      </c>
      <c r="X5" s="50">
        <f>'DLPNO-CCSD(T1 or T0)'!CZ5</f>
        <v>-0.12115024722275614</v>
      </c>
      <c r="Y5" s="50">
        <f>'DLPNO-CCSD(T1 or T0)'!DA5</f>
        <v>-2.2490800127823007E-2</v>
      </c>
      <c r="Z5" s="14">
        <f>'CCSD(T)'!BN6</f>
        <v>-1852.2672505931</v>
      </c>
      <c r="AA5" s="14">
        <f>'CCSD(T)'!BP6</f>
        <v>-1856.1009098373127</v>
      </c>
      <c r="AB5" s="14">
        <f>'CCSD(T)'!BR6</f>
        <v>-1856.2974279123566</v>
      </c>
      <c r="AC5" s="14">
        <f>'CCSD(T)'!BT6</f>
        <v>-1856.4638247443427</v>
      </c>
      <c r="AD5" s="18" t="s">
        <v>120</v>
      </c>
      <c r="AE5" s="76">
        <f>627.5095*(Z3-Z4)</f>
        <v>6.7430571661796366</v>
      </c>
      <c r="AF5" s="76">
        <f>627.5095*(AA3-AA4)</f>
        <v>15.086263807430836</v>
      </c>
      <c r="AG5" s="76">
        <f>627.5095*(AB3-AB4)</f>
        <v>12.228741192045733</v>
      </c>
      <c r="AH5" s="76">
        <f>627.5095*(AC3-AC4)</f>
        <v>13.269814989222636</v>
      </c>
      <c r="AI5" s="76">
        <f>'DLPNO-CCSD(T1 or T0)'!DO5</f>
        <v>0.12174139429993325</v>
      </c>
      <c r="AJ5" s="25" t="s">
        <v>2</v>
      </c>
      <c r="AK5" s="17">
        <v>1.1821999999999999E-2</v>
      </c>
      <c r="AL5" s="16">
        <v>6.2005999999999999E-2</v>
      </c>
      <c r="AM5" s="16">
        <v>6.2005999999999999E-2</v>
      </c>
      <c r="AN5" s="16">
        <v>0.18793899999999999</v>
      </c>
      <c r="AO5" s="16">
        <v>0.31091999999999997</v>
      </c>
      <c r="AP5" s="16">
        <f t="shared" si="2"/>
        <v>4.0430684626398943</v>
      </c>
      <c r="AQ5" s="16"/>
      <c r="AR5" s="16"/>
      <c r="AS5" s="42">
        <f>'CCSD(T)'!AP6</f>
        <v>-1852.3842997387001</v>
      </c>
      <c r="AT5" s="33">
        <f>'CCSD(T)'!AR6</f>
        <v>-1856.5097781615661</v>
      </c>
      <c r="AU5" s="16">
        <f>'CCSD(T)'!AT6</f>
        <v>-1856.7167847835501</v>
      </c>
      <c r="AV5" s="16">
        <f>'CCSD(T)'!AV6</f>
        <v>-1856.8993305712181</v>
      </c>
      <c r="AW5" s="24"/>
      <c r="AX5" s="13" t="str">
        <f t="shared" si="5"/>
        <v>01_ts</v>
      </c>
      <c r="AY5" s="13" t="s">
        <v>289</v>
      </c>
      <c r="BA5" s="13">
        <v>5.2969999999999997</v>
      </c>
      <c r="BB5" s="13">
        <v>1.2370000000000001</v>
      </c>
      <c r="BC5" s="13">
        <v>4.0599999999999996</v>
      </c>
      <c r="BD5" s="13">
        <v>8.5999999999999993E-2</v>
      </c>
      <c r="BE5" s="13">
        <v>6.4870000000000001</v>
      </c>
      <c r="BF5" s="13">
        <v>0</v>
      </c>
      <c r="BG5" s="13" t="s">
        <v>281</v>
      </c>
      <c r="BH5" s="13" t="s">
        <v>282</v>
      </c>
      <c r="BI5" s="13" t="s">
        <v>283</v>
      </c>
      <c r="BJ5" s="13" t="s">
        <v>284</v>
      </c>
      <c r="BK5" s="13" t="s">
        <v>285</v>
      </c>
      <c r="BL5" s="13" t="s">
        <v>286</v>
      </c>
      <c r="BM5" s="13" t="s">
        <v>287</v>
      </c>
    </row>
    <row r="6" spans="1:65" ht="17">
      <c r="A6" s="5" t="s">
        <v>3</v>
      </c>
      <c r="B6" s="50">
        <v>1.1072E-2</v>
      </c>
      <c r="C6" s="50">
        <v>4.1075E-2</v>
      </c>
      <c r="D6" s="50">
        <v>4.1075E-2</v>
      </c>
      <c r="E6" s="50">
        <v>0.18920699999999999</v>
      </c>
      <c r="F6" s="16">
        <v>0.26654499999999998</v>
      </c>
      <c r="G6" s="16">
        <v>0.72714299999999998</v>
      </c>
      <c r="H6" s="23">
        <v>0.79622800000000005</v>
      </c>
      <c r="I6" s="16">
        <v>1.4784520000000001</v>
      </c>
      <c r="J6" s="16">
        <f t="shared" si="0"/>
        <v>3.5784244925003215</v>
      </c>
      <c r="K6" s="50">
        <v>1.6543312800000001E-2</v>
      </c>
      <c r="L6" s="50">
        <v>3.4571740099999998E-2</v>
      </c>
      <c r="M6" s="50">
        <f>ABS('DLPNO-CCSD(T1 or T0)'!DU6-'DLPNO-CCSD(T1 or T0)'!DV6)</f>
        <v>6.2605901850367462E-3</v>
      </c>
      <c r="N6" s="50">
        <f>'DLPNO-CCSD(T1 or T0)'!DW6</f>
        <v>1.0522963221435064</v>
      </c>
      <c r="O6" s="50">
        <v>10.1591</v>
      </c>
      <c r="P6" s="50">
        <f t="shared" si="3"/>
        <v>9.8433916390231413E-2</v>
      </c>
      <c r="Q6" s="16">
        <f t="shared" si="1"/>
        <v>0.21964586846543002</v>
      </c>
      <c r="R6" s="16">
        <v>1.4919999999999999E-2</v>
      </c>
      <c r="S6" s="16">
        <f t="shared" si="4"/>
        <v>8.4000000000000005E-2</v>
      </c>
      <c r="T6" s="50">
        <f>'PNO-LCCSD(T)'!V6</f>
        <v>0.22822857723323065</v>
      </c>
      <c r="U6" s="50"/>
      <c r="V6" s="50" t="s">
        <v>118</v>
      </c>
      <c r="W6" s="50">
        <f>'DLPNO-CCSD(T1 or T0)'!CY6</f>
        <v>-1.7087422619677106E-2</v>
      </c>
      <c r="X6" s="50">
        <f>'DLPNO-CCSD(T1 or T0)'!CZ6</f>
        <v>-7.7841368139146994E-2</v>
      </c>
      <c r="Y6" s="50">
        <f>'DLPNO-CCSD(T1 or T0)'!DA6</f>
        <v>-3.2694237250823655E-2</v>
      </c>
      <c r="Z6" s="14">
        <f>'CCSD(T)'!BN7</f>
        <v>-1683.83719818023</v>
      </c>
      <c r="AA6" s="14">
        <f>'CCSD(T)'!BP7</f>
        <v>-1687.0695943427456</v>
      </c>
      <c r="AB6" s="14">
        <f>'CCSD(T)'!BR7</f>
        <v>-1687.2834440943009</v>
      </c>
      <c r="AC6" s="14">
        <f>'CCSD(T)'!BT7</f>
        <v>-1687.4113421370489</v>
      </c>
      <c r="AD6" s="18" t="s">
        <v>118</v>
      </c>
      <c r="AE6" s="76">
        <f>627.5095*(Z8-Z7)</f>
        <v>10.670332029802882</v>
      </c>
      <c r="AF6" s="76">
        <f>627.5095*(AA8-AA7)</f>
        <v>5.4935037924866634</v>
      </c>
      <c r="AG6" s="76">
        <f>627.5095*(AB8-AB7)</f>
        <v>7.3384346596376027</v>
      </c>
      <c r="AH6" s="76">
        <f>627.5095*(AC8-AC7)</f>
        <v>6.6923458840730641</v>
      </c>
      <c r="AI6" s="76">
        <f>'DLPNO-CCSD(T1 or T0)'!DO6</f>
        <v>-1.7087422619677106E-2</v>
      </c>
      <c r="AJ6" s="25" t="s">
        <v>3</v>
      </c>
      <c r="AK6" s="17">
        <v>1.0619E-2</v>
      </c>
      <c r="AL6" s="16">
        <v>4.7040999999999999E-2</v>
      </c>
      <c r="AM6" s="16">
        <v>4.7040999999999999E-2</v>
      </c>
      <c r="AN6" s="16">
        <v>0.18900700000000001</v>
      </c>
      <c r="AO6" s="16">
        <v>0.26654499999999998</v>
      </c>
      <c r="AP6" s="16">
        <f t="shared" si="2"/>
        <v>3.6791862012213885</v>
      </c>
      <c r="AQ6" s="16">
        <v>2.5048878600000001E-2</v>
      </c>
      <c r="AR6" s="16">
        <v>3.6292760299999997E-2</v>
      </c>
      <c r="AS6" s="42">
        <f>'CCSD(T)'!AP7</f>
        <v>-1683.9451668518</v>
      </c>
      <c r="AT6" s="33">
        <f>'CCSD(T)'!AR7</f>
        <v>-1687.460948613571</v>
      </c>
      <c r="AU6" s="16">
        <f>'CCSD(T)'!AT7</f>
        <v>-1687.6857597621511</v>
      </c>
      <c r="AV6" s="16">
        <f>'CCSD(T)'!AV7</f>
        <v>-1687.8286399692151</v>
      </c>
      <c r="AW6" s="24"/>
      <c r="AX6" s="13" t="str">
        <f t="shared" si="5"/>
        <v>02_end</v>
      </c>
      <c r="AY6" s="13" t="s">
        <v>290</v>
      </c>
      <c r="BA6" s="13">
        <v>4.7439999999999998</v>
      </c>
      <c r="BB6" s="13">
        <v>1.042</v>
      </c>
      <c r="BC6" s="13">
        <v>3.702</v>
      </c>
      <c r="BD6" s="13">
        <v>8.4000000000000005E-2</v>
      </c>
      <c r="BE6" s="13">
        <v>5.6790000000000003</v>
      </c>
      <c r="BF6" s="13">
        <v>0</v>
      </c>
      <c r="BG6" s="13" t="s">
        <v>281</v>
      </c>
      <c r="BH6" s="13" t="s">
        <v>282</v>
      </c>
      <c r="BI6" s="13" t="s">
        <v>283</v>
      </c>
      <c r="BJ6" s="13" t="s">
        <v>284</v>
      </c>
      <c r="BK6" s="13" t="s">
        <v>285</v>
      </c>
      <c r="BL6" s="13" t="s">
        <v>286</v>
      </c>
      <c r="BM6" s="13" t="s">
        <v>287</v>
      </c>
    </row>
    <row r="7" spans="1:65" ht="17">
      <c r="A7" s="5" t="s">
        <v>4</v>
      </c>
      <c r="B7" s="50">
        <v>1.1847999999999999E-2</v>
      </c>
      <c r="C7" s="50">
        <v>5.9617000000000003E-2</v>
      </c>
      <c r="D7" s="50">
        <v>5.9617000000000003E-2</v>
      </c>
      <c r="E7" s="50">
        <v>0.18851000000000001</v>
      </c>
      <c r="F7" s="16">
        <v>0.29047400000000001</v>
      </c>
      <c r="G7" s="16">
        <v>0.78110299999999999</v>
      </c>
      <c r="H7" s="23">
        <v>0.85189400000000004</v>
      </c>
      <c r="I7" s="16">
        <v>1.5590459999999999</v>
      </c>
      <c r="J7" s="16">
        <f t="shared" si="0"/>
        <v>3.6465011061195116</v>
      </c>
      <c r="K7" s="50">
        <v>2.9994831199999999E-2</v>
      </c>
      <c r="L7" s="50">
        <v>3.9909618399999999E-2</v>
      </c>
      <c r="M7" s="50">
        <f>ABS('DLPNO-CCSD(T1 or T0)'!DU7-'DLPNO-CCSD(T1 or T0)'!DV7)</f>
        <v>6.660317353876552E-3</v>
      </c>
      <c r="N7" s="50">
        <f>'DLPNO-CCSD(T1 or T0)'!DW7</f>
        <v>1.0546684605595142</v>
      </c>
      <c r="O7" s="50">
        <v>10.184799999999999</v>
      </c>
      <c r="P7" s="50">
        <f t="shared" si="3"/>
        <v>9.8185531380095836E-2</v>
      </c>
      <c r="Q7" s="16">
        <f t="shared" si="1"/>
        <v>0.22133557328853426</v>
      </c>
      <c r="R7" s="16">
        <v>1.5089999999999999E-2</v>
      </c>
      <c r="S7" s="16">
        <f t="shared" si="4"/>
        <v>8.4000000000000005E-2</v>
      </c>
      <c r="T7" s="50">
        <f>'PNO-LCCSD(T)'!V7</f>
        <v>0.11568330953692652</v>
      </c>
      <c r="U7" s="50"/>
      <c r="V7" s="50" t="s">
        <v>119</v>
      </c>
      <c r="W7" s="50">
        <f>'DLPNO-CCSD(T1 or T0)'!CY7</f>
        <v>-2.5688669863995983E-2</v>
      </c>
      <c r="X7" s="50">
        <f>'DLPNO-CCSD(T1 or T0)'!CZ7</f>
        <v>0.22132555332828829</v>
      </c>
      <c r="Y7" s="50">
        <f>'DLPNO-CCSD(T1 or T0)'!DA7</f>
        <v>1.5640088405675101E-2</v>
      </c>
      <c r="Z7" s="14">
        <f>'CCSD(T)'!BN8</f>
        <v>-1683.8000899751</v>
      </c>
      <c r="AA7" s="14">
        <f>'CCSD(T)'!BP8</f>
        <v>-1687.0366661057051</v>
      </c>
      <c r="AB7" s="14">
        <f>'CCSD(T)'!BR8</f>
        <v>-1687.2485163753415</v>
      </c>
      <c r="AC7" s="14">
        <f>'CCSD(T)'!BT8</f>
        <v>-1687.3790221776965</v>
      </c>
      <c r="AD7" s="18" t="s">
        <v>119</v>
      </c>
      <c r="AE7" s="76">
        <f>627.5095*(Z8-Z6)</f>
        <v>33.956083276779815</v>
      </c>
      <c r="AF7" s="76">
        <f>627.5095*(AA8-AA6)</f>
        <v>26.156285353684183</v>
      </c>
      <c r="AG7" s="76">
        <f>627.5095*(AB8-AB6)</f>
        <v>29.255910119961225</v>
      </c>
      <c r="AH7" s="76">
        <f>627.5095*(AC8-AC6)</f>
        <v>26.973427417339895</v>
      </c>
      <c r="AI7" s="76">
        <f>'DLPNO-CCSD(T1 or T0)'!DO7</f>
        <v>-2.5688669863995983E-2</v>
      </c>
      <c r="AJ7" s="25" t="s">
        <v>4</v>
      </c>
      <c r="AK7" s="17">
        <v>1.1564E-2</v>
      </c>
      <c r="AL7" s="16">
        <v>6.6138000000000002E-2</v>
      </c>
      <c r="AM7" s="16">
        <v>6.6138000000000002E-2</v>
      </c>
      <c r="AN7" s="16">
        <v>0.188304</v>
      </c>
      <c r="AO7" s="16">
        <v>0.29047400000000001</v>
      </c>
      <c r="AP7" s="16">
        <f t="shared" si="2"/>
        <v>3.7438769566620218</v>
      </c>
      <c r="AQ7" s="16">
        <v>3.3557874199999997E-2</v>
      </c>
      <c r="AR7" s="16">
        <v>4.0960836600000002E-2</v>
      </c>
      <c r="AS7" s="42">
        <f>'CCSD(T)'!AP8</f>
        <v>-1683.9099262024199</v>
      </c>
      <c r="AT7" s="33">
        <f>'CCSD(T)'!AR8</f>
        <v>-1687.429502445975</v>
      </c>
      <c r="AU7" s="16">
        <f>'CCSD(T)'!AT8</f>
        <v>-1687.6520598491259</v>
      </c>
      <c r="AV7" s="16">
        <f>'CCSD(T)'!AV8</f>
        <v>-1687.7976099449088</v>
      </c>
      <c r="AW7" s="24"/>
      <c r="AX7" s="13" t="str">
        <f t="shared" si="5"/>
        <v>02_start</v>
      </c>
      <c r="AY7" s="13" t="s">
        <v>291</v>
      </c>
      <c r="BA7" s="13">
        <v>4.7619999999999996</v>
      </c>
      <c r="BB7" s="13">
        <v>1.054</v>
      </c>
      <c r="BC7" s="13">
        <v>3.7090000000000001</v>
      </c>
      <c r="BD7" s="13">
        <v>8.4000000000000005E-2</v>
      </c>
      <c r="BE7" s="13">
        <v>5.7240000000000002</v>
      </c>
      <c r="BF7" s="13">
        <v>0</v>
      </c>
      <c r="BG7" s="13" t="s">
        <v>281</v>
      </c>
      <c r="BH7" s="13" t="s">
        <v>282</v>
      </c>
      <c r="BI7" s="13" t="s">
        <v>283</v>
      </c>
      <c r="BJ7" s="13" t="s">
        <v>284</v>
      </c>
      <c r="BK7" s="13" t="s">
        <v>285</v>
      </c>
      <c r="BL7" s="13" t="s">
        <v>286</v>
      </c>
      <c r="BM7" s="13" t="s">
        <v>287</v>
      </c>
    </row>
    <row r="8" spans="1:65" ht="17">
      <c r="A8" s="5" t="s">
        <v>5</v>
      </c>
      <c r="B8" s="50">
        <v>1.1861999999999999E-2</v>
      </c>
      <c r="C8" s="50">
        <v>5.4014E-2</v>
      </c>
      <c r="D8" s="50">
        <v>5.4014E-2</v>
      </c>
      <c r="E8" s="50">
        <v>0.188913</v>
      </c>
      <c r="F8" s="16">
        <v>0.24160400000000001</v>
      </c>
      <c r="G8" s="16">
        <v>0.71096400000000004</v>
      </c>
      <c r="H8" s="23">
        <v>0.77685400000000004</v>
      </c>
      <c r="I8" s="16">
        <v>1.4961009999999999</v>
      </c>
      <c r="J8" s="16">
        <f t="shared" si="0"/>
        <v>3.6687712306209779</v>
      </c>
      <c r="K8" s="50">
        <v>1.86311324E-2</v>
      </c>
      <c r="L8" s="50">
        <v>4.2228200899999999E-2</v>
      </c>
      <c r="M8" s="50">
        <f>ABS('DLPNO-CCSD(T1 or T0)'!DU8-'DLPNO-CCSD(T1 or T0)'!DV8)</f>
        <v>6.588370824107917E-3</v>
      </c>
      <c r="N8" s="50">
        <f>'DLPNO-CCSD(T1 or T0)'!DW8</f>
        <v>1.0535825042075098</v>
      </c>
      <c r="O8" s="50">
        <v>10.07</v>
      </c>
      <c r="P8" s="50">
        <f t="shared" si="3"/>
        <v>9.9304865938430978E-2</v>
      </c>
      <c r="Q8" s="16">
        <f t="shared" si="1"/>
        <v>0.22152297042164884</v>
      </c>
      <c r="R8" s="16">
        <v>1.512E-2</v>
      </c>
      <c r="S8" s="16">
        <f t="shared" si="4"/>
        <v>8.4000000000000005E-2</v>
      </c>
      <c r="T8" s="50">
        <f>'PNO-LCCSD(T)'!V8</f>
        <v>0.11254526769631212</v>
      </c>
      <c r="U8" s="50"/>
      <c r="V8" s="50" t="s">
        <v>120</v>
      </c>
      <c r="W8" s="50">
        <f>'DLPNO-CCSD(T1 or T0)'!CY8</f>
        <v>8.6012472443215415E-3</v>
      </c>
      <c r="X8" s="50">
        <f>'DLPNO-CCSD(T1 or T0)'!CZ8</f>
        <v>-0.29916692146743529</v>
      </c>
      <c r="Y8" s="50">
        <f>'DLPNO-CCSD(T1 or T0)'!DA8</f>
        <v>-4.8334325656497867E-2</v>
      </c>
      <c r="Z8" s="14">
        <f>'CCSD(T)'!BN9</f>
        <v>-1683.7830857193401</v>
      </c>
      <c r="AA8" s="14">
        <f>'CCSD(T)'!BP9</f>
        <v>-1687.0279116505255</v>
      </c>
      <c r="AB8" s="14">
        <f>'CCSD(T)'!BR9</f>
        <v>-1687.2368218358013</v>
      </c>
      <c r="AC8" s="14">
        <f>'CCSD(T)'!BT9</f>
        <v>-1687.3683572461152</v>
      </c>
      <c r="AD8" s="18" t="s">
        <v>120</v>
      </c>
      <c r="AE8" s="76">
        <f>627.5095*(Z6-Z7)</f>
        <v>-23.285751246976929</v>
      </c>
      <c r="AF8" s="76">
        <f>627.5095*(AA6-AA7)</f>
        <v>-20.662781561197519</v>
      </c>
      <c r="AG8" s="76">
        <f>627.5095*(AB6-AB7)</f>
        <v>-21.917475460323622</v>
      </c>
      <c r="AH8" s="76">
        <f>627.5095*(AC6-AC7)</f>
        <v>-20.281081533266832</v>
      </c>
      <c r="AI8" s="76">
        <f>'DLPNO-CCSD(T1 or T0)'!DO8</f>
        <v>8.6012472443215415E-3</v>
      </c>
      <c r="AJ8" s="25" t="s">
        <v>5</v>
      </c>
      <c r="AK8" s="17">
        <v>1.1450999999999999E-2</v>
      </c>
      <c r="AL8" s="16">
        <v>5.4417E-2</v>
      </c>
      <c r="AM8" s="16">
        <v>5.4417E-2</v>
      </c>
      <c r="AN8" s="16">
        <v>0.18869</v>
      </c>
      <c r="AO8" s="16">
        <v>0.24160400000000001</v>
      </c>
      <c r="AP8" s="16">
        <f t="shared" si="2"/>
        <v>3.7666107817820431</v>
      </c>
      <c r="AQ8" s="16">
        <v>1.74698311E-2</v>
      </c>
      <c r="AR8" s="16">
        <v>4.4264306199999999E-2</v>
      </c>
      <c r="AS8" s="42">
        <f>'CCSD(T)'!AP9</f>
        <v>-1683.8933427647601</v>
      </c>
      <c r="AT8" s="33">
        <f>'CCSD(T)'!AR9</f>
        <v>-1687.4226953445</v>
      </c>
      <c r="AU8" s="16">
        <f>'CCSD(T)'!AT9</f>
        <v>-1687.641919854256</v>
      </c>
      <c r="AV8" s="16">
        <f>'CCSD(T)'!AV9</f>
        <v>-1687.7886405610329</v>
      </c>
      <c r="AW8" s="24"/>
      <c r="AX8" s="13" t="str">
        <f t="shared" si="5"/>
        <v>02_ts</v>
      </c>
      <c r="AY8" s="13" t="s">
        <v>292</v>
      </c>
      <c r="BA8" s="13">
        <v>4.7670000000000003</v>
      </c>
      <c r="BB8" s="13">
        <v>1.056</v>
      </c>
      <c r="BC8" s="13">
        <v>3.7109999999999999</v>
      </c>
      <c r="BD8" s="13">
        <v>8.4000000000000005E-2</v>
      </c>
      <c r="BE8" s="13">
        <v>5.7329999999999997</v>
      </c>
      <c r="BF8" s="13">
        <v>0</v>
      </c>
      <c r="BG8" s="13" t="s">
        <v>281</v>
      </c>
      <c r="BH8" s="13" t="s">
        <v>282</v>
      </c>
      <c r="BI8" s="13" t="s">
        <v>283</v>
      </c>
      <c r="BJ8" s="13" t="s">
        <v>284</v>
      </c>
      <c r="BK8" s="13" t="s">
        <v>285</v>
      </c>
      <c r="BL8" s="13" t="s">
        <v>286</v>
      </c>
      <c r="BM8" s="13" t="s">
        <v>287</v>
      </c>
    </row>
    <row r="9" spans="1:65" ht="17">
      <c r="A9" s="5" t="s">
        <v>6</v>
      </c>
      <c r="B9" s="50">
        <v>1.9557621043E-2</v>
      </c>
      <c r="C9" s="50">
        <v>0.10265192468500001</v>
      </c>
      <c r="D9" s="50">
        <v>0.10265192468500001</v>
      </c>
      <c r="E9" s="50">
        <v>0.19496809897299999</v>
      </c>
      <c r="F9" s="16">
        <v>0.36035600000000001</v>
      </c>
      <c r="G9" s="16">
        <v>0.70048500000000002</v>
      </c>
      <c r="H9" s="23">
        <v>0.74094099999999996</v>
      </c>
      <c r="I9" s="16">
        <v>1.1837</v>
      </c>
      <c r="J9" s="16">
        <f t="shared" si="0"/>
        <v>4.8105023781423277</v>
      </c>
      <c r="K9" s="50">
        <v>6.09382095E-2</v>
      </c>
      <c r="L9" s="50">
        <v>4.6677924799999999E-2</v>
      </c>
      <c r="M9" s="50">
        <f>ABS('DLPNO-CCSD(T1 or T0)'!DU9-'DLPNO-CCSD(T1 or T0)'!DV9)</f>
        <v>6.9538218691279213E-3</v>
      </c>
      <c r="N9" s="50">
        <f>'DLPNO-CCSD(T1 or T0)'!DW9</f>
        <v>1.0900559934612362</v>
      </c>
      <c r="O9" s="50">
        <v>9.5816999999999997</v>
      </c>
      <c r="P9" s="50">
        <f t="shared" si="3"/>
        <v>0.10436561361762527</v>
      </c>
      <c r="Q9" s="16">
        <f t="shared" si="1"/>
        <v>0.21257905832747714</v>
      </c>
      <c r="R9" s="16">
        <v>1.8329999999999999E-2</v>
      </c>
      <c r="S9" s="16">
        <f t="shared" si="4"/>
        <v>8.6999999999999994E-2</v>
      </c>
      <c r="T9" s="50">
        <f>'PNO-LCCSD(T)'!V9</f>
        <v>1.4838675556147485E-2</v>
      </c>
      <c r="U9" s="50"/>
      <c r="V9" s="50" t="s">
        <v>118</v>
      </c>
      <c r="W9" s="50">
        <f>'DLPNO-CCSD(T1 or T0)'!CY9</f>
        <v>3.0929852577794792E-2</v>
      </c>
      <c r="X9" s="50">
        <f>'DLPNO-CCSD(T1 or T0)'!CZ9</f>
        <v>0.1208716770428071</v>
      </c>
      <c r="Y9" s="50">
        <f>'DLPNO-CCSD(T1 or T0)'!DA9</f>
        <v>5.0688381676342154E-2</v>
      </c>
      <c r="Z9" s="14">
        <f>'CCSD(T)'!BN10</f>
        <v>-1266.7435484514101</v>
      </c>
      <c r="AA9" s="14">
        <f>'CCSD(T)'!BP10</f>
        <v>-1268.3848020709756</v>
      </c>
      <c r="AB9" s="14">
        <f>'CCSD(T)'!BR10</f>
        <v>-1268.431148927647</v>
      </c>
      <c r="AC9" s="14">
        <f>'CCSD(T)'!BT10</f>
        <v>-1268.516433610381</v>
      </c>
      <c r="AD9" s="18" t="s">
        <v>118</v>
      </c>
      <c r="AE9" s="76">
        <f>627.5095*(Z11-Z10)</f>
        <v>3.1382167451419267</v>
      </c>
      <c r="AF9" s="76">
        <f>627.5095*(AA11-AA10)</f>
        <v>1.2619944739006841</v>
      </c>
      <c r="AG9" s="76">
        <f>627.5095*(AB11-AB10)</f>
        <v>1.7508450945295511</v>
      </c>
      <c r="AH9" s="76">
        <f>627.5095*(AC11-AC10)</f>
        <v>1.2544228191730382</v>
      </c>
      <c r="AI9" s="76">
        <f>'DLPNO-CCSD(T1 or T0)'!DO9</f>
        <v>3.0929852577794792E-2</v>
      </c>
      <c r="AJ9" s="25" t="s">
        <v>6</v>
      </c>
      <c r="AK9" s="17">
        <v>2.1429E-2</v>
      </c>
      <c r="AL9" s="16">
        <v>0.115871</v>
      </c>
      <c r="AM9" s="16">
        <v>0.115871</v>
      </c>
      <c r="AN9" s="16">
        <v>0.195213</v>
      </c>
      <c r="AO9" s="16">
        <v>0.36035600000000001</v>
      </c>
      <c r="AP9" s="16">
        <f t="shared" si="2"/>
        <v>4.8880503238983737</v>
      </c>
      <c r="AQ9" s="16">
        <v>7.0437424100000007E-2</v>
      </c>
      <c r="AR9" s="16">
        <v>4.5824226599999997E-2</v>
      </c>
      <c r="AS9" s="42">
        <f>'CCSD(T)'!AP10</f>
        <v>-1266.8031752402701</v>
      </c>
      <c r="AT9" s="33">
        <f>'CCSD(T)'!AR10</f>
        <v>-1268.570704345145</v>
      </c>
      <c r="AU9" s="16">
        <f>'CCSD(T)'!AT10</f>
        <v>-1268.6172579753893</v>
      </c>
      <c r="AV9" s="16">
        <f>'CCSD(T)'!AV10</f>
        <v>-1268.7104884025982</v>
      </c>
      <c r="AW9" s="24"/>
      <c r="AX9" s="13" t="str">
        <f t="shared" si="5"/>
        <v>03_end</v>
      </c>
      <c r="AY9" s="13" t="s">
        <v>293</v>
      </c>
      <c r="BA9" s="13">
        <v>2.8460000000000001</v>
      </c>
      <c r="BB9" s="13">
        <v>0.60499999999999998</v>
      </c>
      <c r="BC9" s="13">
        <v>2.2410000000000001</v>
      </c>
      <c r="BD9" s="13">
        <v>8.6999999999999994E-2</v>
      </c>
      <c r="BE9" s="13">
        <v>3.444</v>
      </c>
      <c r="BF9" s="13">
        <v>0</v>
      </c>
      <c r="BG9" s="13" t="s">
        <v>281</v>
      </c>
      <c r="BH9" s="13" t="s">
        <v>282</v>
      </c>
      <c r="BI9" s="13" t="s">
        <v>283</v>
      </c>
      <c r="BJ9" s="13" t="s">
        <v>284</v>
      </c>
      <c r="BK9" s="13" t="s">
        <v>285</v>
      </c>
      <c r="BL9" s="13" t="s">
        <v>286</v>
      </c>
      <c r="BM9" s="13" t="s">
        <v>287</v>
      </c>
    </row>
    <row r="10" spans="1:65" ht="17">
      <c r="A10" s="5" t="s">
        <v>7</v>
      </c>
      <c r="B10" s="50">
        <v>1.8721648335E-2</v>
      </c>
      <c r="C10" s="50">
        <v>8.3414979868000005E-2</v>
      </c>
      <c r="D10" s="50">
        <v>8.3414979868000005E-2</v>
      </c>
      <c r="E10" s="50">
        <v>0.196527339813</v>
      </c>
      <c r="F10" s="16">
        <v>0.15942200000000001</v>
      </c>
      <c r="G10" s="16">
        <v>0.538184</v>
      </c>
      <c r="H10" s="23">
        <v>0.57697500000000002</v>
      </c>
      <c r="I10" s="16">
        <v>1.069285</v>
      </c>
      <c r="J10" s="16">
        <f t="shared" si="0"/>
        <v>5.1880197317086649</v>
      </c>
      <c r="K10" s="50">
        <v>3.8632843799999997E-2</v>
      </c>
      <c r="L10" s="50">
        <v>7.2712633999999998E-2</v>
      </c>
      <c r="M10" s="50">
        <f>ABS('DLPNO-CCSD(T1 or T0)'!DU10-'DLPNO-CCSD(T1 or T0)'!DV10)</f>
        <v>8.3738167019808962E-3</v>
      </c>
      <c r="N10" s="50">
        <f>'DLPNO-CCSD(T1 or T0)'!DW10</f>
        <v>1.0994051641431735</v>
      </c>
      <c r="O10" s="50">
        <v>10.8872</v>
      </c>
      <c r="P10" s="50">
        <f t="shared" si="3"/>
        <v>9.1850980968476742E-2</v>
      </c>
      <c r="Q10" s="16">
        <f t="shared" si="1"/>
        <v>0.22214556743704728</v>
      </c>
      <c r="R10" s="16">
        <v>1.951E-2</v>
      </c>
      <c r="S10" s="16">
        <f t="shared" si="4"/>
        <v>0.112</v>
      </c>
      <c r="T10" s="50">
        <f>'PNO-LCCSD(T)'!V10</f>
        <v>-0.22546764878480374</v>
      </c>
      <c r="U10" s="50"/>
      <c r="V10" s="50" t="s">
        <v>119</v>
      </c>
      <c r="W10" s="50">
        <f>'DLPNO-CCSD(T1 or T0)'!CY10</f>
        <v>-0.27665875257969219</v>
      </c>
      <c r="X10" s="50">
        <f>'DLPNO-CCSD(T1 or T0)'!CZ10</f>
        <v>0.49485645995546079</v>
      </c>
      <c r="Y10" s="50">
        <f>'DLPNO-CCSD(T1 or T0)'!DA10</f>
        <v>-0.46638708306066334</v>
      </c>
      <c r="Z10" s="14">
        <f>'CCSD(T)'!BN11</f>
        <v>-1266.6748246688101</v>
      </c>
      <c r="AA10" s="14">
        <f>'CCSD(T)'!BP11</f>
        <v>-1268.353868853957</v>
      </c>
      <c r="AB10" s="14">
        <f>'CCSD(T)'!BR11</f>
        <v>-1268.3816064170239</v>
      </c>
      <c r="AC10" s="14">
        <f>'CCSD(T)'!BT11</f>
        <v>-1268.474999861211</v>
      </c>
      <c r="AD10" s="18" t="s">
        <v>119</v>
      </c>
      <c r="AE10" s="76">
        <f>627.5095*(Z11-Z9)</f>
        <v>46.263043202605196</v>
      </c>
      <c r="AF10" s="76">
        <f>627.5095*(AA11-AA9)</f>
        <v>20.672882018651467</v>
      </c>
      <c r="AG10" s="76">
        <f>627.5095*(AB11-AB9)</f>
        <v>32.839241164338937</v>
      </c>
      <c r="AH10" s="76">
        <f>627.5095*(AC11-AC9)</f>
        <v>27.254494043954203</v>
      </c>
      <c r="AI10" s="76">
        <f>'DLPNO-CCSD(T1 or T0)'!DO10</f>
        <v>-0.27665875257969219</v>
      </c>
      <c r="AJ10" s="25" t="s">
        <v>7</v>
      </c>
      <c r="AK10" s="17">
        <v>2.0471E-2</v>
      </c>
      <c r="AL10" s="16">
        <v>9.3922000000000005E-2</v>
      </c>
      <c r="AM10" s="16">
        <v>9.3922000000000005E-2</v>
      </c>
      <c r="AN10" s="16">
        <v>0.196354</v>
      </c>
      <c r="AO10" s="16">
        <v>0.15942200000000001</v>
      </c>
      <c r="AP10" s="16">
        <f t="shared" si="2"/>
        <v>5.2310698535747173</v>
      </c>
      <c r="AQ10" s="16">
        <v>4.7543042200000003E-2</v>
      </c>
      <c r="AR10" s="16">
        <v>7.33582968E-2</v>
      </c>
      <c r="AS10" s="42">
        <f>'CCSD(T)'!AP11</f>
        <v>-1266.7347472015899</v>
      </c>
      <c r="AT10" s="33">
        <f>'CCSD(T)'!AR11</f>
        <v>-1268.5390905054514</v>
      </c>
      <c r="AU10" s="16">
        <f>'CCSD(T)'!AT11</f>
        <v>-1268.5676900675489</v>
      </c>
      <c r="AV10" s="16">
        <f>'CCSD(T)'!AV11</f>
        <v>-1268.668865127293</v>
      </c>
      <c r="AW10" s="24"/>
      <c r="AX10" s="13" t="str">
        <f t="shared" si="5"/>
        <v>03_start</v>
      </c>
      <c r="AY10" s="13" t="s">
        <v>294</v>
      </c>
      <c r="BA10" s="13">
        <v>2.899</v>
      </c>
      <c r="BB10" s="13">
        <v>0.64400000000000002</v>
      </c>
      <c r="BC10" s="13">
        <v>2.2559999999999998</v>
      </c>
      <c r="BD10" s="13">
        <v>0.112</v>
      </c>
      <c r="BE10" s="13">
        <v>3.5840000000000001</v>
      </c>
      <c r="BF10" s="13">
        <v>0</v>
      </c>
      <c r="BG10" s="13" t="s">
        <v>281</v>
      </c>
      <c r="BH10" s="13" t="s">
        <v>282</v>
      </c>
      <c r="BI10" s="13" t="s">
        <v>283</v>
      </c>
      <c r="BJ10" s="13" t="s">
        <v>284</v>
      </c>
      <c r="BK10" s="13" t="s">
        <v>285</v>
      </c>
      <c r="BL10" s="13" t="s">
        <v>286</v>
      </c>
      <c r="BM10" s="13" t="s">
        <v>287</v>
      </c>
    </row>
    <row r="11" spans="1:65" ht="17">
      <c r="A11" s="5" t="s">
        <v>8</v>
      </c>
      <c r="B11" s="50">
        <v>1.8944860372000001E-2</v>
      </c>
      <c r="C11" s="50">
        <v>8.8280188272999993E-2</v>
      </c>
      <c r="D11" s="50">
        <v>8.8280188272999993E-2</v>
      </c>
      <c r="E11" s="50">
        <v>0.199159129894</v>
      </c>
      <c r="F11" s="16">
        <v>0.14954100000000001</v>
      </c>
      <c r="G11" s="16">
        <v>0.531806</v>
      </c>
      <c r="H11" s="23">
        <v>0.56948399999999999</v>
      </c>
      <c r="I11" s="16">
        <v>1.067736</v>
      </c>
      <c r="J11" s="16">
        <f t="shared" si="0"/>
        <v>5.22325498219121</v>
      </c>
      <c r="K11" s="50">
        <v>4.39449731E-2</v>
      </c>
      <c r="L11" s="50">
        <v>6.9878787600000006E-2</v>
      </c>
      <c r="M11" s="50">
        <f>ABS('DLPNO-CCSD(T1 or T0)'!DU11-'DLPNO-CCSD(T1 or T0)'!DV11)</f>
        <v>8.4856608978916004E-3</v>
      </c>
      <c r="N11" s="50">
        <f>'DLPNO-CCSD(T1 or T0)'!DW11</f>
        <v>1.0999641745898874</v>
      </c>
      <c r="O11" s="50">
        <v>10.875299999999999</v>
      </c>
      <c r="P11" s="50">
        <f t="shared" si="3"/>
        <v>9.195148639577759E-2</v>
      </c>
      <c r="Q11" s="16">
        <f t="shared" si="1"/>
        <v>0.22245179063360881</v>
      </c>
      <c r="R11" s="16">
        <v>1.9570000000000001E-2</v>
      </c>
      <c r="S11" s="16">
        <f t="shared" si="4"/>
        <v>0.115</v>
      </c>
      <c r="T11" s="50">
        <f>'PNO-LCCSD(T)'!V11</f>
        <v>0.24030632434094912</v>
      </c>
      <c r="U11" s="50"/>
      <c r="V11" s="50" t="s">
        <v>120</v>
      </c>
      <c r="W11" s="50">
        <f>'DLPNO-CCSD(T1 or T0)'!CY11</f>
        <v>0.30758860515748765</v>
      </c>
      <c r="X11" s="50">
        <f>'DLPNO-CCSD(T1 or T0)'!CZ11</f>
        <v>-0.37398478291265391</v>
      </c>
      <c r="Y11" s="50">
        <f>'DLPNO-CCSD(T1 or T0)'!DA11</f>
        <v>0.51707546473700461</v>
      </c>
      <c r="Z11" s="14">
        <f>'CCSD(T)'!BN12</f>
        <v>-1266.6698236023001</v>
      </c>
      <c r="AA11" s="14">
        <f>'CCSD(T)'!BP12</f>
        <v>-1268.3518577378322</v>
      </c>
      <c r="AB11" s="14">
        <f>'CCSD(T)'!BR12</f>
        <v>-1268.3788162678795</v>
      </c>
      <c r="AC11" s="14">
        <f>'CCSD(T)'!BT12</f>
        <v>-1268.4730008112856</v>
      </c>
      <c r="AD11" s="18" t="s">
        <v>120</v>
      </c>
      <c r="AE11" s="76">
        <f>627.5095*(Z9-Z10)</f>
        <v>-43.124826457463264</v>
      </c>
      <c r="AF11" s="76">
        <f>627.5095*(AA9-AA10)</f>
        <v>-19.410887544750782</v>
      </c>
      <c r="AG11" s="76">
        <f>627.5095*(AB9-AB10)</f>
        <v>-31.088396069809384</v>
      </c>
      <c r="AH11" s="76">
        <f>627.5095*(AC9-AC10)</f>
        <v>-26.000071224781163</v>
      </c>
      <c r="AI11" s="76">
        <f>'DLPNO-CCSD(T1 or T0)'!DO11</f>
        <v>0.30758860515748765</v>
      </c>
      <c r="AJ11" s="25" t="s">
        <v>8</v>
      </c>
      <c r="AK11" s="17">
        <v>2.0618000000000001E-2</v>
      </c>
      <c r="AL11" s="16">
        <v>9.8513000000000003E-2</v>
      </c>
      <c r="AM11" s="16">
        <v>9.8513000000000003E-2</v>
      </c>
      <c r="AN11" s="16">
        <v>0.19895499999999999</v>
      </c>
      <c r="AO11" s="16">
        <v>0.14954100000000001</v>
      </c>
      <c r="AP11" s="16">
        <f t="shared" si="2"/>
        <v>5.2656338329282537</v>
      </c>
      <c r="AQ11" s="16">
        <v>4.7415066800000003E-2</v>
      </c>
      <c r="AR11" s="16">
        <v>6.9794962299999999E-2</v>
      </c>
      <c r="AS11" s="42">
        <f>'CCSD(T)'!AP12</f>
        <v>-1266.7299573533801</v>
      </c>
      <c r="AT11" s="33">
        <f>'CCSD(T)'!AR12</f>
        <v>-1268.5377643851868</v>
      </c>
      <c r="AU11" s="16">
        <f>'CCSD(T)'!AT12</f>
        <v>-1268.5653250560674</v>
      </c>
      <c r="AV11" s="16">
        <f>'CCSD(T)'!AV12</f>
        <v>-1268.6673405617614</v>
      </c>
      <c r="AW11" s="24"/>
      <c r="AX11" s="13" t="str">
        <f t="shared" si="5"/>
        <v>03_ts</v>
      </c>
      <c r="AY11" s="13" t="s">
        <v>295</v>
      </c>
      <c r="BA11" s="13">
        <v>2.9039999999999999</v>
      </c>
      <c r="BB11" s="13">
        <v>0.64600000000000002</v>
      </c>
      <c r="BC11" s="13">
        <v>2.258</v>
      </c>
      <c r="BD11" s="13">
        <v>0.115</v>
      </c>
      <c r="BE11" s="13">
        <v>3.5950000000000002</v>
      </c>
      <c r="BF11" s="13">
        <v>0</v>
      </c>
      <c r="BG11" s="13" t="s">
        <v>281</v>
      </c>
      <c r="BH11" s="13" t="s">
        <v>282</v>
      </c>
      <c r="BI11" s="13" t="s">
        <v>283</v>
      </c>
      <c r="BJ11" s="13" t="s">
        <v>284</v>
      </c>
      <c r="BK11" s="13" t="s">
        <v>285</v>
      </c>
      <c r="BL11" s="13" t="s">
        <v>286</v>
      </c>
      <c r="BM11" s="13" t="s">
        <v>287</v>
      </c>
    </row>
    <row r="12" spans="1:65" ht="17">
      <c r="A12" s="5" t="s">
        <v>9</v>
      </c>
      <c r="B12" s="50">
        <v>1.8369152547999999E-2</v>
      </c>
      <c r="C12" s="50">
        <v>8.5400781445000004E-2</v>
      </c>
      <c r="D12" s="50">
        <v>8.5400781445000004E-2</v>
      </c>
      <c r="E12" s="50">
        <v>0.175969915575</v>
      </c>
      <c r="F12" s="16">
        <v>0.15811800000000001</v>
      </c>
      <c r="G12" s="16">
        <v>0.48028700000000002</v>
      </c>
      <c r="H12" s="23">
        <v>0.51694399999999996</v>
      </c>
      <c r="I12" s="16">
        <v>0.94613599999999998</v>
      </c>
      <c r="J12" s="16">
        <f t="shared" si="0"/>
        <v>4.6951105375793478</v>
      </c>
      <c r="K12" s="50">
        <v>4.1990340600000002E-2</v>
      </c>
      <c r="L12" s="50">
        <v>2.85670851E-2</v>
      </c>
      <c r="M12" s="50">
        <f>ABS('DLPNO-CCSD(T1 or T0)'!DU12-'DLPNO-CCSD(T1 or T0)'!DV12)</f>
        <v>6.1242762610328322E-3</v>
      </c>
      <c r="N12" s="50">
        <f>'DLPNO-CCSD(T1 or T0)'!DW12</f>
        <v>1.0874185686712905</v>
      </c>
      <c r="O12" s="50">
        <v>11.2973</v>
      </c>
      <c r="P12" s="50">
        <f t="shared" si="3"/>
        <v>8.8516725235233198E-2</v>
      </c>
      <c r="Q12" s="16">
        <f t="shared" si="1"/>
        <v>0.20839580209895053</v>
      </c>
      <c r="R12" s="16">
        <v>1.7930000000000001E-2</v>
      </c>
      <c r="S12" s="16">
        <f t="shared" si="4"/>
        <v>8.2000000000000003E-2</v>
      </c>
      <c r="T12" s="50">
        <f>'PNO-LCCSD(T)'!V12</f>
        <v>-0.16326649769165935</v>
      </c>
      <c r="U12" s="50"/>
      <c r="V12" s="50" t="s">
        <v>118</v>
      </c>
      <c r="W12" s="50">
        <f>'DLPNO-CCSD(T1 or T0)'!CY12</f>
        <v>9.0091003782726276E-2</v>
      </c>
      <c r="X12" s="50">
        <f>'DLPNO-CCSD(T1 or T0)'!CZ12</f>
        <v>-1.3754156085489466E-2</v>
      </c>
      <c r="Y12" s="50">
        <f>'DLPNO-CCSD(T1 or T0)'!DA12</f>
        <v>0.12037632902153472</v>
      </c>
      <c r="Z12" s="14">
        <f>'CCSD(T)'!BN13</f>
        <v>-1228.91549248656</v>
      </c>
      <c r="AA12" s="14">
        <f>'CCSD(T)'!BP13</f>
        <v>-1230.4343469898843</v>
      </c>
      <c r="AB12" s="14">
        <f>'CCSD(T)'!BR13</f>
        <v>-1230.4791821232404</v>
      </c>
      <c r="AC12" s="14">
        <f>'CCSD(T)'!BT13</f>
        <v>-1230.5562159011724</v>
      </c>
      <c r="AD12" s="18" t="s">
        <v>118</v>
      </c>
      <c r="AE12" s="76">
        <f>627.5095*(Z14-Z13)</f>
        <v>1.9075178860783664</v>
      </c>
      <c r="AF12" s="76">
        <f>627.5095*(AA14-AA13)</f>
        <v>4.4705006676902705</v>
      </c>
      <c r="AG12" s="76">
        <f>627.5095*(AB14-AB13)</f>
        <v>2.3302074901446823</v>
      </c>
      <c r="AH12" s="76">
        <f>627.5095*(AC14-AC13)</f>
        <v>2.712975273124671</v>
      </c>
      <c r="AI12" s="76">
        <f>'DLPNO-CCSD(T1 or T0)'!DO12</f>
        <v>9.0091003782726276E-2</v>
      </c>
      <c r="AJ12" s="25" t="s">
        <v>9</v>
      </c>
      <c r="AK12" s="17">
        <v>2.0233999999999999E-2</v>
      </c>
      <c r="AL12" s="16">
        <v>9.6921999999999994E-2</v>
      </c>
      <c r="AM12" s="16">
        <v>9.6921999999999994E-2</v>
      </c>
      <c r="AN12" s="16">
        <v>0.177396</v>
      </c>
      <c r="AO12" s="16">
        <v>0.15811800000000001</v>
      </c>
      <c r="AP12" s="16">
        <f t="shared" si="2"/>
        <v>4.7772431164859848</v>
      </c>
      <c r="AQ12" s="16">
        <v>5.0479641999999998E-2</v>
      </c>
      <c r="AR12" s="16">
        <v>3.0995303299999999E-2</v>
      </c>
      <c r="AS12" s="42">
        <f>'CCSD(T)'!AP13</f>
        <v>-1228.9741225662499</v>
      </c>
      <c r="AT12" s="33">
        <f>'CCSD(T)'!AR13</f>
        <v>-1230.6202241235374</v>
      </c>
      <c r="AU12" s="16">
        <f>'CCSD(T)'!AT13</f>
        <v>-1230.665767243149</v>
      </c>
      <c r="AV12" s="16">
        <f>'CCSD(T)'!AV13</f>
        <v>-1230.750635589254</v>
      </c>
      <c r="AW12" s="24"/>
      <c r="AX12" s="13" t="str">
        <f t="shared" si="5"/>
        <v>04_end</v>
      </c>
      <c r="AY12" s="13" t="s">
        <v>296</v>
      </c>
      <c r="BA12" s="13">
        <v>2.6680000000000001</v>
      </c>
      <c r="BB12" s="13">
        <v>0.55600000000000005</v>
      </c>
      <c r="BC12" s="13">
        <v>2.1120000000000001</v>
      </c>
      <c r="BD12" s="13">
        <v>8.2000000000000003E-2</v>
      </c>
      <c r="BE12" s="13">
        <v>3.1880000000000002</v>
      </c>
      <c r="BF12" s="13">
        <v>0</v>
      </c>
      <c r="BG12" s="13" t="s">
        <v>281</v>
      </c>
      <c r="BH12" s="13" t="s">
        <v>282</v>
      </c>
      <c r="BI12" s="13" t="s">
        <v>283</v>
      </c>
      <c r="BJ12" s="13" t="s">
        <v>284</v>
      </c>
      <c r="BK12" s="13" t="s">
        <v>285</v>
      </c>
      <c r="BL12" s="13" t="s">
        <v>286</v>
      </c>
      <c r="BM12" s="13" t="s">
        <v>287</v>
      </c>
    </row>
    <row r="13" spans="1:65" ht="17">
      <c r="A13" s="5" t="s">
        <v>10</v>
      </c>
      <c r="B13" s="50">
        <v>1.9123312845999999E-2</v>
      </c>
      <c r="C13" s="50">
        <v>9.0737739998E-2</v>
      </c>
      <c r="D13" s="50">
        <v>9.0737739998E-2</v>
      </c>
      <c r="E13" s="50">
        <v>0.19774770552199999</v>
      </c>
      <c r="F13" s="16">
        <v>0.110926</v>
      </c>
      <c r="G13" s="16">
        <v>0.45158300000000001</v>
      </c>
      <c r="H13" s="23">
        <v>0.48451100000000002</v>
      </c>
      <c r="I13" s="16">
        <v>0.95356600000000002</v>
      </c>
      <c r="J13" s="16">
        <f t="shared" si="0"/>
        <v>5.1962385845214891</v>
      </c>
      <c r="K13" s="50">
        <v>4.1566111699999998E-2</v>
      </c>
      <c r="L13" s="50">
        <v>5.59130631E-2</v>
      </c>
      <c r="M13" s="50">
        <f>ABS('DLPNO-CCSD(T1 or T0)'!DU13-'DLPNO-CCSD(T1 or T0)'!DV13)</f>
        <v>7.8945079200146984E-3</v>
      </c>
      <c r="N13" s="50">
        <f>'DLPNO-CCSD(T1 or T0)'!DW13</f>
        <v>1.1011685122784545</v>
      </c>
      <c r="O13" s="50">
        <v>10.6968</v>
      </c>
      <c r="P13" s="50">
        <f t="shared" si="3"/>
        <v>9.3485902325929252E-2</v>
      </c>
      <c r="Q13" s="16">
        <f t="shared" si="1"/>
        <v>0.21887623944179213</v>
      </c>
      <c r="R13" s="16">
        <v>1.9220000000000001E-2</v>
      </c>
      <c r="S13" s="16">
        <f t="shared" si="4"/>
        <v>0.115</v>
      </c>
      <c r="T13" s="50">
        <f>'PNO-LCCSD(T)'!V13</f>
        <v>-0.61264102914750929</v>
      </c>
      <c r="U13" s="50"/>
      <c r="V13" s="50" t="s">
        <v>119</v>
      </c>
      <c r="W13" s="50">
        <f>'DLPNO-CCSD(T1 or T0)'!CY13</f>
        <v>-7.6894686756892483E-2</v>
      </c>
      <c r="X13" s="50">
        <f>'DLPNO-CCSD(T1 or T0)'!CZ13</f>
        <v>0.86463891540085136</v>
      </c>
      <c r="Y13" s="50">
        <f>'DLPNO-CCSD(T1 or T0)'!DA13</f>
        <v>-0.11206778275664853</v>
      </c>
      <c r="Z13" s="14">
        <f>'CCSD(T)'!BN14</f>
        <v>-1228.87756461511</v>
      </c>
      <c r="AA13" s="14">
        <f>'CCSD(T)'!BP14</f>
        <v>-1230.4351131940125</v>
      </c>
      <c r="AB13" s="14">
        <f>'CCSD(T)'!BR14</f>
        <v>-1230.458941705615</v>
      </c>
      <c r="AC13" s="14">
        <f>'CCSD(T)'!BT14</f>
        <v>-1230.5456177249171</v>
      </c>
      <c r="AD13" s="18" t="s">
        <v>119</v>
      </c>
      <c r="AE13" s="76">
        <f>627.5095*(Z14-Z12)</f>
        <v>25.707617535693117</v>
      </c>
      <c r="AF13" s="76">
        <f>627.5095*(AA14-AA12)</f>
        <v>3.9897002982803684</v>
      </c>
      <c r="AG13" s="76">
        <f>627.5095*(AB14-AB12)</f>
        <v>15.031261834096512</v>
      </c>
      <c r="AH13" s="76">
        <f>627.5095*(AC14-AC12)</f>
        <v>9.3634315560444445</v>
      </c>
      <c r="AI13" s="76">
        <f>'DLPNO-CCSD(T1 or T0)'!DO13</f>
        <v>-7.6894686756892483E-2</v>
      </c>
      <c r="AJ13" s="25" t="s">
        <v>10</v>
      </c>
      <c r="AK13" s="17">
        <v>2.085E-2</v>
      </c>
      <c r="AL13" s="16">
        <v>0.10048</v>
      </c>
      <c r="AM13" s="16">
        <v>0.10048</v>
      </c>
      <c r="AN13" s="16">
        <v>0.19791</v>
      </c>
      <c r="AO13" s="16">
        <v>0.110926</v>
      </c>
      <c r="AP13" s="16">
        <f t="shared" si="2"/>
        <v>5.2402563497294725</v>
      </c>
      <c r="AQ13" s="16">
        <v>4.3964830400000002E-2</v>
      </c>
      <c r="AR13" s="16">
        <v>5.6640892499999998E-2</v>
      </c>
      <c r="AS13" s="42">
        <f>'CCSD(T)'!AP14</f>
        <v>-1228.93699919807</v>
      </c>
      <c r="AT13" s="33">
        <f>'CCSD(T)'!AR14</f>
        <v>-1230.6215651868151</v>
      </c>
      <c r="AU13" s="16">
        <f>'CCSD(T)'!AT14</f>
        <v>-1230.6461750025821</v>
      </c>
      <c r="AV13" s="16">
        <f>'CCSD(T)'!AV14</f>
        <v>-1230.7406931916082</v>
      </c>
      <c r="AW13" s="24"/>
      <c r="AX13" s="13" t="str">
        <f t="shared" si="5"/>
        <v>04_start</v>
      </c>
      <c r="AY13" s="13" t="s">
        <v>297</v>
      </c>
      <c r="BA13" s="13">
        <v>2.7229999999999999</v>
      </c>
      <c r="BB13" s="13">
        <v>0.59599999999999997</v>
      </c>
      <c r="BC13" s="13">
        <v>2.1269999999999998</v>
      </c>
      <c r="BD13" s="13">
        <v>0.115</v>
      </c>
      <c r="BE13" s="13">
        <v>3.3330000000000002</v>
      </c>
      <c r="BF13" s="13">
        <v>0</v>
      </c>
      <c r="BG13" s="13" t="s">
        <v>281</v>
      </c>
      <c r="BH13" s="13" t="s">
        <v>282</v>
      </c>
      <c r="BI13" s="13" t="s">
        <v>283</v>
      </c>
      <c r="BJ13" s="13" t="s">
        <v>284</v>
      </c>
      <c r="BK13" s="13" t="s">
        <v>285</v>
      </c>
      <c r="BL13" s="13" t="s">
        <v>286</v>
      </c>
      <c r="BM13" s="13" t="s">
        <v>287</v>
      </c>
    </row>
    <row r="14" spans="1:65" ht="17">
      <c r="A14" s="5" t="s">
        <v>11</v>
      </c>
      <c r="B14" s="50">
        <v>1.9593349975E-2</v>
      </c>
      <c r="C14" s="50">
        <v>9.4027312575999999E-2</v>
      </c>
      <c r="D14" s="50">
        <v>9.4027312575999999E-2</v>
      </c>
      <c r="E14" s="50">
        <v>0.19561756671</v>
      </c>
      <c r="F14" s="16">
        <v>9.2480999999999994E-2</v>
      </c>
      <c r="G14" s="16">
        <v>0.42436800000000002</v>
      </c>
      <c r="H14" s="23">
        <v>0.455592</v>
      </c>
      <c r="I14" s="16">
        <v>0.92805800000000005</v>
      </c>
      <c r="J14" s="16">
        <f t="shared" si="0"/>
        <v>5.1636437069141659</v>
      </c>
      <c r="K14" s="50">
        <v>5.5490752400000003E-2</v>
      </c>
      <c r="L14" s="50">
        <v>3.4801154700000003E-2</v>
      </c>
      <c r="M14" s="50">
        <f>ABS('DLPNO-CCSD(T1 or T0)'!DU14-'DLPNO-CCSD(T1 or T0)'!DV14)</f>
        <v>7.6807573951425123E-3</v>
      </c>
      <c r="N14" s="50">
        <f>'DLPNO-CCSD(T1 or T0)'!DW14</f>
        <v>1.0989931716171881</v>
      </c>
      <c r="O14" s="50">
        <v>10.731</v>
      </c>
      <c r="P14" s="50">
        <f t="shared" si="3"/>
        <v>9.3187960115553067E-2</v>
      </c>
      <c r="Q14" s="16">
        <f t="shared" si="1"/>
        <v>0.217439293598234</v>
      </c>
      <c r="R14" s="16">
        <v>1.9050000000000001E-2</v>
      </c>
      <c r="S14" s="16">
        <f t="shared" si="4"/>
        <v>0.108</v>
      </c>
      <c r="T14" s="50">
        <f>'PNO-LCCSD(T)'!V14</f>
        <v>0.45937453145584595</v>
      </c>
      <c r="U14" s="50"/>
      <c r="V14" s="50" t="s">
        <v>120</v>
      </c>
      <c r="W14" s="50">
        <f>'DLPNO-CCSD(T1 or T0)'!CY14</f>
        <v>0.16698569053961876</v>
      </c>
      <c r="X14" s="50">
        <f>'DLPNO-CCSD(T1 or T0)'!CZ14</f>
        <v>-0.87839307148634038</v>
      </c>
      <c r="Y14" s="50">
        <f>'DLPNO-CCSD(T1 or T0)'!DA14</f>
        <v>0.23244411177818325</v>
      </c>
      <c r="Z14" s="14">
        <f>'CCSD(T)'!BN15</f>
        <v>-1228.8745247919901</v>
      </c>
      <c r="AA14" s="14">
        <f>'CCSD(T)'!BP15</f>
        <v>-1230.427988998016</v>
      </c>
      <c r="AB14" s="14">
        <f>'CCSD(T)'!BR15</f>
        <v>-1230.4552282837622</v>
      </c>
      <c r="AC14" s="14">
        <f>'CCSD(T)'!BT15</f>
        <v>-1230.5412943238002</v>
      </c>
      <c r="AD14" s="18" t="s">
        <v>120</v>
      </c>
      <c r="AE14" s="76">
        <f>627.5095*(Z12-Z13)</f>
        <v>-23.800099649614751</v>
      </c>
      <c r="AF14" s="76">
        <f>627.5095*(AA12-AA13)</f>
        <v>0.4808003694099019</v>
      </c>
      <c r="AG14" s="76">
        <f>627.5095*(AB12-AB13)</f>
        <v>-12.70105434395183</v>
      </c>
      <c r="AH14" s="76">
        <f>627.5095*(AC12-AC13)</f>
        <v>-6.650456282919774</v>
      </c>
      <c r="AI14" s="76">
        <f>'DLPNO-CCSD(T1 or T0)'!DO14</f>
        <v>0.16698569053961876</v>
      </c>
      <c r="AJ14" s="25" t="s">
        <v>11</v>
      </c>
      <c r="AK14" s="17">
        <v>2.1172E-2</v>
      </c>
      <c r="AL14" s="16">
        <v>0.103404</v>
      </c>
      <c r="AM14" s="16">
        <v>0.103404</v>
      </c>
      <c r="AN14" s="16">
        <v>0.195909</v>
      </c>
      <c r="AO14" s="16">
        <v>9.2480999999999994E-2</v>
      </c>
      <c r="AP14" s="16">
        <f t="shared" si="2"/>
        <v>5.212077355549245</v>
      </c>
      <c r="AQ14" s="16">
        <v>5.9165102900000002E-2</v>
      </c>
      <c r="AR14" s="16">
        <v>3.6296362300000003E-2</v>
      </c>
      <c r="AS14" s="42">
        <f>'CCSD(T)'!AP15</f>
        <v>-1228.93414501763</v>
      </c>
      <c r="AT14" s="33">
        <f>'CCSD(T)'!AR15</f>
        <v>-1230.6153297225696</v>
      </c>
      <c r="AU14" s="16">
        <f>'CCSD(T)'!AT15</f>
        <v>-1230.6429692379888</v>
      </c>
      <c r="AV14" s="16">
        <f>'CCSD(T)'!AV15</f>
        <v>-1230.7369318840208</v>
      </c>
      <c r="AW14" s="24"/>
      <c r="AX14" s="13" t="str">
        <f t="shared" si="5"/>
        <v>04_ts</v>
      </c>
      <c r="AY14" s="13" t="s">
        <v>298</v>
      </c>
      <c r="BA14" s="13">
        <v>2.718</v>
      </c>
      <c r="BB14" s="13">
        <v>0.59099999999999997</v>
      </c>
      <c r="BC14" s="13">
        <v>2.1280000000000001</v>
      </c>
      <c r="BD14" s="13">
        <v>0.108</v>
      </c>
      <c r="BE14" s="13">
        <v>3.319</v>
      </c>
      <c r="BF14" s="13">
        <v>0</v>
      </c>
      <c r="BG14" s="13" t="s">
        <v>281</v>
      </c>
      <c r="BH14" s="13" t="s">
        <v>282</v>
      </c>
      <c r="BI14" s="13" t="s">
        <v>283</v>
      </c>
      <c r="BJ14" s="13" t="s">
        <v>284</v>
      </c>
      <c r="BK14" s="13" t="s">
        <v>285</v>
      </c>
      <c r="BL14" s="13" t="s">
        <v>286</v>
      </c>
      <c r="BM14" s="13" t="s">
        <v>287</v>
      </c>
    </row>
    <row r="15" spans="1:65" ht="17">
      <c r="A15" s="5" t="s">
        <v>12</v>
      </c>
      <c r="B15" s="50">
        <v>3.1954999999999997E-2</v>
      </c>
      <c r="C15" s="50">
        <v>0.18051700000000001</v>
      </c>
      <c r="D15" s="50">
        <v>0.18051700000000001</v>
      </c>
      <c r="E15" s="50">
        <v>0.19739599999999999</v>
      </c>
      <c r="F15" s="16">
        <v>0.17205100000000001</v>
      </c>
      <c r="G15" s="16">
        <v>0.60255099999999995</v>
      </c>
      <c r="H15" s="23">
        <v>0.67982699999999996</v>
      </c>
      <c r="I15" s="16">
        <v>1.333375</v>
      </c>
      <c r="J15" s="16">
        <f t="shared" si="0"/>
        <v>4.1627822132088639</v>
      </c>
      <c r="K15" s="50">
        <f>0.1016840941</f>
        <v>0.1016840941</v>
      </c>
      <c r="L15" s="50">
        <f>0.0334618079</f>
        <v>3.3461807900000001E-2</v>
      </c>
      <c r="M15" s="50">
        <f>ABS('DLPNO-CCSD(T1 or T0)'!DU15-'DLPNO-CCSD(T1 or T0)'!DV15)</f>
        <v>1.8885259914864644E-2</v>
      </c>
      <c r="N15" s="50">
        <f>'DLPNO-CCSD(T1 or T0)'!DW15</f>
        <v>1.1360667007475664</v>
      </c>
      <c r="O15" s="50">
        <v>11.864699999999999</v>
      </c>
      <c r="P15" s="50">
        <f t="shared" si="3"/>
        <v>8.4283631275969897E-2</v>
      </c>
      <c r="Q15" s="16">
        <f t="shared" si="1"/>
        <v>0.24206426484907501</v>
      </c>
      <c r="R15" s="16">
        <v>1.6389999999999998E-2</v>
      </c>
      <c r="S15" s="16">
        <f t="shared" si="4"/>
        <v>0.155</v>
      </c>
      <c r="T15" s="50">
        <f>'PNO-LCCSD(T)'!V15</f>
        <v>0.15720597462085451</v>
      </c>
      <c r="U15" s="50"/>
      <c r="V15" s="50" t="s">
        <v>118</v>
      </c>
      <c r="W15" s="50">
        <f>'DLPNO-CCSD(T1 or T0)'!CY15</f>
        <v>-0.43243037653628225</v>
      </c>
      <c r="X15" s="50">
        <f>'DLPNO-CCSD(T1 or T0)'!CZ15</f>
        <v>-0.66066206330168686</v>
      </c>
      <c r="Y15" s="50">
        <f>'DLPNO-CCSD(T1 or T0)'!DA15</f>
        <v>-0.6452206543162875</v>
      </c>
      <c r="Z15" s="14">
        <f>'CCSD(T)'!BN16</f>
        <v>-2737.8245738330702</v>
      </c>
      <c r="AA15" s="14">
        <f>'CCSD(T)'!BP16</f>
        <v>-2741.4304578717538</v>
      </c>
      <c r="AB15" s="14">
        <v>-2741.5695301911101</v>
      </c>
      <c r="AC15" s="14">
        <f>'CCSD(T)'!BT16</f>
        <v>-2741.7321959912711</v>
      </c>
      <c r="AD15" s="18" t="s">
        <v>118</v>
      </c>
      <c r="AE15" s="76">
        <f>627.5095*(Z17-Z16)</f>
        <v>8.0381138702361703</v>
      </c>
      <c r="AF15" s="76">
        <f>627.5095*(AA17-AA16)</f>
        <v>4.4979171702568177</v>
      </c>
      <c r="AG15" s="76">
        <f>627.5095*(AB17-AB16)</f>
        <v>7.3166231195175122</v>
      </c>
      <c r="AH15" s="76">
        <f>627.5095*(AC17-AC16)</f>
        <v>7.3468614466751836</v>
      </c>
      <c r="AI15" s="76">
        <f>'DLPNO-CCSD(T1 or T0)'!DO15</f>
        <v>-0.43243037653628225</v>
      </c>
      <c r="AJ15" s="25" t="s">
        <v>12</v>
      </c>
      <c r="AK15" s="54">
        <v>3.0560500801E-2</v>
      </c>
      <c r="AL15" s="54">
        <v>0.17805525797999999</v>
      </c>
      <c r="AM15" s="16"/>
      <c r="AN15" s="16"/>
      <c r="AO15" s="16">
        <v>0.17205100000000001</v>
      </c>
      <c r="AP15" s="16">
        <f t="shared" si="2"/>
        <v>4.2323103481983466</v>
      </c>
      <c r="AQ15" s="16"/>
      <c r="AR15" s="16"/>
      <c r="AS15" s="42">
        <f>'CCSD(T)'!AP16</f>
        <v>-2737.9349225689798</v>
      </c>
      <c r="AT15" s="33">
        <f>'CCSD(T)'!AR16</f>
        <v>-2741.9511735487317</v>
      </c>
      <c r="AU15" s="16">
        <f>'CCSD(T)'!AT16</f>
        <v>-2742.0875406963328</v>
      </c>
      <c r="AV15" s="16">
        <f>'CCSD(T)'!AV16</f>
        <v>-2742.2710594669788</v>
      </c>
      <c r="AW15" s="24"/>
      <c r="AX15" s="13" t="str">
        <f t="shared" si="5"/>
        <v>05_end_correct</v>
      </c>
      <c r="AY15" s="13" t="s">
        <v>299</v>
      </c>
      <c r="BA15" s="13">
        <v>5.1349999999999998</v>
      </c>
      <c r="BB15" s="13">
        <v>1.2430000000000001</v>
      </c>
      <c r="BC15" s="13">
        <v>3.8919999999999999</v>
      </c>
      <c r="BD15" s="13">
        <v>0.155</v>
      </c>
      <c r="BE15" s="13">
        <v>6.3949999999999996</v>
      </c>
      <c r="BF15" s="13">
        <v>0</v>
      </c>
      <c r="BG15" s="13" t="s">
        <v>281</v>
      </c>
      <c r="BH15" s="13" t="s">
        <v>282</v>
      </c>
      <c r="BI15" s="13" t="s">
        <v>283</v>
      </c>
      <c r="BJ15" s="13" t="s">
        <v>284</v>
      </c>
      <c r="BK15" s="13" t="s">
        <v>285</v>
      </c>
      <c r="BL15" s="13" t="s">
        <v>286</v>
      </c>
      <c r="BM15" s="13" t="s">
        <v>287</v>
      </c>
    </row>
    <row r="16" spans="1:65" ht="17">
      <c r="A16" s="5" t="s">
        <v>13</v>
      </c>
      <c r="B16" s="50">
        <v>3.1390000000000001E-2</v>
      </c>
      <c r="C16" s="50">
        <v>0.18273700000000001</v>
      </c>
      <c r="D16" s="50">
        <v>0.18273700000000001</v>
      </c>
      <c r="E16" s="50">
        <v>0.19498399999999999</v>
      </c>
      <c r="F16" s="16">
        <v>0.27237600000000001</v>
      </c>
      <c r="G16" s="16">
        <v>0.70203499999999996</v>
      </c>
      <c r="H16" s="23">
        <v>0.78464400000000001</v>
      </c>
      <c r="I16" s="16">
        <v>1.43452</v>
      </c>
      <c r="J16" s="16">
        <f t="shared" si="0"/>
        <v>4.1611992511543159</v>
      </c>
      <c r="K16" s="50">
        <f>0.1254799218</f>
        <v>0.1254799218</v>
      </c>
      <c r="L16" s="50">
        <f>0.0425579847</f>
        <v>4.2557984700000002E-2</v>
      </c>
      <c r="M16" s="50">
        <f>ABS('DLPNO-CCSD(T1 or T0)'!DU16-'DLPNO-CCSD(T1 or T0)'!DV16)</f>
        <v>1.8351194360761741E-2</v>
      </c>
      <c r="N16" s="50">
        <f>'DLPNO-CCSD(T1 or T0)'!DW16</f>
        <v>1.1323555508634129</v>
      </c>
      <c r="O16" s="50">
        <v>10.7851</v>
      </c>
      <c r="P16" s="50">
        <f t="shared" si="3"/>
        <v>9.2720512558993426E-2</v>
      </c>
      <c r="Q16" s="16">
        <f t="shared" si="1"/>
        <v>0.23659427253507592</v>
      </c>
      <c r="R16" s="16">
        <v>1.1639999999999999E-2</v>
      </c>
      <c r="S16" s="16">
        <f t="shared" si="4"/>
        <v>0.14799999999999999</v>
      </c>
      <c r="T16" s="50">
        <f>'PNO-LCCSD(T)'!V16</f>
        <v>-0.12135290373404928</v>
      </c>
      <c r="U16" s="50"/>
      <c r="V16" s="50" t="s">
        <v>119</v>
      </c>
      <c r="W16" s="50">
        <f>'DLPNO-CCSD(T1 or T0)'!CY16</f>
        <v>-4.0794198025331241E-3</v>
      </c>
      <c r="X16" s="50">
        <f>'DLPNO-CCSD(T1 or T0)'!CZ16</f>
        <v>-0.31783161020265993</v>
      </c>
      <c r="Y16" s="50">
        <f>'DLPNO-CCSD(T1 or T0)'!DA16</f>
        <v>3.2741007758726681E-2</v>
      </c>
      <c r="Z16" s="14">
        <f>'CCSD(T)'!BN17</f>
        <v>-2737.8025014066702</v>
      </c>
      <c r="AA16" s="14">
        <f>'CCSD(T)'!BP17</f>
        <v>-2741.3929620680556</v>
      </c>
      <c r="AB16" s="14">
        <v>-2741.5425026867902</v>
      </c>
      <c r="AC16" s="14">
        <f>'CCSD(T)'!BT17</f>
        <v>-2741.7048888018558</v>
      </c>
      <c r="AD16" s="18" t="s">
        <v>119</v>
      </c>
      <c r="AE16" s="76">
        <f>627.5095*(Z17-Z15)</f>
        <v>21.888771124269873</v>
      </c>
      <c r="AF16" s="76">
        <f>627.5095*(AA17-AA15)</f>
        <v>28.026890201025438</v>
      </c>
      <c r="AG16" s="76">
        <f>627.5095*(AB17-AB15)</f>
        <v>24.276638841548014</v>
      </c>
      <c r="AH16" s="76">
        <f>627.5095*(AC17-AC15)</f>
        <v>24.482382223073063</v>
      </c>
      <c r="AI16" s="76">
        <f>'DLPNO-CCSD(T1 or T0)'!DO16</f>
        <v>-4.0794198025331241E-3</v>
      </c>
      <c r="AJ16" s="25" t="s">
        <v>13</v>
      </c>
      <c r="AK16" s="55">
        <v>3.0137294203000001E-2</v>
      </c>
      <c r="AL16" s="54">
        <v>0.17868565236299999</v>
      </c>
      <c r="AM16" s="16"/>
      <c r="AN16" s="16"/>
      <c r="AO16" s="16">
        <v>0.27237600000000001</v>
      </c>
      <c r="AP16" s="16">
        <f t="shared" si="2"/>
        <v>4.2229379449901678</v>
      </c>
      <c r="AQ16" s="16"/>
      <c r="AR16" s="16"/>
      <c r="AS16" s="42">
        <f>'CCSD(T)'!AP17</f>
        <v>-2737.91396022863</v>
      </c>
      <c r="AT16" s="33">
        <f>'CCSD(T)'!AR17</f>
        <v>-2741.9127537833069</v>
      </c>
      <c r="AU16" s="16">
        <f>'CCSD(T)'!AT17</f>
        <v>-2742.0605604022849</v>
      </c>
      <c r="AV16" s="16">
        <f>'CCSD(T)'!AV17</f>
        <v>-2742.2433895143949</v>
      </c>
      <c r="AW16" s="24"/>
      <c r="AX16" s="13" t="str">
        <f t="shared" si="5"/>
        <v>05_start</v>
      </c>
      <c r="AY16" s="13" t="s">
        <v>300</v>
      </c>
      <c r="BA16" s="13">
        <v>5.2030000000000003</v>
      </c>
      <c r="BB16" s="13">
        <v>1.2310000000000001</v>
      </c>
      <c r="BC16" s="13">
        <v>3.972</v>
      </c>
      <c r="BD16" s="13">
        <v>0.14799999999999999</v>
      </c>
      <c r="BE16" s="13">
        <v>6.367</v>
      </c>
      <c r="BF16" s="13">
        <v>0</v>
      </c>
      <c r="BG16" s="13" t="s">
        <v>281</v>
      </c>
      <c r="BH16" s="13" t="s">
        <v>282</v>
      </c>
      <c r="BI16" s="13" t="s">
        <v>283</v>
      </c>
      <c r="BJ16" s="13" t="s">
        <v>284</v>
      </c>
      <c r="BK16" s="13" t="s">
        <v>285</v>
      </c>
      <c r="BL16" s="13" t="s">
        <v>286</v>
      </c>
      <c r="BM16" s="13" t="s">
        <v>287</v>
      </c>
    </row>
    <row r="17" spans="1:65" ht="17">
      <c r="A17" s="5" t="s">
        <v>14</v>
      </c>
      <c r="B17" s="50">
        <v>3.0658999999999999E-2</v>
      </c>
      <c r="C17" s="50">
        <v>0.17593800000000001</v>
      </c>
      <c r="D17" s="50">
        <v>0.17593800000000001</v>
      </c>
      <c r="E17" s="50">
        <v>0.19387499999999999</v>
      </c>
      <c r="F17" s="16">
        <v>0.22916400000000001</v>
      </c>
      <c r="G17" s="16">
        <v>0.66427099999999994</v>
      </c>
      <c r="H17" s="23">
        <v>0.744425</v>
      </c>
      <c r="I17" s="16">
        <v>1.396603</v>
      </c>
      <c r="J17" s="16">
        <f t="shared" si="0"/>
        <v>4.1587904621798586</v>
      </c>
      <c r="K17" s="50">
        <f>0.0866393058</f>
        <v>8.6639305799999997E-2</v>
      </c>
      <c r="L17" s="50">
        <f>0.0329681166</f>
        <v>3.29681166E-2</v>
      </c>
      <c r="M17" s="50">
        <f>ABS('DLPNO-CCSD(T1 or T0)'!DU17-'DLPNO-CCSD(T1 or T0)'!DV17)</f>
        <v>1.8326586910057396E-2</v>
      </c>
      <c r="N17" s="50">
        <f>'DLPNO-CCSD(T1 or T0)'!DW17</f>
        <v>1.1318779629569591</v>
      </c>
      <c r="O17" s="50">
        <v>11.325200000000001</v>
      </c>
      <c r="P17" s="50">
        <f t="shared" si="3"/>
        <v>8.8298661392293282E-2</v>
      </c>
      <c r="Q17" s="16">
        <f t="shared" si="1"/>
        <v>0.24014826375341397</v>
      </c>
      <c r="R17" s="16">
        <v>1.6230000000000001E-2</v>
      </c>
      <c r="S17" s="16">
        <f t="shared" si="4"/>
        <v>0.14599999999999999</v>
      </c>
      <c r="T17" s="50">
        <f>'PNO-LCCSD(T)'!V17</f>
        <v>0.26855887835489867</v>
      </c>
      <c r="U17" s="50"/>
      <c r="V17" s="50" t="s">
        <v>120</v>
      </c>
      <c r="W17" s="50">
        <f>'DLPNO-CCSD(T1 or T0)'!CY17</f>
        <v>-0.42835095673374823</v>
      </c>
      <c r="X17" s="50">
        <f>'DLPNO-CCSD(T1 or T0)'!CZ17</f>
        <v>-0.3428304530990296</v>
      </c>
      <c r="Y17" s="50">
        <f>'DLPNO-CCSD(T1 or T0)'!DA17</f>
        <v>-0.67796166207501685</v>
      </c>
      <c r="Z17" s="14">
        <f>'CCSD(T)'!BN18</f>
        <v>-2737.7896918573801</v>
      </c>
      <c r="AA17" s="14">
        <f>'CCSD(T)'!BP18</f>
        <v>-2741.3857941810829</v>
      </c>
      <c r="AB17" s="14">
        <v>-2741.5308429061502</v>
      </c>
      <c r="AC17" s="14">
        <f>'CCSD(T)'!BT18</f>
        <v>-2741.6931808333761</v>
      </c>
      <c r="AD17" s="18" t="s">
        <v>120</v>
      </c>
      <c r="AE17" s="76">
        <f>627.5095*(Z15-Z16)</f>
        <v>-13.850657254033704</v>
      </c>
      <c r="AF17" s="76">
        <f>627.5095*(AA15-AA16)</f>
        <v>-23.528973030768622</v>
      </c>
      <c r="AG17" s="76">
        <f>627.5095*(AB15-AB16)</f>
        <v>-16.960015722030501</v>
      </c>
      <c r="AH17" s="76">
        <f>627.5095*(AC15-AC16)</f>
        <v>-17.135520776397879</v>
      </c>
      <c r="AI17" s="76">
        <f>'DLPNO-CCSD(T1 or T0)'!DO17</f>
        <v>-0.42835095673374823</v>
      </c>
      <c r="AJ17" s="25" t="s">
        <v>14</v>
      </c>
      <c r="AK17" s="55">
        <v>2.9335779228999999E-2</v>
      </c>
      <c r="AL17" s="54">
        <v>0.168854988255</v>
      </c>
      <c r="AM17" s="16"/>
      <c r="AN17" s="16"/>
      <c r="AO17" s="16">
        <v>0.22916400000000001</v>
      </c>
      <c r="AP17" s="16">
        <f t="shared" si="2"/>
        <v>4.2251558539986478</v>
      </c>
      <c r="AQ17" s="16"/>
      <c r="AR17" s="16"/>
      <c r="AS17" s="42">
        <f>'CCSD(T)'!AP18</f>
        <v>-2737.9015105472999</v>
      </c>
      <c r="AT17" s="33">
        <f>'CCSD(T)'!AR18</f>
        <v>-2741.9099699498611</v>
      </c>
      <c r="AU17" s="16">
        <f>'CCSD(T)'!AT18</f>
        <v>-2742.0528024301548</v>
      </c>
      <c r="AV17" s="16">
        <f>'CCSD(T)'!AV18</f>
        <v>-2742.235938778294</v>
      </c>
      <c r="AW17" s="24"/>
      <c r="AX17" s="13" t="str">
        <f t="shared" si="5"/>
        <v>05_ts</v>
      </c>
      <c r="AY17" s="13" t="s">
        <v>301</v>
      </c>
      <c r="BA17" s="13">
        <v>5.1260000000000003</v>
      </c>
      <c r="BB17" s="13">
        <v>1.2310000000000001</v>
      </c>
      <c r="BC17" s="13">
        <v>3.895</v>
      </c>
      <c r="BD17" s="13">
        <v>0.14599999999999999</v>
      </c>
      <c r="BE17" s="13">
        <v>6.3639999999999999</v>
      </c>
      <c r="BF17" s="13">
        <v>0</v>
      </c>
      <c r="BG17" s="13" t="s">
        <v>281</v>
      </c>
      <c r="BH17" s="13" t="s">
        <v>282</v>
      </c>
      <c r="BI17" s="13" t="s">
        <v>283</v>
      </c>
      <c r="BJ17" s="13" t="s">
        <v>284</v>
      </c>
      <c r="BK17" s="13" t="s">
        <v>285</v>
      </c>
      <c r="BL17" s="13" t="s">
        <v>286</v>
      </c>
      <c r="BM17" s="13" t="s">
        <v>287</v>
      </c>
    </row>
    <row r="18" spans="1:65" ht="17">
      <c r="A18" s="5" t="s">
        <v>15</v>
      </c>
      <c r="B18" s="50">
        <v>3.9941723774000001E-2</v>
      </c>
      <c r="C18" s="50">
        <v>0.20383948964599999</v>
      </c>
      <c r="D18" s="50">
        <v>0.20383948964599999</v>
      </c>
      <c r="E18" s="50">
        <v>0.19630950441200001</v>
      </c>
      <c r="F18" s="16">
        <v>0.50933700000000004</v>
      </c>
      <c r="G18" s="16">
        <v>0.84290200000000004</v>
      </c>
      <c r="H18" s="23">
        <v>0.93657500000000005</v>
      </c>
      <c r="I18" s="16">
        <v>1.375354</v>
      </c>
      <c r="J18" s="16">
        <f t="shared" ref="J18:J29" si="6">100*(AC18-AB18)/(AC18-Z18)</f>
        <v>4.4246494700062744</v>
      </c>
      <c r="K18" s="50">
        <v>7.3098735600000006E-2</v>
      </c>
      <c r="L18" s="50">
        <v>4.3414113300000001E-2</v>
      </c>
      <c r="M18" s="50">
        <f>ABS('DLPNO-CCSD(T1 or T0)'!DU18-'DLPNO-CCSD(T1 or T0)'!DV18)</f>
        <v>1.3268393656975588E-2</v>
      </c>
      <c r="N18" s="50">
        <f>'DLPNO-CCSD(T1 or T0)'!DW18</f>
        <v>1.1288144417558308</v>
      </c>
      <c r="O18" s="50">
        <v>9.8834999999999997</v>
      </c>
      <c r="P18" s="50">
        <f t="shared" si="3"/>
        <v>0.10117873223048515</v>
      </c>
      <c r="Q18" s="16">
        <f t="shared" si="1"/>
        <v>0.21732484076433123</v>
      </c>
      <c r="R18" s="16">
        <v>1.5820000000000001E-2</v>
      </c>
      <c r="S18" s="16">
        <f t="shared" si="4"/>
        <v>7.9000000000000001E-2</v>
      </c>
      <c r="T18" s="50">
        <f>'PNO-LCCSD(T)'!V18</f>
        <v>-7.0432342147769944E-2</v>
      </c>
      <c r="U18" s="50"/>
      <c r="V18" s="50" t="s">
        <v>118</v>
      </c>
      <c r="W18" s="50">
        <f>'DLPNO-CCSD(T1 or T0)'!CY18</f>
        <v>-0.21180825919748081</v>
      </c>
      <c r="X18" s="50">
        <f>'DLPNO-CCSD(T1 or T0)'!CZ18</f>
        <v>9.3026615845184679E-2</v>
      </c>
      <c r="Y18" s="50">
        <f>'DLPNO-CCSD(T1 or T0)'!DA18</f>
        <v>-7.482993024575002E-2</v>
      </c>
      <c r="Z18" s="14">
        <f>'CCSD(T)'!BN19</f>
        <v>-2591.7429157086899</v>
      </c>
      <c r="AA18" s="14">
        <f>'CCSD(T)'!BP19</f>
        <v>-2594.2619370743037</v>
      </c>
      <c r="AB18" s="14">
        <f>'CCSD(T)'!BR19</f>
        <v>-2594.4056813047087</v>
      </c>
      <c r="AC18" s="14">
        <f>'CCSD(T)'!BT19</f>
        <v>-2594.5289537208478</v>
      </c>
      <c r="AD18" s="18" t="s">
        <v>118</v>
      </c>
      <c r="AE18" s="76">
        <f>627.5095*(Z20-Z19)</f>
        <v>18.871336811509249</v>
      </c>
      <c r="AF18" s="76">
        <f>627.5095*(AA20-AA19)</f>
        <v>10.291627388504864</v>
      </c>
      <c r="AG18" s="76">
        <f>627.5095*(AB20-AB19)</f>
        <v>13.114071251333515</v>
      </c>
      <c r="AH18" s="76">
        <f>627.5095*(AC20-AC19)</f>
        <v>11.564469261858134</v>
      </c>
      <c r="AI18" s="76">
        <f>'DLPNO-CCSD(T1 or T0)'!DO18</f>
        <v>-0.21180825919748081</v>
      </c>
      <c r="AJ18" s="25" t="s">
        <v>15</v>
      </c>
      <c r="AK18" s="17">
        <v>3.8585000000000001E-2</v>
      </c>
      <c r="AL18" s="16">
        <v>0.192713</v>
      </c>
      <c r="AM18" s="16">
        <v>0.192713</v>
      </c>
      <c r="AN18" s="16">
        <v>0.193276</v>
      </c>
      <c r="AO18" s="16">
        <v>0.50933700000000004</v>
      </c>
      <c r="AP18" s="16">
        <f t="shared" si="2"/>
        <v>4.4092225055737613</v>
      </c>
      <c r="AQ18" s="16">
        <v>6.6653846399999994E-2</v>
      </c>
      <c r="AR18" s="16">
        <v>4.18541069E-2</v>
      </c>
      <c r="AS18" s="42">
        <f>'CCSD(T)'!AP19</f>
        <v>-2591.8065981199902</v>
      </c>
      <c r="AT18" s="33">
        <f>'CCSD(T)'!AR19</f>
        <v>-2594.6080658095175</v>
      </c>
      <c r="AU18" s="16">
        <f>'CCSD(T)'!AT19</f>
        <v>-2594.750781482277</v>
      </c>
      <c r="AV18" s="16">
        <f>'CCSD(T)'!AV19</f>
        <v>-2594.8865849549738</v>
      </c>
      <c r="AW18" s="24"/>
      <c r="AX18" s="13" t="str">
        <f t="shared" si="5"/>
        <v>06_end</v>
      </c>
      <c r="AY18" s="13" t="s">
        <v>302</v>
      </c>
      <c r="BA18" s="13">
        <v>3.9249999999999998</v>
      </c>
      <c r="BB18" s="13">
        <v>0.85299999999999998</v>
      </c>
      <c r="BC18" s="13">
        <v>3.0710000000000002</v>
      </c>
      <c r="BD18" s="13">
        <v>7.9000000000000001E-2</v>
      </c>
      <c r="BE18" s="13">
        <v>4.7430000000000003</v>
      </c>
      <c r="BF18" s="13">
        <v>0</v>
      </c>
      <c r="BG18" s="13" t="s">
        <v>281</v>
      </c>
      <c r="BH18" s="13" t="s">
        <v>282</v>
      </c>
      <c r="BI18" s="13" t="s">
        <v>283</v>
      </c>
      <c r="BJ18" s="13" t="s">
        <v>284</v>
      </c>
      <c r="BK18" s="13" t="s">
        <v>285</v>
      </c>
      <c r="BL18" s="13" t="s">
        <v>286</v>
      </c>
      <c r="BM18" s="13" t="s">
        <v>287</v>
      </c>
    </row>
    <row r="19" spans="1:65" ht="17">
      <c r="A19" s="5" t="s">
        <v>16</v>
      </c>
      <c r="B19" s="50">
        <v>3.8823119927000001E-2</v>
      </c>
      <c r="C19" s="50">
        <v>0.20106937527499999</v>
      </c>
      <c r="D19" s="50">
        <v>0.20106937527499999</v>
      </c>
      <c r="E19" s="50">
        <v>0.19044465103399999</v>
      </c>
      <c r="F19" s="16">
        <v>0.41934199999999999</v>
      </c>
      <c r="G19" s="16">
        <v>0.74711700000000003</v>
      </c>
      <c r="H19" s="23">
        <v>0.83398000000000005</v>
      </c>
      <c r="I19" s="16">
        <v>1.3184089999999999</v>
      </c>
      <c r="J19" s="16">
        <f t="shared" si="6"/>
        <v>4.3706776869572961</v>
      </c>
      <c r="K19" s="50">
        <v>0.1037505224</v>
      </c>
      <c r="L19" s="50">
        <v>2.5113670599999999E-2</v>
      </c>
      <c r="M19" s="50">
        <f>ABS('DLPNO-CCSD(T1 or T0)'!DU19-'DLPNO-CCSD(T1 or T0)'!DV19)</f>
        <v>1.2786328875085518E-2</v>
      </c>
      <c r="N19" s="50">
        <f>'DLPNO-CCSD(T1 or T0)'!DW19</f>
        <v>1.1250152621509624</v>
      </c>
      <c r="O19" s="50">
        <v>10.6051</v>
      </c>
      <c r="P19" s="50">
        <f t="shared" si="3"/>
        <v>9.4294254651064113E-2</v>
      </c>
      <c r="Q19" s="16">
        <f t="shared" si="1"/>
        <v>0.21698113207547168</v>
      </c>
      <c r="R19" s="16">
        <v>1.5769999999999999E-2</v>
      </c>
      <c r="S19" s="16">
        <f t="shared" si="4"/>
        <v>7.5999999999999998E-2</v>
      </c>
      <c r="T19" s="50">
        <f>'PNO-LCCSD(T)'!V19</f>
        <v>0.39322564072255872</v>
      </c>
      <c r="U19" s="50"/>
      <c r="V19" s="50" t="s">
        <v>119</v>
      </c>
      <c r="W19" s="50">
        <f>'DLPNO-CCSD(T1 or T0)'!CY19</f>
        <v>-0.52024163031188664</v>
      </c>
      <c r="X19" s="50">
        <f>'DLPNO-CCSD(T1 or T0)'!CZ19</f>
        <v>-0.9185450213292885</v>
      </c>
      <c r="Y19" s="50">
        <f>'DLPNO-CCSD(T1 or T0)'!DA19</f>
        <v>-0.78390133690021635</v>
      </c>
      <c r="Z19" s="14">
        <f>'CCSD(T)'!BN20</f>
        <v>-2591.74341990221</v>
      </c>
      <c r="AA19" s="14">
        <f>'CCSD(T)'!BP20</f>
        <v>-2594.25823922174</v>
      </c>
      <c r="AB19" s="14">
        <f>'CCSD(T)'!BR20</f>
        <v>-2594.4001924288655</v>
      </c>
      <c r="AC19" s="14">
        <f>'CCSD(T)'!BT20</f>
        <v>-2594.5216185366817</v>
      </c>
      <c r="AD19" s="18" t="s">
        <v>119</v>
      </c>
      <c r="AE19" s="76">
        <f>627.5095*(Z20-Z18)</f>
        <v>18.554950587807635</v>
      </c>
      <c r="AF19" s="76">
        <f>627.5095*(AA20-AA18)</f>
        <v>12.612065001774925</v>
      </c>
      <c r="AG19" s="76">
        <f>627.5095*(AB20-AB18)</f>
        <v>16.558392987252212</v>
      </c>
      <c r="AH19" s="76">
        <f>627.5095*(AC20-AC18)</f>
        <v>16.167367010332409</v>
      </c>
      <c r="AI19" s="76">
        <f>'DLPNO-CCSD(T1 or T0)'!DO19</f>
        <v>-0.52024163031188664</v>
      </c>
      <c r="AJ19" s="25" t="s">
        <v>16</v>
      </c>
      <c r="AK19" s="17">
        <v>3.7616999999999998E-2</v>
      </c>
      <c r="AL19" s="16">
        <v>0.19325200000000001</v>
      </c>
      <c r="AM19" s="16">
        <v>0.19325200000000001</v>
      </c>
      <c r="AN19" s="16">
        <v>0.18684300000000001</v>
      </c>
      <c r="AO19" s="16">
        <v>0.41934199999999999</v>
      </c>
      <c r="AP19" s="16">
        <f t="shared" si="2"/>
        <v>4.3751359425771978</v>
      </c>
      <c r="AQ19" s="16">
        <v>9.9363189000000005E-2</v>
      </c>
      <c r="AR19" s="16">
        <v>2.3713077400000001E-2</v>
      </c>
      <c r="AS19" s="42">
        <f>'CCSD(T)'!AP20</f>
        <v>-2591.8137431672299</v>
      </c>
      <c r="AT19" s="33">
        <f>'CCSD(T)'!AR20</f>
        <v>-2594.6114333670653</v>
      </c>
      <c r="AU19" s="16">
        <f>'CCSD(T)'!AT20</f>
        <v>-2594.7519480443311</v>
      </c>
      <c r="AV19" s="16">
        <f>'CCSD(T)'!AV20</f>
        <v>-2594.8863800865743</v>
      </c>
      <c r="AW19" s="24"/>
      <c r="AX19" s="13" t="str">
        <f t="shared" si="5"/>
        <v>06_start</v>
      </c>
      <c r="AY19" s="13" t="s">
        <v>303</v>
      </c>
      <c r="BA19" s="13">
        <v>3.9220000000000002</v>
      </c>
      <c r="BB19" s="13">
        <v>0.85099999999999998</v>
      </c>
      <c r="BC19" s="13">
        <v>3.0710000000000002</v>
      </c>
      <c r="BD19" s="13">
        <v>7.5999999999999998E-2</v>
      </c>
      <c r="BE19" s="13">
        <v>4.7350000000000003</v>
      </c>
      <c r="BF19" s="13">
        <v>0</v>
      </c>
      <c r="BG19" s="13" t="s">
        <v>281</v>
      </c>
      <c r="BH19" s="13" t="s">
        <v>282</v>
      </c>
      <c r="BI19" s="13" t="s">
        <v>283</v>
      </c>
      <c r="BJ19" s="13" t="s">
        <v>284</v>
      </c>
      <c r="BK19" s="13" t="s">
        <v>285</v>
      </c>
      <c r="BL19" s="13" t="s">
        <v>286</v>
      </c>
      <c r="BM19" s="13" t="s">
        <v>287</v>
      </c>
    </row>
    <row r="20" spans="1:65" ht="17">
      <c r="A20" s="5" t="s">
        <v>17</v>
      </c>
      <c r="B20" s="50">
        <v>3.8723E-2</v>
      </c>
      <c r="C20" s="50">
        <v>0.194661</v>
      </c>
      <c r="D20" s="50">
        <v>0.194661</v>
      </c>
      <c r="E20" s="50">
        <v>0.190332</v>
      </c>
      <c r="F20" s="16">
        <v>0.41265299999999999</v>
      </c>
      <c r="G20" s="16">
        <v>0.75940399999999997</v>
      </c>
      <c r="H20" s="23">
        <v>0.84836400000000001</v>
      </c>
      <c r="I20" s="16">
        <v>1.319955</v>
      </c>
      <c r="J20" s="16">
        <f t="shared" si="6"/>
        <v>4.4409510322537944</v>
      </c>
      <c r="K20" s="50">
        <v>0.10044935839999999</v>
      </c>
      <c r="L20" s="50">
        <v>3.74909774E-2</v>
      </c>
      <c r="M20" s="50">
        <f>ABS('DLPNO-CCSD(T1 or T0)'!DU20-'DLPNO-CCSD(T1 or T0)'!DV20)</f>
        <v>1.3053825297110438E-2</v>
      </c>
      <c r="N20" s="50">
        <f>'DLPNO-CCSD(T1 or T0)'!DW20</f>
        <v>1.1252023711760331</v>
      </c>
      <c r="O20" s="50">
        <v>10.1943</v>
      </c>
      <c r="P20" s="50">
        <f t="shared" si="3"/>
        <v>9.8094032939976261E-2</v>
      </c>
      <c r="Q20" s="16">
        <f t="shared" si="1"/>
        <v>0.21798780487804878</v>
      </c>
      <c r="R20" s="16">
        <v>1.5900000000000001E-2</v>
      </c>
      <c r="S20" s="16">
        <f t="shared" si="4"/>
        <v>7.5999999999999998E-2</v>
      </c>
      <c r="T20" s="50">
        <f>'PNO-LCCSD(T)'!V20</f>
        <v>-0.463657982870332</v>
      </c>
      <c r="U20" s="50"/>
      <c r="V20" s="50" t="s">
        <v>120</v>
      </c>
      <c r="W20" s="50">
        <f>'DLPNO-CCSD(T1 or T0)'!CY20</f>
        <v>0.30843337111440494</v>
      </c>
      <c r="X20" s="50">
        <f>'DLPNO-CCSD(T1 or T0)'!CZ20</f>
        <v>1.0115716371744714</v>
      </c>
      <c r="Y20" s="50">
        <f>'DLPNO-CCSD(T1 or T0)'!DA20</f>
        <v>0.70907140665446411</v>
      </c>
      <c r="Z20" s="14">
        <f>'CCSD(T)'!BN21</f>
        <v>-2591.71334651398</v>
      </c>
      <c r="AA20" s="14">
        <f>'CCSD(T)'!BP21</f>
        <v>-2594.241838470216</v>
      </c>
      <c r="AB20" s="14">
        <v>-2594.3792938269298</v>
      </c>
      <c r="AC20" s="14">
        <f>'CCSD(T)'!BT21</f>
        <v>-2594.5031893826022</v>
      </c>
      <c r="AD20" s="18" t="s">
        <v>120</v>
      </c>
      <c r="AE20" s="76">
        <f>627.5095*(Z18-Z19)</f>
        <v>0.3163862237016119</v>
      </c>
      <c r="AF20" s="76">
        <f>627.5095*(AA18-AA19)</f>
        <v>-2.3204376132700593</v>
      </c>
      <c r="AG20" s="76">
        <f>627.5095*(AB18-AB19)</f>
        <v>-3.4443217359186962</v>
      </c>
      <c r="AH20" s="76">
        <f>627.5095*(AC18-AC19)</f>
        <v>-4.6028977484742732</v>
      </c>
      <c r="AI20" s="76">
        <f>'DLPNO-CCSD(T1 or T0)'!DO20</f>
        <v>0.30843337111440494</v>
      </c>
      <c r="AJ20" s="25" t="s">
        <v>17</v>
      </c>
      <c r="AK20" s="17">
        <v>3.7463000000000003E-2</v>
      </c>
      <c r="AL20" s="16">
        <v>0.18509200000000001</v>
      </c>
      <c r="AM20" s="16">
        <v>0.18509200000000001</v>
      </c>
      <c r="AN20" s="16">
        <v>0.18679499999999999</v>
      </c>
      <c r="AO20" s="16">
        <v>0.41265299999999999</v>
      </c>
      <c r="AP20" s="16">
        <f t="shared" si="2"/>
        <v>4.4306454139864524</v>
      </c>
      <c r="AQ20" s="16">
        <v>9.0200746799999995E-2</v>
      </c>
      <c r="AR20" s="16">
        <v>3.1240319999999999E-2</v>
      </c>
      <c r="AS20" s="42">
        <f>'CCSD(T)'!AP21</f>
        <v>-2591.7800106363402</v>
      </c>
      <c r="AT20" s="33">
        <f>'CCSD(T)'!AR21</f>
        <v>-2594.5918743832367</v>
      </c>
      <c r="AU20" s="16">
        <f>'CCSD(T)'!AT21</f>
        <v>-2594.7282786190008</v>
      </c>
      <c r="AV20" s="16">
        <f>'CCSD(T)'!AV21</f>
        <v>-2594.8649618693289</v>
      </c>
      <c r="AW20" s="24"/>
      <c r="AX20" s="13" t="str">
        <f t="shared" si="5"/>
        <v>06_ts</v>
      </c>
      <c r="AY20" s="13" t="s">
        <v>304</v>
      </c>
      <c r="BA20" s="13">
        <v>3.9359999999999999</v>
      </c>
      <c r="BB20" s="13">
        <v>0.85799999999999998</v>
      </c>
      <c r="BC20" s="13">
        <v>3.0779999999999998</v>
      </c>
      <c r="BD20" s="13">
        <v>7.5999999999999998E-2</v>
      </c>
      <c r="BE20" s="13">
        <v>4.7649999999999997</v>
      </c>
      <c r="BF20" s="13">
        <v>0</v>
      </c>
      <c r="BG20" s="13" t="s">
        <v>281</v>
      </c>
      <c r="BH20" s="13" t="s">
        <v>282</v>
      </c>
      <c r="BI20" s="13" t="s">
        <v>283</v>
      </c>
      <c r="BJ20" s="13" t="s">
        <v>284</v>
      </c>
      <c r="BK20" s="13" t="s">
        <v>285</v>
      </c>
      <c r="BL20" s="13" t="s">
        <v>286</v>
      </c>
      <c r="BM20" s="13" t="s">
        <v>287</v>
      </c>
    </row>
    <row r="21" spans="1:65" ht="17">
      <c r="A21" s="5" t="s">
        <v>18</v>
      </c>
      <c r="B21" s="50">
        <v>4.1772116966E-2</v>
      </c>
      <c r="C21" s="50">
        <v>0.22309310178899999</v>
      </c>
      <c r="D21" s="50">
        <v>0.22309310178899999</v>
      </c>
      <c r="E21" s="50">
        <v>0.19592640978600001</v>
      </c>
      <c r="F21" s="16">
        <v>0.66744000000000003</v>
      </c>
      <c r="G21" s="16">
        <v>0.97946599999999995</v>
      </c>
      <c r="H21" s="23">
        <v>1.076918</v>
      </c>
      <c r="I21" s="16">
        <v>1.5281130000000001</v>
      </c>
      <c r="J21" s="16">
        <f t="shared" si="6"/>
        <v>4.4391727337214011</v>
      </c>
      <c r="K21" s="50">
        <v>0.1110802578</v>
      </c>
      <c r="L21" s="50">
        <v>2.9159823099999999E-2</v>
      </c>
      <c r="M21" s="50">
        <f>ABS('DLPNO-CCSD(T1 or T0)'!DU21-'DLPNO-CCSD(T1 or T0)'!DV21)</f>
        <v>1.3331747150971379E-2</v>
      </c>
      <c r="N21" s="50">
        <f>'DLPNO-CCSD(T1 or T0)'!DW21</f>
        <v>1.1293303903660445</v>
      </c>
      <c r="O21" s="50">
        <v>9.9859000000000009</v>
      </c>
      <c r="P21" s="50">
        <f t="shared" si="3"/>
        <v>0.10014119909071791</v>
      </c>
      <c r="Q21" s="16">
        <f t="shared" si="1"/>
        <v>0.21781170483460557</v>
      </c>
      <c r="R21" s="16">
        <v>1.5869999999999999E-2</v>
      </c>
      <c r="S21" s="16">
        <f t="shared" si="4"/>
        <v>7.9000000000000001E-2</v>
      </c>
      <c r="T21" s="50">
        <f>'PNO-LCCSD(T)'!V21</f>
        <v>-0.42619117644838411</v>
      </c>
      <c r="U21" s="50"/>
      <c r="V21" s="50" t="s">
        <v>118</v>
      </c>
      <c r="W21" s="50">
        <f>'DLPNO-CCSD(T1 or T0)'!CY21</f>
        <v>-0.25137679517271749</v>
      </c>
      <c r="X21" s="50">
        <f>'DLPNO-CCSD(T1 or T0)'!CZ21</f>
        <v>4.1932969905108308E-2</v>
      </c>
      <c r="Y21" s="50">
        <f>'DLPNO-CCSD(T1 or T0)'!DA21</f>
        <v>-0.11723210079267687</v>
      </c>
      <c r="Z21" s="14">
        <f>'CCSD(T)'!BN22</f>
        <v>-2591.7285548448099</v>
      </c>
      <c r="AA21" s="14">
        <f>'CCSD(T)'!BP22</f>
        <v>-2594.2484607743695</v>
      </c>
      <c r="AB21" s="14">
        <f>'CCSD(T)'!BR22</f>
        <v>-2594.392282300053</v>
      </c>
      <c r="AC21" s="14">
        <f>'CCSD(T)'!BT22</f>
        <v>-2594.5160228182931</v>
      </c>
      <c r="AD21" s="18" t="s">
        <v>118</v>
      </c>
      <c r="AE21" s="76">
        <f>627.5095*(Z23-Z22)</f>
        <v>42.679082495058765</v>
      </c>
      <c r="AF21" s="76">
        <f>627.5095*(AA23-AA22)</f>
        <v>23.494565789458413</v>
      </c>
      <c r="AG21" s="76">
        <f>627.5095*(AB23-AB22)</f>
        <v>31.067229410444515</v>
      </c>
      <c r="AH21" s="76">
        <f>627.5095*(AC23-AC22)</f>
        <v>27.591889047985003</v>
      </c>
      <c r="AI21" s="76">
        <f>'DLPNO-CCSD(T1 or T0)'!DO21</f>
        <v>-0.25137679517271749</v>
      </c>
      <c r="AJ21" s="25" t="s">
        <v>18</v>
      </c>
      <c r="AK21" s="17">
        <v>4.0490999999999999E-2</v>
      </c>
      <c r="AL21" s="16">
        <v>0.220915</v>
      </c>
      <c r="AM21" s="16">
        <v>0.220915</v>
      </c>
      <c r="AN21" s="16">
        <v>0.19200300000000001</v>
      </c>
      <c r="AO21" s="16">
        <v>0.66744000000000003</v>
      </c>
      <c r="AP21" s="16">
        <f t="shared" si="2"/>
        <v>4.429382111072929</v>
      </c>
      <c r="AQ21" s="16">
        <v>0.1124823922</v>
      </c>
      <c r="AR21" s="16">
        <v>2.6550321299999999E-2</v>
      </c>
      <c r="AS21" s="42">
        <f>'CCSD(T)'!AP22</f>
        <v>-2591.7923742538801</v>
      </c>
      <c r="AT21" s="33">
        <f>'CCSD(T)'!AR22</f>
        <v>-2594.5939327503484</v>
      </c>
      <c r="AU21" s="16">
        <f>'CCSD(T)'!AT22</f>
        <v>-2594.7367730755209</v>
      </c>
      <c r="AV21" s="16">
        <f>'CCSD(T)'!AV22</f>
        <v>-2594.873236224515</v>
      </c>
      <c r="AW21" s="24"/>
      <c r="AX21" s="13" t="str">
        <f t="shared" si="5"/>
        <v>07_end</v>
      </c>
      <c r="AY21" s="13" t="s">
        <v>305</v>
      </c>
      <c r="BA21" s="13">
        <v>3.93</v>
      </c>
      <c r="BB21" s="13">
        <v>0.85599999999999998</v>
      </c>
      <c r="BC21" s="13">
        <v>3.0739999999999998</v>
      </c>
      <c r="BD21" s="13">
        <v>7.9000000000000001E-2</v>
      </c>
      <c r="BE21" s="13">
        <v>4.7539999999999996</v>
      </c>
      <c r="BF21" s="13">
        <v>0</v>
      </c>
      <c r="BG21" s="13" t="s">
        <v>281</v>
      </c>
      <c r="BH21" s="13" t="s">
        <v>282</v>
      </c>
      <c r="BI21" s="13" t="s">
        <v>283</v>
      </c>
      <c r="BJ21" s="13" t="s">
        <v>284</v>
      </c>
      <c r="BK21" s="13" t="s">
        <v>285</v>
      </c>
      <c r="BL21" s="13" t="s">
        <v>286</v>
      </c>
      <c r="BM21" s="13" t="s">
        <v>287</v>
      </c>
    </row>
    <row r="22" spans="1:65" ht="17">
      <c r="A22" s="5" t="s">
        <v>19</v>
      </c>
      <c r="B22" s="50">
        <v>3.9941723643999998E-2</v>
      </c>
      <c r="C22" s="50">
        <v>0.20383948916200001</v>
      </c>
      <c r="D22" s="50">
        <v>0.20383948916200001</v>
      </c>
      <c r="E22" s="50">
        <v>0.19630950415500001</v>
      </c>
      <c r="F22" s="16">
        <v>0.50879099999999999</v>
      </c>
      <c r="G22" s="16">
        <v>0.84258900000000003</v>
      </c>
      <c r="H22" s="23">
        <v>0.93618400000000002</v>
      </c>
      <c r="I22" s="16">
        <v>1.374817</v>
      </c>
      <c r="J22" s="16">
        <f t="shared" si="6"/>
        <v>4.424649459135745</v>
      </c>
      <c r="K22" s="50">
        <v>7.3098733700000001E-2</v>
      </c>
      <c r="L22" s="50">
        <v>4.3414116199999998E-2</v>
      </c>
      <c r="M22" s="50">
        <f>ABS('DLPNO-CCSD(T1 or T0)'!DU22-'DLPNO-CCSD(T1 or T0)'!DV22)</f>
        <v>1.3269814101335181E-2</v>
      </c>
      <c r="N22" s="50">
        <f>'DLPNO-CCSD(T1 or T0)'!DW22</f>
        <v>1.1288296745938864</v>
      </c>
      <c r="O22" s="50">
        <v>9.8834999999999997</v>
      </c>
      <c r="P22" s="50">
        <f t="shared" si="3"/>
        <v>0.10117873223048515</v>
      </c>
      <c r="Q22" s="16">
        <f t="shared" si="1"/>
        <v>0.21732484076433123</v>
      </c>
      <c r="R22" s="16">
        <v>1.5820000000000001E-2</v>
      </c>
      <c r="S22" s="16">
        <f t="shared" si="4"/>
        <v>7.9000000000000001E-2</v>
      </c>
      <c r="T22" s="50">
        <f>'PNO-LCCSD(T)'!V22</f>
        <v>-0.16684250110884236</v>
      </c>
      <c r="U22" s="50"/>
      <c r="V22" s="50" t="s">
        <v>119</v>
      </c>
      <c r="W22" s="50">
        <f>'DLPNO-CCSD(T1 or T0)'!CY22</f>
        <v>-0.93176766008848233</v>
      </c>
      <c r="X22" s="50">
        <f>'DLPNO-CCSD(T1 or T0)'!CZ22</f>
        <v>-0.88194009634318249</v>
      </c>
      <c r="Y22" s="50">
        <f>'DLPNO-CCSD(T1 or T0)'!DA22</f>
        <v>-1.0022415901550552</v>
      </c>
      <c r="Z22" s="14">
        <f>'CCSD(T)'!BN23</f>
        <v>-2591.7429157114302</v>
      </c>
      <c r="AA22" s="14">
        <f>'CCSD(T)'!BP23</f>
        <v>-2594.2619370741672</v>
      </c>
      <c r="AB22" s="14">
        <f>'CCSD(T)'!BR23</f>
        <v>-2594.4056813052371</v>
      </c>
      <c r="AC22" s="14">
        <f>'CCSD(T)'!BT23</f>
        <v>-2594.5289537209569</v>
      </c>
      <c r="AD22" s="18" t="s">
        <v>119</v>
      </c>
      <c r="AE22" s="76">
        <f>627.5095*(Z23-Z21)</f>
        <v>33.667502262564838</v>
      </c>
      <c r="AF22" s="76">
        <f>627.5095*(AA23-AA21)</f>
        <v>15.038059641534469</v>
      </c>
      <c r="AG22" s="76">
        <f>627.5095*(AB23-AB21)</f>
        <v>22.659226366900395</v>
      </c>
      <c r="AH22" s="76">
        <f>627.5095*(AC23-AC21)</f>
        <v>19.477624782868208</v>
      </c>
      <c r="AI22" s="76">
        <f>'DLPNO-CCSD(T1 or T0)'!DO22</f>
        <v>-0.93176766008848233</v>
      </c>
      <c r="AJ22" s="25" t="s">
        <v>19</v>
      </c>
      <c r="AK22" s="17">
        <v>3.8585000000000001E-2</v>
      </c>
      <c r="AL22" s="16">
        <v>0.192713</v>
      </c>
      <c r="AM22" s="16">
        <v>0.192713</v>
      </c>
      <c r="AN22" s="16">
        <v>0.193276</v>
      </c>
      <c r="AO22" s="16">
        <v>0.50879099999999999</v>
      </c>
      <c r="AP22" s="16">
        <f t="shared" si="2"/>
        <v>4.4092224951735179</v>
      </c>
      <c r="AQ22" s="16">
        <v>6.6653844200000006E-2</v>
      </c>
      <c r="AR22" s="16">
        <v>4.1854109E-2</v>
      </c>
      <c r="AS22" s="42">
        <f>'CCSD(T)'!AP23</f>
        <v>-2591.8065981331802</v>
      </c>
      <c r="AT22" s="33">
        <f>'CCSD(T)'!AR23</f>
        <v>-2594.6080658198603</v>
      </c>
      <c r="AU22" s="16">
        <f>'CCSD(T)'!AT23</f>
        <v>-2594.7507814933956</v>
      </c>
      <c r="AV22" s="16">
        <f>'CCSD(T)'!AV23</f>
        <v>-2594.8865849656618</v>
      </c>
      <c r="AW22" s="24"/>
      <c r="AX22" s="13" t="str">
        <f t="shared" si="5"/>
        <v>07_start</v>
      </c>
      <c r="AY22" s="13" t="s">
        <v>306</v>
      </c>
      <c r="BA22" s="13">
        <v>3.9249999999999998</v>
      </c>
      <c r="BB22" s="13">
        <v>0.85299999999999998</v>
      </c>
      <c r="BC22" s="13">
        <v>3.0710000000000002</v>
      </c>
      <c r="BD22" s="13">
        <v>7.9000000000000001E-2</v>
      </c>
      <c r="BE22" s="13">
        <v>4.7430000000000003</v>
      </c>
      <c r="BF22" s="13">
        <v>0</v>
      </c>
      <c r="BG22" s="13" t="s">
        <v>281</v>
      </c>
      <c r="BH22" s="13" t="s">
        <v>282</v>
      </c>
      <c r="BI22" s="13" t="s">
        <v>283</v>
      </c>
      <c r="BJ22" s="13" t="s">
        <v>284</v>
      </c>
      <c r="BK22" s="13" t="s">
        <v>285</v>
      </c>
      <c r="BL22" s="13" t="s">
        <v>286</v>
      </c>
      <c r="BM22" s="13" t="s">
        <v>287</v>
      </c>
    </row>
    <row r="23" spans="1:65" ht="17">
      <c r="A23" s="5" t="s">
        <v>20</v>
      </c>
      <c r="B23" s="50">
        <v>4.0748952904999997E-2</v>
      </c>
      <c r="C23" s="50">
        <v>0.20569291211400001</v>
      </c>
      <c r="D23" s="50">
        <v>0.20569291211400001</v>
      </c>
      <c r="E23" s="50">
        <v>0.19279087599899999</v>
      </c>
      <c r="F23" s="16">
        <v>0.50383800000000001</v>
      </c>
      <c r="G23" s="16">
        <v>0.88756999999999997</v>
      </c>
      <c r="H23" s="23">
        <v>0.985429</v>
      </c>
      <c r="I23" s="16">
        <v>1.4714400000000001</v>
      </c>
      <c r="J23" s="16">
        <f t="shared" si="6"/>
        <v>4.5838793873796835</v>
      </c>
      <c r="K23" s="50">
        <v>0.1148596108</v>
      </c>
      <c r="L23" s="50">
        <v>6.8055070100000004E-2</v>
      </c>
      <c r="M23" s="50">
        <f>ABS('DLPNO-CCSD(T1 or T0)'!DU23-'DLPNO-CCSD(T1 or T0)'!DV23)</f>
        <v>1.3523459776345503E-2</v>
      </c>
      <c r="N23" s="50">
        <f>'DLPNO-CCSD(T1 or T0)'!DW23</f>
        <v>1.1251318706869784</v>
      </c>
      <c r="O23" s="50">
        <v>9.7796000000000003</v>
      </c>
      <c r="P23" s="50">
        <f t="shared" si="3"/>
        <v>0.10225367090678555</v>
      </c>
      <c r="Q23" s="16">
        <f t="shared" si="1"/>
        <v>0.22053999495331819</v>
      </c>
      <c r="R23" s="16">
        <v>1.6199999999999999E-2</v>
      </c>
      <c r="S23" s="16">
        <f t="shared" si="4"/>
        <v>8.1000000000000003E-2</v>
      </c>
      <c r="T23" s="50">
        <f>'PNO-LCCSD(T)'!V23</f>
        <v>-0.25934867533954176</v>
      </c>
      <c r="U23" s="50"/>
      <c r="V23" s="50" t="s">
        <v>120</v>
      </c>
      <c r="W23" s="50">
        <f>'DLPNO-CCSD(T1 or T0)'!CY23</f>
        <v>0.68039086491576839</v>
      </c>
      <c r="X23" s="50">
        <f>'DLPNO-CCSD(T1 or T0)'!CZ23</f>
        <v>0.92387306624828724</v>
      </c>
      <c r="Y23" s="50">
        <f>'DLPNO-CCSD(T1 or T0)'!DA23</f>
        <v>0.88500948936237656</v>
      </c>
      <c r="Z23" s="14">
        <f>'CCSD(T)'!BN24</f>
        <v>-2591.6749022670201</v>
      </c>
      <c r="AA23" s="14">
        <f>'CCSD(T)'!BP24</f>
        <v>-2594.224496101896</v>
      </c>
      <c r="AB23" s="14">
        <f>'CCSD(T)'!BR24</f>
        <v>-2594.3561725258314</v>
      </c>
      <c r="AC23" s="14">
        <f>'CCSD(T)'!BT24</f>
        <v>-2594.4849832487203</v>
      </c>
      <c r="AD23" s="18" t="s">
        <v>120</v>
      </c>
      <c r="AE23" s="76">
        <f>627.5095*(Z21-Z22)</f>
        <v>9.0115802324939285</v>
      </c>
      <c r="AF23" s="76">
        <f>627.5095*(AA21-AA22)</f>
        <v>8.4565061479239443</v>
      </c>
      <c r="AG23" s="76">
        <f>627.5095*(AB21-AB22)</f>
        <v>8.4080030435441167</v>
      </c>
      <c r="AH23" s="76">
        <f>627.5095*(AC21-AC22)</f>
        <v>8.1142642651167964</v>
      </c>
      <c r="AI23" s="76">
        <f>'DLPNO-CCSD(T1 or T0)'!DO23</f>
        <v>0.68039086491576839</v>
      </c>
      <c r="AJ23" s="25" t="s">
        <v>20</v>
      </c>
      <c r="AK23" s="17">
        <v>3.9528000000000001E-2</v>
      </c>
      <c r="AL23" s="16">
        <v>0.19611899999999999</v>
      </c>
      <c r="AM23" s="16">
        <v>0.19611899999999999</v>
      </c>
      <c r="AN23" s="16">
        <v>0.191387</v>
      </c>
      <c r="AO23" s="16">
        <v>0.50383800000000001</v>
      </c>
      <c r="AP23" s="16">
        <f t="shared" si="2"/>
        <v>4.5618366216400767</v>
      </c>
      <c r="AQ23" s="16">
        <v>0.10012886880000001</v>
      </c>
      <c r="AR23" s="16">
        <v>6.7969249999999995E-2</v>
      </c>
      <c r="AS23" s="42">
        <f>'CCSD(T)'!AP24</f>
        <v>-2591.7372972546</v>
      </c>
      <c r="AT23" s="33">
        <f>'CCSD(T)'!AR24</f>
        <v>-2594.572430004137</v>
      </c>
      <c r="AU23" s="16">
        <f>'CCSD(T)'!AT24</f>
        <v>-2594.7023748939637</v>
      </c>
      <c r="AV23" s="16">
        <f>'CCSD(T)'!AV24</f>
        <v>-2594.8441022625807</v>
      </c>
      <c r="AW23" s="24"/>
      <c r="AX23" s="13" t="str">
        <f t="shared" si="5"/>
        <v>07_ts</v>
      </c>
      <c r="AY23" s="13" t="s">
        <v>307</v>
      </c>
      <c r="BA23" s="13">
        <v>3.9630000000000001</v>
      </c>
      <c r="BB23" s="13">
        <v>0.874</v>
      </c>
      <c r="BC23" s="13">
        <v>3.089</v>
      </c>
      <c r="BD23" s="13">
        <v>8.1000000000000003E-2</v>
      </c>
      <c r="BE23" s="13">
        <v>4.827</v>
      </c>
      <c r="BF23" s="13">
        <v>0</v>
      </c>
      <c r="BG23" s="13" t="s">
        <v>281</v>
      </c>
      <c r="BH23" s="13" t="s">
        <v>282</v>
      </c>
      <c r="BI23" s="13" t="s">
        <v>283</v>
      </c>
      <c r="BJ23" s="13" t="s">
        <v>284</v>
      </c>
      <c r="BK23" s="13" t="s">
        <v>285</v>
      </c>
      <c r="BL23" s="13" t="s">
        <v>286</v>
      </c>
      <c r="BM23" s="13" t="s">
        <v>287</v>
      </c>
    </row>
    <row r="24" spans="1:65" ht="17">
      <c r="A24" s="5" t="s">
        <v>21</v>
      </c>
      <c r="B24" s="50">
        <v>3.4430000000000002E-2</v>
      </c>
      <c r="C24" s="50">
        <v>0.24177499999999999</v>
      </c>
      <c r="D24" s="50">
        <v>0.24177499999999999</v>
      </c>
      <c r="E24" s="50">
        <v>0.20161599999999999</v>
      </c>
      <c r="F24" s="16">
        <v>0.41714099999999998</v>
      </c>
      <c r="G24" s="16">
        <v>1.002243</v>
      </c>
      <c r="H24" s="23">
        <v>1.106582</v>
      </c>
      <c r="I24" s="16">
        <v>1.986758</v>
      </c>
      <c r="J24" s="16">
        <f t="shared" si="6"/>
        <v>4.6897500627349658</v>
      </c>
      <c r="K24" s="50">
        <v>9.7706513600000003E-2</v>
      </c>
      <c r="L24" s="50">
        <v>7.4989248499999994E-2</v>
      </c>
      <c r="M24" s="50">
        <f>ABS('DLPNO-CCSD(T1 or T0)'!DU24-'DLPNO-CCSD(T1 or T0)'!DV24)</f>
        <v>2.1910723276827054E-2</v>
      </c>
      <c r="N24" s="50">
        <f>'DLPNO-CCSD(T1 or T0)'!DW24</f>
        <v>1.1041428398741462</v>
      </c>
      <c r="O24" s="50">
        <v>10.5701</v>
      </c>
      <c r="P24" s="50">
        <f t="shared" si="3"/>
        <v>9.4606484328435866E-2</v>
      </c>
      <c r="Q24" s="16">
        <f t="shared" si="1"/>
        <v>0.25251359815394758</v>
      </c>
      <c r="R24" s="16">
        <v>1.6539999999999999E-2</v>
      </c>
      <c r="S24" s="16">
        <f t="shared" si="4"/>
        <v>0.107</v>
      </c>
      <c r="T24" s="50">
        <f>'PNO-LCCSD(T)'!V24</f>
        <v>-2.0139642249480829</v>
      </c>
      <c r="U24" s="50"/>
      <c r="V24" s="50" t="s">
        <v>118</v>
      </c>
      <c r="W24" s="50">
        <f>'DLPNO-CCSD(T1 or T0)'!CY24</f>
        <v>2.1364867807006718</v>
      </c>
      <c r="X24" s="50">
        <f>'DLPNO-CCSD(T1 or T0)'!CZ24</f>
        <v>3.1184506688875189</v>
      </c>
      <c r="Y24" s="50">
        <f>'DLPNO-CCSD(T1 or T0)'!DA24</f>
        <v>3.6752630214270923</v>
      </c>
      <c r="Z24" s="14">
        <f>'CCSD(T)'!BN25</f>
        <v>-2616.5634034448399</v>
      </c>
      <c r="AA24" s="14">
        <f>'CCSD(T)'!BP25</f>
        <v>-2621.3199548404582</v>
      </c>
      <c r="AB24" s="14">
        <v>-2621.4893606292899</v>
      </c>
      <c r="AC24" s="14">
        <f>'CCSD(T)'!BT25</f>
        <v>-2621.7317428287911</v>
      </c>
      <c r="AD24" s="18" t="s">
        <v>118</v>
      </c>
      <c r="AE24" s="76">
        <f>627.5095*(Z26-Z25)</f>
        <v>20.34768195763969</v>
      </c>
      <c r="AF24" s="76">
        <f>627.5095*(AA26-AA25)</f>
        <v>45.225251887604969</v>
      </c>
      <c r="AG24" s="76">
        <f>627.5095*(AB26-AB25)</f>
        <v>35.412997716831264</v>
      </c>
      <c r="AH24" s="76">
        <f>627.5095*(AC26-AC25)</f>
        <v>36.177212713715235</v>
      </c>
      <c r="AI24" s="76">
        <f>'DLPNO-CCSD(T1 or T0)'!DO24</f>
        <v>2.1364867807006718</v>
      </c>
      <c r="AJ24" s="25" t="s">
        <v>21</v>
      </c>
      <c r="AK24" s="16"/>
      <c r="AL24" s="16"/>
      <c r="AM24" s="16"/>
      <c r="AN24" s="16"/>
      <c r="AO24" s="16">
        <v>0.41714099999999998</v>
      </c>
      <c r="AP24" s="16">
        <f t="shared" si="2"/>
        <v>4.6950317962067656</v>
      </c>
      <c r="AQ24" s="16"/>
      <c r="AR24" s="16"/>
      <c r="AS24" s="42">
        <f>'CCSD(T)'!AP25</f>
        <v>-2616.6651767304302</v>
      </c>
      <c r="AT24" s="33">
        <f>'CCSD(T)'!AR25</f>
        <v>-2621.7883501668753</v>
      </c>
      <c r="AU24" s="16">
        <f>'CCSD(T)'!AT25</f>
        <v>-2621.960631465663</v>
      </c>
      <c r="AV24" s="16">
        <f>'CCSD(T)'!AV25</f>
        <v>-2622.22150273844</v>
      </c>
      <c r="AW24" s="24"/>
      <c r="AX24" s="13" t="str">
        <f t="shared" si="5"/>
        <v>08_end</v>
      </c>
      <c r="AY24" s="13" t="s">
        <v>308</v>
      </c>
      <c r="BA24" s="13">
        <v>6.0670000000000002</v>
      </c>
      <c r="BB24" s="13">
        <v>1.532</v>
      </c>
      <c r="BC24" s="13">
        <v>4.5339999999999998</v>
      </c>
      <c r="BD24" s="13">
        <v>0.107</v>
      </c>
      <c r="BE24" s="13">
        <v>7.6239999999999997</v>
      </c>
      <c r="BF24" s="13">
        <v>0</v>
      </c>
      <c r="BG24" s="13" t="s">
        <v>281</v>
      </c>
      <c r="BH24" s="13" t="s">
        <v>282</v>
      </c>
      <c r="BI24" s="13" t="s">
        <v>283</v>
      </c>
      <c r="BJ24" s="13" t="s">
        <v>284</v>
      </c>
      <c r="BK24" s="13" t="s">
        <v>285</v>
      </c>
      <c r="BL24" s="13" t="s">
        <v>286</v>
      </c>
      <c r="BM24" s="13" t="s">
        <v>287</v>
      </c>
    </row>
    <row r="25" spans="1:65" ht="17">
      <c r="A25" s="5" t="s">
        <v>22</v>
      </c>
      <c r="B25" s="50">
        <v>3.3105999999999997E-2</v>
      </c>
      <c r="C25" s="50">
        <v>0.23184399999999999</v>
      </c>
      <c r="D25" s="50">
        <v>0.23184399999999999</v>
      </c>
      <c r="E25" s="50">
        <v>0.19803799999999999</v>
      </c>
      <c r="F25" s="16">
        <v>0.69419399999999998</v>
      </c>
      <c r="G25" s="16">
        <v>1.305598</v>
      </c>
      <c r="H25" s="23">
        <v>1.4144840000000001</v>
      </c>
      <c r="I25" s="16">
        <v>2.3388390000000001</v>
      </c>
      <c r="J25" s="16">
        <f t="shared" si="6"/>
        <v>4.7193952665611079</v>
      </c>
      <c r="K25" s="50">
        <v>8.2383042099999998E-2</v>
      </c>
      <c r="L25" s="50">
        <v>4.8694690999999998E-2</v>
      </c>
      <c r="M25" s="50">
        <f>ABS('DLPNO-CCSD(T1 or T0)'!DU25-'DLPNO-CCSD(T1 or T0)'!DV25)</f>
        <v>2.1739969940901382E-2</v>
      </c>
      <c r="N25" s="50">
        <f>'DLPNO-CCSD(T1 or T0)'!DW25</f>
        <v>1.102597426076426</v>
      </c>
      <c r="O25" s="50">
        <v>8.6310000000000002</v>
      </c>
      <c r="P25" s="50">
        <f t="shared" si="3"/>
        <v>0.11586142973004286</v>
      </c>
      <c r="Q25" s="16">
        <f t="shared" si="1"/>
        <v>0.25222551928783382</v>
      </c>
      <c r="R25" s="16">
        <v>1.651E-2</v>
      </c>
      <c r="S25" s="16">
        <f t="shared" si="4"/>
        <v>0.10100000000000001</v>
      </c>
      <c r="T25" s="50">
        <f>'PNO-LCCSD(T)'!V25</f>
        <v>-3.7878879658975464</v>
      </c>
      <c r="U25" s="50"/>
      <c r="V25" s="50" t="s">
        <v>119</v>
      </c>
      <c r="W25" s="50">
        <f>'DLPNO-CCSD(T1 or T0)'!CY25</f>
        <v>0.89484102816688704</v>
      </c>
      <c r="X25" s="50">
        <f>'DLPNO-CCSD(T1 or T0)'!CZ25</f>
        <v>2.033901100692642</v>
      </c>
      <c r="Y25" s="50">
        <f>'DLPNO-CCSD(T1 or T0)'!DA25</f>
        <v>2.6978627937782527</v>
      </c>
      <c r="Z25" s="14">
        <f>'CCSD(T)'!BN26</f>
        <v>-2616.5658641372102</v>
      </c>
      <c r="AA25" s="14">
        <f>'CCSD(T)'!BP26</f>
        <v>-2621.3258556166115</v>
      </c>
      <c r="AB25" s="14">
        <v>-2621.4947908799199</v>
      </c>
      <c r="AC25" s="14">
        <f>'CCSD(T)'!BT26</f>
        <v>-2621.7389282214476</v>
      </c>
      <c r="AD25" s="18" t="s">
        <v>119</v>
      </c>
      <c r="AE25" s="76">
        <f>627.5095*(Z26-Z24)</f>
        <v>18.803574118712927</v>
      </c>
      <c r="AF25" s="76">
        <f>627.5095*(AA26-AA24)</f>
        <v>41.522458794011037</v>
      </c>
      <c r="AG25" s="76">
        <f>627.5095*(AB26-AB24)</f>
        <v>32.00546385908131</v>
      </c>
      <c r="AH25" s="76">
        <f>627.5095*(AC26-AC24)</f>
        <v>31.668310560507297</v>
      </c>
      <c r="AI25" s="76">
        <f>'DLPNO-CCSD(T1 or T0)'!DO25</f>
        <v>0.89484102816688704</v>
      </c>
      <c r="AJ25" s="25" t="s">
        <v>22</v>
      </c>
      <c r="AK25" s="16"/>
      <c r="AL25" s="16"/>
      <c r="AM25" s="16"/>
      <c r="AN25" s="16"/>
      <c r="AO25" s="16">
        <v>0.69419399999999998</v>
      </c>
      <c r="AP25" s="16">
        <f t="shared" si="2"/>
        <v>4.7186688839366333</v>
      </c>
      <c r="AQ25" s="16"/>
      <c r="AR25" s="16"/>
      <c r="AS25" s="42">
        <f>'CCSD(T)'!AP26</f>
        <v>-2616.6682896728098</v>
      </c>
      <c r="AT25" s="33">
        <f>'CCSD(T)'!AR26</f>
        <v>-2621.794653540519</v>
      </c>
      <c r="AU25" s="16">
        <f>'CCSD(T)'!AT26</f>
        <v>-2621.9664929304176</v>
      </c>
      <c r="AV25" s="16">
        <f>'CCSD(T)'!AV26</f>
        <v>-2622.2288787153307</v>
      </c>
      <c r="AW25" s="24"/>
      <c r="AX25" s="13" t="str">
        <f t="shared" si="5"/>
        <v>08_start</v>
      </c>
      <c r="AY25" s="13" t="s">
        <v>309</v>
      </c>
      <c r="BA25" s="13">
        <v>6.0659999999999998</v>
      </c>
      <c r="BB25" s="13">
        <v>1.53</v>
      </c>
      <c r="BC25" s="13">
        <v>4.5369999999999999</v>
      </c>
      <c r="BD25" s="13">
        <v>0.10100000000000001</v>
      </c>
      <c r="BE25" s="13">
        <v>7.6159999999999997</v>
      </c>
      <c r="BF25" s="13">
        <v>0</v>
      </c>
      <c r="BG25" s="13" t="s">
        <v>281</v>
      </c>
      <c r="BH25" s="13" t="s">
        <v>282</v>
      </c>
      <c r="BI25" s="13" t="s">
        <v>283</v>
      </c>
      <c r="BJ25" s="13" t="s">
        <v>284</v>
      </c>
      <c r="BK25" s="13" t="s">
        <v>285</v>
      </c>
      <c r="BL25" s="13" t="s">
        <v>286</v>
      </c>
      <c r="BM25" s="13" t="s">
        <v>287</v>
      </c>
    </row>
    <row r="26" spans="1:65" ht="18" thickBot="1">
      <c r="A26" s="5" t="s">
        <v>23</v>
      </c>
      <c r="B26" s="51">
        <v>3.7034999999999998E-2</v>
      </c>
      <c r="C26" s="51">
        <v>0.320683</v>
      </c>
      <c r="D26" s="51">
        <v>0.320683</v>
      </c>
      <c r="E26" s="51">
        <v>0.21612899999999999</v>
      </c>
      <c r="F26" s="16">
        <v>1.1755789999999999</v>
      </c>
      <c r="G26" s="16">
        <v>1.5507420000000001</v>
      </c>
      <c r="H26" s="23">
        <v>1.689279</v>
      </c>
      <c r="I26" s="16">
        <v>2.4175339999999998</v>
      </c>
      <c r="J26" s="16">
        <f t="shared" si="6"/>
        <v>4.7188641462428755</v>
      </c>
      <c r="K26" s="51">
        <v>9.4172808199999999E-2</v>
      </c>
      <c r="L26" s="51">
        <v>4.7031193999999998E-2</v>
      </c>
      <c r="M26" s="50">
        <f>ABS('DLPNO-CCSD(T1 or T0)'!DU26-'DLPNO-CCSD(T1 or T0)'!DV26)</f>
        <v>2.0852633011918947E-2</v>
      </c>
      <c r="N26" s="50">
        <f>'DLPNO-CCSD(T1 or T0)'!DW26</f>
        <v>1.099719377822745</v>
      </c>
      <c r="O26" s="50">
        <v>8.7691999999999997</v>
      </c>
      <c r="P26" s="50">
        <f t="shared" si="3"/>
        <v>0.11403548784381699</v>
      </c>
      <c r="Q26" s="16">
        <f t="shared" si="1"/>
        <v>0.25049668874172182</v>
      </c>
      <c r="R26" s="16">
        <v>1.6330000000000001E-2</v>
      </c>
      <c r="S26" s="16">
        <f t="shared" si="4"/>
        <v>9.8000000000000004E-2</v>
      </c>
      <c r="T26" s="50">
        <f>'PNO-LCCSD(T)'!V26</f>
        <v>1.7739237409494675</v>
      </c>
      <c r="U26" s="50"/>
      <c r="V26" s="50" t="s">
        <v>120</v>
      </c>
      <c r="W26" s="50">
        <f>'DLPNO-CCSD(T1 or T0)'!CY26</f>
        <v>1.2416457525337745</v>
      </c>
      <c r="X26" s="50">
        <f>'DLPNO-CCSD(T1 or T0)'!CZ26</f>
        <v>1.0845495681948778</v>
      </c>
      <c r="Y26" s="50">
        <f>'DLPNO-CCSD(T1 or T0)'!DA26</f>
        <v>0.97740022764884227</v>
      </c>
      <c r="Z26" s="14">
        <f>'CCSD(T)'!BN27</f>
        <v>-2616.5334380433301</v>
      </c>
      <c r="AA26" s="14">
        <f>'CCSD(T)'!BP27</f>
        <v>-2621.2537845931647</v>
      </c>
      <c r="AB26" s="14">
        <v>-2621.4383566781798</v>
      </c>
      <c r="AC26" s="14">
        <f>'CCSD(T)'!BT27</f>
        <v>-2621.6812761656402</v>
      </c>
      <c r="AD26" s="18" t="s">
        <v>120</v>
      </c>
      <c r="AE26" s="76">
        <f>627.5095*(Z24-Z25)</f>
        <v>1.5441078389267644</v>
      </c>
      <c r="AF26" s="76">
        <f>627.5095*(AA24-AA25)</f>
        <v>3.7027930935939262</v>
      </c>
      <c r="AG26" s="76">
        <f>627.5095*(AB24-AB25)</f>
        <v>3.407533857749959</v>
      </c>
      <c r="AH26" s="76">
        <f>627.5095*(AC24-AC25)</f>
        <v>4.5089021532079387</v>
      </c>
      <c r="AI26" s="76">
        <f>'DLPNO-CCSD(T1 or T0)'!DO26</f>
        <v>1.2416457525337745</v>
      </c>
      <c r="AJ26" s="25" t="s">
        <v>23</v>
      </c>
      <c r="AK26" s="16"/>
      <c r="AL26" s="16"/>
      <c r="AM26" s="16"/>
      <c r="AN26" s="16"/>
      <c r="AO26" s="16">
        <v>1.1755789999999999</v>
      </c>
      <c r="AP26" s="16">
        <f t="shared" si="2"/>
        <v>4.7140620144541199</v>
      </c>
      <c r="AQ26" s="16"/>
      <c r="AR26" s="16"/>
      <c r="AS26" s="42">
        <f>'CCSD(T)'!AP27</f>
        <v>-2616.6355726697502</v>
      </c>
      <c r="AT26" s="33">
        <f>'CCSD(T)'!AR27</f>
        <v>-2621.7207597542242</v>
      </c>
      <c r="AU26" s="16">
        <f>'CCSD(T)'!AT27</f>
        <v>-2621.909131701952</v>
      </c>
      <c r="AV26" s="16">
        <f>'CCSD(T)'!AV27</f>
        <v>-2622.1700294255852</v>
      </c>
      <c r="AW26" s="24"/>
      <c r="AX26" s="13" t="str">
        <f t="shared" si="5"/>
        <v>08_ts</v>
      </c>
      <c r="AY26" s="13" t="s">
        <v>310</v>
      </c>
      <c r="BA26" s="13">
        <v>6.04</v>
      </c>
      <c r="BB26" s="13">
        <v>1.5129999999999999</v>
      </c>
      <c r="BC26" s="13">
        <v>4.5259999999999998</v>
      </c>
      <c r="BD26" s="13">
        <v>9.8000000000000004E-2</v>
      </c>
      <c r="BE26" s="13">
        <v>7.5540000000000003</v>
      </c>
      <c r="BF26" s="13">
        <v>0</v>
      </c>
      <c r="BG26" s="13" t="s">
        <v>281</v>
      </c>
      <c r="BH26" s="13" t="s">
        <v>282</v>
      </c>
      <c r="BI26" s="13" t="s">
        <v>283</v>
      </c>
      <c r="BJ26" s="13" t="s">
        <v>284</v>
      </c>
      <c r="BK26" s="13" t="s">
        <v>285</v>
      </c>
      <c r="BL26" s="13" t="s">
        <v>286</v>
      </c>
      <c r="BM26" s="13" t="s">
        <v>287</v>
      </c>
    </row>
    <row r="27" spans="1:65" ht="17">
      <c r="A27" s="5" t="s">
        <v>24</v>
      </c>
      <c r="B27" s="51">
        <v>4.9907E-2</v>
      </c>
      <c r="C27" s="51">
        <v>0.51338700000000004</v>
      </c>
      <c r="D27" s="51">
        <v>0.51338700000000004</v>
      </c>
      <c r="E27" s="51">
        <v>0.29575099999999999</v>
      </c>
      <c r="F27" s="16">
        <v>0.82314900000000002</v>
      </c>
      <c r="G27" s="16">
        <v>1.469527</v>
      </c>
      <c r="H27" s="23">
        <v>1.5617620000000001</v>
      </c>
      <c r="I27" s="16">
        <v>2.468702</v>
      </c>
      <c r="J27" s="16">
        <f>100*(AC27-AB27)/(AC27-Z27)</f>
        <v>4.9489610930050798</v>
      </c>
      <c r="K27" s="51">
        <v>0.19384529810000001</v>
      </c>
      <c r="L27" s="51">
        <v>6.6049073E-2</v>
      </c>
      <c r="M27" s="50">
        <f>ABS('DLPNO-CCSD(T1 or T0)'!DU27-'DLPNO-CCSD(T1 or T0)'!DV27)</f>
        <v>2.4104576953940193E-2</v>
      </c>
      <c r="N27" s="50">
        <f>'DLPNO-CCSD(T1 or T0)'!DW27</f>
        <v>1.1112839632512674</v>
      </c>
      <c r="O27" s="50">
        <v>7.3849999999999998</v>
      </c>
      <c r="P27" s="50">
        <f t="shared" si="3"/>
        <v>0.13540961408259986</v>
      </c>
      <c r="Q27" s="16">
        <f t="shared" si="1"/>
        <v>0.2564563582870219</v>
      </c>
      <c r="R27" s="16">
        <v>1.6930000000000001E-2</v>
      </c>
      <c r="S27" s="16">
        <f t="shared" si="4"/>
        <v>0.11700000000000001</v>
      </c>
      <c r="T27" s="50">
        <f>'PNO-LCCSD(T)'!V27</f>
        <v>-5.8149759230953713</v>
      </c>
      <c r="U27" s="50"/>
      <c r="V27" s="50" t="s">
        <v>118</v>
      </c>
      <c r="W27" s="50">
        <f>'DLPNO-CCSD(T1 or T0)'!CY27</f>
        <v>2.4035058125988868</v>
      </c>
      <c r="X27" s="50">
        <f>'DLPNO-CCSD(T1 or T0)'!CZ27</f>
        <v>3.8083960835980939</v>
      </c>
      <c r="Y27" s="50">
        <f>'DLPNO-CCSD(T1 or T0)'!DA27</f>
        <v>3.4224173290844142</v>
      </c>
      <c r="Z27" s="14">
        <f>'CCSD(T)'!BN28</f>
        <v>-2616.4744034523501</v>
      </c>
      <c r="AA27" s="14">
        <f>'CCSD(T)'!BP28</f>
        <v>-2621.2700263452389</v>
      </c>
      <c r="AB27" s="14">
        <f>'CCSD(T)'!BR28</f>
        <v>-2621.4504827827636</v>
      </c>
      <c r="AC27" s="14">
        <f>'CCSD(T)'!BT28</f>
        <v>-2621.7095690934984</v>
      </c>
      <c r="AD27" s="18" t="s">
        <v>118</v>
      </c>
      <c r="AE27" s="76">
        <f>627.5095*(Z29-Z28)</f>
        <v>48.224298454840074</v>
      </c>
      <c r="AF27" s="79">
        <f>627.5095*(AA29-AA28)</f>
        <v>31.73695943915796</v>
      </c>
      <c r="AG27" s="76">
        <f>627.5095*(AB29-AB28)</f>
        <v>33.089328218404333</v>
      </c>
      <c r="AH27" s="76">
        <f>627.5095*(AC29-AC28)</f>
        <v>29.195662023077116</v>
      </c>
      <c r="AI27" s="76">
        <f>'DLPNO-CCSD(T1 or T0)'!DO27</f>
        <v>2.4035058125988868</v>
      </c>
      <c r="AJ27" s="25" t="s">
        <v>24</v>
      </c>
      <c r="AK27" s="16"/>
      <c r="AL27" s="16"/>
      <c r="AM27" s="16"/>
      <c r="AN27" s="16"/>
      <c r="AO27" s="16">
        <v>0.82314900000000002</v>
      </c>
      <c r="AP27" s="16">
        <f t="shared" si="2"/>
        <v>4.9712479849323232</v>
      </c>
      <c r="AQ27" s="16"/>
      <c r="AR27" s="16"/>
      <c r="AS27" s="42">
        <f>'CCSD(T)'!AP28</f>
        <v>-2616.5762808632298</v>
      </c>
      <c r="AT27" s="33">
        <f>'CCSD(T)'!AR28</f>
        <v>-2621.7387922115208</v>
      </c>
      <c r="AU27" s="16">
        <f>'CCSD(T)'!AT28</f>
        <v>-2621.9205718288827</v>
      </c>
      <c r="AV27" s="16">
        <f>'CCSD(T)'!AV28</f>
        <v>-2622.2001482216115</v>
      </c>
      <c r="AW27" s="24"/>
      <c r="AX27" s="13" t="str">
        <f t="shared" si="5"/>
        <v>09_end</v>
      </c>
      <c r="AY27" s="13" t="s">
        <v>311</v>
      </c>
      <c r="BA27" s="13">
        <v>6.1180000000000003</v>
      </c>
      <c r="BB27" s="13">
        <v>1.569</v>
      </c>
      <c r="BC27" s="13">
        <v>4.55</v>
      </c>
      <c r="BD27" s="13">
        <v>0.11700000000000001</v>
      </c>
      <c r="BE27" s="13">
        <v>7.7560000000000002</v>
      </c>
      <c r="BF27" s="13">
        <v>0</v>
      </c>
      <c r="BG27" s="13" t="s">
        <v>281</v>
      </c>
      <c r="BH27" s="13" t="s">
        <v>282</v>
      </c>
      <c r="BI27" s="13" t="s">
        <v>283</v>
      </c>
      <c r="BJ27" s="13" t="s">
        <v>284</v>
      </c>
      <c r="BK27" s="13" t="s">
        <v>285</v>
      </c>
      <c r="BL27" s="13" t="s">
        <v>286</v>
      </c>
      <c r="BM27" s="13" t="s">
        <v>287</v>
      </c>
    </row>
    <row r="28" spans="1:65" ht="17">
      <c r="A28" s="5" t="s">
        <v>25</v>
      </c>
      <c r="B28" s="51">
        <v>3.4430000000000002E-2</v>
      </c>
      <c r="C28" s="51">
        <v>0.24177499999999999</v>
      </c>
      <c r="D28" s="51">
        <v>0.24177499999999999</v>
      </c>
      <c r="E28" s="51">
        <v>0.20161599999999999</v>
      </c>
      <c r="F28" s="16">
        <v>0.418632</v>
      </c>
      <c r="G28" s="16">
        <v>1.0019579999999999</v>
      </c>
      <c r="H28" s="23">
        <v>1.106268</v>
      </c>
      <c r="I28" s="16">
        <v>1.9862230000000001</v>
      </c>
      <c r="J28" s="16">
        <f t="shared" si="6"/>
        <v>4.6897500630035562</v>
      </c>
      <c r="K28" s="51">
        <v>9.7706513300000006E-2</v>
      </c>
      <c r="L28" s="51">
        <v>7.4989247800000006E-2</v>
      </c>
      <c r="M28" s="50">
        <f>ABS('DLPNO-CCSD(T1 or T0)'!DU28-'DLPNO-CCSD(T1 or T0)'!DV28)</f>
        <v>2.1917230642061331E-2</v>
      </c>
      <c r="N28" s="50">
        <f>'DLPNO-CCSD(T1 or T0)'!DW28</f>
        <v>1.1041703386785016</v>
      </c>
      <c r="O28" s="50">
        <v>10.5701</v>
      </c>
      <c r="P28" s="50">
        <f t="shared" si="3"/>
        <v>9.4606484328435866E-2</v>
      </c>
      <c r="Q28" s="16">
        <f t="shared" si="1"/>
        <v>0.25251359815394758</v>
      </c>
      <c r="R28" s="16">
        <v>1.6539999999999999E-2</v>
      </c>
      <c r="S28" s="16">
        <f t="shared" si="4"/>
        <v>0.107</v>
      </c>
      <c r="T28" s="50">
        <f>'PNO-LCCSD(T)'!V28</f>
        <v>7.3324315258584232</v>
      </c>
      <c r="U28" s="50"/>
      <c r="V28" s="50" t="s">
        <v>119</v>
      </c>
      <c r="W28" s="50">
        <f>'DLPNO-CCSD(T1 or T0)'!CY28</f>
        <v>-3.1371572731874986</v>
      </c>
      <c r="X28" s="50">
        <f>'DLPNO-CCSD(T1 or T0)'!CZ28</f>
        <v>-8.3197867162667904</v>
      </c>
      <c r="Y28" s="50">
        <f>'DLPNO-CCSD(T1 or T0)'!DA28</f>
        <v>-7.3331848802201778</v>
      </c>
      <c r="Z28" s="14">
        <f>'CCSD(T)'!BN29</f>
        <v>-2616.5634034434302</v>
      </c>
      <c r="AA28" s="14">
        <f>'CCSD(T)'!BP29</f>
        <v>-2621.3199548418179</v>
      </c>
      <c r="AB28" s="14">
        <f>'CCSD(T)'!BR29</f>
        <v>-2621.4893606294695</v>
      </c>
      <c r="AC28" s="14">
        <f>'CCSD(T)'!BT29</f>
        <v>-2621.7317428290635</v>
      </c>
      <c r="AD28" s="18" t="s">
        <v>119</v>
      </c>
      <c r="AE28" s="76">
        <f>627.5095*(Z29-Z27)</f>
        <v>-7.6240414478206855</v>
      </c>
      <c r="AF28" s="80">
        <f>627.5095*(AA29-AA27)</f>
        <v>0.40635351510925011</v>
      </c>
      <c r="AG28" s="76">
        <f>627.5095*(AB29-AB27)</f>
        <v>8.6931100709254423</v>
      </c>
      <c r="AH28" s="76">
        <f>627.5095*(AC29-AC27)</f>
        <v>15.281432305521919</v>
      </c>
      <c r="AI28" s="76">
        <f>'DLPNO-CCSD(T1 or T0)'!DO28</f>
        <v>-3.1371572731874986</v>
      </c>
      <c r="AJ28" s="25" t="s">
        <v>25</v>
      </c>
      <c r="AK28" s="16"/>
      <c r="AL28" s="16"/>
      <c r="AM28" s="16"/>
      <c r="AN28" s="16"/>
      <c r="AO28" s="16">
        <v>0.418632</v>
      </c>
      <c r="AP28" s="16">
        <f t="shared" si="2"/>
        <v>4.6950317980808443</v>
      </c>
      <c r="AQ28" s="16"/>
      <c r="AR28" s="16"/>
      <c r="AS28" s="42">
        <f>'CCSD(T)'!AP29</f>
        <v>-2616.6651766976802</v>
      </c>
      <c r="AT28" s="33">
        <f>'CCSD(T)'!AR29</f>
        <v>-2621.7883501366391</v>
      </c>
      <c r="AU28" s="16">
        <f>'CCSD(T)'!AT29</f>
        <v>-2621.9606314342491</v>
      </c>
      <c r="AV28" s="16">
        <f>'CCSD(T)'!AV29</f>
        <v>-2622.2215027072011</v>
      </c>
      <c r="AW28" s="24"/>
      <c r="AX28" s="13" t="str">
        <f t="shared" si="5"/>
        <v>09_start</v>
      </c>
      <c r="AY28" s="13" t="s">
        <v>312</v>
      </c>
      <c r="BA28" s="13">
        <v>6.0670000000000002</v>
      </c>
      <c r="BB28" s="13">
        <v>1.532</v>
      </c>
      <c r="BC28" s="13">
        <v>4.5339999999999998</v>
      </c>
      <c r="BD28" s="13">
        <v>0.107</v>
      </c>
      <c r="BE28" s="13">
        <v>7.6239999999999997</v>
      </c>
      <c r="BF28" s="13">
        <v>0</v>
      </c>
      <c r="BG28" s="13" t="s">
        <v>281</v>
      </c>
      <c r="BH28" s="13" t="s">
        <v>282</v>
      </c>
      <c r="BI28" s="13" t="s">
        <v>283</v>
      </c>
      <c r="BJ28" s="13" t="s">
        <v>284</v>
      </c>
      <c r="BK28" s="13" t="s">
        <v>285</v>
      </c>
      <c r="BL28" s="13" t="s">
        <v>286</v>
      </c>
      <c r="BM28" s="13" t="s">
        <v>287</v>
      </c>
    </row>
    <row r="29" spans="1:65" ht="18" thickBot="1">
      <c r="A29" s="5" t="s">
        <v>26</v>
      </c>
      <c r="B29" s="51">
        <v>3.9049E-2</v>
      </c>
      <c r="C29" s="51">
        <v>0.33055400000000001</v>
      </c>
      <c r="D29" s="51">
        <v>0.33055400000000001</v>
      </c>
      <c r="E29" s="51">
        <v>0.219356</v>
      </c>
      <c r="F29" s="16">
        <v>0.57823199999999997</v>
      </c>
      <c r="G29" s="16">
        <v>1.2176849999999999</v>
      </c>
      <c r="H29" s="23">
        <v>1.3249379999999999</v>
      </c>
      <c r="I29" s="16">
        <v>2.199325</v>
      </c>
      <c r="J29" s="16">
        <f t="shared" si="6"/>
        <v>4.7817511929780956</v>
      </c>
      <c r="K29" s="51">
        <v>0.13652953570000001</v>
      </c>
      <c r="L29" s="51">
        <v>6.5481694899999998E-2</v>
      </c>
      <c r="M29" s="50">
        <f>ABS('DLPNO-CCSD(T1 or T0)'!DU29-'DLPNO-CCSD(T1 or T0)'!DV29)</f>
        <v>2.2532326914771583E-2</v>
      </c>
      <c r="N29" s="50">
        <f>'DLPNO-CCSD(T1 or T0)'!DW29</f>
        <v>1.1051124019099439</v>
      </c>
      <c r="O29" s="50">
        <v>9.2807999999999993</v>
      </c>
      <c r="P29" s="50">
        <f t="shared" si="3"/>
        <v>0.10774933195414189</v>
      </c>
      <c r="Q29" s="16">
        <f t="shared" si="1"/>
        <v>0.2549565787317713</v>
      </c>
      <c r="R29" s="16">
        <v>1.6789999999999999E-2</v>
      </c>
      <c r="S29" s="16">
        <f t="shared" si="4"/>
        <v>0.107</v>
      </c>
      <c r="T29" s="50">
        <f>'PNO-LCCSD(T)'!V29</f>
        <v>-12.979314396370317</v>
      </c>
      <c r="U29" s="50"/>
      <c r="V29" s="50" t="s">
        <v>120</v>
      </c>
      <c r="W29" s="50">
        <f>'DLPNO-CCSD(T1 or T0)'!CY29</f>
        <v>5.5406630857863881</v>
      </c>
      <c r="X29" s="50">
        <f>'DLPNO-CCSD(T1 or T0)'!CZ29</f>
        <v>12.128182799864886</v>
      </c>
      <c r="Y29" s="50">
        <f>'DLPNO-CCSD(T1 or T0)'!DA29</f>
        <v>10.755602209304593</v>
      </c>
      <c r="Z29" s="14">
        <f>'CCSD(T)'!BN30</f>
        <v>-2616.4865531352598</v>
      </c>
      <c r="AA29" s="14">
        <f>'CCSD(T)'!BP30</f>
        <v>-2621.2693787797198</v>
      </c>
      <c r="AB29" s="14">
        <f>'CCSD(T)'!BR30</f>
        <v>-2621.4366294306296</v>
      </c>
      <c r="AC29" s="14">
        <f>'CCSD(T)'!BT30</f>
        <v>-2621.6852165820137</v>
      </c>
      <c r="AD29" s="18" t="s">
        <v>120</v>
      </c>
      <c r="AE29" s="76">
        <f>627.5095*(Z27-Z28)</f>
        <v>55.848339902660754</v>
      </c>
      <c r="AF29" s="81">
        <f>627.5095*(AA27-AA28)</f>
        <v>31.330605924048712</v>
      </c>
      <c r="AG29" s="76">
        <f>627.5095*(AB27-AB28)</f>
        <v>24.396218147478887</v>
      </c>
      <c r="AH29" s="76">
        <f>627.5095*(AC27-AC28)</f>
        <v>13.914229717555196</v>
      </c>
      <c r="AI29" s="76">
        <f>'DLPNO-CCSD(T1 or T0)'!DO29</f>
        <v>5.5406630857863881</v>
      </c>
      <c r="AJ29" s="25" t="s">
        <v>26</v>
      </c>
      <c r="AK29" s="16"/>
      <c r="AL29" s="16"/>
      <c r="AM29" s="16"/>
      <c r="AN29" s="16"/>
      <c r="AO29" s="16">
        <v>0.57823199999999997</v>
      </c>
      <c r="AP29" s="16">
        <f t="shared" si="2"/>
        <v>4.7988109730471136</v>
      </c>
      <c r="AQ29" s="16"/>
      <c r="AR29" s="16"/>
      <c r="AS29" s="42">
        <f>'CCSD(T)'!AP30</f>
        <v>-2616.5880974572201</v>
      </c>
      <c r="AT29" s="33">
        <f>'CCSD(T)'!AR30</f>
        <v>-2621.7388690853013</v>
      </c>
      <c r="AU29" s="16">
        <f>'CCSD(T)'!AT30</f>
        <v>-2621.9077866068051</v>
      </c>
      <c r="AV29" s="16">
        <f>'CCSD(T)'!AV30</f>
        <v>-2622.1759364369191</v>
      </c>
      <c r="AW29" s="24"/>
      <c r="AX29" s="13" t="str">
        <f t="shared" si="5"/>
        <v>09_ts</v>
      </c>
      <c r="AY29" s="13" t="s">
        <v>313</v>
      </c>
      <c r="BA29" s="13">
        <v>6.1029999999999998</v>
      </c>
      <c r="BB29" s="13">
        <v>1.556</v>
      </c>
      <c r="BC29" s="13">
        <v>4.5469999999999997</v>
      </c>
      <c r="BD29" s="13">
        <v>0.107</v>
      </c>
      <c r="BE29" s="13">
        <v>7.7119999999999997</v>
      </c>
      <c r="BF29" s="13">
        <v>0</v>
      </c>
      <c r="BG29" s="13" t="s">
        <v>281</v>
      </c>
      <c r="BH29" s="13" t="s">
        <v>282</v>
      </c>
      <c r="BI29" s="13" t="s">
        <v>283</v>
      </c>
      <c r="BJ29" s="13" t="s">
        <v>284</v>
      </c>
      <c r="BK29" s="13" t="s">
        <v>285</v>
      </c>
      <c r="BL29" s="13" t="s">
        <v>286</v>
      </c>
      <c r="BM29" s="13" t="s">
        <v>287</v>
      </c>
    </row>
    <row r="30" spans="1:65" ht="17">
      <c r="A30" s="5" t="s">
        <v>27</v>
      </c>
      <c r="B30" s="51">
        <v>1.4160000000000001E-2</v>
      </c>
      <c r="C30" s="51">
        <v>7.5759999999999994E-2</v>
      </c>
      <c r="D30" s="51">
        <v>7.5759999999999994E-2</v>
      </c>
      <c r="E30" s="51">
        <v>0.173508</v>
      </c>
      <c r="F30" s="16">
        <v>0.21662400000000001</v>
      </c>
      <c r="G30" s="16">
        <v>0.75979600000000003</v>
      </c>
      <c r="H30" s="23">
        <v>0.83514900000000003</v>
      </c>
      <c r="I30" s="16">
        <v>1.5889580000000001</v>
      </c>
      <c r="J30" s="16">
        <f t="shared" ref="J30:J35" si="7">100*(AC30-AB30)/(AC30-Z30)</f>
        <v>3.69616568418075</v>
      </c>
      <c r="K30" s="50">
        <v>3.5035580300000001E-2</v>
      </c>
      <c r="L30" s="51">
        <v>1.2612224599999999E-2</v>
      </c>
      <c r="M30" s="50">
        <f>ABS('DLPNO-CCSD(T1 or T0)'!DU30-'DLPNO-CCSD(T1 or T0)'!DV30)</f>
        <v>7.7103539688135186E-3</v>
      </c>
      <c r="N30" s="50">
        <f>'DLPNO-CCSD(T1 or T0)'!DW30</f>
        <v>1.070265562805879</v>
      </c>
      <c r="O30" s="50">
        <v>9.0030000000000001</v>
      </c>
      <c r="P30" s="50">
        <f t="shared" si="3"/>
        <v>0.11107408641563923</v>
      </c>
      <c r="Q30" s="16">
        <f t="shared" si="1"/>
        <v>0.22293557671020583</v>
      </c>
      <c r="R30" s="16">
        <v>1.4619999999999999E-2</v>
      </c>
      <c r="S30" s="16">
        <f t="shared" si="4"/>
        <v>0.105</v>
      </c>
      <c r="T30" s="50">
        <f>'PNO-LCCSD(T)'!V30</f>
        <v>1.4849525792872451</v>
      </c>
      <c r="U30" s="50"/>
      <c r="V30" s="50" t="s">
        <v>118</v>
      </c>
      <c r="W30" s="50">
        <f>'DLPNO-CCSD(T1 or T0)'!CY30</f>
        <v>-0.44698348944283772</v>
      </c>
      <c r="X30" s="50">
        <f>'DLPNO-CCSD(T1 or T0)'!CZ30</f>
        <v>-0.84767955458720845</v>
      </c>
      <c r="Y30" s="50">
        <f>'DLPNO-CCSD(T1 or T0)'!DA30</f>
        <v>-0.83985085225737466</v>
      </c>
      <c r="Z30" s="14">
        <f>'CCSD(T)'!BM31</f>
        <v>-1024.25934711885</v>
      </c>
      <c r="AA30" s="14">
        <f>'CCSD(T)'!X31</f>
        <v>-1027.1555320687498</v>
      </c>
      <c r="AB30" s="14">
        <f>'CCSD(T)'!Z31</f>
        <v>-1027.3760795903349</v>
      </c>
      <c r="AC30" s="14">
        <f>'CCSD(T)'!AB31</f>
        <v>-1027.495700576246</v>
      </c>
      <c r="AD30" s="18" t="s">
        <v>118</v>
      </c>
      <c r="AE30" s="76">
        <f>627.5095*(Z32-Z31)</f>
        <v>-8.3237123191087967</v>
      </c>
      <c r="AF30" s="76">
        <f>627.5095*(AA32-AA31)</f>
        <v>-9.1826033781896932</v>
      </c>
      <c r="AG30" s="76">
        <f>627.5095*(AB32-AB31)</f>
        <v>-4.1267770062122375</v>
      </c>
      <c r="AH30" s="76">
        <f>627.5095*(AC32-AC31)</f>
        <v>-2.7288465025954718</v>
      </c>
      <c r="AI30" s="76">
        <f>'DLPNO-CCSD(T1 or T0)'!DO30</f>
        <v>-0.44370962280343562</v>
      </c>
      <c r="AJ30" s="25" t="s">
        <v>27</v>
      </c>
      <c r="AK30" s="16">
        <v>1.5103E-2</v>
      </c>
      <c r="AL30" s="16">
        <v>8.8734999999999994E-2</v>
      </c>
      <c r="AM30" s="16">
        <v>8.8734999999999994E-2</v>
      </c>
      <c r="AN30" s="16">
        <v>0.174903</v>
      </c>
      <c r="AO30" s="16">
        <v>0.21662400000000001</v>
      </c>
      <c r="AP30" s="16">
        <f t="shared" si="2"/>
        <v>3.8162308551733264</v>
      </c>
      <c r="AQ30" s="16">
        <v>4.2872733900000001E-2</v>
      </c>
      <c r="AR30" s="16">
        <v>1.2970855599999999E-2</v>
      </c>
      <c r="AS30" s="42">
        <f>'CCSD(T)'!D31</f>
        <v>-1024.38777136</v>
      </c>
      <c r="AT30" s="42">
        <f>'CCSD(T)'!F31</f>
        <v>-1027.63474748</v>
      </c>
      <c r="AU30" s="42">
        <f>'CCSD(T)'!H31</f>
        <v>-1027.849040439135</v>
      </c>
      <c r="AV30" s="42">
        <f>'CCSD(T)'!J31</f>
        <v>-1027.9863713212089</v>
      </c>
      <c r="AW30" s="24"/>
      <c r="AX30" s="13" t="str">
        <f t="shared" si="5"/>
        <v>10_end_MAI</v>
      </c>
      <c r="AY30" s="13" t="s">
        <v>314</v>
      </c>
      <c r="BA30" s="13">
        <v>4.5170000000000003</v>
      </c>
      <c r="BB30" s="13">
        <v>1.0069999999999999</v>
      </c>
      <c r="BC30" s="13">
        <v>3.5089999999999999</v>
      </c>
      <c r="BD30" s="13">
        <v>0.105</v>
      </c>
      <c r="BE30" s="13">
        <v>5.4610000000000003</v>
      </c>
      <c r="BF30" s="13">
        <v>0</v>
      </c>
      <c r="BG30" s="13" t="s">
        <v>281</v>
      </c>
      <c r="BH30" s="13" t="s">
        <v>282</v>
      </c>
      <c r="BI30" s="13" t="s">
        <v>283</v>
      </c>
      <c r="BJ30" s="13" t="s">
        <v>284</v>
      </c>
      <c r="BK30" s="13" t="s">
        <v>285</v>
      </c>
      <c r="BL30" s="13" t="s">
        <v>286</v>
      </c>
      <c r="BM30" s="13" t="s">
        <v>287</v>
      </c>
    </row>
    <row r="31" spans="1:65" ht="17">
      <c r="A31" s="5" t="s">
        <v>28</v>
      </c>
      <c r="B31" s="51">
        <v>1.7818071432E-2</v>
      </c>
      <c r="C31" s="51">
        <v>0.107561876162</v>
      </c>
      <c r="D31" s="51">
        <v>0.107561876162</v>
      </c>
      <c r="E31" s="51">
        <v>0.22812789201</v>
      </c>
      <c r="F31" s="16">
        <v>0.89933700000000005</v>
      </c>
      <c r="G31" s="16">
        <v>1.522235</v>
      </c>
      <c r="H31" s="23">
        <v>1.6192679999999999</v>
      </c>
      <c r="I31" s="16">
        <v>2.4020419999999998</v>
      </c>
      <c r="J31" s="16">
        <f t="shared" si="7"/>
        <v>3.8716456365429366</v>
      </c>
      <c r="K31" s="51">
        <v>6.1051732599999999E-2</v>
      </c>
      <c r="L31" s="51">
        <v>0.11365963749999999</v>
      </c>
      <c r="M31" s="50">
        <f>ABS('DLPNO-CCSD(T1 or T0)'!DU31-'DLPNO-CCSD(T1 or T0)'!DV31)</f>
        <v>8.9929790120404918E-3</v>
      </c>
      <c r="N31" s="50">
        <f>'DLPNO-CCSD(T1 or T0)'!DW31</f>
        <v>1.0714097296003287</v>
      </c>
      <c r="O31" s="50">
        <v>6.3007999999999997</v>
      </c>
      <c r="P31" s="50">
        <f t="shared" si="3"/>
        <v>0.15871000507872016</v>
      </c>
      <c r="Q31" s="16">
        <f t="shared" si="1"/>
        <v>0.22719665271966527</v>
      </c>
      <c r="R31" s="16">
        <v>1.4710000000000001E-2</v>
      </c>
      <c r="S31" s="16">
        <f t="shared" si="4"/>
        <v>0.13800000000000001</v>
      </c>
      <c r="T31" s="50">
        <f>'PNO-LCCSD(T)'!V31</f>
        <v>0.23220493696329214</v>
      </c>
      <c r="U31" s="50"/>
      <c r="V31" s="50" t="s">
        <v>119</v>
      </c>
      <c r="W31" s="50">
        <f>'DLPNO-CCSD(T1 or T0)'!CY31</f>
        <v>-9.1426178637078692E-2</v>
      </c>
      <c r="X31" s="50">
        <f>'DLPNO-CCSD(T1 or T0)'!CZ31</f>
        <v>0.40262185044181464</v>
      </c>
      <c r="Y31" s="50">
        <f>'DLPNO-CCSD(T1 or T0)'!DA31</f>
        <v>0.17182018770033203</v>
      </c>
      <c r="Z31" s="14">
        <f>'CCSD(T)'!BM32</f>
        <v>-1136.86169357889</v>
      </c>
      <c r="AA31" s="14">
        <f>'CCSD(T)'!X32</f>
        <v>-1140.0434424489101</v>
      </c>
      <c r="AB31" s="14">
        <f>'CCSD(T)'!Z32</f>
        <v>-1140.291759955104</v>
      </c>
      <c r="AC31" s="14">
        <f>'CCSD(T)'!AB32</f>
        <v>-1140.4299085961211</v>
      </c>
      <c r="AD31" s="18" t="s">
        <v>119</v>
      </c>
      <c r="AE31" s="76">
        <f>627.5095*(Z32-Z109-Z30)</f>
        <v>18.016236288203839</v>
      </c>
      <c r="AF31" s="76">
        <f>627.5095*(AA32-AA109-AA30)</f>
        <v>13.927277638571804</v>
      </c>
      <c r="AG31" s="76">
        <f>627.5095*(AB32-AB109-AB30)</f>
        <v>10.953983344280305</v>
      </c>
      <c r="AH31" s="76">
        <f>627.5095*(AC32-AC109-AC30)</f>
        <v>7.7279088303932104</v>
      </c>
      <c r="AI31" s="76">
        <f>'DLPNO-CCSD(T1 or T0)'!DO31</f>
        <v>-8.571944604831927E-2</v>
      </c>
      <c r="AJ31" s="25" t="s">
        <v>28</v>
      </c>
      <c r="AK31" s="16">
        <v>1.9210000000000001E-2</v>
      </c>
      <c r="AL31" s="16">
        <v>0.14172399999999999</v>
      </c>
      <c r="AM31" s="16">
        <v>0.14172399999999999</v>
      </c>
      <c r="AN31" s="16">
        <v>0.227633</v>
      </c>
      <c r="AO31" s="16">
        <v>0.89933700000000005</v>
      </c>
      <c r="AP31" s="16">
        <f t="shared" si="2"/>
        <v>3.9779746768434818</v>
      </c>
      <c r="AQ31" s="16">
        <v>0.1092949721</v>
      </c>
      <c r="AR31" s="16">
        <v>0.1094177855</v>
      </c>
      <c r="AS31" s="42">
        <f>'CCSD(T)'!D32</f>
        <v>-1136.98833595</v>
      </c>
      <c r="AT31" s="42">
        <f>'CCSD(T)'!F32</f>
        <v>-1140.5219393499999</v>
      </c>
      <c r="AU31" s="42">
        <f>'CCSD(T)'!H32</f>
        <v>-1140.760170814739</v>
      </c>
      <c r="AV31" s="42">
        <f>'CCSD(T)'!J32</f>
        <v>-1140.9164293765291</v>
      </c>
      <c r="AW31" s="24"/>
      <c r="AX31" s="13" t="str">
        <f t="shared" si="5"/>
        <v>10_start_MAI</v>
      </c>
      <c r="AY31" s="13" t="s">
        <v>315</v>
      </c>
      <c r="BA31" s="13">
        <v>4.78</v>
      </c>
      <c r="BB31" s="13">
        <v>1.0860000000000001</v>
      </c>
      <c r="BC31" s="13">
        <v>3.6930000000000001</v>
      </c>
      <c r="BD31" s="13">
        <v>0.13800000000000001</v>
      </c>
      <c r="BE31" s="13">
        <v>5.7990000000000004</v>
      </c>
      <c r="BF31" s="13">
        <v>0</v>
      </c>
      <c r="BG31" s="13" t="s">
        <v>281</v>
      </c>
      <c r="BH31" s="13" t="s">
        <v>282</v>
      </c>
      <c r="BI31" s="13" t="s">
        <v>283</v>
      </c>
      <c r="BJ31" s="13" t="s">
        <v>284</v>
      </c>
      <c r="BK31" s="13" t="s">
        <v>285</v>
      </c>
      <c r="BL31" s="13" t="s">
        <v>286</v>
      </c>
      <c r="BM31" s="13" t="s">
        <v>287</v>
      </c>
    </row>
    <row r="32" spans="1:65" ht="17">
      <c r="A32" s="5" t="s">
        <v>29</v>
      </c>
      <c r="B32" s="51">
        <v>1.5471E-2</v>
      </c>
      <c r="C32" s="51">
        <v>7.9504000000000005E-2</v>
      </c>
      <c r="D32" s="51">
        <v>7.9504000000000005E-2</v>
      </c>
      <c r="E32" s="51">
        <v>0.179508</v>
      </c>
      <c r="F32" s="16">
        <v>0.31578899999999999</v>
      </c>
      <c r="G32" s="16">
        <v>0.89246700000000001</v>
      </c>
      <c r="H32" s="23">
        <v>0.98628499999999997</v>
      </c>
      <c r="I32" s="16">
        <v>1.746011</v>
      </c>
      <c r="J32" s="16">
        <f t="shared" si="7"/>
        <v>3.8187546438258151</v>
      </c>
      <c r="K32" s="51">
        <v>4.2660076300000002E-2</v>
      </c>
      <c r="L32" s="51">
        <v>2.3117696100000001E-2</v>
      </c>
      <c r="M32" s="50">
        <f>ABS('DLPNO-CCSD(T1 or T0)'!DU32-'DLPNO-CCSD(T1 or T0)'!DV32)</f>
        <v>8.98050318114052E-3</v>
      </c>
      <c r="N32" s="50">
        <f>'DLPNO-CCSD(T1 or T0)'!DW32</f>
        <v>1.0722220461431897</v>
      </c>
      <c r="O32" s="50">
        <v>8.8139000000000003</v>
      </c>
      <c r="P32" s="50">
        <f t="shared" si="3"/>
        <v>0.11345715290620496</v>
      </c>
      <c r="Q32" s="16">
        <f t="shared" si="1"/>
        <v>0.22673931265716682</v>
      </c>
      <c r="R32" s="16">
        <v>1.465E-2</v>
      </c>
      <c r="S32" s="16">
        <f t="shared" si="4"/>
        <v>0.10100000000000001</v>
      </c>
      <c r="T32" s="50">
        <f>'PNO-LCCSD(T)'!V32</f>
        <v>1.2527476423239552</v>
      </c>
      <c r="U32" s="50"/>
      <c r="V32" s="50" t="s">
        <v>120</v>
      </c>
      <c r="W32" s="50">
        <f>'DLPNO-CCSD(T1 or T0)'!CY32</f>
        <v>-0.35555731080575903</v>
      </c>
      <c r="X32" s="50">
        <f>'DLPNO-CCSD(T1 or T0)'!CZ32</f>
        <v>-1.2503014050290222</v>
      </c>
      <c r="Y32" s="50">
        <f>'DLPNO-CCSD(T1 or T0)'!DA32</f>
        <v>-1.0116710399577062</v>
      </c>
      <c r="Z32" s="14">
        <f>'CCSD(T)'!BM33</f>
        <v>-1136.87495825826</v>
      </c>
      <c r="AA32" s="14">
        <f>'CCSD(T)'!X33</f>
        <v>-1140.05807585825</v>
      </c>
      <c r="AB32" s="14">
        <f>'CCSD(T)'!Z33</f>
        <v>-1140.2983363926021</v>
      </c>
      <c r="AC32" s="14">
        <f>'CCSD(T)'!AB33</f>
        <v>-1140.434257289651</v>
      </c>
      <c r="AD32" s="18" t="s">
        <v>120</v>
      </c>
      <c r="AE32" s="76">
        <f>627.5095*(Z30+Z109-Z31)</f>
        <v>-26.339948607312635</v>
      </c>
      <c r="AF32" s="76">
        <f>627.5095*(AA30+AA109-AA31)</f>
        <v>-23.109881016761495</v>
      </c>
      <c r="AG32" s="76">
        <f>627.5095*(AB30+AB109-AB31)</f>
        <v>-15.080760350492543</v>
      </c>
      <c r="AH32" s="76">
        <f>627.5095*(AC30+AC109-AC31)</f>
        <v>-10.456755332988681</v>
      </c>
      <c r="AI32" s="76">
        <f>'DLPNO-CCSD(T1 or T0)'!DO32</f>
        <v>-0.35799017675511458</v>
      </c>
      <c r="AJ32" s="25" t="s">
        <v>29</v>
      </c>
      <c r="AK32" s="16">
        <v>1.6705999999999999E-2</v>
      </c>
      <c r="AL32" s="16">
        <v>9.6158999999999994E-2</v>
      </c>
      <c r="AM32" s="16">
        <v>9.6158999999999994E-2</v>
      </c>
      <c r="AN32" s="16">
        <v>0.18093000000000001</v>
      </c>
      <c r="AO32" s="16">
        <v>0.31578899999999999</v>
      </c>
      <c r="AP32" s="16">
        <f t="shared" si="2"/>
        <v>3.9145787722995897</v>
      </c>
      <c r="AQ32" s="16"/>
      <c r="AR32" s="16"/>
      <c r="AS32" s="42">
        <f>'CCSD(T)'!D33</f>
        <v>-1137.00388266</v>
      </c>
      <c r="AT32" s="42">
        <f>'CCSD(T)'!F33</f>
        <v>-1140.5342906600001</v>
      </c>
      <c r="AU32" s="42">
        <f>'CCSD(T)'!H33</f>
        <v>-1140.7685932579132</v>
      </c>
      <c r="AV32" s="42">
        <f>'CCSD(T)'!J33</f>
        <v>-1140.9219698680392</v>
      </c>
      <c r="AW32" s="24"/>
      <c r="AX32" s="13" t="str">
        <f t="shared" si="5"/>
        <v>10_ts_MAI</v>
      </c>
      <c r="AY32" s="13" t="s">
        <v>316</v>
      </c>
      <c r="BA32" s="13">
        <v>4.7720000000000002</v>
      </c>
      <c r="BB32" s="13">
        <v>1.0820000000000001</v>
      </c>
      <c r="BC32" s="13">
        <v>3.69</v>
      </c>
      <c r="BD32" s="13">
        <v>0.10100000000000001</v>
      </c>
      <c r="BE32" s="13">
        <v>5.7859999999999996</v>
      </c>
      <c r="BF32" s="13">
        <v>0</v>
      </c>
      <c r="BG32" s="13" t="s">
        <v>281</v>
      </c>
      <c r="BH32" s="13" t="s">
        <v>282</v>
      </c>
      <c r="BI32" s="13" t="s">
        <v>283</v>
      </c>
      <c r="BJ32" s="13" t="s">
        <v>284</v>
      </c>
      <c r="BK32" s="13" t="s">
        <v>285</v>
      </c>
      <c r="BL32" s="13" t="s">
        <v>286</v>
      </c>
      <c r="BM32" s="13" t="s">
        <v>287</v>
      </c>
    </row>
    <row r="33" spans="1:65" ht="17">
      <c r="A33" s="5" t="s">
        <v>30</v>
      </c>
      <c r="B33" s="51">
        <v>1.532E-2</v>
      </c>
      <c r="C33" s="51">
        <v>8.9835999999999999E-2</v>
      </c>
      <c r="D33" s="51">
        <v>8.9835999999999999E-2</v>
      </c>
      <c r="E33" s="51">
        <v>0.196715</v>
      </c>
      <c r="F33" s="16">
        <v>0.28269899999999998</v>
      </c>
      <c r="G33" s="23">
        <v>1.0696950000000001</v>
      </c>
      <c r="H33" s="23">
        <v>1.1461570000000001</v>
      </c>
      <c r="I33" s="23">
        <v>2.1697129999999998</v>
      </c>
      <c r="J33" s="16">
        <f t="shared" si="7"/>
        <v>4.5239462196580265</v>
      </c>
      <c r="K33" s="51">
        <f>0.0526002748</f>
        <v>5.2600274799999999E-2</v>
      </c>
      <c r="L33" s="51">
        <f>0.0677320069</f>
        <v>6.7732006900000002E-2</v>
      </c>
      <c r="M33" s="50">
        <f>ABS('DLPNO-CCSD(T1 or T0)'!DU33-'DLPNO-CCSD(T1 or T0)'!DV33)</f>
        <v>1.4114084438896474E-2</v>
      </c>
      <c r="N33" s="50">
        <f>'DLPNO-CCSD(T1 or T0)'!DW33</f>
        <v>1.0795012461314701</v>
      </c>
      <c r="O33" s="50">
        <v>10.0388</v>
      </c>
      <c r="P33" s="50">
        <f t="shared" si="3"/>
        <v>9.9613499621468704E-2</v>
      </c>
      <c r="Q33" s="16">
        <f t="shared" si="1"/>
        <v>0.24995422083867422</v>
      </c>
      <c r="R33" s="16">
        <v>1.755E-2</v>
      </c>
      <c r="S33" s="16">
        <f t="shared" si="4"/>
        <v>0.11</v>
      </c>
      <c r="T33" s="50">
        <f>'PNO-LCCSD(T)'!V33</f>
        <v>-0.24823323791216012</v>
      </c>
      <c r="U33" s="50"/>
      <c r="V33" s="50" t="s">
        <v>118</v>
      </c>
      <c r="W33" s="50">
        <f>'DLPNO-CCSD(T1 or T0)'!CY33</f>
        <v>-0.39072127562582182</v>
      </c>
      <c r="X33" s="50">
        <f>'DLPNO-CCSD(T1 or T0)'!CZ33</f>
        <v>-0.44468809224231975</v>
      </c>
      <c r="Y33" s="50">
        <f>'DLPNO-CCSD(T1 or T0)'!DA33</f>
        <v>-0.62544389496116892</v>
      </c>
      <c r="Z33" s="14">
        <f>'CCSD(T)'!BM34</f>
        <v>-1241.6400465049901</v>
      </c>
      <c r="AA33" s="14">
        <f>'CCSD(T)'!X34</f>
        <v>-1245.50065308495</v>
      </c>
      <c r="AB33" s="14">
        <f>'CCSD(T)'!Z34</f>
        <v>-1245.7542435516891</v>
      </c>
      <c r="AC33" s="14">
        <f>'CCSD(T)'!AB34</f>
        <v>-1245.9491867383772</v>
      </c>
      <c r="AD33" s="18" t="s">
        <v>118</v>
      </c>
      <c r="AE33" s="76">
        <f>627.5095*(Z35-Z34)</f>
        <v>25.983566739766225</v>
      </c>
      <c r="AF33" s="76">
        <f>627.5095*(AA35-AA34)</f>
        <v>31.225517592546169</v>
      </c>
      <c r="AG33" s="76">
        <f>627.5095*(AB35-AB34)</f>
        <v>30.395152651571735</v>
      </c>
      <c r="AH33" s="76">
        <f>627.5095*(AC35-AC34)</f>
        <v>30.347624007774957</v>
      </c>
      <c r="AI33" s="76">
        <f>'DLPNO-CCSD(T1 or T0)'!DO33</f>
        <v>-0.39530363226780096</v>
      </c>
      <c r="AJ33" s="25" t="s">
        <v>30</v>
      </c>
      <c r="AK33" s="16"/>
      <c r="AL33" s="16"/>
      <c r="AM33" s="16"/>
      <c r="AN33" s="16"/>
      <c r="AO33" s="16">
        <v>0.28269899999999998</v>
      </c>
      <c r="AP33" s="16">
        <f t="shared" si="2"/>
        <v>4.5742519046863448</v>
      </c>
      <c r="AQ33" s="16"/>
      <c r="AR33" s="16"/>
      <c r="AS33" s="42">
        <f>'CCSD(T)'!D34</f>
        <v>-1241.7439213299999</v>
      </c>
      <c r="AT33" s="42">
        <f>'CCSD(T)'!F34</f>
        <v>-1245.8495870499999</v>
      </c>
      <c r="AU33" s="42">
        <f>'CCSD(T)'!H34</f>
        <v>-1246.1000003071229</v>
      </c>
      <c r="AV33" s="42">
        <f>'CCSD(T)'!J34</f>
        <v>-1246.3088098051439</v>
      </c>
      <c r="AW33" s="24"/>
      <c r="AX33" s="13" t="str">
        <f t="shared" si="5"/>
        <v>11_end</v>
      </c>
      <c r="AY33" s="13" t="s">
        <v>317</v>
      </c>
      <c r="BA33" s="13">
        <v>5.4610000000000003</v>
      </c>
      <c r="BB33" s="13">
        <v>1.365</v>
      </c>
      <c r="BC33" s="13">
        <v>4.0960000000000001</v>
      </c>
      <c r="BD33" s="13">
        <v>0.11</v>
      </c>
      <c r="BE33" s="13">
        <v>6.97</v>
      </c>
      <c r="BF33" s="13">
        <v>0</v>
      </c>
      <c r="BG33" s="13" t="s">
        <v>281</v>
      </c>
      <c r="BH33" s="13" t="s">
        <v>282</v>
      </c>
      <c r="BI33" s="13" t="s">
        <v>283</v>
      </c>
      <c r="BJ33" s="13" t="s">
        <v>284</v>
      </c>
      <c r="BK33" s="13" t="s">
        <v>285</v>
      </c>
      <c r="BL33" s="13" t="s">
        <v>286</v>
      </c>
      <c r="BM33" s="13" t="s">
        <v>287</v>
      </c>
    </row>
    <row r="34" spans="1:65" ht="17">
      <c r="A34" s="5" t="s">
        <v>31</v>
      </c>
      <c r="B34" s="51">
        <v>1.7602E-2</v>
      </c>
      <c r="C34" s="51">
        <v>0.122408</v>
      </c>
      <c r="D34" s="51">
        <v>0.122408</v>
      </c>
      <c r="E34" s="51">
        <v>0.200985</v>
      </c>
      <c r="F34" s="16">
        <v>0.84351100000000001</v>
      </c>
      <c r="G34" s="23">
        <v>1.6585799999999999</v>
      </c>
      <c r="H34" s="23">
        <v>1.748759</v>
      </c>
      <c r="I34" s="23">
        <v>2.766953</v>
      </c>
      <c r="J34" s="16">
        <f t="shared" si="7"/>
        <v>4.6126114396420403</v>
      </c>
      <c r="K34" s="51">
        <v>6.01230902E-2</v>
      </c>
      <c r="L34" s="51">
        <v>6.4617561200000007E-2</v>
      </c>
      <c r="M34" s="50">
        <f>ABS('DLPNO-CCSD(T1 or T0)'!DU34-'DLPNO-CCSD(T1 or T0)'!DV34)</f>
        <v>1.4778360023019771E-2</v>
      </c>
      <c r="N34" s="50">
        <f>'DLPNO-CCSD(T1 or T0)'!DW34</f>
        <v>1.0817637883161548</v>
      </c>
      <c r="O34" s="50">
        <v>7.7561999999999998</v>
      </c>
      <c r="P34" s="50">
        <f t="shared" si="3"/>
        <v>0.12892911477269797</v>
      </c>
      <c r="Q34" s="16">
        <f t="shared" si="1"/>
        <v>0.25063891931361815</v>
      </c>
      <c r="R34" s="16">
        <v>1.7649999999999999E-2</v>
      </c>
      <c r="S34" s="16">
        <f t="shared" si="4"/>
        <v>0.10299999999999999</v>
      </c>
      <c r="T34" s="50">
        <f>'PNO-LCCSD(T)'!V34</f>
        <v>-2.0517580304202738</v>
      </c>
      <c r="U34" s="50"/>
      <c r="V34" s="50" t="s">
        <v>119</v>
      </c>
      <c r="W34" s="50">
        <f>'DLPNO-CCSD(T1 or T0)'!CY34</f>
        <v>0.24850427411443832</v>
      </c>
      <c r="X34" s="50">
        <f>'DLPNO-CCSD(T1 or T0)'!CZ34</f>
        <v>1.2317024311852265</v>
      </c>
      <c r="Y34" s="50">
        <f>'DLPNO-CCSD(T1 or T0)'!DA34</f>
        <v>0.6341073888345079</v>
      </c>
      <c r="Z34" s="14">
        <f>'CCSD(T)'!BM35</f>
        <v>-1241.5302708880299</v>
      </c>
      <c r="AA34" s="14">
        <f>'CCSD(T)'!X35</f>
        <v>-1245.4077545080399</v>
      </c>
      <c r="AB34" s="14">
        <f>'CCSD(T)'!Z35</f>
        <v>-1245.6622328814019</v>
      </c>
      <c r="AC34" s="14">
        <f>'CCSD(T)'!AB35</f>
        <v>-1245.8620405860308</v>
      </c>
      <c r="AD34" s="18" t="s">
        <v>119</v>
      </c>
      <c r="AE34" s="76">
        <f>627.5095*(Z35-Z33)</f>
        <v>94.868809250639046</v>
      </c>
      <c r="AF34" s="76">
        <f>627.5095*(AA35-AA33)</f>
        <v>89.520257140115717</v>
      </c>
      <c r="AG34" s="76">
        <f>627.5095*(AB35-AB33)</f>
        <v>88.132722358163107</v>
      </c>
      <c r="AH34" s="76">
        <f>627.5095*(AC35-AC33)</f>
        <v>85.032662493556543</v>
      </c>
      <c r="AI34" s="76">
        <f>'DLPNO-CCSD(T1 or T0)'!DO34</f>
        <v>0.24732879189032531</v>
      </c>
      <c r="AJ34" s="25" t="s">
        <v>31</v>
      </c>
      <c r="AK34" s="16"/>
      <c r="AL34" s="16"/>
      <c r="AM34" s="16"/>
      <c r="AN34" s="16"/>
      <c r="AO34" s="16">
        <v>0.84351100000000001</v>
      </c>
      <c r="AP34" s="16">
        <f t="shared" si="2"/>
        <v>4.6672360082813089</v>
      </c>
      <c r="AQ34" s="16"/>
      <c r="AR34" s="16"/>
      <c r="AS34" s="42">
        <f>'CCSD(T)'!D35</f>
        <v>-1241.62719756</v>
      </c>
      <c r="AT34" s="42">
        <f>'CCSD(T)'!F35</f>
        <v>-1245.7615655500001</v>
      </c>
      <c r="AU34" s="42">
        <f>'CCSD(T)'!H35</f>
        <v>-1246.0078535161081</v>
      </c>
      <c r="AV34" s="42">
        <f>'CCSD(T)'!J35</f>
        <v>-1246.2223186628441</v>
      </c>
      <c r="AW34" s="24"/>
      <c r="AX34" s="13" t="str">
        <f t="shared" si="5"/>
        <v>11_start</v>
      </c>
      <c r="AY34" s="13" t="s">
        <v>318</v>
      </c>
      <c r="BA34" s="13">
        <v>5.4779999999999998</v>
      </c>
      <c r="BB34" s="13">
        <v>1.373</v>
      </c>
      <c r="BC34" s="13">
        <v>4.1050000000000004</v>
      </c>
      <c r="BD34" s="13">
        <v>0.10299999999999999</v>
      </c>
      <c r="BE34" s="13">
        <v>7.0069999999999997</v>
      </c>
      <c r="BF34" s="13">
        <v>0</v>
      </c>
      <c r="BG34" s="13" t="s">
        <v>281</v>
      </c>
      <c r="BH34" s="13" t="s">
        <v>282</v>
      </c>
      <c r="BI34" s="13" t="s">
        <v>283</v>
      </c>
      <c r="BJ34" s="13" t="s">
        <v>284</v>
      </c>
      <c r="BK34" s="13" t="s">
        <v>285</v>
      </c>
      <c r="BL34" s="13" t="s">
        <v>286</v>
      </c>
      <c r="BM34" s="13" t="s">
        <v>287</v>
      </c>
    </row>
    <row r="35" spans="1:65" ht="17">
      <c r="A35" s="5" t="s">
        <v>32</v>
      </c>
      <c r="B35" s="51">
        <v>1.7857999999999999E-2</v>
      </c>
      <c r="C35" s="51">
        <v>0.107115</v>
      </c>
      <c r="D35" s="51">
        <v>0.107115</v>
      </c>
      <c r="E35" s="51">
        <v>0.20836399999999999</v>
      </c>
      <c r="F35" s="16">
        <v>0.83629500000000001</v>
      </c>
      <c r="G35" s="23">
        <v>1.702814</v>
      </c>
      <c r="H35" s="23">
        <v>1.7971239999999999</v>
      </c>
      <c r="I35" s="23">
        <v>2.7995999999999999</v>
      </c>
      <c r="J35" s="16">
        <f t="shared" si="7"/>
        <v>4.6217801297003938</v>
      </c>
      <c r="K35" s="51">
        <v>5.9534005100000002E-2</v>
      </c>
      <c r="L35" s="51">
        <v>3.63513138E-2</v>
      </c>
      <c r="M35" s="50">
        <f>ABS('DLPNO-CCSD(T1 or T0)'!DU35-'DLPNO-CCSD(T1 or T0)'!DV35)</f>
        <v>1.5066412718131528E-2</v>
      </c>
      <c r="N35" s="50">
        <f>'DLPNO-CCSD(T1 or T0)'!DW35</f>
        <v>1.0832829611877193</v>
      </c>
      <c r="O35" s="50">
        <v>8.2776999999999994</v>
      </c>
      <c r="P35" s="50">
        <f t="shared" si="3"/>
        <v>0.12080650422218733</v>
      </c>
      <c r="Q35" s="16">
        <f t="shared" si="1"/>
        <v>0.25073046018991962</v>
      </c>
      <c r="R35" s="16">
        <v>1.7659999999999999E-2</v>
      </c>
      <c r="S35" s="16">
        <f t="shared" si="4"/>
        <v>0.108</v>
      </c>
      <c r="T35" s="50">
        <f>'PNO-LCCSD(T)'!V35</f>
        <v>1.8035247925081492</v>
      </c>
      <c r="U35" s="50"/>
      <c r="V35" s="50" t="s">
        <v>120</v>
      </c>
      <c r="W35" s="50">
        <f>'DLPNO-CCSD(T1 or T0)'!CY35</f>
        <v>-0.63922554974025303</v>
      </c>
      <c r="X35" s="50">
        <f>'DLPNO-CCSD(T1 or T0)'!CZ35</f>
        <v>-1.6763905234275356</v>
      </c>
      <c r="Y35" s="50">
        <f>'DLPNO-CCSD(T1 or T0)'!DA35</f>
        <v>-1.2595512837956662</v>
      </c>
      <c r="Z35" s="14">
        <f>'CCSD(T)'!BM36</f>
        <v>-1241.4888634404299</v>
      </c>
      <c r="AA35" s="14">
        <f>'CCSD(T)'!X36</f>
        <v>-1245.3579934803702</v>
      </c>
      <c r="AB35" s="14">
        <f>'CCSD(T)'!Z36</f>
        <v>-1245.6137951244411</v>
      </c>
      <c r="AC35" s="14">
        <f>'CCSD(T)'!AB36</f>
        <v>-1245.813678570782</v>
      </c>
      <c r="AD35" s="18" t="s">
        <v>120</v>
      </c>
      <c r="AE35" s="76">
        <f>627.5095*(Z33-Z34)</f>
        <v>-68.885242510872828</v>
      </c>
      <c r="AF35" s="76">
        <f>627.5095*(AA33-AA34)</f>
        <v>-58.294739547569549</v>
      </c>
      <c r="AG35" s="76">
        <f>627.5095*(AB33-AB34)</f>
        <v>-57.737569706591373</v>
      </c>
      <c r="AH35" s="76">
        <f>627.5095*(AC33-AC34)</f>
        <v>-54.68503848578159</v>
      </c>
      <c r="AI35" s="76">
        <f>'DLPNO-CCSD(T1 or T0)'!DO35</f>
        <v>-0.64263242415812272</v>
      </c>
      <c r="AJ35" s="25" t="s">
        <v>32</v>
      </c>
      <c r="AK35" s="16"/>
      <c r="AL35" s="16"/>
      <c r="AM35" s="16"/>
      <c r="AN35" s="16"/>
      <c r="AO35" s="16">
        <v>0.83629500000000001</v>
      </c>
      <c r="AP35" s="16">
        <f t="shared" ref="AP35:AP66" si="8">100*(AV35-AU35)/(AV35-AS35)</f>
        <v>4.6646557090453022</v>
      </c>
      <c r="AQ35" s="16"/>
      <c r="AR35" s="16"/>
      <c r="AS35" s="42">
        <f>'CCSD(T)'!D36</f>
        <v>-1241.5901818899999</v>
      </c>
      <c r="AT35" s="42">
        <f>'CCSD(T)'!F36</f>
        <v>-1245.7102573899999</v>
      </c>
      <c r="AU35" s="42">
        <f>'CCSD(T)'!H36</f>
        <v>-1245.960951166157</v>
      </c>
      <c r="AV35" s="42">
        <f>'CCSD(T)'!J36</f>
        <v>-1246.174808199019</v>
      </c>
      <c r="AW35" s="24"/>
      <c r="AX35" s="13" t="str">
        <f t="shared" si="5"/>
        <v>11_ts</v>
      </c>
      <c r="AY35" s="13" t="s">
        <v>319</v>
      </c>
      <c r="BA35" s="13">
        <v>5.476</v>
      </c>
      <c r="BB35" s="13">
        <v>1.373</v>
      </c>
      <c r="BC35" s="13">
        <v>4.1029999999999998</v>
      </c>
      <c r="BD35" s="13">
        <v>0.108</v>
      </c>
      <c r="BE35" s="13">
        <v>7.0019999999999998</v>
      </c>
      <c r="BF35" s="13">
        <v>0</v>
      </c>
      <c r="BG35" s="13" t="s">
        <v>281</v>
      </c>
      <c r="BH35" s="13" t="s">
        <v>282</v>
      </c>
      <c r="BI35" s="13" t="s">
        <v>283</v>
      </c>
      <c r="BJ35" s="13" t="s">
        <v>284</v>
      </c>
      <c r="BK35" s="13" t="s">
        <v>285</v>
      </c>
      <c r="BL35" s="13" t="s">
        <v>286</v>
      </c>
      <c r="BM35" s="13" t="s">
        <v>287</v>
      </c>
    </row>
    <row r="36" spans="1:65" ht="17">
      <c r="A36" s="5" t="s">
        <v>33</v>
      </c>
      <c r="B36" s="51">
        <v>1.8018555629E-2</v>
      </c>
      <c r="C36" s="51">
        <v>0.118826653303</v>
      </c>
      <c r="D36" s="51">
        <v>0.118826653303</v>
      </c>
      <c r="E36" s="51">
        <v>0.19578362863900001</v>
      </c>
      <c r="F36" s="16">
        <v>0.52548099999999998</v>
      </c>
      <c r="G36" s="23">
        <v>1.0898969999999999</v>
      </c>
      <c r="H36" s="23">
        <v>1.195438</v>
      </c>
      <c r="I36" s="23">
        <v>1.986281</v>
      </c>
      <c r="J36" s="16">
        <f t="shared" ref="J36:J50" si="9">100*(AC36-AB36)/(AC36-Z36)</f>
        <v>4.0286651209310067</v>
      </c>
      <c r="K36" s="51">
        <v>6.4591133100000003E-2</v>
      </c>
      <c r="L36" s="51">
        <v>8.0659061099999999E-2</v>
      </c>
      <c r="M36" s="50">
        <f>ABS('DLPNO-CCSD(T1 or T0)'!DU36-'DLPNO-CCSD(T1 or T0)'!DV36)</f>
        <v>1.0509739291980222E-2</v>
      </c>
      <c r="N36" s="50">
        <f>'DLPNO-CCSD(T1 or T0)'!DW36</f>
        <v>1.0868380013621504</v>
      </c>
      <c r="O36" s="50">
        <v>9.6362000000000005</v>
      </c>
      <c r="P36" s="50">
        <f t="shared" si="3"/>
        <v>0.10377534712853614</v>
      </c>
      <c r="Q36" s="16">
        <f t="shared" si="1"/>
        <v>0.22834811998310098</v>
      </c>
      <c r="R36" s="16">
        <v>1.5699999999999999E-2</v>
      </c>
      <c r="S36" s="16">
        <f t="shared" si="4"/>
        <v>0.109</v>
      </c>
      <c r="T36" s="50">
        <f>'PNO-LCCSD(T)'!V36</f>
        <v>0.38018356995968361</v>
      </c>
      <c r="U36" s="50"/>
      <c r="V36" s="50" t="s">
        <v>118</v>
      </c>
      <c r="W36" s="50">
        <f>'DLPNO-CCSD(T1 or T0)'!CY36</f>
        <v>-7.353166548652279E-2</v>
      </c>
      <c r="X36" s="50">
        <f>'DLPNO-CCSD(T1 or T0)'!CZ36</f>
        <v>-0.17610446927275802</v>
      </c>
      <c r="Y36" s="50">
        <f>'DLPNO-CCSD(T1 or T0)'!DA36</f>
        <v>-0.15394454378596834</v>
      </c>
      <c r="Z36" s="14">
        <f>'CCSD(T)'!BM37</f>
        <v>-1792.58260054214</v>
      </c>
      <c r="AA36" s="14">
        <f>'CCSD(T)'!X37</f>
        <v>-1795.5334661322099</v>
      </c>
      <c r="AB36" s="14">
        <f>'CCSD(T)'!Z37</f>
        <v>-1795.7859179403249</v>
      </c>
      <c r="AC36" s="14">
        <f>'CCSD(T)'!AB37</f>
        <v>-1795.920386144707</v>
      </c>
      <c r="AD36" s="18" t="s">
        <v>118</v>
      </c>
      <c r="AE36" s="76">
        <f>627.5095*(Z38-Z37)</f>
        <v>4.7771002617031941</v>
      </c>
      <c r="AF36" s="76">
        <f>627.5095*(AA38-AA37)</f>
        <v>5.6323581036006152</v>
      </c>
      <c r="AG36" s="76">
        <f>627.5095*(AB38-AB37)</f>
        <v>5.7247391504064025</v>
      </c>
      <c r="AH36" s="76">
        <f>627.5095*(AC38-AC37)</f>
        <v>5.7982538166719824</v>
      </c>
      <c r="AI36" s="76">
        <f>'DLPNO-CCSD(T1 or T0)'!DO36</f>
        <v>-7.2962722137329905E-2</v>
      </c>
      <c r="AJ36" s="25" t="s">
        <v>33</v>
      </c>
      <c r="AK36" s="16"/>
      <c r="AL36" s="16"/>
      <c r="AM36" s="16"/>
      <c r="AN36" s="16"/>
      <c r="AO36" s="16">
        <v>0.52548099999999998</v>
      </c>
      <c r="AP36" s="16">
        <f t="shared" si="8"/>
        <v>4.0923444623092289</v>
      </c>
      <c r="AQ36" s="16"/>
      <c r="AR36" s="16"/>
      <c r="AS36" s="42">
        <f>'CCSD(T)'!D37</f>
        <v>-1792.7041292599999</v>
      </c>
      <c r="AT36" s="42">
        <f>'CCSD(T)'!F37</f>
        <v>-1796.03490007</v>
      </c>
      <c r="AU36" s="42">
        <f>'CCSD(T)'!H37</f>
        <v>-1796.2760042129719</v>
      </c>
      <c r="AV36" s="42">
        <f>'CCSD(T)'!J37</f>
        <v>-1796.4284148062859</v>
      </c>
      <c r="AW36" s="24"/>
      <c r="AX36" s="13" t="str">
        <f t="shared" si="5"/>
        <v>12_end</v>
      </c>
      <c r="AY36" s="13" t="s">
        <v>320</v>
      </c>
      <c r="BA36" s="13">
        <v>4.734</v>
      </c>
      <c r="BB36" s="13">
        <v>1.081</v>
      </c>
      <c r="BC36" s="13">
        <v>3.6520000000000001</v>
      </c>
      <c r="BD36" s="13">
        <v>0.109</v>
      </c>
      <c r="BE36" s="13">
        <v>5.782</v>
      </c>
      <c r="BF36" s="13">
        <v>0</v>
      </c>
      <c r="BG36" s="13" t="s">
        <v>281</v>
      </c>
      <c r="BH36" s="13" t="s">
        <v>282</v>
      </c>
      <c r="BI36" s="13" t="s">
        <v>283</v>
      </c>
      <c r="BJ36" s="13" t="s">
        <v>284</v>
      </c>
      <c r="BK36" s="13" t="s">
        <v>285</v>
      </c>
      <c r="BL36" s="13" t="s">
        <v>286</v>
      </c>
      <c r="BM36" s="13" t="s">
        <v>287</v>
      </c>
    </row>
    <row r="37" spans="1:65" ht="17">
      <c r="A37" s="5" t="s">
        <v>34</v>
      </c>
      <c r="B37" s="51">
        <v>1.8431845979000001E-2</v>
      </c>
      <c r="C37" s="51">
        <v>0.128210105253</v>
      </c>
      <c r="D37" s="51">
        <v>0.128210105253</v>
      </c>
      <c r="E37" s="51">
        <v>0.19863061046300001</v>
      </c>
      <c r="F37" s="16">
        <v>0.895312</v>
      </c>
      <c r="G37" s="23">
        <v>1.375076</v>
      </c>
      <c r="H37" s="23">
        <v>1.4785459999999999</v>
      </c>
      <c r="I37" s="23">
        <v>2.230909</v>
      </c>
      <c r="J37" s="16">
        <f t="shared" si="9"/>
        <v>4.0450854304843471</v>
      </c>
      <c r="K37" s="51">
        <v>6.0952821599999998E-2</v>
      </c>
      <c r="L37" s="51">
        <v>8.4484997899999997E-2</v>
      </c>
      <c r="M37" s="50">
        <f>ABS('DLPNO-CCSD(T1 or T0)'!DU37-'DLPNO-CCSD(T1 or T0)'!DV37)</f>
        <v>1.0338019761886988E-2</v>
      </c>
      <c r="N37" s="50">
        <f>'DLPNO-CCSD(T1 or T0)'!DW37</f>
        <v>1.0845742868934665</v>
      </c>
      <c r="O37" s="50">
        <v>9.3871000000000002</v>
      </c>
      <c r="P37" s="50">
        <f t="shared" si="3"/>
        <v>0.10652917301402989</v>
      </c>
      <c r="Q37" s="16">
        <f t="shared" si="1"/>
        <v>0.2302839116719243</v>
      </c>
      <c r="R37" s="16">
        <v>1.5900000000000001E-2</v>
      </c>
      <c r="S37" s="16">
        <f t="shared" si="4"/>
        <v>0.113</v>
      </c>
      <c r="T37" s="50">
        <f>'PNO-LCCSD(T)'!V37</f>
        <v>0.35537073093275495</v>
      </c>
      <c r="U37" s="50"/>
      <c r="V37" s="50" t="s">
        <v>119</v>
      </c>
      <c r="W37" s="50">
        <f>'DLPNO-CCSD(T1 or T0)'!CY37</f>
        <v>-0.13893397044806477</v>
      </c>
      <c r="X37" s="50">
        <f>'DLPNO-CCSD(T1 or T0)'!CZ37</f>
        <v>-0.39721305414039421</v>
      </c>
      <c r="Y37" s="50">
        <f>'DLPNO-CCSD(T1 or T0)'!DA37</f>
        <v>-0.26729749207255793</v>
      </c>
      <c r="Z37" s="14">
        <f>'CCSD(T)'!BM38</f>
        <v>-1792.5246172698801</v>
      </c>
      <c r="AA37" s="14">
        <f>'CCSD(T)'!X38</f>
        <v>-1795.48640465989</v>
      </c>
      <c r="AB37" s="14">
        <f>'CCSD(T)'!Z38</f>
        <v>-1795.737178747122</v>
      </c>
      <c r="AC37" s="14">
        <f>'CCSD(T)'!AB38</f>
        <v>-1795.872607825293</v>
      </c>
      <c r="AD37" s="18" t="s">
        <v>119</v>
      </c>
      <c r="AE37" s="76">
        <f>627.5095*(Z38-Z36)</f>
        <v>41.162154445870272</v>
      </c>
      <c r="AF37" s="76">
        <f>627.5095*(AA38-AA36)</f>
        <v>35.163879068331518</v>
      </c>
      <c r="AG37" s="76">
        <f>627.5095*(AB38-AB36)</f>
        <v>36.30904590755614</v>
      </c>
      <c r="AH37" s="76">
        <f>627.5095*(AC38-AC36)</f>
        <v>35.779603142969272</v>
      </c>
      <c r="AI37" s="76">
        <f>'DLPNO-CCSD(T1 or T0)'!DO37</f>
        <v>-0.13808034968095484</v>
      </c>
      <c r="AJ37" s="25" t="s">
        <v>34</v>
      </c>
      <c r="AK37" s="16"/>
      <c r="AL37" s="16"/>
      <c r="AM37" s="16"/>
      <c r="AN37" s="16"/>
      <c r="AO37" s="16">
        <v>0.895312</v>
      </c>
      <c r="AP37" s="16">
        <f t="shared" si="8"/>
        <v>4.1183937362716154</v>
      </c>
      <c r="AQ37" s="16"/>
      <c r="AR37" s="16"/>
      <c r="AS37" s="42">
        <f>'CCSD(T)'!D38</f>
        <v>-1792.6428806599999</v>
      </c>
      <c r="AT37" s="42">
        <f>'CCSD(T)'!F38</f>
        <v>-1795.9866379999999</v>
      </c>
      <c r="AU37" s="42">
        <f>'CCSD(T)'!H38</f>
        <v>-1796.2248943025859</v>
      </c>
      <c r="AV37" s="42">
        <f>'CCSD(T)'!J38</f>
        <v>-1796.3787522021739</v>
      </c>
      <c r="AW37" s="24"/>
      <c r="AX37" s="13" t="str">
        <f t="shared" si="5"/>
        <v>12_start</v>
      </c>
      <c r="AY37" s="13" t="s">
        <v>321</v>
      </c>
      <c r="BA37" s="13">
        <v>4.7549999999999999</v>
      </c>
      <c r="BB37" s="13">
        <v>1.095</v>
      </c>
      <c r="BC37" s="13">
        <v>3.66</v>
      </c>
      <c r="BD37" s="13">
        <v>0.113</v>
      </c>
      <c r="BE37" s="13">
        <v>5.835</v>
      </c>
      <c r="BF37" s="13">
        <v>0</v>
      </c>
      <c r="BG37" s="13" t="s">
        <v>281</v>
      </c>
      <c r="BH37" s="13" t="s">
        <v>282</v>
      </c>
      <c r="BI37" s="13" t="s">
        <v>283</v>
      </c>
      <c r="BJ37" s="13" t="s">
        <v>284</v>
      </c>
      <c r="BK37" s="13" t="s">
        <v>285</v>
      </c>
      <c r="BL37" s="13" t="s">
        <v>286</v>
      </c>
      <c r="BM37" s="13" t="s">
        <v>287</v>
      </c>
    </row>
    <row r="38" spans="1:65" ht="17">
      <c r="A38" s="5" t="s">
        <v>35</v>
      </c>
      <c r="B38" s="51">
        <v>1.7890663075999999E-2</v>
      </c>
      <c r="C38" s="51">
        <v>0.11954322523499999</v>
      </c>
      <c r="D38" s="51">
        <v>0.11954322523499999</v>
      </c>
      <c r="E38" s="51">
        <v>0.197946086844</v>
      </c>
      <c r="F38" s="16">
        <v>0.86319699999999999</v>
      </c>
      <c r="G38" s="23">
        <v>1.179459</v>
      </c>
      <c r="H38" s="23">
        <v>1.2684200000000001</v>
      </c>
      <c r="I38" s="23">
        <v>2.0997979999999998</v>
      </c>
      <c r="J38" s="16">
        <f t="shared" si="9"/>
        <v>4.0435516183862363</v>
      </c>
      <c r="K38" s="51">
        <v>6.3073831799999994E-2</v>
      </c>
      <c r="L38" s="51">
        <v>7.9678974200000002E-2</v>
      </c>
      <c r="M38" s="50">
        <f>ABS('DLPNO-CCSD(T1 or T0)'!DU38-'DLPNO-CCSD(T1 or T0)'!DV38)</f>
        <v>1.0302705674046925E-2</v>
      </c>
      <c r="N38" s="50">
        <f>'DLPNO-CCSD(T1 or T0)'!DW38</f>
        <v>1.0842534678949485</v>
      </c>
      <c r="O38" s="50">
        <v>9.9448000000000008</v>
      </c>
      <c r="P38" s="50">
        <f t="shared" si="3"/>
        <v>0.10055506395302066</v>
      </c>
      <c r="Q38" s="16">
        <f t="shared" si="1"/>
        <v>0.22991165334455196</v>
      </c>
      <c r="R38" s="16">
        <v>1.5879999999999998E-2</v>
      </c>
      <c r="S38" s="16">
        <f t="shared" si="4"/>
        <v>0.112</v>
      </c>
      <c r="T38" s="50">
        <f>'PNO-LCCSD(T)'!V38</f>
        <v>2.4812839026914446E-2</v>
      </c>
      <c r="U38" s="50"/>
      <c r="V38" s="50" t="s">
        <v>120</v>
      </c>
      <c r="W38" s="50">
        <f>'DLPNO-CCSD(T1 or T0)'!CY38</f>
        <v>6.5402304961537538E-2</v>
      </c>
      <c r="X38" s="50">
        <f>'DLPNO-CCSD(T1 or T0)'!CZ38</f>
        <v>0.22110858486763263</v>
      </c>
      <c r="Y38" s="50">
        <f>'DLPNO-CCSD(T1 or T0)'!DA38</f>
        <v>0.11335294828658604</v>
      </c>
      <c r="Z38" s="14">
        <f>'CCSD(T)'!BM39</f>
        <v>-1792.5170044763499</v>
      </c>
      <c r="AA38" s="14">
        <f>'CCSD(T)'!X39</f>
        <v>-1795.4774289262898</v>
      </c>
      <c r="AB38" s="14">
        <f>'CCSD(T)'!Z39</f>
        <v>-1795.7280557949589</v>
      </c>
      <c r="AC38" s="14">
        <f>'CCSD(T)'!AB39</f>
        <v>-1795.8633677200569</v>
      </c>
      <c r="AD38" s="18" t="s">
        <v>120</v>
      </c>
      <c r="AE38" s="76">
        <f>627.5095*(Z36-Z37)</f>
        <v>-36.385054184167082</v>
      </c>
      <c r="AF38" s="76">
        <f>627.5095*(AA36-AA37)</f>
        <v>-29.531520964730902</v>
      </c>
      <c r="AG38" s="76">
        <f>627.5095*(AB36-AB37)</f>
        <v>-30.584306757149736</v>
      </c>
      <c r="AH38" s="76">
        <f>627.5095*(AC36-AC37)</f>
        <v>-29.981349326297288</v>
      </c>
      <c r="AI38" s="76">
        <f>'DLPNO-CCSD(T1 or T0)'!DO38</f>
        <v>6.5117627543617829E-2</v>
      </c>
      <c r="AJ38" s="25" t="s">
        <v>35</v>
      </c>
      <c r="AK38" s="16"/>
      <c r="AL38" s="16"/>
      <c r="AM38" s="16"/>
      <c r="AN38" s="16"/>
      <c r="AO38" s="16">
        <v>0.86319699999999999</v>
      </c>
      <c r="AP38" s="16">
        <f t="shared" si="8"/>
        <v>4.1165672566917451</v>
      </c>
      <c r="AQ38" s="16"/>
      <c r="AR38" s="16"/>
      <c r="AS38" s="42">
        <f>'CCSD(T)'!D39</f>
        <v>-1792.63466894</v>
      </c>
      <c r="AT38" s="42">
        <f>'CCSD(T)'!F39</f>
        <v>-1795.9777242499999</v>
      </c>
      <c r="AU38" s="42">
        <f>'CCSD(T)'!H39</f>
        <v>-1796.2159641492719</v>
      </c>
      <c r="AV38" s="42">
        <f>'CCSD(T)'!J39</f>
        <v>-1796.3697200398699</v>
      </c>
      <c r="AW38" s="24"/>
      <c r="AX38" s="13" t="str">
        <f t="shared" si="5"/>
        <v>12_ts</v>
      </c>
      <c r="AY38" s="13" t="s">
        <v>322</v>
      </c>
      <c r="BA38" s="13">
        <v>4.7539999999999996</v>
      </c>
      <c r="BB38" s="13">
        <v>1.093</v>
      </c>
      <c r="BC38" s="13">
        <v>3.661</v>
      </c>
      <c r="BD38" s="13">
        <v>0.112</v>
      </c>
      <c r="BE38" s="13">
        <v>5.83</v>
      </c>
      <c r="BF38" s="13">
        <v>0</v>
      </c>
      <c r="BG38" s="13" t="s">
        <v>281</v>
      </c>
      <c r="BH38" s="13" t="s">
        <v>282</v>
      </c>
      <c r="BI38" s="13" t="s">
        <v>283</v>
      </c>
      <c r="BJ38" s="13" t="s">
        <v>284</v>
      </c>
      <c r="BK38" s="13" t="s">
        <v>285</v>
      </c>
      <c r="BL38" s="13" t="s">
        <v>286</v>
      </c>
      <c r="BM38" s="13" t="s">
        <v>287</v>
      </c>
    </row>
    <row r="39" spans="1:65" ht="17">
      <c r="A39" s="5" t="s">
        <v>36</v>
      </c>
      <c r="B39" s="51">
        <v>2.129E-2</v>
      </c>
      <c r="C39" s="51">
        <v>0.13592699999999999</v>
      </c>
      <c r="D39" s="51">
        <v>0.13592699999999999</v>
      </c>
      <c r="E39" s="51">
        <v>0.18801300000000001</v>
      </c>
      <c r="F39" s="16">
        <v>0.54516900000000001</v>
      </c>
      <c r="G39" s="23">
        <v>1.1546019999999999</v>
      </c>
      <c r="H39" s="23">
        <v>1.2451749999999999</v>
      </c>
      <c r="I39" s="23">
        <v>2.0991719999999998</v>
      </c>
      <c r="J39" s="16">
        <f t="shared" si="9"/>
        <v>4.4698280936150079</v>
      </c>
      <c r="K39" s="51">
        <v>6.0550060699999998E-2</v>
      </c>
      <c r="L39" s="51">
        <v>3.29555978E-2</v>
      </c>
      <c r="M39" s="50">
        <f>ABS('DLPNO-CCSD(T1 or T0)'!DU39-'DLPNO-CCSD(T1 or T0)'!DV39)</f>
        <v>1.4184629890986705E-2</v>
      </c>
      <c r="N39" s="50">
        <f>'DLPNO-CCSD(T1 or T0)'!DW39</f>
        <v>1.0961075219829486</v>
      </c>
      <c r="O39" s="50">
        <v>8.3023000000000007</v>
      </c>
      <c r="P39" s="50">
        <f t="shared" si="3"/>
        <v>0.1204485504016959</v>
      </c>
      <c r="Q39" s="16">
        <f t="shared" si="1"/>
        <v>0.24105723370429255</v>
      </c>
      <c r="R39" s="16">
        <v>1.712E-2</v>
      </c>
      <c r="S39" s="16">
        <f t="shared" si="4"/>
        <v>9.4E-2</v>
      </c>
      <c r="T39" s="50">
        <f>'PNO-LCCSD(T)'!V39</f>
        <v>-2.0459799083140666</v>
      </c>
      <c r="U39" s="50"/>
      <c r="V39" s="50" t="s">
        <v>118</v>
      </c>
      <c r="W39" s="50">
        <f>'DLPNO-CCSD(T1 or T0)'!CY39</f>
        <v>1.1358266258883454</v>
      </c>
      <c r="X39" s="50">
        <f>'DLPNO-CCSD(T1 or T0)'!CZ39</f>
        <v>2.262004557147943</v>
      </c>
      <c r="Y39" s="50">
        <f>'DLPNO-CCSD(T1 or T0)'!DA39</f>
        <v>1.8061563204797864</v>
      </c>
      <c r="Z39" s="14">
        <f>'CCSD(T)'!BM40</f>
        <v>-1675.8973882397299</v>
      </c>
      <c r="AA39" s="14">
        <f>'CCSD(T)'!X40</f>
        <v>-1679.1871147096101</v>
      </c>
      <c r="AB39" s="14">
        <f>'CCSD(T)'!Z40</f>
        <v>-1679.4301295261232</v>
      </c>
      <c r="AC39" s="14">
        <f>'CCSD(T)'!AB40</f>
        <v>-1679.5954254314302</v>
      </c>
      <c r="AD39" s="18" t="s">
        <v>118</v>
      </c>
      <c r="AE39" s="76">
        <f>627.5095*(Z41-Z40)</f>
        <v>48.873309398239613</v>
      </c>
      <c r="AF39" s="76">
        <f>627.5095*(AA41-AA40)</f>
        <v>17.548876002134083</v>
      </c>
      <c r="AG39" s="76">
        <f>627.5095*(AB41-AB40)</f>
        <v>22.065683271768894</v>
      </c>
      <c r="AH39" s="76">
        <f>627.5095*(AC41-AC40)</f>
        <v>16.25265908323497</v>
      </c>
      <c r="AI39" s="76">
        <f>'DLPNO-CCSD(T1 or T0)'!DO39</f>
        <v>1.144374134460854</v>
      </c>
      <c r="AJ39" s="25" t="s">
        <v>36</v>
      </c>
      <c r="AK39" s="17">
        <v>2.0187E-2</v>
      </c>
      <c r="AL39" s="16">
        <v>0.13324800000000001</v>
      </c>
      <c r="AM39" s="16">
        <v>0.13324800000000001</v>
      </c>
      <c r="AN39" s="16">
        <v>0.18762799999999999</v>
      </c>
      <c r="AO39" s="16">
        <v>0.54516900000000001</v>
      </c>
      <c r="AP39" s="16">
        <f t="shared" si="8"/>
        <v>4.5095803774391561</v>
      </c>
      <c r="AQ39" s="16">
        <v>5.6787608500000003E-2</v>
      </c>
      <c r="AR39" s="16">
        <v>3.1806347899999997E-2</v>
      </c>
      <c r="AS39" s="42">
        <f>'CCSD(T)'!D40</f>
        <v>-1675.9796253</v>
      </c>
      <c r="AT39" s="42">
        <f>'CCSD(T)'!F40</f>
        <v>-1679.64016625</v>
      </c>
      <c r="AU39" s="42">
        <f>'CCSD(T)'!H40</f>
        <v>-1679.867571163694</v>
      </c>
      <c r="AV39" s="42">
        <f>'CCSD(T)'!J40</f>
        <v>-1680.0511812519601</v>
      </c>
      <c r="AW39" s="24"/>
      <c r="AX39" s="13" t="str">
        <f t="shared" si="5"/>
        <v>13_end</v>
      </c>
      <c r="AY39" s="13" t="s">
        <v>323</v>
      </c>
      <c r="BA39" s="13">
        <v>5.032</v>
      </c>
      <c r="BB39" s="13">
        <v>1.2130000000000001</v>
      </c>
      <c r="BC39" s="13">
        <v>3.819</v>
      </c>
      <c r="BD39" s="13">
        <v>9.4E-2</v>
      </c>
      <c r="BE39" s="13">
        <v>6.351</v>
      </c>
      <c r="BF39" s="13">
        <v>0</v>
      </c>
      <c r="BG39" s="13" t="s">
        <v>281</v>
      </c>
      <c r="BH39" s="13" t="s">
        <v>282</v>
      </c>
      <c r="BI39" s="13" t="s">
        <v>283</v>
      </c>
      <c r="BJ39" s="13" t="s">
        <v>284</v>
      </c>
      <c r="BK39" s="13" t="s">
        <v>285</v>
      </c>
      <c r="BL39" s="13" t="s">
        <v>286</v>
      </c>
      <c r="BM39" s="13" t="s">
        <v>287</v>
      </c>
    </row>
    <row r="40" spans="1:65" ht="17">
      <c r="A40" s="5" t="s">
        <v>37</v>
      </c>
      <c r="B40" s="51">
        <v>1.9673E-2</v>
      </c>
      <c r="C40" s="51">
        <v>0.108248</v>
      </c>
      <c r="D40" s="51">
        <v>0.108248</v>
      </c>
      <c r="E40" s="51">
        <v>0.210924</v>
      </c>
      <c r="F40" s="16">
        <v>0.64552799999999999</v>
      </c>
      <c r="G40" s="23">
        <v>1.3200149999999999</v>
      </c>
      <c r="H40" s="23">
        <v>1.4242589999999999</v>
      </c>
      <c r="I40" s="23">
        <v>2.251118</v>
      </c>
      <c r="J40" s="16">
        <f t="shared" si="9"/>
        <v>4.4970760116613491</v>
      </c>
      <c r="K40" s="51">
        <v>5.3734723200000001E-2</v>
      </c>
      <c r="L40" s="51">
        <v>6.3297884799999996E-2</v>
      </c>
      <c r="M40" s="50">
        <f>ABS('DLPNO-CCSD(T1 or T0)'!DU40-'DLPNO-CCSD(T1 or T0)'!DV40)</f>
        <v>1.4569736456780225E-2</v>
      </c>
      <c r="N40" s="50">
        <f>'DLPNO-CCSD(T1 or T0)'!DW40</f>
        <v>1.0985604702374796</v>
      </c>
      <c r="O40" s="50">
        <v>8.3450000000000006</v>
      </c>
      <c r="P40" s="50">
        <f t="shared" si="3"/>
        <v>0.11983223487118033</v>
      </c>
      <c r="Q40" s="16">
        <f t="shared" si="1"/>
        <v>0.24226190476190479</v>
      </c>
      <c r="R40" s="16">
        <v>1.7239999999999998E-2</v>
      </c>
      <c r="S40" s="16">
        <f t="shared" si="4"/>
        <v>0.11</v>
      </c>
      <c r="T40" s="50">
        <f>'PNO-LCCSD(T)'!V40</f>
        <v>-1.8665164993948409</v>
      </c>
      <c r="U40" s="50"/>
      <c r="V40" s="50" t="s">
        <v>119</v>
      </c>
      <c r="W40" s="50">
        <f>'DLPNO-CCSD(T1 or T0)'!CY40</f>
        <v>0.75398769924279918</v>
      </c>
      <c r="X40" s="50">
        <f>'DLPNO-CCSD(T1 or T0)'!CZ40</f>
        <v>1.9709690513558442</v>
      </c>
      <c r="Y40" s="50">
        <f>'DLPNO-CCSD(T1 or T0)'!DA40</f>
        <v>1.2734627861529262</v>
      </c>
      <c r="Z40" s="14">
        <f>'CCSD(T)'!BM41</f>
        <v>-1675.86124178726</v>
      </c>
      <c r="AA40" s="14">
        <f>'CCSD(T)'!X41</f>
        <v>-1679.1375195272101</v>
      </c>
      <c r="AB40" s="14">
        <f>'CCSD(T)'!Z41</f>
        <v>-1679.379621068086</v>
      </c>
      <c r="AC40" s="14">
        <f>'CCSD(T)'!AB41</f>
        <v>-1679.545295776283</v>
      </c>
      <c r="AD40" s="18" t="s">
        <v>119</v>
      </c>
      <c r="AE40" s="76">
        <f>627.5095*(Z41-Z39)</f>
        <v>71.555551714396003</v>
      </c>
      <c r="AF40" s="76">
        <f>627.5095*(AA41-AA39)</f>
        <v>48.670324112383078</v>
      </c>
      <c r="AG40" s="76">
        <f>627.5095*(AB41-AB39)</f>
        <v>53.760220520498883</v>
      </c>
      <c r="AH40" s="76">
        <f>627.5095*(AC41-AC39)</f>
        <v>47.709493919828347</v>
      </c>
      <c r="AI40" s="76">
        <f>'DLPNO-CCSD(T1 or T0)'!DO40</f>
        <v>0.7567920681824063</v>
      </c>
      <c r="AJ40" s="25" t="s">
        <v>37</v>
      </c>
      <c r="AK40" s="17">
        <v>1.8460000000000001E-2</v>
      </c>
      <c r="AL40" s="16">
        <v>9.7345000000000001E-2</v>
      </c>
      <c r="AM40" s="16">
        <v>9.7345000000000001E-2</v>
      </c>
      <c r="AN40" s="16">
        <v>0.21043999999999999</v>
      </c>
      <c r="AO40" s="16">
        <v>0.64552799999999999</v>
      </c>
      <c r="AP40" s="16">
        <f t="shared" si="8"/>
        <v>4.525952485193006</v>
      </c>
      <c r="AQ40" s="16">
        <v>5.6314665E-2</v>
      </c>
      <c r="AR40" s="16">
        <v>6.2744004399999997E-2</v>
      </c>
      <c r="AS40" s="42">
        <f>'CCSD(T)'!D41</f>
        <v>-1675.93993808</v>
      </c>
      <c r="AT40" s="42">
        <f>'CCSD(T)'!F41</f>
        <v>-1679.5935528100001</v>
      </c>
      <c r="AU40" s="42">
        <f>'CCSD(T)'!H41</f>
        <v>-1679.8197459240641</v>
      </c>
      <c r="AV40" s="42">
        <f>'CCSD(T)'!J41</f>
        <v>-1680.0036684287761</v>
      </c>
      <c r="AW40" s="24"/>
      <c r="AX40" s="13" t="str">
        <f t="shared" si="5"/>
        <v>13_start</v>
      </c>
      <c r="AY40" s="13" t="s">
        <v>324</v>
      </c>
      <c r="BA40" s="13">
        <v>5.04</v>
      </c>
      <c r="BB40" s="13">
        <v>1.2210000000000001</v>
      </c>
      <c r="BC40" s="13">
        <v>3.8180000000000001</v>
      </c>
      <c r="BD40" s="13">
        <v>0.11</v>
      </c>
      <c r="BE40" s="13">
        <v>6.3769999999999998</v>
      </c>
      <c r="BF40" s="13">
        <v>0</v>
      </c>
      <c r="BG40" s="13" t="s">
        <v>281</v>
      </c>
      <c r="BH40" s="13" t="s">
        <v>282</v>
      </c>
      <c r="BI40" s="13" t="s">
        <v>283</v>
      </c>
      <c r="BJ40" s="13" t="s">
        <v>284</v>
      </c>
      <c r="BK40" s="13" t="s">
        <v>285</v>
      </c>
      <c r="BL40" s="13" t="s">
        <v>286</v>
      </c>
      <c r="BM40" s="13" t="s">
        <v>287</v>
      </c>
    </row>
    <row r="41" spans="1:65" ht="17">
      <c r="A41" s="5" t="s">
        <v>38</v>
      </c>
      <c r="B41" s="51">
        <v>2.2537000000000001E-2</v>
      </c>
      <c r="C41" s="51">
        <v>0.13852</v>
      </c>
      <c r="D41" s="51">
        <v>0.13852</v>
      </c>
      <c r="E41" s="51">
        <v>0.20152</v>
      </c>
      <c r="F41" s="16">
        <v>0.870668</v>
      </c>
      <c r="G41" s="23">
        <v>1.520797</v>
      </c>
      <c r="H41" s="23">
        <v>1.6219479999999999</v>
      </c>
      <c r="I41" s="23">
        <v>2.4444530000000002</v>
      </c>
      <c r="J41" s="16">
        <f t="shared" si="9"/>
        <v>4.6824560502780157</v>
      </c>
      <c r="K41" s="51">
        <v>6.7062152400000005E-2</v>
      </c>
      <c r="L41" s="51">
        <v>4.2875339899999997E-2</v>
      </c>
      <c r="M41" s="50">
        <f>ABS('DLPNO-CCSD(T1 or T0)'!DU41-'DLPNO-CCSD(T1 or T0)'!DV41)</f>
        <v>1.5296176831931602E-2</v>
      </c>
      <c r="N41" s="50">
        <f>'DLPNO-CCSD(T1 or T0)'!DW41</f>
        <v>1.0984979805692954</v>
      </c>
      <c r="O41" s="50">
        <v>7.6729000000000003</v>
      </c>
      <c r="P41" s="50">
        <f t="shared" si="3"/>
        <v>0.13032881961188078</v>
      </c>
      <c r="Q41" s="16">
        <f t="shared" si="1"/>
        <v>0.24587912087912087</v>
      </c>
      <c r="R41" s="16">
        <v>1.7690000000000001E-2</v>
      </c>
      <c r="S41" s="16">
        <f t="shared" si="4"/>
        <v>0.107</v>
      </c>
      <c r="T41" s="50">
        <f>'PNO-LCCSD(T)'!V41</f>
        <v>-0.17946340891920443</v>
      </c>
      <c r="U41" s="50"/>
      <c r="V41" s="50" t="s">
        <v>120</v>
      </c>
      <c r="W41" s="50">
        <f>'DLPNO-CCSD(T1 or T0)'!CY41</f>
        <v>0.3818389266455462</v>
      </c>
      <c r="X41" s="50">
        <f>'DLPNO-CCSD(T1 or T0)'!CZ41</f>
        <v>0.2910355057920988</v>
      </c>
      <c r="Y41" s="50">
        <f>'DLPNO-CCSD(T1 or T0)'!DA41</f>
        <v>0.53269353432686017</v>
      </c>
      <c r="Z41" s="14">
        <f>'CCSD(T)'!BM42</f>
        <v>-1675.78335721436</v>
      </c>
      <c r="AA41" s="14">
        <f>'CCSD(T)'!X42</f>
        <v>-1679.10955361434</v>
      </c>
      <c r="AB41" s="14">
        <f>'CCSD(T)'!Z42</f>
        <v>-1679.344457164955</v>
      </c>
      <c r="AC41" s="14">
        <f>'CCSD(T)'!AB42</f>
        <v>-1679.519395516473</v>
      </c>
      <c r="AD41" s="18" t="s">
        <v>120</v>
      </c>
      <c r="AE41" s="76">
        <f>627.5095*(Z39-Z40)</f>
        <v>-22.682242316156398</v>
      </c>
      <c r="AF41" s="76">
        <f>627.5095*(AA39-AA40)</f>
        <v>-31.121448110248995</v>
      </c>
      <c r="AG41" s="76">
        <f>627.5095*(AB39-AB40)</f>
        <v>-31.694537248729986</v>
      </c>
      <c r="AH41" s="76">
        <f>627.5095*(AC39-AC40)</f>
        <v>-31.456834836593377</v>
      </c>
      <c r="AI41" s="76">
        <f>'DLPNO-CCSD(T1 or T0)'!DO41</f>
        <v>0.38758206627844771</v>
      </c>
      <c r="AJ41" s="25" t="s">
        <v>38</v>
      </c>
      <c r="AK41" s="17">
        <v>2.121E-2</v>
      </c>
      <c r="AL41" s="16">
        <v>0.13225000000000001</v>
      </c>
      <c r="AM41" s="16">
        <v>0.13225000000000001</v>
      </c>
      <c r="AN41" s="16">
        <v>0.19779099999999999</v>
      </c>
      <c r="AO41" s="16">
        <v>0.870668</v>
      </c>
      <c r="AP41" s="16">
        <f t="shared" si="8"/>
        <v>4.7186005462103262</v>
      </c>
      <c r="AQ41" s="16">
        <v>6.7152941100000002E-2</v>
      </c>
      <c r="AR41" s="16">
        <v>4.1035049099999998E-2</v>
      </c>
      <c r="AS41" s="42">
        <f>'CCSD(T)'!D42</f>
        <v>-1675.86294845</v>
      </c>
      <c r="AT41" s="42">
        <f>'CCSD(T)'!F42</f>
        <v>-1679.5638964099999</v>
      </c>
      <c r="AU41" s="42">
        <f>'CCSD(T)'!H42</f>
        <v>-1679.780393103046</v>
      </c>
      <c r="AV41" s="42">
        <f>'CCSD(T)'!J42</f>
        <v>-1679.97439588413</v>
      </c>
      <c r="AW41" s="24"/>
      <c r="AX41" s="13" t="str">
        <f t="shared" si="5"/>
        <v>13_ts</v>
      </c>
      <c r="AY41" s="13" t="s">
        <v>325</v>
      </c>
      <c r="BA41" s="13">
        <v>5.0960000000000001</v>
      </c>
      <c r="BB41" s="13">
        <v>1.2529999999999999</v>
      </c>
      <c r="BC41" s="13">
        <v>3.843</v>
      </c>
      <c r="BD41" s="13">
        <v>0.107</v>
      </c>
      <c r="BE41" s="13">
        <v>6.5049999999999999</v>
      </c>
      <c r="BF41" s="13">
        <v>0</v>
      </c>
      <c r="BG41" s="13" t="s">
        <v>281</v>
      </c>
      <c r="BH41" s="13" t="s">
        <v>282</v>
      </c>
      <c r="BI41" s="13" t="s">
        <v>283</v>
      </c>
      <c r="BJ41" s="13" t="s">
        <v>284</v>
      </c>
      <c r="BK41" s="13" t="s">
        <v>285</v>
      </c>
      <c r="BL41" s="13" t="s">
        <v>286</v>
      </c>
      <c r="BM41" s="13" t="s">
        <v>287</v>
      </c>
    </row>
    <row r="42" spans="1:65" ht="17">
      <c r="A42" s="5" t="s">
        <v>39</v>
      </c>
      <c r="B42" s="51">
        <v>2.3137662271E-2</v>
      </c>
      <c r="C42" s="51">
        <v>0.121580034928</v>
      </c>
      <c r="D42" s="51">
        <v>0.121580034928</v>
      </c>
      <c r="E42" s="51">
        <v>0.18716486577300001</v>
      </c>
      <c r="F42" s="16">
        <v>0.441631</v>
      </c>
      <c r="G42" s="23">
        <v>0.78312099999999996</v>
      </c>
      <c r="H42" s="23">
        <v>0.85719199999999995</v>
      </c>
      <c r="I42" s="23">
        <v>1.362133</v>
      </c>
      <c r="J42" s="16">
        <f t="shared" si="9"/>
        <v>4.0835670426872861</v>
      </c>
      <c r="K42" s="51">
        <v>4.022734E-2</v>
      </c>
      <c r="L42" s="51">
        <v>7.5250340099999993E-2</v>
      </c>
      <c r="M42" s="50">
        <f>ABS('DLPNO-CCSD(T1 or T0)'!DU42-'DLPNO-CCSD(T1 or T0)'!DV42)</f>
        <v>1.1046224026904111E-2</v>
      </c>
      <c r="N42" s="50">
        <f>'DLPNO-CCSD(T1 or T0)'!DW42</f>
        <v>1.107726208965558</v>
      </c>
      <c r="O42" s="50">
        <v>10.722300000000001</v>
      </c>
      <c r="P42" s="50">
        <f t="shared" si="3"/>
        <v>9.3263572181341681E-2</v>
      </c>
      <c r="Q42" s="16">
        <f t="shared" si="1"/>
        <v>0.22328197603325994</v>
      </c>
      <c r="R42" s="16">
        <v>1.6310000000000002E-2</v>
      </c>
      <c r="S42" s="16">
        <f t="shared" si="4"/>
        <v>8.7999999999999995E-2</v>
      </c>
      <c r="T42" s="50">
        <f>'PNO-LCCSD(T)'!V42</f>
        <v>-0.23630379314112027</v>
      </c>
      <c r="U42" s="50"/>
      <c r="V42" s="50" t="s">
        <v>118</v>
      </c>
      <c r="W42" s="50">
        <f>'DLPNO-CCSD(T1 or T0)'!CY42</f>
        <v>0.13134126683740277</v>
      </c>
      <c r="X42" s="50">
        <f>'DLPNO-CCSD(T1 or T0)'!CZ42</f>
        <v>0.37308623062909074</v>
      </c>
      <c r="Y42" s="50">
        <f>'DLPNO-CCSD(T1 or T0)'!DA42</f>
        <v>0.19667585171270474</v>
      </c>
      <c r="Z42" s="14">
        <f>'CCSD(T)'!BM43</f>
        <v>-1159.39867498272</v>
      </c>
      <c r="AA42" s="14">
        <f>'CCSD(T)'!X43</f>
        <v>-1161.9377388027399</v>
      </c>
      <c r="AB42" s="14">
        <f>'CCSD(T)'!Z43</f>
        <v>-1162.1282412013979</v>
      </c>
      <c r="AC42" s="14">
        <f>'CCSD(T)'!AB43</f>
        <v>-1162.2444503462521</v>
      </c>
      <c r="AD42" s="18" t="s">
        <v>118</v>
      </c>
      <c r="AE42" s="76">
        <f>627.5095*(Z44-Z43)</f>
        <v>13.414361338150886</v>
      </c>
      <c r="AF42" s="76">
        <f>627.5095*(AA44-AA43)</f>
        <v>8.2015081571414896</v>
      </c>
      <c r="AG42" s="76">
        <f>627.5095*(AB44-AB43)</f>
        <v>8.7349312214752928</v>
      </c>
      <c r="AH42" s="76">
        <f>627.5095*(AC44-AC43)</f>
        <v>7.6827877471516173</v>
      </c>
      <c r="AI42" s="76">
        <f>'DLPNO-CCSD(T1 or T0)'!DO42</f>
        <v>0.13286809773129349</v>
      </c>
      <c r="AJ42" s="25" t="s">
        <v>39</v>
      </c>
      <c r="AK42" s="16">
        <v>2.1644E-2</v>
      </c>
      <c r="AL42" s="16">
        <v>0.103038</v>
      </c>
      <c r="AM42" s="16">
        <v>0.103038</v>
      </c>
      <c r="AN42" s="16">
        <v>0.186943</v>
      </c>
      <c r="AO42" s="16">
        <v>0.441631</v>
      </c>
      <c r="AP42" s="16">
        <f t="shared" si="8"/>
        <v>4.1748048774768689</v>
      </c>
      <c r="AQ42" s="16">
        <v>3.93717944E-2</v>
      </c>
      <c r="AR42" s="16">
        <v>7.4842873700000007E-2</v>
      </c>
      <c r="AS42" s="42">
        <f>'CCSD(T)'!D43</f>
        <v>-1159.4781934151499</v>
      </c>
      <c r="AT42" s="42">
        <f>'CCSD(T)'!F43</f>
        <v>-1162.3559156751498</v>
      </c>
      <c r="AU42" s="42">
        <f>'CCSD(T)'!H43</f>
        <v>-1162.5341343278549</v>
      </c>
      <c r="AV42" s="42">
        <f>'CCSD(T)'!J43</f>
        <v>-1162.6672721420939</v>
      </c>
      <c r="AW42" s="24"/>
      <c r="AX42" s="13" t="str">
        <f t="shared" si="5"/>
        <v>14_end</v>
      </c>
      <c r="AY42" s="13" t="s">
        <v>326</v>
      </c>
      <c r="BA42" s="13">
        <v>4.0890000000000004</v>
      </c>
      <c r="BB42" s="13">
        <v>0.91300000000000003</v>
      </c>
      <c r="BC42" s="13">
        <v>3.177</v>
      </c>
      <c r="BD42" s="13">
        <v>8.7999999999999995E-2</v>
      </c>
      <c r="BE42" s="13">
        <v>5.008</v>
      </c>
      <c r="BF42" s="13">
        <v>0</v>
      </c>
      <c r="BG42" s="13" t="s">
        <v>281</v>
      </c>
      <c r="BH42" s="13" t="s">
        <v>282</v>
      </c>
      <c r="BI42" s="13" t="s">
        <v>283</v>
      </c>
      <c r="BJ42" s="13" t="s">
        <v>284</v>
      </c>
      <c r="BK42" s="13" t="s">
        <v>285</v>
      </c>
      <c r="BL42" s="13" t="s">
        <v>286</v>
      </c>
      <c r="BM42" s="13" t="s">
        <v>287</v>
      </c>
    </row>
    <row r="43" spans="1:65" ht="17">
      <c r="A43" s="5" t="s">
        <v>40</v>
      </c>
      <c r="B43" s="51">
        <v>2.2440999999999999E-2</v>
      </c>
      <c r="C43" s="51">
        <v>0.116325</v>
      </c>
      <c r="D43" s="51">
        <v>0.116325</v>
      </c>
      <c r="E43" s="51">
        <v>0.18578500000000001</v>
      </c>
      <c r="F43" s="16">
        <v>0.30867499999999998</v>
      </c>
      <c r="G43" s="23">
        <v>0.86582099999999995</v>
      </c>
      <c r="H43" s="23">
        <v>0.94262199999999996</v>
      </c>
      <c r="I43" s="23">
        <v>1.5848519999999999</v>
      </c>
      <c r="J43" s="16">
        <f t="shared" si="9"/>
        <v>4.0921459823533937</v>
      </c>
      <c r="K43" s="51">
        <v>5.3044525199999998E-2</v>
      </c>
      <c r="L43" s="51">
        <v>4.0718941100000003E-2</v>
      </c>
      <c r="M43" s="50">
        <f>ABS('DLPNO-CCSD(T1 or T0)'!DU43-'DLPNO-CCSD(T1 or T0)'!DV43)</f>
        <v>1.071975682314201E-2</v>
      </c>
      <c r="N43" s="50">
        <f>'DLPNO-CCSD(T1 or T0)'!DW43</f>
        <v>1.1039867272359414</v>
      </c>
      <c r="O43" s="50">
        <v>9.3914000000000009</v>
      </c>
      <c r="P43" s="50">
        <f t="shared" si="3"/>
        <v>0.10648039695891985</v>
      </c>
      <c r="Q43" s="16">
        <f t="shared" si="1"/>
        <v>0.22306376740776937</v>
      </c>
      <c r="R43" s="16">
        <v>1.6320000000000001E-2</v>
      </c>
      <c r="S43" s="16">
        <f t="shared" si="4"/>
        <v>8.6999999999999994E-2</v>
      </c>
      <c r="T43" s="50">
        <f>'PNO-LCCSD(T)'!V43</f>
        <v>0.79363912162122396</v>
      </c>
      <c r="U43" s="50"/>
      <c r="V43" s="50" t="s">
        <v>119</v>
      </c>
      <c r="W43" s="50">
        <f>'DLPNO-CCSD(T1 or T0)'!CY43</f>
        <v>-4.0215342470823146E-2</v>
      </c>
      <c r="X43" s="50">
        <f>'DLPNO-CCSD(T1 or T0)'!CZ43</f>
        <v>-3.0177738174922197E-2</v>
      </c>
      <c r="Y43" s="50">
        <f>'DLPNO-CCSD(T1 or T0)'!DA43</f>
        <v>-1.7268453628922487E-3</v>
      </c>
      <c r="Z43" s="14">
        <f>'CCSD(T)'!BM44</f>
        <v>-1159.38803117313</v>
      </c>
      <c r="AA43" s="14">
        <f>'CCSD(T)'!X44</f>
        <v>-1161.9270322131399</v>
      </c>
      <c r="AB43" s="14">
        <f>'CCSD(T)'!Z44</f>
        <v>-1162.1158193855499</v>
      </c>
      <c r="AC43" s="14">
        <f>'CCSD(T)'!AB44</f>
        <v>-1162.232207221442</v>
      </c>
      <c r="AD43" s="18" t="s">
        <v>119</v>
      </c>
      <c r="AE43" s="76">
        <f>627.5095*(Z44-Z42)</f>
        <v>20.093452972044904</v>
      </c>
      <c r="AF43" s="76">
        <f>627.5095*(AA44-AA42)</f>
        <v>14.919994843728084</v>
      </c>
      <c r="AG43" s="76">
        <f>627.5095*(AB44-AB42)</f>
        <v>16.529738673364001</v>
      </c>
      <c r="AH43" s="76">
        <f>627.5095*(AC44-AC42)</f>
        <v>15.365464875164916</v>
      </c>
      <c r="AI43" s="76">
        <f>'DLPNO-CCSD(T1 or T0)'!DO43</f>
        <v>-3.9254517590642024E-2</v>
      </c>
      <c r="AJ43" s="25" t="s">
        <v>40</v>
      </c>
      <c r="AK43" s="16">
        <v>2.1187000000000001E-2</v>
      </c>
      <c r="AL43" s="16">
        <v>9.9267999999999995E-2</v>
      </c>
      <c r="AM43" s="16">
        <v>9.9267999999999995E-2</v>
      </c>
      <c r="AN43" s="16">
        <v>0.18543399999999999</v>
      </c>
      <c r="AO43" s="16">
        <v>0.30867499999999998</v>
      </c>
      <c r="AP43" s="16">
        <f t="shared" si="8"/>
        <v>4.1817247704829112</v>
      </c>
      <c r="AQ43" s="16">
        <v>4.51743644E-2</v>
      </c>
      <c r="AR43" s="16">
        <v>4.13310832E-2</v>
      </c>
      <c r="AS43" s="42">
        <f>'CCSD(T)'!D44</f>
        <v>-1159.4737559202199</v>
      </c>
      <c r="AT43" s="42">
        <f>'CCSD(T)'!F44</f>
        <v>-1162.3513469002198</v>
      </c>
      <c r="AU43" s="42">
        <f>'CCSD(T)'!H44</f>
        <v>-1162.5288272721339</v>
      </c>
      <c r="AV43" s="42">
        <f>'CCSD(T)'!J44</f>
        <v>-1162.6621574486298</v>
      </c>
      <c r="AW43" s="24"/>
      <c r="AX43" s="13" t="str">
        <f t="shared" si="5"/>
        <v>14_start</v>
      </c>
      <c r="AY43" s="13" t="s">
        <v>327</v>
      </c>
      <c r="BA43" s="13">
        <v>4.093</v>
      </c>
      <c r="BB43" s="13">
        <v>0.91300000000000003</v>
      </c>
      <c r="BC43" s="13">
        <v>3.18</v>
      </c>
      <c r="BD43" s="13">
        <v>8.6999999999999994E-2</v>
      </c>
      <c r="BE43" s="13">
        <v>5.0140000000000002</v>
      </c>
      <c r="BF43" s="13">
        <v>0</v>
      </c>
      <c r="BG43" s="13" t="s">
        <v>281</v>
      </c>
      <c r="BH43" s="13" t="s">
        <v>282</v>
      </c>
      <c r="BI43" s="13" t="s">
        <v>283</v>
      </c>
      <c r="BJ43" s="13" t="s">
        <v>284</v>
      </c>
      <c r="BK43" s="13" t="s">
        <v>285</v>
      </c>
      <c r="BL43" s="13" t="s">
        <v>286</v>
      </c>
      <c r="BM43" s="13" t="s">
        <v>287</v>
      </c>
    </row>
    <row r="44" spans="1:65" ht="17">
      <c r="A44" s="5" t="s">
        <v>41</v>
      </c>
      <c r="B44" s="51">
        <v>2.2639067060999999E-2</v>
      </c>
      <c r="C44" s="51">
        <v>0.117929645842</v>
      </c>
      <c r="D44" s="51">
        <v>0.117929645842</v>
      </c>
      <c r="E44" s="51">
        <v>0.18506580609600001</v>
      </c>
      <c r="F44" s="16">
        <v>0.29742200000000002</v>
      </c>
      <c r="G44" s="23">
        <v>0.72112900000000002</v>
      </c>
      <c r="H44" s="23">
        <v>0.79235599999999995</v>
      </c>
      <c r="I44" s="23">
        <v>1.3635379999999999</v>
      </c>
      <c r="J44" s="16">
        <f t="shared" si="9"/>
        <v>4.137809689487705</v>
      </c>
      <c r="K44" s="51">
        <v>4.4762246999999998E-2</v>
      </c>
      <c r="L44" s="51">
        <v>4.6930129399999999E-2</v>
      </c>
      <c r="M44" s="50">
        <f>ABS('DLPNO-CCSD(T1 or T0)'!DU44-'DLPNO-CCSD(T1 or T0)'!DV44)</f>
        <v>1.1000884645043799E-2</v>
      </c>
      <c r="N44" s="50">
        <f>'DLPNO-CCSD(T1 or T0)'!DW44</f>
        <v>1.1053934629254043</v>
      </c>
      <c r="O44" s="50">
        <v>10.316000000000001</v>
      </c>
      <c r="P44" s="50">
        <f t="shared" si="3"/>
        <v>9.6936797208220238E-2</v>
      </c>
      <c r="Q44" s="16">
        <f t="shared" si="1"/>
        <v>0.2238478419897586</v>
      </c>
      <c r="R44" s="16">
        <v>1.6400000000000001E-2</v>
      </c>
      <c r="S44" s="16">
        <f t="shared" si="4"/>
        <v>8.7999999999999995E-2</v>
      </c>
      <c r="T44" s="50">
        <f>'PNO-LCCSD(T)'!V44</f>
        <v>-1.0299429147623429</v>
      </c>
      <c r="U44" s="50"/>
      <c r="V44" s="50" t="s">
        <v>120</v>
      </c>
      <c r="W44" s="50">
        <f>'DLPNO-CCSD(T1 or T0)'!CY44</f>
        <v>0.1715566093082268</v>
      </c>
      <c r="X44" s="50">
        <f>'DLPNO-CCSD(T1 or T0)'!CZ44</f>
        <v>0.40326396880401205</v>
      </c>
      <c r="Y44" s="50">
        <f>'DLPNO-CCSD(T1 or T0)'!DA44</f>
        <v>0.1984026970755961</v>
      </c>
      <c r="Z44" s="14">
        <f>'CCSD(T)'!BM45</f>
        <v>-1159.3666540285001</v>
      </c>
      <c r="AA44" s="14">
        <f>'CCSD(T)'!X45</f>
        <v>-1161.9139622784901</v>
      </c>
      <c r="AB44" s="14">
        <f>'CCSD(T)'!Z45</f>
        <v>-1162.101899387173</v>
      </c>
      <c r="AC44" s="14">
        <f>'CCSD(T)'!AB45</f>
        <v>-1162.2199639203491</v>
      </c>
      <c r="AD44" s="18" t="s">
        <v>120</v>
      </c>
      <c r="AE44" s="76">
        <f>627.5095*(Z42-Z43)</f>
        <v>-6.6790916338940187</v>
      </c>
      <c r="AF44" s="76">
        <f>627.5095*(AA42-AA43)</f>
        <v>-6.7184866865865942</v>
      </c>
      <c r="AG44" s="76">
        <f>627.5095*(AB42-AB43)</f>
        <v>-7.7948074518887083</v>
      </c>
      <c r="AH44" s="76">
        <f>627.5095*(AC42-AC43)</f>
        <v>-7.6826771280132977</v>
      </c>
      <c r="AI44" s="76">
        <f>'DLPNO-CCSD(T1 or T0)'!DO44</f>
        <v>0.1721226153219364</v>
      </c>
      <c r="AJ44" s="25" t="s">
        <v>41</v>
      </c>
      <c r="AK44" s="16">
        <v>2.1363E-2</v>
      </c>
      <c r="AL44" s="16">
        <v>0.100256</v>
      </c>
      <c r="AM44" s="16">
        <v>0.100256</v>
      </c>
      <c r="AN44" s="16">
        <v>0.184837</v>
      </c>
      <c r="AO44" s="16">
        <v>0.29742200000000002</v>
      </c>
      <c r="AP44" s="16">
        <f t="shared" si="8"/>
        <v>4.2219366390795727</v>
      </c>
      <c r="AQ44" s="16">
        <v>3.7955079699999998E-2</v>
      </c>
      <c r="AR44" s="16">
        <v>4.7624782300000001E-2</v>
      </c>
      <c r="AS44" s="42">
        <f>'CCSD(T)'!D45</f>
        <v>-1159.4472523381801</v>
      </c>
      <c r="AT44" s="42">
        <f>'CCSD(T)'!F45</f>
        <v>-1162.33417190818</v>
      </c>
      <c r="AU44" s="42">
        <f>'CCSD(T)'!H45</f>
        <v>-1162.510907181123</v>
      </c>
      <c r="AV44" s="42">
        <f>'CCSD(T)'!J45</f>
        <v>-1162.645954353482</v>
      </c>
      <c r="AW44" s="24"/>
      <c r="AX44" s="13" t="str">
        <f t="shared" si="5"/>
        <v>14_ts</v>
      </c>
      <c r="AY44" s="13" t="s">
        <v>328</v>
      </c>
      <c r="BA44" s="13">
        <v>4.101</v>
      </c>
      <c r="BB44" s="13">
        <v>0.91800000000000004</v>
      </c>
      <c r="BC44" s="13">
        <v>3.1829999999999998</v>
      </c>
      <c r="BD44" s="13">
        <v>8.7999999999999995E-2</v>
      </c>
      <c r="BE44" s="13">
        <v>5.0330000000000004</v>
      </c>
      <c r="BF44" s="13">
        <v>0</v>
      </c>
      <c r="BG44" s="13" t="s">
        <v>281</v>
      </c>
      <c r="BH44" s="13" t="s">
        <v>282</v>
      </c>
      <c r="BI44" s="13" t="s">
        <v>283</v>
      </c>
      <c r="BJ44" s="13" t="s">
        <v>284</v>
      </c>
      <c r="BK44" s="13" t="s">
        <v>285</v>
      </c>
      <c r="BL44" s="13" t="s">
        <v>286</v>
      </c>
      <c r="BM44" s="13" t="s">
        <v>287</v>
      </c>
    </row>
    <row r="45" spans="1:65" ht="17">
      <c r="A45" s="5" t="s">
        <v>42</v>
      </c>
      <c r="B45" s="51">
        <v>2.4978331459000001E-2</v>
      </c>
      <c r="C45" s="51">
        <v>9.8763562912999994E-2</v>
      </c>
      <c r="D45" s="51">
        <v>9.8763562912999994E-2</v>
      </c>
      <c r="E45" s="51">
        <v>0.175108833178</v>
      </c>
      <c r="F45" s="16">
        <v>0.28248200000000001</v>
      </c>
      <c r="G45" s="23">
        <v>0.64992099999999997</v>
      </c>
      <c r="H45" s="23">
        <v>0.70971099999999998</v>
      </c>
      <c r="I45" s="23">
        <v>1.1946349999999999</v>
      </c>
      <c r="J45" s="16">
        <f t="shared" si="9"/>
        <v>4.5721832568851903</v>
      </c>
      <c r="K45" s="51">
        <v>5.7834812700000002E-2</v>
      </c>
      <c r="L45" s="51">
        <v>3.2417088099999998E-2</v>
      </c>
      <c r="M45" s="50">
        <f>ABS('DLPNO-CCSD(T1 or T0)'!DU45-'DLPNO-CCSD(T1 or T0)'!DV45)</f>
        <v>7.1874509660458386E-3</v>
      </c>
      <c r="N45" s="50">
        <f>'DLPNO-CCSD(T1 or T0)'!DW45</f>
        <v>1.1507273709209405</v>
      </c>
      <c r="O45" s="50">
        <v>9.51</v>
      </c>
      <c r="P45" s="50">
        <f t="shared" si="3"/>
        <v>0.10515247108307045</v>
      </c>
      <c r="Q45" s="16">
        <f t="shared" si="1"/>
        <v>0.20748151370160939</v>
      </c>
      <c r="R45" s="16">
        <v>1.644E-2</v>
      </c>
      <c r="S45" s="16">
        <f t="shared" si="4"/>
        <v>8.3000000000000004E-2</v>
      </c>
      <c r="T45" s="50">
        <f>'PNO-LCCSD(T)'!V45</f>
        <v>0.36922081681816366</v>
      </c>
      <c r="U45" s="50"/>
      <c r="V45" s="50" t="s">
        <v>118</v>
      </c>
      <c r="W45" s="50">
        <f>'DLPNO-CCSD(T1 or T0)'!CY45</f>
        <v>-0.10821197641042346</v>
      </c>
      <c r="X45" s="50">
        <f>'DLPNO-CCSD(T1 or T0)'!CZ45</f>
        <v>0.35345976976686444</v>
      </c>
      <c r="Y45" s="50">
        <f>'DLPNO-CCSD(T1 or T0)'!DA45</f>
        <v>-0.11324522318063046</v>
      </c>
      <c r="Z45" s="14">
        <f>'CCSD(T)'!BM46</f>
        <v>-986.48202153701698</v>
      </c>
      <c r="AA45" s="14">
        <f>'CCSD(T)'!X46</f>
        <v>-987.55931978700301</v>
      </c>
      <c r="AB45" s="14">
        <f>'CCSD(T)'!Z46</f>
        <v>-987.64294719207396</v>
      </c>
      <c r="AC45" s="14">
        <f>'CCSD(T)'!AB46</f>
        <v>-987.69857001803496</v>
      </c>
      <c r="AD45" s="18" t="s">
        <v>118</v>
      </c>
      <c r="AE45" s="76">
        <f>627.5095*(Z47-Z46)</f>
        <v>28.490441891707384</v>
      </c>
      <c r="AF45" s="76">
        <f>627.5095*(AA47-AA46)</f>
        <v>22.10281559543386</v>
      </c>
      <c r="AG45" s="76">
        <f>627.5095*(AB47-AB46)</f>
        <v>25.61095859790473</v>
      </c>
      <c r="AH45" s="76">
        <f>627.5095*(AC47-AC46)</f>
        <v>24.411878925358817</v>
      </c>
      <c r="AI45" s="76">
        <f>'DLPNO-CCSD(T1 or T0)'!DO45</f>
        <v>-0.10458829668549541</v>
      </c>
      <c r="AJ45" s="25" t="s">
        <v>42</v>
      </c>
      <c r="AK45" s="17">
        <v>2.2653E-2</v>
      </c>
      <c r="AL45" s="16">
        <v>8.5306000000000007E-2</v>
      </c>
      <c r="AM45" s="16">
        <v>8.5306000000000007E-2</v>
      </c>
      <c r="AN45" s="16">
        <v>0.174044</v>
      </c>
      <c r="AO45" s="16">
        <v>0.28248200000000001</v>
      </c>
      <c r="AP45" s="16">
        <f t="shared" si="8"/>
        <v>4.5054300731460524</v>
      </c>
      <c r="AQ45" s="16">
        <v>5.51427268E-2</v>
      </c>
      <c r="AR45" s="16">
        <v>3.2470709299999997E-2</v>
      </c>
      <c r="AS45" s="42">
        <f>'CCSD(T)'!D46</f>
        <v>-986.52179044815603</v>
      </c>
      <c r="AT45" s="42">
        <f>'CCSD(T)'!F46</f>
        <v>-987.88675348815605</v>
      </c>
      <c r="AU45" s="42">
        <f>'CCSD(T)'!H46</f>
        <v>-987.963445122856</v>
      </c>
      <c r="AV45" s="42">
        <f>'CCSD(T)'!J46</f>
        <v>-988.03146233400696</v>
      </c>
      <c r="AW45" s="24"/>
      <c r="AX45" s="13" t="str">
        <f t="shared" si="5"/>
        <v>15_end</v>
      </c>
      <c r="AY45" s="13" t="s">
        <v>329</v>
      </c>
      <c r="BA45" s="13">
        <v>2.2989999999999999</v>
      </c>
      <c r="BB45" s="13">
        <v>0.47699999999999998</v>
      </c>
      <c r="BC45" s="13">
        <v>1.8220000000000001</v>
      </c>
      <c r="BD45" s="13">
        <v>8.3000000000000004E-2</v>
      </c>
      <c r="BE45" s="13">
        <v>2.7090000000000001</v>
      </c>
      <c r="BF45" s="13">
        <v>0</v>
      </c>
      <c r="BG45" s="13" t="s">
        <v>281</v>
      </c>
      <c r="BH45" s="13" t="s">
        <v>282</v>
      </c>
      <c r="BI45" s="13" t="s">
        <v>283</v>
      </c>
      <c r="BJ45" s="13" t="s">
        <v>284</v>
      </c>
      <c r="BK45" s="13" t="s">
        <v>285</v>
      </c>
      <c r="BL45" s="13" t="s">
        <v>286</v>
      </c>
      <c r="BM45" s="13" t="s">
        <v>287</v>
      </c>
    </row>
    <row r="46" spans="1:65" ht="17">
      <c r="A46" s="5" t="s">
        <v>43</v>
      </c>
      <c r="B46" s="50">
        <v>3.5104597836E-2</v>
      </c>
      <c r="C46" s="50">
        <v>0.19465951190799999</v>
      </c>
      <c r="D46" s="50">
        <v>0.19465951190799999</v>
      </c>
      <c r="E46" s="50">
        <v>0.218749303172</v>
      </c>
      <c r="F46" s="16">
        <v>0.56594</v>
      </c>
      <c r="G46" s="23">
        <v>1.0441069999999999</v>
      </c>
      <c r="H46" s="23">
        <v>1.113083</v>
      </c>
      <c r="I46" s="23">
        <v>1.6303909999999999</v>
      </c>
      <c r="J46" s="16">
        <f t="shared" si="9"/>
        <v>5.0153009345803801</v>
      </c>
      <c r="K46" s="50">
        <v>0.1475164944</v>
      </c>
      <c r="L46" s="50">
        <v>6.0118113100000002E-2</v>
      </c>
      <c r="M46" s="50">
        <f>ABS('DLPNO-CCSD(T1 or T0)'!DU46-'DLPNO-CCSD(T1 or T0)'!DV46)</f>
        <v>8.7596199160543398E-3</v>
      </c>
      <c r="N46" s="50">
        <f>'DLPNO-CCSD(T1 or T0)'!DW46</f>
        <v>1.167954737952706</v>
      </c>
      <c r="O46" s="50">
        <v>8.0686999999999998</v>
      </c>
      <c r="P46" s="50">
        <f t="shared" si="3"/>
        <v>0.12393570215772058</v>
      </c>
      <c r="Q46" s="16">
        <f t="shared" si="1"/>
        <v>0.2170940170940171</v>
      </c>
      <c r="R46" s="16">
        <v>1.7520000000000001E-2</v>
      </c>
      <c r="S46" s="16">
        <f t="shared" si="4"/>
        <v>0.124</v>
      </c>
      <c r="T46" s="50">
        <f>'PNO-LCCSD(T)'!V46</f>
        <v>-2.2457329649744366</v>
      </c>
      <c r="U46" s="50"/>
      <c r="V46" s="50" t="s">
        <v>119</v>
      </c>
      <c r="W46" s="50">
        <f>'DLPNO-CCSD(T1 or T0)'!CY46</f>
        <v>8.8523416520757792E-2</v>
      </c>
      <c r="X46" s="50">
        <f>'DLPNO-CCSD(T1 or T0)'!CZ46</f>
        <v>1.7319693449635309</v>
      </c>
      <c r="Y46" s="50">
        <f>'DLPNO-CCSD(T1 or T0)'!DA46</f>
        <v>0.27871340027367353</v>
      </c>
      <c r="Z46" s="14">
        <f>'CCSD(T)'!BM47</f>
        <v>-986.38212049506103</v>
      </c>
      <c r="AA46" s="14">
        <f>'CCSD(T)'!X47</f>
        <v>-987.47147271506299</v>
      </c>
      <c r="AB46" s="14">
        <f>'CCSD(T)'!Z47</f>
        <v>-987.555876104866</v>
      </c>
      <c r="AC46" s="14">
        <f>'CCSD(T)'!AB47</f>
        <v>-987.61785174583497</v>
      </c>
      <c r="AD46" s="18" t="s">
        <v>119</v>
      </c>
      <c r="AE46" s="76">
        <f>627.5095*(Z47-Z45)</f>
        <v>91.179294778961705</v>
      </c>
      <c r="AF46" s="76">
        <f>627.5095*(AA47-AA45)</f>
        <v>77.227687784978826</v>
      </c>
      <c r="AG46" s="76">
        <f>627.5095*(AB47-AB45)</f>
        <v>80.248892996228022</v>
      </c>
      <c r="AH46" s="76">
        <f>627.5095*(AC47-AC45)</f>
        <v>75.063361554437151</v>
      </c>
      <c r="AI46" s="76">
        <f>'DLPNO-CCSD(T1 or T0)'!DO46</f>
        <v>9.0548101595047115E-2</v>
      </c>
      <c r="AJ46" s="25" t="s">
        <v>43</v>
      </c>
      <c r="AK46" s="17">
        <v>3.1593000000000003E-2</v>
      </c>
      <c r="AL46" s="16">
        <v>0.16455400000000001</v>
      </c>
      <c r="AM46" s="16">
        <v>0.16455400000000001</v>
      </c>
      <c r="AN46" s="16">
        <v>0.20974100000000001</v>
      </c>
      <c r="AO46" s="16">
        <v>0.56594</v>
      </c>
      <c r="AP46" s="16">
        <f t="shared" si="8"/>
        <v>4.9475824363232714</v>
      </c>
      <c r="AQ46" s="16">
        <v>0.1234566487</v>
      </c>
      <c r="AR46" s="16">
        <v>5.4347622700000001E-2</v>
      </c>
      <c r="AS46" s="42">
        <f>'CCSD(T)'!D47</f>
        <v>-986.422038821049</v>
      </c>
      <c r="AT46" s="42">
        <f>'CCSD(T)'!F47</f>
        <v>-987.79905052104903</v>
      </c>
      <c r="AU46" s="42">
        <f>'CCSD(T)'!H47</f>
        <v>-987.874673371472</v>
      </c>
      <c r="AV46" s="42">
        <f>'CCSD(T)'!J47</f>
        <v>-987.95028459075797</v>
      </c>
      <c r="AW46" s="24"/>
      <c r="AX46" s="13" t="str">
        <f t="shared" si="5"/>
        <v>15_start</v>
      </c>
      <c r="AY46" s="13" t="s">
        <v>330</v>
      </c>
      <c r="BA46" s="13">
        <v>2.34</v>
      </c>
      <c r="BB46" s="13">
        <v>0.50800000000000001</v>
      </c>
      <c r="BC46" s="13">
        <v>1.8320000000000001</v>
      </c>
      <c r="BD46" s="13">
        <v>0.124</v>
      </c>
      <c r="BE46" s="13">
        <v>2.8130000000000002</v>
      </c>
      <c r="BF46" s="13">
        <v>0</v>
      </c>
      <c r="BG46" s="13" t="s">
        <v>281</v>
      </c>
      <c r="BH46" s="13" t="s">
        <v>282</v>
      </c>
      <c r="BI46" s="13" t="s">
        <v>283</v>
      </c>
      <c r="BJ46" s="13" t="s">
        <v>284</v>
      </c>
      <c r="BK46" s="13" t="s">
        <v>285</v>
      </c>
      <c r="BL46" s="13" t="s">
        <v>286</v>
      </c>
      <c r="BM46" s="13" t="s">
        <v>287</v>
      </c>
    </row>
    <row r="47" spans="1:65" ht="17">
      <c r="A47" s="5" t="s">
        <v>44</v>
      </c>
      <c r="B47" s="50">
        <v>3.0444522793999999E-2</v>
      </c>
      <c r="C47" s="50">
        <v>0.15199377841200001</v>
      </c>
      <c r="D47" s="50">
        <v>0.15199377841200001</v>
      </c>
      <c r="E47" s="50">
        <v>0.21036194181099999</v>
      </c>
      <c r="F47" s="16">
        <v>0.66256999999999999</v>
      </c>
      <c r="G47" s="23">
        <v>1.124001</v>
      </c>
      <c r="H47" s="23">
        <v>1.1843999999999999</v>
      </c>
      <c r="I47" s="23">
        <v>1.6894940000000001</v>
      </c>
      <c r="J47" s="16">
        <f t="shared" si="9"/>
        <v>5.1428843325087819</v>
      </c>
      <c r="K47" s="50">
        <v>9.9902330100000006E-2</v>
      </c>
      <c r="L47" s="50">
        <v>6.1071609399999997E-2</v>
      </c>
      <c r="M47" s="50">
        <f>ABS('DLPNO-CCSD(T1 or T0)'!DU47-'DLPNO-CCSD(T1 or T0)'!DV47)</f>
        <v>9.5033616330449724E-3</v>
      </c>
      <c r="N47" s="50">
        <f>'DLPNO-CCSD(T1 or T0)'!DW47</f>
        <v>1.1781999019618234</v>
      </c>
      <c r="O47" s="50">
        <v>8.6356000000000002</v>
      </c>
      <c r="P47" s="50">
        <f t="shared" si="3"/>
        <v>0.11579971281671221</v>
      </c>
      <c r="Q47" s="16">
        <f t="shared" si="1"/>
        <v>0.21840542832909246</v>
      </c>
      <c r="R47" s="16">
        <v>1.7749999999999998E-2</v>
      </c>
      <c r="S47" s="16">
        <f t="shared" si="4"/>
        <v>0.11899999999999999</v>
      </c>
      <c r="T47" s="50">
        <f>'PNO-LCCSD(T)'!V47</f>
        <v>2.6149537817926003</v>
      </c>
      <c r="U47" s="50"/>
      <c r="V47" s="50" t="s">
        <v>120</v>
      </c>
      <c r="W47" s="50">
        <f>'DLPNO-CCSD(T1 or T0)'!CY47</f>
        <v>-0.19673539293118125</v>
      </c>
      <c r="X47" s="50">
        <f>'DLPNO-CCSD(T1 or T0)'!CZ47</f>
        <v>-1.3785095751966594</v>
      </c>
      <c r="Y47" s="50">
        <f>'DLPNO-CCSD(T1 or T0)'!DA47</f>
        <v>-0.39195862345430044</v>
      </c>
      <c r="Z47" s="14">
        <f>'CCSD(T)'!BM48</f>
        <v>-986.33671808778001</v>
      </c>
      <c r="AA47" s="14">
        <f>'CCSD(T)'!X48</f>
        <v>-987.43624963781008</v>
      </c>
      <c r="AB47" s="14">
        <f>'CCSD(T)'!Z48</f>
        <v>-987.51506244611198</v>
      </c>
      <c r="AC47" s="14">
        <f>'CCSD(T)'!AB48</f>
        <v>-987.57894894209198</v>
      </c>
      <c r="AD47" s="18" t="s">
        <v>120</v>
      </c>
      <c r="AE47" s="76">
        <f>627.5095*(Z45-Z46)</f>
        <v>-62.68885288725432</v>
      </c>
      <c r="AF47" s="76">
        <f>627.5095*(AA45-AA46)</f>
        <v>-55.124872189544973</v>
      </c>
      <c r="AG47" s="76">
        <f>627.5095*(AB45-AB46)</f>
        <v>-54.637934398323289</v>
      </c>
      <c r="AH47" s="76">
        <f>627.5095*(AC45-AC46)</f>
        <v>-50.651482629078338</v>
      </c>
      <c r="AI47" s="76">
        <f>'DLPNO-CCSD(T1 or T0)'!DO47</f>
        <v>-0.19513639828053186</v>
      </c>
      <c r="AJ47" s="25" t="s">
        <v>44</v>
      </c>
      <c r="AK47" s="17">
        <v>2.9406000000000002E-2</v>
      </c>
      <c r="AL47" s="16">
        <v>0.15883</v>
      </c>
      <c r="AM47" s="16">
        <v>0.15883</v>
      </c>
      <c r="AN47" s="16">
        <v>0.20686199999999999</v>
      </c>
      <c r="AO47" s="16">
        <v>0.66256999999999999</v>
      </c>
      <c r="AP47" s="16">
        <f t="shared" si="8"/>
        <v>4.9904890993258455</v>
      </c>
      <c r="AQ47" s="16">
        <v>0.1001710625</v>
      </c>
      <c r="AR47" s="16">
        <v>4.8351904699999997E-2</v>
      </c>
      <c r="AS47" s="42">
        <f>'CCSD(T)'!D48</f>
        <v>-986.37681988168003</v>
      </c>
      <c r="AT47" s="42">
        <f>'CCSD(T)'!F48</f>
        <v>-987.76312659168002</v>
      </c>
      <c r="AU47" s="42">
        <f>'CCSD(T)'!H48</f>
        <v>-987.83558183722607</v>
      </c>
      <c r="AV47" s="42">
        <f>'CCSD(T)'!J48</f>
        <v>-987.91220506756008</v>
      </c>
      <c r="AW47" s="24"/>
      <c r="AX47" s="13" t="str">
        <f t="shared" si="5"/>
        <v>15_ts</v>
      </c>
      <c r="AY47" s="13" t="s">
        <v>331</v>
      </c>
      <c r="BA47" s="13">
        <v>2.3580000000000001</v>
      </c>
      <c r="BB47" s="13">
        <v>0.51500000000000001</v>
      </c>
      <c r="BC47" s="13">
        <v>1.843</v>
      </c>
      <c r="BD47" s="13">
        <v>0.11899999999999999</v>
      </c>
      <c r="BE47" s="13">
        <v>2.8540000000000001</v>
      </c>
      <c r="BF47" s="13">
        <v>0</v>
      </c>
      <c r="BG47" s="13" t="s">
        <v>281</v>
      </c>
      <c r="BH47" s="13" t="s">
        <v>282</v>
      </c>
      <c r="BI47" s="13" t="s">
        <v>283</v>
      </c>
      <c r="BJ47" s="13" t="s">
        <v>284</v>
      </c>
      <c r="BK47" s="13" t="s">
        <v>285</v>
      </c>
      <c r="BL47" s="13" t="s">
        <v>286</v>
      </c>
      <c r="BM47" s="13" t="s">
        <v>287</v>
      </c>
    </row>
    <row r="48" spans="1:65" ht="17">
      <c r="A48" s="5" t="s">
        <v>45</v>
      </c>
      <c r="B48" s="50">
        <v>1.7703478038000001E-2</v>
      </c>
      <c r="C48" s="50">
        <v>8.1948140781000003E-2</v>
      </c>
      <c r="D48" s="50">
        <v>8.1948140781000003E-2</v>
      </c>
      <c r="E48" s="50">
        <v>0.20837170193400001</v>
      </c>
      <c r="F48" s="16">
        <v>0.89823299999999995</v>
      </c>
      <c r="G48" s="23">
        <v>1.124506</v>
      </c>
      <c r="H48" s="23">
        <v>1.1772750000000001</v>
      </c>
      <c r="I48" s="23">
        <v>1.5705439999999999</v>
      </c>
      <c r="J48" s="16">
        <f t="shared" si="9"/>
        <v>4.8421961461246186</v>
      </c>
      <c r="K48" s="50">
        <v>5.5530782200000003E-2</v>
      </c>
      <c r="L48" s="50">
        <v>8.6909373799999995E-2</v>
      </c>
      <c r="M48" s="50">
        <f>ABS('DLPNO-CCSD(T1 or T0)'!DU48-'DLPNO-CCSD(T1 or T0)'!DV48)</f>
        <v>7.9468118710410429E-3</v>
      </c>
      <c r="N48" s="50">
        <f>'DLPNO-CCSD(T1 or T0)'!DW48</f>
        <v>1.1166871519747656</v>
      </c>
      <c r="O48" s="50">
        <v>8.8844999999999992</v>
      </c>
      <c r="P48" s="50">
        <f t="shared" si="3"/>
        <v>0.11255557431481795</v>
      </c>
      <c r="Q48" s="16">
        <f t="shared" si="1"/>
        <v>0.2109658678286129</v>
      </c>
      <c r="R48" s="16">
        <v>1.7080000000000001E-2</v>
      </c>
      <c r="S48" s="16">
        <f t="shared" si="4"/>
        <v>0.106</v>
      </c>
      <c r="T48" s="50">
        <f>'PNO-LCCSD(T)'!V48</f>
        <v>1.3640546776087277</v>
      </c>
      <c r="U48" s="50"/>
      <c r="V48" s="50" t="s">
        <v>118</v>
      </c>
      <c r="W48" s="50">
        <f>'DLPNO-CCSD(T1 or T0)'!CY48</f>
        <v>-0.33154870923350899</v>
      </c>
      <c r="X48" s="50">
        <f>'DLPNO-CCSD(T1 or T0)'!CZ48</f>
        <v>-1.6688737653556132</v>
      </c>
      <c r="Y48" s="50">
        <f>'DLPNO-CCSD(T1 or T0)'!DA48</f>
        <v>-0.82399843281983465</v>
      </c>
      <c r="Z48" s="14">
        <f>'CCSD(T)'!BM49</f>
        <v>-511.08285940605498</v>
      </c>
      <c r="AA48" s="14">
        <f>'CCSD(T)'!X49</f>
        <v>-512.50516732604899</v>
      </c>
      <c r="AB48" s="14">
        <f>'CCSD(T)'!Z49</f>
        <v>-512.60126969241298</v>
      </c>
      <c r="AC48" s="14">
        <f>'CCSD(T)'!AB49</f>
        <v>-512.678535456639</v>
      </c>
      <c r="AD48" s="18" t="s">
        <v>118</v>
      </c>
      <c r="AE48" s="76">
        <f>627.5095*(Z50-Z49)</f>
        <v>30.622088906543603</v>
      </c>
      <c r="AF48" s="76">
        <f>627.5095*(AA50-AA49)</f>
        <v>31.2082015954451</v>
      </c>
      <c r="AG48" s="76">
        <f>627.5095*(AB50-AB49)</f>
        <v>33.753017179027061</v>
      </c>
      <c r="AH48" s="76">
        <f>627.5095*(AC50-AC49)</f>
        <v>36.403891249422855</v>
      </c>
      <c r="AI48" s="76">
        <f>'DLPNO-CCSD(T1 or T0)'!DO48</f>
        <v>-0.33095788004546023</v>
      </c>
      <c r="AJ48" s="25" t="s">
        <v>45</v>
      </c>
      <c r="AK48" s="17">
        <v>1.7288000000000001E-2</v>
      </c>
      <c r="AL48" s="16">
        <v>7.6356999999999994E-2</v>
      </c>
      <c r="AM48" s="16">
        <v>7.6356999999999994E-2</v>
      </c>
      <c r="AN48" s="16">
        <v>0.204765</v>
      </c>
      <c r="AO48" s="16">
        <v>0.89823299999999995</v>
      </c>
      <c r="AP48" s="16">
        <f t="shared" si="8"/>
        <v>4.6938122616531448</v>
      </c>
      <c r="AQ48" s="16">
        <v>5.5033979099999998E-2</v>
      </c>
      <c r="AR48" s="16">
        <v>8.2217715100000005E-2</v>
      </c>
      <c r="AS48" s="42">
        <f>'CCSD(T)'!D49</f>
        <v>-511.11670884063398</v>
      </c>
      <c r="AT48" s="42">
        <f>'CCSD(T)'!F49</f>
        <v>-512.81949427063398</v>
      </c>
      <c r="AU48" s="42">
        <f>'CCSD(T)'!H49</f>
        <v>-512.91535009862196</v>
      </c>
      <c r="AV48" s="42">
        <f>'CCSD(T)'!J49</f>
        <v>-513.00393285060693</v>
      </c>
      <c r="AW48" s="24"/>
      <c r="AX48" s="13" t="str">
        <f t="shared" si="5"/>
        <v>16_end</v>
      </c>
      <c r="AY48" s="13" t="s">
        <v>332</v>
      </c>
      <c r="BA48" s="13">
        <v>2.754</v>
      </c>
      <c r="BB48" s="13">
        <v>0.58099999999999996</v>
      </c>
      <c r="BC48" s="13">
        <v>2.173</v>
      </c>
      <c r="BD48" s="13">
        <v>0.106</v>
      </c>
      <c r="BE48" s="13">
        <v>3.2970000000000002</v>
      </c>
      <c r="BF48" s="13">
        <v>0</v>
      </c>
      <c r="BG48" s="13" t="s">
        <v>281</v>
      </c>
      <c r="BH48" s="13" t="s">
        <v>282</v>
      </c>
      <c r="BI48" s="13" t="s">
        <v>283</v>
      </c>
      <c r="BJ48" s="13" t="s">
        <v>284</v>
      </c>
      <c r="BK48" s="13" t="s">
        <v>285</v>
      </c>
      <c r="BL48" s="13" t="s">
        <v>286</v>
      </c>
      <c r="BM48" s="13" t="s">
        <v>287</v>
      </c>
    </row>
    <row r="49" spans="1:65" ht="17">
      <c r="A49" s="5" t="s">
        <v>46</v>
      </c>
      <c r="B49" s="50">
        <v>3.9505026675999998E-2</v>
      </c>
      <c r="C49" s="50">
        <v>0.27869170527800002</v>
      </c>
      <c r="D49" s="50">
        <v>0.27869170527800002</v>
      </c>
      <c r="E49" s="50">
        <v>0.21774325872899999</v>
      </c>
      <c r="F49" s="16">
        <v>0.47543600000000003</v>
      </c>
      <c r="G49" s="23">
        <v>0.93383400000000005</v>
      </c>
      <c r="H49" s="23">
        <v>0.98010699999999995</v>
      </c>
      <c r="I49" s="23">
        <v>1.469646</v>
      </c>
      <c r="J49" s="16">
        <f t="shared" si="9"/>
        <v>5.2266820613224132</v>
      </c>
      <c r="K49" s="50">
        <v>0.21912432279999999</v>
      </c>
      <c r="L49" s="50">
        <v>7.7374869200000002E-2</v>
      </c>
      <c r="M49" s="50">
        <f>ABS('DLPNO-CCSD(T1 or T0)'!DU49-'DLPNO-CCSD(T1 or T0)'!DV49)</f>
        <v>9.9945257309304314E-3</v>
      </c>
      <c r="N49" s="50">
        <f>'DLPNO-CCSD(T1 or T0)'!DW49</f>
        <v>1.1385419669030565</v>
      </c>
      <c r="O49" s="50">
        <v>7.7664999999999997</v>
      </c>
      <c r="P49" s="50">
        <f t="shared" si="3"/>
        <v>0.12875812785682098</v>
      </c>
      <c r="Q49" s="16">
        <f t="shared" si="1"/>
        <v>0.2131265777136675</v>
      </c>
      <c r="R49" s="16">
        <v>1.7389999999999999E-2</v>
      </c>
      <c r="S49" s="16">
        <f t="shared" si="4"/>
        <v>9.7000000000000003E-2</v>
      </c>
      <c r="T49" s="50">
        <f>'PNO-LCCSD(T)'!V49</f>
        <v>-1.6155663478415008</v>
      </c>
      <c r="U49" s="50"/>
      <c r="V49" s="50" t="s">
        <v>119</v>
      </c>
      <c r="W49" s="50">
        <f>'DLPNO-CCSD(T1 or T0)'!CY49</f>
        <v>0.69066825527731623</v>
      </c>
      <c r="X49" s="50">
        <f>'DLPNO-CCSD(T1 or T0)'!CZ49</f>
        <v>1.3616881476594642</v>
      </c>
      <c r="Y49" s="50">
        <f>'DLPNO-CCSD(T1 or T0)'!DA49</f>
        <v>0.9216035798652058</v>
      </c>
      <c r="Z49" s="14">
        <f>'CCSD(T)'!BM50</f>
        <v>-511.03037873886501</v>
      </c>
      <c r="AA49" s="14">
        <f>'CCSD(T)'!X50</f>
        <v>-512.45533197885902</v>
      </c>
      <c r="AB49" s="14">
        <f>'CCSD(T)'!Z50</f>
        <v>-512.56264616476994</v>
      </c>
      <c r="AC49" s="14">
        <f>'CCSD(T)'!AB50</f>
        <v>-512.64714963940094</v>
      </c>
      <c r="AD49" s="18" t="s">
        <v>119</v>
      </c>
      <c r="AE49" s="76">
        <f>627.5095*(Z50-Z48)</f>
        <v>63.554206134586984</v>
      </c>
      <c r="AF49" s="76">
        <f>627.5095*(AA50-AA48)</f>
        <v>62.480355392948994</v>
      </c>
      <c r="AG49" s="76">
        <f>627.5095*(AB50-AB48)</f>
        <v>57.989647698547131</v>
      </c>
      <c r="AH49" s="76">
        <f>627.5095*(AC50-AC48)</f>
        <v>56.098789731569617</v>
      </c>
      <c r="AI49" s="76">
        <f>'DLPNO-CCSD(T1 or T0)'!DO49</f>
        <v>0.68814193994782613</v>
      </c>
      <c r="AJ49" s="25" t="s">
        <v>46</v>
      </c>
      <c r="AK49" s="17">
        <v>3.6719000000000002E-2</v>
      </c>
      <c r="AL49" s="16">
        <v>0.25256099999999998</v>
      </c>
      <c r="AM49" s="16">
        <v>0.25256099999999998</v>
      </c>
      <c r="AN49" s="16">
        <v>0.20916000000000001</v>
      </c>
      <c r="AO49" s="16">
        <v>0.47543600000000003</v>
      </c>
      <c r="AP49" s="16">
        <f t="shared" si="8"/>
        <v>5.1021307837305825</v>
      </c>
      <c r="AQ49" s="16">
        <v>0.2038562931</v>
      </c>
      <c r="AR49" s="16">
        <v>7.2053157199999995E-2</v>
      </c>
      <c r="AS49" s="42">
        <f>'CCSD(T)'!D50</f>
        <v>-511.06547770180799</v>
      </c>
      <c r="AT49" s="42">
        <f>'CCSD(T)'!F50</f>
        <v>-512.77417954180794</v>
      </c>
      <c r="AU49" s="42">
        <f>'CCSD(T)'!H50</f>
        <v>-512.87763810217302</v>
      </c>
      <c r="AV49" s="42">
        <f>'CCSD(T)'!J50</f>
        <v>-512.97506789106205</v>
      </c>
      <c r="AW49" s="24"/>
      <c r="AX49" s="13" t="str">
        <f t="shared" si="5"/>
        <v>16_start</v>
      </c>
      <c r="AY49" s="13" t="s">
        <v>333</v>
      </c>
      <c r="BA49" s="13">
        <v>2.7730000000000001</v>
      </c>
      <c r="BB49" s="13">
        <v>0.59099999999999997</v>
      </c>
      <c r="BC49" s="13">
        <v>2.1819999999999999</v>
      </c>
      <c r="BD49" s="13">
        <v>9.7000000000000003E-2</v>
      </c>
      <c r="BE49" s="13">
        <v>3.3319999999999999</v>
      </c>
      <c r="BF49" s="13">
        <v>0</v>
      </c>
      <c r="BG49" s="13" t="s">
        <v>281</v>
      </c>
      <c r="BH49" s="13" t="s">
        <v>282</v>
      </c>
      <c r="BI49" s="13" t="s">
        <v>283</v>
      </c>
      <c r="BJ49" s="13" t="s">
        <v>284</v>
      </c>
      <c r="BK49" s="13" t="s">
        <v>285</v>
      </c>
      <c r="BL49" s="13" t="s">
        <v>286</v>
      </c>
      <c r="BM49" s="13" t="s">
        <v>287</v>
      </c>
    </row>
    <row r="50" spans="1:65" ht="17">
      <c r="A50" s="5" t="s">
        <v>47</v>
      </c>
      <c r="B50" s="50">
        <v>2.8982891662999999E-2</v>
      </c>
      <c r="C50" s="50">
        <v>0.192549039389</v>
      </c>
      <c r="D50" s="50">
        <v>0.192549039389</v>
      </c>
      <c r="E50" s="50">
        <v>0.213888815727</v>
      </c>
      <c r="F50" s="16">
        <v>0.975692</v>
      </c>
      <c r="G50" s="23">
        <v>1.2868759999999999</v>
      </c>
      <c r="H50" s="23">
        <v>1.3460019999999999</v>
      </c>
      <c r="I50" s="23">
        <v>1.7463230000000001</v>
      </c>
      <c r="J50" s="16">
        <f t="shared" si="9"/>
        <v>4.9938532479548821</v>
      </c>
      <c r="K50" s="50">
        <v>0.1257329089</v>
      </c>
      <c r="L50" s="50">
        <v>4.5248956E-2</v>
      </c>
      <c r="M50" s="50">
        <f>ABS('DLPNO-CCSD(T1 or T0)'!DU50-'DLPNO-CCSD(T1 or T0)'!DV50)</f>
        <v>8.6481312419886547E-3</v>
      </c>
      <c r="N50" s="50">
        <f>'DLPNO-CCSD(T1 or T0)'!DW50</f>
        <v>1.1234609412781138</v>
      </c>
      <c r="O50" s="50">
        <v>8.2673000000000005</v>
      </c>
      <c r="P50" s="50">
        <f t="shared" si="3"/>
        <v>0.12095847495554775</v>
      </c>
      <c r="Q50" s="16">
        <f t="shared" si="1"/>
        <v>0.21248196248196249</v>
      </c>
      <c r="R50" s="16">
        <v>1.7330000000000002E-2</v>
      </c>
      <c r="S50" s="16">
        <f t="shared" si="4"/>
        <v>9.7000000000000003E-2</v>
      </c>
      <c r="T50" s="50">
        <f>'PNO-LCCSD(T)'!V50</f>
        <v>2.9796210254502284</v>
      </c>
      <c r="U50" s="50"/>
      <c r="V50" s="50" t="s">
        <v>120</v>
      </c>
      <c r="W50" s="50">
        <f>'DLPNO-CCSD(T1 or T0)'!CY50</f>
        <v>-1.0222169645108217</v>
      </c>
      <c r="X50" s="50">
        <f>'DLPNO-CCSD(T1 or T0)'!CZ50</f>
        <v>-3.0305619130150809</v>
      </c>
      <c r="Y50" s="50">
        <f>'DLPNO-CCSD(T1 or T0)'!DA50</f>
        <v>-1.745602012685044</v>
      </c>
      <c r="Z50" s="14">
        <f>'CCSD(T)'!BM51</f>
        <v>-510.98157933597702</v>
      </c>
      <c r="AA50" s="14">
        <f>'CCSD(T)'!X51</f>
        <v>-512.40559854598598</v>
      </c>
      <c r="AB50" s="14">
        <f>'CCSD(T)'!Z51</f>
        <v>-512.508857310292</v>
      </c>
      <c r="AC50" s="14">
        <f>'CCSD(T)'!AB51</f>
        <v>-512.58913634836802</v>
      </c>
      <c r="AD50" s="18" t="s">
        <v>120</v>
      </c>
      <c r="AE50" s="76">
        <f>627.5095*(Z48-Z49)</f>
        <v>-32.932117228043381</v>
      </c>
      <c r="AF50" s="76">
        <f>627.5095*(AA48-AA49)</f>
        <v>-31.272153797503897</v>
      </c>
      <c r="AG50" s="76">
        <f>627.5095*(AB48-AB49)</f>
        <v>-24.23663051952007</v>
      </c>
      <c r="AH50" s="76">
        <f>627.5095*(AC48-AC49)</f>
        <v>-19.694898482146758</v>
      </c>
      <c r="AI50" s="76">
        <f>'DLPNO-CCSD(T1 or T0)'!DO50</f>
        <v>-1.0190998199932828</v>
      </c>
      <c r="AJ50" s="25" t="s">
        <v>47</v>
      </c>
      <c r="AK50" s="17">
        <v>2.717E-2</v>
      </c>
      <c r="AL50" s="16">
        <v>0.17502699999999999</v>
      </c>
      <c r="AM50" s="16">
        <v>0.17502699999999999</v>
      </c>
      <c r="AN50" s="16">
        <v>0.20935000000000001</v>
      </c>
      <c r="AO50" s="16">
        <v>0.975692</v>
      </c>
      <c r="AP50" s="16">
        <f t="shared" si="8"/>
        <v>4.85623642020595</v>
      </c>
      <c r="AQ50" s="16">
        <v>0.1165803877</v>
      </c>
      <c r="AR50" s="16">
        <v>4.4647890000000003E-2</v>
      </c>
      <c r="AS50" s="42">
        <f>'CCSD(T)'!D51</f>
        <v>-511.016106716754</v>
      </c>
      <c r="AT50" s="42">
        <f>'CCSD(T)'!F51</f>
        <v>-512.72138082675394</v>
      </c>
      <c r="AU50" s="42">
        <f>'CCSD(T)'!H51</f>
        <v>-512.82315360830296</v>
      </c>
      <c r="AV50" s="42">
        <f>'CCSD(T)'!J51</f>
        <v>-512.91538715675199</v>
      </c>
      <c r="AW50" s="24"/>
      <c r="AX50" s="13" t="str">
        <f t="shared" si="5"/>
        <v>16_ts</v>
      </c>
      <c r="AY50" s="13" t="s">
        <v>334</v>
      </c>
      <c r="BA50" s="13">
        <v>2.7719999999999998</v>
      </c>
      <c r="BB50" s="13">
        <v>0.58899999999999997</v>
      </c>
      <c r="BC50" s="13">
        <v>2.1819999999999999</v>
      </c>
      <c r="BD50" s="13">
        <v>9.7000000000000003E-2</v>
      </c>
      <c r="BE50" s="13">
        <v>3.3319999999999999</v>
      </c>
      <c r="BF50" s="13">
        <v>0</v>
      </c>
      <c r="BG50" s="13" t="s">
        <v>281</v>
      </c>
      <c r="BH50" s="13" t="s">
        <v>282</v>
      </c>
      <c r="BI50" s="13" t="s">
        <v>283</v>
      </c>
      <c r="BJ50" s="13" t="s">
        <v>284</v>
      </c>
      <c r="BK50" s="13" t="s">
        <v>285</v>
      </c>
      <c r="BL50" s="13" t="s">
        <v>286</v>
      </c>
      <c r="BM50" s="13" t="s">
        <v>287</v>
      </c>
    </row>
    <row r="51" spans="1:65" ht="17" hidden="1">
      <c r="A51" s="5" t="s">
        <v>48</v>
      </c>
      <c r="B51" s="53" t="s">
        <v>139</v>
      </c>
      <c r="C51" s="53" t="s">
        <v>139</v>
      </c>
      <c r="D51" s="53" t="s">
        <v>139</v>
      </c>
      <c r="E51" s="53" t="s">
        <v>139</v>
      </c>
      <c r="F51" s="16">
        <v>0.330262</v>
      </c>
      <c r="G51" s="23">
        <v>1.0284960000000001</v>
      </c>
      <c r="H51" s="23">
        <v>1.121089</v>
      </c>
      <c r="I51" s="23">
        <v>2.1320960000000002</v>
      </c>
      <c r="J51" s="16"/>
      <c r="K51" s="53"/>
      <c r="L51" s="53"/>
      <c r="M51" s="50"/>
      <c r="N51" s="50"/>
      <c r="O51" s="50"/>
      <c r="P51" s="50" t="e">
        <f t="shared" si="3"/>
        <v>#DIV/0!</v>
      </c>
      <c r="Q51" s="16" t="e">
        <f t="shared" ref="Q51:Q91" si="10">BB51/BA51</f>
        <v>#DIV/0!</v>
      </c>
      <c r="R51" s="16"/>
      <c r="S51" s="16">
        <f t="shared" si="4"/>
        <v>0</v>
      </c>
      <c r="T51" s="50">
        <f>'PNO-LCCSD(T)'!V51</f>
        <v>0</v>
      </c>
      <c r="U51" s="50"/>
      <c r="V51" s="50" t="s">
        <v>118</v>
      </c>
      <c r="W51" s="50"/>
      <c r="X51" s="50"/>
      <c r="Y51" s="50"/>
      <c r="Z51" s="14" t="str">
        <f>'CCSD(T)'!BM52</f>
        <v>nomatch</v>
      </c>
      <c r="AA51" s="14" t="e">
        <f>'CCSD(T)'!X52</f>
        <v>#VALUE!</v>
      </c>
      <c r="AB51" s="14" t="e">
        <f>'CCSD(T)'!Z52</f>
        <v>#VALUE!</v>
      </c>
      <c r="AC51" s="14" t="e">
        <f>'CCSD(T)'!AB52</f>
        <v>#VALUE!</v>
      </c>
      <c r="AD51" s="14"/>
      <c r="AE51" s="14"/>
      <c r="AF51" s="14"/>
      <c r="AG51" s="14"/>
      <c r="AH51" s="14"/>
      <c r="AI51" s="76" t="e">
        <f>'DLPNO-CCSD(T1 or T0)'!DO51</f>
        <v>#VALUE!</v>
      </c>
      <c r="AJ51" s="25" t="s">
        <v>48</v>
      </c>
      <c r="AK51" s="16"/>
      <c r="AL51" s="16"/>
      <c r="AM51" s="16"/>
      <c r="AN51" s="16"/>
      <c r="AO51" s="16">
        <v>0.330262</v>
      </c>
      <c r="AP51" s="16" t="e">
        <f t="shared" si="8"/>
        <v>#VALUE!</v>
      </c>
      <c r="AQ51" s="16"/>
      <c r="AR51" s="16"/>
      <c r="AS51" s="42" t="str">
        <f>'CCSD(T)'!D52</f>
        <v>-</v>
      </c>
      <c r="AT51" s="42" t="e">
        <f>'CCSD(T)'!F52</f>
        <v>#VALUE!</v>
      </c>
      <c r="AU51" s="42" t="e">
        <f>'CCSD(T)'!H52</f>
        <v>#VALUE!</v>
      </c>
      <c r="AV51" s="42" t="e">
        <f>'CCSD(T)'!J52</f>
        <v>#VALUE!</v>
      </c>
      <c r="AW51" s="24"/>
      <c r="AX51" s="13" t="str">
        <f t="shared" si="5"/>
        <v>17_end_MAI</v>
      </c>
    </row>
    <row r="52" spans="1:65" ht="17" hidden="1">
      <c r="A52" s="5" t="s">
        <v>49</v>
      </c>
      <c r="B52" s="53" t="s">
        <v>139</v>
      </c>
      <c r="C52" s="53" t="s">
        <v>139</v>
      </c>
      <c r="D52" s="53" t="s">
        <v>139</v>
      </c>
      <c r="E52" s="53" t="s">
        <v>139</v>
      </c>
      <c r="F52" s="16">
        <v>0.52615999999999996</v>
      </c>
      <c r="G52" s="23">
        <v>1.3607450000000001</v>
      </c>
      <c r="H52" s="23">
        <v>1.4786459999999999</v>
      </c>
      <c r="I52" s="23">
        <v>2.6949920000000001</v>
      </c>
      <c r="J52" s="16"/>
      <c r="K52" s="53"/>
      <c r="L52" s="53"/>
      <c r="M52" s="50"/>
      <c r="N52" s="50"/>
      <c r="O52" s="50"/>
      <c r="P52" s="50" t="e">
        <f t="shared" si="3"/>
        <v>#DIV/0!</v>
      </c>
      <c r="Q52" s="16" t="e">
        <f t="shared" si="10"/>
        <v>#DIV/0!</v>
      </c>
      <c r="R52" s="16"/>
      <c r="S52" s="16">
        <f t="shared" si="4"/>
        <v>0</v>
      </c>
      <c r="T52" s="50">
        <f>'PNO-LCCSD(T)'!V52</f>
        <v>0</v>
      </c>
      <c r="U52" s="50"/>
      <c r="V52" s="50" t="s">
        <v>119</v>
      </c>
      <c r="W52" s="50"/>
      <c r="X52" s="50"/>
      <c r="Y52" s="50"/>
      <c r="Z52" s="14" t="str">
        <f>'CCSD(T)'!BM53</f>
        <v>nomatch</v>
      </c>
      <c r="AA52" s="14" t="e">
        <f>'CCSD(T)'!X53</f>
        <v>#VALUE!</v>
      </c>
      <c r="AB52" s="14" t="e">
        <f>'CCSD(T)'!Z53</f>
        <v>#VALUE!</v>
      </c>
      <c r="AC52" s="14" t="e">
        <f>'CCSD(T)'!AB53</f>
        <v>#VALUE!</v>
      </c>
      <c r="AD52" s="14"/>
      <c r="AE52" s="14"/>
      <c r="AF52" s="14"/>
      <c r="AG52" s="14"/>
      <c r="AH52" s="14"/>
      <c r="AI52" s="76" t="e">
        <f>'DLPNO-CCSD(T1 or T0)'!DO52</f>
        <v>#VALUE!</v>
      </c>
      <c r="AJ52" s="25" t="s">
        <v>49</v>
      </c>
      <c r="AK52" s="16"/>
      <c r="AL52" s="16"/>
      <c r="AM52" s="16"/>
      <c r="AN52" s="16"/>
      <c r="AO52" s="16">
        <v>0.52615999999999996</v>
      </c>
      <c r="AP52" s="16" t="e">
        <f t="shared" si="8"/>
        <v>#VALUE!</v>
      </c>
      <c r="AQ52" s="16"/>
      <c r="AR52" s="16"/>
      <c r="AS52" s="42" t="str">
        <f>'CCSD(T)'!D53</f>
        <v>-</v>
      </c>
      <c r="AT52" s="42" t="e">
        <f>'CCSD(T)'!F53</f>
        <v>#VALUE!</v>
      </c>
      <c r="AU52" s="42" t="e">
        <f>'CCSD(T)'!H53</f>
        <v>#VALUE!</v>
      </c>
      <c r="AV52" s="42" t="e">
        <f>'CCSD(T)'!J53</f>
        <v>#VALUE!</v>
      </c>
      <c r="AW52" s="24"/>
      <c r="AX52" s="13" t="str">
        <f t="shared" si="5"/>
        <v>17_start_MAI</v>
      </c>
    </row>
    <row r="53" spans="1:65" ht="17" hidden="1">
      <c r="A53" s="5" t="s">
        <v>50</v>
      </c>
      <c r="B53" s="53" t="s">
        <v>139</v>
      </c>
      <c r="C53" s="53" t="s">
        <v>139</v>
      </c>
      <c r="D53" s="53" t="s">
        <v>139</v>
      </c>
      <c r="E53" s="53" t="s">
        <v>139</v>
      </c>
      <c r="F53" s="16">
        <v>0.87646400000000002</v>
      </c>
      <c r="G53" s="23">
        <v>1.74041</v>
      </c>
      <c r="H53" s="23">
        <v>1.8553379999999999</v>
      </c>
      <c r="I53" s="23">
        <v>3.0131839999999999</v>
      </c>
      <c r="J53" s="16"/>
      <c r="K53" s="53"/>
      <c r="L53" s="53"/>
      <c r="M53" s="50"/>
      <c r="N53" s="50"/>
      <c r="O53" s="50"/>
      <c r="P53" s="50" t="e">
        <f t="shared" si="3"/>
        <v>#DIV/0!</v>
      </c>
      <c r="Q53" s="16" t="e">
        <f t="shared" si="10"/>
        <v>#DIV/0!</v>
      </c>
      <c r="R53" s="16"/>
      <c r="S53" s="16">
        <f t="shared" si="4"/>
        <v>0</v>
      </c>
      <c r="T53" s="50">
        <f>'PNO-LCCSD(T)'!V53</f>
        <v>0</v>
      </c>
      <c r="U53" s="50"/>
      <c r="V53" s="50" t="s">
        <v>120</v>
      </c>
      <c r="W53" s="50"/>
      <c r="X53" s="50"/>
      <c r="Y53" s="50"/>
      <c r="Z53" s="14" t="str">
        <f>'CCSD(T)'!BM54</f>
        <v>nomatch</v>
      </c>
      <c r="AA53" s="14" t="e">
        <f>'CCSD(T)'!X54</f>
        <v>#VALUE!</v>
      </c>
      <c r="AB53" s="14" t="e">
        <f>'CCSD(T)'!Z54</f>
        <v>#VALUE!</v>
      </c>
      <c r="AC53" s="14" t="e">
        <f>'CCSD(T)'!AB54</f>
        <v>#VALUE!</v>
      </c>
      <c r="AD53" s="14"/>
      <c r="AE53" s="14"/>
      <c r="AF53" s="14"/>
      <c r="AG53" s="14"/>
      <c r="AH53" s="14"/>
      <c r="AI53" s="76" t="e">
        <f>'DLPNO-CCSD(T1 or T0)'!DO53</f>
        <v>#VALUE!</v>
      </c>
      <c r="AJ53" s="25" t="s">
        <v>50</v>
      </c>
      <c r="AK53" s="16"/>
      <c r="AL53" s="16"/>
      <c r="AM53" s="16"/>
      <c r="AN53" s="16"/>
      <c r="AO53" s="16">
        <v>0.87646400000000002</v>
      </c>
      <c r="AP53" s="16" t="e">
        <f t="shared" si="8"/>
        <v>#VALUE!</v>
      </c>
      <c r="AQ53" s="16"/>
      <c r="AR53" s="16"/>
      <c r="AS53" s="42" t="str">
        <f>'CCSD(T)'!D54</f>
        <v>-</v>
      </c>
      <c r="AT53" s="42" t="e">
        <f>'CCSD(T)'!F54</f>
        <v>#VALUE!</v>
      </c>
      <c r="AU53" s="42" t="e">
        <f>'CCSD(T)'!H54</f>
        <v>#VALUE!</v>
      </c>
      <c r="AV53" s="42" t="e">
        <f>'CCSD(T)'!J54</f>
        <v>#VALUE!</v>
      </c>
      <c r="AW53" s="24"/>
      <c r="AX53" s="13" t="str">
        <f t="shared" si="5"/>
        <v>17_ts_MAI</v>
      </c>
    </row>
    <row r="54" spans="1:65" ht="17" hidden="1">
      <c r="A54" s="5" t="s">
        <v>51</v>
      </c>
      <c r="B54" s="53" t="s">
        <v>139</v>
      </c>
      <c r="C54" s="53" t="s">
        <v>139</v>
      </c>
      <c r="D54" s="53" t="s">
        <v>139</v>
      </c>
      <c r="E54" s="53" t="s">
        <v>139</v>
      </c>
      <c r="F54" s="16">
        <v>0.36142299999999999</v>
      </c>
      <c r="G54" s="23">
        <v>1.1011919999999999</v>
      </c>
      <c r="H54" s="23">
        <v>1.1983569999999999</v>
      </c>
      <c r="I54" s="23">
        <v>2.254931</v>
      </c>
      <c r="J54" s="16"/>
      <c r="K54" s="53"/>
      <c r="L54" s="53"/>
      <c r="M54" s="50"/>
      <c r="N54" s="50"/>
      <c r="O54" s="50"/>
      <c r="P54" s="50" t="e">
        <f t="shared" si="3"/>
        <v>#DIV/0!</v>
      </c>
      <c r="Q54" s="16" t="e">
        <f t="shared" si="10"/>
        <v>#DIV/0!</v>
      </c>
      <c r="R54" s="16"/>
      <c r="S54" s="16">
        <f t="shared" si="4"/>
        <v>0</v>
      </c>
      <c r="T54" s="50">
        <f>'PNO-LCCSD(T)'!V54</f>
        <v>0</v>
      </c>
      <c r="U54" s="50"/>
      <c r="V54" s="50" t="s">
        <v>118</v>
      </c>
      <c r="W54" s="50"/>
      <c r="X54" s="50"/>
      <c r="Y54" s="50"/>
      <c r="Z54" s="14" t="str">
        <f>'CCSD(T)'!BM55</f>
        <v>nomatch</v>
      </c>
      <c r="AA54" s="14" t="e">
        <f>'CCSD(T)'!X55</f>
        <v>#VALUE!</v>
      </c>
      <c r="AB54" s="14" t="e">
        <f>'CCSD(T)'!Z55</f>
        <v>#VALUE!</v>
      </c>
      <c r="AC54" s="14" t="e">
        <f>'CCSD(T)'!AB55</f>
        <v>#VALUE!</v>
      </c>
      <c r="AD54" s="14"/>
      <c r="AE54" s="14"/>
      <c r="AF54" s="14"/>
      <c r="AG54" s="14"/>
      <c r="AH54" s="14"/>
      <c r="AI54" s="76" t="e">
        <f>'DLPNO-CCSD(T1 or T0)'!DO54</f>
        <v>#VALUE!</v>
      </c>
      <c r="AJ54" s="25" t="s">
        <v>51</v>
      </c>
      <c r="AK54" s="16"/>
      <c r="AL54" s="16"/>
      <c r="AM54" s="16"/>
      <c r="AN54" s="16"/>
      <c r="AO54" s="16">
        <v>0.36142299999999999</v>
      </c>
      <c r="AP54" s="16" t="e">
        <f t="shared" si="8"/>
        <v>#VALUE!</v>
      </c>
      <c r="AQ54" s="16"/>
      <c r="AR54" s="16"/>
      <c r="AS54" s="42" t="str">
        <f>'CCSD(T)'!D55</f>
        <v>-</v>
      </c>
      <c r="AT54" s="42" t="e">
        <f>'CCSD(T)'!F55</f>
        <v>#VALUE!</v>
      </c>
      <c r="AU54" s="42" t="e">
        <f>'CCSD(T)'!H55</f>
        <v>#VALUE!</v>
      </c>
      <c r="AV54" s="42" t="e">
        <f>'CCSD(T)'!J55</f>
        <v>#VALUE!</v>
      </c>
      <c r="AW54" s="24"/>
      <c r="AX54" s="13" t="str">
        <f t="shared" si="5"/>
        <v>18_end_MAI</v>
      </c>
    </row>
    <row r="55" spans="1:65" ht="17" hidden="1">
      <c r="A55" s="5" t="s">
        <v>52</v>
      </c>
      <c r="B55" s="53" t="s">
        <v>139</v>
      </c>
      <c r="C55" s="53" t="s">
        <v>139</v>
      </c>
      <c r="D55" s="53" t="s">
        <v>139</v>
      </c>
      <c r="E55" s="53" t="s">
        <v>139</v>
      </c>
      <c r="F55" s="16">
        <v>0.566523</v>
      </c>
      <c r="G55" s="23">
        <v>1.4355230000000001</v>
      </c>
      <c r="H55" s="23">
        <v>1.5556239999999999</v>
      </c>
      <c r="I55" s="23">
        <v>2.8043390000000001</v>
      </c>
      <c r="J55" s="16"/>
      <c r="K55" s="53"/>
      <c r="L55" s="53"/>
      <c r="M55" s="50"/>
      <c r="N55" s="50"/>
      <c r="O55" s="50"/>
      <c r="P55" s="50" t="e">
        <f t="shared" si="3"/>
        <v>#DIV/0!</v>
      </c>
      <c r="Q55" s="16" t="e">
        <f t="shared" si="10"/>
        <v>#DIV/0!</v>
      </c>
      <c r="R55" s="16"/>
      <c r="S55" s="16">
        <f t="shared" si="4"/>
        <v>0</v>
      </c>
      <c r="T55" s="50">
        <f>'PNO-LCCSD(T)'!V55</f>
        <v>0</v>
      </c>
      <c r="U55" s="50"/>
      <c r="V55" s="50" t="s">
        <v>119</v>
      </c>
      <c r="W55" s="50"/>
      <c r="X55" s="50"/>
      <c r="Y55" s="50"/>
      <c r="Z55" s="14" t="str">
        <f>'CCSD(T)'!BM56</f>
        <v>nomatch</v>
      </c>
      <c r="AA55" s="14" t="e">
        <f>'CCSD(T)'!X56</f>
        <v>#VALUE!</v>
      </c>
      <c r="AB55" s="14" t="e">
        <f>'CCSD(T)'!Z56</f>
        <v>#VALUE!</v>
      </c>
      <c r="AC55" s="14" t="e">
        <f>'CCSD(T)'!AB56</f>
        <v>#VALUE!</v>
      </c>
      <c r="AD55" s="14"/>
      <c r="AE55" s="14"/>
      <c r="AF55" s="14"/>
      <c r="AG55" s="14"/>
      <c r="AH55" s="14"/>
      <c r="AI55" s="76" t="e">
        <f>'DLPNO-CCSD(T1 or T0)'!DO55</f>
        <v>#VALUE!</v>
      </c>
      <c r="AJ55" s="25" t="s">
        <v>52</v>
      </c>
      <c r="AK55" s="16"/>
      <c r="AL55" s="16"/>
      <c r="AM55" s="16"/>
      <c r="AN55" s="16"/>
      <c r="AO55" s="16">
        <v>0.566523</v>
      </c>
      <c r="AP55" s="16" t="e">
        <f t="shared" si="8"/>
        <v>#VALUE!</v>
      </c>
      <c r="AQ55" s="16"/>
      <c r="AR55" s="16"/>
      <c r="AS55" s="42" t="str">
        <f>'CCSD(T)'!D56</f>
        <v>-</v>
      </c>
      <c r="AT55" s="42" t="e">
        <f>'CCSD(T)'!F56</f>
        <v>#VALUE!</v>
      </c>
      <c r="AU55" s="42" t="e">
        <f>'CCSD(T)'!H56</f>
        <v>#VALUE!</v>
      </c>
      <c r="AV55" s="42" t="e">
        <f>'CCSD(T)'!J56</f>
        <v>#VALUE!</v>
      </c>
      <c r="AW55" s="24"/>
      <c r="AX55" s="13" t="str">
        <f t="shared" si="5"/>
        <v>18_start_MAI</v>
      </c>
    </row>
    <row r="56" spans="1:65" ht="17" hidden="1">
      <c r="A56" s="5" t="s">
        <v>53</v>
      </c>
      <c r="B56" s="53" t="s">
        <v>139</v>
      </c>
      <c r="C56" s="53" t="s">
        <v>139</v>
      </c>
      <c r="D56" s="53" t="s">
        <v>139</v>
      </c>
      <c r="E56" s="53" t="s">
        <v>139</v>
      </c>
      <c r="F56" s="16">
        <v>1.0155380000000001</v>
      </c>
      <c r="G56" s="23">
        <v>1.92916</v>
      </c>
      <c r="H56" s="23">
        <v>2.0462340000000001</v>
      </c>
      <c r="I56" s="23">
        <v>3.2537980000000002</v>
      </c>
      <c r="J56" s="16"/>
      <c r="K56" s="53"/>
      <c r="L56" s="53"/>
      <c r="M56" s="50"/>
      <c r="N56" s="50"/>
      <c r="O56" s="50"/>
      <c r="P56" s="50" t="e">
        <f t="shared" si="3"/>
        <v>#DIV/0!</v>
      </c>
      <c r="Q56" s="16" t="e">
        <f t="shared" si="10"/>
        <v>#DIV/0!</v>
      </c>
      <c r="R56" s="16"/>
      <c r="S56" s="16">
        <f t="shared" si="4"/>
        <v>0</v>
      </c>
      <c r="T56" s="50">
        <f>'PNO-LCCSD(T)'!V56</f>
        <v>0</v>
      </c>
      <c r="U56" s="50"/>
      <c r="V56" s="50" t="s">
        <v>120</v>
      </c>
      <c r="W56" s="50"/>
      <c r="X56" s="50"/>
      <c r="Y56" s="50"/>
      <c r="Z56" s="14" t="str">
        <f>'CCSD(T)'!BM57</f>
        <v>nomatch</v>
      </c>
      <c r="AA56" s="14" t="e">
        <f>'CCSD(T)'!X57</f>
        <v>#VALUE!</v>
      </c>
      <c r="AB56" s="14" t="e">
        <f>'CCSD(T)'!Z57</f>
        <v>#VALUE!</v>
      </c>
      <c r="AC56" s="14" t="e">
        <f>'CCSD(T)'!AB57</f>
        <v>#VALUE!</v>
      </c>
      <c r="AD56" s="14"/>
      <c r="AE56" s="14"/>
      <c r="AF56" s="14"/>
      <c r="AG56" s="14"/>
      <c r="AH56" s="14"/>
      <c r="AI56" s="76" t="e">
        <f>'DLPNO-CCSD(T1 or T0)'!DO56</f>
        <v>#VALUE!</v>
      </c>
      <c r="AJ56" s="25" t="s">
        <v>53</v>
      </c>
      <c r="AK56" s="16"/>
      <c r="AL56" s="16"/>
      <c r="AM56" s="16"/>
      <c r="AN56" s="16"/>
      <c r="AO56" s="16">
        <v>1.0155380000000001</v>
      </c>
      <c r="AP56" s="16" t="e">
        <f t="shared" si="8"/>
        <v>#VALUE!</v>
      </c>
      <c r="AQ56" s="16"/>
      <c r="AR56" s="16"/>
      <c r="AS56" s="42" t="str">
        <f>'CCSD(T)'!D57</f>
        <v>-</v>
      </c>
      <c r="AT56" s="42" t="e">
        <f>'CCSD(T)'!F57</f>
        <v>#VALUE!</v>
      </c>
      <c r="AU56" s="42" t="e">
        <f>'CCSD(T)'!H57</f>
        <v>#VALUE!</v>
      </c>
      <c r="AV56" s="42" t="e">
        <f>'CCSD(T)'!J57</f>
        <v>#VALUE!</v>
      </c>
      <c r="AW56" s="24"/>
      <c r="AX56" s="13" t="str">
        <f t="shared" si="5"/>
        <v>18_ts_MAI</v>
      </c>
    </row>
    <row r="57" spans="1:65" ht="17" hidden="1">
      <c r="A57" s="5" t="s">
        <v>54</v>
      </c>
      <c r="B57" s="53" t="s">
        <v>139</v>
      </c>
      <c r="C57" s="53" t="s">
        <v>139</v>
      </c>
      <c r="D57" s="53" t="s">
        <v>139</v>
      </c>
      <c r="E57" s="53" t="s">
        <v>139</v>
      </c>
      <c r="F57" s="16">
        <v>0.28822500000000001</v>
      </c>
      <c r="G57" s="23">
        <v>0.984765</v>
      </c>
      <c r="H57" s="23">
        <v>1.0753630000000001</v>
      </c>
      <c r="I57" s="23">
        <v>2.0866280000000001</v>
      </c>
      <c r="J57" s="16"/>
      <c r="K57" s="53"/>
      <c r="L57" s="53"/>
      <c r="M57" s="50"/>
      <c r="N57" s="50"/>
      <c r="O57" s="50"/>
      <c r="P57" s="50" t="e">
        <f t="shared" si="3"/>
        <v>#DIV/0!</v>
      </c>
      <c r="Q57" s="16" t="e">
        <f t="shared" si="10"/>
        <v>#DIV/0!</v>
      </c>
      <c r="R57" s="16"/>
      <c r="S57" s="16">
        <f t="shared" si="4"/>
        <v>0</v>
      </c>
      <c r="T57" s="50">
        <f>'PNO-LCCSD(T)'!V57</f>
        <v>0</v>
      </c>
      <c r="U57" s="50"/>
      <c r="V57" s="50" t="s">
        <v>118</v>
      </c>
      <c r="W57" s="50"/>
      <c r="X57" s="50"/>
      <c r="Y57" s="50"/>
      <c r="Z57" s="14" t="str">
        <f>'CCSD(T)'!BM58</f>
        <v>nomatch</v>
      </c>
      <c r="AA57" s="14" t="e">
        <f>'CCSD(T)'!X58</f>
        <v>#VALUE!</v>
      </c>
      <c r="AB57" s="14" t="e">
        <f>'CCSD(T)'!Z58</f>
        <v>#VALUE!</v>
      </c>
      <c r="AC57" s="14" t="e">
        <f>'CCSD(T)'!AB58</f>
        <v>#VALUE!</v>
      </c>
      <c r="AD57" s="14"/>
      <c r="AE57" s="14"/>
      <c r="AF57" s="14"/>
      <c r="AG57" s="14"/>
      <c r="AH57" s="14"/>
      <c r="AI57" s="76" t="e">
        <f>'DLPNO-CCSD(T1 or T0)'!DO57</f>
        <v>#VALUE!</v>
      </c>
      <c r="AJ57" s="25" t="s">
        <v>54</v>
      </c>
      <c r="AK57" s="16"/>
      <c r="AL57" s="16"/>
      <c r="AM57" s="16"/>
      <c r="AN57" s="16"/>
      <c r="AO57" s="16">
        <v>0.28822500000000001</v>
      </c>
      <c r="AP57" s="16" t="e">
        <f t="shared" si="8"/>
        <v>#VALUE!</v>
      </c>
      <c r="AQ57" s="16"/>
      <c r="AR57" s="16"/>
      <c r="AS57" s="42" t="str">
        <f>'CCSD(T)'!D58</f>
        <v>-</v>
      </c>
      <c r="AT57" s="42" t="e">
        <f>'CCSD(T)'!F58</f>
        <v>#VALUE!</v>
      </c>
      <c r="AU57" s="42" t="e">
        <f>'CCSD(T)'!H58</f>
        <v>#VALUE!</v>
      </c>
      <c r="AV57" s="42" t="e">
        <f>'CCSD(T)'!J58</f>
        <v>#VALUE!</v>
      </c>
      <c r="AW57" s="24"/>
      <c r="AX57" s="13" t="str">
        <f t="shared" si="5"/>
        <v>19_end_MAI</v>
      </c>
    </row>
    <row r="58" spans="1:65" ht="17" hidden="1">
      <c r="A58" s="5" t="s">
        <v>55</v>
      </c>
      <c r="B58" s="53" t="s">
        <v>139</v>
      </c>
      <c r="C58" s="53" t="s">
        <v>139</v>
      </c>
      <c r="D58" s="53" t="s">
        <v>139</v>
      </c>
      <c r="E58" s="53" t="s">
        <v>139</v>
      </c>
      <c r="F58" s="16">
        <v>0.60329500000000003</v>
      </c>
      <c r="G58" s="23">
        <v>1.451451</v>
      </c>
      <c r="H58" s="23">
        <v>1.5742910000000001</v>
      </c>
      <c r="I58" s="23">
        <v>2.8046220000000002</v>
      </c>
      <c r="J58" s="16"/>
      <c r="K58" s="53"/>
      <c r="L58" s="53"/>
      <c r="M58" s="50"/>
      <c r="N58" s="50"/>
      <c r="O58" s="50"/>
      <c r="P58" s="50" t="e">
        <f t="shared" si="3"/>
        <v>#DIV/0!</v>
      </c>
      <c r="Q58" s="16" t="e">
        <f t="shared" si="10"/>
        <v>#DIV/0!</v>
      </c>
      <c r="R58" s="16"/>
      <c r="S58" s="16">
        <f t="shared" si="4"/>
        <v>0</v>
      </c>
      <c r="T58" s="50">
        <f>'PNO-LCCSD(T)'!V58</f>
        <v>0</v>
      </c>
      <c r="U58" s="50"/>
      <c r="V58" s="50" t="s">
        <v>119</v>
      </c>
      <c r="W58" s="50"/>
      <c r="X58" s="50"/>
      <c r="Y58" s="50"/>
      <c r="Z58" s="14" t="str">
        <f>'CCSD(T)'!BM59</f>
        <v>nomatch</v>
      </c>
      <c r="AA58" s="14" t="e">
        <f>'CCSD(T)'!X59</f>
        <v>#VALUE!</v>
      </c>
      <c r="AB58" s="14" t="e">
        <f>'CCSD(T)'!Z59</f>
        <v>#VALUE!</v>
      </c>
      <c r="AC58" s="14" t="e">
        <f>'CCSD(T)'!AB59</f>
        <v>#VALUE!</v>
      </c>
      <c r="AD58" s="14"/>
      <c r="AE58" s="14"/>
      <c r="AF58" s="14"/>
      <c r="AG58" s="14"/>
      <c r="AH58" s="14"/>
      <c r="AI58" s="76" t="e">
        <f>'DLPNO-CCSD(T1 or T0)'!DO58</f>
        <v>#VALUE!</v>
      </c>
      <c r="AJ58" s="25" t="s">
        <v>55</v>
      </c>
      <c r="AK58" s="16"/>
      <c r="AL58" s="16"/>
      <c r="AM58" s="16"/>
      <c r="AN58" s="16"/>
      <c r="AO58" s="16">
        <v>0.60329500000000003</v>
      </c>
      <c r="AP58" s="16" t="e">
        <f t="shared" si="8"/>
        <v>#VALUE!</v>
      </c>
      <c r="AQ58" s="16"/>
      <c r="AR58" s="16"/>
      <c r="AS58" s="42" t="str">
        <f>'CCSD(T)'!D59</f>
        <v>-</v>
      </c>
      <c r="AT58" s="42" t="e">
        <f>'CCSD(T)'!F59</f>
        <v>#VALUE!</v>
      </c>
      <c r="AU58" s="42" t="e">
        <f>'CCSD(T)'!H59</f>
        <v>#VALUE!</v>
      </c>
      <c r="AV58" s="42" t="e">
        <f>'CCSD(T)'!J59</f>
        <v>#VALUE!</v>
      </c>
      <c r="AW58" s="24"/>
      <c r="AX58" s="13" t="str">
        <f t="shared" si="5"/>
        <v>19_start_MAI</v>
      </c>
    </row>
    <row r="59" spans="1:65" ht="17" hidden="1">
      <c r="A59" s="5" t="s">
        <v>56</v>
      </c>
      <c r="B59" s="53" t="s">
        <v>139</v>
      </c>
      <c r="C59" s="53" t="s">
        <v>139</v>
      </c>
      <c r="D59" s="53" t="s">
        <v>139</v>
      </c>
      <c r="E59" s="53" t="s">
        <v>139</v>
      </c>
      <c r="F59" s="16">
        <v>0.83830099999999996</v>
      </c>
      <c r="G59" s="23">
        <v>1.6989339999999999</v>
      </c>
      <c r="H59" s="23">
        <v>1.8117589999999999</v>
      </c>
      <c r="I59" s="23">
        <v>2.9685790000000001</v>
      </c>
      <c r="J59" s="16"/>
      <c r="K59" s="53"/>
      <c r="L59" s="53"/>
      <c r="M59" s="50"/>
      <c r="N59" s="50"/>
      <c r="O59" s="50"/>
      <c r="P59" s="50" t="e">
        <f t="shared" si="3"/>
        <v>#DIV/0!</v>
      </c>
      <c r="Q59" s="16" t="e">
        <f t="shared" si="10"/>
        <v>#DIV/0!</v>
      </c>
      <c r="R59" s="16"/>
      <c r="S59" s="16">
        <f t="shared" si="4"/>
        <v>0</v>
      </c>
      <c r="T59" s="50">
        <f>'PNO-LCCSD(T)'!V59</f>
        <v>0</v>
      </c>
      <c r="U59" s="50"/>
      <c r="V59" s="50" t="s">
        <v>120</v>
      </c>
      <c r="W59" s="50"/>
      <c r="X59" s="50"/>
      <c r="Y59" s="50"/>
      <c r="Z59" s="14" t="str">
        <f>'CCSD(T)'!BM60</f>
        <v>nomatch</v>
      </c>
      <c r="AA59" s="14" t="e">
        <f>'CCSD(T)'!X60</f>
        <v>#VALUE!</v>
      </c>
      <c r="AB59" s="14" t="e">
        <f>'CCSD(T)'!Z60</f>
        <v>#VALUE!</v>
      </c>
      <c r="AC59" s="14" t="e">
        <f>'CCSD(T)'!AB60</f>
        <v>#VALUE!</v>
      </c>
      <c r="AD59" s="14"/>
      <c r="AE59" s="14"/>
      <c r="AF59" s="14"/>
      <c r="AG59" s="14"/>
      <c r="AH59" s="14"/>
      <c r="AI59" s="76" t="e">
        <f>'DLPNO-CCSD(T1 or T0)'!DO59</f>
        <v>#VALUE!</v>
      </c>
      <c r="AJ59" s="25" t="s">
        <v>56</v>
      </c>
      <c r="AK59" s="16"/>
      <c r="AL59" s="16"/>
      <c r="AM59" s="16"/>
      <c r="AN59" s="16"/>
      <c r="AO59" s="16">
        <v>0.83830099999999996</v>
      </c>
      <c r="AP59" s="16" t="e">
        <f t="shared" si="8"/>
        <v>#VALUE!</v>
      </c>
      <c r="AQ59" s="16"/>
      <c r="AR59" s="16"/>
      <c r="AS59" s="42" t="str">
        <f>'CCSD(T)'!D60</f>
        <v>-</v>
      </c>
      <c r="AT59" s="42" t="e">
        <f>'CCSD(T)'!F60</f>
        <v>#VALUE!</v>
      </c>
      <c r="AU59" s="42" t="e">
        <f>'CCSD(T)'!H60</f>
        <v>#VALUE!</v>
      </c>
      <c r="AV59" s="42" t="e">
        <f>'CCSD(T)'!J60</f>
        <v>#VALUE!</v>
      </c>
      <c r="AW59" s="24"/>
      <c r="AX59" s="13" t="str">
        <f t="shared" si="5"/>
        <v>19_ts_MAI</v>
      </c>
    </row>
    <row r="60" spans="1:65" ht="17" hidden="1">
      <c r="A60" s="5" t="s">
        <v>57</v>
      </c>
      <c r="B60" s="53" t="s">
        <v>139</v>
      </c>
      <c r="C60" s="53" t="s">
        <v>139</v>
      </c>
      <c r="D60" s="53" t="s">
        <v>139</v>
      </c>
      <c r="E60" s="53" t="s">
        <v>139</v>
      </c>
      <c r="F60" s="16">
        <v>0.32067400000000001</v>
      </c>
      <c r="G60" s="23">
        <v>1.0590569999999999</v>
      </c>
      <c r="H60" s="23">
        <v>1.1543049999999999</v>
      </c>
      <c r="I60" s="23">
        <v>2.2109549999999998</v>
      </c>
      <c r="J60" s="16"/>
      <c r="K60" s="53"/>
      <c r="L60" s="53"/>
      <c r="M60" s="50"/>
      <c r="N60" s="50"/>
      <c r="O60" s="50"/>
      <c r="P60" s="50" t="e">
        <f t="shared" si="3"/>
        <v>#DIV/0!</v>
      </c>
      <c r="Q60" s="16" t="e">
        <f t="shared" si="10"/>
        <v>#DIV/0!</v>
      </c>
      <c r="R60" s="16"/>
      <c r="S60" s="16">
        <f t="shared" si="4"/>
        <v>0</v>
      </c>
      <c r="T60" s="50">
        <f>'PNO-LCCSD(T)'!V60</f>
        <v>0</v>
      </c>
      <c r="U60" s="50"/>
      <c r="V60" s="50" t="s">
        <v>118</v>
      </c>
      <c r="W60" s="50"/>
      <c r="X60" s="50"/>
      <c r="Y60" s="50"/>
      <c r="Z60" s="14" t="str">
        <f>'CCSD(T)'!BM61</f>
        <v>nomatch</v>
      </c>
      <c r="AA60" s="14" t="e">
        <f>'CCSD(T)'!X61</f>
        <v>#VALUE!</v>
      </c>
      <c r="AB60" s="14" t="e">
        <f>'CCSD(T)'!Z61</f>
        <v>#VALUE!</v>
      </c>
      <c r="AC60" s="14" t="e">
        <f>'CCSD(T)'!AB61</f>
        <v>#VALUE!</v>
      </c>
      <c r="AD60" s="14"/>
      <c r="AE60" s="14"/>
      <c r="AF60" s="14"/>
      <c r="AG60" s="14"/>
      <c r="AH60" s="14"/>
      <c r="AI60" s="76" t="e">
        <f>'DLPNO-CCSD(T1 or T0)'!DO60</f>
        <v>#VALUE!</v>
      </c>
      <c r="AJ60" s="25" t="s">
        <v>57</v>
      </c>
      <c r="AK60" s="16"/>
      <c r="AL60" s="16"/>
      <c r="AM60" s="16"/>
      <c r="AN60" s="16"/>
      <c r="AO60" s="16">
        <v>0.32067400000000001</v>
      </c>
      <c r="AP60" s="16" t="e">
        <f t="shared" si="8"/>
        <v>#VALUE!</v>
      </c>
      <c r="AQ60" s="16"/>
      <c r="AR60" s="16"/>
      <c r="AS60" s="42" t="str">
        <f>'CCSD(T)'!D61</f>
        <v>-</v>
      </c>
      <c r="AT60" s="42" t="e">
        <f>'CCSD(T)'!F61</f>
        <v>#VALUE!</v>
      </c>
      <c r="AU60" s="42" t="e">
        <f>'CCSD(T)'!H61</f>
        <v>#VALUE!</v>
      </c>
      <c r="AV60" s="42" t="e">
        <f>'CCSD(T)'!J61</f>
        <v>#VALUE!</v>
      </c>
      <c r="AW60" s="24"/>
      <c r="AX60" s="13" t="str">
        <f t="shared" si="5"/>
        <v>20_end_MAI</v>
      </c>
    </row>
    <row r="61" spans="1:65" ht="17" hidden="1">
      <c r="A61" s="5" t="s">
        <v>58</v>
      </c>
      <c r="B61" s="53" t="s">
        <v>139</v>
      </c>
      <c r="C61" s="53" t="s">
        <v>139</v>
      </c>
      <c r="D61" s="53" t="s">
        <v>139</v>
      </c>
      <c r="E61" s="53" t="s">
        <v>139</v>
      </c>
      <c r="F61" s="16">
        <v>0.63934599999999997</v>
      </c>
      <c r="G61" s="23">
        <v>1.5248409999999999</v>
      </c>
      <c r="H61" s="23">
        <v>1.6523330000000001</v>
      </c>
      <c r="I61" s="23">
        <v>2.9304899999999998</v>
      </c>
      <c r="J61" s="16"/>
      <c r="K61" s="53"/>
      <c r="L61" s="53"/>
      <c r="M61" s="50"/>
      <c r="N61" s="50"/>
      <c r="O61" s="50"/>
      <c r="P61" s="50" t="e">
        <f t="shared" si="3"/>
        <v>#DIV/0!</v>
      </c>
      <c r="Q61" s="16" t="e">
        <f t="shared" si="10"/>
        <v>#DIV/0!</v>
      </c>
      <c r="R61" s="16"/>
      <c r="S61" s="16">
        <f t="shared" si="4"/>
        <v>0</v>
      </c>
      <c r="T61" s="50">
        <f>'PNO-LCCSD(T)'!V61</f>
        <v>0</v>
      </c>
      <c r="U61" s="50"/>
      <c r="V61" s="50" t="s">
        <v>119</v>
      </c>
      <c r="W61" s="50"/>
      <c r="X61" s="50"/>
      <c r="Y61" s="50"/>
      <c r="Z61" s="14" t="str">
        <f>'CCSD(T)'!BM62</f>
        <v>nomatch</v>
      </c>
      <c r="AA61" s="14" t="e">
        <f>'CCSD(T)'!X62</f>
        <v>#VALUE!</v>
      </c>
      <c r="AB61" s="14" t="e">
        <f>'CCSD(T)'!Z62</f>
        <v>#VALUE!</v>
      </c>
      <c r="AC61" s="14" t="e">
        <f>'CCSD(T)'!AB62</f>
        <v>#VALUE!</v>
      </c>
      <c r="AD61" s="14"/>
      <c r="AE61" s="14"/>
      <c r="AF61" s="14"/>
      <c r="AG61" s="14"/>
      <c r="AH61" s="14"/>
      <c r="AI61" s="76" t="e">
        <f>'DLPNO-CCSD(T1 or T0)'!DO61</f>
        <v>#VALUE!</v>
      </c>
      <c r="AJ61" s="25" t="s">
        <v>58</v>
      </c>
      <c r="AK61" s="16"/>
      <c r="AL61" s="16"/>
      <c r="AM61" s="16"/>
      <c r="AN61" s="16"/>
      <c r="AO61" s="16">
        <v>0.63934599999999997</v>
      </c>
      <c r="AP61" s="16" t="e">
        <f t="shared" si="8"/>
        <v>#VALUE!</v>
      </c>
      <c r="AQ61" s="16"/>
      <c r="AR61" s="16"/>
      <c r="AS61" s="42" t="str">
        <f>'CCSD(T)'!D62</f>
        <v>-</v>
      </c>
      <c r="AT61" s="42" t="e">
        <f>'CCSD(T)'!F62</f>
        <v>#VALUE!</v>
      </c>
      <c r="AU61" s="42" t="e">
        <f>'CCSD(T)'!H62</f>
        <v>#VALUE!</v>
      </c>
      <c r="AV61" s="42" t="e">
        <f>'CCSD(T)'!J62</f>
        <v>#VALUE!</v>
      </c>
      <c r="AW61" s="24"/>
      <c r="AX61" s="13" t="str">
        <f t="shared" si="5"/>
        <v>20_start_MAI</v>
      </c>
    </row>
    <row r="62" spans="1:65" ht="17" hidden="1">
      <c r="A62" s="5" t="s">
        <v>59</v>
      </c>
      <c r="B62" s="53" t="s">
        <v>139</v>
      </c>
      <c r="C62" s="53" t="s">
        <v>139</v>
      </c>
      <c r="D62" s="53" t="s">
        <v>139</v>
      </c>
      <c r="E62" s="53" t="s">
        <v>139</v>
      </c>
      <c r="F62" s="16">
        <v>0.97351699999999997</v>
      </c>
      <c r="G62" s="23">
        <v>1.8887499999999999</v>
      </c>
      <c r="H62" s="23">
        <v>2.0037880000000001</v>
      </c>
      <c r="I62" s="23">
        <v>3.2143290000000002</v>
      </c>
      <c r="J62" s="16"/>
      <c r="K62" s="53"/>
      <c r="L62" s="53"/>
      <c r="M62" s="50"/>
      <c r="N62" s="50"/>
      <c r="O62" s="50"/>
      <c r="P62" s="50" t="e">
        <f t="shared" si="3"/>
        <v>#DIV/0!</v>
      </c>
      <c r="Q62" s="16" t="e">
        <f t="shared" si="10"/>
        <v>#DIV/0!</v>
      </c>
      <c r="R62" s="16"/>
      <c r="S62" s="16">
        <f t="shared" si="4"/>
        <v>0</v>
      </c>
      <c r="T62" s="50">
        <f>'PNO-LCCSD(T)'!V62</f>
        <v>0</v>
      </c>
      <c r="U62" s="50"/>
      <c r="V62" s="50" t="s">
        <v>120</v>
      </c>
      <c r="W62" s="50"/>
      <c r="X62" s="50"/>
      <c r="Y62" s="50"/>
      <c r="Z62" s="14" t="str">
        <f>'CCSD(T)'!BM63</f>
        <v>nomatch</v>
      </c>
      <c r="AA62" s="14" t="e">
        <f>'CCSD(T)'!X63</f>
        <v>#VALUE!</v>
      </c>
      <c r="AB62" s="14" t="e">
        <f>'CCSD(T)'!Z63</f>
        <v>#VALUE!</v>
      </c>
      <c r="AC62" s="14" t="e">
        <f>'CCSD(T)'!AB63</f>
        <v>#VALUE!</v>
      </c>
      <c r="AD62" s="14"/>
      <c r="AE62" s="14"/>
      <c r="AF62" s="14"/>
      <c r="AG62" s="14"/>
      <c r="AH62" s="14"/>
      <c r="AI62" s="76" t="e">
        <f>'DLPNO-CCSD(T1 or T0)'!DO62</f>
        <v>#VALUE!</v>
      </c>
      <c r="AJ62" s="25" t="s">
        <v>59</v>
      </c>
      <c r="AK62" s="16"/>
      <c r="AL62" s="16"/>
      <c r="AM62" s="16"/>
      <c r="AN62" s="16"/>
      <c r="AO62" s="16">
        <v>0.97351699999999997</v>
      </c>
      <c r="AP62" s="16" t="e">
        <f t="shared" si="8"/>
        <v>#VALUE!</v>
      </c>
      <c r="AQ62" s="16"/>
      <c r="AR62" s="16"/>
      <c r="AS62" s="42" t="str">
        <f>'CCSD(T)'!D63</f>
        <v>-</v>
      </c>
      <c r="AT62" s="42" t="e">
        <f>'CCSD(T)'!F63</f>
        <v>#VALUE!</v>
      </c>
      <c r="AU62" s="42" t="e">
        <f>'CCSD(T)'!H63</f>
        <v>#VALUE!</v>
      </c>
      <c r="AV62" s="42" t="e">
        <f>'CCSD(T)'!J63</f>
        <v>#VALUE!</v>
      </c>
      <c r="AW62" s="24"/>
      <c r="AX62" s="13" t="str">
        <f t="shared" si="5"/>
        <v>20_ts_MAI</v>
      </c>
    </row>
    <row r="63" spans="1:65" ht="17">
      <c r="A63" s="5" t="s">
        <v>60</v>
      </c>
      <c r="B63" s="50">
        <v>1.6309069278E-2</v>
      </c>
      <c r="C63" s="50">
        <v>8.5829078774999998E-2</v>
      </c>
      <c r="D63" s="50">
        <v>8.5829078774999998E-2</v>
      </c>
      <c r="E63" s="50">
        <v>0.19086347735</v>
      </c>
      <c r="F63" s="16">
        <v>0.18276800000000001</v>
      </c>
      <c r="G63" s="23">
        <v>0.63919400000000004</v>
      </c>
      <c r="H63" s="23">
        <v>0.70644799999999996</v>
      </c>
      <c r="I63" s="23">
        <v>1.3045949999999999</v>
      </c>
      <c r="J63" s="16">
        <f t="shared" ref="J63:J71" si="11">100*(AC63-AB63)/(AC63-Z63)</f>
        <v>3.5751250894622473</v>
      </c>
      <c r="K63" s="50">
        <v>5.3056995000000003E-2</v>
      </c>
      <c r="L63" s="50">
        <v>2.7956082199999999E-2</v>
      </c>
      <c r="M63" s="50">
        <f>ABS('DLPNO-CCSD(T1 or T0)'!DU63-'DLPNO-CCSD(T1 or T0)'!DV63)</f>
        <v>5.4979635530553878E-3</v>
      </c>
      <c r="N63" s="50">
        <f>'DLPNO-CCSD(T1 or T0)'!DW63</f>
        <v>1.0646402133851467</v>
      </c>
      <c r="O63" s="50">
        <v>11.284000000000001</v>
      </c>
      <c r="P63" s="50">
        <f t="shared" si="3"/>
        <v>8.8621056362991835E-2</v>
      </c>
      <c r="Q63" s="16">
        <f t="shared" si="10"/>
        <v>0.20745798319327732</v>
      </c>
      <c r="R63" s="16">
        <v>1.4919999999999999E-2</v>
      </c>
      <c r="S63" s="16">
        <f t="shared" si="4"/>
        <v>6.5000000000000002E-2</v>
      </c>
      <c r="T63" s="50">
        <f>'PNO-LCCSD(T)'!V63</f>
        <v>-0.73717564041758621</v>
      </c>
      <c r="U63" s="50"/>
      <c r="V63" s="50" t="s">
        <v>118</v>
      </c>
      <c r="W63" s="50">
        <f>'DLPNO-CCSD(T1 or T0)'!CY63</f>
        <v>0.17622489474846503</v>
      </c>
      <c r="X63" s="50">
        <f>'DLPNO-CCSD(T1 or T0)'!CZ63</f>
        <v>0.47610721699282799</v>
      </c>
      <c r="Y63" s="50">
        <f>'DLPNO-CCSD(T1 or T0)'!DA63</f>
        <v>0.25734361439370268</v>
      </c>
      <c r="Z63" s="14">
        <f>'CCSD(T)'!BM64</f>
        <v>-707.00964966869799</v>
      </c>
      <c r="AA63" s="14">
        <f>'CCSD(T)'!X64</f>
        <v>-709.30337321868296</v>
      </c>
      <c r="AB63" s="14">
        <f>'CCSD(T)'!Z64</f>
        <v>-709.49969448468903</v>
      </c>
      <c r="AC63" s="14">
        <f>'CCSD(T)'!AB64</f>
        <v>-709.59201735992008</v>
      </c>
      <c r="AD63" s="18" t="s">
        <v>118</v>
      </c>
      <c r="AE63" s="76">
        <f>627.5095*(Z65-Z64)</f>
        <v>19.545121569114453</v>
      </c>
      <c r="AF63" s="76">
        <f>627.5095*(AA65-AA64)</f>
        <v>11.448090444753095</v>
      </c>
      <c r="AG63" s="76">
        <f>627.5095*(AB65-AB64)</f>
        <v>13.305078134094879</v>
      </c>
      <c r="AH63" s="76">
        <f>627.5095*(AC65-AC64)</f>
        <v>11.198500565501361</v>
      </c>
      <c r="AI63" s="76">
        <f>'DLPNO-CCSD(T1 or T0)'!DO63</f>
        <v>0.13267103065665609</v>
      </c>
      <c r="AJ63" s="25" t="s">
        <v>60</v>
      </c>
      <c r="AK63" s="48">
        <v>1.7673000000000001E-2</v>
      </c>
      <c r="AL63" s="49">
        <v>0.10122299999999999</v>
      </c>
      <c r="AM63" s="49">
        <v>0.10122299999999999</v>
      </c>
      <c r="AN63" s="49">
        <v>0.19037000000000001</v>
      </c>
      <c r="AO63" s="49">
        <v>0.18276800000000001</v>
      </c>
      <c r="AP63" s="16">
        <f t="shared" si="8"/>
        <v>3.7112904361685706</v>
      </c>
      <c r="AQ63" s="16">
        <v>5.5568137699999999E-2</v>
      </c>
      <c r="AR63" s="16">
        <v>2.44335688E-2</v>
      </c>
      <c r="AS63" s="42">
        <f>'CCSD(T)'!D64</f>
        <v>-707.11704260895203</v>
      </c>
      <c r="AT63" s="42">
        <f>'CCSD(T)'!F64</f>
        <v>-709.69239324895204</v>
      </c>
      <c r="AU63" s="42">
        <f>'CCSD(T)'!H64</f>
        <v>-709.88188963122502</v>
      </c>
      <c r="AV63" s="42">
        <f>'CCSD(T)'!J64</f>
        <v>-709.98845612648404</v>
      </c>
      <c r="AW63" s="24"/>
      <c r="AX63" s="13" t="str">
        <f t="shared" si="5"/>
        <v>21_end</v>
      </c>
      <c r="AY63" s="13" t="s">
        <v>368</v>
      </c>
      <c r="AZ63" s="13">
        <v>52.9</v>
      </c>
      <c r="BA63" s="13">
        <v>3.8079999999999998</v>
      </c>
      <c r="BB63" s="13">
        <v>0.79</v>
      </c>
      <c r="BC63" s="13">
        <v>3.0179999999999998</v>
      </c>
      <c r="BD63" s="13">
        <v>6.5000000000000002E-2</v>
      </c>
      <c r="BE63" s="13">
        <v>4.4939999999999998</v>
      </c>
      <c r="BF63" s="13">
        <v>0</v>
      </c>
      <c r="BG63" s="13" t="s">
        <v>281</v>
      </c>
      <c r="BH63" s="13" t="s">
        <v>282</v>
      </c>
      <c r="BI63" s="13" t="s">
        <v>283</v>
      </c>
      <c r="BJ63" s="13" t="s">
        <v>284</v>
      </c>
      <c r="BK63" s="13" t="s">
        <v>285</v>
      </c>
      <c r="BL63" s="13" t="s">
        <v>286</v>
      </c>
      <c r="BM63" s="13" t="s">
        <v>287</v>
      </c>
    </row>
    <row r="64" spans="1:65" ht="17">
      <c r="A64" s="5" t="s">
        <v>61</v>
      </c>
      <c r="B64" s="50">
        <v>1.6308944682999999E-2</v>
      </c>
      <c r="C64" s="50">
        <v>8.5818384338000001E-2</v>
      </c>
      <c r="D64" s="50">
        <v>8.5818384338000001E-2</v>
      </c>
      <c r="E64" s="50">
        <v>0.19086987112500001</v>
      </c>
      <c r="F64" s="16">
        <v>0.182453</v>
      </c>
      <c r="G64" s="23">
        <v>0.63953300000000002</v>
      </c>
      <c r="H64" s="23">
        <v>0.70683700000000005</v>
      </c>
      <c r="I64" s="23">
        <v>1.3052840000000001</v>
      </c>
      <c r="J64" s="16">
        <f t="shared" si="11"/>
        <v>3.5750868142745373</v>
      </c>
      <c r="K64" s="50">
        <v>5.30097837E-2</v>
      </c>
      <c r="L64" s="50">
        <v>2.7983942099999999E-2</v>
      </c>
      <c r="M64" s="50">
        <f>ABS('DLPNO-CCSD(T1 or T0)'!DU64-'DLPNO-CCSD(T1 or T0)'!DV64)</f>
        <v>5.4969999058945007E-3</v>
      </c>
      <c r="N64" s="50">
        <f>'DLPNO-CCSD(T1 or T0)'!DW64</f>
        <v>1.0646256486615282</v>
      </c>
      <c r="O64" s="50">
        <v>11.2842</v>
      </c>
      <c r="P64" s="50">
        <f t="shared" si="3"/>
        <v>8.861948565250527E-2</v>
      </c>
      <c r="Q64" s="16">
        <f t="shared" si="10"/>
        <v>0.20745798319327732</v>
      </c>
      <c r="R64" s="16">
        <v>1.4919999999999999E-2</v>
      </c>
      <c r="S64" s="16">
        <f t="shared" si="4"/>
        <v>6.5000000000000002E-2</v>
      </c>
      <c r="T64" s="50">
        <f>'PNO-LCCSD(T)'!V64</f>
        <v>-0.74796758802041197</v>
      </c>
      <c r="U64" s="50"/>
      <c r="V64" s="50" t="s">
        <v>119</v>
      </c>
      <c r="W64" s="50">
        <f>'DLPNO-CCSD(T1 or T0)'!CY64</f>
        <v>0.12455695035432157</v>
      </c>
      <c r="X64" s="50">
        <f>'DLPNO-CCSD(T1 or T0)'!CZ64</f>
        <v>0.42110625646638766</v>
      </c>
      <c r="Y64" s="50">
        <f>'DLPNO-CCSD(T1 or T0)'!DA64</f>
        <v>0.20294735161053623</v>
      </c>
      <c r="Z64" s="14">
        <f>'CCSD(T)'!BM65</f>
        <v>-707.00965220835201</v>
      </c>
      <c r="AA64" s="14">
        <f>'CCSD(T)'!X65</f>
        <v>-709.30337302837199</v>
      </c>
      <c r="AB64" s="14">
        <f>'CCSD(T)'!Z65</f>
        <v>-709.49969624758205</v>
      </c>
      <c r="AC64" s="14">
        <f>'CCSD(T)'!AB65</f>
        <v>-709.59201806896101</v>
      </c>
      <c r="AD64" s="18" t="s">
        <v>119</v>
      </c>
      <c r="AE64" s="76">
        <f>627.5095*(Z65-Z63)</f>
        <v>19.543527912090486</v>
      </c>
      <c r="AF64" s="76">
        <f>627.5095*(AA65-AA63)</f>
        <v>11.448209866695063</v>
      </c>
      <c r="AG64" s="76">
        <f>627.5095*(AB65-AB63)</f>
        <v>13.303971901976784</v>
      </c>
      <c r="AH64" s="76">
        <f>627.5095*(AC65-AC63)</f>
        <v>11.198055635580245</v>
      </c>
      <c r="AI64" s="76">
        <f>'DLPNO-CCSD(T1 or T0)'!DO64</f>
        <v>8.1050130143655252E-2</v>
      </c>
      <c r="AJ64" s="25" t="s">
        <v>61</v>
      </c>
      <c r="AK64" s="48">
        <v>1.7672E-2</v>
      </c>
      <c r="AL64" s="49">
        <v>0.101211</v>
      </c>
      <c r="AM64" s="49">
        <v>0.101211</v>
      </c>
      <c r="AN64" s="49">
        <v>0.19037599999999999</v>
      </c>
      <c r="AO64" s="49">
        <v>0.182453</v>
      </c>
      <c r="AP64" s="16">
        <f t="shared" si="8"/>
        <v>3.71125419544199</v>
      </c>
      <c r="AQ64" s="16">
        <v>5.5590384299999997E-2</v>
      </c>
      <c r="AR64" s="16">
        <v>2.44463904E-2</v>
      </c>
      <c r="AS64" s="42">
        <f>'CCSD(T)'!D65</f>
        <v>-707.11704596643904</v>
      </c>
      <c r="AT64" s="42">
        <f>'CCSD(T)'!F65</f>
        <v>-709.692392676439</v>
      </c>
      <c r="AU64" s="42">
        <f>'CCSD(T)'!H65</f>
        <v>-709.88189043537204</v>
      </c>
      <c r="AV64" s="42">
        <f>'CCSD(T)'!J65</f>
        <v>-709.988455751488</v>
      </c>
      <c r="AW64" s="24"/>
      <c r="AX64" s="13" t="str">
        <f t="shared" si="5"/>
        <v>21_start</v>
      </c>
      <c r="AY64" s="13" t="s">
        <v>369</v>
      </c>
      <c r="AZ64" s="13">
        <v>52.9</v>
      </c>
      <c r="BA64" s="13">
        <v>3.8079999999999998</v>
      </c>
      <c r="BB64" s="13">
        <v>0.79</v>
      </c>
      <c r="BC64" s="13">
        <v>3.0179999999999998</v>
      </c>
      <c r="BD64" s="13">
        <v>6.5000000000000002E-2</v>
      </c>
      <c r="BE64" s="13">
        <v>4.4939999999999998</v>
      </c>
      <c r="BF64" s="13">
        <v>0</v>
      </c>
      <c r="BG64" s="13" t="s">
        <v>281</v>
      </c>
      <c r="BH64" s="13" t="s">
        <v>282</v>
      </c>
      <c r="BI64" s="13" t="s">
        <v>283</v>
      </c>
      <c r="BJ64" s="13" t="s">
        <v>284</v>
      </c>
      <c r="BK64" s="13" t="s">
        <v>285</v>
      </c>
      <c r="BL64" s="13" t="s">
        <v>286</v>
      </c>
      <c r="BM64" s="13" t="s">
        <v>287</v>
      </c>
    </row>
    <row r="65" spans="1:65" ht="17">
      <c r="A65" s="5" t="s">
        <v>62</v>
      </c>
      <c r="B65" s="50">
        <v>1.7944290484000001E-2</v>
      </c>
      <c r="C65" s="50">
        <v>0.101427918822</v>
      </c>
      <c r="D65" s="50">
        <v>0.101427918822</v>
      </c>
      <c r="E65" s="50">
        <v>0.174494401041</v>
      </c>
      <c r="F65" s="16">
        <v>0.33731100000000003</v>
      </c>
      <c r="G65" s="23">
        <v>0.79515499999999995</v>
      </c>
      <c r="H65" s="23">
        <v>0.86494199999999999</v>
      </c>
      <c r="I65" s="23">
        <v>1.446048</v>
      </c>
      <c r="J65" s="16">
        <f t="shared" si="11"/>
        <v>3.686099354765358</v>
      </c>
      <c r="K65" s="50">
        <v>9.3581211100000006E-2</v>
      </c>
      <c r="L65" s="50">
        <v>5.0575531299999997E-2</v>
      </c>
      <c r="M65" s="50">
        <f>ABS('DLPNO-CCSD(T1 or T0)'!DU65-'DLPNO-CCSD(T1 or T0)'!DV65)</f>
        <v>5.8456218830463397E-3</v>
      </c>
      <c r="N65" s="50">
        <f>'DLPNO-CCSD(T1 or T0)'!DW65</f>
        <v>1.0664741604873371</v>
      </c>
      <c r="O65" s="50">
        <v>9.9141999999999992</v>
      </c>
      <c r="P65" s="50">
        <f t="shared" si="3"/>
        <v>0.1008654253494987</v>
      </c>
      <c r="Q65" s="16">
        <f t="shared" si="10"/>
        <v>0.20898641588296762</v>
      </c>
      <c r="R65" s="16">
        <v>1.511E-2</v>
      </c>
      <c r="S65" s="16">
        <f t="shared" si="4"/>
        <v>6.9000000000000006E-2</v>
      </c>
      <c r="T65" s="50">
        <f>'PNO-LCCSD(T)'!V65</f>
        <v>1.0791947602823811E-2</v>
      </c>
      <c r="U65" s="50"/>
      <c r="V65" s="50" t="s">
        <v>120</v>
      </c>
      <c r="W65" s="50">
        <f>'DLPNO-CCSD(T1 or T0)'!CY65</f>
        <v>5.1667944394144516E-2</v>
      </c>
      <c r="X65" s="50">
        <f>'DLPNO-CCSD(T1 or T0)'!CZ65</f>
        <v>5.5000960526438748E-2</v>
      </c>
      <c r="Y65" s="50">
        <f>'DLPNO-CCSD(T1 or T0)'!DA65</f>
        <v>5.4396262783167289E-2</v>
      </c>
      <c r="Z65" s="14">
        <f>'CCSD(T)'!BM66</f>
        <v>-706.97850507580802</v>
      </c>
      <c r="AA65" s="14">
        <f>'CCSD(T)'!X66</f>
        <v>-709.28512933573506</v>
      </c>
      <c r="AB65" s="14">
        <f>'CCSD(T)'!Z66</f>
        <v>-709.47849325681602</v>
      </c>
      <c r="AC65" s="14">
        <f>'CCSD(T)'!AB66</f>
        <v>-709.57417212309804</v>
      </c>
      <c r="AD65" s="18" t="s">
        <v>120</v>
      </c>
      <c r="AE65" s="76">
        <f>627.5095*(Z63-Z64)</f>
        <v>1.5936570239675233E-3</v>
      </c>
      <c r="AF65" s="76">
        <f>627.5095*(AA63-AA64)</f>
        <v>-1.1942194196689116E-4</v>
      </c>
      <c r="AG65" s="76">
        <f>627.5095*(AB63-AB64)</f>
        <v>1.106232118095761E-3</v>
      </c>
      <c r="AH65" s="76">
        <f>627.5095*(AC63-AC64)</f>
        <v>4.4492992111656805E-4</v>
      </c>
      <c r="AI65" s="76">
        <f>'DLPNO-CCSD(T1 or T0)'!DO65</f>
        <v>5.1620900513003505E-2</v>
      </c>
      <c r="AJ65" s="25" t="s">
        <v>62</v>
      </c>
      <c r="AK65" s="48">
        <v>1.9567000000000001E-2</v>
      </c>
      <c r="AL65" s="49">
        <v>0.11670700000000001</v>
      </c>
      <c r="AM65" s="49">
        <v>0.11670700000000001</v>
      </c>
      <c r="AN65" s="49">
        <v>0.174813</v>
      </c>
      <c r="AO65" s="49">
        <v>0.33731100000000003</v>
      </c>
      <c r="AP65" s="16">
        <f t="shared" si="8"/>
        <v>3.8101481375187594</v>
      </c>
      <c r="AQ65" s="16">
        <v>0.10586482310000001</v>
      </c>
      <c r="AR65" s="16">
        <v>4.7422525600000001E-2</v>
      </c>
      <c r="AS65" s="42">
        <f>'CCSD(T)'!D66</f>
        <v>-707.08733507738498</v>
      </c>
      <c r="AT65" s="42">
        <f>'CCSD(T)'!F66</f>
        <v>-709.67395289738499</v>
      </c>
      <c r="AU65" s="42">
        <f>'CCSD(T)'!H66</f>
        <v>-709.86088751023703</v>
      </c>
      <c r="AV65" s="42">
        <f>'CCSD(T)'!J66</f>
        <v>-709.97074988585905</v>
      </c>
      <c r="AW65" s="24"/>
      <c r="AX65" s="13" t="str">
        <f t="shared" si="5"/>
        <v>21_ts</v>
      </c>
      <c r="AY65" s="13" t="s">
        <v>370</v>
      </c>
      <c r="AZ65" s="13">
        <v>52.9</v>
      </c>
      <c r="BA65" s="13">
        <v>3.8279999999999998</v>
      </c>
      <c r="BB65" s="13">
        <v>0.8</v>
      </c>
      <c r="BC65" s="13">
        <v>3.028</v>
      </c>
      <c r="BD65" s="13">
        <v>6.9000000000000006E-2</v>
      </c>
      <c r="BE65" s="13">
        <v>4.5369999999999999</v>
      </c>
      <c r="BF65" s="13">
        <v>0</v>
      </c>
      <c r="BG65" s="13" t="s">
        <v>281</v>
      </c>
      <c r="BH65" s="13" t="s">
        <v>282</v>
      </c>
      <c r="BI65" s="13" t="s">
        <v>283</v>
      </c>
      <c r="BJ65" s="13" t="s">
        <v>284</v>
      </c>
      <c r="BK65" s="13" t="s">
        <v>285</v>
      </c>
      <c r="BL65" s="13" t="s">
        <v>286</v>
      </c>
      <c r="BM65" s="13" t="s">
        <v>287</v>
      </c>
    </row>
    <row r="66" spans="1:65" ht="17">
      <c r="A66" s="5" t="s">
        <v>63</v>
      </c>
      <c r="B66" s="50">
        <v>1.5058E-2</v>
      </c>
      <c r="C66" s="50">
        <v>8.0306000000000002E-2</v>
      </c>
      <c r="D66" s="50">
        <v>8.0306000000000002E-2</v>
      </c>
      <c r="E66" s="50">
        <v>0.19473499999999999</v>
      </c>
      <c r="F66" s="16">
        <v>0.168292</v>
      </c>
      <c r="G66" s="23">
        <v>0.64842100000000003</v>
      </c>
      <c r="H66" s="23">
        <v>0.72531500000000004</v>
      </c>
      <c r="I66" s="23">
        <v>1.424984</v>
      </c>
      <c r="J66" s="16">
        <f t="shared" si="11"/>
        <v>3.5314554254253112</v>
      </c>
      <c r="K66" s="50">
        <v>5.09749787E-2</v>
      </c>
      <c r="L66" s="50">
        <v>3.2003039099999998E-2</v>
      </c>
      <c r="M66" s="50">
        <f>ABS('DLPNO-CCSD(T1 or T0)'!DU66-'DLPNO-CCSD(T1 or T0)'!DV66)</f>
        <v>6.6459421099495791E-3</v>
      </c>
      <c r="N66" s="50">
        <f>'DLPNO-CCSD(T1 or T0)'!DW66</f>
        <v>1.0584672616366235</v>
      </c>
      <c r="O66" s="50">
        <v>11.802899999999999</v>
      </c>
      <c r="P66" s="50">
        <f t="shared" si="3"/>
        <v>8.4724940480729316E-2</v>
      </c>
      <c r="Q66" s="16">
        <f t="shared" si="10"/>
        <v>0.21747531129240014</v>
      </c>
      <c r="R66" s="16">
        <v>1.4500000000000001E-2</v>
      </c>
      <c r="S66" s="16">
        <f t="shared" si="4"/>
        <v>6.0999999999999999E-2</v>
      </c>
      <c r="T66" s="50">
        <f>'PNO-LCCSD(T)'!V66</f>
        <v>-0.51909659158527433</v>
      </c>
      <c r="U66" s="50"/>
      <c r="V66" s="50" t="s">
        <v>118</v>
      </c>
      <c r="W66" s="50">
        <f>'DLPNO-CCSD(T1 or T0)'!CY66</f>
        <v>-0.1711729017939092</v>
      </c>
      <c r="X66" s="50">
        <f>'DLPNO-CCSD(T1 or T0)'!CZ66</f>
        <v>3.653939238512649E-2</v>
      </c>
      <c r="Y66" s="50">
        <f>'DLPNO-CCSD(T1 or T0)'!DA66</f>
        <v>-7.7575994995038755E-2</v>
      </c>
      <c r="Z66" s="14">
        <f>'CCSD(T)'!BM67</f>
        <v>-955.88095695018603</v>
      </c>
      <c r="AA66" s="14">
        <f>'CCSD(T)'!X67</f>
        <v>-958.96882700018602</v>
      </c>
      <c r="AB66" s="14">
        <f>'CCSD(T)'!Z67</f>
        <v>-959.23665765040107</v>
      </c>
      <c r="AC66" s="14">
        <f>'CCSD(T)'!AB67</f>
        <v>-959.35950087869003</v>
      </c>
      <c r="AD66" s="18" t="s">
        <v>118</v>
      </c>
      <c r="AE66" s="76">
        <f>627.5095*(Z68-Z67)</f>
        <v>27.981240545997085</v>
      </c>
      <c r="AF66" s="76">
        <f>627.5095*(AA68-AA67)</f>
        <v>16.308252383136828</v>
      </c>
      <c r="AG66" s="76">
        <f>627.5095*(AB68-AB67)</f>
        <v>18.816603011397181</v>
      </c>
      <c r="AH66" s="76">
        <f>627.5095*(AC68-AC67)</f>
        <v>15.654381110598283</v>
      </c>
      <c r="AI66" s="76">
        <f>'DLPNO-CCSD(T1 or T0)'!DO66</f>
        <v>-0.42954898497309912</v>
      </c>
      <c r="AJ66" s="25" t="s">
        <v>63</v>
      </c>
      <c r="AK66" s="48">
        <v>1.5945999999999998E-2</v>
      </c>
      <c r="AL66" s="49">
        <v>9.5231999999999997E-2</v>
      </c>
      <c r="AM66" s="49">
        <v>9.5231999999999997E-2</v>
      </c>
      <c r="AN66" s="49">
        <v>0.193962</v>
      </c>
      <c r="AO66" s="49">
        <v>0.168292</v>
      </c>
      <c r="AP66" s="16">
        <f t="shared" si="8"/>
        <v>3.6449870277598859</v>
      </c>
      <c r="AQ66" s="16"/>
      <c r="AR66" s="16"/>
      <c r="AS66" s="42">
        <f>'CCSD(T)'!D67</f>
        <v>-956.01490395999997</v>
      </c>
      <c r="AT66" s="42">
        <f>'CCSD(T)'!F67</f>
        <v>-959.45284586999992</v>
      </c>
      <c r="AU66" s="42">
        <f>'CCSD(T)'!H67</f>
        <v>-959.71058464604596</v>
      </c>
      <c r="AV66" s="42">
        <f>'CCSD(T)'!J67</f>
        <v>-959.85038752442097</v>
      </c>
      <c r="AW66" s="24"/>
      <c r="AX66" s="13" t="str">
        <f t="shared" si="5"/>
        <v>22_end</v>
      </c>
      <c r="AY66" s="13" t="s">
        <v>371</v>
      </c>
      <c r="AZ66" s="13">
        <v>69.900000000000006</v>
      </c>
      <c r="BA66" s="13">
        <v>4.6580000000000004</v>
      </c>
      <c r="BB66" s="13">
        <v>1.0129999999999999</v>
      </c>
      <c r="BC66" s="13">
        <v>3.645</v>
      </c>
      <c r="BD66" s="13">
        <v>6.0999999999999999E-2</v>
      </c>
      <c r="BE66" s="13">
        <v>5.5350000000000001</v>
      </c>
      <c r="BF66" s="13">
        <v>0</v>
      </c>
      <c r="BG66" s="13" t="s">
        <v>281</v>
      </c>
      <c r="BH66" s="13" t="s">
        <v>282</v>
      </c>
      <c r="BI66" s="13" t="s">
        <v>283</v>
      </c>
      <c r="BJ66" s="13" t="s">
        <v>284</v>
      </c>
      <c r="BK66" s="13" t="s">
        <v>285</v>
      </c>
      <c r="BL66" s="13" t="s">
        <v>286</v>
      </c>
      <c r="BM66" s="13" t="s">
        <v>287</v>
      </c>
    </row>
    <row r="67" spans="1:65" ht="17">
      <c r="A67" s="5" t="s">
        <v>64</v>
      </c>
      <c r="B67" s="50">
        <v>1.6395E-2</v>
      </c>
      <c r="C67" s="50">
        <v>8.8651999999999995E-2</v>
      </c>
      <c r="D67" s="50">
        <v>8.8651999999999995E-2</v>
      </c>
      <c r="E67" s="50">
        <v>0.18942400000000001</v>
      </c>
      <c r="F67" s="16">
        <v>0.27541199999999999</v>
      </c>
      <c r="G67" s="23">
        <v>0.79371999999999998</v>
      </c>
      <c r="H67" s="23">
        <v>0.86909700000000001</v>
      </c>
      <c r="I67" s="23">
        <v>1.5822039999999999</v>
      </c>
      <c r="J67" s="16">
        <f t="shared" si="11"/>
        <v>3.6187520707850185</v>
      </c>
      <c r="K67" s="50">
        <v>6.4219629200000003E-2</v>
      </c>
      <c r="L67" s="50">
        <v>2.7989368899999999E-2</v>
      </c>
      <c r="M67" s="50">
        <f>ABS('DLPNO-CCSD(T1 or T0)'!DU67-'DLPNO-CCSD(T1 or T0)'!DV67)</f>
        <v>7.1683549200699803E-3</v>
      </c>
      <c r="N67" s="50">
        <f>'DLPNO-CCSD(T1 or T0)'!DW67</f>
        <v>1.0617253683209402</v>
      </c>
      <c r="O67" s="50">
        <v>10.5626</v>
      </c>
      <c r="P67" s="50">
        <f t="shared" si="3"/>
        <v>9.4673659894344203E-2</v>
      </c>
      <c r="Q67" s="16">
        <f t="shared" si="10"/>
        <v>0.21867637609766546</v>
      </c>
      <c r="R67" s="16">
        <v>1.461E-2</v>
      </c>
      <c r="S67" s="16">
        <f t="shared" si="4"/>
        <v>6.8000000000000005E-2</v>
      </c>
      <c r="T67" s="50">
        <f>'PNO-LCCSD(T)'!V67</f>
        <v>-2.170078040259817</v>
      </c>
      <c r="U67" s="50"/>
      <c r="V67" s="50" t="s">
        <v>119</v>
      </c>
      <c r="W67" s="50">
        <f>'DLPNO-CCSD(T1 or T0)'!CY67</f>
        <v>0.2809518545855596</v>
      </c>
      <c r="X67" s="50">
        <f>'DLPNO-CCSD(T1 or T0)'!CZ67</f>
        <v>1.0040017844130418</v>
      </c>
      <c r="Y67" s="50">
        <f>'DLPNO-CCSD(T1 or T0)'!DA67</f>
        <v>0.56206739574722775</v>
      </c>
      <c r="Z67" s="14">
        <f>'CCSD(T)'!BM68</f>
        <v>-955.85024560087504</v>
      </c>
      <c r="AA67" s="14">
        <f>'CCSD(T)'!X68</f>
        <v>-958.94196041085797</v>
      </c>
      <c r="AB67" s="14">
        <f>'CCSD(T)'!Z68</f>
        <v>-959.20951946903301</v>
      </c>
      <c r="AC67" s="14">
        <f>'CCSD(T)'!AB68</f>
        <v>-959.33564752327504</v>
      </c>
      <c r="AD67" s="18" t="s">
        <v>119</v>
      </c>
      <c r="AE67" s="76">
        <f>627.5095*(Z68-Z66)</f>
        <v>47.252903996462365</v>
      </c>
      <c r="AF67" s="76">
        <f>627.5095*(AA68-AA66)</f>
        <v>33.167292419087637</v>
      </c>
      <c r="AG67" s="76">
        <f>627.5095*(AB68-AB66)</f>
        <v>35.846069632577276</v>
      </c>
      <c r="AH67" s="76">
        <f>627.5095*(AC68-AC66)</f>
        <v>30.622588240378029</v>
      </c>
      <c r="AI67" s="76">
        <f>'DLPNO-CCSD(T1 or T0)'!DO67</f>
        <v>0.29604327399133012</v>
      </c>
      <c r="AJ67" s="25" t="s">
        <v>64</v>
      </c>
      <c r="AK67" s="48">
        <v>1.7474E-2</v>
      </c>
      <c r="AL67" s="49">
        <v>0.102142</v>
      </c>
      <c r="AM67" s="49">
        <v>0.102142</v>
      </c>
      <c r="AN67" s="49">
        <v>0.18890699999999999</v>
      </c>
      <c r="AO67" s="49">
        <v>0.27541199999999999</v>
      </c>
      <c r="AP67" s="16">
        <f t="shared" ref="AP67:AP98" si="12">100*(AV67-AU67)/(AV67-AS67)</f>
        <v>3.7327890315102823</v>
      </c>
      <c r="AQ67" s="16"/>
      <c r="AR67" s="16"/>
      <c r="AS67" s="42">
        <f>'CCSD(T)'!D68</f>
        <v>-955.98176434000004</v>
      </c>
      <c r="AT67" s="42">
        <f>'CCSD(T)'!F68</f>
        <v>-959.42420660000005</v>
      </c>
      <c r="AU67" s="42">
        <f>'CCSD(T)'!H68</f>
        <v>-959.68139982308799</v>
      </c>
      <c r="AV67" s="42">
        <f>'CCSD(T)'!J68</f>
        <v>-959.82485426217397</v>
      </c>
      <c r="AW67" s="24"/>
      <c r="AX67" s="13" t="str">
        <f t="shared" si="5"/>
        <v>22_start</v>
      </c>
      <c r="AY67" s="13" t="s">
        <v>372</v>
      </c>
      <c r="AZ67" s="13">
        <v>69.900000000000006</v>
      </c>
      <c r="BA67" s="13">
        <v>4.6689999999999996</v>
      </c>
      <c r="BB67" s="13">
        <v>1.0209999999999999</v>
      </c>
      <c r="BC67" s="13">
        <v>3.6480000000000001</v>
      </c>
      <c r="BD67" s="13">
        <v>6.8000000000000005E-2</v>
      </c>
      <c r="BE67" s="13">
        <v>5.5620000000000003</v>
      </c>
      <c r="BF67" s="13">
        <v>0</v>
      </c>
      <c r="BG67" s="13" t="s">
        <v>281</v>
      </c>
      <c r="BH67" s="13" t="s">
        <v>282</v>
      </c>
      <c r="BI67" s="13" t="s">
        <v>283</v>
      </c>
      <c r="BJ67" s="13" t="s">
        <v>284</v>
      </c>
      <c r="BK67" s="13" t="s">
        <v>285</v>
      </c>
      <c r="BL67" s="13" t="s">
        <v>286</v>
      </c>
      <c r="BM67" s="13" t="s">
        <v>287</v>
      </c>
    </row>
    <row r="68" spans="1:65" ht="17">
      <c r="A68" s="5" t="s">
        <v>65</v>
      </c>
      <c r="B68" s="50">
        <v>1.7038000000000001E-2</v>
      </c>
      <c r="C68" s="50">
        <v>9.4518000000000005E-2</v>
      </c>
      <c r="D68" s="50">
        <v>9.4518000000000005E-2</v>
      </c>
      <c r="E68" s="50">
        <v>0.17663000000000001</v>
      </c>
      <c r="F68" s="16">
        <v>0.27631299999999998</v>
      </c>
      <c r="G68" s="23">
        <v>0.82877199999999995</v>
      </c>
      <c r="H68" s="23">
        <v>0.90366299999999999</v>
      </c>
      <c r="I68" s="23">
        <v>1.649141</v>
      </c>
      <c r="J68" s="16">
        <f t="shared" si="11"/>
        <v>3.7422440264340664</v>
      </c>
      <c r="K68" s="50">
        <v>7.6106212399999998E-2</v>
      </c>
      <c r="L68" s="50">
        <v>2.54683107E-2</v>
      </c>
      <c r="M68" s="50">
        <f>ABS('DLPNO-CCSD(T1 or T0)'!DU68-'DLPNO-CCSD(T1 or T0)'!DV68)</f>
        <v>7.3502093579624478E-3</v>
      </c>
      <c r="N68" s="50">
        <f>'DLPNO-CCSD(T1 or T0)'!DW68</f>
        <v>1.0608252810450354</v>
      </c>
      <c r="O68" s="50">
        <v>9.9787999999999997</v>
      </c>
      <c r="P68" s="50">
        <f t="shared" ref="P68:P107" si="13">1/O68</f>
        <v>0.10021245039483706</v>
      </c>
      <c r="Q68" s="16">
        <f t="shared" si="10"/>
        <v>0.22051936994465729</v>
      </c>
      <c r="R68" s="16">
        <v>1.4829999999999999E-2</v>
      </c>
      <c r="S68" s="16">
        <f t="shared" ref="S68:S107" si="14">BD68</f>
        <v>7.8E-2</v>
      </c>
      <c r="T68" s="50">
        <f>'PNO-LCCSD(T)'!V68</f>
        <v>1.6509814486745391</v>
      </c>
      <c r="U68" s="50"/>
      <c r="V68" s="50" t="s">
        <v>120</v>
      </c>
      <c r="W68" s="50">
        <f>'DLPNO-CCSD(T1 or T0)'!CY68</f>
        <v>-0.45212475637946525</v>
      </c>
      <c r="X68" s="50">
        <f>'DLPNO-CCSD(T1 or T0)'!CZ68</f>
        <v>-0.96746239202791706</v>
      </c>
      <c r="Y68" s="50">
        <f>'DLPNO-CCSD(T1 or T0)'!DA68</f>
        <v>-0.6396433907422665</v>
      </c>
      <c r="Z68" s="14">
        <f>'CCSD(T)'!BM69</f>
        <v>-955.80565465755706</v>
      </c>
      <c r="AA68" s="14">
        <f>'CCSD(T)'!X69</f>
        <v>-958.915971557489</v>
      </c>
      <c r="AB68" s="14">
        <f>'CCSD(T)'!Z69</f>
        <v>-959.17953330466196</v>
      </c>
      <c r="AC68" s="14">
        <f>'CCSD(T)'!AB69</f>
        <v>-959.31070068006295</v>
      </c>
      <c r="AD68" s="18" t="s">
        <v>120</v>
      </c>
      <c r="AE68" s="76">
        <f>627.5095*(Z66-Z67)</f>
        <v>-19.27166345046528</v>
      </c>
      <c r="AF68" s="76">
        <f>627.5095*(AA66-AA67)</f>
        <v>-16.859040035950809</v>
      </c>
      <c r="AG68" s="76">
        <f>627.5095*(AB66-AB67)</f>
        <v>-17.029466621180095</v>
      </c>
      <c r="AH68" s="76">
        <f>627.5095*(AC66-AC67)</f>
        <v>-14.968207129779746</v>
      </c>
      <c r="AI68" s="76">
        <f>'DLPNO-CCSD(T1 or T0)'!DO68</f>
        <v>-0.72559225896442925</v>
      </c>
      <c r="AJ68" s="25" t="s">
        <v>65</v>
      </c>
      <c r="AK68" s="48">
        <v>1.8044000000000001E-2</v>
      </c>
      <c r="AL68" s="49">
        <v>0.105507</v>
      </c>
      <c r="AM68" s="49">
        <v>0.105507</v>
      </c>
      <c r="AN68" s="49">
        <v>0.17744399999999999</v>
      </c>
      <c r="AO68" s="49">
        <v>0.27631299999999998</v>
      </c>
      <c r="AP68" s="16">
        <f t="shared" si="12"/>
        <v>3.8486511189561621</v>
      </c>
      <c r="AQ68" s="16"/>
      <c r="AR68" s="16"/>
      <c r="AS68" s="42">
        <f>'CCSD(T)'!D69</f>
        <v>-955.93772543</v>
      </c>
      <c r="AT68" s="42">
        <f>'CCSD(T)'!F69</f>
        <v>-959.39914940999995</v>
      </c>
      <c r="AU68" s="42">
        <f>'CCSD(T)'!H69</f>
        <v>-959.65248989211705</v>
      </c>
      <c r="AV68" s="42">
        <f>'CCSD(T)'!J69</f>
        <v>-959.801180810863</v>
      </c>
      <c r="AW68" s="24"/>
      <c r="AX68" s="13" t="str">
        <f t="shared" ref="AX68:AX110" si="15">A68</f>
        <v>22_ts</v>
      </c>
      <c r="AY68" s="13" t="s">
        <v>373</v>
      </c>
      <c r="AZ68" s="13">
        <v>69.900000000000006</v>
      </c>
      <c r="BA68" s="13">
        <v>4.6980000000000004</v>
      </c>
      <c r="BB68" s="13">
        <v>1.036</v>
      </c>
      <c r="BC68" s="13">
        <v>3.6619999999999999</v>
      </c>
      <c r="BD68" s="13">
        <v>7.8E-2</v>
      </c>
      <c r="BE68" s="13">
        <v>5.6280000000000001</v>
      </c>
      <c r="BF68" s="13">
        <v>0</v>
      </c>
      <c r="BG68" s="13" t="s">
        <v>281</v>
      </c>
      <c r="BH68" s="13" t="s">
        <v>282</v>
      </c>
      <c r="BI68" s="13" t="s">
        <v>283</v>
      </c>
      <c r="BJ68" s="13" t="s">
        <v>284</v>
      </c>
      <c r="BK68" s="13" t="s">
        <v>285</v>
      </c>
      <c r="BL68" s="13" t="s">
        <v>286</v>
      </c>
      <c r="BM68" s="13" t="s">
        <v>287</v>
      </c>
    </row>
    <row r="69" spans="1:65" ht="17">
      <c r="A69" s="5" t="s">
        <v>66</v>
      </c>
      <c r="B69" s="50">
        <v>1.5797512792999999E-2</v>
      </c>
      <c r="C69" s="50">
        <v>0.10106699214000001</v>
      </c>
      <c r="D69" s="50">
        <v>0.10106699214000001</v>
      </c>
      <c r="E69" s="50">
        <v>0.205889693653</v>
      </c>
      <c r="F69" s="16">
        <v>0.47371400000000002</v>
      </c>
      <c r="G69" s="23">
        <v>1.0622210000000001</v>
      </c>
      <c r="H69" s="23">
        <v>1.1281190000000001</v>
      </c>
      <c r="I69" s="23">
        <v>1.9166879999999999</v>
      </c>
      <c r="J69" s="16">
        <f t="shared" si="11"/>
        <v>4.5325697336304378</v>
      </c>
      <c r="K69" s="50">
        <v>6.5323161599999999E-2</v>
      </c>
      <c r="L69" s="50">
        <v>5.9526583500000001E-2</v>
      </c>
      <c r="M69" s="50">
        <f>ABS('DLPNO-CCSD(T1 or T0)'!DU69-'DLPNO-CCSD(T1 or T0)'!DV69)</f>
        <v>1.359460831702719E-2</v>
      </c>
      <c r="N69" s="50">
        <f>'DLPNO-CCSD(T1 or T0)'!DW69</f>
        <v>1.0903717049485568</v>
      </c>
      <c r="O69" s="50">
        <v>8.9474</v>
      </c>
      <c r="P69" s="50">
        <f t="shared" si="13"/>
        <v>0.11176431142007734</v>
      </c>
      <c r="Q69" s="16">
        <f t="shared" si="10"/>
        <v>0.24875024995000999</v>
      </c>
      <c r="R69" s="16">
        <v>1.8069999999999999E-2</v>
      </c>
      <c r="S69" s="16">
        <f t="shared" si="14"/>
        <v>0.16</v>
      </c>
      <c r="T69" s="50">
        <f>'PNO-LCCSD(T)'!V69</f>
        <v>-1.2370865055326448</v>
      </c>
      <c r="U69" s="50"/>
      <c r="V69" s="50" t="s">
        <v>118</v>
      </c>
      <c r="W69" s="50">
        <f>'DLPNO-CCSD(T1 or T0)'!CY69</f>
        <v>0.50375076858672685</v>
      </c>
      <c r="X69" s="50">
        <f>'DLPNO-CCSD(T1 or T0)'!CZ69</f>
        <v>1.3024615669392361</v>
      </c>
      <c r="Y69" s="50">
        <f>'DLPNO-CCSD(T1 or T0)'!DA69</f>
        <v>0.85433710272201324</v>
      </c>
      <c r="Z69" s="14">
        <f>'CCSD(T)'!BM70</f>
        <v>-1006.88007364127</v>
      </c>
      <c r="AA69" s="14">
        <f>'CCSD(T)'!X70</f>
        <v>-1010.2164209014401</v>
      </c>
      <c r="AB69" s="14">
        <f>'CCSD(T)'!Z70</f>
        <v>-1010.4079423437261</v>
      </c>
      <c r="AC69" s="14">
        <f>'CCSD(T)'!AB70</f>
        <v>-1010.575437277447</v>
      </c>
      <c r="AD69" s="18" t="s">
        <v>118</v>
      </c>
      <c r="AE69" s="76">
        <f>627.5095*(Z71-Z70)</f>
        <v>40.43724209924261</v>
      </c>
      <c r="AF69" s="76">
        <f>627.5095*(AA71-AA70)</f>
        <v>31.635737432878667</v>
      </c>
      <c r="AG69" s="76">
        <f>627.5095*(AB71-AB70)</f>
        <v>32.940420994806715</v>
      </c>
      <c r="AH69" s="76">
        <f>627.5095*(AC71-AC70)</f>
        <v>30.886681156937442</v>
      </c>
      <c r="AI69" s="76">
        <f>'DLPNO-CCSD(T1 or T0)'!DO69</f>
        <v>1.3323794873964374</v>
      </c>
      <c r="AJ69" s="25" t="s">
        <v>66</v>
      </c>
      <c r="AK69" s="48">
        <v>1.5990000000000001E-2</v>
      </c>
      <c r="AL69" s="49">
        <v>0.119395</v>
      </c>
      <c r="AM69" s="49">
        <v>0.119395</v>
      </c>
      <c r="AN69" s="49">
        <v>0.20177400000000001</v>
      </c>
      <c r="AO69" s="49">
        <v>0.47371400000000002</v>
      </c>
      <c r="AP69" s="16">
        <f t="shared" si="12"/>
        <v>4.6312803245745862</v>
      </c>
      <c r="AQ69" s="16"/>
      <c r="AR69" s="16"/>
      <c r="AS69" s="42">
        <f>'CCSD(T)'!D70</f>
        <v>-1006.98712405</v>
      </c>
      <c r="AT69" s="42">
        <f>'CCSD(T)'!F70</f>
        <v>-1010.6401993200001</v>
      </c>
      <c r="AU69" s="42">
        <f>'CCSD(T)'!H70</f>
        <v>-1010.812634056824</v>
      </c>
      <c r="AV69" s="42">
        <f>'CCSD(T)'!J70</f>
        <v>-1010.998407854421</v>
      </c>
      <c r="AW69" s="24"/>
      <c r="AX69" s="13" t="str">
        <f t="shared" si="15"/>
        <v>23_end</v>
      </c>
      <c r="AY69" s="13" t="s">
        <v>374</v>
      </c>
      <c r="AZ69" s="13">
        <v>68.8</v>
      </c>
      <c r="BA69" s="13">
        <v>5.0010000000000003</v>
      </c>
      <c r="BB69" s="13">
        <v>1.244</v>
      </c>
      <c r="BC69" s="13">
        <v>3.7570000000000001</v>
      </c>
      <c r="BD69" s="13">
        <v>0.16</v>
      </c>
      <c r="BE69" s="13">
        <v>6.4109999999999996</v>
      </c>
      <c r="BF69" s="13">
        <v>0</v>
      </c>
      <c r="BG69" s="13" t="s">
        <v>281</v>
      </c>
      <c r="BH69" s="13" t="s">
        <v>282</v>
      </c>
      <c r="BI69" s="13" t="s">
        <v>283</v>
      </c>
      <c r="BJ69" s="13" t="s">
        <v>284</v>
      </c>
      <c r="BK69" s="13" t="s">
        <v>285</v>
      </c>
      <c r="BL69" s="13" t="s">
        <v>286</v>
      </c>
      <c r="BM69" s="13" t="s">
        <v>287</v>
      </c>
    </row>
    <row r="70" spans="1:65" ht="17">
      <c r="A70" s="5" t="s">
        <v>67</v>
      </c>
      <c r="B70" s="50">
        <v>1.5678999999999998E-2</v>
      </c>
      <c r="C70" s="50">
        <v>9.5679E-2</v>
      </c>
      <c r="D70" s="50">
        <v>9.5679E-2</v>
      </c>
      <c r="E70" s="50">
        <v>0.20657800000000001</v>
      </c>
      <c r="F70" s="16">
        <v>0.215055</v>
      </c>
      <c r="G70" s="23">
        <v>0.85123499999999996</v>
      </c>
      <c r="H70" s="23">
        <v>0.91026499999999999</v>
      </c>
      <c r="I70" s="23">
        <v>1.771461</v>
      </c>
      <c r="J70" s="16">
        <f t="shared" si="11"/>
        <v>4.587063670039778</v>
      </c>
      <c r="K70" s="50">
        <v>6.1671074999999999E-2</v>
      </c>
      <c r="L70" s="50">
        <v>7.15818597E-2</v>
      </c>
      <c r="M70" s="50">
        <f>ABS('DLPNO-CCSD(T1 or T0)'!DU70-'DLPNO-CCSD(T1 or T0)'!DV70)</f>
        <v>1.4238860026015765E-2</v>
      </c>
      <c r="N70" s="50">
        <f>'DLPNO-CCSD(T1 or T0)'!DW70</f>
        <v>1.093432506417306</v>
      </c>
      <c r="O70" s="50">
        <v>10.435700000000001</v>
      </c>
      <c r="P70" s="50">
        <f t="shared" si="13"/>
        <v>9.5824908726774433E-2</v>
      </c>
      <c r="Q70" s="16">
        <f t="shared" si="10"/>
        <v>0.25019936204146731</v>
      </c>
      <c r="R70" s="16">
        <v>1.823E-2</v>
      </c>
      <c r="S70" s="16">
        <f t="shared" si="14"/>
        <v>0.159</v>
      </c>
      <c r="T70" s="50">
        <f>'PNO-LCCSD(T)'!V70</f>
        <v>-1.0401337842817533</v>
      </c>
      <c r="U70" s="50"/>
      <c r="V70" s="50" t="s">
        <v>119</v>
      </c>
      <c r="W70" s="50">
        <f>'DLPNO-CCSD(T1 or T0)'!CY70</f>
        <v>0.36720543936836592</v>
      </c>
      <c r="X70" s="50">
        <f>'DLPNO-CCSD(T1 or T0)'!CZ70</f>
        <v>1.3878348595149959</v>
      </c>
      <c r="Y70" s="50">
        <f>'DLPNO-CCSD(T1 or T0)'!DA70</f>
        <v>0.53543632751478043</v>
      </c>
      <c r="Z70" s="14">
        <f>'CCSD(T)'!BM71</f>
        <v>-1006.89155750236</v>
      </c>
      <c r="AA70" s="14">
        <f>'CCSD(T)'!X71</f>
        <v>-1010.23643864246</v>
      </c>
      <c r="AB70" s="14">
        <f>'CCSD(T)'!Z71</f>
        <v>-1010.4238036609021</v>
      </c>
      <c r="AC70" s="14">
        <f>'CCSD(T)'!AB71</f>
        <v>-1010.5936196067341</v>
      </c>
      <c r="AD70" s="18" t="s">
        <v>119</v>
      </c>
      <c r="AE70" s="76">
        <f>627.5095*(Z71-Z69)</f>
        <v>33.231010168569775</v>
      </c>
      <c r="AF70" s="76">
        <f>627.5095*(AA71-AA69)</f>
        <v>19.074414774316715</v>
      </c>
      <c r="AG70" s="76">
        <f>627.5095*(AB71-AB69)</f>
        <v>22.987293784342238</v>
      </c>
      <c r="AH70" s="76">
        <f>627.5095*(AC71-AC69)</f>
        <v>19.477096797136021</v>
      </c>
      <c r="AI70" s="76">
        <f>'DLPNO-CCSD(T1 or T0)'!DO70</f>
        <v>1.0773352660039492</v>
      </c>
      <c r="AJ70" s="25" t="s">
        <v>67</v>
      </c>
      <c r="AK70" s="48">
        <v>1.5580999999999999E-2</v>
      </c>
      <c r="AL70" s="49">
        <v>0.11219</v>
      </c>
      <c r="AM70" s="49">
        <v>0.11219</v>
      </c>
      <c r="AN70" s="49">
        <v>0.201989</v>
      </c>
      <c r="AO70" s="49">
        <v>0.215055</v>
      </c>
      <c r="AP70" s="16">
        <f t="shared" si="12"/>
        <v>4.6811970095114148</v>
      </c>
      <c r="AQ70" s="16"/>
      <c r="AR70" s="16"/>
      <c r="AS70" s="42">
        <f>'CCSD(T)'!D71</f>
        <v>-1007.0004550285601</v>
      </c>
      <c r="AT70" s="42">
        <f>'CCSD(T)'!F71</f>
        <v>-1010.6550078585601</v>
      </c>
      <c r="AU70" s="42">
        <f>'CCSD(T)'!H71</f>
        <v>-1010.8244374774571</v>
      </c>
      <c r="AV70" s="42">
        <f>'CCSD(T)'!J71</f>
        <v>-1011.0122368899821</v>
      </c>
      <c r="AW70" s="24"/>
      <c r="AX70" s="13" t="str">
        <f t="shared" si="15"/>
        <v>23_start</v>
      </c>
      <c r="AY70" s="13" t="s">
        <v>375</v>
      </c>
      <c r="AZ70" s="13">
        <v>68.8</v>
      </c>
      <c r="BA70" s="13">
        <v>5.016</v>
      </c>
      <c r="BB70" s="13">
        <v>1.2549999999999999</v>
      </c>
      <c r="BC70" s="13">
        <v>3.7610000000000001</v>
      </c>
      <c r="BD70" s="13">
        <v>0.159</v>
      </c>
      <c r="BE70" s="13">
        <v>6.452</v>
      </c>
      <c r="BF70" s="13">
        <v>0</v>
      </c>
      <c r="BG70" s="13" t="s">
        <v>281</v>
      </c>
      <c r="BH70" s="13" t="s">
        <v>282</v>
      </c>
      <c r="BI70" s="13" t="s">
        <v>283</v>
      </c>
      <c r="BJ70" s="13" t="s">
        <v>284</v>
      </c>
      <c r="BK70" s="13" t="s">
        <v>285</v>
      </c>
      <c r="BL70" s="13" t="s">
        <v>286</v>
      </c>
      <c r="BM70" s="13" t="s">
        <v>287</v>
      </c>
    </row>
    <row r="71" spans="1:65" ht="17">
      <c r="A71" s="5" t="s">
        <v>68</v>
      </c>
      <c r="B71" s="50">
        <v>1.7579999999999998E-2</v>
      </c>
      <c r="C71" s="50">
        <v>0.117799</v>
      </c>
      <c r="D71" s="50">
        <v>0.117799</v>
      </c>
      <c r="E71" s="50">
        <v>0.20955799999999999</v>
      </c>
      <c r="F71" s="16">
        <v>0.58950000000000002</v>
      </c>
      <c r="G71" s="23">
        <v>1.2452780000000001</v>
      </c>
      <c r="H71" s="23">
        <v>1.3140050000000001</v>
      </c>
      <c r="I71" s="23">
        <v>2.152936</v>
      </c>
      <c r="J71" s="16">
        <f t="shared" si="11"/>
        <v>4.6563266793330405</v>
      </c>
      <c r="K71" s="50">
        <v>5.4314225700000003E-2</v>
      </c>
      <c r="L71" s="50">
        <v>4.3357735000000001E-2</v>
      </c>
      <c r="M71" s="50">
        <f>ABS('DLPNO-CCSD(T1 or T0)'!DU71-'DLPNO-CCSD(T1 or T0)'!DV71)</f>
        <v>1.4952991786904624E-2</v>
      </c>
      <c r="N71" s="50">
        <f>'DLPNO-CCSD(T1 or T0)'!DW71</f>
        <v>1.0968474965767827</v>
      </c>
      <c r="O71" s="50">
        <v>7.9347000000000003</v>
      </c>
      <c r="P71" s="50">
        <f t="shared" si="13"/>
        <v>0.12602870933998764</v>
      </c>
      <c r="Q71" s="16">
        <f t="shared" si="10"/>
        <v>0.25168851807707587</v>
      </c>
      <c r="R71" s="16">
        <v>1.84E-2</v>
      </c>
      <c r="S71" s="16">
        <f t="shared" si="14"/>
        <v>0.16500000000000001</v>
      </c>
      <c r="T71" s="50">
        <f>'PNO-LCCSD(T)'!V71</f>
        <v>-0.19695272125088437</v>
      </c>
      <c r="U71" s="50"/>
      <c r="V71" s="50" t="s">
        <v>120</v>
      </c>
      <c r="W71" s="50">
        <f>'DLPNO-CCSD(T1 or T0)'!CY71</f>
        <v>0.13654532921836093</v>
      </c>
      <c r="X71" s="50">
        <f>'DLPNO-CCSD(T1 or T0)'!CZ71</f>
        <v>-8.5373292575759763E-2</v>
      </c>
      <c r="Y71" s="50">
        <f>'DLPNO-CCSD(T1 or T0)'!DA71</f>
        <v>0.31890077520723459</v>
      </c>
      <c r="Z71" s="14">
        <f>'CCSD(T)'!BM72</f>
        <v>-1006.82711665788</v>
      </c>
      <c r="AA71" s="14">
        <f>'CCSD(T)'!X72</f>
        <v>-1010.18602388789</v>
      </c>
      <c r="AB71" s="14">
        <f>'CCSD(T)'!Z72</f>
        <v>-1010.371309760818</v>
      </c>
      <c r="AC71" s="14">
        <f>'CCSD(T)'!AB72</f>
        <v>-1010.544398549273</v>
      </c>
      <c r="AD71" s="18" t="s">
        <v>120</v>
      </c>
      <c r="AE71" s="76">
        <f>627.5095*(Z69-Z70)</f>
        <v>7.2062319306728364</v>
      </c>
      <c r="AF71" s="76">
        <f>627.5095*(AA69-AA70)</f>
        <v>12.561322658561949</v>
      </c>
      <c r="AG71" s="76">
        <f>627.5095*(AB69-AB70)</f>
        <v>9.9531272104644799</v>
      </c>
      <c r="AH71" s="76">
        <f>627.5095*(AC69-AC70)</f>
        <v>11.409584359801421</v>
      </c>
      <c r="AI71" s="76">
        <f>'DLPNO-CCSD(T1 or T0)'!DO71</f>
        <v>0.25504422139248817</v>
      </c>
      <c r="AJ71" s="25" t="s">
        <v>68</v>
      </c>
      <c r="AK71" s="48">
        <v>1.6508999999999999E-2</v>
      </c>
      <c r="AL71" s="49">
        <v>0.12332</v>
      </c>
      <c r="AM71" s="49">
        <v>0.12332</v>
      </c>
      <c r="AN71" s="49">
        <v>0.204375</v>
      </c>
      <c r="AO71" s="49">
        <v>0.58950000000000002</v>
      </c>
      <c r="AP71" s="16">
        <f t="shared" si="12"/>
        <v>4.7468292691057075</v>
      </c>
      <c r="AQ71" s="16"/>
      <c r="AR71" s="16"/>
      <c r="AS71" s="42">
        <f>'CCSD(T)'!D72</f>
        <v>-1006.93422921124</v>
      </c>
      <c r="AT71" s="42">
        <f>'CCSD(T)'!F72</f>
        <v>-1010.61048219124</v>
      </c>
      <c r="AU71" s="42">
        <f>'CCSD(T)'!H72</f>
        <v>-1010.77391165352</v>
      </c>
      <c r="AV71" s="42">
        <f>'CCSD(T)'!J72</f>
        <v>-1010.9652576933551</v>
      </c>
      <c r="AW71" s="24"/>
      <c r="AX71" s="13" t="str">
        <f t="shared" si="15"/>
        <v>23_ts</v>
      </c>
      <c r="AY71" s="13" t="s">
        <v>376</v>
      </c>
      <c r="AZ71" s="13">
        <v>68.8</v>
      </c>
      <c r="BA71" s="13">
        <v>5.0339999999999998</v>
      </c>
      <c r="BB71" s="13">
        <v>1.2669999999999999</v>
      </c>
      <c r="BC71" s="13">
        <v>3.7679999999999998</v>
      </c>
      <c r="BD71" s="13">
        <v>0.16500000000000001</v>
      </c>
      <c r="BE71" s="13">
        <v>6.4969999999999999</v>
      </c>
      <c r="BF71" s="13">
        <v>0</v>
      </c>
      <c r="BG71" s="13" t="s">
        <v>281</v>
      </c>
      <c r="BH71" s="13" t="s">
        <v>282</v>
      </c>
      <c r="BI71" s="13" t="s">
        <v>283</v>
      </c>
      <c r="BJ71" s="13" t="s">
        <v>284</v>
      </c>
      <c r="BK71" s="13" t="s">
        <v>285</v>
      </c>
      <c r="BL71" s="13" t="s">
        <v>286</v>
      </c>
      <c r="BM71" s="13" t="s">
        <v>287</v>
      </c>
    </row>
    <row r="72" spans="1:65" ht="17" hidden="1">
      <c r="A72" s="5" t="s">
        <v>69</v>
      </c>
      <c r="B72" s="50" t="s">
        <v>139</v>
      </c>
      <c r="C72" s="50" t="s">
        <v>139</v>
      </c>
      <c r="D72" s="50" t="s">
        <v>139</v>
      </c>
      <c r="E72" s="50" t="s">
        <v>139</v>
      </c>
      <c r="F72" s="16">
        <v>0.58665500000000004</v>
      </c>
      <c r="G72" s="23">
        <v>1.321224</v>
      </c>
      <c r="H72" s="23">
        <v>1.4214359999999999</v>
      </c>
      <c r="I72" s="23">
        <v>2.4951059999999998</v>
      </c>
      <c r="J72" s="16"/>
      <c r="K72" s="50" t="s">
        <v>147</v>
      </c>
      <c r="L72" s="50"/>
      <c r="M72" s="50"/>
      <c r="N72" s="50"/>
      <c r="O72" s="50">
        <v>9.0505999999999993</v>
      </c>
      <c r="P72" s="50">
        <f t="shared" si="13"/>
        <v>0.11048991227100967</v>
      </c>
      <c r="Q72" s="16" t="e">
        <f t="shared" si="10"/>
        <v>#DIV/0!</v>
      </c>
      <c r="R72" s="16"/>
      <c r="S72" s="16">
        <f t="shared" si="14"/>
        <v>0</v>
      </c>
      <c r="T72" s="50">
        <f>'PNO-LCCSD(T)'!V72</f>
        <v>0</v>
      </c>
      <c r="U72" s="50"/>
      <c r="V72" s="50" t="s">
        <v>118</v>
      </c>
      <c r="W72" s="50"/>
      <c r="X72" s="50"/>
      <c r="Y72" s="50"/>
      <c r="Z72" s="14">
        <f>'CCSD(T)'!BM73</f>
        <v>-2255.33080104686</v>
      </c>
      <c r="AA72" s="14" t="e">
        <f>'CCSD(T)'!X73</f>
        <v>#VALUE!</v>
      </c>
      <c r="AB72" s="14" t="e">
        <f>'CCSD(T)'!Z73</f>
        <v>#VALUE!</v>
      </c>
      <c r="AC72" s="14" t="e">
        <f>'CCSD(T)'!AB73</f>
        <v>#VALUE!</v>
      </c>
      <c r="AD72" s="14"/>
      <c r="AE72" s="14"/>
      <c r="AF72" s="14"/>
      <c r="AG72" s="14"/>
      <c r="AH72" s="14"/>
      <c r="AI72" s="76" t="e">
        <f>'DLPNO-CCSD(T1 or T0)'!DO72</f>
        <v>#VALUE!</v>
      </c>
      <c r="AJ72" s="25" t="s">
        <v>69</v>
      </c>
      <c r="AK72" s="49"/>
      <c r="AL72" s="49"/>
      <c r="AM72" s="49"/>
      <c r="AN72" s="49"/>
      <c r="AO72" s="49">
        <v>0.58665500000000004</v>
      </c>
      <c r="AP72" s="16" t="e">
        <f t="shared" si="12"/>
        <v>#VALUE!</v>
      </c>
      <c r="AQ72" s="16"/>
      <c r="AR72" s="16"/>
      <c r="AS72" s="42" t="str">
        <f>'CCSD(T)'!D73</f>
        <v>-</v>
      </c>
      <c r="AT72" s="42" t="e">
        <f>'CCSD(T)'!F73</f>
        <v>#VALUE!</v>
      </c>
      <c r="AU72" s="42" t="e">
        <f>'CCSD(T)'!H73</f>
        <v>#VALUE!</v>
      </c>
      <c r="AV72" s="42" t="e">
        <f>'CCSD(T)'!J73</f>
        <v>#VALUE!</v>
      </c>
      <c r="AW72" s="24"/>
      <c r="AX72" s="13" t="str">
        <f t="shared" si="15"/>
        <v>24_end</v>
      </c>
    </row>
    <row r="73" spans="1:65" ht="17" hidden="1">
      <c r="A73" s="5" t="s">
        <v>70</v>
      </c>
      <c r="B73" s="50" t="s">
        <v>139</v>
      </c>
      <c r="C73" s="50" t="s">
        <v>139</v>
      </c>
      <c r="D73" s="50" t="s">
        <v>139</v>
      </c>
      <c r="E73" s="50" t="s">
        <v>139</v>
      </c>
      <c r="F73" s="16">
        <v>0.70652099999999995</v>
      </c>
      <c r="G73" s="23">
        <v>1.4863420000000001</v>
      </c>
      <c r="H73" s="23">
        <v>1.5794539999999999</v>
      </c>
      <c r="I73" s="23">
        <v>2.7139380000000002</v>
      </c>
      <c r="J73" s="16"/>
      <c r="K73" s="50" t="s">
        <v>147</v>
      </c>
      <c r="L73" s="50"/>
      <c r="M73" s="50"/>
      <c r="N73" s="50"/>
      <c r="O73" s="50">
        <v>7.0964</v>
      </c>
      <c r="P73" s="50">
        <f t="shared" si="13"/>
        <v>0.14091652105292823</v>
      </c>
      <c r="Q73" s="16" t="e">
        <f t="shared" si="10"/>
        <v>#DIV/0!</v>
      </c>
      <c r="R73" s="16"/>
      <c r="S73" s="16">
        <f t="shared" si="14"/>
        <v>0</v>
      </c>
      <c r="T73" s="50">
        <f>'PNO-LCCSD(T)'!V73</f>
        <v>0</v>
      </c>
      <c r="U73" s="50"/>
      <c r="V73" s="50" t="s">
        <v>119</v>
      </c>
      <c r="W73" s="50"/>
      <c r="X73" s="50"/>
      <c r="Y73" s="50"/>
      <c r="Z73" s="14">
        <f>'CCSD(T)'!BM74</f>
        <v>-2255.3192775177099</v>
      </c>
      <c r="AA73" s="14" t="e">
        <f>'CCSD(T)'!X74</f>
        <v>#VALUE!</v>
      </c>
      <c r="AB73" s="14" t="e">
        <f>'CCSD(T)'!Z74</f>
        <v>#VALUE!</v>
      </c>
      <c r="AC73" s="14" t="e">
        <f>'CCSD(T)'!AB74</f>
        <v>#VALUE!</v>
      </c>
      <c r="AD73" s="14"/>
      <c r="AE73" s="14"/>
      <c r="AF73" s="14"/>
      <c r="AG73" s="14"/>
      <c r="AH73" s="14"/>
      <c r="AI73" s="76" t="e">
        <f>'DLPNO-CCSD(T1 or T0)'!DO73</f>
        <v>#VALUE!</v>
      </c>
      <c r="AJ73" s="25" t="s">
        <v>70</v>
      </c>
      <c r="AK73" s="49"/>
      <c r="AL73" s="49"/>
      <c r="AM73" s="49"/>
      <c r="AN73" s="49"/>
      <c r="AO73" s="49">
        <v>0.70652099999999995</v>
      </c>
      <c r="AP73" s="16" t="e">
        <f t="shared" si="12"/>
        <v>#VALUE!</v>
      </c>
      <c r="AQ73" s="16"/>
      <c r="AR73" s="16"/>
      <c r="AS73" s="42" t="str">
        <f>'CCSD(T)'!D74</f>
        <v>-</v>
      </c>
      <c r="AT73" s="42" t="e">
        <f>'CCSD(T)'!F74</f>
        <v>#VALUE!</v>
      </c>
      <c r="AU73" s="42" t="e">
        <f>'CCSD(T)'!H74</f>
        <v>#VALUE!</v>
      </c>
      <c r="AV73" s="42" t="e">
        <f>'CCSD(T)'!J74</f>
        <v>#VALUE!</v>
      </c>
      <c r="AW73" s="24"/>
      <c r="AX73" s="13" t="str">
        <f t="shared" si="15"/>
        <v>24_start</v>
      </c>
    </row>
    <row r="74" spans="1:65" ht="17" hidden="1">
      <c r="A74" s="5" t="s">
        <v>71</v>
      </c>
      <c r="B74" s="50" t="s">
        <v>139</v>
      </c>
      <c r="C74" s="50" t="s">
        <v>139</v>
      </c>
      <c r="D74" s="50" t="s">
        <v>139</v>
      </c>
      <c r="E74" s="50" t="s">
        <v>139</v>
      </c>
      <c r="F74" s="16">
        <v>0.59854399999999996</v>
      </c>
      <c r="G74" s="23">
        <v>1.4059520000000001</v>
      </c>
      <c r="H74" s="23">
        <v>1.4993380000000001</v>
      </c>
      <c r="I74" s="23">
        <v>2.6404130000000001</v>
      </c>
      <c r="J74" s="16"/>
      <c r="K74" s="50" t="s">
        <v>147</v>
      </c>
      <c r="L74" s="50"/>
      <c r="M74" s="50"/>
      <c r="N74" s="50"/>
      <c r="O74" s="50">
        <v>8.0236999999999998</v>
      </c>
      <c r="P74" s="50">
        <f t="shared" si="13"/>
        <v>0.12463078131036803</v>
      </c>
      <c r="Q74" s="16" t="e">
        <f t="shared" si="10"/>
        <v>#DIV/0!</v>
      </c>
      <c r="R74" s="16"/>
      <c r="S74" s="16">
        <f t="shared" si="14"/>
        <v>0</v>
      </c>
      <c r="T74" s="50">
        <f>'PNO-LCCSD(T)'!V74</f>
        <v>0</v>
      </c>
      <c r="U74" s="50"/>
      <c r="V74" s="50" t="s">
        <v>120</v>
      </c>
      <c r="W74" s="50"/>
      <c r="X74" s="50"/>
      <c r="Y74" s="50"/>
      <c r="Z74" s="14">
        <f>'CCSD(T)'!BM75</f>
        <v>-2255.3014080080002</v>
      </c>
      <c r="AA74" s="14" t="e">
        <f>'CCSD(T)'!X75</f>
        <v>#VALUE!</v>
      </c>
      <c r="AB74" s="14" t="e">
        <f>'CCSD(T)'!Z75</f>
        <v>#VALUE!</v>
      </c>
      <c r="AC74" s="14" t="e">
        <f>'CCSD(T)'!AB75</f>
        <v>#VALUE!</v>
      </c>
      <c r="AD74" s="14"/>
      <c r="AE74" s="14"/>
      <c r="AF74" s="14"/>
      <c r="AG74" s="14"/>
      <c r="AH74" s="14"/>
      <c r="AI74" s="76" t="e">
        <f>'DLPNO-CCSD(T1 or T0)'!DO74</f>
        <v>#VALUE!</v>
      </c>
      <c r="AJ74" s="25" t="s">
        <v>71</v>
      </c>
      <c r="AK74" s="49"/>
      <c r="AL74" s="49"/>
      <c r="AM74" s="49"/>
      <c r="AN74" s="49"/>
      <c r="AO74" s="49">
        <v>0.59854399999999996</v>
      </c>
      <c r="AP74" s="16" t="e">
        <f t="shared" si="12"/>
        <v>#VALUE!</v>
      </c>
      <c r="AQ74" s="16"/>
      <c r="AR74" s="16"/>
      <c r="AS74" s="42" t="str">
        <f>'CCSD(T)'!D75</f>
        <v>-</v>
      </c>
      <c r="AT74" s="42" t="e">
        <f>'CCSD(T)'!F75</f>
        <v>#VALUE!</v>
      </c>
      <c r="AU74" s="42" t="e">
        <f>'CCSD(T)'!H75</f>
        <v>#VALUE!</v>
      </c>
      <c r="AV74" s="42" t="e">
        <f>'CCSD(T)'!J75</f>
        <v>#VALUE!</v>
      </c>
      <c r="AW74" s="24"/>
      <c r="AX74" s="13" t="str">
        <f t="shared" si="15"/>
        <v>24_ts</v>
      </c>
    </row>
    <row r="75" spans="1:65" ht="17" hidden="1">
      <c r="A75" s="5" t="s">
        <v>72</v>
      </c>
      <c r="B75" s="50" t="s">
        <v>139</v>
      </c>
      <c r="C75" s="50" t="s">
        <v>139</v>
      </c>
      <c r="D75" s="50" t="s">
        <v>139</v>
      </c>
      <c r="E75" s="50" t="s">
        <v>139</v>
      </c>
      <c r="F75" s="16">
        <v>0.49765399999999999</v>
      </c>
      <c r="G75" s="23">
        <v>1.1350420000000001</v>
      </c>
      <c r="H75" s="23">
        <v>1.2258469999999999</v>
      </c>
      <c r="I75" s="23">
        <v>2.2087089999999998</v>
      </c>
      <c r="J75" s="16"/>
      <c r="K75" s="50" t="s">
        <v>147</v>
      </c>
      <c r="L75" s="50"/>
      <c r="M75" s="50"/>
      <c r="N75" s="50"/>
      <c r="O75" s="50">
        <v>9.0252999999999997</v>
      </c>
      <c r="P75" s="50">
        <f t="shared" si="13"/>
        <v>0.11079964100916313</v>
      </c>
      <c r="Q75" s="16" t="e">
        <f t="shared" si="10"/>
        <v>#DIV/0!</v>
      </c>
      <c r="R75" s="16"/>
      <c r="S75" s="16">
        <f t="shared" si="14"/>
        <v>0</v>
      </c>
      <c r="T75" s="50">
        <f>'PNO-LCCSD(T)'!V75</f>
        <v>0</v>
      </c>
      <c r="U75" s="50"/>
      <c r="V75" s="50" t="s">
        <v>118</v>
      </c>
      <c r="W75" s="50"/>
      <c r="X75" s="50"/>
      <c r="Y75" s="50"/>
      <c r="Z75" s="14">
        <f>'CCSD(T)'!BM76</f>
        <v>-2181.9547708559498</v>
      </c>
      <c r="AA75" s="14" t="e">
        <f>'CCSD(T)'!X76</f>
        <v>#VALUE!</v>
      </c>
      <c r="AB75" s="14" t="e">
        <f>'CCSD(T)'!Z76</f>
        <v>#VALUE!</v>
      </c>
      <c r="AC75" s="14" t="e">
        <f>'CCSD(T)'!AB76</f>
        <v>#VALUE!</v>
      </c>
      <c r="AD75" s="14"/>
      <c r="AE75" s="14"/>
      <c r="AF75" s="14"/>
      <c r="AG75" s="14"/>
      <c r="AH75" s="14"/>
      <c r="AI75" s="76" t="e">
        <f>'DLPNO-CCSD(T1 or T0)'!DO75</f>
        <v>#VALUE!</v>
      </c>
      <c r="AJ75" s="25" t="s">
        <v>72</v>
      </c>
      <c r="AK75" s="49"/>
      <c r="AL75" s="49"/>
      <c r="AM75" s="49"/>
      <c r="AN75" s="49"/>
      <c r="AO75" s="49">
        <v>0.49765399999999999</v>
      </c>
      <c r="AP75" s="16" t="e">
        <f t="shared" si="12"/>
        <v>#VALUE!</v>
      </c>
      <c r="AQ75" s="16"/>
      <c r="AR75" s="16"/>
      <c r="AS75" s="42" t="str">
        <f>'CCSD(T)'!D76</f>
        <v>-</v>
      </c>
      <c r="AT75" s="42" t="e">
        <f>'CCSD(T)'!F76</f>
        <v>#VALUE!</v>
      </c>
      <c r="AU75" s="42" t="e">
        <f>'CCSD(T)'!H76</f>
        <v>#VALUE!</v>
      </c>
      <c r="AV75" s="42" t="e">
        <f>'CCSD(T)'!J76</f>
        <v>#VALUE!</v>
      </c>
      <c r="AW75" s="24"/>
      <c r="AX75" s="13" t="str">
        <f t="shared" si="15"/>
        <v>25_end</v>
      </c>
    </row>
    <row r="76" spans="1:65" ht="17" hidden="1">
      <c r="A76" s="5" t="s">
        <v>73</v>
      </c>
      <c r="B76" s="50" t="s">
        <v>139</v>
      </c>
      <c r="C76" s="50" t="s">
        <v>139</v>
      </c>
      <c r="D76" s="50" t="s">
        <v>139</v>
      </c>
      <c r="E76" s="50" t="s">
        <v>139</v>
      </c>
      <c r="F76" s="16">
        <v>0.44589200000000001</v>
      </c>
      <c r="G76" s="23">
        <v>1.209667</v>
      </c>
      <c r="H76" s="23">
        <v>1.302843</v>
      </c>
      <c r="I76" s="23">
        <v>2.3883670000000001</v>
      </c>
      <c r="J76" s="16"/>
      <c r="K76" s="50" t="s">
        <v>147</v>
      </c>
      <c r="L76" s="50"/>
      <c r="M76" s="50"/>
      <c r="N76" s="50"/>
      <c r="O76" s="50">
        <v>9.1826000000000008</v>
      </c>
      <c r="P76" s="50">
        <f t="shared" si="13"/>
        <v>0.1089016182780476</v>
      </c>
      <c r="Q76" s="16" t="e">
        <f t="shared" si="10"/>
        <v>#DIV/0!</v>
      </c>
      <c r="R76" s="16"/>
      <c r="S76" s="16">
        <f t="shared" si="14"/>
        <v>0</v>
      </c>
      <c r="T76" s="50">
        <f>'PNO-LCCSD(T)'!V76</f>
        <v>0</v>
      </c>
      <c r="U76" s="50"/>
      <c r="V76" s="50" t="s">
        <v>119</v>
      </c>
      <c r="W76" s="50"/>
      <c r="X76" s="50"/>
      <c r="Y76" s="50"/>
      <c r="Z76" s="14">
        <f>'CCSD(T)'!BM77</f>
        <v>-2181.9603467437</v>
      </c>
      <c r="AA76" s="14" t="e">
        <f>'CCSD(T)'!X77</f>
        <v>#VALUE!</v>
      </c>
      <c r="AB76" s="14" t="e">
        <f>'CCSD(T)'!Z77</f>
        <v>#VALUE!</v>
      </c>
      <c r="AC76" s="14" t="e">
        <f>'CCSD(T)'!AB77</f>
        <v>#VALUE!</v>
      </c>
      <c r="AD76" s="14"/>
      <c r="AE76" s="14"/>
      <c r="AF76" s="14"/>
      <c r="AG76" s="14"/>
      <c r="AH76" s="14"/>
      <c r="AI76" s="76" t="e">
        <f>'DLPNO-CCSD(T1 or T0)'!DO76</f>
        <v>#VALUE!</v>
      </c>
      <c r="AJ76" s="25" t="s">
        <v>73</v>
      </c>
      <c r="AK76" s="49"/>
      <c r="AL76" s="49"/>
      <c r="AM76" s="49"/>
      <c r="AN76" s="49"/>
      <c r="AO76" s="49">
        <v>0.44589200000000001</v>
      </c>
      <c r="AP76" s="16" t="e">
        <f t="shared" si="12"/>
        <v>#VALUE!</v>
      </c>
      <c r="AQ76" s="16"/>
      <c r="AR76" s="16"/>
      <c r="AS76" s="42" t="str">
        <f>'CCSD(T)'!D77</f>
        <v>-</v>
      </c>
      <c r="AT76" s="42" t="e">
        <f>'CCSD(T)'!F77</f>
        <v>#VALUE!</v>
      </c>
      <c r="AU76" s="42" t="e">
        <f>'CCSD(T)'!H77</f>
        <v>#VALUE!</v>
      </c>
      <c r="AV76" s="42" t="e">
        <f>'CCSD(T)'!J77</f>
        <v>#VALUE!</v>
      </c>
      <c r="AW76" s="24"/>
      <c r="AX76" s="13" t="str">
        <f t="shared" si="15"/>
        <v>25_start</v>
      </c>
    </row>
    <row r="77" spans="1:65" ht="17" hidden="1">
      <c r="A77" s="5" t="s">
        <v>74</v>
      </c>
      <c r="B77" s="50" t="s">
        <v>139</v>
      </c>
      <c r="C77" s="50" t="s">
        <v>139</v>
      </c>
      <c r="D77" s="50" t="s">
        <v>139</v>
      </c>
      <c r="E77" s="50" t="s">
        <v>139</v>
      </c>
      <c r="F77" s="16">
        <v>0.383349</v>
      </c>
      <c r="G77" s="23">
        <v>1.1398429999999999</v>
      </c>
      <c r="H77" s="23">
        <v>1.228626</v>
      </c>
      <c r="I77" s="23">
        <v>2.3077559999999999</v>
      </c>
      <c r="J77" s="16"/>
      <c r="K77" s="50" t="s">
        <v>147</v>
      </c>
      <c r="L77" s="50"/>
      <c r="M77" s="50"/>
      <c r="N77" s="50"/>
      <c r="O77" s="50">
        <v>9.1830999999999996</v>
      </c>
      <c r="P77" s="50">
        <f t="shared" si="13"/>
        <v>0.10889568881967963</v>
      </c>
      <c r="Q77" s="16" t="e">
        <f t="shared" si="10"/>
        <v>#DIV/0!</v>
      </c>
      <c r="R77" s="16"/>
      <c r="S77" s="16">
        <f t="shared" si="14"/>
        <v>0</v>
      </c>
      <c r="T77" s="50">
        <f>'PNO-LCCSD(T)'!V77</f>
        <v>0</v>
      </c>
      <c r="U77" s="50"/>
      <c r="V77" s="50" t="s">
        <v>120</v>
      </c>
      <c r="W77" s="50"/>
      <c r="X77" s="50"/>
      <c r="Y77" s="50"/>
      <c r="Z77" s="14">
        <f>'CCSD(T)'!BM78</f>
        <v>-2181.9347271176898</v>
      </c>
      <c r="AA77" s="14" t="e">
        <f>'CCSD(T)'!X78</f>
        <v>#VALUE!</v>
      </c>
      <c r="AB77" s="14" t="e">
        <f>'CCSD(T)'!Z78</f>
        <v>#VALUE!</v>
      </c>
      <c r="AC77" s="14" t="e">
        <f>'CCSD(T)'!AB78</f>
        <v>#VALUE!</v>
      </c>
      <c r="AD77" s="14"/>
      <c r="AE77" s="14"/>
      <c r="AF77" s="14"/>
      <c r="AG77" s="14"/>
      <c r="AH77" s="14"/>
      <c r="AI77" s="76" t="e">
        <f>'DLPNO-CCSD(T1 or T0)'!DO77</f>
        <v>#VALUE!</v>
      </c>
      <c r="AJ77" s="25" t="s">
        <v>74</v>
      </c>
      <c r="AK77" s="49"/>
      <c r="AL77" s="49"/>
      <c r="AM77" s="49"/>
      <c r="AN77" s="49"/>
      <c r="AO77" s="49">
        <v>0.383349</v>
      </c>
      <c r="AP77" s="16" t="e">
        <f t="shared" si="12"/>
        <v>#VALUE!</v>
      </c>
      <c r="AQ77" s="16"/>
      <c r="AR77" s="16"/>
      <c r="AS77" s="42" t="str">
        <f>'CCSD(T)'!D78</f>
        <v>-</v>
      </c>
      <c r="AT77" s="42" t="e">
        <f>'CCSD(T)'!F78</f>
        <v>#VALUE!</v>
      </c>
      <c r="AU77" s="42" t="e">
        <f>'CCSD(T)'!H78</f>
        <v>#VALUE!</v>
      </c>
      <c r="AV77" s="42" t="e">
        <f>'CCSD(T)'!J78</f>
        <v>#VALUE!</v>
      </c>
      <c r="AW77" s="24"/>
      <c r="AX77" s="13" t="str">
        <f t="shared" si="15"/>
        <v>25_ts</v>
      </c>
    </row>
    <row r="78" spans="1:65" ht="17">
      <c r="A78" s="5" t="s">
        <v>75</v>
      </c>
      <c r="B78" s="50">
        <v>1.9766892694000001E-2</v>
      </c>
      <c r="C78" s="50">
        <v>9.7578876583999996E-2</v>
      </c>
      <c r="D78" s="50">
        <v>9.7578876583999996E-2</v>
      </c>
      <c r="E78" s="50">
        <v>0.16966985324799999</v>
      </c>
      <c r="F78" s="16">
        <v>0.26279999999999998</v>
      </c>
      <c r="G78" s="23">
        <v>0.59006800000000004</v>
      </c>
      <c r="H78" s="23">
        <v>0.65186900000000003</v>
      </c>
      <c r="I78" s="23">
        <v>1.1076980000000001</v>
      </c>
      <c r="J78" s="16">
        <f t="shared" ref="J78:J110" si="16">100*(AC78-AB78)/(AC78-Z78)</f>
        <v>3.5947390792754956</v>
      </c>
      <c r="K78" s="50">
        <v>5.2891046300000001E-2</v>
      </c>
      <c r="L78" s="50">
        <v>2.80579247E-2</v>
      </c>
      <c r="M78" s="50">
        <f>ABS('DLPNO-CCSD(T1 or T0)'!DU78-'DLPNO-CCSD(T1 or T0)'!DV78)</f>
        <v>7.7517947849392588E-3</v>
      </c>
      <c r="N78" s="50">
        <f>'DLPNO-CCSD(T1 or T0)'!DW78</f>
        <v>1.1411877694529167</v>
      </c>
      <c r="O78" s="50">
        <v>10.448700000000001</v>
      </c>
      <c r="P78" s="50">
        <f t="shared" si="13"/>
        <v>9.5705685874797816E-2</v>
      </c>
      <c r="Q78" s="16">
        <f t="shared" si="10"/>
        <v>0.20032733224222585</v>
      </c>
      <c r="R78" s="16">
        <v>1.494E-2</v>
      </c>
      <c r="S78" s="16">
        <f t="shared" si="14"/>
        <v>7.3999999999999996E-2</v>
      </c>
      <c r="T78" s="50">
        <f>'PNO-LCCSD(T)'!V78</f>
        <v>0.46375887180866116</v>
      </c>
      <c r="U78" s="50"/>
      <c r="V78" s="50" t="s">
        <v>118</v>
      </c>
      <c r="W78" s="50">
        <f>'DLPNO-CCSD(T1 or T0)'!CY78</f>
        <v>0.20737157795886496</v>
      </c>
      <c r="X78" s="50">
        <f>'DLPNO-CCSD(T1 or T0)'!CZ78</f>
        <v>0.4767955703702782</v>
      </c>
      <c r="Y78" s="50">
        <f>'DLPNO-CCSD(T1 or T0)'!DA78</f>
        <v>0.27304339811132472</v>
      </c>
      <c r="Z78" s="14">
        <f>'CCSD(T)'!BM79</f>
        <v>-1123.5427563799301</v>
      </c>
      <c r="AA78" s="14">
        <f>'CCSD(T)'!X79</f>
        <v>-1125.1105840899202</v>
      </c>
      <c r="AB78" s="14">
        <f>'CCSD(T)'!Z79</f>
        <v>-1125.2503742748231</v>
      </c>
      <c r="AC78" s="14">
        <f>'CCSD(T)'!AB79</f>
        <v>-1125.314047571494</v>
      </c>
      <c r="AD78" s="18" t="s">
        <v>118</v>
      </c>
      <c r="AE78" s="76">
        <f>627.5095*(Z80-Z79)</f>
        <v>9.3426356577026208</v>
      </c>
      <c r="AF78" s="76">
        <f>627.5095*(AA80-AA79)</f>
        <v>17.406641015346199</v>
      </c>
      <c r="AG78" s="76">
        <f>627.5095*(AB80-AB79)</f>
        <v>15.210013494255819</v>
      </c>
      <c r="AH78" s="76">
        <f>627.5095*(AC80-AC79)</f>
        <v>15.380205552215914</v>
      </c>
      <c r="AI78" s="76">
        <f>'DLPNO-CCSD(T1 or T0)'!DO78</f>
        <v>0.18665295849235441</v>
      </c>
      <c r="AJ78" s="25" t="s">
        <v>75</v>
      </c>
      <c r="AK78" s="48">
        <v>1.8237E-2</v>
      </c>
      <c r="AL78" s="49">
        <v>8.2989999999999994E-2</v>
      </c>
      <c r="AM78" s="49">
        <v>8.2989999999999994E-2</v>
      </c>
      <c r="AN78" s="49">
        <v>0.165684</v>
      </c>
      <c r="AO78" s="49">
        <v>0.26279999999999998</v>
      </c>
      <c r="AP78" s="16">
        <f t="shared" si="12"/>
        <v>3.7299231755042994</v>
      </c>
      <c r="AQ78" s="16">
        <v>6.3354633699999996E-2</v>
      </c>
      <c r="AR78" s="16">
        <v>2.5045999699999998E-2</v>
      </c>
      <c r="AS78" s="42">
        <f>'CCSD(T)'!D79</f>
        <v>-1123.61615293565</v>
      </c>
      <c r="AT78" s="42">
        <f>'CCSD(T)'!F79</f>
        <v>-1125.5209611356499</v>
      </c>
      <c r="AU78" s="42">
        <f>'CCSD(T)'!H79</f>
        <v>-1125.63824149738</v>
      </c>
      <c r="AV78" s="42">
        <f>'CCSD(T)'!J79</f>
        <v>-1125.716586038468</v>
      </c>
      <c r="AW78" s="24"/>
      <c r="AX78" s="13" t="str">
        <f t="shared" si="15"/>
        <v>26_end</v>
      </c>
      <c r="AY78" s="13" t="s">
        <v>359</v>
      </c>
      <c r="AZ78" s="13">
        <v>41</v>
      </c>
      <c r="BA78" s="13">
        <v>3.0550000000000002</v>
      </c>
      <c r="BB78" s="13">
        <v>0.61199999999999999</v>
      </c>
      <c r="BC78" s="13">
        <v>2.4430000000000001</v>
      </c>
      <c r="BD78" s="13">
        <v>7.3999999999999996E-2</v>
      </c>
      <c r="BE78" s="13">
        <v>3.532</v>
      </c>
      <c r="BF78" s="13">
        <v>0</v>
      </c>
      <c r="BG78" s="13" t="s">
        <v>281</v>
      </c>
      <c r="BH78" s="13" t="s">
        <v>282</v>
      </c>
      <c r="BI78" s="13" t="s">
        <v>283</v>
      </c>
      <c r="BJ78" s="13" t="s">
        <v>284</v>
      </c>
      <c r="BK78" s="13" t="s">
        <v>285</v>
      </c>
      <c r="BL78" s="13" t="s">
        <v>286</v>
      </c>
      <c r="BM78" s="13" t="s">
        <v>287</v>
      </c>
    </row>
    <row r="79" spans="1:65" ht="17">
      <c r="A79" s="5" t="s">
        <v>76</v>
      </c>
      <c r="B79" s="50">
        <v>1.8148962179999999E-2</v>
      </c>
      <c r="C79" s="50">
        <v>8.7324769679999997E-2</v>
      </c>
      <c r="D79" s="50">
        <v>8.7324769679999997E-2</v>
      </c>
      <c r="E79" s="50">
        <v>0.162909848558</v>
      </c>
      <c r="F79" s="16">
        <v>3.1021E-2</v>
      </c>
      <c r="G79" s="23">
        <v>0.29338599999999998</v>
      </c>
      <c r="H79" s="23">
        <v>0.33221400000000001</v>
      </c>
      <c r="I79" s="23">
        <v>0.82117600000000002</v>
      </c>
      <c r="J79" s="16">
        <f t="shared" si="16"/>
        <v>3.5882131147755238</v>
      </c>
      <c r="K79" s="50">
        <v>4.4515931699999997E-2</v>
      </c>
      <c r="L79" s="50">
        <v>3.7393008300000002E-2</v>
      </c>
      <c r="M79" s="50">
        <f>ABS('DLPNO-CCSD(T1 or T0)'!DU79-'DLPNO-CCSD(T1 or T0)'!DV79)</f>
        <v>7.4285140828822122E-3</v>
      </c>
      <c r="N79" s="50">
        <f>'DLPNO-CCSD(T1 or T0)'!DW79</f>
        <v>1.1337325630689927</v>
      </c>
      <c r="O79" s="50">
        <v>12.7372</v>
      </c>
      <c r="P79" s="50">
        <f t="shared" si="13"/>
        <v>7.8510190622742837E-2</v>
      </c>
      <c r="Q79" s="16">
        <f t="shared" si="10"/>
        <v>0.20130293159609122</v>
      </c>
      <c r="R79" s="16">
        <v>1.508E-2</v>
      </c>
      <c r="S79" s="16">
        <f t="shared" si="14"/>
        <v>7.1999999999999995E-2</v>
      </c>
      <c r="T79" s="50">
        <f>'PNO-LCCSD(T)'!V79</f>
        <v>-6.4171359421797358E-2</v>
      </c>
      <c r="U79" s="50"/>
      <c r="V79" s="50" t="s">
        <v>119</v>
      </c>
      <c r="W79" s="50">
        <f>'DLPNO-CCSD(T1 or T0)'!CY79</f>
        <v>-1.0083801661697478E-2</v>
      </c>
      <c r="X79" s="50">
        <f>'DLPNO-CCSD(T1 or T0)'!CZ79</f>
        <v>-1.1547231652320633E-2</v>
      </c>
      <c r="Y79" s="50">
        <f>'DLPNO-CCSD(T1 or T0)'!DA79</f>
        <v>-1.2437692173739023E-2</v>
      </c>
      <c r="Z79" s="14">
        <f>'CCSD(T)'!BM80</f>
        <v>-1123.55870101652</v>
      </c>
      <c r="AA79" s="14">
        <f>'CCSD(T)'!X80</f>
        <v>-1125.1389880464999</v>
      </c>
      <c r="AB79" s="14">
        <f>'CCSD(T)'!Z80</f>
        <v>-1125.275228440632</v>
      </c>
      <c r="AC79" s="14">
        <f>'CCSD(T)'!AB80</f>
        <v>-1125.339113432437</v>
      </c>
      <c r="AD79" s="18" t="s">
        <v>119</v>
      </c>
      <c r="AE79" s="76">
        <f>627.5095*(Z80-Z78)</f>
        <v>-0.66277527650282753</v>
      </c>
      <c r="AF79" s="76">
        <f>627.5095*(AA80-AA78)</f>
        <v>-0.41711157601745436</v>
      </c>
      <c r="AG79" s="76">
        <f>627.5095*(AB80-AB78)</f>
        <v>-0.38621166537087609</v>
      </c>
      <c r="AH79" s="76">
        <f>627.5095*(AC80-AC78)</f>
        <v>-0.34886031516998095</v>
      </c>
      <c r="AI79" s="76">
        <f>'DLPNO-CCSD(T1 or T0)'!DO79</f>
        <v>9.9621293129730781E-3</v>
      </c>
      <c r="AJ79" s="25" t="s">
        <v>76</v>
      </c>
      <c r="AK79" s="48">
        <v>1.6330999999999998E-2</v>
      </c>
      <c r="AL79" s="49">
        <v>7.0243E-2</v>
      </c>
      <c r="AM79" s="49">
        <v>7.0243E-2</v>
      </c>
      <c r="AN79" s="49">
        <v>0.16028300000000001</v>
      </c>
      <c r="AO79" s="49">
        <v>3.1021E-2</v>
      </c>
      <c r="AP79" s="16">
        <f t="shared" si="12"/>
        <v>3.7575551249903434</v>
      </c>
      <c r="AQ79" s="16">
        <v>2.8947102999999998E-2</v>
      </c>
      <c r="AR79" s="16">
        <v>3.3304174899999997E-2</v>
      </c>
      <c r="AS79" s="42">
        <f>'CCSD(T)'!D80</f>
        <v>-1123.6353077277699</v>
      </c>
      <c r="AT79" s="42">
        <f>'CCSD(T)'!F80</f>
        <v>-1125.5587365777699</v>
      </c>
      <c r="AU79" s="42">
        <f>'CCSD(T)'!H80</f>
        <v>-1125.672110861371</v>
      </c>
      <c r="AV79" s="42">
        <f>'CCSD(T)'!J80</f>
        <v>-1125.7516329481509</v>
      </c>
      <c r="AW79" s="24"/>
      <c r="AX79" s="13" t="str">
        <f t="shared" si="15"/>
        <v>26_start</v>
      </c>
      <c r="AY79" s="13" t="s">
        <v>360</v>
      </c>
      <c r="AZ79" s="13">
        <v>41</v>
      </c>
      <c r="BA79" s="13">
        <v>3.07</v>
      </c>
      <c r="BB79" s="13">
        <v>0.61799999999999999</v>
      </c>
      <c r="BC79" s="13">
        <v>2.452</v>
      </c>
      <c r="BD79" s="13">
        <v>7.1999999999999995E-2</v>
      </c>
      <c r="BE79" s="13">
        <v>3.56</v>
      </c>
      <c r="BF79" s="13">
        <v>0</v>
      </c>
      <c r="BG79" s="13" t="s">
        <v>281</v>
      </c>
      <c r="BH79" s="13" t="s">
        <v>282</v>
      </c>
      <c r="BI79" s="13" t="s">
        <v>283</v>
      </c>
      <c r="BJ79" s="13" t="s">
        <v>284</v>
      </c>
      <c r="BK79" s="13" t="s">
        <v>285</v>
      </c>
      <c r="BL79" s="13" t="s">
        <v>286</v>
      </c>
      <c r="BM79" s="13" t="s">
        <v>287</v>
      </c>
    </row>
    <row r="80" spans="1:65" ht="17">
      <c r="A80" s="5" t="s">
        <v>77</v>
      </c>
      <c r="B80" s="50">
        <v>1.9738192900999998E-2</v>
      </c>
      <c r="C80" s="50">
        <v>9.7238261440000001E-2</v>
      </c>
      <c r="D80" s="50">
        <v>9.7238261440000001E-2</v>
      </c>
      <c r="E80" s="50">
        <v>0.169786639179</v>
      </c>
      <c r="F80" s="16">
        <v>0.25192900000000001</v>
      </c>
      <c r="G80" s="23">
        <v>0.58219200000000004</v>
      </c>
      <c r="H80" s="23">
        <v>0.64458099999999996</v>
      </c>
      <c r="I80" s="23">
        <v>1.1021669999999999</v>
      </c>
      <c r="J80" s="16">
        <f t="shared" si="16"/>
        <v>3.592393218517191</v>
      </c>
      <c r="K80" s="50">
        <v>5.3743208600000002E-2</v>
      </c>
      <c r="L80" s="50">
        <v>3.01528293E-2</v>
      </c>
      <c r="M80" s="50">
        <f>ABS('DLPNO-CCSD(T1 or T0)'!DU80-'DLPNO-CCSD(T1 or T0)'!DV80)</f>
        <v>7.753213824170567E-3</v>
      </c>
      <c r="N80" s="50">
        <f>'DLPNO-CCSD(T1 or T0)'!DW80</f>
        <v>1.1413608640830812</v>
      </c>
      <c r="O80" s="50">
        <v>10.626200000000001</v>
      </c>
      <c r="P80" s="50">
        <f t="shared" si="13"/>
        <v>9.4107018501439835E-2</v>
      </c>
      <c r="Q80" s="16">
        <f t="shared" si="10"/>
        <v>0.20032733224222585</v>
      </c>
      <c r="R80" s="16">
        <v>1.4930000000000001E-2</v>
      </c>
      <c r="S80" s="16">
        <f t="shared" si="14"/>
        <v>7.4999999999999997E-2</v>
      </c>
      <c r="T80" s="50">
        <f>'PNO-LCCSD(T)'!V80</f>
        <v>0.52793023123046012</v>
      </c>
      <c r="U80" s="50"/>
      <c r="V80" s="50" t="s">
        <v>120</v>
      </c>
      <c r="W80" s="50">
        <f>'DLPNO-CCSD(T1 or T0)'!CY80</f>
        <v>0.21745537962056183</v>
      </c>
      <c r="X80" s="50">
        <f>'DLPNO-CCSD(T1 or T0)'!CZ80</f>
        <v>0.48834280202260061</v>
      </c>
      <c r="Y80" s="50">
        <f>'DLPNO-CCSD(T1 or T0)'!DA80</f>
        <v>0.28548109028506374</v>
      </c>
      <c r="Z80" s="14">
        <f>'CCSD(T)'!BM81</f>
        <v>-1123.5438125795199</v>
      </c>
      <c r="AA80" s="14">
        <f>'CCSD(T)'!X81</f>
        <v>-1125.1112487994999</v>
      </c>
      <c r="AB80" s="14">
        <f>'CCSD(T)'!Z81</f>
        <v>-1125.2509897422628</v>
      </c>
      <c r="AC80" s="14">
        <f>'CCSD(T)'!AB81</f>
        <v>-1125.3146035157708</v>
      </c>
      <c r="AD80" s="18" t="s">
        <v>120</v>
      </c>
      <c r="AE80" s="76">
        <f>627.5095*(Z78-Z79)</f>
        <v>10.005410934205448</v>
      </c>
      <c r="AF80" s="76">
        <f>627.5095*(AA78-AA79)</f>
        <v>17.823752591363654</v>
      </c>
      <c r="AG80" s="76">
        <f>627.5095*(AB78-AB79)</f>
        <v>15.596225159626695</v>
      </c>
      <c r="AH80" s="76">
        <f>627.5095*(AC78-AC79)</f>
        <v>15.729065867385895</v>
      </c>
      <c r="AI80" s="76">
        <f>'DLPNO-CCSD(T1 or T0)'!DO80</f>
        <v>0.17669082917938184</v>
      </c>
      <c r="AJ80" s="25" t="s">
        <v>77</v>
      </c>
      <c r="AK80" s="48">
        <v>1.8224000000000001E-2</v>
      </c>
      <c r="AL80" s="49">
        <v>8.2748000000000002E-2</v>
      </c>
      <c r="AM80" s="49">
        <v>8.2748000000000002E-2</v>
      </c>
      <c r="AN80" s="49">
        <v>0.16578799999999999</v>
      </c>
      <c r="AO80" s="49">
        <v>0.25192900000000001</v>
      </c>
      <c r="AP80" s="16">
        <f t="shared" si="12"/>
        <v>3.726763274781915</v>
      </c>
      <c r="AQ80" s="16">
        <v>6.4731911000000003E-2</v>
      </c>
      <c r="AR80" s="16">
        <v>2.7204593499999999E-2</v>
      </c>
      <c r="AS80" s="42">
        <f>'CCSD(T)'!D81</f>
        <v>-1123.6169053765</v>
      </c>
      <c r="AT80" s="42">
        <f>'CCSD(T)'!F81</f>
        <v>-1125.5212904964999</v>
      </c>
      <c r="AU80" s="42">
        <f>'CCSD(T)'!H81</f>
        <v>-1125.638445581794</v>
      </c>
      <c r="AV80" s="42">
        <f>'CCSD(T)'!J81</f>
        <v>-1125.7166999549911</v>
      </c>
      <c r="AW80" s="24"/>
      <c r="AX80" s="13" t="str">
        <f t="shared" si="15"/>
        <v>26_ts</v>
      </c>
      <c r="AY80" s="13" t="s">
        <v>361</v>
      </c>
      <c r="AZ80" s="13">
        <v>41</v>
      </c>
      <c r="BA80" s="13">
        <v>3.0550000000000002</v>
      </c>
      <c r="BB80" s="13">
        <v>0.61199999999999999</v>
      </c>
      <c r="BC80" s="13">
        <v>2.4430000000000001</v>
      </c>
      <c r="BD80" s="13">
        <v>7.4999999999999997E-2</v>
      </c>
      <c r="BE80" s="13">
        <v>3.5310000000000001</v>
      </c>
      <c r="BF80" s="13">
        <v>0</v>
      </c>
      <c r="BG80" s="13" t="s">
        <v>281</v>
      </c>
      <c r="BH80" s="13" t="s">
        <v>282</v>
      </c>
      <c r="BI80" s="13" t="s">
        <v>283</v>
      </c>
      <c r="BJ80" s="13" t="s">
        <v>284</v>
      </c>
      <c r="BK80" s="13" t="s">
        <v>285</v>
      </c>
      <c r="BL80" s="13" t="s">
        <v>286</v>
      </c>
      <c r="BM80" s="13" t="s">
        <v>287</v>
      </c>
    </row>
    <row r="81" spans="1:65" ht="17">
      <c r="A81" s="5" t="s">
        <v>78</v>
      </c>
      <c r="B81" s="50">
        <v>1.8488357170999999E-2</v>
      </c>
      <c r="C81" s="50">
        <v>8.1976460569000001E-2</v>
      </c>
      <c r="D81" s="50">
        <v>8.1976460569000001E-2</v>
      </c>
      <c r="E81" s="50">
        <v>0.162185324617</v>
      </c>
      <c r="F81" s="16">
        <v>6.2316000000000003E-2</v>
      </c>
      <c r="G81" s="23">
        <v>0.39357599999999998</v>
      </c>
      <c r="H81" s="23">
        <v>0.44852199999999998</v>
      </c>
      <c r="I81" s="23">
        <v>1.002942</v>
      </c>
      <c r="J81" s="16">
        <f t="shared" si="16"/>
        <v>3.4808059208006994</v>
      </c>
      <c r="K81" s="50">
        <v>3.9866422499999998E-2</v>
      </c>
      <c r="L81" s="50">
        <v>2.6114681300000001E-2</v>
      </c>
      <c r="M81" s="50">
        <f>ABS('DLPNO-CCSD(T1 or T0)'!DU81-'DLPNO-CCSD(T1 or T0)'!DV81)</f>
        <v>7.5667096509079573E-3</v>
      </c>
      <c r="N81" s="50">
        <f>'DLPNO-CCSD(T1 or T0)'!DW81</f>
        <v>1.1202872973555809</v>
      </c>
      <c r="O81" s="50">
        <v>12.164400000000001</v>
      </c>
      <c r="P81" s="50">
        <f t="shared" si="13"/>
        <v>8.2207096116536774E-2</v>
      </c>
      <c r="Q81" s="16">
        <f t="shared" si="10"/>
        <v>0.20240893066980023</v>
      </c>
      <c r="R81" s="16">
        <v>1.4659999999999999E-2</v>
      </c>
      <c r="S81" s="16">
        <f t="shared" si="14"/>
        <v>6.9000000000000006E-2</v>
      </c>
      <c r="T81" s="50">
        <f>'PNO-LCCSD(T)'!V81</f>
        <v>0.15896317828874373</v>
      </c>
      <c r="U81" s="50"/>
      <c r="V81" s="50" t="s">
        <v>118</v>
      </c>
      <c r="W81" s="50">
        <f>'DLPNO-CCSD(T1 or T0)'!CY81</f>
        <v>-8.1467024612233985E-3</v>
      </c>
      <c r="X81" s="50">
        <f>'DLPNO-CCSD(T1 or T0)'!CZ81</f>
        <v>-0.28735556404340201</v>
      </c>
      <c r="Y81" s="50">
        <f>'DLPNO-CCSD(T1 or T0)'!DA81</f>
        <v>-2.5905492363891724E-2</v>
      </c>
      <c r="Z81" s="14">
        <f>'CCSD(T)'!BM82</f>
        <v>-1204.95504062743</v>
      </c>
      <c r="AA81" s="14">
        <f>'CCSD(T)'!X82</f>
        <v>-1206.7771283873499</v>
      </c>
      <c r="AB81" s="14">
        <f>'CCSD(T)'!Z82</f>
        <v>-1206.9438225327949</v>
      </c>
      <c r="AC81" s="14">
        <f>'CCSD(T)'!AB82</f>
        <v>-1207.0155446798499</v>
      </c>
      <c r="AD81" s="18" t="s">
        <v>118</v>
      </c>
      <c r="AE81" s="76">
        <f>627.5095*(Z83-Z82)</f>
        <v>13.1404505487378</v>
      </c>
      <c r="AF81" s="76">
        <f>627.5095*(AA83-AA82)</f>
        <v>17.248309707189946</v>
      </c>
      <c r="AG81" s="76">
        <f>627.5095*(AB83-AB82)</f>
        <v>15.276893599280385</v>
      </c>
      <c r="AH81" s="76">
        <f>627.5095*(AC83-AC82)</f>
        <v>15.630796050630458</v>
      </c>
      <c r="AI81" s="76">
        <f>'DLPNO-CCSD(T1 or T0)'!DO81</f>
        <v>-0.16832443237250594</v>
      </c>
      <c r="AJ81" s="25" t="s">
        <v>78</v>
      </c>
      <c r="AK81" s="48">
        <v>1.6881E-2</v>
      </c>
      <c r="AL81" s="49">
        <v>6.7232E-2</v>
      </c>
      <c r="AM81" s="49">
        <v>6.7232E-2</v>
      </c>
      <c r="AN81" s="49">
        <v>0.16001299999999999</v>
      </c>
      <c r="AO81" s="49">
        <v>6.2316000000000003E-2</v>
      </c>
      <c r="AP81" s="16">
        <f t="shared" si="12"/>
        <v>3.657847034210473</v>
      </c>
      <c r="AQ81" s="16">
        <v>2.7826264699999999E-2</v>
      </c>
      <c r="AR81" s="16">
        <v>2.42319231E-2</v>
      </c>
      <c r="AS81" s="42">
        <f>'CCSD(T)'!D82</f>
        <v>-1205.0460196834499</v>
      </c>
      <c r="AT81" s="42">
        <f>'CCSD(T)'!F82</f>
        <v>-1207.2436924634499</v>
      </c>
      <c r="AU81" s="42">
        <f>'CCSD(T)'!H82</f>
        <v>-1207.3862500959879</v>
      </c>
      <c r="AV81" s="42">
        <f>'CCSD(T)'!J82</f>
        <v>-1207.475102219491</v>
      </c>
      <c r="AW81" s="24"/>
      <c r="AX81" s="13" t="str">
        <f t="shared" si="15"/>
        <v>27_end</v>
      </c>
      <c r="AY81" s="13" t="s">
        <v>362</v>
      </c>
      <c r="AZ81" s="13">
        <v>47</v>
      </c>
      <c r="BA81" s="13">
        <v>3.4039999999999999</v>
      </c>
      <c r="BB81" s="13">
        <v>0.68899999999999995</v>
      </c>
      <c r="BC81" s="13">
        <v>2.7149999999999999</v>
      </c>
      <c r="BD81" s="13">
        <v>6.9000000000000006E-2</v>
      </c>
      <c r="BE81" s="13">
        <v>3.9569999999999999</v>
      </c>
      <c r="BF81" s="13">
        <v>0</v>
      </c>
      <c r="BG81" s="13" t="s">
        <v>281</v>
      </c>
      <c r="BH81" s="13" t="s">
        <v>282</v>
      </c>
      <c r="BI81" s="13" t="s">
        <v>283</v>
      </c>
      <c r="BJ81" s="13" t="s">
        <v>284</v>
      </c>
      <c r="BK81" s="13" t="s">
        <v>285</v>
      </c>
      <c r="BL81" s="13" t="s">
        <v>286</v>
      </c>
      <c r="BM81" s="13" t="s">
        <v>287</v>
      </c>
    </row>
    <row r="82" spans="1:65" ht="17">
      <c r="A82" s="5" t="s">
        <v>79</v>
      </c>
      <c r="B82" s="50">
        <v>1.8703456697999998E-2</v>
      </c>
      <c r="C82" s="50">
        <v>9.2518353174999998E-2</v>
      </c>
      <c r="D82" s="50">
        <v>9.2518353174999998E-2</v>
      </c>
      <c r="E82" s="50">
        <v>0.16484310280799999</v>
      </c>
      <c r="F82" s="16">
        <v>7.4426000000000006E-2</v>
      </c>
      <c r="G82" s="23">
        <v>0.41549900000000001</v>
      </c>
      <c r="H82" s="23">
        <v>0.47152300000000003</v>
      </c>
      <c r="I82" s="23">
        <v>1.026591</v>
      </c>
      <c r="J82" s="16">
        <f t="shared" si="16"/>
        <v>3.4954968575977543</v>
      </c>
      <c r="K82" s="50">
        <v>4.66392484E-2</v>
      </c>
      <c r="L82" s="50">
        <v>2.7199851099999998E-2</v>
      </c>
      <c r="M82" s="50">
        <f>ABS('DLPNO-CCSD(T1 or T0)'!DU82-'DLPNO-CCSD(T1 or T0)'!DV82)</f>
        <v>7.9907398761097786E-3</v>
      </c>
      <c r="N82" s="50">
        <f>'DLPNO-CCSD(T1 or T0)'!DW82</f>
        <v>1.1268834813078989</v>
      </c>
      <c r="O82" s="50">
        <v>12.2562</v>
      </c>
      <c r="P82" s="50">
        <f t="shared" si="13"/>
        <v>8.1591357843377232E-2</v>
      </c>
      <c r="Q82" s="16">
        <f t="shared" si="10"/>
        <v>0.20351390922401169</v>
      </c>
      <c r="R82" s="16">
        <v>1.4789999999999999E-2</v>
      </c>
      <c r="S82" s="16">
        <f t="shared" si="14"/>
        <v>7.3999999999999996E-2</v>
      </c>
      <c r="T82" s="50">
        <f>'PNO-LCCSD(T)'!V82</f>
        <v>-0.23058222595869227</v>
      </c>
      <c r="U82" s="50"/>
      <c r="V82" s="50" t="s">
        <v>119</v>
      </c>
      <c r="W82" s="50">
        <f>'DLPNO-CCSD(T1 or T0)'!CY82</f>
        <v>4.8826788420171852E-2</v>
      </c>
      <c r="X82" s="50">
        <f>'DLPNO-CCSD(T1 or T0)'!CZ82</f>
        <v>4.4637657346695558E-2</v>
      </c>
      <c r="Y82" s="50">
        <f>'DLPNO-CCSD(T1 or T0)'!DA82</f>
        <v>4.0004734503613637E-2</v>
      </c>
      <c r="Z82" s="14">
        <f>'CCSD(T)'!BM83</f>
        <v>-1204.9714299964601</v>
      </c>
      <c r="AA82" s="14">
        <f>'CCSD(T)'!X83</f>
        <v>-1206.80154865645</v>
      </c>
      <c r="AB82" s="14">
        <f>'CCSD(T)'!Z83</f>
        <v>-1206.9656308978281</v>
      </c>
      <c r="AC82" s="14">
        <f>'CCSD(T)'!AB83</f>
        <v>-1207.037862998478</v>
      </c>
      <c r="AD82" s="18" t="s">
        <v>119</v>
      </c>
      <c r="AE82" s="76">
        <f>627.5095*(Z83-Z81)</f>
        <v>2.8559657833481515</v>
      </c>
      <c r="AF82" s="76">
        <f>627.5095*(AA83-AA81)</f>
        <v>1.9243588543087076</v>
      </c>
      <c r="AG82" s="76">
        <f>627.5095*(AB83-AB81)</f>
        <v>1.5919373615006469</v>
      </c>
      <c r="AH82" s="76">
        <f>627.5095*(AC83-AC81)</f>
        <v>1.6258390874739679</v>
      </c>
      <c r="AI82" s="76">
        <f>'DLPNO-CCSD(T1 or T0)'!DO82</f>
        <v>0.14151149838650534</v>
      </c>
      <c r="AJ82" s="25" t="s">
        <v>79</v>
      </c>
      <c r="AK82" s="48">
        <v>1.6771000000000001E-2</v>
      </c>
      <c r="AL82" s="49">
        <v>7.4010000000000006E-2</v>
      </c>
      <c r="AM82" s="49">
        <v>7.4010000000000006E-2</v>
      </c>
      <c r="AN82" s="49">
        <v>0.16201499999999999</v>
      </c>
      <c r="AO82" s="49">
        <v>7.4426000000000006E-2</v>
      </c>
      <c r="AP82" s="16">
        <f t="shared" si="12"/>
        <v>3.668291033047677</v>
      </c>
      <c r="AQ82" s="16">
        <v>3.2181042399999998E-2</v>
      </c>
      <c r="AR82" s="16">
        <v>2.4915407899999999E-2</v>
      </c>
      <c r="AS82" s="42">
        <f>'CCSD(T)'!D83</f>
        <v>-1205.0639158358999</v>
      </c>
      <c r="AT82" s="42">
        <f>'CCSD(T)'!F83</f>
        <v>-1207.2688874958999</v>
      </c>
      <c r="AU82" s="42">
        <f>'CCSD(T)'!H83</f>
        <v>-1207.409380826907</v>
      </c>
      <c r="AV82" s="42">
        <f>'CCSD(T)'!J83</f>
        <v>-1207.498695635988</v>
      </c>
      <c r="AW82" s="24"/>
      <c r="AX82" s="13" t="str">
        <f t="shared" si="15"/>
        <v>27_start</v>
      </c>
      <c r="AY82" s="13" t="s">
        <v>363</v>
      </c>
      <c r="AZ82" s="13">
        <v>47</v>
      </c>
      <c r="BA82" s="13">
        <v>3.415</v>
      </c>
      <c r="BB82" s="13">
        <v>0.69499999999999995</v>
      </c>
      <c r="BC82" s="13">
        <v>2.72</v>
      </c>
      <c r="BD82" s="13">
        <v>7.3999999999999996E-2</v>
      </c>
      <c r="BE82" s="13">
        <v>3.98</v>
      </c>
      <c r="BF82" s="13">
        <v>0</v>
      </c>
      <c r="BG82" s="13" t="s">
        <v>281</v>
      </c>
      <c r="BH82" s="13" t="s">
        <v>282</v>
      </c>
      <c r="BI82" s="13" t="s">
        <v>283</v>
      </c>
      <c r="BJ82" s="13" t="s">
        <v>284</v>
      </c>
      <c r="BK82" s="13" t="s">
        <v>285</v>
      </c>
      <c r="BL82" s="13" t="s">
        <v>286</v>
      </c>
      <c r="BM82" s="13" t="s">
        <v>287</v>
      </c>
    </row>
    <row r="83" spans="1:65" ht="17">
      <c r="A83" s="5" t="s">
        <v>80</v>
      </c>
      <c r="B83" s="50">
        <v>1.8386817664000001E-2</v>
      </c>
      <c r="C83" s="50">
        <v>8.5383670630999997E-2</v>
      </c>
      <c r="D83" s="50">
        <v>8.5383670630999997E-2</v>
      </c>
      <c r="E83" s="50">
        <v>0.16225631905599999</v>
      </c>
      <c r="F83" s="16">
        <v>7.3056999999999997E-2</v>
      </c>
      <c r="G83" s="23">
        <v>0.39891900000000002</v>
      </c>
      <c r="H83" s="23">
        <v>0.45625399999999999</v>
      </c>
      <c r="I83" s="23">
        <v>0.98851800000000001</v>
      </c>
      <c r="J83" s="16">
        <f t="shared" si="16"/>
        <v>3.4748780038865261</v>
      </c>
      <c r="K83" s="50">
        <v>3.2114124799999998E-2</v>
      </c>
      <c r="L83" s="50">
        <v>1.74295067E-2</v>
      </c>
      <c r="M83" s="50">
        <f>ABS('DLPNO-CCSD(T1 or T0)'!DU83-'DLPNO-CCSD(T1 or T0)'!DV83)</f>
        <v>7.5740926831147082E-3</v>
      </c>
      <c r="N83" s="50">
        <f>'DLPNO-CCSD(T1 or T0)'!DW83</f>
        <v>1.1204953639191129</v>
      </c>
      <c r="O83" s="50">
        <v>12.371499999999999</v>
      </c>
      <c r="P83" s="50">
        <f t="shared" si="13"/>
        <v>8.083094208463E-2</v>
      </c>
      <c r="Q83" s="16">
        <f t="shared" si="10"/>
        <v>0.20217455186600056</v>
      </c>
      <c r="R83" s="16">
        <v>1.464E-2</v>
      </c>
      <c r="S83" s="16">
        <f t="shared" si="14"/>
        <v>7.0000000000000007E-2</v>
      </c>
      <c r="T83" s="50">
        <f>'PNO-LCCSD(T)'!V83</f>
        <v>0.38954540424743911</v>
      </c>
      <c r="U83" s="50"/>
      <c r="V83" s="50" t="s">
        <v>120</v>
      </c>
      <c r="W83" s="50">
        <f>'DLPNO-CCSD(T1 or T0)'!CY83</f>
        <v>-5.697349088139525E-2</v>
      </c>
      <c r="X83" s="50">
        <f>'DLPNO-CCSD(T1 or T0)'!CZ83</f>
        <v>-0.33199322139009624</v>
      </c>
      <c r="Y83" s="50">
        <f>'DLPNO-CCSD(T1 or T0)'!DA83</f>
        <v>-6.5910226867503141E-2</v>
      </c>
      <c r="Z83" s="14">
        <f>'CCSD(T)'!BM84</f>
        <v>-1204.9504893564399</v>
      </c>
      <c r="AA83" s="14">
        <f>'CCSD(T)'!X84</f>
        <v>-1206.7740617264399</v>
      </c>
      <c r="AB83" s="14">
        <f>'CCSD(T)'!Z84</f>
        <v>-1206.9412856192318</v>
      </c>
      <c r="AC83" s="14">
        <f>'CCSD(T)'!AB84</f>
        <v>-1207.0129537404498</v>
      </c>
      <c r="AD83" s="18" t="s">
        <v>120</v>
      </c>
      <c r="AE83" s="76">
        <f>627.5095*(Z81-Z82)</f>
        <v>10.284484765389648</v>
      </c>
      <c r="AF83" s="76">
        <f>627.5095*(AA81-AA82)</f>
        <v>15.323950852881239</v>
      </c>
      <c r="AG83" s="76">
        <f>627.5095*(AB81-AB82)</f>
        <v>13.684956237779737</v>
      </c>
      <c r="AH83" s="76">
        <f>627.5095*(AC81-AC82)</f>
        <v>14.00495696315649</v>
      </c>
      <c r="AI83" s="76">
        <f>'DLPNO-CCSD(T1 or T0)'!DO83</f>
        <v>-0.30983593075901084</v>
      </c>
      <c r="AJ83" s="25" t="s">
        <v>80</v>
      </c>
      <c r="AK83" s="48">
        <v>1.6785000000000001E-2</v>
      </c>
      <c r="AL83" s="49">
        <v>7.0110000000000006E-2</v>
      </c>
      <c r="AM83" s="49">
        <v>7.0110000000000006E-2</v>
      </c>
      <c r="AN83" s="49">
        <v>0.16012399999999999</v>
      </c>
      <c r="AO83" s="49">
        <v>7.3056999999999997E-2</v>
      </c>
      <c r="AP83" s="16">
        <f t="shared" si="12"/>
        <v>3.6483621673672544</v>
      </c>
      <c r="AQ83" s="16">
        <v>2.6476167200000001E-2</v>
      </c>
      <c r="AR83" s="16">
        <v>2.0885615600000001E-2</v>
      </c>
      <c r="AS83" s="42">
        <f>'CCSD(T)'!D84</f>
        <v>-1205.0430004862801</v>
      </c>
      <c r="AT83" s="42">
        <f>'CCSD(T)'!F84</f>
        <v>-1207.2405000762801</v>
      </c>
      <c r="AU83" s="42">
        <f>'CCSD(T)'!H84</f>
        <v>-1207.384391584367</v>
      </c>
      <c r="AV83" s="42">
        <f>'CCSD(T)'!J84</f>
        <v>-1207.4730485381399</v>
      </c>
      <c r="AW83" s="24"/>
      <c r="AX83" s="13" t="str">
        <f t="shared" si="15"/>
        <v>27_ts</v>
      </c>
      <c r="AY83" s="13" t="s">
        <v>364</v>
      </c>
      <c r="AZ83" s="13">
        <v>47</v>
      </c>
      <c r="BA83" s="13">
        <v>3.403</v>
      </c>
      <c r="BB83" s="13">
        <v>0.68799999999999994</v>
      </c>
      <c r="BC83" s="13">
        <v>2.7160000000000002</v>
      </c>
      <c r="BD83" s="13">
        <v>7.0000000000000007E-2</v>
      </c>
      <c r="BE83" s="13">
        <v>3.9529999999999998</v>
      </c>
      <c r="BF83" s="13">
        <v>0</v>
      </c>
      <c r="BG83" s="13" t="s">
        <v>281</v>
      </c>
      <c r="BH83" s="13" t="s">
        <v>282</v>
      </c>
      <c r="BI83" s="13" t="s">
        <v>283</v>
      </c>
      <c r="BJ83" s="13" t="s">
        <v>284</v>
      </c>
      <c r="BK83" s="13" t="s">
        <v>285</v>
      </c>
      <c r="BL83" s="13" t="s">
        <v>286</v>
      </c>
      <c r="BM83" s="13" t="s">
        <v>287</v>
      </c>
    </row>
    <row r="84" spans="1:65" ht="17">
      <c r="A84" s="5" t="s">
        <v>81</v>
      </c>
      <c r="B84" s="50">
        <v>1.6928330241E-2</v>
      </c>
      <c r="C84" s="50">
        <v>9.1718187004999993E-2</v>
      </c>
      <c r="D84" s="50">
        <v>9.1718187004999993E-2</v>
      </c>
      <c r="E84" s="50">
        <v>0.18614746802500001</v>
      </c>
      <c r="F84" s="16">
        <v>0.428338</v>
      </c>
      <c r="G84" s="23">
        <v>1.0517939999999999</v>
      </c>
      <c r="H84" s="23">
        <v>1.131419</v>
      </c>
      <c r="I84" s="23">
        <v>1.974869</v>
      </c>
      <c r="J84" s="16">
        <f t="shared" si="16"/>
        <v>3.9646209278635611</v>
      </c>
      <c r="K84" s="50">
        <v>4.36798199E-2</v>
      </c>
      <c r="L84" s="50">
        <v>6.5512607400000006E-2</v>
      </c>
      <c r="M84" s="50">
        <f>ABS('DLPNO-CCSD(T1 or T0)'!DU84-'DLPNO-CCSD(T1 or T0)'!DV84)</f>
        <v>1.0431041145122444E-2</v>
      </c>
      <c r="N84" s="50">
        <f>'DLPNO-CCSD(T1 or T0)'!DW84</f>
        <v>1.083800513991116</v>
      </c>
      <c r="O84" s="50">
        <v>8.6318000000000001</v>
      </c>
      <c r="P84" s="50">
        <f t="shared" si="13"/>
        <v>0.11585069162862902</v>
      </c>
      <c r="Q84" s="16">
        <f t="shared" si="10"/>
        <v>0.22938843665205591</v>
      </c>
      <c r="R84" s="16">
        <v>1.5740000000000001E-2</v>
      </c>
      <c r="S84" s="16">
        <f t="shared" si="14"/>
        <v>8.5999999999999993E-2</v>
      </c>
      <c r="T84" s="50">
        <f>'PNO-LCCSD(T)'!V84</f>
        <v>0.99442606783713572</v>
      </c>
      <c r="U84" s="50"/>
      <c r="V84" s="50" t="s">
        <v>118</v>
      </c>
      <c r="W84" s="50">
        <f>'DLPNO-CCSD(T1 or T0)'!CY84</f>
        <v>-0.452430990332779</v>
      </c>
      <c r="X84" s="50">
        <f>'DLPNO-CCSD(T1 or T0)'!CZ84</f>
        <v>-1.2038899093925828</v>
      </c>
      <c r="Y84" s="50">
        <f>'DLPNO-CCSD(T1 or T0)'!DA84</f>
        <v>-0.51852992078035243</v>
      </c>
      <c r="Z84" s="14">
        <f>'CCSD(T)'!BM85</f>
        <v>-1648.2195164509999</v>
      </c>
      <c r="AA84" s="14">
        <f>'CCSD(T)'!X85</f>
        <v>-1651.31285077098</v>
      </c>
      <c r="AB84" s="14">
        <f>'CCSD(T)'!Z85</f>
        <v>-1651.561004614884</v>
      </c>
      <c r="AC84" s="14">
        <f>'CCSD(T)'!AB85</f>
        <v>-1651.6989510053991</v>
      </c>
      <c r="AD84" s="18" t="s">
        <v>118</v>
      </c>
      <c r="AE84" s="76">
        <f>627.5095*(Z86-Z85)</f>
        <v>42.436664687825697</v>
      </c>
      <c r="AF84" s="76">
        <f>627.5095*(AA86-AA85)</f>
        <v>30.049162763072925</v>
      </c>
      <c r="AG84" s="76">
        <f>627.5095*(AB86-AB85)</f>
        <v>33.028951015730911</v>
      </c>
      <c r="AH84" s="76">
        <f>627.5095*(AC86-AC85)</f>
        <v>31.557193313039193</v>
      </c>
      <c r="AI84" s="76">
        <f>'DLPNO-CCSD(T1 or T0)'!DO84</f>
        <v>-0.2697800613352328</v>
      </c>
      <c r="AJ84" s="25" t="s">
        <v>81</v>
      </c>
      <c r="AK84" s="49"/>
      <c r="AL84" s="49"/>
      <c r="AM84" s="49"/>
      <c r="AN84" s="49"/>
      <c r="AO84" s="49">
        <v>0.428338</v>
      </c>
      <c r="AP84" s="16">
        <f t="shared" si="12"/>
        <v>4.0628641344463583</v>
      </c>
      <c r="AQ84" s="16"/>
      <c r="AR84" s="16"/>
      <c r="AS84" s="42">
        <f>'CCSD(T)'!D85</f>
        <v>-1648.34483761919</v>
      </c>
      <c r="AT84" s="42">
        <f>'CCSD(T)'!F85</f>
        <v>-1651.83405980919</v>
      </c>
      <c r="AU84" s="42">
        <f>'CCSD(T)'!H85</f>
        <v>-1652.0614048693001</v>
      </c>
      <c r="AV84" s="42">
        <f>'CCSD(T)'!J85</f>
        <v>-1652.21879864229</v>
      </c>
      <c r="AW84" s="24"/>
      <c r="AX84" s="13" t="str">
        <f t="shared" si="15"/>
        <v>28_end</v>
      </c>
      <c r="AY84" s="13" t="s">
        <v>365</v>
      </c>
      <c r="AZ84" s="13">
        <v>69.900000000000006</v>
      </c>
      <c r="BA84" s="13">
        <v>4.7910000000000004</v>
      </c>
      <c r="BB84" s="13">
        <v>1.099</v>
      </c>
      <c r="BC84" s="13">
        <v>3.6909999999999998</v>
      </c>
      <c r="BD84" s="13">
        <v>8.5999999999999993E-2</v>
      </c>
      <c r="BE84" s="13">
        <v>5.8879999999999999</v>
      </c>
      <c r="BF84" s="13">
        <v>0</v>
      </c>
      <c r="BG84" s="13" t="s">
        <v>281</v>
      </c>
      <c r="BH84" s="13" t="s">
        <v>282</v>
      </c>
      <c r="BI84" s="13" t="s">
        <v>283</v>
      </c>
      <c r="BJ84" s="13" t="s">
        <v>284</v>
      </c>
      <c r="BK84" s="13" t="s">
        <v>285</v>
      </c>
      <c r="BL84" s="13" t="s">
        <v>286</v>
      </c>
      <c r="BM84" s="13" t="s">
        <v>287</v>
      </c>
    </row>
    <row r="85" spans="1:65" ht="17">
      <c r="A85" s="5" t="s">
        <v>82</v>
      </c>
      <c r="B85" s="50">
        <v>2.0005861593999998E-2</v>
      </c>
      <c r="C85" s="50">
        <v>0.148865476898</v>
      </c>
      <c r="D85" s="50">
        <v>0.148865476898</v>
      </c>
      <c r="E85" s="50">
        <v>0.187366568777</v>
      </c>
      <c r="F85" s="16">
        <v>0.46046199999999998</v>
      </c>
      <c r="G85" s="23">
        <v>1.0658829999999999</v>
      </c>
      <c r="H85" s="23">
        <v>1.1368769999999999</v>
      </c>
      <c r="I85" s="23">
        <v>1.9415020000000001</v>
      </c>
      <c r="J85" s="16">
        <f t="shared" si="16"/>
        <v>3.9935355033542912</v>
      </c>
      <c r="K85" s="50">
        <v>0.11204977789999999</v>
      </c>
      <c r="L85" s="50">
        <v>7.2170748800000004E-2</v>
      </c>
      <c r="M85" s="50">
        <f>ABS('DLPNO-CCSD(T1 or T0)'!DU85-'DLPNO-CCSD(T1 or T0)'!DV85)</f>
        <v>1.2405912007939696E-2</v>
      </c>
      <c r="N85" s="50">
        <f>'DLPNO-CCSD(T1 or T0)'!DW85</f>
        <v>1.1007109463326445</v>
      </c>
      <c r="O85" s="50">
        <v>8.7042999999999999</v>
      </c>
      <c r="P85" s="50">
        <f t="shared" si="13"/>
        <v>0.11488574612547821</v>
      </c>
      <c r="Q85" s="16">
        <f t="shared" si="10"/>
        <v>0.23011245314452314</v>
      </c>
      <c r="R85" s="16">
        <v>1.5820000000000001E-2</v>
      </c>
      <c r="S85" s="16">
        <f t="shared" si="14"/>
        <v>9.0999999999999998E-2</v>
      </c>
      <c r="T85" s="50">
        <f>'PNO-LCCSD(T)'!V85</f>
        <v>-1.1336512204658771</v>
      </c>
      <c r="U85" s="50"/>
      <c r="V85" s="50" t="s">
        <v>119</v>
      </c>
      <c r="W85" s="50">
        <f>'DLPNO-CCSD(T1 or T0)'!CY85</f>
        <v>0.39103426372433603</v>
      </c>
      <c r="X85" s="50">
        <f>'DLPNO-CCSD(T1 or T0)'!CZ85</f>
        <v>1.0922510214190684</v>
      </c>
      <c r="Y85" s="50">
        <f>'DLPNO-CCSD(T1 or T0)'!DA85</f>
        <v>0.53836078221105943</v>
      </c>
      <c r="Z85" s="14">
        <f>'CCSD(T)'!BM86</f>
        <v>-1648.24452973558</v>
      </c>
      <c r="AA85" s="14">
        <f>'CCSD(T)'!X86</f>
        <v>-1651.33747969552</v>
      </c>
      <c r="AB85" s="14">
        <f>'CCSD(T)'!Z86</f>
        <v>-1651.58543511427</v>
      </c>
      <c r="AC85" s="14">
        <f>'CCSD(T)'!AB86</f>
        <v>-1651.724405175433</v>
      </c>
      <c r="AD85" s="18" t="s">
        <v>119</v>
      </c>
      <c r="AE85" s="76">
        <f>627.5095*(Z86-Z84)</f>
        <v>26.740590987575231</v>
      </c>
      <c r="AF85" s="76">
        <f>627.5095*(AA86-AA84)</f>
        <v>14.594278639495537</v>
      </c>
      <c r="AG85" s="76">
        <f>627.5095*(AB86-AB84)</f>
        <v>17.698580561289678</v>
      </c>
      <c r="AH85" s="76">
        <f>627.5095*(AC86-AC84)</f>
        <v>15.584459802100524</v>
      </c>
      <c r="AI85" s="76">
        <f>'DLPNO-CCSD(T1 or T0)'!DO85</f>
        <v>0.48710401620239807</v>
      </c>
      <c r="AJ85" s="25" t="s">
        <v>82</v>
      </c>
      <c r="AK85" s="49"/>
      <c r="AL85" s="49"/>
      <c r="AM85" s="49"/>
      <c r="AN85" s="49"/>
      <c r="AO85" s="49">
        <v>0.46046199999999998</v>
      </c>
      <c r="AP85" s="16">
        <f t="shared" si="12"/>
        <v>4.0745768579673749</v>
      </c>
      <c r="AQ85" s="16"/>
      <c r="AR85" s="16"/>
      <c r="AS85" s="42">
        <f>'CCSD(T)'!D86</f>
        <v>-1648.36481809618</v>
      </c>
      <c r="AT85" s="42">
        <f>'CCSD(T)'!F86</f>
        <v>-1651.86348559618</v>
      </c>
      <c r="AU85" s="42">
        <f>'CCSD(T)'!H86</f>
        <v>-1652.0848627016969</v>
      </c>
      <c r="AV85" s="42">
        <f>'CCSD(T)'!J86</f>
        <v>-1652.2428772004998</v>
      </c>
      <c r="AW85" s="24"/>
      <c r="AX85" s="13" t="str">
        <f t="shared" si="15"/>
        <v>28_start</v>
      </c>
      <c r="AY85" s="13" t="s">
        <v>366</v>
      </c>
      <c r="AZ85" s="13">
        <v>69.900000000000006</v>
      </c>
      <c r="BA85" s="13">
        <v>4.8019999999999996</v>
      </c>
      <c r="BB85" s="13">
        <v>1.105</v>
      </c>
      <c r="BC85" s="13">
        <v>3.6960000000000002</v>
      </c>
      <c r="BD85" s="13">
        <v>9.0999999999999998E-2</v>
      </c>
      <c r="BE85" s="13">
        <v>5.9109999999999996</v>
      </c>
      <c r="BF85" s="13">
        <v>0</v>
      </c>
      <c r="BG85" s="13" t="s">
        <v>281</v>
      </c>
      <c r="BH85" s="13" t="s">
        <v>282</v>
      </c>
      <c r="BI85" s="13" t="s">
        <v>283</v>
      </c>
      <c r="BJ85" s="13" t="s">
        <v>284</v>
      </c>
      <c r="BK85" s="13" t="s">
        <v>285</v>
      </c>
      <c r="BL85" s="13" t="s">
        <v>286</v>
      </c>
      <c r="BM85" s="13" t="s">
        <v>287</v>
      </c>
    </row>
    <row r="86" spans="1:65" ht="17">
      <c r="A86" s="5" t="s">
        <v>83</v>
      </c>
      <c r="B86" s="50">
        <v>1.7569999999999999E-2</v>
      </c>
      <c r="C86" s="50">
        <v>0.103921</v>
      </c>
      <c r="D86" s="50">
        <v>0.103921</v>
      </c>
      <c r="E86" s="50">
        <v>0.186417</v>
      </c>
      <c r="F86" s="16">
        <v>0.34347800000000001</v>
      </c>
      <c r="G86" s="23">
        <v>0.97001099999999996</v>
      </c>
      <c r="H86" s="23">
        <v>1.044079</v>
      </c>
      <c r="I86" s="23">
        <v>1.8672089999999999</v>
      </c>
      <c r="J86" s="16">
        <f t="shared" si="16"/>
        <v>4.0408021201618096</v>
      </c>
      <c r="K86" s="50">
        <v>6.2941831700000006E-2</v>
      </c>
      <c r="L86" s="50">
        <v>5.8656539799999997E-2</v>
      </c>
      <c r="M86" s="50">
        <f>ABS('DLPNO-CCSD(T1 or T0)'!DU86-'DLPNO-CCSD(T1 or T0)'!DV86)</f>
        <v>1.131372139009923E-2</v>
      </c>
      <c r="N86" s="50">
        <f>'DLPNO-CCSD(T1 or T0)'!DW86</f>
        <v>1.0892768410828302</v>
      </c>
      <c r="O86" s="50">
        <v>9.2584</v>
      </c>
      <c r="P86" s="50">
        <f t="shared" si="13"/>
        <v>0.10801002333016504</v>
      </c>
      <c r="Q86" s="16">
        <f t="shared" si="10"/>
        <v>0.23131229235880402</v>
      </c>
      <c r="R86" s="16">
        <v>1.5939999999999999E-2</v>
      </c>
      <c r="S86" s="16">
        <f t="shared" si="14"/>
        <v>8.6999999999999994E-2</v>
      </c>
      <c r="T86" s="50">
        <f>'PNO-LCCSD(T)'!V86</f>
        <v>2.1280772883030128</v>
      </c>
      <c r="U86" s="50"/>
      <c r="V86" s="50" t="s">
        <v>120</v>
      </c>
      <c r="W86" s="50">
        <f>'DLPNO-CCSD(T1 or T0)'!CY86</f>
        <v>-0.84346525405711503</v>
      </c>
      <c r="X86" s="50">
        <f>'DLPNO-CCSD(T1 or T0)'!CZ86</f>
        <v>-2.2961409308116512</v>
      </c>
      <c r="Y86" s="50">
        <f>'DLPNO-CCSD(T1 or T0)'!DA86</f>
        <v>-1.0568907029914119</v>
      </c>
      <c r="Z86" s="14">
        <f>'CCSD(T)'!BM87</f>
        <v>-1648.1769026085201</v>
      </c>
      <c r="AA86" s="14">
        <f>'CCSD(T)'!X87</f>
        <v>-1651.2895933085201</v>
      </c>
      <c r="AB86" s="14">
        <f>'CCSD(T)'!Z87</f>
        <v>-1651.5328001326232</v>
      </c>
      <c r="AC86" s="14">
        <f>'CCSD(T)'!AB87</f>
        <v>-1651.6741155888801</v>
      </c>
      <c r="AD86" s="18" t="s">
        <v>120</v>
      </c>
      <c r="AE86" s="76">
        <f>627.5095*(Z84-Z85)</f>
        <v>15.696073700250464</v>
      </c>
      <c r="AF86" s="76">
        <f>627.5095*(AA84-AA85)</f>
        <v>15.454884123577386</v>
      </c>
      <c r="AG86" s="76">
        <f>627.5095*(AB84-AB85)</f>
        <v>15.33037045444123</v>
      </c>
      <c r="AH86" s="76">
        <f>627.5095*(AC84-AC85)</f>
        <v>15.972733510938669</v>
      </c>
      <c r="AI86" s="76">
        <f>'DLPNO-CCSD(T1 or T0)'!DO86</f>
        <v>-0.7568840775376362</v>
      </c>
      <c r="AJ86" s="25" t="s">
        <v>83</v>
      </c>
      <c r="AK86" s="49"/>
      <c r="AL86" s="49"/>
      <c r="AM86" s="49"/>
      <c r="AN86" s="49"/>
      <c r="AO86" s="49">
        <v>0.34347800000000001</v>
      </c>
      <c r="AP86" s="16">
        <f t="shared" si="12"/>
        <v>4.1339150523797521</v>
      </c>
      <c r="AQ86" s="16"/>
      <c r="AR86" s="16"/>
      <c r="AS86" s="42">
        <f>'CCSD(T)'!D87</f>
        <v>-1648.29460842102</v>
      </c>
      <c r="AT86" s="42">
        <f>'CCSD(T)'!F87</f>
        <v>-1651.8095451510201</v>
      </c>
      <c r="AU86" s="42">
        <f>'CCSD(T)'!H87</f>
        <v>-1652.03082851621</v>
      </c>
      <c r="AV86" s="42">
        <f>'CCSD(T)'!J87</f>
        <v>-1652.1919409315021</v>
      </c>
      <c r="AW86" s="24"/>
      <c r="AX86" s="13" t="str">
        <f t="shared" si="15"/>
        <v>28_ts</v>
      </c>
      <c r="AY86" s="13" t="s">
        <v>367</v>
      </c>
      <c r="AZ86" s="13">
        <v>69.900000000000006</v>
      </c>
      <c r="BA86" s="13">
        <v>4.8159999999999998</v>
      </c>
      <c r="BB86" s="13">
        <v>1.1140000000000001</v>
      </c>
      <c r="BC86" s="13">
        <v>3.702</v>
      </c>
      <c r="BD86" s="13">
        <v>8.6999999999999994E-2</v>
      </c>
      <c r="BE86" s="13">
        <v>5.944</v>
      </c>
      <c r="BF86" s="13">
        <v>0</v>
      </c>
      <c r="BG86" s="13" t="s">
        <v>281</v>
      </c>
      <c r="BH86" s="13" t="s">
        <v>282</v>
      </c>
      <c r="BI86" s="13" t="s">
        <v>283</v>
      </c>
      <c r="BJ86" s="13" t="s">
        <v>284</v>
      </c>
      <c r="BK86" s="13" t="s">
        <v>285</v>
      </c>
      <c r="BL86" s="13" t="s">
        <v>286</v>
      </c>
      <c r="BM86" s="13" t="s">
        <v>287</v>
      </c>
    </row>
    <row r="87" spans="1:65" ht="17">
      <c r="A87" s="5" t="s">
        <v>84</v>
      </c>
      <c r="B87" s="50">
        <v>1.6752E-2</v>
      </c>
      <c r="C87" s="50">
        <v>0.101872</v>
      </c>
      <c r="D87" s="50">
        <v>0.101872</v>
      </c>
      <c r="E87" s="50">
        <v>0.18748400000000001</v>
      </c>
      <c r="F87" s="16">
        <v>0.29318899999999998</v>
      </c>
      <c r="G87" s="23">
        <v>0.80797699999999995</v>
      </c>
      <c r="H87" s="23">
        <v>0.88299300000000003</v>
      </c>
      <c r="I87" s="23">
        <v>1.6571880000000001</v>
      </c>
      <c r="J87" s="16">
        <f t="shared" si="16"/>
        <v>3.9161612157237382</v>
      </c>
      <c r="K87" s="17">
        <v>6.5312836700000002E-2</v>
      </c>
      <c r="L87" s="17">
        <v>6.9479837599999997E-2</v>
      </c>
      <c r="M87" s="50">
        <f>ABS('DLPNO-CCSD(T1 or T0)'!DU87-'DLPNO-CCSD(T1 or T0)'!DV87)</f>
        <v>1.0452843586979413E-2</v>
      </c>
      <c r="N87" s="50">
        <f>'DLPNO-CCSD(T1 or T0)'!DW87</f>
        <v>1.0845042494242474</v>
      </c>
      <c r="O87" s="50">
        <v>9.3094999999999999</v>
      </c>
      <c r="P87" s="50">
        <f t="shared" si="13"/>
        <v>0.10741715451957677</v>
      </c>
      <c r="Q87" s="16">
        <f t="shared" si="10"/>
        <v>0.22912339011217281</v>
      </c>
      <c r="R87" s="16">
        <v>1.5559999999999999E-2</v>
      </c>
      <c r="S87" s="16">
        <f t="shared" si="14"/>
        <v>8.7999999999999995E-2</v>
      </c>
      <c r="T87" s="50">
        <f>'PNO-LCCSD(T)'!V87</f>
        <v>-0.30107073906585136</v>
      </c>
      <c r="U87" s="50"/>
      <c r="V87" s="50" t="s">
        <v>118</v>
      </c>
      <c r="W87" s="50">
        <f>'DLPNO-CCSD(T1 or T0)'!CY87</f>
        <v>0.12407109242211867</v>
      </c>
      <c r="X87" s="50">
        <f>'DLPNO-CCSD(T1 or T0)'!CZ87</f>
        <v>0.40160697429765335</v>
      </c>
      <c r="Y87" s="50">
        <f>'DLPNO-CCSD(T1 or T0)'!DA87</f>
        <v>0.20205088914835478</v>
      </c>
      <c r="Z87" s="14">
        <f>'CCSD(T)'!BM88</f>
        <v>-1649.3927614905999</v>
      </c>
      <c r="AA87" s="14">
        <f>'CCSD(T)'!X88</f>
        <v>-1652.50402648061</v>
      </c>
      <c r="AB87" s="14">
        <f>'CCSD(T)'!Z88</f>
        <v>-1652.757585955623</v>
      </c>
      <c r="AC87" s="14">
        <f>'CCSD(T)'!AB88</f>
        <v>-1652.8947286347079</v>
      </c>
      <c r="AD87" s="18" t="s">
        <v>118</v>
      </c>
      <c r="AE87" s="76">
        <f>627.5095*(Z89-Z88)</f>
        <v>17.911239959778644</v>
      </c>
      <c r="AF87" s="76">
        <f>627.5095*(AA89-AA88)</f>
        <v>13.046748608688997</v>
      </c>
      <c r="AG87" s="76">
        <f>627.5095*(AB89-AB88)</f>
        <v>13.805495230296602</v>
      </c>
      <c r="AH87" s="76">
        <f>627.5095*(AC89-AC88)</f>
        <v>13.071746043199566</v>
      </c>
      <c r="AI87" s="76">
        <f>'DLPNO-CCSD(T1 or T0)'!DO87</f>
        <v>0.16513849004183534</v>
      </c>
      <c r="AJ87" s="25" t="s">
        <v>84</v>
      </c>
      <c r="AK87" s="49">
        <v>1.6081999999999999E-2</v>
      </c>
      <c r="AL87" s="49">
        <v>8.9470999999999995E-2</v>
      </c>
      <c r="AM87" s="49">
        <v>8.9470999999999995E-2</v>
      </c>
      <c r="AN87" s="49">
        <v>0.18723500000000001</v>
      </c>
      <c r="AO87" s="49">
        <v>0.29318899999999998</v>
      </c>
      <c r="AP87" s="16">
        <f t="shared" si="12"/>
        <v>4.014319161981466</v>
      </c>
      <c r="AQ87" s="16">
        <v>5.76368409E-2</v>
      </c>
      <c r="AR87" s="16">
        <v>6.8335302700000003E-2</v>
      </c>
      <c r="AS87" s="42">
        <f>'CCSD(T)'!D88</f>
        <v>-1649.52242617349</v>
      </c>
      <c r="AT87" s="42">
        <f>'CCSD(T)'!F88</f>
        <v>-1653.04676575349</v>
      </c>
      <c r="AU87" s="42">
        <f>'CCSD(T)'!H88</f>
        <v>-1653.2786160638309</v>
      </c>
      <c r="AV87" s="42">
        <f>'CCSD(T)'!J88</f>
        <v>-1653.435707672925</v>
      </c>
      <c r="AW87" s="24"/>
      <c r="AX87" s="13" t="str">
        <f t="shared" si="15"/>
        <v>29_end</v>
      </c>
      <c r="AY87" s="13" t="s">
        <v>337</v>
      </c>
      <c r="AZ87" s="13">
        <v>70.900000000000006</v>
      </c>
      <c r="BA87" s="13">
        <v>4.8140000000000001</v>
      </c>
      <c r="BB87" s="13">
        <v>1.103</v>
      </c>
      <c r="BC87" s="13">
        <v>3.7109999999999999</v>
      </c>
      <c r="BD87" s="13">
        <v>8.7999999999999995E-2</v>
      </c>
      <c r="BE87" s="13">
        <v>5.899</v>
      </c>
      <c r="BF87" s="13">
        <v>0</v>
      </c>
      <c r="BG87" s="13" t="s">
        <v>281</v>
      </c>
      <c r="BH87" s="13" t="s">
        <v>282</v>
      </c>
      <c r="BI87" s="13" t="s">
        <v>283</v>
      </c>
      <c r="BJ87" s="13" t="s">
        <v>284</v>
      </c>
      <c r="BK87" s="13" t="s">
        <v>285</v>
      </c>
      <c r="BL87" s="13" t="s">
        <v>286</v>
      </c>
      <c r="BM87" s="13" t="s">
        <v>287</v>
      </c>
    </row>
    <row r="88" spans="1:65" ht="17">
      <c r="A88" s="5" t="s">
        <v>85</v>
      </c>
      <c r="B88" s="50">
        <v>1.6094245340999999E-2</v>
      </c>
      <c r="C88" s="50">
        <v>8.3833405838000002E-2</v>
      </c>
      <c r="D88" s="50">
        <v>8.3833405838000002E-2</v>
      </c>
      <c r="E88" s="50">
        <v>0.18675150079899999</v>
      </c>
      <c r="F88" s="16">
        <v>0.223381</v>
      </c>
      <c r="G88" s="23">
        <v>0.81710000000000005</v>
      </c>
      <c r="H88" s="23">
        <v>0.89063999999999999</v>
      </c>
      <c r="I88" s="23">
        <v>1.752097</v>
      </c>
      <c r="J88" s="16">
        <f t="shared" si="16"/>
        <v>3.9345366228873981</v>
      </c>
      <c r="K88" s="50">
        <v>4.9325952999999999E-2</v>
      </c>
      <c r="L88" s="50">
        <v>5.08896078E-2</v>
      </c>
      <c r="M88" s="50">
        <f>ABS('DLPNO-CCSD(T1 or T0)'!DU88-'DLPNO-CCSD(T1 or T0)'!DV88)</f>
        <v>1.0109023718003846E-2</v>
      </c>
      <c r="N88" s="50">
        <f>'DLPNO-CCSD(T1 or T0)'!DW88</f>
        <v>1.0808437099395098</v>
      </c>
      <c r="O88" s="50">
        <v>9.7894000000000005</v>
      </c>
      <c r="P88" s="50">
        <f t="shared" si="13"/>
        <v>0.10215130651521033</v>
      </c>
      <c r="Q88" s="16">
        <f t="shared" si="10"/>
        <v>0.22915802571547075</v>
      </c>
      <c r="R88" s="16">
        <v>1.5599999999999999E-2</v>
      </c>
      <c r="S88" s="16">
        <f t="shared" si="14"/>
        <v>8.5999999999999993E-2</v>
      </c>
      <c r="T88" s="50">
        <f>'PNO-LCCSD(T)'!V88</f>
        <v>0.20631097105863105</v>
      </c>
      <c r="U88" s="50"/>
      <c r="V88" s="50" t="s">
        <v>119</v>
      </c>
      <c r="W88" s="50">
        <f>'DLPNO-CCSD(T1 or T0)'!CY88</f>
        <v>-0.26853963770117417</v>
      </c>
      <c r="X88" s="50">
        <f>'DLPNO-CCSD(T1 or T0)'!CZ88</f>
        <v>-0.27552870667084051</v>
      </c>
      <c r="Y88" s="50">
        <f>'DLPNO-CCSD(T1 or T0)'!DA88</f>
        <v>-0.25933455777721548</v>
      </c>
      <c r="Z88" s="14">
        <f>'CCSD(T)'!BM89</f>
        <v>-1649.3539330352601</v>
      </c>
      <c r="AA88" s="14">
        <f>'CCSD(T)'!X89</f>
        <v>-1652.4723775851201</v>
      </c>
      <c r="AB88" s="14">
        <f>'CCSD(T)'!Z89</f>
        <v>-1652.7242434976249</v>
      </c>
      <c r="AC88" s="14">
        <f>'CCSD(T)'!AB89</f>
        <v>-1652.8622807222268</v>
      </c>
      <c r="AD88" s="18" t="s">
        <v>119</v>
      </c>
      <c r="AE88" s="76">
        <f>627.5095*(Z89-Z87)</f>
        <v>42.276464555862425</v>
      </c>
      <c r="AF88" s="76">
        <f>627.5095*(AA89-AA87)</f>
        <v>32.906731193158365</v>
      </c>
      <c r="AG88" s="76">
        <f>627.5095*(AB89-AB87)</f>
        <v>34.728204377430316</v>
      </c>
      <c r="AH88" s="76">
        <f>627.5095*(AC89-AC87)</f>
        <v>33.433119380242722</v>
      </c>
      <c r="AI88" s="76">
        <f>'DLPNO-CCSD(T1 or T0)'!DO88</f>
        <v>-8.4049553454590864E-2</v>
      </c>
      <c r="AJ88" s="25" t="s">
        <v>85</v>
      </c>
      <c r="AK88" s="49">
        <v>1.6014E-2</v>
      </c>
      <c r="AL88" s="49">
        <v>7.8933000000000003E-2</v>
      </c>
      <c r="AM88" s="49">
        <v>7.8933000000000003E-2</v>
      </c>
      <c r="AN88" s="49">
        <v>0.18615899999999999</v>
      </c>
      <c r="AO88" s="49">
        <v>0.223381</v>
      </c>
      <c r="AP88" s="16">
        <f t="shared" si="12"/>
        <v>4.0319394109690974</v>
      </c>
      <c r="AQ88" s="16">
        <v>4.37412659E-2</v>
      </c>
      <c r="AR88" s="16">
        <v>4.4917925900000003E-2</v>
      </c>
      <c r="AS88" s="42">
        <f>'CCSD(T)'!D89</f>
        <v>-1649.48952143201</v>
      </c>
      <c r="AT88" s="42">
        <f>'CCSD(T)'!F89</f>
        <v>-1653.01752203201</v>
      </c>
      <c r="AU88" s="42">
        <f>'CCSD(T)'!H89</f>
        <v>-1653.2488862590249</v>
      </c>
      <c r="AV88" s="42">
        <f>'CCSD(T)'!J89</f>
        <v>-1653.4068297572389</v>
      </c>
      <c r="AW88" s="24"/>
      <c r="AX88" s="13" t="str">
        <f t="shared" si="15"/>
        <v>29_start</v>
      </c>
      <c r="AY88" s="13" t="s">
        <v>338</v>
      </c>
      <c r="AZ88" s="13">
        <v>70.900000000000006</v>
      </c>
      <c r="BA88" s="13">
        <v>4.8220000000000001</v>
      </c>
      <c r="BB88" s="13">
        <v>1.105</v>
      </c>
      <c r="BC88" s="13">
        <v>3.7170000000000001</v>
      </c>
      <c r="BD88" s="13">
        <v>8.5999999999999993E-2</v>
      </c>
      <c r="BE88" s="13">
        <v>5.9130000000000003</v>
      </c>
      <c r="BF88" s="13">
        <v>0</v>
      </c>
      <c r="BG88" s="13" t="s">
        <v>281</v>
      </c>
      <c r="BH88" s="13" t="s">
        <v>282</v>
      </c>
      <c r="BI88" s="13" t="s">
        <v>283</v>
      </c>
      <c r="BJ88" s="13" t="s">
        <v>284</v>
      </c>
      <c r="BK88" s="13" t="s">
        <v>285</v>
      </c>
      <c r="BL88" s="13" t="s">
        <v>286</v>
      </c>
      <c r="BM88" s="13" t="s">
        <v>287</v>
      </c>
    </row>
    <row r="89" spans="1:65" ht="17">
      <c r="A89" s="5" t="s">
        <v>86</v>
      </c>
      <c r="B89" s="50">
        <v>1.6185000000000001E-2</v>
      </c>
      <c r="C89" s="50">
        <v>8.1419000000000005E-2</v>
      </c>
      <c r="D89" s="50">
        <v>8.1419000000000005E-2</v>
      </c>
      <c r="E89" s="50">
        <v>0.18664900000000001</v>
      </c>
      <c r="F89" s="16">
        <v>0.254218</v>
      </c>
      <c r="G89" s="23">
        <v>0.788219</v>
      </c>
      <c r="H89" s="23">
        <v>0.85904899999999995</v>
      </c>
      <c r="I89" s="23">
        <v>1.644207</v>
      </c>
      <c r="J89" s="16">
        <f t="shared" si="16"/>
        <v>3.9591625806240063</v>
      </c>
      <c r="K89" s="16">
        <v>4.00349209E-2</v>
      </c>
      <c r="L89" s="16">
        <v>7.9304633700000002E-2</v>
      </c>
      <c r="M89" s="50">
        <f>ABS('DLPNO-CCSD(T1 or T0)'!DU89-'DLPNO-CCSD(T1 or T0)'!DV89)</f>
        <v>1.0427036569064879E-2</v>
      </c>
      <c r="N89" s="50">
        <f>'DLPNO-CCSD(T1 or T0)'!DW89</f>
        <v>1.0829048970569823</v>
      </c>
      <c r="O89" s="50">
        <v>9.9807000000000006</v>
      </c>
      <c r="P89" s="50">
        <f t="shared" si="13"/>
        <v>0.10019337321029587</v>
      </c>
      <c r="Q89" s="16">
        <f t="shared" si="10"/>
        <v>0.22965417270656452</v>
      </c>
      <c r="R89" s="16">
        <v>1.566E-2</v>
      </c>
      <c r="S89" s="16">
        <f t="shared" si="14"/>
        <v>8.6999999999999994E-2</v>
      </c>
      <c r="T89" s="50">
        <f>'PNO-LCCSD(T)'!V89</f>
        <v>-0.51738171012449996</v>
      </c>
      <c r="U89" s="50"/>
      <c r="V89" s="50" t="s">
        <v>120</v>
      </c>
      <c r="W89" s="50">
        <f>'DLPNO-CCSD(T1 or T0)'!CY89</f>
        <v>0.39261073012329462</v>
      </c>
      <c r="X89" s="50">
        <f>'DLPNO-CCSD(T1 or T0)'!CZ89</f>
        <v>0.67713568096849741</v>
      </c>
      <c r="Y89" s="50">
        <f>'DLPNO-CCSD(T1 or T0)'!DA89</f>
        <v>0.46138544692556849</v>
      </c>
      <c r="Z89" s="14">
        <f>'CCSD(T)'!BM90</f>
        <v>-1649.32538965869</v>
      </c>
      <c r="AA89" s="14">
        <f>'CCSD(T)'!X90</f>
        <v>-1652.4515862686401</v>
      </c>
      <c r="AB89" s="14">
        <f>'CCSD(T)'!Z90</f>
        <v>-1652.7022430414879</v>
      </c>
      <c r="AC89" s="14">
        <f>'CCSD(T)'!AB90</f>
        <v>-1652.8414495698009</v>
      </c>
      <c r="AD89" s="18" t="s">
        <v>120</v>
      </c>
      <c r="AE89" s="76">
        <f>627.5095*(Z87-Z88)</f>
        <v>-24.365224596083777</v>
      </c>
      <c r="AF89" s="76">
        <f>627.5095*(AA87-AA88)</f>
        <v>-19.859982584469368</v>
      </c>
      <c r="AG89" s="76">
        <f>627.5095*(AB87-AB88)</f>
        <v>-20.922709147133713</v>
      </c>
      <c r="AH89" s="76">
        <f>627.5095*(AC87-AC88)</f>
        <v>-20.361373337043155</v>
      </c>
      <c r="AI89" s="76">
        <f>'DLPNO-CCSD(T1 or T0)'!DO89</f>
        <v>0.24918804349642798</v>
      </c>
      <c r="AJ89" s="25" t="s">
        <v>86</v>
      </c>
      <c r="AK89" s="49">
        <v>1.6122000000000001E-2</v>
      </c>
      <c r="AL89" s="49">
        <v>7.7235999999999999E-2</v>
      </c>
      <c r="AM89" s="49">
        <v>7.7235999999999999E-2</v>
      </c>
      <c r="AN89" s="49">
        <v>0.18623000000000001</v>
      </c>
      <c r="AO89" s="49">
        <v>0.254218</v>
      </c>
      <c r="AP89" s="16">
        <f t="shared" si="12"/>
        <v>4.0548467181869832</v>
      </c>
      <c r="AQ89" s="16"/>
      <c r="AR89" s="16"/>
      <c r="AS89" s="42">
        <f>'CCSD(T)'!D90</f>
        <v>-1649.45344245</v>
      </c>
      <c r="AT89" s="42">
        <f>'CCSD(T)'!F90</f>
        <v>-1652.9917449699999</v>
      </c>
      <c r="AU89" s="42">
        <f>'CCSD(T)'!H90</f>
        <v>-1653.2224558243711</v>
      </c>
      <c r="AV89" s="42">
        <f>'CCSD(T)'!J90</f>
        <v>-1653.3817423645362</v>
      </c>
      <c r="AW89" s="24"/>
      <c r="AX89" s="13" t="str">
        <f t="shared" si="15"/>
        <v>29_ts</v>
      </c>
      <c r="AY89" s="13" t="s">
        <v>339</v>
      </c>
      <c r="AZ89" s="13">
        <v>70.900000000000006</v>
      </c>
      <c r="BA89" s="13">
        <v>4.8289999999999997</v>
      </c>
      <c r="BB89" s="13">
        <v>1.109</v>
      </c>
      <c r="BC89" s="13">
        <v>3.7189999999999999</v>
      </c>
      <c r="BD89" s="13">
        <v>8.6999999999999994E-2</v>
      </c>
      <c r="BE89" s="13">
        <v>5.9290000000000003</v>
      </c>
      <c r="BF89" s="13">
        <v>0</v>
      </c>
      <c r="BG89" s="13" t="s">
        <v>281</v>
      </c>
      <c r="BH89" s="13" t="s">
        <v>282</v>
      </c>
      <c r="BI89" s="13" t="s">
        <v>283</v>
      </c>
      <c r="BJ89" s="13" t="s">
        <v>284</v>
      </c>
      <c r="BK89" s="13" t="s">
        <v>285</v>
      </c>
      <c r="BL89" s="13" t="s">
        <v>286</v>
      </c>
      <c r="BM89" s="13" t="s">
        <v>287</v>
      </c>
    </row>
    <row r="90" spans="1:65" ht="17">
      <c r="A90" s="5" t="s">
        <v>87</v>
      </c>
      <c r="B90" s="50">
        <v>1.4980207246999999E-2</v>
      </c>
      <c r="C90" s="50">
        <v>6.7859007917000003E-2</v>
      </c>
      <c r="D90" s="50">
        <v>6.7859007917000003E-2</v>
      </c>
      <c r="E90" s="50">
        <v>0.18723435330999999</v>
      </c>
      <c r="F90" s="16">
        <v>0.14202600000000001</v>
      </c>
      <c r="G90" s="23">
        <v>0.57956600000000003</v>
      </c>
      <c r="H90" s="23">
        <v>0.63982600000000001</v>
      </c>
      <c r="I90" s="23">
        <v>1.2679940000000001</v>
      </c>
      <c r="J90" s="16">
        <f t="shared" si="16"/>
        <v>3.8233563478893253</v>
      </c>
      <c r="K90" s="50">
        <v>2.9772281099999999E-2</v>
      </c>
      <c r="L90" s="50">
        <v>7.18324501E-2</v>
      </c>
      <c r="M90" s="50">
        <f>ABS('DLPNO-CCSD(T1 or T0)'!DU90-'DLPNO-CCSD(T1 or T0)'!DV90)</f>
        <v>7.4746170569376519E-3</v>
      </c>
      <c r="N90" s="50">
        <f>'DLPNO-CCSD(T1 or T0)'!DW90</f>
        <v>1.0861399679186527</v>
      </c>
      <c r="O90" s="50">
        <v>10.6799</v>
      </c>
      <c r="P90" s="50">
        <f t="shared" si="13"/>
        <v>9.363383552280452E-2</v>
      </c>
      <c r="Q90" s="16">
        <f t="shared" si="10"/>
        <v>0.20966907962771461</v>
      </c>
      <c r="R90" s="16">
        <v>1.477E-2</v>
      </c>
      <c r="S90" s="16">
        <f t="shared" si="14"/>
        <v>8.4000000000000005E-2</v>
      </c>
      <c r="T90" s="50">
        <f>'PNO-LCCSD(T)'!V90</f>
        <v>-8.1106515909961985E-2</v>
      </c>
      <c r="U90" s="50"/>
      <c r="V90" s="50" t="s">
        <v>118</v>
      </c>
      <c r="W90" s="50">
        <f>'DLPNO-CCSD(T1 or T0)'!CY90</f>
        <v>-9.9855944672455621E-3</v>
      </c>
      <c r="X90" s="50">
        <f>'DLPNO-CCSD(T1 or T0)'!CZ90</f>
        <v>-5.4918132217260052E-2</v>
      </c>
      <c r="Y90" s="50">
        <f>'DLPNO-CCSD(T1 or T0)'!DA90</f>
        <v>-3.7843195306567878E-2</v>
      </c>
      <c r="Z90" s="14">
        <f>'CCSD(T)'!BM91</f>
        <v>-1058.23727585862</v>
      </c>
      <c r="AA90" s="14">
        <f>'CCSD(T)'!X91</f>
        <v>-1060.4477550886199</v>
      </c>
      <c r="AB90" s="14">
        <f>'CCSD(T)'!Z91</f>
        <v>-1060.650730608284</v>
      </c>
      <c r="AC90" s="14">
        <f>'CCSD(T)'!AB91</f>
        <v>-1060.746673835112</v>
      </c>
      <c r="AD90" s="18" t="s">
        <v>118</v>
      </c>
      <c r="AE90" s="76">
        <f>627.5095*(Z92-Z91)</f>
        <v>16.107965250730601</v>
      </c>
      <c r="AF90" s="76">
        <f>627.5095*(AA92-AA91)</f>
        <v>15.548910799782524</v>
      </c>
      <c r="AG90" s="76">
        <f>627.5095*(AB92-AB91)</f>
        <v>15.829445496157101</v>
      </c>
      <c r="AH90" s="76">
        <f>627.5095*(AC92-AC91)</f>
        <v>15.460198142566073</v>
      </c>
      <c r="AI90" s="76">
        <f>'DLPNO-CCSD(T1 or T0)'!DO90</f>
        <v>-0.67073941044438534</v>
      </c>
      <c r="AJ90" s="25" t="s">
        <v>87</v>
      </c>
      <c r="AK90" s="48">
        <v>1.4326E-2</v>
      </c>
      <c r="AL90" s="49">
        <v>6.8350999999999995E-2</v>
      </c>
      <c r="AM90" s="49">
        <v>6.8350999999999995E-2</v>
      </c>
      <c r="AN90" s="49">
        <v>0.18676899999999999</v>
      </c>
      <c r="AO90" s="49">
        <v>0.14202600000000001</v>
      </c>
      <c r="AP90" s="16">
        <f t="shared" si="12"/>
        <v>3.8194294850006787</v>
      </c>
      <c r="AQ90" s="16"/>
      <c r="AR90" s="16"/>
      <c r="AS90" s="42">
        <f>'CCSD(T)'!D91</f>
        <v>-1058.31963395598</v>
      </c>
      <c r="AT90" s="42">
        <f>'CCSD(T)'!F91</f>
        <v>-1060.93614642598</v>
      </c>
      <c r="AU90" s="42">
        <f>'CCSD(T)'!H91</f>
        <v>-1061.1201155009849</v>
      </c>
      <c r="AV90" s="42">
        <f>'CCSD(T)'!J91</f>
        <v>-1061.2313255065808</v>
      </c>
      <c r="AW90" s="24"/>
      <c r="AX90" s="13" t="str">
        <f t="shared" si="15"/>
        <v>30_end</v>
      </c>
      <c r="AY90" s="13" t="s">
        <v>340</v>
      </c>
      <c r="AZ90" s="13">
        <v>54.9</v>
      </c>
      <c r="BA90" s="13">
        <v>3.8679999999999999</v>
      </c>
      <c r="BB90" s="13">
        <v>0.81100000000000005</v>
      </c>
      <c r="BC90" s="13">
        <v>3.0569999999999999</v>
      </c>
      <c r="BD90" s="13">
        <v>8.4000000000000005E-2</v>
      </c>
      <c r="BE90" s="13">
        <v>4.59</v>
      </c>
      <c r="BF90" s="13">
        <v>0</v>
      </c>
      <c r="BG90" s="13" t="s">
        <v>281</v>
      </c>
      <c r="BH90" s="13" t="s">
        <v>282</v>
      </c>
      <c r="BI90" s="13" t="s">
        <v>283</v>
      </c>
      <c r="BJ90" s="13" t="s">
        <v>284</v>
      </c>
      <c r="BK90" s="13" t="s">
        <v>285</v>
      </c>
      <c r="BL90" s="13" t="s">
        <v>286</v>
      </c>
      <c r="BM90" s="13" t="s">
        <v>287</v>
      </c>
    </row>
    <row r="91" spans="1:65" ht="17">
      <c r="A91" s="5" t="s">
        <v>88</v>
      </c>
      <c r="B91" s="50">
        <v>1.4991126019E-2</v>
      </c>
      <c r="C91" s="50">
        <v>6.5712253821000002E-2</v>
      </c>
      <c r="D91" s="50">
        <v>6.5712253821000002E-2</v>
      </c>
      <c r="E91" s="50">
        <v>0.187621606902</v>
      </c>
      <c r="F91" s="16">
        <v>0.129269</v>
      </c>
      <c r="G91" s="23">
        <v>0.57013400000000003</v>
      </c>
      <c r="H91" s="23">
        <v>0.62710399999999999</v>
      </c>
      <c r="I91" s="23">
        <v>1.289385</v>
      </c>
      <c r="J91" s="16">
        <f t="shared" si="16"/>
        <v>3.8660137100151379</v>
      </c>
      <c r="K91" s="50">
        <v>3.32294536E-2</v>
      </c>
      <c r="L91" s="50">
        <v>7.4739473900000006E-2</v>
      </c>
      <c r="M91" s="50">
        <f>ABS('DLPNO-CCSD(T1 or T0)'!DU91-'DLPNO-CCSD(T1 or T0)'!DV91)</f>
        <v>7.7417561359646447E-3</v>
      </c>
      <c r="N91" s="50">
        <f>'DLPNO-CCSD(T1 or T0)'!DW91</f>
        <v>1.0878662325097557</v>
      </c>
      <c r="O91" s="50">
        <v>10.1798</v>
      </c>
      <c r="P91" s="50">
        <f t="shared" si="13"/>
        <v>9.8233757048272072E-2</v>
      </c>
      <c r="Q91" s="16">
        <f t="shared" si="10"/>
        <v>0.21151374967874581</v>
      </c>
      <c r="R91" s="16">
        <v>1.498E-2</v>
      </c>
      <c r="S91" s="16">
        <f t="shared" si="14"/>
        <v>8.5000000000000006E-2</v>
      </c>
      <c r="T91" s="50">
        <f>'PNO-LCCSD(T)'!V91</f>
        <v>-0.58925718037951569</v>
      </c>
      <c r="U91" s="50"/>
      <c r="V91" s="50" t="s">
        <v>119</v>
      </c>
      <c r="W91" s="50">
        <f>'DLPNO-CCSD(T1 or T0)'!CY91</f>
        <v>-3.7537336456711756E-2</v>
      </c>
      <c r="X91" s="50">
        <f>'DLPNO-CCSD(T1 or T0)'!CZ91</f>
        <v>0.11004598165585122</v>
      </c>
      <c r="Y91" s="50">
        <f>'DLPNO-CCSD(T1 or T0)'!DA91</f>
        <v>-4.0511391416313103E-2</v>
      </c>
      <c r="Z91" s="14">
        <f>'CCSD(T)'!BM92</f>
        <v>-1058.2059120604799</v>
      </c>
      <c r="AA91" s="14">
        <f>'CCSD(T)'!X92</f>
        <v>-1060.43232517049</v>
      </c>
      <c r="AB91" s="14">
        <f>'CCSD(T)'!Z92</f>
        <v>-1060.63251644979</v>
      </c>
      <c r="AC91" s="14">
        <f>'CCSD(T)'!AB92</f>
        <v>-1060.7301019780709</v>
      </c>
      <c r="AD91" s="18" t="s">
        <v>119</v>
      </c>
      <c r="AE91" s="76">
        <f>627.5095*(Z92-Z90)</f>
        <v>35.789046539720417</v>
      </c>
      <c r="AF91" s="76">
        <f>627.5095*(AA92-AA90)</f>
        <v>25.231331010541684</v>
      </c>
      <c r="AG91" s="76">
        <f>627.5095*(AB92-AB90)</f>
        <v>27.259002985614693</v>
      </c>
      <c r="AH91" s="76">
        <f>627.5095*(AC92-AC90)</f>
        <v>25.859195868480505</v>
      </c>
      <c r="AI91" s="76">
        <f>'DLPNO-CCSD(T1 or T0)'!DO91</f>
        <v>0.47042735441770489</v>
      </c>
      <c r="AJ91" s="25" t="s">
        <v>88</v>
      </c>
      <c r="AK91" s="48">
        <v>1.4274E-2</v>
      </c>
      <c r="AL91" s="49">
        <v>6.1275999999999997E-2</v>
      </c>
      <c r="AM91" s="49">
        <v>6.1275999999999997E-2</v>
      </c>
      <c r="AN91" s="49">
        <v>0.18703900000000001</v>
      </c>
      <c r="AO91" s="49">
        <v>0.129269</v>
      </c>
      <c r="AP91" s="16">
        <f t="shared" si="12"/>
        <v>3.8681861923581455</v>
      </c>
      <c r="AQ91" s="16">
        <v>2.57084731E-2</v>
      </c>
      <c r="AR91" s="16">
        <v>7.4392064600000002E-2</v>
      </c>
      <c r="AS91" s="42">
        <f>'CCSD(T)'!D92</f>
        <v>-1058.2928677008099</v>
      </c>
      <c r="AT91" s="42">
        <f>'CCSD(T)'!F92</f>
        <v>-1060.9232453808099</v>
      </c>
      <c r="AU91" s="42">
        <f>'CCSD(T)'!H92</f>
        <v>-1061.1038647326789</v>
      </c>
      <c r="AV91" s="42">
        <f>'CCSD(T)'!J92</f>
        <v>-1061.2169746332909</v>
      </c>
      <c r="AW91" s="24"/>
      <c r="AX91" s="13" t="str">
        <f t="shared" si="15"/>
        <v>30_start</v>
      </c>
      <c r="AY91" s="13" t="s">
        <v>341</v>
      </c>
      <c r="AZ91" s="13">
        <v>54.9</v>
      </c>
      <c r="BA91" s="13">
        <v>3.891</v>
      </c>
      <c r="BB91" s="13">
        <v>0.82299999999999995</v>
      </c>
      <c r="BC91" s="13">
        <v>3.0680000000000001</v>
      </c>
      <c r="BD91" s="13">
        <v>8.5000000000000006E-2</v>
      </c>
      <c r="BE91" s="13">
        <v>4.6399999999999997</v>
      </c>
      <c r="BF91" s="13">
        <v>0</v>
      </c>
      <c r="BG91" s="13" t="s">
        <v>281</v>
      </c>
      <c r="BH91" s="13" t="s">
        <v>282</v>
      </c>
      <c r="BI91" s="13" t="s">
        <v>283</v>
      </c>
      <c r="BJ91" s="13" t="s">
        <v>284</v>
      </c>
      <c r="BK91" s="13" t="s">
        <v>285</v>
      </c>
      <c r="BL91" s="13" t="s">
        <v>286</v>
      </c>
      <c r="BM91" s="13" t="s">
        <v>287</v>
      </c>
    </row>
    <row r="92" spans="1:65" ht="17">
      <c r="A92" s="5" t="s">
        <v>89</v>
      </c>
      <c r="B92" s="50">
        <v>1.4671019992E-2</v>
      </c>
      <c r="C92" s="50">
        <v>6.5242894452000003E-2</v>
      </c>
      <c r="D92" s="50">
        <v>6.5242894452000003E-2</v>
      </c>
      <c r="E92" s="50">
        <v>0.18742567733500001</v>
      </c>
      <c r="F92" s="16">
        <v>0.101674</v>
      </c>
      <c r="G92" s="23">
        <v>0.52523399999999998</v>
      </c>
      <c r="H92" s="23">
        <v>0.57915799999999995</v>
      </c>
      <c r="I92" s="23">
        <v>1.2372460000000001</v>
      </c>
      <c r="J92" s="16">
        <f t="shared" si="16"/>
        <v>3.8877355570740693</v>
      </c>
      <c r="K92" s="17">
        <v>2.5500470300000001E-2</v>
      </c>
      <c r="L92" s="17">
        <v>6.6261554400000006E-2</v>
      </c>
      <c r="M92" s="50">
        <f>ABS('DLPNO-CCSD(T1 or T0)'!DU92-'DLPNO-CCSD(T1 or T0)'!DV92)</f>
        <v>7.7145454930823282E-3</v>
      </c>
      <c r="N92" s="50">
        <f>'DLPNO-CCSD(T1 or T0)'!DW92</f>
        <v>1.0869063684674798</v>
      </c>
      <c r="O92" s="50">
        <v>10.5541</v>
      </c>
      <c r="P92" s="50">
        <f t="shared" si="13"/>
        <v>9.4749907618840071E-2</v>
      </c>
      <c r="Q92" s="16">
        <f t="shared" ref="Q92:Q107" si="17">BB92/BA92</f>
        <v>0.21181001283697046</v>
      </c>
      <c r="R92" s="16">
        <v>1.5010000000000001E-2</v>
      </c>
      <c r="S92" s="16">
        <f t="shared" si="14"/>
        <v>8.5000000000000006E-2</v>
      </c>
      <c r="T92" s="50">
        <f>'PNO-LCCSD(T)'!V92</f>
        <v>0.50815066446955548</v>
      </c>
      <c r="U92" s="50"/>
      <c r="V92" s="50" t="s">
        <v>120</v>
      </c>
      <c r="W92" s="50">
        <f>'DLPNO-CCSD(T1 or T0)'!CY92</f>
        <v>2.755174198946797E-2</v>
      </c>
      <c r="X92" s="50">
        <f>'DLPNO-CCSD(T1 or T0)'!CZ92</f>
        <v>-0.16496411387311127</v>
      </c>
      <c r="Y92" s="50">
        <f>'DLPNO-CCSD(T1 or T0)'!DA92</f>
        <v>2.6681961097434481E-3</v>
      </c>
      <c r="Z92" s="14">
        <f>'CCSD(T)'!BM93</f>
        <v>-1058.1802423849599</v>
      </c>
      <c r="AA92" s="14">
        <f>'CCSD(T)'!X93</f>
        <v>-1060.4075464049099</v>
      </c>
      <c r="AB92" s="14">
        <f>'CCSD(T)'!Z93</f>
        <v>-1060.607290623733</v>
      </c>
      <c r="AC92" s="14">
        <f>'CCSD(T)'!AB93</f>
        <v>-1060.7054645851031</v>
      </c>
      <c r="AD92" s="18" t="s">
        <v>120</v>
      </c>
      <c r="AE92" s="76">
        <f>627.5095*(Z90-Z91)</f>
        <v>-19.681081288989812</v>
      </c>
      <c r="AF92" s="76">
        <f>627.5095*(AA90-AA91)</f>
        <v>-9.6824202107591599</v>
      </c>
      <c r="AG92" s="76">
        <f>627.5095*(AB90-AB91)</f>
        <v>-11.429557489457594</v>
      </c>
      <c r="AH92" s="76">
        <f>627.5095*(AC90-AC91)</f>
        <v>-10.398997725914432</v>
      </c>
      <c r="AI92" s="76">
        <f>'DLPNO-CCSD(T1 or T0)'!DO92</f>
        <v>-1.1411667648620885</v>
      </c>
      <c r="AJ92" s="25" t="s">
        <v>89</v>
      </c>
      <c r="AK92" s="48">
        <v>1.38E-2</v>
      </c>
      <c r="AL92" s="49">
        <v>5.9264999999999998E-2</v>
      </c>
      <c r="AM92" s="49">
        <v>5.9264999999999998E-2</v>
      </c>
      <c r="AN92" s="49">
        <v>0.18690200000000001</v>
      </c>
      <c r="AO92" s="49">
        <v>0.101674</v>
      </c>
      <c r="AP92" s="16">
        <f t="shared" si="12"/>
        <v>3.8947443158750041</v>
      </c>
      <c r="AQ92" s="16">
        <v>1.9519068399999999E-2</v>
      </c>
      <c r="AR92" s="16">
        <v>6.67669969E-2</v>
      </c>
      <c r="AS92" s="42">
        <f>'CCSD(T)'!D93</f>
        <v>-1058.26995558675</v>
      </c>
      <c r="AT92" s="42">
        <f>'CCSD(T)'!F93</f>
        <v>-1060.9054350367501</v>
      </c>
      <c r="AU92" s="42">
        <f>'CCSD(T)'!H93</f>
        <v>-1061.085542703956</v>
      </c>
      <c r="AV92" s="42">
        <f>'CCSD(T)'!J93</f>
        <v>-1061.199646681335</v>
      </c>
      <c r="AW92" s="24"/>
      <c r="AX92" s="13" t="str">
        <f t="shared" si="15"/>
        <v>30_ts</v>
      </c>
      <c r="AY92" s="13" t="s">
        <v>342</v>
      </c>
      <c r="AZ92" s="13">
        <v>54.9</v>
      </c>
      <c r="BA92" s="13">
        <v>3.895</v>
      </c>
      <c r="BB92" s="13">
        <v>0.82499999999999996</v>
      </c>
      <c r="BC92" s="13">
        <v>3.07</v>
      </c>
      <c r="BD92" s="13">
        <v>8.5000000000000006E-2</v>
      </c>
      <c r="BE92" s="13">
        <v>4.6500000000000004</v>
      </c>
      <c r="BF92" s="13">
        <v>0</v>
      </c>
      <c r="BG92" s="13" t="s">
        <v>281</v>
      </c>
      <c r="BH92" s="13" t="s">
        <v>282</v>
      </c>
      <c r="BI92" s="13" t="s">
        <v>283</v>
      </c>
      <c r="BJ92" s="13" t="s">
        <v>284</v>
      </c>
      <c r="BK92" s="13" t="s">
        <v>285</v>
      </c>
      <c r="BL92" s="13" t="s">
        <v>286</v>
      </c>
      <c r="BM92" s="13" t="s">
        <v>287</v>
      </c>
    </row>
    <row r="93" spans="1:65" ht="17">
      <c r="A93" s="5" t="s">
        <v>90</v>
      </c>
      <c r="B93" s="50">
        <v>1.3247057083000001E-2</v>
      </c>
      <c r="C93" s="50">
        <v>5.4518829077000001E-2</v>
      </c>
      <c r="D93" s="50">
        <v>5.4518829077000001E-2</v>
      </c>
      <c r="E93" s="50">
        <v>0.187397857591</v>
      </c>
      <c r="F93" s="16">
        <v>7.8666E-2</v>
      </c>
      <c r="G93" s="23">
        <v>0.47619</v>
      </c>
      <c r="H93" s="23">
        <v>0.53138700000000005</v>
      </c>
      <c r="I93" s="23">
        <v>1.164588</v>
      </c>
      <c r="J93" s="16">
        <f t="shared" si="16"/>
        <v>3.9413525351192198</v>
      </c>
      <c r="K93" s="50">
        <v>1.50383837E-2</v>
      </c>
      <c r="L93" s="50">
        <v>4.1418372199999998E-2</v>
      </c>
      <c r="M93" s="50">
        <f>ABS('DLPNO-CCSD(T1 or T0)'!DU93-'DLPNO-CCSD(T1 or T0)'!DV93)</f>
        <v>7.2200986679666346E-3</v>
      </c>
      <c r="N93" s="50">
        <f>'DLPNO-CCSD(T1 or T0)'!DW93</f>
        <v>1.0786135982536229</v>
      </c>
      <c r="O93" s="50">
        <v>11.2616</v>
      </c>
      <c r="P93" s="50">
        <f t="shared" si="13"/>
        <v>8.8797328976344389E-2</v>
      </c>
      <c r="Q93" s="16">
        <f t="shared" si="17"/>
        <v>0.21512219959266801</v>
      </c>
      <c r="R93" s="16">
        <v>1.537E-2</v>
      </c>
      <c r="S93" s="16">
        <f t="shared" si="14"/>
        <v>8.5000000000000006E-2</v>
      </c>
      <c r="T93" s="50">
        <f>'PNO-LCCSD(T)'!V93</f>
        <v>-0.63061558499095671</v>
      </c>
      <c r="U93" s="50"/>
      <c r="V93" s="50" t="s">
        <v>118</v>
      </c>
      <c r="W93" s="50">
        <f>'DLPNO-CCSD(T1 or T0)'!CY93</f>
        <v>0.14997815910765588</v>
      </c>
      <c r="X93" s="50">
        <f>'DLPNO-CCSD(T1 or T0)'!CZ93</f>
        <v>9.9364330136273438E-2</v>
      </c>
      <c r="Y93" s="50">
        <f>'DLPNO-CCSD(T1 or T0)'!DA93</f>
        <v>0.17577001937779801</v>
      </c>
      <c r="Z93" s="14">
        <f>'CCSD(T)'!BM94</f>
        <v>-1058.18887454372</v>
      </c>
      <c r="AA93" s="14">
        <f>'CCSD(T)'!X94</f>
        <v>-1060.45358655364</v>
      </c>
      <c r="AB93" s="14">
        <f>'CCSD(T)'!Z94</f>
        <v>-1060.6464873812959</v>
      </c>
      <c r="AC93" s="14">
        <f>'CCSD(T)'!AB94</f>
        <v>-1060.747324930474</v>
      </c>
      <c r="AD93" s="18" t="s">
        <v>118</v>
      </c>
      <c r="AE93" s="76">
        <f>627.5095*(Z95-Z94)</f>
        <v>21.613468970388329</v>
      </c>
      <c r="AF93" s="76">
        <f>627.5095*(AA95-AA94)</f>
        <v>3.1258029129156442</v>
      </c>
      <c r="AG93" s="76">
        <f>627.5095*(AB95-AB94)</f>
        <v>6.495302265173736</v>
      </c>
      <c r="AH93" s="76">
        <f>627.5095*(AC95-AC94)</f>
        <v>4.8767708120955859</v>
      </c>
      <c r="AI93" s="76">
        <f>'DLPNO-CCSD(T1 or T0)'!DO93</f>
        <v>-0.41482974089736047</v>
      </c>
      <c r="AJ93" s="25" t="s">
        <v>90</v>
      </c>
      <c r="AK93" s="49"/>
      <c r="AL93" s="49"/>
      <c r="AM93" s="49"/>
      <c r="AN93" s="49"/>
      <c r="AO93" s="49">
        <v>7.8666E-2</v>
      </c>
      <c r="AP93" s="16">
        <f t="shared" si="12"/>
        <v>3.9803060231598497</v>
      </c>
      <c r="AQ93" s="16"/>
      <c r="AR93" s="16"/>
      <c r="AS93" s="42">
        <f>'CCSD(T)'!D94</f>
        <v>-1058.2755905689901</v>
      </c>
      <c r="AT93" s="42">
        <f>'CCSD(T)'!F94</f>
        <v>-1060.94139276899</v>
      </c>
      <c r="AU93" s="42">
        <f>'CCSD(T)'!H94</f>
        <v>-1061.115550391213</v>
      </c>
      <c r="AV93" s="42">
        <f>'CCSD(T)'!J94</f>
        <v>-1061.2332752944881</v>
      </c>
      <c r="AW93" s="24"/>
      <c r="AX93" s="13" t="str">
        <f t="shared" si="15"/>
        <v>31_end</v>
      </c>
      <c r="AY93" s="13" t="s">
        <v>343</v>
      </c>
      <c r="AZ93" s="13">
        <v>54.9</v>
      </c>
      <c r="BA93" s="13">
        <v>3.9279999999999999</v>
      </c>
      <c r="BB93" s="13">
        <v>0.84499999999999997</v>
      </c>
      <c r="BC93" s="13">
        <v>3.0840000000000001</v>
      </c>
      <c r="BD93" s="13">
        <v>8.5000000000000006E-2</v>
      </c>
      <c r="BE93" s="13">
        <v>4.726</v>
      </c>
      <c r="BF93" s="13">
        <v>0</v>
      </c>
      <c r="BG93" s="13" t="s">
        <v>281</v>
      </c>
      <c r="BH93" s="13" t="s">
        <v>282</v>
      </c>
      <c r="BI93" s="13" t="s">
        <v>283</v>
      </c>
      <c r="BJ93" s="13" t="s">
        <v>284</v>
      </c>
      <c r="BK93" s="13" t="s">
        <v>285</v>
      </c>
      <c r="BL93" s="13" t="s">
        <v>286</v>
      </c>
      <c r="BM93" s="13" t="s">
        <v>287</v>
      </c>
    </row>
    <row r="94" spans="1:65" ht="17">
      <c r="A94" s="5" t="s">
        <v>91</v>
      </c>
      <c r="B94" s="50">
        <v>1.4991126021000001E-2</v>
      </c>
      <c r="C94" s="50">
        <v>6.5712253834999998E-2</v>
      </c>
      <c r="D94" s="50">
        <v>6.5712253834999998E-2</v>
      </c>
      <c r="E94" s="50">
        <v>0.18762160690400001</v>
      </c>
      <c r="F94" s="16">
        <v>0.129269</v>
      </c>
      <c r="G94" s="23">
        <v>0.57013400000000003</v>
      </c>
      <c r="H94" s="23">
        <v>0.62710399999999999</v>
      </c>
      <c r="I94" s="23">
        <v>1.289385</v>
      </c>
      <c r="J94" s="16">
        <f t="shared" si="16"/>
        <v>3.8660139868492078</v>
      </c>
      <c r="K94" s="50">
        <v>3.3229453700000001E-2</v>
      </c>
      <c r="L94" s="50">
        <v>7.4739473900000006E-2</v>
      </c>
      <c r="M94" s="50">
        <f>ABS('DLPNO-CCSD(T1 or T0)'!DU94-'DLPNO-CCSD(T1 or T0)'!DV94)</f>
        <v>7.7417561359646447E-3</v>
      </c>
      <c r="N94" s="50">
        <f>'DLPNO-CCSD(T1 or T0)'!DW94</f>
        <v>1.0878662325097557</v>
      </c>
      <c r="O94" s="50">
        <v>10.1798</v>
      </c>
      <c r="P94" s="50">
        <f t="shared" si="13"/>
        <v>9.8233757048272072E-2</v>
      </c>
      <c r="Q94" s="16">
        <f t="shared" si="17"/>
        <v>0.21151374967874581</v>
      </c>
      <c r="R94" s="16">
        <v>1.498E-2</v>
      </c>
      <c r="S94" s="16">
        <f t="shared" si="14"/>
        <v>8.5000000000000006E-2</v>
      </c>
      <c r="T94" s="50">
        <f>'PNO-LCCSD(T)'!V94</f>
        <v>-0.60121087726653144</v>
      </c>
      <c r="U94" s="50"/>
      <c r="V94" s="50" t="s">
        <v>119</v>
      </c>
      <c r="W94" s="50">
        <f>'DLPNO-CCSD(T1 or T0)'!CY94</f>
        <v>-5.8380790469758637E-3</v>
      </c>
      <c r="X94" s="50">
        <f>'DLPNO-CCSD(T1 or T0)'!CZ94</f>
        <v>0.24627404889336013</v>
      </c>
      <c r="Y94" s="50">
        <f>'DLPNO-CCSD(T1 or T0)'!DA94</f>
        <v>-4.6652789053709398E-3</v>
      </c>
      <c r="Z94" s="14">
        <f>'CCSD(T)'!BM95</f>
        <v>-1058.2059120604599</v>
      </c>
      <c r="AA94" s="14">
        <f>'CCSD(T)'!X95</f>
        <v>-1060.4323251604799</v>
      </c>
      <c r="AB94" s="14">
        <f>'CCSD(T)'!Z95</f>
        <v>-1060.6325164413249</v>
      </c>
      <c r="AC94" s="14">
        <f>'CCSD(T)'!AB95</f>
        <v>-1060.730101976535</v>
      </c>
      <c r="AD94" s="18" t="s">
        <v>119</v>
      </c>
      <c r="AE94" s="76">
        <f>627.5095*(Z95-Z93)</f>
        <v>10.922265359662543</v>
      </c>
      <c r="AF94" s="76">
        <f>627.5095*(AA95-AA93)</f>
        <v>16.467529104115091</v>
      </c>
      <c r="AG94" s="76">
        <f>627.5095*(AB95-AB93)</f>
        <v>15.262199820863161</v>
      </c>
      <c r="AH94" s="76">
        <f>627.5095*(AC95-AC93)</f>
        <v>15.6843380268343</v>
      </c>
      <c r="AI94" s="76">
        <f>'DLPNO-CCSD(T1 or T0)'!DO94</f>
        <v>0.11180985225593432</v>
      </c>
      <c r="AJ94" s="25" t="s">
        <v>91</v>
      </c>
      <c r="AK94" s="49"/>
      <c r="AL94" s="49"/>
      <c r="AM94" s="49"/>
      <c r="AN94" s="49"/>
      <c r="AO94" s="49">
        <v>0.129269</v>
      </c>
      <c r="AP94" s="16">
        <f t="shared" si="12"/>
        <v>3.8681864023896066</v>
      </c>
      <c r="AQ94" s="16"/>
      <c r="AR94" s="16"/>
      <c r="AS94" s="42">
        <f>'CCSD(T)'!D95</f>
        <v>-1058.2928677008099</v>
      </c>
      <c r="AT94" s="42">
        <f>'CCSD(T)'!F95</f>
        <v>-1060.9232453408099</v>
      </c>
      <c r="AU94" s="42">
        <f>'CCSD(T)'!H95</f>
        <v>-1061.10386472399</v>
      </c>
      <c r="AV94" s="42">
        <f>'CCSD(T)'!J95</f>
        <v>-1061.2169746306411</v>
      </c>
      <c r="AW94" s="24"/>
      <c r="AX94" s="13" t="str">
        <f t="shared" si="15"/>
        <v>31_start</v>
      </c>
      <c r="AY94" s="13" t="s">
        <v>344</v>
      </c>
      <c r="AZ94" s="13">
        <v>54.9</v>
      </c>
      <c r="BA94" s="13">
        <v>3.891</v>
      </c>
      <c r="BB94" s="13">
        <v>0.82299999999999995</v>
      </c>
      <c r="BC94" s="13">
        <v>3.0680000000000001</v>
      </c>
      <c r="BD94" s="13">
        <v>8.5000000000000006E-2</v>
      </c>
      <c r="BE94" s="13">
        <v>4.6399999999999997</v>
      </c>
      <c r="BF94" s="13">
        <v>0</v>
      </c>
      <c r="BG94" s="13" t="s">
        <v>281</v>
      </c>
      <c r="BH94" s="13" t="s">
        <v>282</v>
      </c>
      <c r="BI94" s="13" t="s">
        <v>283</v>
      </c>
      <c r="BJ94" s="13" t="s">
        <v>284</v>
      </c>
      <c r="BK94" s="13" t="s">
        <v>285</v>
      </c>
      <c r="BL94" s="13" t="s">
        <v>286</v>
      </c>
      <c r="BM94" s="13" t="s">
        <v>287</v>
      </c>
    </row>
    <row r="95" spans="1:65" ht="17">
      <c r="A95" s="5" t="s">
        <v>92</v>
      </c>
      <c r="B95" s="50">
        <v>1.4491117922E-2</v>
      </c>
      <c r="C95" s="50">
        <v>7.0035336175999996E-2</v>
      </c>
      <c r="D95" s="50">
        <v>7.0035336175999996E-2</v>
      </c>
      <c r="E95" s="50">
        <v>0.187396595887</v>
      </c>
      <c r="F95" s="16">
        <v>0.113025</v>
      </c>
      <c r="G95" s="23">
        <v>0.54527899999999996</v>
      </c>
      <c r="H95" s="23">
        <v>0.60023300000000002</v>
      </c>
      <c r="I95" s="23">
        <v>1.257649</v>
      </c>
      <c r="J95" s="16">
        <f t="shared" si="16"/>
        <v>3.9267058417491421</v>
      </c>
      <c r="K95" s="50">
        <v>3.6153836799999998E-2</v>
      </c>
      <c r="L95" s="50">
        <v>6.72580277E-2</v>
      </c>
      <c r="M95" s="50">
        <f>ABS('DLPNO-CCSD(T1 or T0)'!DU95-'DLPNO-CCSD(T1 or T0)'!DV95)</f>
        <v>7.6199959249391575E-3</v>
      </c>
      <c r="N95" s="50">
        <f>'DLPNO-CCSD(T1 or T0)'!DW95</f>
        <v>1.0839498888813879</v>
      </c>
      <c r="O95" s="50">
        <v>10.5662</v>
      </c>
      <c r="P95" s="50">
        <f t="shared" si="13"/>
        <v>9.4641403721299991E-2</v>
      </c>
      <c r="Q95" s="16">
        <f t="shared" si="17"/>
        <v>0.2144130379424497</v>
      </c>
      <c r="R95" s="16">
        <v>1.533E-2</v>
      </c>
      <c r="S95" s="16">
        <f t="shared" si="14"/>
        <v>8.5000000000000006E-2</v>
      </c>
      <c r="T95" s="50">
        <f>'PNO-LCCSD(T)'!V95</f>
        <v>-3.9404707724425947E-2</v>
      </c>
      <c r="U95" s="50"/>
      <c r="V95" s="50" t="s">
        <v>120</v>
      </c>
      <c r="W95" s="50">
        <f>'DLPNO-CCSD(T1 or T0)'!CY95</f>
        <v>0.15581623815463175</v>
      </c>
      <c r="X95" s="50">
        <f>'DLPNO-CCSD(T1 or T0)'!CZ95</f>
        <v>-0.14690971875708669</v>
      </c>
      <c r="Y95" s="50">
        <f>'DLPNO-CCSD(T1 or T0)'!DA95</f>
        <v>0.18043529828316807</v>
      </c>
      <c r="Z95" s="14">
        <f>'CCSD(T)'!BM96</f>
        <v>-1058.17146880666</v>
      </c>
      <c r="AA95" s="14">
        <f>'CCSD(T)'!X96</f>
        <v>-1060.42734387667</v>
      </c>
      <c r="AB95" s="14">
        <f>'CCSD(T)'!Z96</f>
        <v>-1060.6221655187251</v>
      </c>
      <c r="AC95" s="14">
        <f>'CCSD(T)'!AB96</f>
        <v>-1060.7223303478791</v>
      </c>
      <c r="AD95" s="18" t="s">
        <v>120</v>
      </c>
      <c r="AE95" s="76">
        <f>627.5095*(Z93-Z94)</f>
        <v>10.691203610725786</v>
      </c>
      <c r="AF95" s="76">
        <f>627.5095*(AA93-AA94)</f>
        <v>-13.341726191199447</v>
      </c>
      <c r="AG95" s="76">
        <f>627.5095*(AB93-AB94)</f>
        <v>-8.7668975556894253</v>
      </c>
      <c r="AH95" s="76">
        <f>627.5095*(AC93-AC94)</f>
        <v>-10.807567214738715</v>
      </c>
      <c r="AI95" s="76">
        <f>'DLPNO-CCSD(T1 or T0)'!DO95</f>
        <v>-0.52663959315329478</v>
      </c>
      <c r="AJ95" s="25" t="s">
        <v>92</v>
      </c>
      <c r="AK95" s="48">
        <v>1.3682E-2</v>
      </c>
      <c r="AL95" s="49">
        <v>6.1120000000000001E-2</v>
      </c>
      <c r="AM95" s="49">
        <v>6.1120000000000001E-2</v>
      </c>
      <c r="AN95" s="49">
        <v>0.18684100000000001</v>
      </c>
      <c r="AO95" s="49">
        <v>0.113025</v>
      </c>
      <c r="AP95" s="16">
        <f t="shared" si="12"/>
        <v>3.9593814892979391</v>
      </c>
      <c r="AQ95" s="16">
        <v>3.0438759700000002E-2</v>
      </c>
      <c r="AR95" s="16">
        <v>6.7394669200000007E-2</v>
      </c>
      <c r="AS95" s="42">
        <f>'CCSD(T)'!D96</f>
        <v>-1058.26065445579</v>
      </c>
      <c r="AT95" s="42">
        <f>'CCSD(T)'!F96</f>
        <v>-1060.9223635257899</v>
      </c>
      <c r="AU95" s="42">
        <f>'CCSD(T)'!H96</f>
        <v>-1061.0966435545831</v>
      </c>
      <c r="AV95" s="42">
        <f>'CCSD(T)'!J96</f>
        <v>-1061.2135603645302</v>
      </c>
      <c r="AW95" s="24"/>
      <c r="AX95" s="13" t="str">
        <f t="shared" si="15"/>
        <v>31_ts</v>
      </c>
      <c r="AY95" s="13" t="s">
        <v>345</v>
      </c>
      <c r="AZ95" s="13">
        <v>54.9</v>
      </c>
      <c r="BA95" s="13">
        <v>3.927</v>
      </c>
      <c r="BB95" s="13">
        <v>0.84199999999999997</v>
      </c>
      <c r="BC95" s="13">
        <v>3.085</v>
      </c>
      <c r="BD95" s="13">
        <v>8.5000000000000006E-2</v>
      </c>
      <c r="BE95" s="13">
        <v>4.72</v>
      </c>
      <c r="BF95" s="13">
        <v>0</v>
      </c>
      <c r="BG95" s="13" t="s">
        <v>281</v>
      </c>
      <c r="BH95" s="13" t="s">
        <v>282</v>
      </c>
      <c r="BI95" s="13" t="s">
        <v>283</v>
      </c>
      <c r="BJ95" s="13" t="s">
        <v>284</v>
      </c>
      <c r="BK95" s="13" t="s">
        <v>285</v>
      </c>
      <c r="BL95" s="13" t="s">
        <v>286</v>
      </c>
      <c r="BM95" s="13" t="s">
        <v>287</v>
      </c>
    </row>
    <row r="96" spans="1:65" ht="17">
      <c r="A96" s="5" t="s">
        <v>93</v>
      </c>
      <c r="B96" s="50">
        <v>1.708698065E-2</v>
      </c>
      <c r="C96" s="50">
        <v>6.5575244389000004E-2</v>
      </c>
      <c r="D96" s="50">
        <v>6.5575244389000004E-2</v>
      </c>
      <c r="E96" s="50">
        <v>0.180578027296</v>
      </c>
      <c r="F96" s="16">
        <v>0.22279299999999999</v>
      </c>
      <c r="G96" s="23">
        <v>0.48182399999999997</v>
      </c>
      <c r="H96" s="23">
        <v>0.52056599999999997</v>
      </c>
      <c r="I96" s="23">
        <v>0.873309</v>
      </c>
      <c r="J96" s="16">
        <f t="shared" si="16"/>
        <v>4.3297550350903649</v>
      </c>
      <c r="K96" s="50">
        <v>3.3797495599999998E-2</v>
      </c>
      <c r="L96" s="50">
        <v>5.1138729600000002E-2</v>
      </c>
      <c r="M96" s="50">
        <f>ABS('DLPNO-CCSD(T1 or T0)'!DU96-'DLPNO-CCSD(T1 or T0)'!DV96)</f>
        <v>5.9013345859785377E-3</v>
      </c>
      <c r="N96" s="50">
        <f>'DLPNO-CCSD(T1 or T0)'!DW96</f>
        <v>1.1357282057441782</v>
      </c>
      <c r="O96" s="50">
        <v>9.8544999999999998</v>
      </c>
      <c r="P96" s="50">
        <f t="shared" si="13"/>
        <v>0.10147648282510528</v>
      </c>
      <c r="Q96" s="16">
        <f t="shared" si="17"/>
        <v>0.19644484958979033</v>
      </c>
      <c r="R96" s="16">
        <v>1.485E-2</v>
      </c>
      <c r="S96" s="16">
        <f t="shared" si="14"/>
        <v>8.1000000000000003E-2</v>
      </c>
      <c r="T96" s="50">
        <f>'PNO-LCCSD(T)'!V96</f>
        <v>0.96590751902298067</v>
      </c>
      <c r="U96" s="50"/>
      <c r="V96" s="50" t="s">
        <v>118</v>
      </c>
      <c r="W96" s="50">
        <f>'DLPNO-CCSD(T1 or T0)'!CY96</f>
        <v>-0.35208492347662812</v>
      </c>
      <c r="X96" s="50">
        <f>'DLPNO-CCSD(T1 or T0)'!CZ96</f>
        <v>-0.89757899394873775</v>
      </c>
      <c r="Y96" s="50">
        <f>'DLPNO-CCSD(T1 or T0)'!DA96</f>
        <v>-0.59204989699285449</v>
      </c>
      <c r="Z96" s="14">
        <f>'CCSD(T)'!BM97</f>
        <v>-995.02370360991699</v>
      </c>
      <c r="AA96" s="14">
        <f>'CCSD(T)'!X97</f>
        <v>-996.03876606990298</v>
      </c>
      <c r="AB96" s="14">
        <f>'CCSD(T)'!Z97</f>
        <v>-996.12866497109701</v>
      </c>
      <c r="AC96" s="14">
        <f>'CCSD(T)'!AB97</f>
        <v>-996.17867228548096</v>
      </c>
      <c r="AD96" s="18" t="s">
        <v>118</v>
      </c>
      <c r="AE96" s="76">
        <f>627.5095*(Z98-Z97)</f>
        <v>29.646376896947721</v>
      </c>
      <c r="AF96" s="76">
        <f>627.5095*(AA98-AA97)</f>
        <v>21.55144160033413</v>
      </c>
      <c r="AG96" s="76">
        <f>627.5095*(AB98-AB97)</f>
        <v>22.611793422926176</v>
      </c>
      <c r="AH96" s="76">
        <f>627.5095*(AC98-AC97)</f>
        <v>23.279217867861803</v>
      </c>
      <c r="AI96" s="76">
        <f>'DLPNO-CCSD(T1 or T0)'!DO96</f>
        <v>-1.1816651164749707</v>
      </c>
      <c r="AJ96" s="25" t="s">
        <v>93</v>
      </c>
      <c r="AK96" s="48">
        <v>1.5789000000000001E-2</v>
      </c>
      <c r="AL96" s="49">
        <v>5.5049000000000001E-2</v>
      </c>
      <c r="AM96" s="49">
        <v>5.5049000000000001E-2</v>
      </c>
      <c r="AN96" s="49">
        <v>0.179811</v>
      </c>
      <c r="AO96" s="49">
        <v>0.22279299999999999</v>
      </c>
      <c r="AP96" s="16">
        <f t="shared" si="12"/>
        <v>4.1811408279767219</v>
      </c>
      <c r="AQ96" s="16">
        <v>2.9472482299999998E-2</v>
      </c>
      <c r="AR96" s="16">
        <v>4.9609348099999999E-2</v>
      </c>
      <c r="AS96" s="42">
        <f>'CCSD(T)'!D97</f>
        <v>-995.067657119719</v>
      </c>
      <c r="AT96" s="42">
        <f>'CCSD(T)'!F97</f>
        <v>-996.36956978971898</v>
      </c>
      <c r="AU96" s="42">
        <f>'CCSD(T)'!H97</f>
        <v>-996.44364919625195</v>
      </c>
      <c r="AV96" s="42">
        <f>'CCSD(T)'!J97</f>
        <v>-996.5036918298199</v>
      </c>
      <c r="AW96" s="24"/>
      <c r="AX96" s="13" t="str">
        <f t="shared" si="15"/>
        <v>32_end</v>
      </c>
      <c r="AY96" s="13" t="s">
        <v>346</v>
      </c>
      <c r="AZ96" s="13">
        <v>29</v>
      </c>
      <c r="BA96" s="13">
        <v>2.194</v>
      </c>
      <c r="BB96" s="13">
        <v>0.43099999999999999</v>
      </c>
      <c r="BC96" s="13">
        <v>1.764</v>
      </c>
      <c r="BD96" s="13">
        <v>8.1000000000000003E-2</v>
      </c>
      <c r="BE96" s="13">
        <v>2.5059999999999998</v>
      </c>
      <c r="BF96" s="13">
        <v>0</v>
      </c>
      <c r="BG96" s="13" t="s">
        <v>281</v>
      </c>
      <c r="BH96" s="13" t="s">
        <v>282</v>
      </c>
      <c r="BI96" s="13" t="s">
        <v>283</v>
      </c>
      <c r="BJ96" s="13" t="s">
        <v>284</v>
      </c>
      <c r="BK96" s="13" t="s">
        <v>285</v>
      </c>
      <c r="BL96" s="13" t="s">
        <v>286</v>
      </c>
      <c r="BM96" s="13" t="s">
        <v>287</v>
      </c>
    </row>
    <row r="97" spans="1:65" ht="17">
      <c r="A97" s="5" t="s">
        <v>94</v>
      </c>
      <c r="B97" s="50">
        <v>2.6824803396000001E-2</v>
      </c>
      <c r="C97" s="50">
        <v>0.140421846716</v>
      </c>
      <c r="D97" s="50">
        <v>0.140421846716</v>
      </c>
      <c r="E97" s="50">
        <v>0.19385588271199999</v>
      </c>
      <c r="F97" s="16">
        <v>0.57964199999999999</v>
      </c>
      <c r="G97" s="23">
        <v>0.88892700000000002</v>
      </c>
      <c r="H97" s="23">
        <v>0.94498899999999997</v>
      </c>
      <c r="I97" s="23">
        <v>1.250265</v>
      </c>
      <c r="J97" s="16">
        <f t="shared" si="16"/>
        <v>4.4811631809761279</v>
      </c>
      <c r="K97" s="50">
        <v>0.1034280286</v>
      </c>
      <c r="L97" s="50">
        <v>4.8025234799999997E-2</v>
      </c>
      <c r="M97" s="50">
        <f>ABS('DLPNO-CCSD(T1 or T0)'!DU97-'DLPNO-CCSD(T1 or T0)'!DV97)</f>
        <v>6.4079760389758322E-3</v>
      </c>
      <c r="N97" s="50">
        <f>'DLPNO-CCSD(T1 or T0)'!DW97</f>
        <v>1.1472943570056717</v>
      </c>
      <c r="O97" s="50">
        <v>8.6791999999999998</v>
      </c>
      <c r="P97" s="50">
        <f t="shared" si="13"/>
        <v>0.1152179924416997</v>
      </c>
      <c r="Q97" s="16">
        <f t="shared" si="17"/>
        <v>0.19317657906869523</v>
      </c>
      <c r="R97" s="16">
        <v>1.4449999999999999E-2</v>
      </c>
      <c r="S97" s="16">
        <f t="shared" si="14"/>
        <v>0.08</v>
      </c>
      <c r="T97" s="50">
        <f>'PNO-LCCSD(T)'!V97</f>
        <v>-1.7931137365517245</v>
      </c>
      <c r="U97" s="50"/>
      <c r="V97" s="50" t="s">
        <v>119</v>
      </c>
      <c r="W97" s="50">
        <f>'DLPNO-CCSD(T1 or T0)'!CY97</f>
        <v>0.27312079020254032</v>
      </c>
      <c r="X97" s="50">
        <f>'DLPNO-CCSD(T1 or T0)'!CZ97</f>
        <v>0.39209131098943573</v>
      </c>
      <c r="Y97" s="50">
        <f>'DLPNO-CCSD(T1 or T0)'!DA97</f>
        <v>0.37969808305795993</v>
      </c>
      <c r="Z97" s="14">
        <f>'CCSD(T)'!BM98</f>
        <v>-994.98169729396204</v>
      </c>
      <c r="AA97" s="14">
        <f>'CCSD(T)'!X98</f>
        <v>-995.96656184396397</v>
      </c>
      <c r="AB97" s="14">
        <f>'CCSD(T)'!Z98</f>
        <v>-996.07074944177998</v>
      </c>
      <c r="AC97" s="14">
        <f>'CCSD(T)'!AB98</f>
        <v>-996.12184114839499</v>
      </c>
      <c r="AD97" s="18" t="s">
        <v>119</v>
      </c>
      <c r="AE97" s="76">
        <f>627.5095*(Z98-Z96)</f>
        <v>56.005739218680397</v>
      </c>
      <c r="AF97" s="76">
        <f>627.5095*(AA98-AA96)</f>
        <v>66.860279317205354</v>
      </c>
      <c r="AG97" s="76">
        <f>627.5095*(AB98-AB96)</f>
        <v>58.954338266890268</v>
      </c>
      <c r="AH97" s="76">
        <f>627.5095*(AC98-AC96)</f>
        <v>58.941296285106944</v>
      </c>
      <c r="AI97" s="76">
        <f>'DLPNO-CCSD(T1 or T0)'!DO97</f>
        <v>-8.6944262332131927E-2</v>
      </c>
      <c r="AJ97" s="25" t="s">
        <v>94</v>
      </c>
      <c r="AK97" s="48">
        <v>2.4364E-2</v>
      </c>
      <c r="AL97" s="49">
        <v>0.114647</v>
      </c>
      <c r="AM97" s="49">
        <v>0.114647</v>
      </c>
      <c r="AN97" s="49">
        <v>0.19270200000000001</v>
      </c>
      <c r="AO97" s="49">
        <v>0.57964199999999999</v>
      </c>
      <c r="AP97" s="16">
        <f t="shared" si="12"/>
        <v>4.2719407273375811</v>
      </c>
      <c r="AQ97" s="16">
        <v>8.4849632999999994E-2</v>
      </c>
      <c r="AR97" s="16">
        <v>4.4388342900000002E-2</v>
      </c>
      <c r="AS97" s="42">
        <f>'CCSD(T)'!D98</f>
        <v>-995.02582819698102</v>
      </c>
      <c r="AT97" s="42">
        <f>'CCSD(T)'!F98</f>
        <v>-996.297683506981</v>
      </c>
      <c r="AU97" s="42">
        <f>'CCSD(T)'!H98</f>
        <v>-996.38749602490304</v>
      </c>
      <c r="AV97" s="42">
        <f>'CCSD(T)'!J98</f>
        <v>-996.44826153394399</v>
      </c>
      <c r="AW97" s="24"/>
      <c r="AX97" s="13" t="str">
        <f t="shared" si="15"/>
        <v>32_start</v>
      </c>
      <c r="AY97" s="13" t="s">
        <v>347</v>
      </c>
      <c r="AZ97" s="13">
        <v>29</v>
      </c>
      <c r="BA97" s="13">
        <v>2.169</v>
      </c>
      <c r="BB97" s="13">
        <v>0.41899999999999998</v>
      </c>
      <c r="BC97" s="13">
        <v>1.75</v>
      </c>
      <c r="BD97" s="13">
        <v>0.08</v>
      </c>
      <c r="BE97" s="13">
        <v>2.4529999999999998</v>
      </c>
      <c r="BF97" s="13">
        <v>0</v>
      </c>
      <c r="BG97" s="13" t="s">
        <v>281</v>
      </c>
      <c r="BH97" s="13" t="s">
        <v>282</v>
      </c>
      <c r="BI97" s="13" t="s">
        <v>283</v>
      </c>
      <c r="BJ97" s="13" t="s">
        <v>284</v>
      </c>
      <c r="BK97" s="13" t="s">
        <v>285</v>
      </c>
      <c r="BL97" s="13" t="s">
        <v>286</v>
      </c>
      <c r="BM97" s="13" t="s">
        <v>287</v>
      </c>
    </row>
    <row r="98" spans="1:65" ht="17">
      <c r="A98" s="5" t="s">
        <v>95</v>
      </c>
      <c r="B98" s="50">
        <v>2.3223603355000001E-2</v>
      </c>
      <c r="C98" s="50">
        <v>0.125727234183</v>
      </c>
      <c r="D98" s="50">
        <v>0.125727234183</v>
      </c>
      <c r="E98" s="50">
        <v>0.20817887190199999</v>
      </c>
      <c r="F98" s="16">
        <v>0.54752100000000004</v>
      </c>
      <c r="G98" s="23">
        <v>0.814662</v>
      </c>
      <c r="H98" s="23">
        <v>0.87008799999999997</v>
      </c>
      <c r="I98" s="23">
        <v>1.1938930000000001</v>
      </c>
      <c r="J98" s="16">
        <f t="shared" si="16"/>
        <v>4.3491705056630909</v>
      </c>
      <c r="K98" s="50">
        <v>5.95604473E-2</v>
      </c>
      <c r="L98" s="50">
        <v>4.1635469899999999E-2</v>
      </c>
      <c r="M98" s="50">
        <f>ABS('DLPNO-CCSD(T1 or T0)'!DU98-'DLPNO-CCSD(T1 or T0)'!DV98)</f>
        <v>5.9210844509449204E-3</v>
      </c>
      <c r="N98" s="50">
        <f>'DLPNO-CCSD(T1 or T0)'!DW98</f>
        <v>1.1367132347628877</v>
      </c>
      <c r="O98" s="50">
        <v>9.1494999999999997</v>
      </c>
      <c r="P98" s="50">
        <f t="shared" si="13"/>
        <v>0.10929558992294661</v>
      </c>
      <c r="Q98" s="16">
        <f t="shared" si="17"/>
        <v>0.19505494505494503</v>
      </c>
      <c r="R98" s="16">
        <v>1.469E-2</v>
      </c>
      <c r="S98" s="16">
        <f t="shared" si="14"/>
        <v>7.6999999999999999E-2</v>
      </c>
      <c r="T98" s="50">
        <f>'PNO-LCCSD(T)'!V98</f>
        <v>2.7490212555747036</v>
      </c>
      <c r="U98" s="50"/>
      <c r="V98" s="50" t="s">
        <v>120</v>
      </c>
      <c r="W98" s="50">
        <f>'DLPNO-CCSD(T1 or T0)'!CY98</f>
        <v>-0.62520571367916489</v>
      </c>
      <c r="X98" s="50">
        <f>'DLPNO-CCSD(T1 or T0)'!CZ98</f>
        <v>-1.2896703049381699</v>
      </c>
      <c r="Y98" s="50">
        <f>'DLPNO-CCSD(T1 or T0)'!DA98</f>
        <v>-0.97174798005081442</v>
      </c>
      <c r="Z98" s="14">
        <f>'CCSD(T)'!BM99</f>
        <v>-994.934452787071</v>
      </c>
      <c r="AA98" s="14">
        <f>'CCSD(T)'!X99</f>
        <v>-995.93221743706602</v>
      </c>
      <c r="AB98" s="14">
        <f>'CCSD(T)'!Z99</f>
        <v>-996.03471525676298</v>
      </c>
      <c r="AC98" s="14">
        <f>'CCSD(T)'!AB99</f>
        <v>-996.08474335486699</v>
      </c>
      <c r="AD98" s="18" t="s">
        <v>120</v>
      </c>
      <c r="AE98" s="76">
        <f>627.5095*(Z96-Z97)</f>
        <v>-26.359362321732679</v>
      </c>
      <c r="AF98" s="76">
        <f>627.5095*(AA96-AA97)</f>
        <v>-45.308837716871217</v>
      </c>
      <c r="AG98" s="76">
        <f>627.5095*(AB96-AB97)</f>
        <v>-36.342544843964092</v>
      </c>
      <c r="AH98" s="76">
        <f>627.5095*(AC96-AC97)</f>
        <v>-35.662078417245141</v>
      </c>
      <c r="AI98" s="76">
        <f>'DLPNO-CCSD(T1 or T0)'!DO98</f>
        <v>-1.0947208541428353</v>
      </c>
      <c r="AJ98" s="25" t="s">
        <v>95</v>
      </c>
      <c r="AK98" s="48">
        <v>2.1486999999999999E-2</v>
      </c>
      <c r="AL98" s="49">
        <v>0.10984099999999999</v>
      </c>
      <c r="AM98" s="49">
        <v>0.10984099999999999</v>
      </c>
      <c r="AN98" s="49">
        <v>0.206872</v>
      </c>
      <c r="AO98" s="49">
        <v>0.54752100000000004</v>
      </c>
      <c r="AP98" s="16">
        <f t="shared" si="12"/>
        <v>4.1844107947641422</v>
      </c>
      <c r="AQ98" s="16">
        <v>5.4230784400000002E-2</v>
      </c>
      <c r="AR98" s="16">
        <v>4.1194701399999999E-2</v>
      </c>
      <c r="AS98" s="42">
        <f>'CCSD(T)'!D99</f>
        <v>-994.978542703117</v>
      </c>
      <c r="AT98" s="42">
        <f>'CCSD(T)'!F99</f>
        <v>-996.26342401311695</v>
      </c>
      <c r="AU98" s="42">
        <f>'CCSD(T)'!H99</f>
        <v>-996.35064079420397</v>
      </c>
      <c r="AV98" s="42">
        <f>'CCSD(T)'!J99</f>
        <v>-996.41056238015301</v>
      </c>
      <c r="AW98" s="24"/>
      <c r="AX98" s="13" t="str">
        <f t="shared" si="15"/>
        <v>32_ts</v>
      </c>
      <c r="AY98" s="13" t="s">
        <v>348</v>
      </c>
      <c r="AZ98" s="13">
        <v>29</v>
      </c>
      <c r="BA98" s="13">
        <v>2.1840000000000002</v>
      </c>
      <c r="BB98" s="13">
        <v>0.42599999999999999</v>
      </c>
      <c r="BC98" s="13">
        <v>1.758</v>
      </c>
      <c r="BD98" s="13">
        <v>7.6999999999999999E-2</v>
      </c>
      <c r="BE98" s="13">
        <v>2.4830000000000001</v>
      </c>
      <c r="BF98" s="13">
        <v>0</v>
      </c>
      <c r="BG98" s="13" t="s">
        <v>281</v>
      </c>
      <c r="BH98" s="13" t="s">
        <v>282</v>
      </c>
      <c r="BI98" s="13" t="s">
        <v>283</v>
      </c>
      <c r="BJ98" s="13" t="s">
        <v>284</v>
      </c>
      <c r="BK98" s="13" t="s">
        <v>285</v>
      </c>
      <c r="BL98" s="13" t="s">
        <v>286</v>
      </c>
      <c r="BM98" s="13" t="s">
        <v>287</v>
      </c>
    </row>
    <row r="99" spans="1:65" ht="17">
      <c r="A99" s="5" t="s">
        <v>96</v>
      </c>
      <c r="B99" s="50">
        <v>1.6167042114E-2</v>
      </c>
      <c r="C99" s="50">
        <v>6.4603254004999999E-2</v>
      </c>
      <c r="D99" s="50">
        <v>6.4603254004999999E-2</v>
      </c>
      <c r="E99" s="50">
        <v>0.163917501489</v>
      </c>
      <c r="F99" s="16">
        <v>6.1226999999999997E-2</v>
      </c>
      <c r="G99" s="23">
        <v>0.20020299999999999</v>
      </c>
      <c r="H99" s="23">
        <v>0.222555</v>
      </c>
      <c r="I99" s="23">
        <v>0.40806399999999998</v>
      </c>
      <c r="J99" s="16">
        <f t="shared" si="16"/>
        <v>2.4406613628829028</v>
      </c>
      <c r="K99" s="50">
        <v>2.6664728499999998E-2</v>
      </c>
      <c r="L99" s="50">
        <v>2.3794006699999998E-2</v>
      </c>
      <c r="M99" s="50">
        <f>ABS('DLPNO-CCSD(T1 or T0)'!DU99-'DLPNO-CCSD(T1 or T0)'!DV99)</f>
        <v>2.1975444659822329E-3</v>
      </c>
      <c r="N99" s="50">
        <f>'DLPNO-CCSD(T1 or T0)'!DW99</f>
        <v>1.1487194640824565</v>
      </c>
      <c r="O99" s="50">
        <v>13.4672</v>
      </c>
      <c r="P99" s="50">
        <f t="shared" si="13"/>
        <v>7.4254484970892237E-2</v>
      </c>
      <c r="Q99" s="16">
        <f t="shared" si="17"/>
        <v>0.17170111287758347</v>
      </c>
      <c r="R99" s="16">
        <v>1.03E-2</v>
      </c>
      <c r="S99" s="16">
        <f t="shared" si="14"/>
        <v>4.3999999999999997E-2</v>
      </c>
      <c r="T99" s="50">
        <f>'PNO-LCCSD(T)'!V99</f>
        <v>-0.21119291007989371</v>
      </c>
      <c r="U99" s="50"/>
      <c r="V99" s="50" t="s">
        <v>118</v>
      </c>
      <c r="W99" s="50">
        <f>'DLPNO-CCSD(T1 or T0)'!CY99</f>
        <v>3.4938253088634852E-2</v>
      </c>
      <c r="X99" s="50">
        <f>'DLPNO-CCSD(T1 or T0)'!CZ99</f>
        <v>0.28567024986766576</v>
      </c>
      <c r="Y99" s="50">
        <f>'DLPNO-CCSD(T1 or T0)'!DA99</f>
        <v>4.2146747132746576E-2</v>
      </c>
      <c r="Z99" s="14">
        <f>'CCSD(T)'!BM100</f>
        <v>-271.22971116356302</v>
      </c>
      <c r="AA99" s="14">
        <f>'CCSD(T)'!X100</f>
        <v>-271.85345927357503</v>
      </c>
      <c r="AB99" s="14">
        <f>'CCSD(T)'!Z100</f>
        <v>-271.918376631559</v>
      </c>
      <c r="AC99" s="14">
        <f>'CCSD(T)'!AB100</f>
        <v>-271.93560511243197</v>
      </c>
      <c r="AD99" s="18" t="s">
        <v>118</v>
      </c>
      <c r="AE99" s="76">
        <f>627.5095*(Z101-Z100)</f>
        <v>3.3935452810122677</v>
      </c>
      <c r="AF99" s="76">
        <f>627.5095*(AA101-AA100)</f>
        <v>5.6429283949064128</v>
      </c>
      <c r="AG99" s="76">
        <f>627.5095*(AB101-AB100)</f>
        <v>4.8529967963979805</v>
      </c>
      <c r="AH99" s="76">
        <f>627.5095*(AC101-AC100)</f>
        <v>4.2842884091818672</v>
      </c>
      <c r="AI99" s="76">
        <f>'DLPNO-CCSD(T1 or T0)'!DO99</f>
        <v>-0.16854344546092737</v>
      </c>
      <c r="AJ99" s="25" t="s">
        <v>96</v>
      </c>
      <c r="AK99" s="48">
        <v>1.6889999999999999E-2</v>
      </c>
      <c r="AL99" s="49">
        <v>6.4690999999999999E-2</v>
      </c>
      <c r="AM99" s="49">
        <v>6.4690999999999999E-2</v>
      </c>
      <c r="AN99" s="49">
        <v>0.15726999999999999</v>
      </c>
      <c r="AO99" s="49">
        <v>6.1226999999999997E-2</v>
      </c>
      <c r="AP99" s="16">
        <f t="shared" ref="AP99:AP110" si="18">100*(AV99-AU99)/(AV99-AS99)</f>
        <v>2.7683228695343503</v>
      </c>
      <c r="AQ99" s="16">
        <v>2.8763435300000001E-2</v>
      </c>
      <c r="AR99" s="16">
        <v>2.3913409900000002E-2</v>
      </c>
      <c r="AS99" s="42">
        <f>'CCSD(T)'!D100</f>
        <v>-271.29254223648701</v>
      </c>
      <c r="AT99" s="42">
        <f>'CCSD(T)'!F100</f>
        <v>-272.18599006648702</v>
      </c>
      <c r="AU99" s="42">
        <f>'CCSD(T)'!H100</f>
        <v>-272.245719739658</v>
      </c>
      <c r="AV99" s="42">
        <f>'CCSD(T)'!J100</f>
        <v>-272.27285804641798</v>
      </c>
      <c r="AW99" s="24"/>
      <c r="AX99" s="13" t="str">
        <f t="shared" si="15"/>
        <v>33_end</v>
      </c>
      <c r="AY99" s="13" t="s">
        <v>349</v>
      </c>
      <c r="AZ99" s="13">
        <v>21</v>
      </c>
      <c r="BA99" s="13">
        <v>1.258</v>
      </c>
      <c r="BB99" s="13">
        <v>0.216</v>
      </c>
      <c r="BC99" s="13">
        <v>1.042</v>
      </c>
      <c r="BD99" s="13">
        <v>4.3999999999999997E-2</v>
      </c>
      <c r="BE99" s="13">
        <v>1.3120000000000001</v>
      </c>
      <c r="BF99" s="13">
        <v>0</v>
      </c>
      <c r="BG99" s="13" t="s">
        <v>281</v>
      </c>
      <c r="BH99" s="13" t="s">
        <v>282</v>
      </c>
      <c r="BI99" s="13" t="s">
        <v>283</v>
      </c>
      <c r="BJ99" s="13" t="s">
        <v>284</v>
      </c>
      <c r="BK99" s="13" t="s">
        <v>285</v>
      </c>
      <c r="BL99" s="13" t="s">
        <v>286</v>
      </c>
      <c r="BM99" s="13" t="s">
        <v>287</v>
      </c>
    </row>
    <row r="100" spans="1:65" ht="17">
      <c r="A100" s="5" t="s">
        <v>97</v>
      </c>
      <c r="B100" s="50">
        <v>1.2209915155999999E-2</v>
      </c>
      <c r="C100" s="50">
        <v>3.9271340853999998E-2</v>
      </c>
      <c r="D100" s="50">
        <v>3.9271340853999998E-2</v>
      </c>
      <c r="E100" s="50">
        <v>0.177485052664</v>
      </c>
      <c r="F100" s="16">
        <v>4.8126000000000002E-2</v>
      </c>
      <c r="G100" s="23">
        <v>0.18815799999999999</v>
      </c>
      <c r="H100" s="23">
        <v>0.20951500000000001</v>
      </c>
      <c r="I100" s="23">
        <v>0.40127699999999999</v>
      </c>
      <c r="J100" s="16">
        <f t="shared" si="16"/>
        <v>2.5063887974424559</v>
      </c>
      <c r="K100" s="50">
        <v>2.3267120299999999E-2</v>
      </c>
      <c r="L100" s="50">
        <v>4.6413547100000001E-2</v>
      </c>
      <c r="M100" s="50">
        <f>ABS('DLPNO-CCSD(T1 or T0)'!DU100-'DLPNO-CCSD(T1 or T0)'!DV100)</f>
        <v>2.0359003539916765E-3</v>
      </c>
      <c r="N100" s="50">
        <f>'DLPNO-CCSD(T1 or T0)'!DW100</f>
        <v>1.1265022110557443</v>
      </c>
      <c r="O100" s="50">
        <v>12.356400000000001</v>
      </c>
      <c r="P100" s="50">
        <f t="shared" si="13"/>
        <v>8.0929720630604385E-2</v>
      </c>
      <c r="Q100" s="16">
        <f t="shared" si="17"/>
        <v>0.18321785989222478</v>
      </c>
      <c r="R100" s="16">
        <v>1.132E-2</v>
      </c>
      <c r="S100" s="16">
        <f t="shared" si="14"/>
        <v>5.8999999999999997E-2</v>
      </c>
      <c r="T100" s="50">
        <f>'PNO-LCCSD(T)'!V100</f>
        <v>1.3205214858507119E-2</v>
      </c>
      <c r="U100" s="50"/>
      <c r="V100" s="50" t="s">
        <v>119</v>
      </c>
      <c r="W100" s="50">
        <f>'DLPNO-CCSD(T1 or T0)'!CY100</f>
        <v>-5.8210599365608573E-2</v>
      </c>
      <c r="X100" s="50">
        <f>'DLPNO-CCSD(T1 or T0)'!CZ100</f>
        <v>6.6206567663174454E-2</v>
      </c>
      <c r="Y100" s="50">
        <f>'DLPNO-CCSD(T1 or T0)'!DA100</f>
        <v>-7.5883719182968434E-2</v>
      </c>
      <c r="Z100" s="14">
        <f>'CCSD(T)'!BM101</f>
        <v>-271.19315117353</v>
      </c>
      <c r="AA100" s="14">
        <f>'CCSD(T)'!X101</f>
        <v>-271.84811119353895</v>
      </c>
      <c r="AB100" s="14">
        <f>'CCSD(T)'!Z101</f>
        <v>-271.90671768441996</v>
      </c>
      <c r="AC100" s="14">
        <f>'CCSD(T)'!AB101</f>
        <v>-271.92506222091896</v>
      </c>
      <c r="AD100" s="18" t="s">
        <v>119</v>
      </c>
      <c r="AE100" s="76">
        <f>627.5095*(Z101-Z99)</f>
        <v>26.335286346641823</v>
      </c>
      <c r="AF100" s="76">
        <f>627.5095*(AA101-AA99)</f>
        <v>8.9988994243017331</v>
      </c>
      <c r="AG100" s="76">
        <f>627.5095*(AB101-AB99)</f>
        <v>12.169096886143283</v>
      </c>
      <c r="AH100" s="76">
        <f>627.5095*(AC101-AC99)</f>
        <v>10.900052991066215</v>
      </c>
      <c r="AI100" s="76">
        <f>'DLPNO-CCSD(T1 or T0)'!DO100</f>
        <v>0.69209581630250838</v>
      </c>
      <c r="AJ100" s="25" t="s">
        <v>97</v>
      </c>
      <c r="AK100" s="48">
        <v>1.3665999999999999E-2</v>
      </c>
      <c r="AL100" s="49">
        <v>4.5117999999999998E-2</v>
      </c>
      <c r="AM100" s="49">
        <v>4.5117999999999998E-2</v>
      </c>
      <c r="AN100" s="49">
        <v>0.16775999999999999</v>
      </c>
      <c r="AO100" s="49">
        <v>4.8126000000000002E-2</v>
      </c>
      <c r="AP100" s="16">
        <f t="shared" si="18"/>
        <v>2.9722571085285989</v>
      </c>
      <c r="AQ100" s="16">
        <v>2.5643645199999999E-2</v>
      </c>
      <c r="AR100" s="16">
        <v>3.96638172E-2</v>
      </c>
      <c r="AS100" s="42">
        <f>'CCSD(T)'!D101</f>
        <v>-271.25615628891899</v>
      </c>
      <c r="AT100" s="42">
        <f>'CCSD(T)'!F101</f>
        <v>-272.181307058919</v>
      </c>
      <c r="AU100" s="42">
        <f>'CCSD(T)'!H101</f>
        <v>-272.231513815732</v>
      </c>
      <c r="AV100" s="42">
        <f>'CCSD(T)'!J101</f>
        <v>-272.26139200578399</v>
      </c>
      <c r="AW100" s="24"/>
      <c r="AX100" s="13" t="str">
        <f t="shared" si="15"/>
        <v>33_start</v>
      </c>
      <c r="AY100" s="13" t="s">
        <v>350</v>
      </c>
      <c r="AZ100" s="13">
        <v>21</v>
      </c>
      <c r="BA100" s="13">
        <v>1.2989999999999999</v>
      </c>
      <c r="BB100" s="13">
        <v>0.23799999999999999</v>
      </c>
      <c r="BC100" s="13">
        <v>1.0609999999999999</v>
      </c>
      <c r="BD100" s="13">
        <v>5.8999999999999997E-2</v>
      </c>
      <c r="BE100" s="13">
        <v>1.4</v>
      </c>
      <c r="BF100" s="13">
        <v>0</v>
      </c>
      <c r="BG100" s="13" t="s">
        <v>281</v>
      </c>
      <c r="BH100" s="13" t="s">
        <v>282</v>
      </c>
      <c r="BI100" s="13" t="s">
        <v>283</v>
      </c>
      <c r="BJ100" s="13" t="s">
        <v>284</v>
      </c>
      <c r="BK100" s="13" t="s">
        <v>285</v>
      </c>
      <c r="BL100" s="13" t="s">
        <v>286</v>
      </c>
      <c r="BM100" s="13" t="s">
        <v>287</v>
      </c>
    </row>
    <row r="101" spans="1:65" ht="17">
      <c r="A101" s="5" t="s">
        <v>98</v>
      </c>
      <c r="B101" s="50">
        <v>1.5635447770000001E-2</v>
      </c>
      <c r="C101" s="50">
        <v>5.8218573331000001E-2</v>
      </c>
      <c r="D101" s="50">
        <v>5.8218573331000001E-2</v>
      </c>
      <c r="E101" s="50">
        <v>0.17027364171699999</v>
      </c>
      <c r="F101" s="16">
        <v>2.8778999999999999E-2</v>
      </c>
      <c r="G101" s="23">
        <v>0.15743699999999999</v>
      </c>
      <c r="H101" s="23">
        <v>0.17440700000000001</v>
      </c>
      <c r="I101" s="23">
        <v>0.370168</v>
      </c>
      <c r="J101" s="16">
        <f t="shared" si="16"/>
        <v>2.635325590876596</v>
      </c>
      <c r="K101" s="50">
        <v>2.7448233799999999E-2</v>
      </c>
      <c r="L101" s="50">
        <v>2.6315332300000001E-2</v>
      </c>
      <c r="M101" s="50">
        <f>ABS('DLPNO-CCSD(T1 or T0)'!DU101-'DLPNO-CCSD(T1 or T0)'!DV101)</f>
        <v>2.4239797420004434E-3</v>
      </c>
      <c r="N101" s="50">
        <f>'DLPNO-CCSD(T1 or T0)'!DW101</f>
        <v>1.1460182996874628</v>
      </c>
      <c r="O101" s="50">
        <v>13.196899999999999</v>
      </c>
      <c r="P101" s="50">
        <f t="shared" si="13"/>
        <v>7.5775371488758722E-2</v>
      </c>
      <c r="Q101" s="16">
        <f t="shared" si="17"/>
        <v>0.18216756341275941</v>
      </c>
      <c r="R101" s="16">
        <v>1.1270000000000001E-2</v>
      </c>
      <c r="S101" s="16">
        <f t="shared" si="14"/>
        <v>5.6000000000000001E-2</v>
      </c>
      <c r="T101" s="50">
        <f>'PNO-LCCSD(T)'!V101</f>
        <v>-0.22439812493840172</v>
      </c>
      <c r="U101" s="50"/>
      <c r="V101" s="50" t="s">
        <v>120</v>
      </c>
      <c r="W101" s="50">
        <f>'DLPNO-CCSD(T1 or T0)'!CY101</f>
        <v>9.3148852454243425E-2</v>
      </c>
      <c r="X101" s="50">
        <f>'DLPNO-CCSD(T1 or T0)'!CZ101</f>
        <v>0.21946368220448953</v>
      </c>
      <c r="Y101" s="50">
        <f>'DLPNO-CCSD(T1 or T0)'!DA101</f>
        <v>0.11803046631571323</v>
      </c>
      <c r="Z101" s="14">
        <f>'CCSD(T)'!BM102</f>
        <v>-271.18774321511501</v>
      </c>
      <c r="AA101" s="14">
        <f>'CCSD(T)'!X102</f>
        <v>-271.83911861510802</v>
      </c>
      <c r="AB101" s="14">
        <f>'CCSD(T)'!Z102</f>
        <v>-271.89898394206801</v>
      </c>
      <c r="AC101" s="14">
        <f>'CCSD(T)'!AB102</f>
        <v>-271.91823477303302</v>
      </c>
      <c r="AD101" s="18" t="s">
        <v>120</v>
      </c>
      <c r="AE101" s="76">
        <f>627.5095*(Z99-Z100)</f>
        <v>-22.941741065629554</v>
      </c>
      <c r="AF101" s="76">
        <f>627.5095*(AA99-AA100)</f>
        <v>-3.3559710293953211</v>
      </c>
      <c r="AG101" s="76">
        <f>627.5095*(AB99-AB100)</f>
        <v>-7.3161000897453015</v>
      </c>
      <c r="AH101" s="76">
        <f>627.5095*(AC99-AC100)</f>
        <v>-6.6157645818843465</v>
      </c>
      <c r="AI101" s="76">
        <f>'DLPNO-CCSD(T1 or T0)'!DO101</f>
        <v>-0.86063926176343397</v>
      </c>
      <c r="AJ101" s="25" t="s">
        <v>98</v>
      </c>
      <c r="AK101" s="48">
        <v>1.537E-2</v>
      </c>
      <c r="AL101" s="49">
        <v>5.2678999999999997E-2</v>
      </c>
      <c r="AM101" s="49">
        <v>5.2678999999999997E-2</v>
      </c>
      <c r="AN101" s="49">
        <v>0.16381399999999999</v>
      </c>
      <c r="AO101" s="49">
        <v>2.8778999999999999E-2</v>
      </c>
      <c r="AP101" s="16">
        <f t="shared" si="18"/>
        <v>3.018445947134627</v>
      </c>
      <c r="AQ101" s="16">
        <v>2.3948924399999998E-2</v>
      </c>
      <c r="AR101" s="16">
        <v>2.3426736699999999E-2</v>
      </c>
      <c r="AS101" s="42">
        <f>'CCSD(T)'!D102</f>
        <v>-271.25126522163401</v>
      </c>
      <c r="AT101" s="42">
        <f>'CCSD(T)'!F102</f>
        <v>-272.17611517163402</v>
      </c>
      <c r="AU101" s="42">
        <f>'CCSD(T)'!H102</f>
        <v>-272.22662710912402</v>
      </c>
      <c r="AV101" s="42">
        <f>'CCSD(T)'!J102</f>
        <v>-272.25698419264404</v>
      </c>
      <c r="AW101" s="24"/>
      <c r="AX101" s="13" t="str">
        <f t="shared" si="15"/>
        <v>33_ts</v>
      </c>
      <c r="AY101" s="13" t="s">
        <v>351</v>
      </c>
      <c r="AZ101" s="13">
        <v>21</v>
      </c>
      <c r="BA101" s="13">
        <v>1.3009999999999999</v>
      </c>
      <c r="BB101" s="13">
        <v>0.23699999999999999</v>
      </c>
      <c r="BC101" s="13">
        <v>1.0640000000000001</v>
      </c>
      <c r="BD101" s="13">
        <v>5.6000000000000001E-2</v>
      </c>
      <c r="BE101" s="13">
        <v>1.3979999999999999</v>
      </c>
      <c r="BF101" s="13">
        <v>0</v>
      </c>
      <c r="BG101" s="13" t="s">
        <v>281</v>
      </c>
      <c r="BH101" s="13" t="s">
        <v>282</v>
      </c>
      <c r="BI101" s="13" t="s">
        <v>283</v>
      </c>
      <c r="BJ101" s="13" t="s">
        <v>284</v>
      </c>
      <c r="BK101" s="13" t="s">
        <v>285</v>
      </c>
      <c r="BL101" s="13" t="s">
        <v>286</v>
      </c>
      <c r="BM101" s="13" t="s">
        <v>287</v>
      </c>
    </row>
    <row r="102" spans="1:65" ht="17">
      <c r="A102" s="5" t="s">
        <v>99</v>
      </c>
      <c r="B102" s="50">
        <v>1.6571173658999998E-2</v>
      </c>
      <c r="C102" s="50">
        <v>6.7165505247999996E-2</v>
      </c>
      <c r="D102" s="50">
        <v>6.7165505247999996E-2</v>
      </c>
      <c r="E102" s="50">
        <v>0.18300791192999999</v>
      </c>
      <c r="F102" s="16">
        <v>0.13005</v>
      </c>
      <c r="G102" s="23">
        <v>0.50753000000000004</v>
      </c>
      <c r="H102" s="23">
        <v>0.55216299999999996</v>
      </c>
      <c r="I102" s="23">
        <v>1.1289899999999999</v>
      </c>
      <c r="J102" s="16">
        <f t="shared" si="16"/>
        <v>4.294887236148444</v>
      </c>
      <c r="K102" s="50">
        <v>3.3389163200000002E-2</v>
      </c>
      <c r="L102" s="50">
        <v>4.6613384700000003E-2</v>
      </c>
      <c r="M102" s="50">
        <f>ABS('DLPNO-CCSD(T1 or T0)'!DU102-'DLPNO-CCSD(T1 or T0)'!DV102)</f>
        <v>9.2855144229957998E-3</v>
      </c>
      <c r="N102" s="50">
        <f>'DLPNO-CCSD(T1 or T0)'!DW102</f>
        <v>1.0882997902142379</v>
      </c>
      <c r="O102" s="50">
        <v>11.7576</v>
      </c>
      <c r="P102" s="50">
        <f t="shared" si="13"/>
        <v>8.5051371028100967E-2</v>
      </c>
      <c r="Q102" s="16">
        <f t="shared" si="17"/>
        <v>0.22247882986913012</v>
      </c>
      <c r="R102" s="16">
        <v>1.6379999999999999E-2</v>
      </c>
      <c r="S102" s="16">
        <f t="shared" si="14"/>
        <v>8.4000000000000005E-2</v>
      </c>
      <c r="T102" s="50">
        <f>'PNO-LCCSD(T)'!V102</f>
        <v>-4.0499796802137666E-2</v>
      </c>
      <c r="U102" s="50"/>
      <c r="V102" s="50" t="s">
        <v>118</v>
      </c>
      <c r="W102" s="50">
        <f>'DLPNO-CCSD(T1 or T0)'!CY102</f>
        <v>-0.13259587855662502</v>
      </c>
      <c r="X102" s="50">
        <f>'DLPNO-CCSD(T1 or T0)'!CZ102</f>
        <v>0.17946297745920248</v>
      </c>
      <c r="Y102" s="50">
        <f>'DLPNO-CCSD(T1 or T0)'!DA102</f>
        <v>-0.15212851860923848</v>
      </c>
      <c r="Z102" s="14">
        <f>'CCSD(T)'!BM103</f>
        <v>-856.604944972966</v>
      </c>
      <c r="AA102" s="14">
        <f>'CCSD(T)'!X103</f>
        <v>-859.02957066297392</v>
      </c>
      <c r="AB102" s="14">
        <f>'CCSD(T)'!Z103</f>
        <v>-859.19590158809399</v>
      </c>
      <c r="AC102" s="14">
        <f>'CCSD(T)'!AB103</f>
        <v>-859.31217402301797</v>
      </c>
      <c r="AD102" s="18" t="s">
        <v>118</v>
      </c>
      <c r="AE102" s="76">
        <f>627.5095*(Z104-Z103)</f>
        <v>22.088285334446628</v>
      </c>
      <c r="AF102" s="76">
        <f>627.5095*(AA104-AA103)</f>
        <v>36.320150619994116</v>
      </c>
      <c r="AG102" s="76">
        <f>627.5095*(AB104-AB103)</f>
        <v>31.927553449219037</v>
      </c>
      <c r="AH102" s="76">
        <f>627.5095*(AC104-AC103)</f>
        <v>32.319935918897727</v>
      </c>
      <c r="AI102" s="76">
        <f>'DLPNO-CCSD(T1 or T0)'!DO102</f>
        <v>-0.71674275222561334</v>
      </c>
      <c r="AJ102" s="25" t="s">
        <v>99</v>
      </c>
      <c r="AK102" s="48">
        <v>1.643E-2</v>
      </c>
      <c r="AL102" s="49">
        <v>6.7008999999999999E-2</v>
      </c>
      <c r="AM102" s="49">
        <v>6.7008999999999999E-2</v>
      </c>
      <c r="AN102" s="49">
        <v>0.18269199999999999</v>
      </c>
      <c r="AO102" s="49">
        <v>0.13005</v>
      </c>
      <c r="AP102" s="16">
        <f t="shared" si="18"/>
        <v>4.2149520973719534</v>
      </c>
      <c r="AQ102" s="16">
        <v>3.4051131599999999E-2</v>
      </c>
      <c r="AR102" s="16">
        <v>4.5869835599999999E-2</v>
      </c>
      <c r="AS102" s="42">
        <f>'CCSD(T)'!D103</f>
        <v>-856.66337247158901</v>
      </c>
      <c r="AT102" s="42">
        <f>'CCSD(T)'!F103</f>
        <v>-859.39460245158898</v>
      </c>
      <c r="AU102" s="42">
        <f>'CCSD(T)'!H103</f>
        <v>-859.55124042029797</v>
      </c>
      <c r="AV102" s="42">
        <f>'CCSD(T)'!J103</f>
        <v>-859.67831897100996</v>
      </c>
      <c r="AW102" s="24"/>
      <c r="AX102" s="13" t="str">
        <f t="shared" si="15"/>
        <v>34_end</v>
      </c>
      <c r="AY102" s="13" t="s">
        <v>352</v>
      </c>
      <c r="AZ102" s="13">
        <v>53</v>
      </c>
      <c r="BA102" s="13">
        <v>3.8969999999999998</v>
      </c>
      <c r="BB102" s="13">
        <v>0.86699999999999999</v>
      </c>
      <c r="BC102" s="13">
        <v>3.03</v>
      </c>
      <c r="BD102" s="13">
        <v>8.4000000000000005E-2</v>
      </c>
      <c r="BE102" s="13">
        <v>4.7809999999999997</v>
      </c>
      <c r="BF102" s="13">
        <v>0</v>
      </c>
      <c r="BG102" s="13" t="s">
        <v>281</v>
      </c>
      <c r="BH102" s="13" t="s">
        <v>282</v>
      </c>
      <c r="BI102" s="13" t="s">
        <v>283</v>
      </c>
      <c r="BJ102" s="13" t="s">
        <v>284</v>
      </c>
      <c r="BK102" s="13" t="s">
        <v>285</v>
      </c>
      <c r="BL102" s="13" t="s">
        <v>286</v>
      </c>
      <c r="BM102" s="13" t="s">
        <v>287</v>
      </c>
    </row>
    <row r="103" spans="1:65" ht="17">
      <c r="A103" s="5" t="s">
        <v>100</v>
      </c>
      <c r="B103" s="50">
        <v>1.4918897523E-2</v>
      </c>
      <c r="C103" s="50">
        <v>5.9273922531999999E-2</v>
      </c>
      <c r="D103" s="50">
        <v>5.9273922531999999E-2</v>
      </c>
      <c r="E103" s="50">
        <v>0.18240378746700001</v>
      </c>
      <c r="F103" s="16">
        <v>4.7667000000000001E-2</v>
      </c>
      <c r="G103" s="23">
        <v>0.37001499999999998</v>
      </c>
      <c r="H103" s="23">
        <v>0.40457799999999999</v>
      </c>
      <c r="I103" s="23">
        <v>0.97298499999999999</v>
      </c>
      <c r="J103" s="16">
        <f t="shared" si="16"/>
        <v>4.3285454783822193</v>
      </c>
      <c r="K103" s="50">
        <v>3.9510779900000001E-2</v>
      </c>
      <c r="L103" s="50">
        <v>3.09000491E-2</v>
      </c>
      <c r="M103" s="50">
        <f>ABS('DLPNO-CCSD(T1 or T0)'!DU103-'DLPNO-CCSD(T1 or T0)'!DV103)</f>
        <v>9.0587346610034453E-3</v>
      </c>
      <c r="N103" s="50">
        <f>'DLPNO-CCSD(T1 or T0)'!DW103</f>
        <v>1.0841000298150585</v>
      </c>
      <c r="O103" s="50">
        <v>12.929600000000001</v>
      </c>
      <c r="P103" s="50">
        <f t="shared" si="13"/>
        <v>7.7341913129563164E-2</v>
      </c>
      <c r="Q103" s="16">
        <f t="shared" si="17"/>
        <v>0.22628107559614408</v>
      </c>
      <c r="R103" s="16">
        <v>1.685E-2</v>
      </c>
      <c r="S103" s="16">
        <f t="shared" si="14"/>
        <v>8.4000000000000005E-2</v>
      </c>
      <c r="T103" s="50">
        <f>'PNO-LCCSD(T)'!V103</f>
        <v>-5.7422550510728421E-3</v>
      </c>
      <c r="U103" s="50"/>
      <c r="V103" s="50" t="s">
        <v>119</v>
      </c>
      <c r="W103" s="50">
        <f>'DLPNO-CCSD(T1 or T0)'!CY103</f>
        <v>-5.6963995869894646E-2</v>
      </c>
      <c r="X103" s="50">
        <f>'DLPNO-CCSD(T1 or T0)'!CZ103</f>
        <v>0.12888482697659853</v>
      </c>
      <c r="Y103" s="50">
        <f>'DLPNO-CCSD(T1 or T0)'!DA103</f>
        <v>-6.0400214036683053E-2</v>
      </c>
      <c r="Z103" s="14">
        <f>'CCSD(T)'!BM104</f>
        <v>-856.61383589065804</v>
      </c>
      <c r="AA103" s="14">
        <f>'CCSD(T)'!X104</f>
        <v>-859.07957521067499</v>
      </c>
      <c r="AB103" s="14">
        <f>'CCSD(T)'!Z104</f>
        <v>-859.23576436016594</v>
      </c>
      <c r="AC103" s="14">
        <f>'CCSD(T)'!AB104</f>
        <v>-859.35439051336994</v>
      </c>
      <c r="AD103" s="18" t="s">
        <v>119</v>
      </c>
      <c r="AE103" s="76">
        <f>627.5095*(Z104-Z102)</f>
        <v>16.509150018971933</v>
      </c>
      <c r="AF103" s="76">
        <f>627.5095*(AA104-AA102)</f>
        <v>4.9418218943730201</v>
      </c>
      <c r="AG103" s="76">
        <f>627.5095*(AB104-AB102)</f>
        <v>6.91328527773197</v>
      </c>
      <c r="AH103" s="76">
        <f>627.5095*(AC104-AC102)</f>
        <v>5.828687166383534</v>
      </c>
      <c r="AI103" s="76">
        <f>'DLPNO-CCSD(T1 or T0)'!DO103</f>
        <v>-0.56583698287179818</v>
      </c>
      <c r="AJ103" s="25" t="s">
        <v>100</v>
      </c>
      <c r="AK103" s="48">
        <v>1.5249E-2</v>
      </c>
      <c r="AL103" s="49">
        <v>5.8288E-2</v>
      </c>
      <c r="AM103" s="49">
        <v>5.8288E-2</v>
      </c>
      <c r="AN103" s="49">
        <v>0.182167</v>
      </c>
      <c r="AO103" s="49">
        <v>4.7667000000000001E-2</v>
      </c>
      <c r="AP103" s="16">
        <f t="shared" si="18"/>
        <v>4.2977802695696488</v>
      </c>
      <c r="AQ103" s="16">
        <v>4.0035353199999998E-2</v>
      </c>
      <c r="AR103" s="16">
        <v>3.0693237000000002E-2</v>
      </c>
      <c r="AS103" s="42">
        <f>'CCSD(T)'!D104</f>
        <v>-856.67302814084496</v>
      </c>
      <c r="AT103" s="42">
        <f>'CCSD(T)'!F104</f>
        <v>-859.44102910084496</v>
      </c>
      <c r="AU103" s="42">
        <f>'CCSD(T)'!H104</f>
        <v>-859.58656774732697</v>
      </c>
      <c r="AV103" s="42">
        <f>'CCSD(T)'!J104</f>
        <v>-859.71740852688902</v>
      </c>
      <c r="AW103" s="24"/>
      <c r="AX103" s="13" t="str">
        <f t="shared" si="15"/>
        <v>34_start</v>
      </c>
      <c r="AY103" s="13" t="s">
        <v>353</v>
      </c>
      <c r="AZ103" s="13">
        <v>53</v>
      </c>
      <c r="BA103" s="13">
        <v>3.9420000000000002</v>
      </c>
      <c r="BB103" s="13">
        <v>0.89200000000000002</v>
      </c>
      <c r="BC103" s="13">
        <v>3.0489999999999999</v>
      </c>
      <c r="BD103" s="13">
        <v>8.4000000000000005E-2</v>
      </c>
      <c r="BE103" s="13">
        <v>4.8810000000000002</v>
      </c>
      <c r="BF103" s="13">
        <v>0</v>
      </c>
      <c r="BG103" s="13" t="s">
        <v>281</v>
      </c>
      <c r="BH103" s="13" t="s">
        <v>282</v>
      </c>
      <c r="BI103" s="13" t="s">
        <v>283</v>
      </c>
      <c r="BJ103" s="13" t="s">
        <v>284</v>
      </c>
      <c r="BK103" s="13" t="s">
        <v>285</v>
      </c>
      <c r="BL103" s="13" t="s">
        <v>286</v>
      </c>
      <c r="BM103" s="13" t="s">
        <v>287</v>
      </c>
    </row>
    <row r="104" spans="1:65" ht="17">
      <c r="A104" s="5" t="s">
        <v>101</v>
      </c>
      <c r="B104" s="50">
        <v>1.6934183028999999E-2</v>
      </c>
      <c r="C104" s="50">
        <v>7.9312113360000006E-2</v>
      </c>
      <c r="D104" s="50">
        <v>7.9312113360000006E-2</v>
      </c>
      <c r="E104" s="50">
        <v>0.18258520606</v>
      </c>
      <c r="F104" s="16">
        <v>8.9645000000000002E-2</v>
      </c>
      <c r="G104" s="23">
        <v>0.46096900000000002</v>
      </c>
      <c r="H104" s="23">
        <v>0.50109499999999996</v>
      </c>
      <c r="I104" s="23">
        <v>1.096527</v>
      </c>
      <c r="J104" s="16">
        <f t="shared" si="16"/>
        <v>4.3314995236151868</v>
      </c>
      <c r="K104" s="50">
        <v>4.3748180099999999E-2</v>
      </c>
      <c r="L104" s="50">
        <v>4.4452569300000001E-2</v>
      </c>
      <c r="M104" s="50">
        <f>ABS('DLPNO-CCSD(T1 or T0)'!DU104-'DLPNO-CCSD(T1 or T0)'!DV104)</f>
        <v>9.5871593240463571E-3</v>
      </c>
      <c r="N104" s="50">
        <f>'DLPNO-CCSD(T1 or T0)'!DW104</f>
        <v>1.0899432436624135</v>
      </c>
      <c r="O104" s="50">
        <v>12.0939</v>
      </c>
      <c r="P104" s="50">
        <f t="shared" si="13"/>
        <v>8.2686312934619935E-2</v>
      </c>
      <c r="Q104" s="16">
        <f t="shared" si="17"/>
        <v>0.2245158002038736</v>
      </c>
      <c r="R104" s="16">
        <v>1.6629999999999999E-2</v>
      </c>
      <c r="S104" s="16">
        <f t="shared" si="14"/>
        <v>8.5000000000000006E-2</v>
      </c>
      <c r="T104" s="50">
        <f>'PNO-LCCSD(T)'!V104</f>
        <v>-3.4757541751069709E-2</v>
      </c>
      <c r="U104" s="50"/>
      <c r="V104" s="50" t="s">
        <v>120</v>
      </c>
      <c r="W104" s="50">
        <f>'DLPNO-CCSD(T1 or T0)'!CY104</f>
        <v>-7.5631882686732155E-2</v>
      </c>
      <c r="X104" s="50">
        <f>'DLPNO-CCSD(T1 or T0)'!CZ104</f>
        <v>5.0578150482607498E-2</v>
      </c>
      <c r="Y104" s="50">
        <f>'DLPNO-CCSD(T1 or T0)'!DA104</f>
        <v>-9.172830457255543E-2</v>
      </c>
      <c r="Z104" s="14">
        <f>'CCSD(T)'!BM105</f>
        <v>-856.57863596884897</v>
      </c>
      <c r="AA104" s="14">
        <f>'CCSD(T)'!X105</f>
        <v>-859.021695368824</v>
      </c>
      <c r="AB104" s="14">
        <f>'CCSD(T)'!Z105</f>
        <v>-859.18488456719194</v>
      </c>
      <c r="AC104" s="14">
        <f>'CCSD(T)'!AB105</f>
        <v>-859.30288541915399</v>
      </c>
      <c r="AD104" s="18" t="s">
        <v>120</v>
      </c>
      <c r="AE104" s="76">
        <f>627.5095*(Z102-Z103)</f>
        <v>5.5791353154746943</v>
      </c>
      <c r="AF104" s="76">
        <f>627.5095*(AA102-AA103)</f>
        <v>31.378328725621095</v>
      </c>
      <c r="AG104" s="76">
        <f>627.5095*(AB102-AB103)</f>
        <v>25.014268171487068</v>
      </c>
      <c r="AH104" s="76">
        <f>627.5095*(AC102-AC103)</f>
        <v>26.491248752514192</v>
      </c>
      <c r="AI104" s="76">
        <f>'DLPNO-CCSD(T1 or T0)'!DO104</f>
        <v>-0.15090576935381605</v>
      </c>
      <c r="AJ104" s="25" t="s">
        <v>101</v>
      </c>
      <c r="AK104" s="48">
        <v>1.6478E-2</v>
      </c>
      <c r="AL104" s="49">
        <v>6.6400000000000001E-2</v>
      </c>
      <c r="AM104" s="49">
        <v>6.6400000000000001E-2</v>
      </c>
      <c r="AN104" s="49">
        <v>0.18230099999999999</v>
      </c>
      <c r="AO104" s="49">
        <v>8.9645000000000002E-2</v>
      </c>
      <c r="AP104" s="16">
        <f t="shared" si="18"/>
        <v>4.2705087740347016</v>
      </c>
      <c r="AQ104" s="16">
        <v>3.2867520599999998E-2</v>
      </c>
      <c r="AR104" s="16">
        <v>4.3350419699999997E-2</v>
      </c>
      <c r="AS104" s="42">
        <f>'CCSD(T)'!D105</f>
        <v>-856.63920343534096</v>
      </c>
      <c r="AT104" s="42">
        <f>'CCSD(T)'!F105</f>
        <v>-859.39013068534098</v>
      </c>
      <c r="AU104" s="42">
        <f>'CCSD(T)'!H105</f>
        <v>-859.54194910399599</v>
      </c>
      <c r="AV104" s="42">
        <f>'CCSD(T)'!J105</f>
        <v>-859.67144107860099</v>
      </c>
      <c r="AW104" s="24"/>
      <c r="AX104" s="13" t="str">
        <f t="shared" si="15"/>
        <v>34_ts</v>
      </c>
      <c r="AY104" s="13" t="s">
        <v>354</v>
      </c>
      <c r="AZ104" s="13">
        <v>53</v>
      </c>
      <c r="BA104" s="13">
        <v>3.9239999999999999</v>
      </c>
      <c r="BB104" s="13">
        <v>0.88100000000000001</v>
      </c>
      <c r="BC104" s="13">
        <v>3.0430000000000001</v>
      </c>
      <c r="BD104" s="13">
        <v>8.5000000000000006E-2</v>
      </c>
      <c r="BE104" s="13">
        <v>4.8380000000000001</v>
      </c>
      <c r="BF104" s="13">
        <v>0</v>
      </c>
      <c r="BG104" s="13" t="s">
        <v>281</v>
      </c>
      <c r="BH104" s="13" t="s">
        <v>282</v>
      </c>
      <c r="BI104" s="13" t="s">
        <v>283</v>
      </c>
      <c r="BJ104" s="13" t="s">
        <v>284</v>
      </c>
      <c r="BK104" s="13" t="s">
        <v>285</v>
      </c>
      <c r="BL104" s="13" t="s">
        <v>286</v>
      </c>
      <c r="BM104" s="13" t="s">
        <v>287</v>
      </c>
    </row>
    <row r="105" spans="1:65" ht="17">
      <c r="A105" s="5" t="s">
        <v>102</v>
      </c>
      <c r="B105" s="51">
        <v>1.8181013334999999E-2</v>
      </c>
      <c r="C105" s="51">
        <v>7.5338643607999994E-2</v>
      </c>
      <c r="D105" s="51">
        <v>7.5338643607999994E-2</v>
      </c>
      <c r="E105" s="51">
        <v>0.184550018664</v>
      </c>
      <c r="F105" s="16">
        <v>0.41719200000000001</v>
      </c>
      <c r="G105" s="23">
        <v>0.753552</v>
      </c>
      <c r="H105" s="23">
        <v>0.80838699999999997</v>
      </c>
      <c r="I105" s="23">
        <v>1.306721</v>
      </c>
      <c r="J105" s="16">
        <f t="shared" si="16"/>
        <v>4.5090213754514146</v>
      </c>
      <c r="K105" s="51">
        <v>4.6250620100000001E-2</v>
      </c>
      <c r="L105" s="51">
        <v>3.1236267500000001E-2</v>
      </c>
      <c r="M105" s="50">
        <f>ABS('DLPNO-CCSD(T1 or T0)'!DU105-'DLPNO-CCSD(T1 or T0)'!DV105)</f>
        <v>9.7981531439529784E-3</v>
      </c>
      <c r="N105" s="50">
        <f>'DLPNO-CCSD(T1 or T0)'!DW105</f>
        <v>1.0952101470009179</v>
      </c>
      <c r="O105" s="50">
        <v>10.653600000000001</v>
      </c>
      <c r="P105" s="50">
        <f t="shared" si="13"/>
        <v>9.3864984606142524E-2</v>
      </c>
      <c r="Q105" s="16">
        <f t="shared" si="17"/>
        <v>0.22318059299191373</v>
      </c>
      <c r="R105" s="16">
        <v>1.6899999999999998E-2</v>
      </c>
      <c r="S105" s="16">
        <f t="shared" si="14"/>
        <v>8.5000000000000006E-2</v>
      </c>
      <c r="T105" s="50">
        <f>'PNO-LCCSD(T)'!V105</f>
        <v>-1.1619067202409852</v>
      </c>
      <c r="U105" s="50"/>
      <c r="V105" s="50" t="s">
        <v>118</v>
      </c>
      <c r="W105" s="50">
        <f>'DLPNO-CCSD(T1 or T0)'!CY105</f>
        <v>0.43177702613320967</v>
      </c>
      <c r="X105" s="50">
        <f>'DLPNO-CCSD(T1 or T0)'!CZ105</f>
        <v>1.0691545240092459</v>
      </c>
      <c r="Y105" s="50">
        <f>'DLPNO-CCSD(T1 or T0)'!DA105</f>
        <v>0.69036562247418587</v>
      </c>
      <c r="Z105" s="14">
        <f>'CCSD(T)'!BM106</f>
        <v>-816.43241897818996</v>
      </c>
      <c r="AA105" s="14">
        <f>'CCSD(T)'!X106</f>
        <v>-818.71398221814195</v>
      </c>
      <c r="AB105" s="14">
        <f>'CCSD(T)'!Z106</f>
        <v>-818.86261883335601</v>
      </c>
      <c r="AC105" s="14">
        <f>'CCSD(T)'!AB106</f>
        <v>-818.97737127648099</v>
      </c>
      <c r="AD105" s="18" t="s">
        <v>118</v>
      </c>
      <c r="AE105" s="76">
        <f>627.5095*(Z107-Z106)</f>
        <v>11.32610542867282</v>
      </c>
      <c r="AF105" s="76">
        <f>627.5095*(AA107-AA106)</f>
        <v>11.471518229574706</v>
      </c>
      <c r="AG105" s="76">
        <f>627.5095*(AB107-AB106)</f>
        <v>10.871292435970789</v>
      </c>
      <c r="AH105" s="76">
        <f>627.5095*(AC107-AC106)</f>
        <v>9.6121983002104923</v>
      </c>
      <c r="AI105" s="76">
        <f>'DLPNO-CCSD(T1 or T0)'!DO105</f>
        <v>-0.47941278929165243</v>
      </c>
      <c r="AJ105" s="25" t="s">
        <v>102</v>
      </c>
      <c r="AK105" s="49">
        <v>1.8268E-2</v>
      </c>
      <c r="AL105" s="49">
        <v>8.6073999999999998E-2</v>
      </c>
      <c r="AM105" s="49">
        <v>8.6073999999999998E-2</v>
      </c>
      <c r="AN105" s="49">
        <v>0.183891</v>
      </c>
      <c r="AO105" s="49">
        <v>0.41719200000000001</v>
      </c>
      <c r="AP105" s="16">
        <f t="shared" si="18"/>
        <v>4.4046150901176686</v>
      </c>
      <c r="AQ105" s="16">
        <v>4.14887486E-2</v>
      </c>
      <c r="AR105" s="16">
        <v>3.0854071100000002E-2</v>
      </c>
      <c r="AS105" s="42">
        <f>'CCSD(T)'!D106</f>
        <v>-816.47443704049203</v>
      </c>
      <c r="AT105" s="42">
        <f>'CCSD(T)'!F106</f>
        <v>-819.02626222049207</v>
      </c>
      <c r="AU105" s="42">
        <f>'CCSD(T)'!H106</f>
        <v>-819.16698634136799</v>
      </c>
      <c r="AV105" s="42">
        <f>'CCSD(T)'!J106</f>
        <v>-819.291047176446</v>
      </c>
      <c r="AW105" s="24"/>
      <c r="AX105" s="13" t="str">
        <f t="shared" si="15"/>
        <v>35_end_MAI</v>
      </c>
      <c r="AY105" s="13" t="s">
        <v>355</v>
      </c>
      <c r="AZ105" s="13">
        <v>49</v>
      </c>
      <c r="BA105" s="13">
        <v>3.71</v>
      </c>
      <c r="BB105" s="13">
        <v>0.82799999999999996</v>
      </c>
      <c r="BC105" s="13">
        <v>2.883</v>
      </c>
      <c r="BD105" s="13">
        <v>8.5000000000000006E-2</v>
      </c>
      <c r="BE105" s="13">
        <v>4.5709999999999997</v>
      </c>
      <c r="BF105" s="13">
        <v>0</v>
      </c>
      <c r="BG105" s="13" t="s">
        <v>281</v>
      </c>
      <c r="BH105" s="13" t="s">
        <v>282</v>
      </c>
      <c r="BI105" s="13" t="s">
        <v>283</v>
      </c>
      <c r="BJ105" s="13" t="s">
        <v>284</v>
      </c>
      <c r="BK105" s="13" t="s">
        <v>285</v>
      </c>
      <c r="BL105" s="13" t="s">
        <v>286</v>
      </c>
      <c r="BM105" s="13" t="s">
        <v>287</v>
      </c>
    </row>
    <row r="106" spans="1:65" ht="17">
      <c r="A106" s="5" t="s">
        <v>103</v>
      </c>
      <c r="B106" s="51">
        <v>1.6571173644999999E-2</v>
      </c>
      <c r="C106" s="51">
        <v>6.7165504946999993E-2</v>
      </c>
      <c r="D106" s="51">
        <v>6.7165504946999993E-2</v>
      </c>
      <c r="E106" s="51">
        <v>0.183007911755</v>
      </c>
      <c r="F106" s="16">
        <v>0.13029299999999999</v>
      </c>
      <c r="G106" s="23">
        <v>0.50717800000000002</v>
      </c>
      <c r="H106" s="23">
        <v>0.55179500000000004</v>
      </c>
      <c r="I106" s="23">
        <v>1.1281099999999999</v>
      </c>
      <c r="J106" s="16">
        <f t="shared" si="16"/>
        <v>4.2948872304735186</v>
      </c>
      <c r="K106" s="51">
        <v>3.3389163899999998E-2</v>
      </c>
      <c r="L106" s="51">
        <v>4.6613383299999998E-2</v>
      </c>
      <c r="M106" s="50">
        <f>ABS('DLPNO-CCSD(T1 or T0)'!DU106-'DLPNO-CCSD(T1 or T0)'!DV106)</f>
        <v>9.2836549969106813E-3</v>
      </c>
      <c r="N106" s="50">
        <f>'DLPNO-CCSD(T1 or T0)'!DW106</f>
        <v>1.0882841503838294</v>
      </c>
      <c r="O106" s="50">
        <v>11.7576</v>
      </c>
      <c r="P106" s="50">
        <f t="shared" si="13"/>
        <v>8.5051371028100967E-2</v>
      </c>
      <c r="Q106" s="16">
        <f t="shared" si="17"/>
        <v>0.22247882986913012</v>
      </c>
      <c r="R106" s="16">
        <v>1.6379999999999999E-2</v>
      </c>
      <c r="S106" s="16">
        <f t="shared" si="14"/>
        <v>8.4000000000000005E-2</v>
      </c>
      <c r="T106" s="50">
        <f>'PNO-LCCSD(T)'!V106</f>
        <v>-1.2300918498003652</v>
      </c>
      <c r="U106" s="50"/>
      <c r="V106" s="50" t="s">
        <v>119</v>
      </c>
      <c r="W106" s="50">
        <f>'DLPNO-CCSD(T1 or T0)'!CY106</f>
        <v>7.0332624024652901E-2</v>
      </c>
      <c r="X106" s="50">
        <f>'DLPNO-CCSD(T1 or T0)'!CZ106</f>
        <v>0.21512853226329076</v>
      </c>
      <c r="Y106" s="50">
        <f>'DLPNO-CCSD(T1 or T0)'!DA106</f>
        <v>0.19222073692648811</v>
      </c>
      <c r="Z106" s="14">
        <f>'CCSD(T)'!BM107</f>
        <v>-856.60494497394302</v>
      </c>
      <c r="AA106" s="14">
        <f>'CCSD(T)'!X107</f>
        <v>-859.02957066388797</v>
      </c>
      <c r="AB106" s="14">
        <f>'CCSD(T)'!Z107</f>
        <v>-859.19590158819199</v>
      </c>
      <c r="AC106" s="14">
        <f>'CCSD(T)'!AB107</f>
        <v>-859.312174022916</v>
      </c>
      <c r="AD106" s="18" t="s">
        <v>119</v>
      </c>
      <c r="AE106" s="76">
        <f>627.5095*(Z107-Z108-Z105)</f>
        <v>1.369141658350874</v>
      </c>
      <c r="AF106" s="76">
        <f>627.5095*(AA107-AA108-AA105)</f>
        <v>-2.3116094089550927</v>
      </c>
      <c r="AG106" s="76">
        <f>627.5095*(AB107-AB108-AB105)</f>
        <v>-2.9347472014997593</v>
      </c>
      <c r="AH106" s="76">
        <f>627.5095*(AC107-AC108-AC105)</f>
        <v>-3.4511279467300429</v>
      </c>
      <c r="AI106" s="76">
        <f>'DLPNO-CCSD(T1 or T0)'!DO106</f>
        <v>3.4597414940220617E-3</v>
      </c>
      <c r="AJ106" s="25" t="s">
        <v>103</v>
      </c>
      <c r="AK106" s="49">
        <v>1.643E-2</v>
      </c>
      <c r="AL106" s="49">
        <v>6.7008999999999999E-2</v>
      </c>
      <c r="AM106" s="49">
        <v>6.7008999999999999E-2</v>
      </c>
      <c r="AN106" s="49">
        <v>0.18269199999999999</v>
      </c>
      <c r="AO106" s="49">
        <v>0.13029299999999999</v>
      </c>
      <c r="AP106" s="16">
        <f t="shared" si="18"/>
        <v>4.2149521908968071</v>
      </c>
      <c r="AQ106" s="16">
        <v>3.4051131999999998E-2</v>
      </c>
      <c r="AR106" s="16">
        <v>4.58698341E-2</v>
      </c>
      <c r="AS106" s="42">
        <f>'CCSD(T)'!D107</f>
        <v>-856.66337247260503</v>
      </c>
      <c r="AT106" s="42">
        <f>'CCSD(T)'!F107</f>
        <v>-859.39460239260507</v>
      </c>
      <c r="AU106" s="42">
        <f>'CCSD(T)'!H107</f>
        <v>-859.55124041409306</v>
      </c>
      <c r="AV106" s="42">
        <f>'CCSD(T)'!J107</f>
        <v>-859.6783189674311</v>
      </c>
      <c r="AW106" s="24"/>
      <c r="AX106" s="13" t="str">
        <f t="shared" si="15"/>
        <v>35_start_MAI</v>
      </c>
      <c r="AY106" s="13" t="s">
        <v>356</v>
      </c>
      <c r="AZ106" s="13">
        <v>53</v>
      </c>
      <c r="BA106" s="13">
        <v>3.8969999999999998</v>
      </c>
      <c r="BB106" s="13">
        <v>0.86699999999999999</v>
      </c>
      <c r="BC106" s="13">
        <v>3.03</v>
      </c>
      <c r="BD106" s="13">
        <v>8.4000000000000005E-2</v>
      </c>
      <c r="BE106" s="13">
        <v>4.7809999999999997</v>
      </c>
      <c r="BF106" s="13">
        <v>0</v>
      </c>
      <c r="BG106" s="13" t="s">
        <v>281</v>
      </c>
      <c r="BH106" s="13" t="s">
        <v>282</v>
      </c>
      <c r="BI106" s="13" t="s">
        <v>283</v>
      </c>
      <c r="BJ106" s="13" t="s">
        <v>284</v>
      </c>
      <c r="BK106" s="13" t="s">
        <v>285</v>
      </c>
      <c r="BL106" s="13" t="s">
        <v>286</v>
      </c>
      <c r="BM106" s="13" t="s">
        <v>287</v>
      </c>
    </row>
    <row r="107" spans="1:65" ht="17">
      <c r="A107" s="5" t="s">
        <v>104</v>
      </c>
      <c r="B107" s="51">
        <v>1.7421715625999999E-2</v>
      </c>
      <c r="C107" s="51">
        <v>7.6346832306000006E-2</v>
      </c>
      <c r="D107" s="51">
        <v>7.6346832306000006E-2</v>
      </c>
      <c r="E107" s="51">
        <v>0.184761417284</v>
      </c>
      <c r="F107" s="16">
        <v>0.50996600000000003</v>
      </c>
      <c r="G107" s="23">
        <v>0.82077999999999995</v>
      </c>
      <c r="H107" s="23">
        <v>0.87699000000000005</v>
      </c>
      <c r="I107" s="23">
        <v>1.3723259999999999</v>
      </c>
      <c r="J107" s="16">
        <f t="shared" si="16"/>
        <v>4.3646000051746441</v>
      </c>
      <c r="K107" s="51">
        <v>3.8316884099999997E-2</v>
      </c>
      <c r="L107" s="51">
        <v>4.29812839E-2</v>
      </c>
      <c r="M107" s="50">
        <f>ABS('DLPNO-CCSD(T1 or T0)'!DU107-'DLPNO-CCSD(T1 or T0)'!DV107)</f>
        <v>9.8872935099948572E-3</v>
      </c>
      <c r="N107" s="50">
        <f>'DLPNO-CCSD(T1 or T0)'!DW107</f>
        <v>1.0931469152536126</v>
      </c>
      <c r="O107" s="50">
        <v>10.805099999999999</v>
      </c>
      <c r="P107" s="50">
        <f t="shared" si="13"/>
        <v>9.2548888950588146E-2</v>
      </c>
      <c r="Q107" s="16">
        <f t="shared" si="17"/>
        <v>0.22319138019497178</v>
      </c>
      <c r="R107" s="16">
        <v>1.643E-2</v>
      </c>
      <c r="S107" s="16">
        <f t="shared" si="14"/>
        <v>8.5000000000000006E-2</v>
      </c>
      <c r="T107" s="50">
        <f>'PNO-LCCSD(T)'!V107</f>
        <v>6.8185129559381608E-2</v>
      </c>
      <c r="U107" s="50"/>
      <c r="V107" s="50" t="s">
        <v>120</v>
      </c>
      <c r="W107" s="50">
        <f>'DLPNO-CCSD(T1 or T0)'!CY107</f>
        <v>0.36144440210855855</v>
      </c>
      <c r="X107" s="50">
        <f>'DLPNO-CCSD(T1 or T0)'!CZ107</f>
        <v>0.85402599174595473</v>
      </c>
      <c r="Y107" s="50">
        <f>'DLPNO-CCSD(T1 or T0)'!DA107</f>
        <v>0.49814488554769731</v>
      </c>
      <c r="Z107" s="14">
        <f>'CCSD(T)'!BM108</f>
        <v>-856.58689567679505</v>
      </c>
      <c r="AA107" s="14">
        <f>'CCSD(T)'!X108</f>
        <v>-859.01128963670101</v>
      </c>
      <c r="AB107" s="14">
        <f>'CCSD(T)'!Z108</f>
        <v>-859.17857708165309</v>
      </c>
      <c r="AC107" s="14">
        <f>'CCSD(T)'!AB108</f>
        <v>-859.29685601051904</v>
      </c>
      <c r="AD107" s="18" t="s">
        <v>120</v>
      </c>
      <c r="AE107" s="76">
        <f>627.5095*(Z105+Z108-Z106)</f>
        <v>9.9569637703219467</v>
      </c>
      <c r="AF107" s="76">
        <f>627.5095*(AA105+AA108-AA106)</f>
        <v>13.783127638529798</v>
      </c>
      <c r="AG107" s="76">
        <f>627.5095*(AB105+AB108-AB106)</f>
        <v>13.806039637470548</v>
      </c>
      <c r="AH107" s="76">
        <f>627.5095*(AC105+AC108-AC106)</f>
        <v>13.063326246940536</v>
      </c>
      <c r="AI107" s="76">
        <f>'DLPNO-CCSD(T1 or T0)'!DO107</f>
        <v>-0.4828725307856736</v>
      </c>
      <c r="AJ107" s="25" t="s">
        <v>104</v>
      </c>
      <c r="AK107" s="49">
        <v>1.7484E-2</v>
      </c>
      <c r="AL107" s="49">
        <v>8.3668000000000006E-2</v>
      </c>
      <c r="AM107" s="49">
        <v>8.3668000000000006E-2</v>
      </c>
      <c r="AN107" s="49">
        <v>0.18379100000000001</v>
      </c>
      <c r="AO107" s="49">
        <v>0.50996600000000003</v>
      </c>
      <c r="AP107" s="16">
        <f t="shared" si="18"/>
        <v>4.2803616799809054</v>
      </c>
      <c r="AQ107" s="16">
        <v>3.9403967499999998E-2</v>
      </c>
      <c r="AR107" s="16">
        <v>3.6009335699999999E-2</v>
      </c>
      <c r="AS107" s="42">
        <f>'CCSD(T)'!D108</f>
        <v>-856.64018194447203</v>
      </c>
      <c r="AT107" s="42">
        <f>'CCSD(T)'!F108</f>
        <v>-859.36741870447202</v>
      </c>
      <c r="AU107" s="42">
        <f>'CCSD(T)'!H108</f>
        <v>-859.52544164545009</v>
      </c>
      <c r="AV107" s="42">
        <f>'CCSD(T)'!J108</f>
        <v>-859.65446381140907</v>
      </c>
      <c r="AW107" s="24"/>
      <c r="AX107" s="13" t="str">
        <f t="shared" si="15"/>
        <v>35_ts_MAI</v>
      </c>
      <c r="AY107" s="13" t="s">
        <v>357</v>
      </c>
      <c r="AZ107" s="13">
        <v>53</v>
      </c>
      <c r="BA107" s="13">
        <v>3.8980000000000001</v>
      </c>
      <c r="BB107" s="13">
        <v>0.87</v>
      </c>
      <c r="BC107" s="13">
        <v>3.028</v>
      </c>
      <c r="BD107" s="13">
        <v>8.5000000000000006E-2</v>
      </c>
      <c r="BE107" s="13">
        <v>4.7869999999999999</v>
      </c>
      <c r="BF107" s="13">
        <v>0</v>
      </c>
      <c r="BG107" s="13" t="s">
        <v>281</v>
      </c>
      <c r="BH107" s="13" t="s">
        <v>282</v>
      </c>
      <c r="BI107" s="13" t="s">
        <v>283</v>
      </c>
      <c r="BJ107" s="13" t="s">
        <v>284</v>
      </c>
      <c r="BK107" s="13" t="s">
        <v>285</v>
      </c>
      <c r="BL107" s="13" t="s">
        <v>286</v>
      </c>
      <c r="BM107" s="13" t="s">
        <v>287</v>
      </c>
    </row>
    <row r="108" spans="1:65" ht="17">
      <c r="A108" s="5" t="s">
        <v>105</v>
      </c>
      <c r="B108" s="50">
        <v>7.9363264619999995E-3</v>
      </c>
      <c r="C108" s="50">
        <v>1.2611222841000001E-2</v>
      </c>
      <c r="D108" s="50">
        <v>1.2611222841000001E-2</v>
      </c>
      <c r="E108" s="50">
        <v>0.124649749317</v>
      </c>
      <c r="F108" s="49">
        <v>2.8E-5</v>
      </c>
      <c r="G108" s="49"/>
      <c r="H108" s="49"/>
      <c r="I108" s="49"/>
      <c r="J108" s="16">
        <f t="shared" si="16"/>
        <v>1.7184527620720396</v>
      </c>
      <c r="K108" s="50">
        <v>1.09521016E-2</v>
      </c>
      <c r="L108" s="50">
        <v>3.4941762600000002E-2</v>
      </c>
      <c r="M108" s="50"/>
      <c r="N108" s="50"/>
      <c r="O108">
        <v>19.802</v>
      </c>
      <c r="P108"/>
      <c r="Q108"/>
      <c r="R108" s="4">
        <v>9.1500000000000001E-3</v>
      </c>
      <c r="S108" s="4"/>
      <c r="T108" s="50"/>
      <c r="U108" s="50"/>
      <c r="V108" s="50"/>
      <c r="W108" s="50"/>
      <c r="X108" s="50"/>
      <c r="Y108" s="50"/>
      <c r="Z108" s="14">
        <f>'CCSD(T)'!BM109</f>
        <v>-40.15665856463</v>
      </c>
      <c r="AA108" s="14">
        <f>'CCSD(T)'!X109</f>
        <v>-40.293623634634002</v>
      </c>
      <c r="AB108" s="14">
        <f>'CCSD(T)'!Z109</f>
        <v>-40.311281431131</v>
      </c>
      <c r="AC108" s="14">
        <f>'CCSD(T)'!AB109</f>
        <v>-40.313985011808001</v>
      </c>
      <c r="AD108" s="14"/>
      <c r="AE108" s="14"/>
      <c r="AF108" s="14"/>
      <c r="AG108" s="14"/>
      <c r="AH108" s="14"/>
      <c r="AI108" s="14"/>
      <c r="AJ108" s="25" t="s">
        <v>105</v>
      </c>
      <c r="AK108" s="48">
        <v>5.607E-3</v>
      </c>
      <c r="AL108" s="49">
        <v>8.7779999999999993E-3</v>
      </c>
      <c r="AM108" s="49">
        <v>8.7779999999999993E-3</v>
      </c>
      <c r="AN108" s="49">
        <v>0.13103300000000001</v>
      </c>
      <c r="AO108" s="49">
        <v>2.8E-5</v>
      </c>
      <c r="AP108" s="16">
        <f t="shared" si="18"/>
        <v>2.0212691104843938</v>
      </c>
      <c r="AQ108" s="16">
        <v>5.3922583999999997E-3</v>
      </c>
      <c r="AR108" s="16">
        <v>2.9884175700000001E-2</v>
      </c>
      <c r="AS108" s="42">
        <f>'CCSD(T)'!D109</f>
        <v>-40.168783408589</v>
      </c>
      <c r="AT108" s="42">
        <f>'CCSD(T)'!F109</f>
        <v>-40.337057068588997</v>
      </c>
      <c r="AU108" s="42">
        <f>'CCSD(T)'!H109</f>
        <v>-40.353473475878999</v>
      </c>
      <c r="AV108" s="42">
        <f>'CCSD(T)'!J109</f>
        <v>-40.357283571444</v>
      </c>
      <c r="AW108" s="24"/>
      <c r="AX108" s="13" t="str">
        <f t="shared" si="15"/>
        <v>prodCH4</v>
      </c>
    </row>
    <row r="109" spans="1:65" ht="17">
      <c r="A109" s="5" t="s">
        <v>106</v>
      </c>
      <c r="B109" s="50">
        <v>2.0470511273000001E-2</v>
      </c>
      <c r="C109" s="50">
        <v>4.3643931286999997E-2</v>
      </c>
      <c r="D109" s="50">
        <v>4.3643931286999997E-2</v>
      </c>
      <c r="E109" s="50">
        <v>0.158287732352</v>
      </c>
      <c r="F109" s="49">
        <v>1.077E-3</v>
      </c>
      <c r="G109" s="49"/>
      <c r="H109" s="49"/>
      <c r="I109" s="49"/>
      <c r="J109" s="16">
        <f t="shared" si="16"/>
        <v>3.64013420635077</v>
      </c>
      <c r="K109" s="50">
        <v>3.7127829299999998E-2</v>
      </c>
      <c r="L109" s="50">
        <v>7.8312107300000003E-2</v>
      </c>
      <c r="M109" s="50"/>
      <c r="N109" s="50"/>
      <c r="O109">
        <v>18.914300000000001</v>
      </c>
      <c r="P109"/>
      <c r="Q109"/>
      <c r="R109" s="4">
        <v>1.3129999999999999E-2</v>
      </c>
      <c r="S109" s="4"/>
      <c r="T109" s="50"/>
      <c r="U109" s="50"/>
      <c r="V109" s="50"/>
      <c r="W109" s="50"/>
      <c r="X109" s="50"/>
      <c r="Y109" s="50"/>
      <c r="Z109" s="14">
        <f>'CCSD(T)'!BM110</f>
        <v>-112.644321838273</v>
      </c>
      <c r="AA109" s="14">
        <f>'CCSD(T)'!X110</f>
        <v>-112.92473831824999</v>
      </c>
      <c r="AB109" s="14">
        <f>'CCSD(T)'!Z110</f>
        <v>-112.939713085151</v>
      </c>
      <c r="AC109" s="14">
        <f>'CCSD(T)'!AB110</f>
        <v>-112.95087191951799</v>
      </c>
      <c r="AD109" s="14"/>
      <c r="AE109" s="14"/>
      <c r="AF109" s="14"/>
      <c r="AG109" s="14"/>
      <c r="AH109" s="14"/>
      <c r="AI109" s="14"/>
      <c r="AJ109" s="25" t="s">
        <v>106</v>
      </c>
      <c r="AK109" s="48">
        <v>2.0471E-2</v>
      </c>
      <c r="AL109" s="49">
        <v>4.3644000000000002E-2</v>
      </c>
      <c r="AM109" s="49">
        <v>4.3644000000000002E-2</v>
      </c>
      <c r="AN109" s="49">
        <v>0.15828800000000001</v>
      </c>
      <c r="AO109" s="49">
        <v>1.077E-3</v>
      </c>
      <c r="AP109" s="16">
        <f t="shared" si="18"/>
        <v>3.6401342060775685</v>
      </c>
      <c r="AQ109" s="16">
        <v>3.71036722E-2</v>
      </c>
      <c r="AR109" s="16">
        <v>7.8223481100000006E-2</v>
      </c>
      <c r="AS109" s="42">
        <f>'CCSD(T)'!D110</f>
        <v>-112.644321838249</v>
      </c>
      <c r="AT109" s="42">
        <f>'CCSD(T)'!F110</f>
        <v>-112.924738318249</v>
      </c>
      <c r="AU109" s="42">
        <f>'CCSD(T)'!H110</f>
        <v>-112.93971308515</v>
      </c>
      <c r="AV109" s="42">
        <f>'CCSD(T)'!J110</f>
        <v>-112.950871919517</v>
      </c>
      <c r="AW109" s="24"/>
      <c r="AX109" s="13" t="str">
        <f t="shared" si="15"/>
        <v>prodCO</v>
      </c>
    </row>
    <row r="110" spans="1:65" ht="17">
      <c r="A110" s="5" t="s">
        <v>107</v>
      </c>
      <c r="B110" s="50">
        <v>9.775155592E-3</v>
      </c>
      <c r="C110" s="50">
        <v>2.4503275791E-2</v>
      </c>
      <c r="D110" s="50">
        <v>2.4503275791E-2</v>
      </c>
      <c r="E110" s="50">
        <v>0.164239564491</v>
      </c>
      <c r="F110" s="49">
        <v>9.2659999999999999E-3</v>
      </c>
      <c r="G110" s="49"/>
      <c r="H110" s="49"/>
      <c r="I110" s="49"/>
      <c r="J110" s="16">
        <f t="shared" si="16"/>
        <v>2.9150555524573494</v>
      </c>
      <c r="K110" s="50">
        <v>9.1986588000000005E-3</v>
      </c>
      <c r="L110" s="50">
        <v>1.87637841E-2</v>
      </c>
      <c r="M110" s="50"/>
      <c r="N110" s="50"/>
      <c r="O110">
        <v>13.446</v>
      </c>
      <c r="P110"/>
      <c r="Q110"/>
      <c r="R110" s="4">
        <v>9.8099999999999993E-3</v>
      </c>
      <c r="S110" s="4"/>
      <c r="T110" s="50"/>
      <c r="U110" s="50"/>
      <c r="V110" s="50"/>
      <c r="W110" s="50"/>
      <c r="X110" s="50"/>
      <c r="Y110" s="50"/>
      <c r="Z110" s="14">
        <f>'CCSD(T)'!BM111</f>
        <v>-576.36094733489699</v>
      </c>
      <c r="AA110" s="14">
        <f>'CCSD(T)'!X111</f>
        <v>-577.24501010486597</v>
      </c>
      <c r="AB110" s="14">
        <f>'CCSD(T)'!Z111</f>
        <v>-577.34416533984995</v>
      </c>
      <c r="AC110" s="14">
        <f>'CCSD(T)'!AB111</f>
        <v>-577.37368727160697</v>
      </c>
      <c r="AD110" s="14"/>
      <c r="AE110" s="14"/>
      <c r="AF110" s="14"/>
      <c r="AG110" s="14"/>
      <c r="AH110" s="14"/>
      <c r="AI110" s="14"/>
      <c r="AJ110" s="25" t="s">
        <v>107</v>
      </c>
      <c r="AK110" s="48">
        <v>8.2920000000000008E-3</v>
      </c>
      <c r="AL110" s="49">
        <v>2.5278999999999999E-2</v>
      </c>
      <c r="AM110" s="49">
        <v>2.5278999999999999E-2</v>
      </c>
      <c r="AN110" s="49">
        <v>0.16469200000000001</v>
      </c>
      <c r="AO110" s="49">
        <v>9.2659999999999999E-3</v>
      </c>
      <c r="AP110" s="16">
        <f t="shared" si="18"/>
        <v>3.0500919305515346</v>
      </c>
      <c r="AQ110" s="16">
        <v>9.3776442999999998E-3</v>
      </c>
      <c r="AR110" s="16">
        <v>1.81968884E-2</v>
      </c>
      <c r="AS110" s="42">
        <f>'CCSD(T)'!D111</f>
        <v>-576.40271311212098</v>
      </c>
      <c r="AT110" s="42">
        <f>'CCSD(T)'!F111</f>
        <v>-577.40683570212093</v>
      </c>
      <c r="AU110" s="42">
        <f>'CCSD(T)'!H111</f>
        <v>-577.50027942054703</v>
      </c>
      <c r="AV110" s="42">
        <f>'CCSD(T)'!J111</f>
        <v>-577.53480939800897</v>
      </c>
      <c r="AW110" s="24"/>
      <c r="AX110" s="13" t="str">
        <f t="shared" si="15"/>
        <v>prodPEt3_1</v>
      </c>
    </row>
    <row r="111" spans="1:65">
      <c r="AM111" s="13"/>
      <c r="AN111" s="13"/>
      <c r="AO111" s="16"/>
      <c r="AP111" s="16"/>
      <c r="AQ111" s="16"/>
      <c r="AR111" s="16"/>
      <c r="AS111" s="21"/>
      <c r="AT111"/>
      <c r="AW111" s="24"/>
    </row>
    <row r="115" spans="1:42" ht="136">
      <c r="A115"/>
      <c r="B115" s="474" t="s">
        <v>420</v>
      </c>
      <c r="C115" s="474"/>
      <c r="D115" s="475" t="s">
        <v>421</v>
      </c>
      <c r="E115" s="475"/>
      <c r="F115" s="475"/>
      <c r="G115" s="233"/>
      <c r="H115" s="234"/>
      <c r="I115" s="234"/>
      <c r="J115" s="235"/>
      <c r="K115" s="39"/>
      <c r="L115" s="475" t="s">
        <v>422</v>
      </c>
      <c r="M115" s="475"/>
      <c r="N115" s="475"/>
      <c r="O115" s="4"/>
      <c r="P115"/>
      <c r="Q115"/>
      <c r="R115"/>
      <c r="S115"/>
      <c r="T115" s="236"/>
      <c r="U115" s="236"/>
      <c r="V115"/>
      <c r="W115"/>
      <c r="X115" s="4"/>
      <c r="Y115"/>
      <c r="Z115"/>
      <c r="AA115" s="33"/>
      <c r="AB115" s="33"/>
      <c r="AC115" s="4"/>
      <c r="AD115" s="4"/>
      <c r="AE115" s="4"/>
      <c r="AF115" s="4"/>
      <c r="AG115" s="4"/>
      <c r="AH115" s="4"/>
      <c r="AI115"/>
      <c r="AJ115" s="237" t="s">
        <v>423</v>
      </c>
      <c r="AK115" s="237" t="s">
        <v>424</v>
      </c>
      <c r="AL115" s="237"/>
      <c r="AM115" s="238"/>
      <c r="AN115"/>
      <c r="AO115"/>
      <c r="AP115"/>
    </row>
    <row r="116" spans="1:42">
      <c r="A116" s="239" t="s">
        <v>425</v>
      </c>
      <c r="B116" s="458" t="s">
        <v>426</v>
      </c>
      <c r="C116" s="458"/>
      <c r="D116" s="458"/>
      <c r="E116" s="232"/>
      <c r="F116" s="232"/>
      <c r="G116" s="232"/>
      <c r="H116" s="240"/>
      <c r="I116" s="240"/>
      <c r="J116" s="241"/>
      <c r="K116" s="39"/>
      <c r="L116" s="232"/>
      <c r="M116" s="232"/>
      <c r="N116" s="232"/>
      <c r="O116" s="186"/>
      <c r="P116" s="458" t="s">
        <v>427</v>
      </c>
      <c r="Q116" s="458"/>
      <c r="R116" s="458"/>
      <c r="S116" s="458"/>
      <c r="T116" s="458"/>
      <c r="U116" s="186"/>
      <c r="V116" s="239"/>
      <c r="W116" s="239"/>
      <c r="X116" s="232"/>
      <c r="Y116" s="239"/>
      <c r="Z116" s="239"/>
      <c r="AA116" s="242"/>
      <c r="AB116" s="242"/>
      <c r="AC116" s="318"/>
      <c r="AD116" s="232"/>
      <c r="AE116" s="232"/>
      <c r="AF116" s="232"/>
      <c r="AG116" s="232"/>
      <c r="AH116" s="232"/>
      <c r="AI116" s="239"/>
      <c r="AJ116" s="239"/>
      <c r="AK116" s="239"/>
      <c r="AL116" s="239"/>
      <c r="AM116" s="232"/>
      <c r="AN116" s="239"/>
      <c r="AO116" s="239"/>
      <c r="AP116" s="239"/>
    </row>
    <row r="117" spans="1:42" ht="68">
      <c r="A117" s="243" t="s">
        <v>428</v>
      </c>
      <c r="B117" s="244" t="s">
        <v>429</v>
      </c>
      <c r="C117" s="244" t="s">
        <v>430</v>
      </c>
      <c r="D117" s="245" t="s">
        <v>431</v>
      </c>
      <c r="E117" s="246" t="s">
        <v>432</v>
      </c>
      <c r="F117" s="246" t="s">
        <v>433</v>
      </c>
      <c r="G117" s="246"/>
      <c r="H117" s="247" t="s">
        <v>434</v>
      </c>
      <c r="I117" s="247" t="s">
        <v>435</v>
      </c>
      <c r="J117" s="248" t="s">
        <v>436</v>
      </c>
      <c r="K117" s="249" t="s">
        <v>437</v>
      </c>
      <c r="L117" s="250" t="s">
        <v>438</v>
      </c>
      <c r="M117" s="251" t="s">
        <v>439</v>
      </c>
      <c r="N117" s="251" t="s">
        <v>440</v>
      </c>
      <c r="O117" s="252" t="s">
        <v>441</v>
      </c>
      <c r="P117" s="244" t="s">
        <v>442</v>
      </c>
      <c r="Q117" s="253" t="s">
        <v>443</v>
      </c>
      <c r="R117" s="254" t="s">
        <v>444</v>
      </c>
      <c r="S117" s="254" t="s">
        <v>184</v>
      </c>
      <c r="T117" s="254" t="s">
        <v>189</v>
      </c>
      <c r="U117" s="255"/>
      <c r="V117" s="256" t="s">
        <v>445</v>
      </c>
      <c r="W117" s="256" t="s">
        <v>446</v>
      </c>
      <c r="X117" s="257" t="s">
        <v>447</v>
      </c>
      <c r="Y117" s="257" t="s">
        <v>448</v>
      </c>
      <c r="Z117" s="257" t="s">
        <v>449</v>
      </c>
      <c r="AA117" s="258" t="s">
        <v>450</v>
      </c>
      <c r="AB117" s="258" t="s">
        <v>451</v>
      </c>
      <c r="AC117" s="259" t="s">
        <v>452</v>
      </c>
      <c r="AD117" s="259"/>
      <c r="AE117" s="259" t="s">
        <v>453</v>
      </c>
      <c r="AF117" s="259"/>
      <c r="AG117" s="256" t="s">
        <v>454</v>
      </c>
      <c r="AH117" s="256" t="s">
        <v>455</v>
      </c>
      <c r="AI117" s="260" t="s">
        <v>456</v>
      </c>
      <c r="AJ117" s="256" t="s">
        <v>457</v>
      </c>
      <c r="AK117" s="256" t="s">
        <v>443</v>
      </c>
      <c r="AL117" s="261" t="s">
        <v>458</v>
      </c>
      <c r="AM117" s="261" t="s">
        <v>459</v>
      </c>
      <c r="AN117" s="262" t="s">
        <v>444</v>
      </c>
      <c r="AO117" s="262" t="s">
        <v>184</v>
      </c>
      <c r="AP117" s="262" t="s">
        <v>189</v>
      </c>
    </row>
    <row r="118" spans="1:42" ht="17">
      <c r="A118" s="5" t="s">
        <v>0</v>
      </c>
      <c r="B118" s="33">
        <v>-1860.02040148225</v>
      </c>
      <c r="C118" s="33" t="s">
        <v>460</v>
      </c>
      <c r="D118" s="33">
        <v>-1861.0327955757</v>
      </c>
      <c r="E118" s="33">
        <v>-196.206149038131</v>
      </c>
      <c r="F118" s="4">
        <v>-7.5753237724620002</v>
      </c>
      <c r="G118" s="4" t="s">
        <v>461</v>
      </c>
      <c r="H118" s="39">
        <f>627.5095*(D120-D119)</f>
        <v>21.567536504969965</v>
      </c>
      <c r="I118" s="39">
        <f>627.5095*(F120-F119)</f>
        <v>-6.6145187383205908</v>
      </c>
      <c r="J118" s="39">
        <f t="shared" ref="J118:J149" si="19">I118/H118*100</f>
        <v>-30.668865388480317</v>
      </c>
      <c r="K118" s="39">
        <f t="shared" ref="K118:K149" si="20">H118-I118</f>
        <v>28.182055243290556</v>
      </c>
      <c r="L118" s="42">
        <v>-1852.43940136272</v>
      </c>
      <c r="M118" s="33">
        <v>-1856.7454409142149</v>
      </c>
      <c r="N118" s="33">
        <v>-1856.9221252719319</v>
      </c>
      <c r="O118" s="263" t="s">
        <v>462</v>
      </c>
      <c r="P118" s="264">
        <f>24*AJ119+37*AJ122+3*AJ128+AJ137</f>
        <v>-1849.5344733237721</v>
      </c>
      <c r="Q118" s="264">
        <f>24*AK119+37*AK122+3*AK128+AK137</f>
        <v>-1850.3408789049699</v>
      </c>
      <c r="R118" s="264">
        <f>24*AN119+37*AN122+3*AN128+AN137</f>
        <v>-1844.5970324822999</v>
      </c>
      <c r="S118" s="264">
        <f>24*AO119+37*AO122+3*AO128+AO137</f>
        <v>-1846.6933530000001</v>
      </c>
      <c r="T118" s="264">
        <f>24*AP119+37*AP122+3*AP128+AP137</f>
        <v>-1846.7236714000001</v>
      </c>
      <c r="U118" s="265"/>
      <c r="V118" s="264">
        <f t="shared" ref="V118:V149" si="21">P118-B118</f>
        <v>10.485928158477918</v>
      </c>
      <c r="W118" s="267">
        <f t="shared" ref="W118:W149" si="22">Q118-D118</f>
        <v>10.691916670730052</v>
      </c>
      <c r="X118" s="267">
        <f t="shared" ref="X118:X149" si="23">R118-L118</f>
        <v>7.8423688804200538</v>
      </c>
      <c r="Y118" s="266">
        <f t="shared" ref="Y118:Y149" si="24">S118-M118</f>
        <v>10.052087914214781</v>
      </c>
      <c r="Z118" s="266">
        <f t="shared" ref="Z118:Z149" si="25">T118-N118</f>
        <v>10.198453871931861</v>
      </c>
      <c r="AA118" s="33">
        <f t="shared" ref="AA118:AA171" si="26">X118/Z118*100</f>
        <v>76.897625648960243</v>
      </c>
      <c r="AB118" s="33">
        <f t="shared" ref="AB118:AB171" si="27">(Z118-Y118)/Z118*100</f>
        <v>1.4351779157417959</v>
      </c>
      <c r="AC118" s="28">
        <f>(W118-V118)/W118</f>
        <v>1.9265817214610653E-2</v>
      </c>
      <c r="AD118" s="28" t="s">
        <v>118</v>
      </c>
      <c r="AE118" s="28">
        <f>(Z120-Z119-Y120+Y119)*627.5095</f>
        <v>2.5312788276328693</v>
      </c>
      <c r="AF118" s="28" t="str">
        <f>A118</f>
        <v>01_end</v>
      </c>
      <c r="AG118" s="28">
        <f>AB120-AB119</f>
        <v>4.5786162563407728E-2</v>
      </c>
      <c r="AH118" s="28">
        <f>AC120-AC119</f>
        <v>1.9025227207231307E-3</v>
      </c>
      <c r="AI118" s="4" t="s">
        <v>463</v>
      </c>
      <c r="AJ118" s="268">
        <v>-24.615203538565002</v>
      </c>
      <c r="AK118" s="28">
        <v>-24.639899931791</v>
      </c>
      <c r="AL118" s="267">
        <v>-3.7867058613540001</v>
      </c>
      <c r="AM118" s="28">
        <v>-0.11506376434</v>
      </c>
      <c r="AN118" s="5">
        <v>-24.5005548</v>
      </c>
      <c r="AO118" s="4">
        <v>-24.557454400000001</v>
      </c>
      <c r="AP118" s="4">
        <v>-24.558302900000001</v>
      </c>
    </row>
    <row r="119" spans="1:42" ht="17">
      <c r="A119" s="5" t="s">
        <v>1</v>
      </c>
      <c r="B119" s="33">
        <v>-1860.04068007419</v>
      </c>
      <c r="C119" s="33" t="s">
        <v>464</v>
      </c>
      <c r="D119" s="33">
        <v>-1861.04623262366</v>
      </c>
      <c r="E119" s="33">
        <v>-196.20318668831601</v>
      </c>
      <c r="F119" s="4">
        <v>-7.5843218701869999</v>
      </c>
      <c r="G119" s="4" t="s">
        <v>465</v>
      </c>
      <c r="H119" s="39">
        <f>627.5095*(D120-D118)</f>
        <v>13.135661258116501</v>
      </c>
      <c r="I119" s="39">
        <f>627.5095*(F120-F118)</f>
        <v>-12.260910542686297</v>
      </c>
      <c r="J119" s="39">
        <f t="shared" si="19"/>
        <v>-93.340641949869891</v>
      </c>
      <c r="K119" s="39">
        <f t="shared" si="20"/>
        <v>25.396571800802796</v>
      </c>
      <c r="L119" s="42">
        <v>-1852.45006925297</v>
      </c>
      <c r="M119" s="33">
        <v>-1856.764396942614</v>
      </c>
      <c r="N119" s="33">
        <v>-1856.9429088808699</v>
      </c>
      <c r="O119" s="263" t="s">
        <v>462</v>
      </c>
      <c r="P119" s="264">
        <f>24*AJ119+37*AJ122+3*AJ128+AJ137</f>
        <v>-1849.5344733237721</v>
      </c>
      <c r="Q119" s="264">
        <f>24*AK119+37*AK122+3*AK128+AK137</f>
        <v>-1850.3408789049699</v>
      </c>
      <c r="R119" s="264">
        <f>24*AN119+37*AN122+3*AN128+AN137</f>
        <v>-1844.5970324822999</v>
      </c>
      <c r="S119" s="264">
        <f>24*AO119+37*AO122+3*AO128+AO137</f>
        <v>-1846.6933530000001</v>
      </c>
      <c r="T119" s="264">
        <f>24*AP119+37*AP122+3*AP128+AP137</f>
        <v>-1846.7236714000001</v>
      </c>
      <c r="U119" s="264"/>
      <c r="V119" s="264">
        <f t="shared" si="21"/>
        <v>10.506206750417959</v>
      </c>
      <c r="W119" s="267">
        <f t="shared" si="22"/>
        <v>10.705353718690048</v>
      </c>
      <c r="X119" s="267">
        <f t="shared" si="23"/>
        <v>7.8530367706700872</v>
      </c>
      <c r="Y119" s="266">
        <f t="shared" si="24"/>
        <v>10.071043942613869</v>
      </c>
      <c r="Z119" s="266">
        <f t="shared" si="25"/>
        <v>10.219237480869879</v>
      </c>
      <c r="AA119" s="33">
        <f t="shared" si="26"/>
        <v>76.845623613021502</v>
      </c>
      <c r="AB119" s="33">
        <f t="shared" si="27"/>
        <v>1.4501428167553954</v>
      </c>
      <c r="AC119" s="28">
        <f t="shared" ref="AC119:AC182" si="28">(W119-V119)/W119</f>
        <v>1.8602558449274428E-2</v>
      </c>
      <c r="AD119" s="28" t="s">
        <v>119</v>
      </c>
      <c r="AE119" s="28">
        <f>(Z120-Z118-Y120+Y118)*627.5095</f>
        <v>3.6781029778261853</v>
      </c>
      <c r="AF119" s="28"/>
      <c r="AG119" s="28">
        <f>AB120-AB118</f>
        <v>6.0751063577007214E-2</v>
      </c>
      <c r="AH119" s="28">
        <f>AC120-AC118</f>
        <v>1.2392639553869059E-3</v>
      </c>
      <c r="AI119" s="130" t="s">
        <v>466</v>
      </c>
      <c r="AJ119" s="28">
        <v>-37.793257662315</v>
      </c>
      <c r="AK119" s="28">
        <v>-37.820582923659003</v>
      </c>
      <c r="AL119" s="267">
        <v>-5.0932048480379999</v>
      </c>
      <c r="AM119" s="28">
        <v>-0.14850613392600001</v>
      </c>
      <c r="AN119" s="5">
        <v>-37.645229861300002</v>
      </c>
      <c r="AO119" s="4">
        <v>-37.7143959</v>
      </c>
      <c r="AP119" s="4">
        <v>-37.715406000000002</v>
      </c>
    </row>
    <row r="120" spans="1:42" ht="17">
      <c r="A120" s="5" t="s">
        <v>2</v>
      </c>
      <c r="B120" s="33">
        <v>-1859.98664760053</v>
      </c>
      <c r="C120" s="33" t="s">
        <v>467</v>
      </c>
      <c r="D120" s="33">
        <v>-1861.0118625678999</v>
      </c>
      <c r="E120" s="33">
        <v>-196.19072341106701</v>
      </c>
      <c r="F120" s="4">
        <v>-7.5948627763219996</v>
      </c>
      <c r="G120" s="4" t="s">
        <v>468</v>
      </c>
      <c r="H120" s="39">
        <f>627.5095*(D118-D119)</f>
        <v>8.4318752468534619</v>
      </c>
      <c r="I120" s="39">
        <f>627.5095*(F118-F119)</f>
        <v>5.6463918043657051</v>
      </c>
      <c r="J120" s="39">
        <f t="shared" si="19"/>
        <v>66.964840430635874</v>
      </c>
      <c r="K120" s="39">
        <f t="shared" si="20"/>
        <v>2.7854834424877568</v>
      </c>
      <c r="L120" s="42">
        <v>-1852.3847511832</v>
      </c>
      <c r="M120" s="33">
        <v>-1856.7172362280501</v>
      </c>
      <c r="N120" s="33">
        <v>-1856.8997820157181</v>
      </c>
      <c r="O120" s="263" t="s">
        <v>462</v>
      </c>
      <c r="P120" s="269">
        <f>24*AJ119+37*AJ122+3*AJ128+AJ137</f>
        <v>-1849.5344733237721</v>
      </c>
      <c r="Q120" s="269">
        <f>24*AK119+37*AK122+3*AK128+AK137</f>
        <v>-1850.3408789049699</v>
      </c>
      <c r="R120" s="269">
        <f>24*AN119+37*AN122+3*AN128+AN137</f>
        <v>-1844.5970324822999</v>
      </c>
      <c r="S120" s="269">
        <f>24*AO119+37*AO122+3*AO128+AO137</f>
        <v>-1846.6933530000001</v>
      </c>
      <c r="T120" s="269">
        <f>24*AP119+37*AP122+3*AP128+AP137</f>
        <v>-1846.7236714000001</v>
      </c>
      <c r="U120" s="269"/>
      <c r="V120" s="264">
        <f t="shared" si="21"/>
        <v>10.452174276757887</v>
      </c>
      <c r="W120" s="267">
        <f t="shared" si="22"/>
        <v>10.670983662929984</v>
      </c>
      <c r="X120" s="267">
        <f t="shared" si="23"/>
        <v>7.7877187009000863</v>
      </c>
      <c r="Y120" s="266">
        <f t="shared" si="24"/>
        <v>10.023883228049954</v>
      </c>
      <c r="Z120" s="266">
        <f t="shared" si="25"/>
        <v>10.176110615718017</v>
      </c>
      <c r="AA120" s="33">
        <f t="shared" si="26"/>
        <v>76.52942263492281</v>
      </c>
      <c r="AB120" s="33">
        <f t="shared" si="27"/>
        <v>1.4959289793188031</v>
      </c>
      <c r="AC120" s="28">
        <f t="shared" si="28"/>
        <v>2.0505081169997559E-2</v>
      </c>
      <c r="AD120" s="28" t="s">
        <v>120</v>
      </c>
      <c r="AE120" s="28">
        <f>(Z118-Z119-Y118+Y119)*627.5095</f>
        <v>-1.1468241501933161</v>
      </c>
      <c r="AF120" s="28"/>
      <c r="AG120" s="28">
        <f>AB118-AB119</f>
        <v>-1.4964901013599485E-2</v>
      </c>
      <c r="AH120" s="28">
        <f>AC118-AC119</f>
        <v>6.6325876533622485E-4</v>
      </c>
      <c r="AI120" s="4" t="s">
        <v>469</v>
      </c>
      <c r="AJ120" s="28">
        <v>-99.580619755268998</v>
      </c>
      <c r="AK120" s="28">
        <v>-99.644389468369994</v>
      </c>
      <c r="AL120" s="267">
        <v>-54.535734754856001</v>
      </c>
      <c r="AM120" s="28">
        <v>-1.1246809875070001</v>
      </c>
      <c r="AN120" s="5">
        <v>-99.284051199999993</v>
      </c>
      <c r="AO120" s="4">
        <v>-99.433800899999994</v>
      </c>
      <c r="AP120" s="4">
        <v>-99.434716800000004</v>
      </c>
    </row>
    <row r="121" spans="1:42" ht="17">
      <c r="A121" s="5" t="s">
        <v>3</v>
      </c>
      <c r="B121" s="33">
        <v>-1690.6357780471001</v>
      </c>
      <c r="C121" s="33" t="s">
        <v>470</v>
      </c>
      <c r="D121" s="33">
        <v>-1691.4473306633799</v>
      </c>
      <c r="E121" s="33">
        <v>-173.54554606657001</v>
      </c>
      <c r="F121" s="4">
        <v>-6.6817242001619999</v>
      </c>
      <c r="G121" s="4" t="s">
        <v>461</v>
      </c>
      <c r="H121" s="39">
        <f>627.5095*(D123-D122)</f>
        <v>5.0832980087604982</v>
      </c>
      <c r="I121" s="39">
        <f>627.5095*(F123-F122)</f>
        <v>-5.910817714423299</v>
      </c>
      <c r="J121" s="39">
        <f t="shared" si="19"/>
        <v>-116.2791893026272</v>
      </c>
      <c r="K121" s="39">
        <f t="shared" si="20"/>
        <v>10.994115723183796</v>
      </c>
      <c r="L121" s="42">
        <v>-1683.94550834806</v>
      </c>
      <c r="M121" s="33">
        <v>-1687.6861012584111</v>
      </c>
      <c r="N121" s="33">
        <v>-1687.8289814654752</v>
      </c>
      <c r="O121" s="263" t="s">
        <v>471</v>
      </c>
      <c r="P121" s="264">
        <f>21*AJ119+36*AJ122+2*AJ128+AJ137</f>
        <v>-1681.133881126367</v>
      </c>
      <c r="Q121" s="264">
        <f>21*AK119+36*AK122+2*AK128+AK137</f>
        <v>-1681.8318300668511</v>
      </c>
      <c r="R121" s="264">
        <f>21*AN119+36*AN122+2*AN128+AN137</f>
        <v>-1676.8255314947</v>
      </c>
      <c r="S121" s="264">
        <f>21*AO119+36*AO122+2*AO128+AO137</f>
        <v>-1678.6298824</v>
      </c>
      <c r="T121" s="264">
        <f>21*AP119+36*AP122+2*AP128+AP137</f>
        <v>-1678.6564567</v>
      </c>
      <c r="U121" s="264"/>
      <c r="V121" s="264">
        <f t="shared" si="21"/>
        <v>9.5018969207330883</v>
      </c>
      <c r="W121" s="267">
        <f t="shared" si="22"/>
        <v>9.6155005965288183</v>
      </c>
      <c r="X121" s="267">
        <f t="shared" si="23"/>
        <v>7.1199768533599581</v>
      </c>
      <c r="Y121" s="266">
        <f t="shared" si="24"/>
        <v>9.0562188584110572</v>
      </c>
      <c r="Z121" s="266">
        <f t="shared" si="25"/>
        <v>9.1725247654751456</v>
      </c>
      <c r="AA121" s="33">
        <f t="shared" si="26"/>
        <v>77.622868680160352</v>
      </c>
      <c r="AB121" s="33">
        <f t="shared" si="27"/>
        <v>1.2679813904875692</v>
      </c>
      <c r="AC121" s="28">
        <f t="shared" si="28"/>
        <v>1.1814639774110222E-2</v>
      </c>
      <c r="AD121" s="28" t="s">
        <v>118</v>
      </c>
      <c r="AE121" s="28">
        <f>(Z123-Z122-Y123+Y122)*627.5095</f>
        <v>0.73456951953634897</v>
      </c>
      <c r="AF121" s="28" t="str">
        <f>A121</f>
        <v>02_end</v>
      </c>
      <c r="AG121" s="28">
        <f>AB123-AB122</f>
        <v>1.4095602653001915E-2</v>
      </c>
      <c r="AH121" s="28">
        <f>AC123-AC122</f>
        <v>-2.186145584914586E-4</v>
      </c>
      <c r="AI121" s="130" t="s">
        <v>472</v>
      </c>
      <c r="AJ121" s="28">
        <v>-1263.3065632540399</v>
      </c>
      <c r="AK121" s="28">
        <v>-1263.5052629450799</v>
      </c>
      <c r="AL121" s="267">
        <v>-10.096502322261999</v>
      </c>
      <c r="AM121" s="28">
        <v>-0.29673661113499999</v>
      </c>
      <c r="AN121" s="5">
        <v>-1262.1557926</v>
      </c>
      <c r="AO121" s="4">
        <v>-1262.4282986000001</v>
      </c>
      <c r="AP121" s="4">
        <v>-1262.4371968999999</v>
      </c>
    </row>
    <row r="122" spans="1:42" ht="17">
      <c r="A122" s="5" t="s">
        <v>4</v>
      </c>
      <c r="B122" s="33">
        <v>-1690.5806043458499</v>
      </c>
      <c r="C122" s="33" t="s">
        <v>473</v>
      </c>
      <c r="D122" s="33">
        <v>-1691.4248649486699</v>
      </c>
      <c r="E122" s="33">
        <v>-173.51773591099399</v>
      </c>
      <c r="F122" s="4">
        <v>-6.6660604909560002</v>
      </c>
      <c r="G122" s="4" t="s">
        <v>465</v>
      </c>
      <c r="H122" s="39">
        <f>627.5095*(D123-D121)</f>
        <v>19.180747413607588</v>
      </c>
      <c r="I122" s="39">
        <f>627.5095*(F123-F121)</f>
        <v>3.9183086175789614</v>
      </c>
      <c r="J122" s="39">
        <f t="shared" si="19"/>
        <v>20.428341675565555</v>
      </c>
      <c r="K122" s="39">
        <f t="shared" si="20"/>
        <v>15.262438796028626</v>
      </c>
      <c r="L122" s="42">
        <v>-1683.9102679919599</v>
      </c>
      <c r="M122" s="33">
        <v>-1687.6524016386659</v>
      </c>
      <c r="N122" s="33">
        <v>-1687.7979517344488</v>
      </c>
      <c r="O122" s="263" t="s">
        <v>471</v>
      </c>
      <c r="P122" s="267">
        <f>21*AJ119+36*AJ122+2*AJ128+AJ137</f>
        <v>-1681.133881126367</v>
      </c>
      <c r="Q122" s="267">
        <f>21*AK119+36*AK122+2*AK128+AK137</f>
        <v>-1681.8318300668511</v>
      </c>
      <c r="R122" s="267">
        <f>21*AN119+36*AN122+2*AN128+AN137</f>
        <v>-1676.8255314947</v>
      </c>
      <c r="S122" s="267">
        <f>21*AO119+36*AO122+2*AO128+AO137</f>
        <v>-1678.6298824</v>
      </c>
      <c r="T122" s="267">
        <f>21*AP119+36*AP122+2*AP128+AP137</f>
        <v>-1678.6564567</v>
      </c>
      <c r="U122" s="267"/>
      <c r="V122" s="264">
        <f t="shared" si="21"/>
        <v>9.4467232194829194</v>
      </c>
      <c r="W122" s="267">
        <f t="shared" si="22"/>
        <v>9.5930348818187667</v>
      </c>
      <c r="X122" s="267">
        <f t="shared" si="23"/>
        <v>7.0847364972598825</v>
      </c>
      <c r="Y122" s="266">
        <f t="shared" si="24"/>
        <v>9.0225192386658364</v>
      </c>
      <c r="Z122" s="266">
        <f t="shared" si="25"/>
        <v>9.1414950344487806</v>
      </c>
      <c r="AA122" s="33">
        <f t="shared" si="26"/>
        <v>77.500851562701556</v>
      </c>
      <c r="AB122" s="33">
        <f t="shared" si="27"/>
        <v>1.3014916633941851</v>
      </c>
      <c r="AC122" s="28">
        <f t="shared" si="28"/>
        <v>1.5251863892744209E-2</v>
      </c>
      <c r="AD122" s="28" t="s">
        <v>119</v>
      </c>
      <c r="AE122" s="28">
        <f>(Z123-Z121-Y123+Y121)*627.5095</f>
        <v>2.4099500545612385</v>
      </c>
      <c r="AF122" s="28"/>
      <c r="AG122" s="28">
        <f>AB123-AB121</f>
        <v>4.7605875559617816E-2</v>
      </c>
      <c r="AH122" s="28">
        <f>AC123-AC121</f>
        <v>3.2186095601425286E-3</v>
      </c>
      <c r="AI122" s="130" t="s">
        <v>474</v>
      </c>
      <c r="AJ122" s="28">
        <v>-0.49927871295199999</v>
      </c>
      <c r="AK122" s="28">
        <v>-0.49925807416500001</v>
      </c>
      <c r="AL122" s="267">
        <v>-0.31313045898399999</v>
      </c>
      <c r="AM122" s="28">
        <v>-1.7000000000000001E-10</v>
      </c>
      <c r="AN122" s="5">
        <v>-0.49927840000000001</v>
      </c>
      <c r="AO122" s="4">
        <v>-0.49927840000000001</v>
      </c>
      <c r="AP122" s="4">
        <v>-0.49927840000000001</v>
      </c>
    </row>
    <row r="123" spans="1:42" ht="17">
      <c r="A123" s="5" t="s">
        <v>5</v>
      </c>
      <c r="B123" s="33">
        <v>-1690.5747225528601</v>
      </c>
      <c r="C123" s="33" t="s">
        <v>475</v>
      </c>
      <c r="D123" s="33">
        <v>-1691.41676419799</v>
      </c>
      <c r="E123" s="33">
        <v>-173.52328149018501</v>
      </c>
      <c r="F123" s="4">
        <v>-6.6754799781739997</v>
      </c>
      <c r="G123" s="4" t="s">
        <v>468</v>
      </c>
      <c r="H123" s="39">
        <f>627.5095*(D121-D122)</f>
        <v>-14.097449404847088</v>
      </c>
      <c r="I123" s="39">
        <f>627.5095*(F121-F122)</f>
        <v>-9.8291263320022608</v>
      </c>
      <c r="J123" s="39">
        <f t="shared" si="19"/>
        <v>69.722728202328128</v>
      </c>
      <c r="K123" s="39">
        <f t="shared" si="20"/>
        <v>-4.2683230728448276</v>
      </c>
      <c r="L123" s="42">
        <v>-1683.8936892859899</v>
      </c>
      <c r="M123" s="33">
        <v>-1687.6422663754859</v>
      </c>
      <c r="N123" s="33">
        <v>-1687.7889870822628</v>
      </c>
      <c r="O123" s="263" t="s">
        <v>471</v>
      </c>
      <c r="P123" s="4">
        <f>21*AJ119+36*AJ122+2*AJ128+AJ137</f>
        <v>-1681.133881126367</v>
      </c>
      <c r="Q123" s="4">
        <f>21*AK119+36*AK122+2*AK128+AK137</f>
        <v>-1681.8318300668511</v>
      </c>
      <c r="R123" s="4">
        <f>21*AN119+36*AN122+2*AN128+AN137</f>
        <v>-1676.8255314947</v>
      </c>
      <c r="S123" s="4">
        <f>21*AO119+36*AO122+2*AO128+AO137</f>
        <v>-1678.6298824</v>
      </c>
      <c r="T123" s="4">
        <f>21*AP119+36*AP122+2*AP128+AP137</f>
        <v>-1678.6564567</v>
      </c>
      <c r="U123" s="4"/>
      <c r="V123" s="264">
        <f t="shared" si="21"/>
        <v>9.4408414264930798</v>
      </c>
      <c r="W123" s="267">
        <f t="shared" si="22"/>
        <v>9.5849341311388798</v>
      </c>
      <c r="X123" s="267">
        <f t="shared" si="23"/>
        <v>7.0681577912898774</v>
      </c>
      <c r="Y123" s="266">
        <f t="shared" si="24"/>
        <v>9.0123839754858182</v>
      </c>
      <c r="Z123" s="266">
        <f t="shared" si="25"/>
        <v>9.1325303822627575</v>
      </c>
      <c r="AA123" s="33">
        <f t="shared" si="26"/>
        <v>77.395393121469226</v>
      </c>
      <c r="AB123" s="33">
        <f t="shared" si="27"/>
        <v>1.315587266047187</v>
      </c>
      <c r="AC123" s="28">
        <f t="shared" si="28"/>
        <v>1.5033249334252751E-2</v>
      </c>
      <c r="AD123" s="28" t="s">
        <v>120</v>
      </c>
      <c r="AE123" s="28">
        <f>(Z121-Z122-Y121+Y122)*627.5095</f>
        <v>-1.6753805350248894</v>
      </c>
      <c r="AF123" s="28"/>
      <c r="AG123" s="28">
        <f>AB121-AB122</f>
        <v>-3.3510272906615901E-2</v>
      </c>
      <c r="AH123" s="28">
        <f>AC121-AC122</f>
        <v>-3.4372241186339872E-3</v>
      </c>
      <c r="AI123" s="130" t="s">
        <v>476</v>
      </c>
      <c r="AJ123" s="28">
        <v>-104.097343213361</v>
      </c>
      <c r="AK123" s="28">
        <v>-104.216163157327</v>
      </c>
      <c r="AL123" s="267">
        <v>-9.8754056420699996</v>
      </c>
      <c r="AM123" s="28">
        <v>-0.66392756829099997</v>
      </c>
      <c r="AN123" s="5">
        <v>-103.4274485</v>
      </c>
      <c r="AO123" s="4">
        <v>-103.70412810000001</v>
      </c>
      <c r="AP123" s="4">
        <v>-103.7114849</v>
      </c>
    </row>
    <row r="124" spans="1:42" ht="17">
      <c r="A124" s="5" t="s">
        <v>6</v>
      </c>
      <c r="B124" s="33">
        <v>-1270.2145592099901</v>
      </c>
      <c r="C124" s="33" t="s">
        <v>477</v>
      </c>
      <c r="D124" s="33">
        <v>-1270.81991609651</v>
      </c>
      <c r="E124" s="33">
        <v>-100.454383768865</v>
      </c>
      <c r="F124" s="4">
        <v>-3.4076117979260001</v>
      </c>
      <c r="G124" s="4" t="s">
        <v>461</v>
      </c>
      <c r="H124" s="39">
        <f>627.5095*(D126-D125)</f>
        <v>1.4461872591898213E-2</v>
      </c>
      <c r="I124" s="39">
        <f>627.5095*(F126-F125)</f>
        <v>-1.3241754722219685</v>
      </c>
      <c r="J124" s="39">
        <f t="shared" si="19"/>
        <v>-9156.320966095318</v>
      </c>
      <c r="K124" s="39">
        <f t="shared" si="20"/>
        <v>1.3386373448138666</v>
      </c>
      <c r="L124" s="42">
        <v>-1266.80338075655</v>
      </c>
      <c r="M124" s="33">
        <v>-1268.6174634916692</v>
      </c>
      <c r="N124" s="33">
        <v>-1268.7106939188782</v>
      </c>
      <c r="O124" s="263" t="s">
        <v>478</v>
      </c>
      <c r="P124" s="4">
        <f>8*AJ119+12*AJ122+2*AJ128+AJ140</f>
        <v>-1266.549175549899</v>
      </c>
      <c r="Q124" s="4">
        <f>8*AK119+12*AK122+2*AK128+AK140</f>
        <v>-1266.9064616855549</v>
      </c>
      <c r="R124" s="4">
        <f>8*AN119+12*AN122+2*AN128+AN140</f>
        <v>-1264.1022064978001</v>
      </c>
      <c r="S124" s="4">
        <f>8*AO119+12*AO122+2*AO128+AO140</f>
        <v>-1265.0234147000001</v>
      </c>
      <c r="T124" s="4">
        <f>8*AP119+12*AP122+2*AP128+AP140</f>
        <v>-1265.0388941000001</v>
      </c>
      <c r="U124" s="4"/>
      <c r="V124" s="264">
        <f t="shared" si="21"/>
        <v>3.6653836600910381</v>
      </c>
      <c r="W124" s="267">
        <f t="shared" si="22"/>
        <v>3.9134544109551825</v>
      </c>
      <c r="X124" s="267">
        <f t="shared" si="23"/>
        <v>2.7011742587499157</v>
      </c>
      <c r="Y124" s="266">
        <f t="shared" si="24"/>
        <v>3.5940487916691382</v>
      </c>
      <c r="Z124" s="266">
        <f t="shared" si="25"/>
        <v>3.6717998188780712</v>
      </c>
      <c r="AA124" s="33">
        <f t="shared" si="26"/>
        <v>73.565400947573096</v>
      </c>
      <c r="AB124" s="33">
        <f t="shared" si="27"/>
        <v>2.1175181394472111</v>
      </c>
      <c r="AC124" s="28">
        <f t="shared" si="28"/>
        <v>6.3389201665337958E-2</v>
      </c>
      <c r="AD124" s="28" t="s">
        <v>118</v>
      </c>
      <c r="AE124" s="28">
        <f>(Z126-Z125-Y126+Y125)*627.5095</f>
        <v>0.52738781783741406</v>
      </c>
      <c r="AF124" s="28" t="str">
        <f>A124</f>
        <v>03_end</v>
      </c>
      <c r="AG124" s="28">
        <f>AB126-AB125</f>
        <v>2.4149681487886543E-2</v>
      </c>
      <c r="AH124" s="28">
        <f>AC126-AC125</f>
        <v>6.189218664107432E-4</v>
      </c>
      <c r="AI124" s="130" t="s">
        <v>479</v>
      </c>
      <c r="AJ124" s="28">
        <v>-68.028149584104</v>
      </c>
      <c r="AK124" s="28">
        <v>-68.069332913058005</v>
      </c>
      <c r="AL124" s="267">
        <v>-51.013335997063997</v>
      </c>
      <c r="AM124" s="28">
        <v>-1.0495540462140001</v>
      </c>
      <c r="AN124" s="5">
        <v>-67.545367900000002</v>
      </c>
      <c r="AO124" s="4">
        <v>-67.747827599999994</v>
      </c>
      <c r="AP124" s="4">
        <v>-67.751912300000001</v>
      </c>
    </row>
    <row r="125" spans="1:42" ht="17">
      <c r="A125" s="5" t="s">
        <v>7</v>
      </c>
      <c r="B125" s="33">
        <v>-1270.12658859314</v>
      </c>
      <c r="C125" s="33" t="s">
        <v>480</v>
      </c>
      <c r="D125" s="33">
        <v>-1270.77215905914</v>
      </c>
      <c r="E125" s="33">
        <v>-100.395917219056</v>
      </c>
      <c r="F125" s="4">
        <v>-3.38873101118</v>
      </c>
      <c r="G125" s="4" t="s">
        <v>465</v>
      </c>
      <c r="H125" s="39">
        <f>627.5095*(D126-D124)</f>
        <v>29.982456514151611</v>
      </c>
      <c r="I125" s="39">
        <f>627.5095*(F126-F124)</f>
        <v>10.523697578367202</v>
      </c>
      <c r="J125" s="39">
        <f t="shared" si="19"/>
        <v>35.0995175241897</v>
      </c>
      <c r="K125" s="39">
        <f t="shared" si="20"/>
        <v>19.45875893578441</v>
      </c>
      <c r="L125" s="42">
        <v>-1266.73495108629</v>
      </c>
      <c r="M125" s="33">
        <v>-1268.5678939522491</v>
      </c>
      <c r="N125" s="33">
        <v>-1268.6690690119931</v>
      </c>
      <c r="O125" s="263" t="s">
        <v>478</v>
      </c>
      <c r="P125" s="4">
        <f>8*AJ119+12*AJ122+2*AJ128+AJ140</f>
        <v>-1266.549175549899</v>
      </c>
      <c r="Q125" s="4">
        <f>8*AK119+12*AK122+2*AK128+AK140</f>
        <v>-1266.9064616855549</v>
      </c>
      <c r="R125" s="4">
        <f>8*AN119+12*AN122+2*AN128+AN140</f>
        <v>-1264.1022064978001</v>
      </c>
      <c r="S125" s="4">
        <f>8*AO119+12*AO122+2*AO128+AO140</f>
        <v>-1265.0234147000001</v>
      </c>
      <c r="T125" s="4">
        <f>8*AP119+12*AP122+2*AP128+AP140</f>
        <v>-1265.0388941000001</v>
      </c>
      <c r="U125" s="4"/>
      <c r="V125" s="264">
        <f t="shared" si="21"/>
        <v>3.5774130432409947</v>
      </c>
      <c r="W125" s="267">
        <f t="shared" si="22"/>
        <v>3.8656973735851352</v>
      </c>
      <c r="X125" s="267">
        <f t="shared" si="23"/>
        <v>2.6327445884899134</v>
      </c>
      <c r="Y125" s="266">
        <f t="shared" si="24"/>
        <v>3.5444792522489479</v>
      </c>
      <c r="Z125" s="266">
        <f t="shared" si="25"/>
        <v>3.6301749119929809</v>
      </c>
      <c r="AA125" s="33">
        <f t="shared" si="26"/>
        <v>72.523904558762041</v>
      </c>
      <c r="AB125" s="33">
        <f t="shared" si="27"/>
        <v>2.3606482282966845</v>
      </c>
      <c r="AC125" s="28">
        <f t="shared" si="28"/>
        <v>7.4574986731767642E-2</v>
      </c>
      <c r="AD125" s="28" t="s">
        <v>119</v>
      </c>
      <c r="AE125" s="28">
        <f>(Z126-Z124-Y126+Y124)*627.5095</f>
        <v>5.5127202076217641</v>
      </c>
      <c r="AF125" s="28"/>
      <c r="AG125" s="28">
        <f>AB126-AB124</f>
        <v>0.26727977033735995</v>
      </c>
      <c r="AH125" s="28">
        <f>AC126-AC124</f>
        <v>1.1804706932840428E-2</v>
      </c>
      <c r="AI125" s="130" t="s">
        <v>481</v>
      </c>
      <c r="AJ125" s="28">
        <v>-1150.62167998155</v>
      </c>
      <c r="AK125" s="28">
        <v>-1150.83123690157</v>
      </c>
      <c r="AL125" s="267">
        <v>-7.4368523196840002</v>
      </c>
      <c r="AM125" s="28">
        <v>-0.47918987015499998</v>
      </c>
      <c r="AN125" s="5">
        <v>-1149.5556590000001</v>
      </c>
      <c r="AO125" s="4">
        <v>-1149.7992260000001</v>
      </c>
      <c r="AP125" s="4">
        <v>-1149.80456</v>
      </c>
    </row>
    <row r="126" spans="1:42" ht="17">
      <c r="A126" s="5" t="s">
        <v>8</v>
      </c>
      <c r="B126" s="33">
        <v>-1270.124174715</v>
      </c>
      <c r="C126" s="33" t="s">
        <v>482</v>
      </c>
      <c r="D126" s="33">
        <v>-1270.77213601268</v>
      </c>
      <c r="E126" s="33">
        <v>-100.394312256028</v>
      </c>
      <c r="F126" s="4">
        <v>-3.3908412190289998</v>
      </c>
      <c r="G126" s="4" t="s">
        <v>468</v>
      </c>
      <c r="H126" s="39">
        <f>627.5095*(D124-D125)</f>
        <v>-29.967994641559713</v>
      </c>
      <c r="I126" s="39">
        <f>627.5095*(F124-F125)</f>
        <v>-11.84787305058917</v>
      </c>
      <c r="J126" s="39">
        <f t="shared" si="19"/>
        <v>39.535087990700923</v>
      </c>
      <c r="K126" s="39">
        <f t="shared" si="20"/>
        <v>-18.120121590970541</v>
      </c>
      <c r="L126" s="42">
        <v>-1266.7301666086901</v>
      </c>
      <c r="M126" s="33">
        <v>-1268.5655343113774</v>
      </c>
      <c r="N126" s="33">
        <v>-1268.6675498170714</v>
      </c>
      <c r="O126" s="263" t="s">
        <v>478</v>
      </c>
      <c r="P126" s="4">
        <f>8*AJ119+12*AJ122+2*AJ128+AJ140</f>
        <v>-1266.549175549899</v>
      </c>
      <c r="Q126" s="4">
        <f>8*AK119+12*AK122+2*AK128+AK140</f>
        <v>-1266.9064616855549</v>
      </c>
      <c r="R126" s="4">
        <f>8*AN119+12*AN122+2*AN128+AN140</f>
        <v>-1264.1022064978001</v>
      </c>
      <c r="S126" s="4">
        <f>8*AO119+12*AO122+2*AO128+AO140</f>
        <v>-1265.0234147000001</v>
      </c>
      <c r="T126" s="4">
        <f>8*AP119+12*AP122+2*AP128+AP140</f>
        <v>-1265.0388941000001</v>
      </c>
      <c r="U126" s="4"/>
      <c r="V126" s="264">
        <f t="shared" si="21"/>
        <v>3.5749991651009623</v>
      </c>
      <c r="W126" s="267">
        <f t="shared" si="22"/>
        <v>3.8656743271251344</v>
      </c>
      <c r="X126" s="267">
        <f t="shared" si="23"/>
        <v>2.6279601108899442</v>
      </c>
      <c r="Y126" s="266">
        <f t="shared" si="24"/>
        <v>3.5421196113773021</v>
      </c>
      <c r="Z126" s="266">
        <f t="shared" si="25"/>
        <v>3.6286557170712967</v>
      </c>
      <c r="AA126" s="33">
        <f t="shared" si="26"/>
        <v>72.422415235661489</v>
      </c>
      <c r="AB126" s="33">
        <f t="shared" si="27"/>
        <v>2.3847979097845711</v>
      </c>
      <c r="AC126" s="28">
        <f t="shared" si="28"/>
        <v>7.5193908598178386E-2</v>
      </c>
      <c r="AD126" s="28" t="s">
        <v>120</v>
      </c>
      <c r="AE126" s="28">
        <f>(Z124-Z125-Y124+Y125)*627.5095</f>
        <v>-4.9853323897843502</v>
      </c>
      <c r="AF126" s="28"/>
      <c r="AG126" s="28">
        <f>AB124-AB125</f>
        <v>-0.2431300888494734</v>
      </c>
      <c r="AH126" s="28">
        <f>AC124-AC125</f>
        <v>-1.1185785066429685E-2</v>
      </c>
      <c r="AI126" s="130" t="s">
        <v>483</v>
      </c>
      <c r="AJ126" s="28">
        <v>-162.164937346735</v>
      </c>
      <c r="AK126" s="28">
        <v>-162.22610608004001</v>
      </c>
      <c r="AL126" s="267">
        <v>-14.053854515479999</v>
      </c>
      <c r="AM126" s="28">
        <v>-0.37196057798100002</v>
      </c>
      <c r="AN126" s="5">
        <v>-161.79263259999999</v>
      </c>
      <c r="AO126" s="4">
        <v>-161.79350740000001</v>
      </c>
      <c r="AP126" s="4">
        <v>-161.7935172</v>
      </c>
    </row>
    <row r="127" spans="1:42" ht="17">
      <c r="A127" s="5" t="s">
        <v>9</v>
      </c>
      <c r="B127" s="33">
        <v>-1232.18276763774</v>
      </c>
      <c r="C127" s="33" t="s">
        <v>484</v>
      </c>
      <c r="D127" s="33">
        <v>-1232.7411275509501</v>
      </c>
      <c r="E127" s="33">
        <v>-95.248735404696006</v>
      </c>
      <c r="F127" s="4">
        <v>-3.2054101607650001</v>
      </c>
      <c r="G127" s="4" t="s">
        <v>461</v>
      </c>
      <c r="H127" s="39">
        <f>627.5095*(D129-D128)</f>
        <v>0.25849350875460991</v>
      </c>
      <c r="I127" s="39">
        <f>627.5095*(F129-F128)</f>
        <v>-2.7181582789324343</v>
      </c>
      <c r="J127" s="39">
        <f t="shared" si="19"/>
        <v>-1051.5383121333252</v>
      </c>
      <c r="K127" s="39">
        <f t="shared" si="20"/>
        <v>2.9766517876870444</v>
      </c>
      <c r="L127" s="42">
        <v>-1228.97430571221</v>
      </c>
      <c r="M127" s="33">
        <v>-1230.6659503891092</v>
      </c>
      <c r="N127" s="33">
        <v>-1230.7508187352141</v>
      </c>
      <c r="O127" s="263" t="s">
        <v>485</v>
      </c>
      <c r="P127" s="4">
        <f>7*AJ119+12*AJ122+2*AJ128+AJ140</f>
        <v>-1228.755917887584</v>
      </c>
      <c r="Q127" s="4">
        <f>7*AK119+12*AK122+2*AK128+AK140</f>
        <v>-1229.0858787618959</v>
      </c>
      <c r="R127" s="4">
        <f>7*AN119+12*AN122+2*AN128+AN140</f>
        <v>-1226.4569766365</v>
      </c>
      <c r="S127" s="4">
        <f>7*AO119+12*AO122+2*AO128+AO140</f>
        <v>-1227.3090188000001</v>
      </c>
      <c r="T127" s="4">
        <f>7*AP119+12*AP122+2*AP128+AP140</f>
        <v>-1227.3234880999998</v>
      </c>
      <c r="U127" s="4"/>
      <c r="V127" s="264">
        <f t="shared" si="21"/>
        <v>3.4268497501559523</v>
      </c>
      <c r="W127" s="267">
        <f t="shared" si="22"/>
        <v>3.6552487890542125</v>
      </c>
      <c r="X127" s="267">
        <f t="shared" si="23"/>
        <v>2.5173290757099949</v>
      </c>
      <c r="Y127" s="266">
        <f t="shared" si="24"/>
        <v>3.356931589109081</v>
      </c>
      <c r="Z127" s="266">
        <f t="shared" si="25"/>
        <v>3.4273306352142754</v>
      </c>
      <c r="AA127" s="33">
        <f t="shared" si="26"/>
        <v>73.448678976156387</v>
      </c>
      <c r="AB127" s="33">
        <f t="shared" si="27"/>
        <v>2.0540488677070137</v>
      </c>
      <c r="AC127" s="28">
        <f t="shared" si="28"/>
        <v>6.248522387373745E-2</v>
      </c>
      <c r="AD127" s="28" t="s">
        <v>118</v>
      </c>
      <c r="AE127" s="28">
        <f>(Z129-Z128-Y129+Y128)*627.5095</f>
        <v>-0.3486085064605064</v>
      </c>
      <c r="AF127" s="28" t="str">
        <f>A127</f>
        <v>04_end</v>
      </c>
      <c r="AG127" s="28">
        <f>AB129-AB128</f>
        <v>-1.3693338022402024E-2</v>
      </c>
      <c r="AH127" s="28">
        <f>AC129-AC128</f>
        <v>-5.6243776223008357E-4</v>
      </c>
      <c r="AI127" s="130" t="s">
        <v>486</v>
      </c>
      <c r="AJ127" s="28">
        <v>-56.698303901495997</v>
      </c>
      <c r="AK127" s="28">
        <v>-56.797586503668001</v>
      </c>
      <c r="AL127" s="267">
        <v>-6.43075397519</v>
      </c>
      <c r="AM127" s="28">
        <v>-0.43255643014200001</v>
      </c>
      <c r="AN127" s="5">
        <v>-56.313157400000001</v>
      </c>
      <c r="AO127" s="4">
        <v>-56.495418399999998</v>
      </c>
      <c r="AP127" s="4">
        <v>-56.499223800000003</v>
      </c>
    </row>
    <row r="128" spans="1:42" ht="17">
      <c r="A128" s="5" t="s">
        <v>10</v>
      </c>
      <c r="B128" s="33">
        <v>-1232.1332235065299</v>
      </c>
      <c r="C128" s="33" t="s">
        <v>487</v>
      </c>
      <c r="D128" s="33">
        <v>-1232.7265877330101</v>
      </c>
      <c r="E128" s="33">
        <v>-95.210554416830007</v>
      </c>
      <c r="F128" s="4">
        <v>-3.1920326884389998</v>
      </c>
      <c r="G128" s="4" t="s">
        <v>465</v>
      </c>
      <c r="H128" s="39">
        <f>627.5095*(D129-D127)</f>
        <v>9.382367394360152</v>
      </c>
      <c r="I128" s="39">
        <f>627.5095*(F129-F127)</f>
        <v>5.6763326916198409</v>
      </c>
      <c r="J128" s="39">
        <f t="shared" si="19"/>
        <v>60.500004455506073</v>
      </c>
      <c r="K128" s="39">
        <f t="shared" si="20"/>
        <v>3.7060347027403111</v>
      </c>
      <c r="L128" s="42">
        <v>-1228.93718802801</v>
      </c>
      <c r="M128" s="33">
        <v>-1230.6463638325222</v>
      </c>
      <c r="N128" s="33">
        <v>-1230.7408820215483</v>
      </c>
      <c r="O128" s="263" t="s">
        <v>485</v>
      </c>
      <c r="P128" s="4">
        <f>7*AJ119+12*AJ122+2*AJ128+AJ140</f>
        <v>-1228.755917887584</v>
      </c>
      <c r="Q128" s="4">
        <f>7*AK119+12*AK122+2*AK128+AK140</f>
        <v>-1229.0858787618959</v>
      </c>
      <c r="R128" s="4">
        <f>7*AN119+12*AN122+2*AN128+AN140</f>
        <v>-1226.4569766365</v>
      </c>
      <c r="S128" s="4">
        <f>7*AO119+12*AO122+2*AO128+AO140</f>
        <v>-1227.3090188000001</v>
      </c>
      <c r="T128" s="4">
        <f>7*AP119+12*AP122+2*AP128+AP140</f>
        <v>-1227.3234880999998</v>
      </c>
      <c r="U128" s="4"/>
      <c r="V128" s="264">
        <f t="shared" si="21"/>
        <v>3.3773056189459112</v>
      </c>
      <c r="W128" s="267">
        <f t="shared" si="22"/>
        <v>3.6407089711142362</v>
      </c>
      <c r="X128" s="267">
        <f t="shared" si="23"/>
        <v>2.4802113915100108</v>
      </c>
      <c r="Y128" s="266">
        <f t="shared" si="24"/>
        <v>3.3373450325220801</v>
      </c>
      <c r="Z128" s="266">
        <f t="shared" si="25"/>
        <v>3.4173939215484097</v>
      </c>
      <c r="AA128" s="33">
        <f t="shared" si="26"/>
        <v>72.576104729133334</v>
      </c>
      <c r="AB128" s="33">
        <f t="shared" si="27"/>
        <v>2.3423957221197282</v>
      </c>
      <c r="AC128" s="28">
        <f t="shared" si="28"/>
        <v>7.2349466617132707E-2</v>
      </c>
      <c r="AD128" s="28" t="s">
        <v>119</v>
      </c>
      <c r="AE128" s="28">
        <f>(Z129-Z127-Y129+Y127)*627.5095</f>
        <v>5.7067596000595397</v>
      </c>
      <c r="AF128" s="28"/>
      <c r="AG128" s="28">
        <f>AB129-AB127</f>
        <v>0.27465351639031255</v>
      </c>
      <c r="AH128" s="28">
        <f>AC129-AC127</f>
        <v>9.3018049811651737E-3</v>
      </c>
      <c r="AI128" s="130" t="s">
        <v>488</v>
      </c>
      <c r="AJ128" s="28">
        <v>-54.521540497507999</v>
      </c>
      <c r="AK128" s="28">
        <v>-54.548041992976998</v>
      </c>
      <c r="AL128" s="267">
        <v>-6.623481864935</v>
      </c>
      <c r="AM128" s="28">
        <v>-0.18529170928800001</v>
      </c>
      <c r="AN128" s="5">
        <v>-54.336533003699998</v>
      </c>
      <c r="AO128" s="4">
        <v>-54.421004500000002</v>
      </c>
      <c r="AP128" s="4">
        <v>-54.421718300000002</v>
      </c>
    </row>
    <row r="129" spans="1:42" ht="17">
      <c r="A129" s="5" t="s">
        <v>11</v>
      </c>
      <c r="B129" s="33">
        <v>-1232.13488881476</v>
      </c>
      <c r="C129" s="33" t="s">
        <v>489</v>
      </c>
      <c r="D129" s="33">
        <v>-1232.7261757973999</v>
      </c>
      <c r="E129" s="33">
        <v>-95.213140018977995</v>
      </c>
      <c r="F129" s="4">
        <v>-3.1963643492010001</v>
      </c>
      <c r="G129" s="4" t="s">
        <v>468</v>
      </c>
      <c r="H129" s="39">
        <f>627.5095*(D127-D128)</f>
        <v>-9.1238738856055424</v>
      </c>
      <c r="I129" s="39">
        <f>627.5095*(F127-F128)</f>
        <v>-8.3944909705522743</v>
      </c>
      <c r="J129" s="39">
        <f t="shared" si="19"/>
        <v>92.005776009201597</v>
      </c>
      <c r="K129" s="39">
        <f t="shared" si="20"/>
        <v>-0.72938291505326802</v>
      </c>
      <c r="L129" s="42">
        <v>-1228.9343339320201</v>
      </c>
      <c r="M129" s="33">
        <v>-1230.6431581523789</v>
      </c>
      <c r="N129" s="33">
        <v>-1230.7371207984108</v>
      </c>
      <c r="O129" s="263" t="s">
        <v>485</v>
      </c>
      <c r="P129" s="4">
        <f>7*AJ119+12*AJ122+2*AJ128+AJ140</f>
        <v>-1228.755917887584</v>
      </c>
      <c r="Q129" s="4">
        <f>7*AK119+12*AK122+2*AK128+AK140</f>
        <v>-1229.0858787618959</v>
      </c>
      <c r="R129" s="4">
        <f>7*AN119+12*AN122+2*AN128+AN140</f>
        <v>-1226.4569766365</v>
      </c>
      <c r="S129" s="4">
        <f>7*AO119+12*AO122+2*AO128+AO140</f>
        <v>-1227.3090188000001</v>
      </c>
      <c r="T129" s="4">
        <f>7*AP119+12*AP122+2*AP128+AP140</f>
        <v>-1227.3234880999998</v>
      </c>
      <c r="U129" s="4"/>
      <c r="V129" s="264">
        <f t="shared" si="21"/>
        <v>3.3789709271759421</v>
      </c>
      <c r="W129" s="267">
        <f t="shared" si="22"/>
        <v>3.6402970355040907</v>
      </c>
      <c r="X129" s="267">
        <f t="shared" si="23"/>
        <v>2.4773572955200507</v>
      </c>
      <c r="Y129" s="266">
        <f t="shared" si="24"/>
        <v>3.3341393523787701</v>
      </c>
      <c r="Z129" s="266">
        <f t="shared" si="25"/>
        <v>3.4136326984109928</v>
      </c>
      <c r="AA129" s="33">
        <f t="shared" si="26"/>
        <v>72.572462077517372</v>
      </c>
      <c r="AB129" s="33">
        <f t="shared" si="27"/>
        <v>2.3287023840973262</v>
      </c>
      <c r="AC129" s="28">
        <f t="shared" si="28"/>
        <v>7.1787028854902624E-2</v>
      </c>
      <c r="AD129" s="28" t="s">
        <v>120</v>
      </c>
      <c r="AE129" s="28">
        <f>(Z127-Z128-Y127+Y128)*627.5095</f>
        <v>-6.0553681065200466</v>
      </c>
      <c r="AF129" s="28"/>
      <c r="AG129" s="28">
        <f>AB127-AB128</f>
        <v>-0.28834685441271457</v>
      </c>
      <c r="AH129" s="28">
        <f>AC127-AC128</f>
        <v>-9.8642427433952573E-3</v>
      </c>
      <c r="AI129" s="130" t="s">
        <v>490</v>
      </c>
      <c r="AJ129" s="28">
        <v>-74.959262215427998</v>
      </c>
      <c r="AK129" s="28">
        <v>-75.010840187908997</v>
      </c>
      <c r="AL129" s="267">
        <v>-8.2575879039209994</v>
      </c>
      <c r="AM129" s="28">
        <v>-0.239450598086</v>
      </c>
      <c r="AN129" s="5">
        <v>-74.720100900000006</v>
      </c>
      <c r="AO129" s="4">
        <v>-74.836638199999996</v>
      </c>
      <c r="AP129" s="4">
        <v>-74.837469999999996</v>
      </c>
    </row>
    <row r="130" spans="1:42" ht="17">
      <c r="A130" s="5" t="s">
        <v>12</v>
      </c>
      <c r="B130" s="33">
        <v>-2745.8388020357902</v>
      </c>
      <c r="C130" s="33" t="s">
        <v>491</v>
      </c>
      <c r="D130" s="33">
        <v>-2747.0739351970701</v>
      </c>
      <c r="E130" s="33">
        <v>-226.72657341168701</v>
      </c>
      <c r="F130" s="4">
        <v>-7.9028366696059997</v>
      </c>
      <c r="G130" s="4" t="s">
        <v>461</v>
      </c>
      <c r="H130" s="39">
        <f>627.5095*(D132-D131)</f>
        <v>4.1587263713107268</v>
      </c>
      <c r="I130" s="39">
        <f>627.5095*(F132-F131)</f>
        <v>-3.3808334357846466</v>
      </c>
      <c r="J130" s="39">
        <f t="shared" si="19"/>
        <v>-81.294923828304007</v>
      </c>
      <c r="K130" s="39">
        <f t="shared" si="20"/>
        <v>7.5395598070953733</v>
      </c>
      <c r="L130" s="42">
        <v>-2737.9354338537601</v>
      </c>
      <c r="M130" s="33">
        <v>-2742.088051981113</v>
      </c>
      <c r="N130" s="33">
        <v>-2742.2715707517591</v>
      </c>
      <c r="O130" s="263" t="s">
        <v>492</v>
      </c>
      <c r="P130" s="4">
        <f>18*AJ119+38*AJ122+AJ125+AJ128+2*AJ129+2*AJ132</f>
        <v>-2736.5730841787158</v>
      </c>
      <c r="Q130" s="4">
        <f>18*AK119+38*AK122+AK125+AK128+2*AK129+2*AK132</f>
        <v>-2737.4861943578167</v>
      </c>
      <c r="R130" s="4">
        <f>18*AN119+38*AN122+AN125+AN128+2*AN129+2*AN132</f>
        <v>-2731.1139997071</v>
      </c>
      <c r="S130" s="4">
        <f>18*AO119+38*AO122+AO125+AO128+2*AO129+2*AO132</f>
        <v>-2733.0770168999998</v>
      </c>
      <c r="T130" s="4">
        <f>18*AP119+38*AP122+AP125+AP128+2*AP129+2*AP132</f>
        <v>-2733.1049548999999</v>
      </c>
      <c r="U130" s="4"/>
      <c r="V130" s="264">
        <f t="shared" si="21"/>
        <v>9.2657178570743781</v>
      </c>
      <c r="W130" s="267">
        <f t="shared" si="22"/>
        <v>9.5877408392534562</v>
      </c>
      <c r="X130" s="267">
        <f t="shared" si="23"/>
        <v>6.8214341466600672</v>
      </c>
      <c r="Y130" s="266">
        <f t="shared" si="24"/>
        <v>9.0110350811132776</v>
      </c>
      <c r="Z130" s="266">
        <f t="shared" si="25"/>
        <v>9.1666158517591612</v>
      </c>
      <c r="AA130" s="33">
        <f t="shared" si="26"/>
        <v>74.416057757574393</v>
      </c>
      <c r="AB130" s="33">
        <f t="shared" si="27"/>
        <v>1.697254179316636</v>
      </c>
      <c r="AC130" s="28">
        <f t="shared" si="28"/>
        <v>3.3586951042801884E-2</v>
      </c>
      <c r="AD130" s="28" t="s">
        <v>118</v>
      </c>
      <c r="AE130" s="28">
        <f>(Z132-Z131-Y132+Y131)*627.5095</f>
        <v>0.19279352702125993</v>
      </c>
      <c r="AF130" s="28" t="str">
        <f>A130</f>
        <v>05_end_correct</v>
      </c>
      <c r="AG130" s="28">
        <f>AB132-AB131</f>
        <v>4.7473663973065516E-3</v>
      </c>
      <c r="AH130" s="28">
        <f>AC132-AC131</f>
        <v>1.804952681868921E-4</v>
      </c>
      <c r="AI130" s="130" t="s">
        <v>493</v>
      </c>
      <c r="AJ130" s="28">
        <v>-90.423184168868005</v>
      </c>
      <c r="AK130" s="28">
        <v>-90.540013539472994</v>
      </c>
      <c r="AL130" s="267">
        <v>-8.7845190371839994</v>
      </c>
      <c r="AM130" s="28">
        <v>-0.59252850889899999</v>
      </c>
      <c r="AN130" s="5">
        <v>-89.831744400000005</v>
      </c>
      <c r="AO130" s="4">
        <v>-90.082960700000001</v>
      </c>
      <c r="AP130" s="4">
        <v>-90.088728900000007</v>
      </c>
    </row>
    <row r="131" spans="1:42" ht="17">
      <c r="A131" s="5" t="s">
        <v>13</v>
      </c>
      <c r="B131" s="33">
        <v>-2745.8175169504102</v>
      </c>
      <c r="C131" s="33" t="s">
        <v>494</v>
      </c>
      <c r="D131" s="33">
        <v>-2747.0492912121699</v>
      </c>
      <c r="E131" s="33">
        <v>-226.748439757787</v>
      </c>
      <c r="F131" s="4">
        <v>-7.9016416177820004</v>
      </c>
      <c r="G131" s="4" t="s">
        <v>465</v>
      </c>
      <c r="H131" s="39">
        <f>627.5095*(D132-D130)</f>
        <v>19.623061014039315</v>
      </c>
      <c r="I131" s="39">
        <f>627.5095*(F132-F130)</f>
        <v>-2.6309270632327131</v>
      </c>
      <c r="J131" s="39">
        <f t="shared" si="19"/>
        <v>-13.407322442458986</v>
      </c>
      <c r="K131" s="39">
        <f t="shared" si="20"/>
        <v>22.253988077272027</v>
      </c>
      <c r="L131" s="42">
        <v>-2737.9144992086799</v>
      </c>
      <c r="M131" s="33">
        <v>-2742.0610993823348</v>
      </c>
      <c r="N131" s="33">
        <v>-2742.2439284944448</v>
      </c>
      <c r="O131" s="263" t="s">
        <v>492</v>
      </c>
      <c r="P131" s="4">
        <f>18*AJ119+38*AJ122+AJ125+AJ128+2*AJ129+2*AJ132</f>
        <v>-2736.5730841787158</v>
      </c>
      <c r="Q131" s="4">
        <f>18*AK119+38*AK122+AK125+AK128+2*AK129+2*AK132</f>
        <v>-2737.4861943578167</v>
      </c>
      <c r="R131" s="4">
        <f>18*AN119+38*AN122+AN125+AN128+2*AN129+2*AN132</f>
        <v>-2731.1139997071</v>
      </c>
      <c r="S131" s="4">
        <f>18*AO119+38*AO122+AO125+AO128+2*AO129+2*AO132</f>
        <v>-2733.0770168999998</v>
      </c>
      <c r="T131" s="4">
        <f>18*AP119+38*AP122+AP125+AP128+2*AP129+2*AP132</f>
        <v>-2733.1049548999999</v>
      </c>
      <c r="U131" s="4"/>
      <c r="V131" s="264">
        <f t="shared" si="21"/>
        <v>9.2444327716943917</v>
      </c>
      <c r="W131" s="267">
        <f t="shared" si="22"/>
        <v>9.5630968543532617</v>
      </c>
      <c r="X131" s="267">
        <f t="shared" si="23"/>
        <v>6.8004995015799068</v>
      </c>
      <c r="Y131" s="266">
        <f t="shared" si="24"/>
        <v>8.9840824823349976</v>
      </c>
      <c r="Z131" s="266">
        <f t="shared" si="25"/>
        <v>9.1389735944449058</v>
      </c>
      <c r="AA131" s="33">
        <f t="shared" si="26"/>
        <v>74.412070800965736</v>
      </c>
      <c r="AB131" s="33">
        <f t="shared" si="27"/>
        <v>1.6948414448210922</v>
      </c>
      <c r="AC131" s="28">
        <f t="shared" si="28"/>
        <v>3.3322268665909149E-2</v>
      </c>
      <c r="AD131" s="28" t="s">
        <v>119</v>
      </c>
      <c r="AE131" s="28">
        <f>(Z132-Z130-Y132+Y130)*627.5095</f>
        <v>-0.23997375605943808</v>
      </c>
      <c r="AF131" s="28"/>
      <c r="AG131" s="28">
        <f>AB132-AB130</f>
        <v>2.3346319017627515E-3</v>
      </c>
      <c r="AH131" s="28">
        <f>AC132-AC130</f>
        <v>-8.4187108705842395E-5</v>
      </c>
      <c r="AI131" s="130" t="s">
        <v>495</v>
      </c>
      <c r="AJ131" s="28">
        <v>-127.772555366117</v>
      </c>
      <c r="AK131" s="28">
        <v>-127.783242052479</v>
      </c>
      <c r="AL131" s="267">
        <v>-12.040606078119</v>
      </c>
      <c r="AM131" s="28">
        <v>-0.76610021398499994</v>
      </c>
      <c r="AN131" s="5">
        <v>-127.00035029999999</v>
      </c>
      <c r="AO131" s="4">
        <v>-127.310354</v>
      </c>
      <c r="AP131" s="4">
        <v>-127.32167939999999</v>
      </c>
    </row>
    <row r="132" spans="1:42" ht="17">
      <c r="A132" s="5" t="s">
        <v>14</v>
      </c>
      <c r="B132" s="33">
        <v>-2745.8093855392399</v>
      </c>
      <c r="C132" s="33" t="s">
        <v>496</v>
      </c>
      <c r="D132" s="33">
        <v>-2747.0426638601198</v>
      </c>
      <c r="E132" s="33">
        <v>-226.7423527247</v>
      </c>
      <c r="F132" s="4">
        <v>-7.9070293185829996</v>
      </c>
      <c r="G132" s="4" t="s">
        <v>468</v>
      </c>
      <c r="H132" s="39">
        <f>627.5095*(D130-D131)</f>
        <v>-15.464334642728589</v>
      </c>
      <c r="I132" s="39">
        <f>627.5095*(F130-F131)</f>
        <v>-0.74990637255193349</v>
      </c>
      <c r="J132" s="39">
        <f t="shared" si="19"/>
        <v>4.8492637405809331</v>
      </c>
      <c r="K132" s="39">
        <f t="shared" si="20"/>
        <v>-14.714428270176656</v>
      </c>
      <c r="L132" s="42">
        <v>-2737.9020499594999</v>
      </c>
      <c r="M132" s="33">
        <v>-2742.0533418423547</v>
      </c>
      <c r="N132" s="33">
        <v>-2742.2364781904939</v>
      </c>
      <c r="O132" s="263" t="s">
        <v>492</v>
      </c>
      <c r="P132" s="4">
        <f>18*AJ119+38*AJ122+AJ125+AJ128+2*AJ129+2*AJ132</f>
        <v>-2736.5730841787158</v>
      </c>
      <c r="Q132" s="4">
        <f>18*AK119+38*AK122+AK125+AK128+2*AK129+2*AK132</f>
        <v>-2737.4861943578167</v>
      </c>
      <c r="R132" s="4">
        <f>18*AN119+38*AN122+AN125+AN128+2*AN129+2*AN132</f>
        <v>-2731.1139997071</v>
      </c>
      <c r="S132" s="4">
        <f>18*AO119+38*AO122+AO125+AO128+2*AO129+2*AO132</f>
        <v>-2733.0770168999998</v>
      </c>
      <c r="T132" s="4">
        <f>18*AP119+38*AP122+AP125+AP128+2*AP129+2*AP132</f>
        <v>-2733.1049548999999</v>
      </c>
      <c r="U132" s="4"/>
      <c r="V132" s="264">
        <f t="shared" si="21"/>
        <v>9.2363013605240667</v>
      </c>
      <c r="W132" s="267">
        <f t="shared" si="22"/>
        <v>9.5564695023031163</v>
      </c>
      <c r="X132" s="267">
        <f t="shared" si="23"/>
        <v>6.7880502523998985</v>
      </c>
      <c r="Y132" s="266">
        <f t="shared" si="24"/>
        <v>8.9763249423549496</v>
      </c>
      <c r="Z132" s="266">
        <f t="shared" si="25"/>
        <v>9.1315232904939876</v>
      </c>
      <c r="AA132" s="33">
        <f t="shared" si="26"/>
        <v>74.336450080199995</v>
      </c>
      <c r="AB132" s="33">
        <f t="shared" si="27"/>
        <v>1.6995888112183988</v>
      </c>
      <c r="AC132" s="28">
        <f t="shared" si="28"/>
        <v>3.3502763934096041E-2</v>
      </c>
      <c r="AD132" s="28" t="s">
        <v>120</v>
      </c>
      <c r="AE132" s="28">
        <f>(Z130-Z131-Y130+Y131)*627.5095</f>
        <v>0.43276728308069801</v>
      </c>
      <c r="AF132" s="28"/>
      <c r="AG132" s="28">
        <f>AB130-AB131</f>
        <v>2.4127344955438002E-3</v>
      </c>
      <c r="AH132" s="28">
        <f>AC130-AC131</f>
        <v>2.6468237689273449E-4</v>
      </c>
      <c r="AI132" s="130" t="s">
        <v>497</v>
      </c>
      <c r="AJ132" s="28">
        <v>-341.13005512747799</v>
      </c>
      <c r="AK132" s="28">
        <v>-341.17146782165997</v>
      </c>
      <c r="AL132" s="267">
        <v>-22.672079020472999</v>
      </c>
      <c r="AM132" s="28">
        <v>-0.53262658158099996</v>
      </c>
      <c r="AN132" s="5">
        <v>-340.59744460000002</v>
      </c>
      <c r="AO132" s="4">
        <v>-340.67590230000002</v>
      </c>
      <c r="AP132" s="4">
        <v>-340.67692469999997</v>
      </c>
    </row>
    <row r="133" spans="1:42" ht="17">
      <c r="A133" s="5" t="s">
        <v>15</v>
      </c>
      <c r="B133" s="33">
        <v>-2597.83712678247</v>
      </c>
      <c r="C133" s="33" t="s">
        <v>498</v>
      </c>
      <c r="D133" s="33">
        <v>-2598.92095012348</v>
      </c>
      <c r="E133" s="33">
        <v>-188.94940517234599</v>
      </c>
      <c r="F133" s="4">
        <v>-6.0392576480529998</v>
      </c>
      <c r="G133" s="4" t="s">
        <v>461</v>
      </c>
      <c r="H133" s="39">
        <f>627.5095*(D135-D134)</f>
        <v>10.92030637533661</v>
      </c>
      <c r="I133" s="39">
        <f>627.5095*(F135-F134)</f>
        <v>-3.4999411708577042</v>
      </c>
      <c r="J133" s="39">
        <f t="shared" si="19"/>
        <v>-32.049844121244462</v>
      </c>
      <c r="K133" s="39">
        <f t="shared" si="20"/>
        <v>14.420247546194314</v>
      </c>
      <c r="L133" s="42">
        <v>-2591.8071080140498</v>
      </c>
      <c r="M133" s="33">
        <v>-2594.7512913763367</v>
      </c>
      <c r="N133" s="33">
        <v>-2594.8870948490335</v>
      </c>
      <c r="O133" s="263" t="s">
        <v>499</v>
      </c>
      <c r="P133" s="4">
        <f>10*AJ119+20*AJ122+AJ121+2*AJ128+2*AJ129+2*AJ132</f>
        <v>-2592.4464298170578</v>
      </c>
      <c r="Q133" s="4">
        <f>10*AK119+20*AK122+AK121+2*AK128+2*AK129+2*AK132</f>
        <v>-2593.1569536700617</v>
      </c>
      <c r="R133" s="4">
        <f>10*AN119+20*AN122+AN121+2*AN128+2*AN129+2*AN132</f>
        <v>-2587.9018162204002</v>
      </c>
      <c r="S133" s="4">
        <f>10*AO119+20*AO122+AO121+2*AO128+2*AO129+2*AO132</f>
        <v>-2589.4249156000001</v>
      </c>
      <c r="T133" s="4">
        <f>10*AP119+20*AP122+AP121+2*AP128+2*AP129+2*AP132</f>
        <v>-2589.4490508999997</v>
      </c>
      <c r="U133" s="4"/>
      <c r="V133" s="264">
        <f t="shared" si="21"/>
        <v>5.3906969654121895</v>
      </c>
      <c r="W133" s="267">
        <f t="shared" si="22"/>
        <v>5.7639964534182582</v>
      </c>
      <c r="X133" s="267">
        <f t="shared" si="23"/>
        <v>3.9052917936496669</v>
      </c>
      <c r="Y133" s="266">
        <f t="shared" si="24"/>
        <v>5.3263757763365902</v>
      </c>
      <c r="Z133" s="266">
        <f t="shared" si="25"/>
        <v>5.4380439490337267</v>
      </c>
      <c r="AA133" s="33">
        <f t="shared" si="26"/>
        <v>71.814274217912285</v>
      </c>
      <c r="AB133" s="33">
        <f t="shared" si="27"/>
        <v>2.0534621224784058</v>
      </c>
      <c r="AC133" s="28">
        <f t="shared" si="28"/>
        <v>6.4764003764209224E-2</v>
      </c>
      <c r="AD133" s="28" t="s">
        <v>118</v>
      </c>
      <c r="AE133" s="28">
        <f>(Z135-Z134-Y135+Y134)*627.5095</f>
        <v>1.4126544598138271</v>
      </c>
      <c r="AF133" s="28" t="str">
        <f>A133</f>
        <v>06_end</v>
      </c>
      <c r="AG133" s="28">
        <f>AB135-AB134</f>
        <v>4.9583840624690456E-2</v>
      </c>
      <c r="AH133" s="28">
        <f>AC135-AC134</f>
        <v>2.1230588694636371E-3</v>
      </c>
      <c r="AI133" s="130" t="s">
        <v>500</v>
      </c>
      <c r="AJ133" s="28">
        <v>-119.125276795095</v>
      </c>
      <c r="AK133" s="28">
        <v>-119.233637143339</v>
      </c>
      <c r="AL133" s="267">
        <v>-10.889730567219001</v>
      </c>
      <c r="AM133" s="28">
        <v>-0.72872013373199995</v>
      </c>
      <c r="AN133" s="5">
        <v>-118.3799327</v>
      </c>
      <c r="AO133" s="4">
        <v>-118.65755249999999</v>
      </c>
      <c r="AP133" s="4">
        <v>-118.6628509</v>
      </c>
    </row>
    <row r="134" spans="1:42" ht="17">
      <c r="A134" s="5" t="s">
        <v>16</v>
      </c>
      <c r="B134" s="33">
        <v>-2597.84807628302</v>
      </c>
      <c r="C134" s="33" t="s">
        <v>501</v>
      </c>
      <c r="D134" s="33">
        <v>-2598.92027640983</v>
      </c>
      <c r="E134" s="33">
        <v>-188.95969384735699</v>
      </c>
      <c r="F134" s="4">
        <v>-6.041750420694</v>
      </c>
      <c r="G134" s="4" t="s">
        <v>465</v>
      </c>
      <c r="H134" s="39">
        <f>627.5095*(D135-D133)</f>
        <v>11.343068091010455</v>
      </c>
      <c r="I134" s="39">
        <f>627.5095*(F135-F133)</f>
        <v>-5.0641796844254374</v>
      </c>
      <c r="J134" s="39">
        <f t="shared" si="19"/>
        <v>-44.645590097787327</v>
      </c>
      <c r="K134" s="39">
        <f t="shared" si="20"/>
        <v>16.407247775435891</v>
      </c>
      <c r="L134" s="42">
        <v>-2591.8142628538199</v>
      </c>
      <c r="M134" s="33">
        <v>-2594.7524677309211</v>
      </c>
      <c r="N134" s="33">
        <v>-2594.8868997731643</v>
      </c>
      <c r="O134" s="263" t="s">
        <v>499</v>
      </c>
      <c r="P134" s="4">
        <f>10*AJ119+20*AJ122+AJ121+2*AJ128+2*AJ129+2*AJ132</f>
        <v>-2592.4464298170578</v>
      </c>
      <c r="Q134" s="4">
        <f>10*AK119+20*AK122+AK121+2*AK128+2*AK129+2*AK132</f>
        <v>-2593.1569536700617</v>
      </c>
      <c r="R134" s="4">
        <f>10*AN119+20*AN122+AN121+2*AN128+2*AN129+2*AN132</f>
        <v>-2587.9018162204002</v>
      </c>
      <c r="S134" s="4">
        <f>10*AO119+20*AO122+AO121+2*AO128+2*AO129+2*AO132</f>
        <v>-2589.4249156000001</v>
      </c>
      <c r="T134" s="4">
        <f>10*AP119+20*AP122+AP121+2*AP128+2*AP129+2*AP132</f>
        <v>-2589.4490508999997</v>
      </c>
      <c r="U134" s="4"/>
      <c r="V134" s="264">
        <f t="shared" si="21"/>
        <v>5.4016464659621306</v>
      </c>
      <c r="W134" s="267">
        <f t="shared" si="22"/>
        <v>5.7633227397682276</v>
      </c>
      <c r="X134" s="267">
        <f t="shared" si="23"/>
        <v>3.9124466334196768</v>
      </c>
      <c r="Y134" s="266">
        <f t="shared" si="24"/>
        <v>5.327552130921049</v>
      </c>
      <c r="Z134" s="266">
        <f t="shared" si="25"/>
        <v>5.437848873164512</v>
      </c>
      <c r="AA134" s="33">
        <f t="shared" si="26"/>
        <v>71.948425281316446</v>
      </c>
      <c r="AB134" s="33">
        <f t="shared" si="27"/>
        <v>2.0283156964470179</v>
      </c>
      <c r="AC134" s="28">
        <f t="shared" si="28"/>
        <v>6.275481872817032E-2</v>
      </c>
      <c r="AD134" s="28" t="s">
        <v>119</v>
      </c>
      <c r="AE134" s="28">
        <f>(Z135-Z133-Y135+Y133)*627.5095</f>
        <v>0.55206882154446912</v>
      </c>
      <c r="AF134" s="28"/>
      <c r="AG134" s="28">
        <f>AB135-AB133</f>
        <v>2.443741459330262E-2</v>
      </c>
      <c r="AH134" s="28">
        <f>AC135-AC133</f>
        <v>1.1387383342473245E-4</v>
      </c>
      <c r="AI134" s="130" t="s">
        <v>502</v>
      </c>
      <c r="AJ134" s="28">
        <v>-77.996666092769999</v>
      </c>
      <c r="AK134" s="28">
        <v>-78.160968334453997</v>
      </c>
      <c r="AL134" s="267">
        <v>-7.902319656415</v>
      </c>
      <c r="AM134" s="28">
        <v>-0.528442639321</v>
      </c>
      <c r="AN134" s="5">
        <v>-77.529793699999999</v>
      </c>
      <c r="AO134" s="4">
        <v>-77.742186200000006</v>
      </c>
      <c r="AP134" s="4">
        <v>-77.746950299999995</v>
      </c>
    </row>
    <row r="135" spans="1:42" ht="17">
      <c r="A135" s="5" t="s">
        <v>17</v>
      </c>
      <c r="B135" s="33">
        <v>-2597.8195668390799</v>
      </c>
      <c r="C135" s="33" t="s">
        <v>503</v>
      </c>
      <c r="D135" s="33">
        <v>-2598.9028737946101</v>
      </c>
      <c r="E135" s="33">
        <v>-188.93672146223199</v>
      </c>
      <c r="F135" s="4">
        <v>-6.0473279317450004</v>
      </c>
      <c r="G135" s="4" t="s">
        <v>468</v>
      </c>
      <c r="H135" s="39">
        <f>627.5095*(D133-D134)</f>
        <v>-0.42276171567384518</v>
      </c>
      <c r="I135" s="39">
        <f>627.5095*(F133-F134)</f>
        <v>1.5642385135677335</v>
      </c>
      <c r="J135" s="39">
        <f t="shared" si="19"/>
        <v>-370.0047699623118</v>
      </c>
      <c r="K135" s="39">
        <f t="shared" si="20"/>
        <v>-1.9870002292415787</v>
      </c>
      <c r="L135" s="42">
        <v>-2591.78052853282</v>
      </c>
      <c r="M135" s="33">
        <v>-2594.7287965154806</v>
      </c>
      <c r="N135" s="33">
        <v>-2594.8654797658087</v>
      </c>
      <c r="O135" s="263" t="s">
        <v>499</v>
      </c>
      <c r="P135" s="4">
        <f>10*AJ119+20*AJ122+AJ121+2*AJ128+2*AJ129+2*AJ132</f>
        <v>-2592.4464298170578</v>
      </c>
      <c r="Q135" s="4">
        <f>10*AK119+20*AK122+AK121+2*AK128+2*AK129+2*AK132</f>
        <v>-2593.1569536700617</v>
      </c>
      <c r="R135" s="4">
        <f>10*AN119+20*AN122+AN121+2*AN128+2*AN129+2*AN132</f>
        <v>-2587.9018162204002</v>
      </c>
      <c r="S135" s="4">
        <f>10*AO119+20*AO122+AO121+2*AO128+2*AO129+2*AO132</f>
        <v>-2589.4249156000001</v>
      </c>
      <c r="T135" s="4">
        <f>10*AP119+20*AP122+AP121+2*AP128+2*AP129+2*AP132</f>
        <v>-2589.4490508999997</v>
      </c>
      <c r="U135" s="4"/>
      <c r="V135" s="264">
        <f t="shared" si="21"/>
        <v>5.3731370220220924</v>
      </c>
      <c r="W135" s="267">
        <f t="shared" si="22"/>
        <v>5.74592012454832</v>
      </c>
      <c r="X135" s="267">
        <f t="shared" si="23"/>
        <v>3.8787123124197933</v>
      </c>
      <c r="Y135" s="266">
        <f t="shared" si="24"/>
        <v>5.3038809154804767</v>
      </c>
      <c r="Z135" s="266">
        <f t="shared" si="25"/>
        <v>5.416428865808939</v>
      </c>
      <c r="AA135" s="33">
        <f t="shared" si="26"/>
        <v>71.61014034365077</v>
      </c>
      <c r="AB135" s="33">
        <f t="shared" si="27"/>
        <v>2.0778995370717084</v>
      </c>
      <c r="AC135" s="28">
        <f t="shared" si="28"/>
        <v>6.4877877597633957E-2</v>
      </c>
      <c r="AD135" s="28" t="s">
        <v>120</v>
      </c>
      <c r="AE135" s="28">
        <f>(Z133-Z134-Y133+Y134)*627.5095</f>
        <v>0.86058563826935797</v>
      </c>
      <c r="AF135" s="28"/>
      <c r="AG135" s="28">
        <f>AB133-AB134</f>
        <v>2.5146426031387836E-2</v>
      </c>
      <c r="AH135" s="28">
        <f>AC133-AC134</f>
        <v>2.0091850360389046E-3</v>
      </c>
      <c r="AI135" s="130" t="s">
        <v>504</v>
      </c>
      <c r="AJ135" s="28">
        <v>-110.39847324498599</v>
      </c>
      <c r="AK135" s="28">
        <v>-110.424038593387</v>
      </c>
      <c r="AL135" s="267">
        <v>-10.652274501500001</v>
      </c>
      <c r="AM135" s="28">
        <v>-0.67944487413499999</v>
      </c>
      <c r="AN135" s="5">
        <v>-109.7169158</v>
      </c>
      <c r="AO135" s="4">
        <v>-109.9809649</v>
      </c>
      <c r="AP135" s="4">
        <v>-109.9879104</v>
      </c>
    </row>
    <row r="136" spans="1:42" ht="17">
      <c r="A136" s="5" t="s">
        <v>18</v>
      </c>
      <c r="B136" s="33">
        <v>-2597.8181735929802</v>
      </c>
      <c r="C136" s="33" t="s">
        <v>505</v>
      </c>
      <c r="D136" s="33">
        <v>-2598.9103594522198</v>
      </c>
      <c r="E136" s="33">
        <v>-188.93155404176201</v>
      </c>
      <c r="F136" s="4">
        <v>-6.0338938640590003</v>
      </c>
      <c r="G136" s="4" t="s">
        <v>461</v>
      </c>
      <c r="H136" s="39">
        <f>627.5095*(D138-D137)</f>
        <v>19.343085018791768</v>
      </c>
      <c r="I136" s="39">
        <f>627.5095*(F138-F137)</f>
        <v>-5.1827599626221517</v>
      </c>
      <c r="J136" s="39">
        <f t="shared" si="19"/>
        <v>-26.793864358178183</v>
      </c>
      <c r="K136" s="39">
        <f t="shared" si="20"/>
        <v>24.525844981413918</v>
      </c>
      <c r="L136" s="42">
        <v>-2591.7929079925798</v>
      </c>
      <c r="M136" s="33">
        <v>-2594.7373068142206</v>
      </c>
      <c r="N136" s="33">
        <v>-2594.8737699632147</v>
      </c>
      <c r="O136" s="263" t="s">
        <v>499</v>
      </c>
      <c r="P136" s="4">
        <f>10*AJ119+20*AJ122+AJ121+2*AJ128+2*AJ129+2*AJ132</f>
        <v>-2592.4464298170578</v>
      </c>
      <c r="Q136" s="4">
        <f>10*AK119+20*AK122+AK121+2*AK128+2*AK129+2*AK132</f>
        <v>-2593.1569536700617</v>
      </c>
      <c r="R136" s="4">
        <f>10*AN119+20*AN122+AN121+2*AN128+2*AN129+2*AN132</f>
        <v>-2587.9018162204002</v>
      </c>
      <c r="S136" s="4">
        <f>10*AO119+20*AO122+AO121+2*AO128+2*AO129+2*AO132</f>
        <v>-2589.4249156000001</v>
      </c>
      <c r="T136" s="4">
        <f>10*AP119+20*AP122+AP121+2*AP128+2*AP129+2*AP132</f>
        <v>-2589.4490508999997</v>
      </c>
      <c r="U136" s="4"/>
      <c r="V136" s="264">
        <f t="shared" si="21"/>
        <v>5.3717437759223685</v>
      </c>
      <c r="W136" s="267">
        <f t="shared" si="22"/>
        <v>5.7534057821580973</v>
      </c>
      <c r="X136" s="267">
        <f t="shared" si="23"/>
        <v>3.8910917721796068</v>
      </c>
      <c r="Y136" s="266">
        <f t="shared" si="24"/>
        <v>5.3123912142204972</v>
      </c>
      <c r="Z136" s="266">
        <f t="shared" si="25"/>
        <v>5.4247190632149795</v>
      </c>
      <c r="AA136" s="33">
        <f t="shared" si="26"/>
        <v>71.728908480534969</v>
      </c>
      <c r="AB136" s="33">
        <f t="shared" si="27"/>
        <v>2.0706666591488117</v>
      </c>
      <c r="AC136" s="28">
        <f t="shared" si="28"/>
        <v>6.6336709192197404E-2</v>
      </c>
      <c r="AD136" s="28" t="s">
        <v>118</v>
      </c>
      <c r="AE136" s="28">
        <f>(Z138-Z137-Y138+Y137)*627.5095</f>
        <v>3.7173012371740564</v>
      </c>
      <c r="AF136" s="28" t="str">
        <f>A136</f>
        <v>07_end</v>
      </c>
      <c r="AG136" s="28">
        <f>AB138-AB137</f>
        <v>0.12595893664548452</v>
      </c>
      <c r="AH136" s="28">
        <f>AC138-AC137</f>
        <v>5.5999443663886095E-3</v>
      </c>
      <c r="AI136" s="130" t="s">
        <v>506</v>
      </c>
      <c r="AJ136" s="28">
        <v>-94.713810336283004</v>
      </c>
      <c r="AK136" s="28">
        <v>-94.754968083253004</v>
      </c>
      <c r="AL136" s="267">
        <v>-9.4983515713059994</v>
      </c>
      <c r="AM136" s="28">
        <v>-0.61324122242099999</v>
      </c>
      <c r="AN136" s="5">
        <v>-94.074386799999999</v>
      </c>
      <c r="AO136" s="4">
        <v>-94.347322700000007</v>
      </c>
      <c r="AP136" s="4">
        <v>-94.354059300000003</v>
      </c>
    </row>
    <row r="137" spans="1:42" ht="17">
      <c r="A137" s="5" t="s">
        <v>19</v>
      </c>
      <c r="B137" s="33">
        <v>-2597.8366032426202</v>
      </c>
      <c r="C137" s="33" t="s">
        <v>507</v>
      </c>
      <c r="D137" s="33">
        <v>-2598.92124779301</v>
      </c>
      <c r="E137" s="33">
        <v>-188.949314374805</v>
      </c>
      <c r="F137" s="4">
        <v>-6.0393443421119999</v>
      </c>
      <c r="G137" s="4" t="s">
        <v>465</v>
      </c>
      <c r="H137" s="39">
        <f>627.5095*(D138-D136)</f>
        <v>12.510547733710963</v>
      </c>
      <c r="I137" s="39">
        <f>627.5095*(F138-F136)</f>
        <v>-8.6029867204208958</v>
      </c>
      <c r="J137" s="39">
        <f t="shared" si="19"/>
        <v>-68.765867838378171</v>
      </c>
      <c r="K137" s="39">
        <f t="shared" si="20"/>
        <v>21.113534454131859</v>
      </c>
      <c r="L137" s="42">
        <v>-2591.8071080166601</v>
      </c>
      <c r="M137" s="33">
        <v>-2594.7512913768755</v>
      </c>
      <c r="N137" s="33">
        <v>-2594.8870948491417</v>
      </c>
      <c r="O137" s="263" t="s">
        <v>499</v>
      </c>
      <c r="P137" s="4">
        <f>10*AJ119+20*AJ122+AJ121+2*AJ128+2*AJ129+2*AJ132</f>
        <v>-2592.4464298170578</v>
      </c>
      <c r="Q137" s="4">
        <f>10*AK119+20*AK122+AK121+2*AK128+2*AK129+2*AK132</f>
        <v>-2593.1569536700617</v>
      </c>
      <c r="R137" s="4">
        <f>10*AN119+20*AN122+AN121+2*AN128+2*AN129+2*AN132</f>
        <v>-2587.9018162204002</v>
      </c>
      <c r="S137" s="4">
        <f>10*AO119+20*AO122+AO121+2*AO128+2*AO129+2*AO132</f>
        <v>-2589.4249156000001</v>
      </c>
      <c r="T137" s="4">
        <f>10*AP119+20*AP122+AP121+2*AP128+2*AP129+2*AP132</f>
        <v>-2589.4490508999997</v>
      </c>
      <c r="U137" s="4"/>
      <c r="V137" s="264">
        <f t="shared" si="21"/>
        <v>5.3901734255623523</v>
      </c>
      <c r="W137" s="267">
        <f t="shared" si="22"/>
        <v>5.7642941229482858</v>
      </c>
      <c r="X137" s="267">
        <f t="shared" si="23"/>
        <v>3.9052917962599167</v>
      </c>
      <c r="Y137" s="266">
        <f t="shared" si="24"/>
        <v>5.3263757768754658</v>
      </c>
      <c r="Z137" s="266">
        <f t="shared" si="25"/>
        <v>5.4380439491419565</v>
      </c>
      <c r="AA137" s="33">
        <f t="shared" si="26"/>
        <v>71.814274264482819</v>
      </c>
      <c r="AB137" s="33">
        <f t="shared" si="27"/>
        <v>2.0534621145184073</v>
      </c>
      <c r="AC137" s="28">
        <f t="shared" si="28"/>
        <v>6.4903124199807566E-2</v>
      </c>
      <c r="AD137" s="28" t="s">
        <v>119</v>
      </c>
      <c r="AE137" s="28">
        <f>(Z138-Z136-Y138+Y136)*627.5095</f>
        <v>3.3033478234304057</v>
      </c>
      <c r="AF137" s="28"/>
      <c r="AG137" s="28">
        <f>AB138-AB136</f>
        <v>0.10875439201508019</v>
      </c>
      <c r="AH137" s="28">
        <f>AC138-AC136</f>
        <v>4.1663593739987709E-3</v>
      </c>
      <c r="AI137" s="130" t="s">
        <v>508</v>
      </c>
      <c r="AJ137" s="28">
        <v>-760.45835555646397</v>
      </c>
      <c r="AK137" s="28">
        <v>-760.53021401411797</v>
      </c>
      <c r="AL137" s="267">
        <v>-38.146553056149997</v>
      </c>
      <c r="AM137" s="28">
        <v>-0.82823538780700001</v>
      </c>
      <c r="AN137" s="5">
        <v>-759.62861599999997</v>
      </c>
      <c r="AO137" s="4">
        <v>-759.81153710000001</v>
      </c>
      <c r="AP137" s="4">
        <v>-759.81547169999999</v>
      </c>
    </row>
    <row r="138" spans="1:42" ht="17">
      <c r="A138" s="5" t="s">
        <v>20</v>
      </c>
      <c r="B138" s="33">
        <v>-2597.7756716182498</v>
      </c>
      <c r="C138" s="33" t="s">
        <v>509</v>
      </c>
      <c r="D138" s="33">
        <v>-2598.8904226261898</v>
      </c>
      <c r="E138" s="33">
        <v>-188.933947712042</v>
      </c>
      <c r="F138" s="4">
        <v>-6.0476035954979999</v>
      </c>
      <c r="G138" s="4" t="s">
        <v>468</v>
      </c>
      <c r="H138" s="39">
        <f>627.5095*(D136-D137)</f>
        <v>6.8325372850808046</v>
      </c>
      <c r="I138" s="39">
        <f>627.5095*(F136-F137)</f>
        <v>3.4202267577987433</v>
      </c>
      <c r="J138" s="39">
        <f t="shared" si="19"/>
        <v>50.057930386519566</v>
      </c>
      <c r="K138" s="39">
        <f t="shared" si="20"/>
        <v>3.4123105272820613</v>
      </c>
      <c r="L138" s="42">
        <v>-2591.7378103954702</v>
      </c>
      <c r="M138" s="33">
        <v>-2594.7028880348339</v>
      </c>
      <c r="N138" s="33">
        <v>-2594.8446154034509</v>
      </c>
      <c r="O138" s="263" t="s">
        <v>499</v>
      </c>
      <c r="P138" s="4">
        <f>10*AJ119+20*AJ122+AJ121+2*AJ128+2*AJ129+2*AJ132</f>
        <v>-2592.4464298170578</v>
      </c>
      <c r="Q138" s="4">
        <f>10*AK119+20*AK122+AK121+2*AK128+2*AK129+2*AK132</f>
        <v>-2593.1569536700617</v>
      </c>
      <c r="R138" s="4">
        <f>10*AN119+20*AN122+AN121+2*AN128+2*AN129+2*AN132</f>
        <v>-2587.9018162204002</v>
      </c>
      <c r="S138" s="4">
        <f>10*AO119+20*AO122+AO121+2*AO128+2*AO129+2*AO132</f>
        <v>-2589.4249156000001</v>
      </c>
      <c r="T138" s="4">
        <f>10*AP119+20*AP122+AP121+2*AP128+2*AP129+2*AP132</f>
        <v>-2589.4490508999997</v>
      </c>
      <c r="U138" s="4"/>
      <c r="V138" s="264">
        <f t="shared" si="21"/>
        <v>5.3292418011919835</v>
      </c>
      <c r="W138" s="267">
        <f t="shared" si="22"/>
        <v>5.7334689561280356</v>
      </c>
      <c r="X138" s="267">
        <f t="shared" si="23"/>
        <v>3.8359941750700273</v>
      </c>
      <c r="Y138" s="266">
        <f t="shared" si="24"/>
        <v>5.2779724348338277</v>
      </c>
      <c r="Z138" s="266">
        <f t="shared" si="25"/>
        <v>5.395564503451169</v>
      </c>
      <c r="AA138" s="33">
        <f t="shared" si="26"/>
        <v>71.095326033381809</v>
      </c>
      <c r="AB138" s="33">
        <f t="shared" si="27"/>
        <v>2.1794210511638918</v>
      </c>
      <c r="AC138" s="28">
        <f t="shared" si="28"/>
        <v>7.0503068566196175E-2</v>
      </c>
      <c r="AD138" s="28" t="s">
        <v>120</v>
      </c>
      <c r="AE138" s="28">
        <f>(Z136-Z137-Y136+Y137)*627.5095</f>
        <v>0.4139534137436508</v>
      </c>
      <c r="AF138" s="28"/>
      <c r="AG138" s="28">
        <f>AB136-AB137</f>
        <v>1.7204544630404328E-2</v>
      </c>
      <c r="AH138" s="28">
        <f>AC136-AC137</f>
        <v>1.4335849923898386E-3</v>
      </c>
      <c r="AI138" s="130" t="s">
        <v>510</v>
      </c>
      <c r="AJ138" s="28">
        <v>-289.24257002452299</v>
      </c>
      <c r="AK138" s="28">
        <v>-289.29270753949498</v>
      </c>
      <c r="AL138" s="267">
        <v>-20.333321991569001</v>
      </c>
      <c r="AM138" s="28">
        <v>-0.489584016048</v>
      </c>
      <c r="AN138" s="5">
        <v>-288.7531285</v>
      </c>
      <c r="AO138" s="4">
        <v>-288.8145844</v>
      </c>
      <c r="AP138" s="4">
        <v>-288.8155615</v>
      </c>
    </row>
    <row r="139" spans="1:42" ht="17">
      <c r="A139" s="5" t="s">
        <v>21</v>
      </c>
      <c r="B139" s="33">
        <v>-2625.7969040166699</v>
      </c>
      <c r="C139" s="33" t="s">
        <v>511</v>
      </c>
      <c r="D139" s="33">
        <v>-2627.4332427100999</v>
      </c>
      <c r="E139" s="33">
        <v>-245.64223471943001</v>
      </c>
      <c r="F139" s="4">
        <v>-9.1349889986580006</v>
      </c>
      <c r="G139" s="4" t="s">
        <v>461</v>
      </c>
      <c r="H139" s="39">
        <f>627.5095*(D141-D140)</f>
        <v>29.765910478066115</v>
      </c>
      <c r="I139" s="39">
        <f>627.5095*(F141-F140)</f>
        <v>10.339456308749835</v>
      </c>
      <c r="J139" s="39">
        <f t="shared" si="19"/>
        <v>34.735898021223868</v>
      </c>
      <c r="K139" s="39">
        <f t="shared" si="20"/>
        <v>19.42645416931628</v>
      </c>
      <c r="L139" s="42">
        <v>-2616.6659302401099</v>
      </c>
      <c r="M139" s="33">
        <v>-2621.9613849753428</v>
      </c>
      <c r="N139" s="33">
        <v>-2622.2222562481197</v>
      </c>
      <c r="O139" s="263" t="s">
        <v>512</v>
      </c>
      <c r="P139" s="4">
        <f>29*AJ119+33*AJ122+AJ121+3*AJ128+AJ129</f>
        <v>-2614.3111166965427</v>
      </c>
      <c r="Q139" s="4">
        <f>29*AK119+33*AK122+AK121+3*AK128+AK129</f>
        <v>-2615.4326503454758</v>
      </c>
      <c r="R139" s="4">
        <f>29*AN119+33*AN122+AN121+3*AN128+AN129</f>
        <v>-2608.0733456887997</v>
      </c>
      <c r="S139" s="4">
        <f>29*AO119+33*AO122+AO121+3*AO128+AO129</f>
        <v>-2610.7216186000001</v>
      </c>
      <c r="T139" s="4">
        <f>29*AP119+33*AP122+AP121+3*AP128+AP129</f>
        <v>-2610.7627829999997</v>
      </c>
      <c r="U139" s="4"/>
      <c r="V139" s="264">
        <f t="shared" si="21"/>
        <v>11.485787320127201</v>
      </c>
      <c r="W139" s="267">
        <f t="shared" si="22"/>
        <v>12.000592364624026</v>
      </c>
      <c r="X139" s="267">
        <f t="shared" si="23"/>
        <v>8.5925845513102104</v>
      </c>
      <c r="Y139" s="266">
        <f t="shared" si="24"/>
        <v>11.239766375342697</v>
      </c>
      <c r="Z139" s="266">
        <f t="shared" si="25"/>
        <v>11.459473248120048</v>
      </c>
      <c r="AA139" s="33">
        <f t="shared" si="26"/>
        <v>74.982369304975194</v>
      </c>
      <c r="AB139" s="33">
        <f t="shared" si="27"/>
        <v>1.9172510639910489</v>
      </c>
      <c r="AC139" s="28">
        <f t="shared" si="28"/>
        <v>4.2898302754986836E-2</v>
      </c>
      <c r="AD139" s="28" t="s">
        <v>118</v>
      </c>
      <c r="AE139" s="28">
        <f>(Z141-Z140-Y141+Y140)*627.5095</f>
        <v>-0.93377258966616861</v>
      </c>
      <c r="AF139" s="28" t="str">
        <f>A139</f>
        <v>08_end</v>
      </c>
      <c r="AG139" s="28">
        <f>AB141-AB140</f>
        <v>-3.0940034536748318E-3</v>
      </c>
      <c r="AH139" s="28">
        <f>AC141-AC140</f>
        <v>3.1615390671749233E-4</v>
      </c>
      <c r="AI139" s="130" t="s">
        <v>513</v>
      </c>
      <c r="AJ139" s="28">
        <v>-56.721147728597998</v>
      </c>
      <c r="AK139" s="28">
        <v>-56.827062247222997</v>
      </c>
      <c r="AL139" s="267">
        <v>-6.1635688789990004</v>
      </c>
      <c r="AM139" s="28">
        <v>-0.43666935839299997</v>
      </c>
      <c r="AN139">
        <v>-56.285806399999998</v>
      </c>
      <c r="AO139">
        <v>-56.463924599999999</v>
      </c>
      <c r="AP139" s="4">
        <v>-56.469269799999999</v>
      </c>
    </row>
    <row r="140" spans="1:42" ht="17">
      <c r="A140" s="5" t="s">
        <v>22</v>
      </c>
      <c r="B140" s="33">
        <v>-2625.81025987968</v>
      </c>
      <c r="C140" s="33" t="s">
        <v>514</v>
      </c>
      <c r="D140" s="33">
        <v>-2627.4347844283898</v>
      </c>
      <c r="E140" s="33">
        <v>-245.64908912997501</v>
      </c>
      <c r="F140" s="4">
        <v>-9.1452412872500002</v>
      </c>
      <c r="G140" s="4" t="s">
        <v>465</v>
      </c>
      <c r="H140" s="39">
        <f>627.5095*(D141-D139)</f>
        <v>28.798467604830101</v>
      </c>
      <c r="I140" s="39">
        <f>627.5095*(F141-F139)</f>
        <v>3.906047820528487</v>
      </c>
      <c r="J140" s="39">
        <f t="shared" si="19"/>
        <v>13.56338772648223</v>
      </c>
      <c r="K140" s="39">
        <f t="shared" si="20"/>
        <v>24.892419784301616</v>
      </c>
      <c r="L140" s="42">
        <v>-2616.66903157969</v>
      </c>
      <c r="M140" s="33">
        <v>-2621.9672348372978</v>
      </c>
      <c r="N140" s="33">
        <v>-2622.2296206222109</v>
      </c>
      <c r="O140" s="263" t="s">
        <v>512</v>
      </c>
      <c r="P140" s="4">
        <f>29*AJ119+33*AJ122+AJ121+3*AJ128+AJ129</f>
        <v>-2614.3111166965427</v>
      </c>
      <c r="Q140" s="4">
        <f>29*AK119+33*AK122+AK121+3*AK128+AK129</f>
        <v>-2615.4326503454758</v>
      </c>
      <c r="R140" s="4">
        <f>29*AN119+33*AN122+AN121+3*AN128+AN129</f>
        <v>-2608.0733456887997</v>
      </c>
      <c r="S140" s="4">
        <f>29*AO119+33*AO122+AO121+3*AO128+AO129</f>
        <v>-2610.7216186000001</v>
      </c>
      <c r="T140" s="4">
        <f>29*AP119+33*AP122+AP121+3*AP128+AP129</f>
        <v>-2610.7627829999997</v>
      </c>
      <c r="U140" s="4"/>
      <c r="V140" s="264">
        <f t="shared" si="21"/>
        <v>11.499143183137221</v>
      </c>
      <c r="W140" s="267">
        <f t="shared" si="22"/>
        <v>12.002134082913926</v>
      </c>
      <c r="X140" s="267">
        <f t="shared" si="23"/>
        <v>8.5956858908903087</v>
      </c>
      <c r="Y140" s="266">
        <f t="shared" si="24"/>
        <v>11.245616237297781</v>
      </c>
      <c r="Z140" s="266">
        <f t="shared" si="25"/>
        <v>11.466837622211187</v>
      </c>
      <c r="AA140" s="33">
        <f t="shared" si="26"/>
        <v>74.961259364487049</v>
      </c>
      <c r="AB140" s="33">
        <f t="shared" si="27"/>
        <v>1.9292275010932534</v>
      </c>
      <c r="AC140" s="28">
        <f t="shared" si="28"/>
        <v>4.1908455304857505E-2</v>
      </c>
      <c r="AD140" s="28" t="s">
        <v>119</v>
      </c>
      <c r="AE140" s="28">
        <f>(Z141-Z139-Y141+Y139)*627.5095</f>
        <v>1.6598163573442435E-2</v>
      </c>
      <c r="AF140" s="28"/>
      <c r="AG140" s="28">
        <f>AB141-AB139</f>
        <v>8.8824336485295863E-3</v>
      </c>
      <c r="AH140" s="28">
        <f>AC141-AC139</f>
        <v>-6.7369354341183935E-4</v>
      </c>
      <c r="AI140" s="130" t="s">
        <v>515</v>
      </c>
      <c r="AJ140" s="28">
        <v>-849.16868870093901</v>
      </c>
      <c r="AK140" s="28">
        <v>-849.25461742034895</v>
      </c>
      <c r="AL140" s="267">
        <v>-41.146381813565</v>
      </c>
      <c r="AM140" s="28">
        <v>-0.88149319741400001</v>
      </c>
      <c r="AN140">
        <v>-848.27596080000001</v>
      </c>
      <c r="AO140">
        <v>-848.47489770000004</v>
      </c>
      <c r="AP140" s="4">
        <f>-848.4808687</f>
        <v>-848.48086869999997</v>
      </c>
    </row>
    <row r="141" spans="1:42" ht="17">
      <c r="A141" s="5" t="s">
        <v>23</v>
      </c>
      <c r="B141" s="33">
        <v>-2625.7610332864901</v>
      </c>
      <c r="C141" s="33" t="s">
        <v>516</v>
      </c>
      <c r="D141" s="33">
        <v>-2627.3873494326199</v>
      </c>
      <c r="E141" s="33">
        <v>-245.63146860312199</v>
      </c>
      <c r="F141" s="4">
        <v>-9.1287643154929992</v>
      </c>
      <c r="G141" s="4" t="s">
        <v>468</v>
      </c>
      <c r="H141" s="39">
        <f>627.5095*(D139-D140)</f>
        <v>0.96744287323601541</v>
      </c>
      <c r="I141" s="39">
        <f>627.5095*(F139-F140)</f>
        <v>6.4334084882213469</v>
      </c>
      <c r="J141" s="39">
        <f t="shared" si="19"/>
        <v>664.99104662398668</v>
      </c>
      <c r="K141" s="39">
        <f t="shared" si="20"/>
        <v>-5.4659656149853317</v>
      </c>
      <c r="L141" s="42">
        <v>-2616.6363269825802</v>
      </c>
      <c r="M141" s="33">
        <v>-2621.9098860147819</v>
      </c>
      <c r="N141" s="33">
        <v>-2622.1707837384151</v>
      </c>
      <c r="O141" s="263" t="s">
        <v>512</v>
      </c>
      <c r="P141" s="4">
        <f>29*AJ119+33*AJ122+AJ121+3*AJ128+AJ129</f>
        <v>-2614.3111166965427</v>
      </c>
      <c r="Q141" s="4">
        <f>29*AK119+33*AK122+AK121+3*AK128+AK129</f>
        <v>-2615.4326503454758</v>
      </c>
      <c r="R141" s="4">
        <f>29*AN119+33*AN122+AN121+3*AN128+AN129</f>
        <v>-2608.0733456887997</v>
      </c>
      <c r="S141" s="4">
        <f>29*AO119+33*AO122+AO121+3*AO128+AO129</f>
        <v>-2610.7216186000001</v>
      </c>
      <c r="T141" s="4">
        <f>29*AP119+33*AP122+AP121+3*AP128+AP129</f>
        <v>-2610.7627829999997</v>
      </c>
      <c r="U141" s="4"/>
      <c r="V141" s="264">
        <f t="shared" si="21"/>
        <v>11.449916589947406</v>
      </c>
      <c r="W141" s="267">
        <f t="shared" si="22"/>
        <v>11.954699087144036</v>
      </c>
      <c r="X141" s="267">
        <f t="shared" si="23"/>
        <v>8.5629812937804672</v>
      </c>
      <c r="Y141" s="266">
        <f t="shared" si="24"/>
        <v>11.188267414781876</v>
      </c>
      <c r="Z141" s="266">
        <f t="shared" si="25"/>
        <v>11.408000738415467</v>
      </c>
      <c r="AA141" s="33">
        <f t="shared" si="26"/>
        <v>75.061191615682148</v>
      </c>
      <c r="AB141" s="33">
        <f t="shared" si="27"/>
        <v>1.9261334976395785</v>
      </c>
      <c r="AC141" s="28">
        <f t="shared" si="28"/>
        <v>4.2224609211574997E-2</v>
      </c>
      <c r="AD141" s="28" t="s">
        <v>120</v>
      </c>
      <c r="AE141" s="28">
        <f>(Z139-Z140-Y139+Y140)*627.5095</f>
        <v>-0.95037075323961107</v>
      </c>
      <c r="AF141" s="28"/>
      <c r="AG141" s="28">
        <f>AB139-AB140</f>
        <v>-1.1976437102204418E-2</v>
      </c>
      <c r="AH141" s="28">
        <f>AC139-AC140</f>
        <v>9.8984745012933167E-4</v>
      </c>
      <c r="AI141" s="130" t="s">
        <v>517</v>
      </c>
      <c r="AJ141" s="28">
        <v>-66.795207062776996</v>
      </c>
      <c r="AK141" s="28">
        <v>-66.912617520341996</v>
      </c>
      <c r="AL141" s="267">
        <v>-7.0402765795580002</v>
      </c>
      <c r="AM141" s="28">
        <v>-0.47930760949399998</v>
      </c>
      <c r="AN141" t="s">
        <v>518</v>
      </c>
      <c r="AO141"/>
      <c r="AP141"/>
    </row>
    <row r="142" spans="1:42" ht="17">
      <c r="A142" s="5" t="s">
        <v>24</v>
      </c>
      <c r="B142" s="33">
        <v>-2625.6952091919202</v>
      </c>
      <c r="C142" s="33" t="s">
        <v>519</v>
      </c>
      <c r="D142" s="33">
        <v>-2627.3962835663401</v>
      </c>
      <c r="E142" s="33">
        <v>-245.550269909522</v>
      </c>
      <c r="F142" s="4">
        <v>-9.1237048687449995</v>
      </c>
      <c r="G142" s="4" t="s">
        <v>461</v>
      </c>
      <c r="H142" s="39">
        <f>627.5095*(D144-D143)</f>
        <v>28.57139525999629</v>
      </c>
      <c r="I142" s="39">
        <f>627.5095*(F144-F143)</f>
        <v>5.3720953054158622</v>
      </c>
      <c r="J142" s="39">
        <f t="shared" si="19"/>
        <v>18.802355490624226</v>
      </c>
      <c r="K142" s="39">
        <f t="shared" si="20"/>
        <v>23.199299954580429</v>
      </c>
      <c r="L142" s="42">
        <v>-2616.57704900097</v>
      </c>
      <c r="M142" s="33">
        <v>-2621.9213399666228</v>
      </c>
      <c r="N142" s="33">
        <v>-2622.2009163593516</v>
      </c>
      <c r="O142" s="263" t="s">
        <v>512</v>
      </c>
      <c r="P142" s="4">
        <f>29*AJ119+33*AJ122+AJ121+3*AJ128+AJ129</f>
        <v>-2614.3111166965427</v>
      </c>
      <c r="Q142" s="4">
        <f>29*AK119+33*AK122+AK121+3*AK128+AK129</f>
        <v>-2615.4326503454758</v>
      </c>
      <c r="R142" s="4">
        <f>29*AN119+33*AN122+AN121+3*AN128+AN129</f>
        <v>-2608.0733456887997</v>
      </c>
      <c r="S142" s="4">
        <f>29*AO119+33*AO122+AO121+3*AO128+AO129</f>
        <v>-2610.7216186000001</v>
      </c>
      <c r="T142" s="4">
        <f>29*AP119+33*AP122+AP121+3*AP128+AP129</f>
        <v>-2610.7627829999997</v>
      </c>
      <c r="U142" s="4"/>
      <c r="V142" s="264">
        <f t="shared" si="21"/>
        <v>11.384092495377445</v>
      </c>
      <c r="W142" s="267">
        <f t="shared" si="22"/>
        <v>11.963633220864267</v>
      </c>
      <c r="X142" s="267">
        <f t="shared" si="23"/>
        <v>8.5037033121702734</v>
      </c>
      <c r="Y142" s="266">
        <f t="shared" si="24"/>
        <v>11.199721366622725</v>
      </c>
      <c r="Z142" s="266">
        <f t="shared" si="25"/>
        <v>11.438133359351923</v>
      </c>
      <c r="AA142" s="33">
        <f t="shared" si="26"/>
        <v>74.345201660177949</v>
      </c>
      <c r="AB142" s="33">
        <f t="shared" si="27"/>
        <v>2.0843610162515707</v>
      </c>
      <c r="AC142" s="28">
        <f t="shared" si="28"/>
        <v>4.8441866679439678E-2</v>
      </c>
      <c r="AD142" s="28" t="s">
        <v>118</v>
      </c>
      <c r="AE142" s="28">
        <f>(Z144-Z143-Y144+Y143)*627.5095</f>
        <v>4.5673637654187713</v>
      </c>
      <c r="AF142" s="28" t="str">
        <f>A142</f>
        <v>09_end</v>
      </c>
      <c r="AG142" s="28">
        <f>AB144-AB143</f>
        <v>7.1422491895326123E-2</v>
      </c>
      <c r="AH142" s="28">
        <f>AC144-AC143</f>
        <v>3.684866995715623E-3</v>
      </c>
      <c r="AI142" s="4"/>
      <c r="AJ142"/>
      <c r="AK142" s="4"/>
      <c r="AL142" s="4"/>
      <c r="AM142" s="4"/>
      <c r="AN142"/>
      <c r="AO142"/>
      <c r="AP142"/>
    </row>
    <row r="143" spans="1:42" ht="17">
      <c r="A143" s="5" t="s">
        <v>25</v>
      </c>
      <c r="B143" s="33">
        <v>-2625.7965342212601</v>
      </c>
      <c r="C143" s="33" t="s">
        <v>520</v>
      </c>
      <c r="D143" s="33">
        <v>-2627.43328940631</v>
      </c>
      <c r="E143" s="33">
        <v>-245.64501108678201</v>
      </c>
      <c r="F143" s="4">
        <v>-9.1349476615020002</v>
      </c>
      <c r="G143" s="4" t="s">
        <v>465</v>
      </c>
      <c r="H143" s="39">
        <f>627.5095*(D144-D142)</f>
        <v>5.3498791234174012</v>
      </c>
      <c r="I143" s="39">
        <f>627.5095*(F144-F142)</f>
        <v>-1.6828639561332595</v>
      </c>
      <c r="J143" s="39">
        <f t="shared" si="19"/>
        <v>-31.456111760863077</v>
      </c>
      <c r="K143" s="39">
        <f t="shared" si="20"/>
        <v>7.0327430795506611</v>
      </c>
      <c r="L143" s="42">
        <v>-2616.6659302387502</v>
      </c>
      <c r="M143" s="33">
        <v>-2621.9613849753191</v>
      </c>
      <c r="N143" s="33">
        <v>-2622.2222562482712</v>
      </c>
      <c r="O143" s="263" t="s">
        <v>512</v>
      </c>
      <c r="P143" s="4">
        <f>29*AJ119+33*AJ122+AJ121+3*AJ128+AJ129</f>
        <v>-2614.3111166965427</v>
      </c>
      <c r="Q143" s="4">
        <f>29*AK119+33*AK122+AK121+3*AK128+AK129</f>
        <v>-2615.4326503454758</v>
      </c>
      <c r="R143" s="4">
        <f>29*AN119+33*AN122+AN121+3*AN128+AN129</f>
        <v>-2608.0733456887997</v>
      </c>
      <c r="S143" s="4">
        <f>29*AO119+33*AO122+AO121+3*AO128+AO129</f>
        <v>-2610.7216186000001</v>
      </c>
      <c r="T143" s="4">
        <f>29*AP119+33*AP122+AP121+3*AP128+AP129</f>
        <v>-2610.7627829999997</v>
      </c>
      <c r="U143" s="4"/>
      <c r="V143" s="264">
        <f t="shared" si="21"/>
        <v>11.485417524717377</v>
      </c>
      <c r="W143" s="267">
        <f t="shared" si="22"/>
        <v>12.000639060834146</v>
      </c>
      <c r="X143" s="267">
        <f t="shared" si="23"/>
        <v>8.5925845499505158</v>
      </c>
      <c r="Y143" s="266">
        <f t="shared" si="24"/>
        <v>11.23976637531905</v>
      </c>
      <c r="Z143" s="266">
        <f t="shared" si="25"/>
        <v>11.459473248271479</v>
      </c>
      <c r="AA143" s="33">
        <f t="shared" si="26"/>
        <v>74.982369292119088</v>
      </c>
      <c r="AB143" s="33">
        <f t="shared" si="27"/>
        <v>1.9172510654935127</v>
      </c>
      <c r="AC143" s="28">
        <f t="shared" si="28"/>
        <v>4.2932841618266021E-2</v>
      </c>
      <c r="AD143" s="28" t="s">
        <v>119</v>
      </c>
      <c r="AE143" s="28">
        <f>(Z144-Z142-Y144+Y142)*627.5095</f>
        <v>-7.170276593141466</v>
      </c>
      <c r="AF143" s="28"/>
      <c r="AG143" s="28">
        <f>AB144-AB142</f>
        <v>-9.5687458862731889E-2</v>
      </c>
      <c r="AH143" s="28">
        <f>AC144-AC142</f>
        <v>-1.8241580654580342E-3</v>
      </c>
      <c r="AI143" s="4"/>
      <c r="AJ143"/>
      <c r="AK143"/>
      <c r="AL143"/>
      <c r="AM143" s="4"/>
      <c r="AN143"/>
      <c r="AO143"/>
      <c r="AP143"/>
    </row>
    <row r="144" spans="1:42" ht="17">
      <c r="A144" s="5" t="s">
        <v>26</v>
      </c>
      <c r="B144" s="33">
        <v>-2625.7089046179999</v>
      </c>
      <c r="C144" s="33" t="s">
        <v>521</v>
      </c>
      <c r="D144" s="33">
        <v>-2627.3877579916302</v>
      </c>
      <c r="E144" s="33">
        <v>-245.55657104566501</v>
      </c>
      <c r="F144" s="4">
        <v>-9.1263866830539992</v>
      </c>
      <c r="G144" s="4" t="s">
        <v>468</v>
      </c>
      <c r="H144" s="39">
        <f>627.5095*(D142-D143)</f>
        <v>23.221516136578888</v>
      </c>
      <c r="I144" s="39">
        <f>627.5095*(F142-F143)</f>
        <v>7.0549592615491221</v>
      </c>
      <c r="J144" s="39">
        <f t="shared" si="19"/>
        <v>30.381131102960335</v>
      </c>
      <c r="K144" s="39">
        <f t="shared" si="20"/>
        <v>16.166556875029766</v>
      </c>
      <c r="L144" s="42">
        <v>-2616.5888550300301</v>
      </c>
      <c r="M144" s="33">
        <v>-2621.9085441796151</v>
      </c>
      <c r="N144" s="33">
        <v>-2622.1766940097291</v>
      </c>
      <c r="O144" s="263" t="s">
        <v>512</v>
      </c>
      <c r="P144" s="4">
        <f>29*AJ119+33*AJ122+AJ121+3*AJ128+AJ129</f>
        <v>-2614.3111166965427</v>
      </c>
      <c r="Q144" s="4">
        <f>29*AK119+33*AK122+AK121+3*AK128+AK129</f>
        <v>-2615.4326503454758</v>
      </c>
      <c r="R144" s="4">
        <f>29*AN119+33*AN122+AN121+3*AN128+AN129</f>
        <v>-2608.0733456887997</v>
      </c>
      <c r="S144" s="4">
        <f>29*AO119+33*AO122+AO121+3*AO128+AO129</f>
        <v>-2610.7216186000001</v>
      </c>
      <c r="T144" s="4">
        <f>29*AP119+33*AP122+AP121+3*AP128+AP129</f>
        <v>-2610.7627829999997</v>
      </c>
      <c r="U144" s="4"/>
      <c r="V144" s="264">
        <f t="shared" si="21"/>
        <v>11.397787921457166</v>
      </c>
      <c r="W144" s="267">
        <f t="shared" si="22"/>
        <v>11.955107646154374</v>
      </c>
      <c r="X144" s="267">
        <f t="shared" si="23"/>
        <v>8.5155093412304268</v>
      </c>
      <c r="Y144" s="266">
        <f t="shared" si="24"/>
        <v>11.186925579615036</v>
      </c>
      <c r="Z144" s="266">
        <f t="shared" si="25"/>
        <v>11.413911009729418</v>
      </c>
      <c r="AA144" s="33">
        <f t="shared" si="26"/>
        <v>74.606410843501919</v>
      </c>
      <c r="AB144" s="33">
        <f t="shared" si="27"/>
        <v>1.9886735573888388</v>
      </c>
      <c r="AC144" s="28">
        <f t="shared" si="28"/>
        <v>4.6617708613981644E-2</v>
      </c>
      <c r="AD144" s="28" t="s">
        <v>120</v>
      </c>
      <c r="AE144" s="28">
        <f>(Z142-Z143-Y142+Y143)*627.5095</f>
        <v>11.737640358560236</v>
      </c>
      <c r="AF144" s="28"/>
      <c r="AG144" s="28">
        <f>AB142-AB143</f>
        <v>0.16710995075805801</v>
      </c>
      <c r="AH144" s="28">
        <f>AC142-AC143</f>
        <v>5.5090250611736571E-3</v>
      </c>
      <c r="AI144" s="4"/>
      <c r="AJ144"/>
      <c r="AK144"/>
      <c r="AL144"/>
      <c r="AM144" s="4"/>
      <c r="AN144"/>
      <c r="AO144"/>
      <c r="AP144"/>
    </row>
    <row r="145" spans="1:42" ht="17">
      <c r="A145" s="5" t="s">
        <v>27</v>
      </c>
      <c r="B145" s="33">
        <v>-1030.3785183714199</v>
      </c>
      <c r="C145" s="33" t="s">
        <v>522</v>
      </c>
      <c r="D145" s="33">
        <v>-1031.1982841428701</v>
      </c>
      <c r="E145" s="33">
        <v>-137.919169642252</v>
      </c>
      <c r="F145" s="4">
        <v>-5.980643997634</v>
      </c>
      <c r="G145" s="4" t="s">
        <v>461</v>
      </c>
      <c r="H145" s="39">
        <f>627.5095*(D147-D146)</f>
        <v>3.876380115687887</v>
      </c>
      <c r="I145" s="39">
        <f>627.5095*(F147-F146)</f>
        <v>5.9267719269705763</v>
      </c>
      <c r="J145" s="39">
        <f t="shared" si="19"/>
        <v>152.89449821973494</v>
      </c>
      <c r="K145" s="39">
        <f t="shared" si="20"/>
        <v>-2.0503918112826893</v>
      </c>
      <c r="L145" s="33">
        <v>-1024.3877713628699</v>
      </c>
      <c r="M145" s="33">
        <v>-1027.8487889673993</v>
      </c>
      <c r="N145" s="33">
        <v>-1027.9861004351542</v>
      </c>
      <c r="O145" s="263" t="s">
        <v>523</v>
      </c>
      <c r="P145" s="4">
        <f>15*AJ119+36*AJ122+4*AJ128+AJ126+AJ127</f>
        <v>-1021.82230183926</v>
      </c>
      <c r="Q145" s="4">
        <f>15*AK119+36*AK122+4*AK128+AK126+AK127</f>
        <v>-1022.497895080441</v>
      </c>
      <c r="R145" s="4">
        <f>15*AN119+36*AN122+4*AN128+AN126+AN127</f>
        <v>-1018.1043923343001</v>
      </c>
      <c r="S145" s="4">
        <f>15*AO119+36*AO122+4*AO128+AO126+AO127</f>
        <v>-1019.6629047</v>
      </c>
      <c r="T145" s="4">
        <f>15*AP119+36*AP122+4*AP128+AP126+AP127</f>
        <v>-1019.6847266</v>
      </c>
      <c r="U145" s="4"/>
      <c r="V145" s="264">
        <f t="shared" si="21"/>
        <v>8.5562165321598513</v>
      </c>
      <c r="W145" s="267">
        <f t="shared" si="22"/>
        <v>8.7003890624290534</v>
      </c>
      <c r="X145" s="267">
        <f t="shared" si="23"/>
        <v>6.2833790285698115</v>
      </c>
      <c r="Y145" s="266">
        <f t="shared" si="24"/>
        <v>8.185884267399274</v>
      </c>
      <c r="Z145" s="266">
        <f t="shared" si="25"/>
        <v>8.3013738351542088</v>
      </c>
      <c r="AA145" s="33">
        <f t="shared" si="26"/>
        <v>75.690833268600642</v>
      </c>
      <c r="AB145" s="33">
        <f t="shared" si="27"/>
        <v>1.3912102990214201</v>
      </c>
      <c r="AC145" s="28">
        <f t="shared" si="28"/>
        <v>1.6570814159539513E-2</v>
      </c>
      <c r="AD145" s="28" t="s">
        <v>118</v>
      </c>
      <c r="AE145" s="28">
        <f>(Z147-Z146-Y147+Y146)*627.5095</f>
        <v>-1.6850381241286336</v>
      </c>
      <c r="AF145" s="28" t="str">
        <f>A145</f>
        <v>10_end_MAI</v>
      </c>
      <c r="AG145" s="28">
        <f>AB147-AB146</f>
        <v>-3.2204655789458414E-2</v>
      </c>
      <c r="AH145" s="28">
        <f>AC147-AC146</f>
        <v>-1.2642440879612332E-3</v>
      </c>
      <c r="AI145" s="4"/>
      <c r="AJ145"/>
      <c r="AK145"/>
      <c r="AL145"/>
      <c r="AM145" s="4"/>
      <c r="AN145"/>
      <c r="AO145"/>
      <c r="AP145"/>
    </row>
    <row r="146" spans="1:42" ht="17">
      <c r="A146" s="5" t="s">
        <v>28</v>
      </c>
      <c r="B146" s="33">
        <v>-1143.46347713212</v>
      </c>
      <c r="C146" s="33" t="s">
        <v>524</v>
      </c>
      <c r="D146" s="33">
        <v>-1144.4457712405699</v>
      </c>
      <c r="E146" s="33">
        <v>-151.42035034812599</v>
      </c>
      <c r="F146" s="4">
        <v>-6.4648025127170001</v>
      </c>
      <c r="G146" s="4" t="s">
        <v>465</v>
      </c>
      <c r="H146" s="33">
        <f>627.5095*(D147-D145-D213)</f>
        <v>-0.66167941031862954</v>
      </c>
      <c r="I146" s="39">
        <f>627.5095*(F147-F145-F213)</f>
        <v>-12.515636540787604</v>
      </c>
      <c r="J146" s="39">
        <f t="shared" si="19"/>
        <v>1891.4955408330961</v>
      </c>
      <c r="K146" s="39">
        <f t="shared" si="20"/>
        <v>11.853957130468974</v>
      </c>
      <c r="L146" s="33">
        <v>-1136.9883359519299</v>
      </c>
      <c r="M146" s="33">
        <v>-1140.7598934579246</v>
      </c>
      <c r="N146" s="33">
        <v>-1140.9161300367207</v>
      </c>
      <c r="O146" s="263" t="s">
        <v>525</v>
      </c>
      <c r="P146" s="4">
        <f>16*AJ119+36*AJ122+4*AJ128+AJ126+AJ127+AJ129</f>
        <v>-1134.574821717003</v>
      </c>
      <c r="Q146" s="4">
        <f>16*AK119+36*AK122+4*AK128+AK126+AK127+AK129</f>
        <v>-1135.3293181920092</v>
      </c>
      <c r="R146" s="4">
        <f>16*AN119+36*AN122+4*AN128+AN126+AN127+AN129</f>
        <v>-1130.4697230955999</v>
      </c>
      <c r="S146" s="4">
        <f>16*AO119+36*AO122+4*AO128+AO126+AO127+AO129</f>
        <v>-1132.2139388000001</v>
      </c>
      <c r="T146" s="4">
        <f>16*AP119+36*AP122+4*AP128+AP126+AP127+AP129</f>
        <v>-1132.2376025999999</v>
      </c>
      <c r="U146" s="4"/>
      <c r="V146" s="264">
        <f t="shared" si="21"/>
        <v>8.8886554151170003</v>
      </c>
      <c r="W146" s="267">
        <f t="shared" si="22"/>
        <v>9.1164530485607429</v>
      </c>
      <c r="X146" s="267">
        <f t="shared" si="23"/>
        <v>6.5186128563300372</v>
      </c>
      <c r="Y146" s="266">
        <f t="shared" si="24"/>
        <v>8.5459546579245398</v>
      </c>
      <c r="Z146" s="266">
        <f t="shared" si="25"/>
        <v>8.6785274367207421</v>
      </c>
      <c r="AA146" s="33">
        <f t="shared" si="26"/>
        <v>75.111969212062007</v>
      </c>
      <c r="AB146" s="33">
        <f t="shared" si="27"/>
        <v>1.5275953180174091</v>
      </c>
      <c r="AC146" s="28">
        <f t="shared" si="28"/>
        <v>2.4987528837183675E-2</v>
      </c>
      <c r="AD146" s="28" t="s">
        <v>119</v>
      </c>
      <c r="AE146" s="28">
        <f>(Z147-Z145-Y147+Y145)*627.5095</f>
        <v>9.0348390947716339</v>
      </c>
      <c r="AF146" s="28"/>
      <c r="AG146" s="28">
        <f>AB147-AB145</f>
        <v>0.10418036320653057</v>
      </c>
      <c r="AH146" s="28">
        <f>AC147-AC145</f>
        <v>7.1524705896829285E-3</v>
      </c>
      <c r="AI146" s="4"/>
      <c r="AJ146"/>
      <c r="AK146"/>
      <c r="AL146"/>
      <c r="AM146" s="4"/>
      <c r="AN146"/>
      <c r="AO146"/>
      <c r="AP146"/>
    </row>
    <row r="147" spans="1:42" ht="17">
      <c r="A147" s="5" t="s">
        <v>29</v>
      </c>
      <c r="B147" s="33">
        <v>-1143.46897169765</v>
      </c>
      <c r="C147" s="33" t="s">
        <v>526</v>
      </c>
      <c r="D147" s="33">
        <v>-1144.4395938359</v>
      </c>
      <c r="E147" s="33">
        <v>-151.38938305698301</v>
      </c>
      <c r="F147" s="4">
        <v>-6.4553576008439997</v>
      </c>
      <c r="G147" s="4" t="s">
        <v>468</v>
      </c>
      <c r="H147" s="28">
        <f>627.5095*(D145-D146+D213)</f>
        <v>4.5380595260065171</v>
      </c>
      <c r="I147" s="39">
        <f>627.5095*(F145-F146+F213)</f>
        <v>18.442408467758181</v>
      </c>
      <c r="J147" s="39">
        <f t="shared" si="19"/>
        <v>406.39415067319453</v>
      </c>
      <c r="K147" s="39">
        <f t="shared" si="20"/>
        <v>-13.904348941751664</v>
      </c>
      <c r="L147" s="33">
        <v>-1137.0038826590101</v>
      </c>
      <c r="M147" s="33">
        <v>-1140.7699086491841</v>
      </c>
      <c r="N147" s="33">
        <v>-1140.9234599489141</v>
      </c>
      <c r="O147" s="263" t="s">
        <v>525</v>
      </c>
      <c r="P147" s="4">
        <f>16*AJ119+36*AJ122+4*AJ128+AJ126+AJ127+AJ129</f>
        <v>-1134.574821717003</v>
      </c>
      <c r="Q147" s="4">
        <f>16*AK119+36*AK122+4*AK128+AK126+AK127+AK129</f>
        <v>-1135.3293181920092</v>
      </c>
      <c r="R147" s="4">
        <f>16*AN119+36*AN122+4*AN128+AN126+AN127+AN129</f>
        <v>-1130.4697230955999</v>
      </c>
      <c r="S147" s="4">
        <f>16*AO119+36*AO122+4*AO128+AO126+AO127+AO129</f>
        <v>-1132.2139388000001</v>
      </c>
      <c r="T147" s="4">
        <f>16*AP119+36*AP122+4*AP128+AP126+AP127+AP129</f>
        <v>-1132.2376025999999</v>
      </c>
      <c r="U147" s="4"/>
      <c r="V147" s="264">
        <f t="shared" si="21"/>
        <v>8.8941499806469437</v>
      </c>
      <c r="W147" s="267">
        <f t="shared" si="22"/>
        <v>9.1102756438908727</v>
      </c>
      <c r="X147" s="267">
        <f t="shared" si="23"/>
        <v>6.534159563410185</v>
      </c>
      <c r="Y147" s="266">
        <f t="shared" si="24"/>
        <v>8.5559698491840663</v>
      </c>
      <c r="Z147" s="266">
        <f t="shared" si="25"/>
        <v>8.6858573489141691</v>
      </c>
      <c r="AA147" s="33">
        <f t="shared" si="26"/>
        <v>75.227571682685181</v>
      </c>
      <c r="AB147" s="33">
        <f t="shared" si="27"/>
        <v>1.4953906622279507</v>
      </c>
      <c r="AC147" s="28">
        <f t="shared" si="28"/>
        <v>2.3723284749222442E-2</v>
      </c>
      <c r="AD147" s="28" t="s">
        <v>120</v>
      </c>
      <c r="AE147" s="28">
        <f>(Z145-Z146-Y145+Y146)*627.5095</f>
        <v>-10.719877218900269</v>
      </c>
      <c r="AF147" s="28"/>
      <c r="AG147" s="28">
        <f>AB145-AB146</f>
        <v>-0.13638501899598898</v>
      </c>
      <c r="AH147" s="28">
        <f>AC145-AC146</f>
        <v>-8.4167146776441618E-3</v>
      </c>
      <c r="AI147" s="4"/>
      <c r="AJ147"/>
      <c r="AK147"/>
      <c r="AL147"/>
      <c r="AM147" s="4"/>
      <c r="AN147"/>
      <c r="AO147"/>
      <c r="AP147"/>
    </row>
    <row r="148" spans="1:42" ht="17">
      <c r="A148" s="5" t="s">
        <v>30</v>
      </c>
      <c r="B148" s="33">
        <v>-1248.9226020327001</v>
      </c>
      <c r="C148" s="33" t="s">
        <v>527</v>
      </c>
      <c r="D148" s="33">
        <v>-1250.2082851381101</v>
      </c>
      <c r="E148" s="33">
        <v>-170.40688764308501</v>
      </c>
      <c r="F148" s="4">
        <v>-7.1761129321470003</v>
      </c>
      <c r="G148" s="4" t="s">
        <v>461</v>
      </c>
      <c r="H148" s="39">
        <f>627.5095*(D150-D149)</f>
        <v>20.896172863437133</v>
      </c>
      <c r="I148" s="39">
        <f>627.5095*(F150-F149)</f>
        <v>15.800483020418294</v>
      </c>
      <c r="J148" s="39">
        <f t="shared" si="19"/>
        <v>75.614243448689251</v>
      </c>
      <c r="K148" s="39">
        <f t="shared" si="20"/>
        <v>5.0956898430188389</v>
      </c>
      <c r="L148" s="33">
        <v>-1241.7439213264399</v>
      </c>
      <c r="M148" s="33">
        <v>-1246.101289841675</v>
      </c>
      <c r="N148" s="33">
        <v>-1246.310343536883</v>
      </c>
      <c r="O148" s="263" t="s">
        <v>528</v>
      </c>
      <c r="P148" s="4">
        <f>24*AJ119+25*AJ122+AJ120+3*AJ128+AJ127</f>
        <v>-1239.363696868649</v>
      </c>
      <c r="Q148" s="4">
        <f>24*AK119+25*AK122+AK120+3*AK128+AK127</f>
        <v>-1240.2615439729102</v>
      </c>
      <c r="R148" s="4">
        <f>24*AN119+25*AN122+AN120+3*AN128+AN127</f>
        <v>-1234.5742842822999</v>
      </c>
      <c r="S148" s="4">
        <f>24*AO119+25*AO122+AO120+3*AO128+AO127</f>
        <v>-1236.8196943999999</v>
      </c>
      <c r="T148" s="4">
        <f>24*AP119+25*AP122+AP120+3*AP128+AP127</f>
        <v>-1236.8507995</v>
      </c>
      <c r="U148" s="4"/>
      <c r="V148" s="264">
        <f t="shared" si="21"/>
        <v>9.5589051640511116</v>
      </c>
      <c r="W148" s="267">
        <f t="shared" si="22"/>
        <v>9.94674116519991</v>
      </c>
      <c r="X148" s="267">
        <f t="shared" si="23"/>
        <v>7.1696370441400177</v>
      </c>
      <c r="Y148" s="266">
        <f t="shared" si="24"/>
        <v>9.2815954416751083</v>
      </c>
      <c r="Z148" s="266">
        <f t="shared" si="25"/>
        <v>9.4595440368830168</v>
      </c>
      <c r="AA148" s="33">
        <f t="shared" si="26"/>
        <v>75.792628230128329</v>
      </c>
      <c r="AB148" s="33">
        <f t="shared" si="27"/>
        <v>1.8811540441492969</v>
      </c>
      <c r="AC148" s="28">
        <f t="shared" si="28"/>
        <v>3.8991263038561604E-2</v>
      </c>
      <c r="AD148" s="28" t="s">
        <v>118</v>
      </c>
      <c r="AE148" s="28">
        <f>(Z150-Z149-Y150+Y149)*627.5095</f>
        <v>-0.38493033063320659</v>
      </c>
      <c r="AF148" s="28" t="str">
        <f>A148</f>
        <v>11_end</v>
      </c>
      <c r="AG148" s="28">
        <f>AB150-AB149</f>
        <v>3.4155714028112349E-3</v>
      </c>
      <c r="AH148" s="28">
        <f>AC150-AC149</f>
        <v>3.2360717080827384E-3</v>
      </c>
      <c r="AI148" s="4"/>
      <c r="AJ148"/>
      <c r="AK148"/>
      <c r="AL148"/>
      <c r="AM148" s="4"/>
      <c r="AN148"/>
      <c r="AO148"/>
      <c r="AP148"/>
    </row>
    <row r="149" spans="1:42" ht="17">
      <c r="A149" s="5" t="s">
        <v>31</v>
      </c>
      <c r="B149" s="33">
        <v>-1248.83390200904</v>
      </c>
      <c r="C149" s="33" t="s">
        <v>529</v>
      </c>
      <c r="D149" s="33">
        <v>-1250.12576187629</v>
      </c>
      <c r="E149" s="33">
        <v>-170.44228987561701</v>
      </c>
      <c r="F149" s="4">
        <v>-7.2062955744439998</v>
      </c>
      <c r="G149" s="4" t="s">
        <v>465</v>
      </c>
      <c r="H149" s="33">
        <f>627.5095*(D150-D148)</f>
        <v>72.680303626563898</v>
      </c>
      <c r="I149" s="39">
        <f>627.5095*(F150-F148)</f>
        <v>-3.1394117560507242</v>
      </c>
      <c r="J149" s="39">
        <f t="shared" si="19"/>
        <v>-4.3194807938354591</v>
      </c>
      <c r="K149" s="39">
        <f t="shared" si="20"/>
        <v>75.819715382614618</v>
      </c>
      <c r="L149" s="33">
        <v>-1241.6271975566001</v>
      </c>
      <c r="M149" s="33">
        <v>-1246.0092188622662</v>
      </c>
      <c r="N149" s="33">
        <v>-1246.2239379010571</v>
      </c>
      <c r="O149" s="263" t="s">
        <v>528</v>
      </c>
      <c r="P149" s="4">
        <f>24*AJ119+25*AJ122+AJ120+3*AJ128+AJ127</f>
        <v>-1239.363696868649</v>
      </c>
      <c r="Q149" s="4">
        <f>24*AK119+25*AK122+AK120+3*AK128+AK127</f>
        <v>-1240.2615439729102</v>
      </c>
      <c r="R149" s="4">
        <f>24*AN119+25*AN122+AN120+3*AN128+AN127</f>
        <v>-1234.5742842822999</v>
      </c>
      <c r="S149" s="4">
        <f>24*AO119+25*AO122+AO120+3*AO128+AO127</f>
        <v>-1236.8196943999999</v>
      </c>
      <c r="T149" s="4">
        <f>24*AP119+25*AP122+AP120+3*AP128+AP127</f>
        <v>-1236.8507995</v>
      </c>
      <c r="U149" s="4"/>
      <c r="V149" s="264">
        <f t="shared" si="21"/>
        <v>9.4702051403910446</v>
      </c>
      <c r="W149" s="267">
        <f t="shared" si="22"/>
        <v>9.8642179033797674</v>
      </c>
      <c r="X149" s="267">
        <f t="shared" si="23"/>
        <v>7.052913274300181</v>
      </c>
      <c r="Y149" s="266">
        <f t="shared" si="24"/>
        <v>9.1895244622662631</v>
      </c>
      <c r="Z149" s="266">
        <f t="shared" si="25"/>
        <v>9.3731384010570764</v>
      </c>
      <c r="AA149" s="33">
        <f t="shared" si="26"/>
        <v>75.246016569058369</v>
      </c>
      <c r="AB149" s="33">
        <f t="shared" si="27"/>
        <v>1.9589376677731105</v>
      </c>
      <c r="AC149" s="28">
        <f t="shared" si="28"/>
        <v>3.9943639409437889E-2</v>
      </c>
      <c r="AD149" s="28" t="s">
        <v>119</v>
      </c>
      <c r="AE149" s="28">
        <f>(Z150-Z148-Y150+Y148)*627.5095</f>
        <v>3.1701265884036087</v>
      </c>
      <c r="AF149" s="28"/>
      <c r="AG149" s="28">
        <f>AB150-AB148</f>
        <v>8.1199195026624871E-2</v>
      </c>
      <c r="AH149" s="28">
        <f>AC150-AC148</f>
        <v>4.1884480789590242E-3</v>
      </c>
      <c r="AI149" s="4"/>
      <c r="AJ149"/>
      <c r="AK149"/>
      <c r="AL149"/>
      <c r="AM149" s="4"/>
      <c r="AN149"/>
      <c r="AO149"/>
      <c r="AP149"/>
    </row>
    <row r="150" spans="1:42" ht="17">
      <c r="A150" s="5" t="s">
        <v>32</v>
      </c>
      <c r="B150" s="33">
        <v>-1248.7701184145301</v>
      </c>
      <c r="C150" s="33" t="s">
        <v>530</v>
      </c>
      <c r="D150" s="33">
        <v>-1250.09246170655</v>
      </c>
      <c r="E150" s="33">
        <v>-170.403875774375</v>
      </c>
      <c r="F150" s="4">
        <v>-7.1811159030280001</v>
      </c>
      <c r="G150" s="4" t="s">
        <v>468</v>
      </c>
      <c r="H150" s="28">
        <f>627.5095*(D148-D149)</f>
        <v>-51.784130763126761</v>
      </c>
      <c r="I150" s="39">
        <f>627.5095*(F148-F149)</f>
        <v>18.939894776469018</v>
      </c>
      <c r="J150" s="39">
        <f t="shared" ref="J150:J181" si="29">I150/H150*100</f>
        <v>-36.574708308042695</v>
      </c>
      <c r="K150" s="39">
        <f t="shared" ref="K150:K181" si="30">H150-I150</f>
        <v>-70.724025539595772</v>
      </c>
      <c r="L150" s="33">
        <v>-1241.5901818933901</v>
      </c>
      <c r="M150" s="33">
        <v>-1245.9622581956501</v>
      </c>
      <c r="N150" s="33">
        <v>-1246.176363808938</v>
      </c>
      <c r="O150" s="263" t="s">
        <v>528</v>
      </c>
      <c r="P150" s="4">
        <f>24*AJ119+25*AJ122+AJ120+3*AJ128+AJ127</f>
        <v>-1239.363696868649</v>
      </c>
      <c r="Q150" s="4">
        <f>24*AK119+25*AK122+AK120+3*AK128+AK127</f>
        <v>-1240.2615439729102</v>
      </c>
      <c r="R150" s="4">
        <f>24*AN119+25*AN122+AN120+3*AN128+AN127</f>
        <v>-1234.5742842822999</v>
      </c>
      <c r="S150" s="4">
        <f>24*AO119+25*AO122+AO120+3*AO128+AO127</f>
        <v>-1236.8196943999999</v>
      </c>
      <c r="T150" s="4">
        <f>24*AP119+25*AP122+AP120+3*AP128+AP127</f>
        <v>-1236.8507995</v>
      </c>
      <c r="U150" s="4"/>
      <c r="V150" s="264">
        <f t="shared" ref="V150:V181" si="31">P150-B150</f>
        <v>9.4064215458811304</v>
      </c>
      <c r="W150" s="267">
        <f t="shared" ref="W150:W181" si="32">Q150-D150</f>
        <v>9.8309177336398079</v>
      </c>
      <c r="X150" s="267">
        <f t="shared" ref="X150:X171" si="33">R150-L150</f>
        <v>7.0158976110901676</v>
      </c>
      <c r="Y150" s="266">
        <f t="shared" ref="Y150:Y171" si="34">S150-M150</f>
        <v>9.142563795650176</v>
      </c>
      <c r="Z150" s="266">
        <f t="shared" ref="Z150:Z171" si="35">T150-N150</f>
        <v>9.3255643089380555</v>
      </c>
      <c r="AA150" s="33">
        <f t="shared" si="26"/>
        <v>75.232955118499405</v>
      </c>
      <c r="AB150" s="33">
        <f t="shared" si="27"/>
        <v>1.9623532391759217</v>
      </c>
      <c r="AC150" s="28">
        <f t="shared" si="28"/>
        <v>4.3179711117520628E-2</v>
      </c>
      <c r="AD150" s="28" t="s">
        <v>120</v>
      </c>
      <c r="AE150" s="28">
        <f>(Z148-Z149-Y148+Y149)*627.5095</f>
        <v>-3.5550569190368151</v>
      </c>
      <c r="AF150" s="28"/>
      <c r="AG150" s="28">
        <f>AB148-AB149</f>
        <v>-7.7783623623813636E-2</v>
      </c>
      <c r="AH150" s="28">
        <f>AC148-AC149</f>
        <v>-9.5237637087628585E-4</v>
      </c>
      <c r="AI150" s="4"/>
      <c r="AJ150"/>
      <c r="AK150"/>
      <c r="AL150"/>
      <c r="AM150" s="4"/>
      <c r="AN150"/>
      <c r="AO150"/>
      <c r="AP150"/>
    </row>
    <row r="151" spans="1:42" ht="17">
      <c r="A151" s="5" t="s">
        <v>33</v>
      </c>
      <c r="B151" s="33">
        <v>-1799.74975555843</v>
      </c>
      <c r="C151" s="33" t="s">
        <v>531</v>
      </c>
      <c r="D151" s="33">
        <v>-1800.6701205764</v>
      </c>
      <c r="E151" s="33">
        <v>-183.71541889174699</v>
      </c>
      <c r="F151" s="4">
        <v>-7.043248585473</v>
      </c>
      <c r="G151" s="4" t="s">
        <v>461</v>
      </c>
      <c r="H151" s="39">
        <f>627.5095*(D153-D152)</f>
        <v>8.3161111647552719</v>
      </c>
      <c r="I151" s="39">
        <f>627.5095*(F153-F152)</f>
        <v>-0.36591812690971903</v>
      </c>
      <c r="J151" s="39">
        <f t="shared" si="29"/>
        <v>-4.4001110574438469</v>
      </c>
      <c r="K151" s="39">
        <f t="shared" si="30"/>
        <v>8.6820292916649908</v>
      </c>
      <c r="L151" s="33">
        <v>-1792.7041292564099</v>
      </c>
      <c r="M151" s="33">
        <v>-1796.277124353624</v>
      </c>
      <c r="N151" s="33">
        <v>-1796.4297613530221</v>
      </c>
      <c r="O151" s="263" t="s">
        <v>532</v>
      </c>
      <c r="P151" s="4">
        <f>16*AJ119+35*AJ122+AJ124+AJ128+AJ129+2*AJ132+AJ138</f>
        <v>-1791.178510126879</v>
      </c>
      <c r="Q151" s="4">
        <f>16*AK119+35*AK122+AK124+AK128+AK129+2*AK132+AK138</f>
        <v>-1791.8672176510781</v>
      </c>
      <c r="R151" s="4">
        <f>16*AN119+35*AN122+AN124+AN128+AN129+2*AN132+AN138</f>
        <v>-1786.3484412845</v>
      </c>
      <c r="S151" s="4">
        <f>16*AO119+35*AO122+AO124+AO128+AO129+2*AO132+AO138</f>
        <v>-1788.0769377000001</v>
      </c>
      <c r="T151" s="4">
        <f>16*AP119+35*AP122+AP124+AP128+AP129+2*AP132+AP138</f>
        <v>-1788.1017514999999</v>
      </c>
      <c r="U151" s="4"/>
      <c r="V151" s="264">
        <f t="shared" si="31"/>
        <v>8.5712454315510058</v>
      </c>
      <c r="W151" s="267">
        <f t="shared" si="32"/>
        <v>8.8029029253218596</v>
      </c>
      <c r="X151" s="267">
        <f t="shared" si="33"/>
        <v>6.3556879719099015</v>
      </c>
      <c r="Y151" s="266">
        <f t="shared" si="34"/>
        <v>8.2001866536238595</v>
      </c>
      <c r="Z151" s="266">
        <f t="shared" si="35"/>
        <v>8.3280098530221949</v>
      </c>
      <c r="AA151" s="33">
        <f t="shared" si="26"/>
        <v>76.31700831385848</v>
      </c>
      <c r="AB151" s="33">
        <f t="shared" si="27"/>
        <v>1.534858887708316</v>
      </c>
      <c r="AC151" s="28">
        <f t="shared" si="28"/>
        <v>2.631603412375284E-2</v>
      </c>
      <c r="AD151" s="28" t="s">
        <v>118</v>
      </c>
      <c r="AE151" s="28">
        <f>(Z153-Z152-Y153+Y152)*627.5095</f>
        <v>-6.3726492645902341E-2</v>
      </c>
      <c r="AF151" s="28" t="str">
        <f>A151</f>
        <v>12_end</v>
      </c>
      <c r="AG151" s="28">
        <f>AB153-AB152</f>
        <v>4.7593523726074949E-4</v>
      </c>
      <c r="AH151" s="28">
        <f>AC153-AC152</f>
        <v>-6.2756074203720175E-4</v>
      </c>
      <c r="AI151"/>
      <c r="AJ151"/>
      <c r="AK151"/>
      <c r="AL151"/>
      <c r="AM151" s="4"/>
      <c r="AN151"/>
      <c r="AO151"/>
      <c r="AP151"/>
    </row>
    <row r="152" spans="1:42" ht="17">
      <c r="A152" s="5" t="s">
        <v>34</v>
      </c>
      <c r="B152" s="33">
        <v>-1799.6872302209899</v>
      </c>
      <c r="C152" s="33" t="s">
        <v>533</v>
      </c>
      <c r="D152" s="33">
        <v>-1800.61690580097</v>
      </c>
      <c r="E152" s="33">
        <v>-183.62942502047201</v>
      </c>
      <c r="F152" s="4">
        <v>-7.0434244159560002</v>
      </c>
      <c r="G152" s="4" t="s">
        <v>465</v>
      </c>
      <c r="H152" s="33">
        <f>627.5095*(D153-D151)</f>
        <v>41.708888287433396</v>
      </c>
      <c r="I152" s="39">
        <f>627.5095*(F153-F151)</f>
        <v>-0.47625342538192256</v>
      </c>
      <c r="J152" s="39">
        <f t="shared" si="29"/>
        <v>-1.1418511615554483</v>
      </c>
      <c r="K152" s="39">
        <f t="shared" si="30"/>
        <v>42.185141712815316</v>
      </c>
      <c r="L152" s="33">
        <v>-1792.64288065552</v>
      </c>
      <c r="M152" s="33">
        <v>-1796.2260480705861</v>
      </c>
      <c r="N152" s="33">
        <v>-1796.3801245237812</v>
      </c>
      <c r="O152" s="263" t="s">
        <v>532</v>
      </c>
      <c r="P152" s="4">
        <f>16*AJ119+35*AJ122+AJ124+AJ128+AJ129+2*AJ132+AJ138</f>
        <v>-1791.178510126879</v>
      </c>
      <c r="Q152" s="4">
        <f>16*AK119+35*AK122+AK124+AK128+AK129+2*AK132+AK138</f>
        <v>-1791.8672176510781</v>
      </c>
      <c r="R152" s="4">
        <f>16*AN119+35*AN122+AN124+AN128+AN129+2*AN132+AN138</f>
        <v>-1786.3484412845</v>
      </c>
      <c r="S152" s="4">
        <f>16*AO119+35*AO122+AO124+AO128+AO129+2*AO132+AO138</f>
        <v>-1788.0769377000001</v>
      </c>
      <c r="T152" s="4">
        <f>16*AP119+35*AP122+AP124+AP128+AP129+2*AP132+AP138</f>
        <v>-1788.1017514999999</v>
      </c>
      <c r="U152" s="4"/>
      <c r="V152" s="264">
        <f t="shared" si="31"/>
        <v>8.5087200941109131</v>
      </c>
      <c r="W152" s="267">
        <f t="shared" si="32"/>
        <v>8.749688149891881</v>
      </c>
      <c r="X152" s="267">
        <f t="shared" si="33"/>
        <v>6.294439371019962</v>
      </c>
      <c r="Y152" s="266">
        <f t="shared" si="34"/>
        <v>8.1491103705859587</v>
      </c>
      <c r="Z152" s="266">
        <f t="shared" si="35"/>
        <v>8.2783730237813415</v>
      </c>
      <c r="AA152" s="33">
        <f t="shared" si="26"/>
        <v>76.034739591196015</v>
      </c>
      <c r="AB152" s="33">
        <f t="shared" si="27"/>
        <v>1.5614499711966243</v>
      </c>
      <c r="AC152" s="28">
        <f t="shared" si="28"/>
        <v>2.7540187907605089E-2</v>
      </c>
      <c r="AD152" s="28" t="s">
        <v>119</v>
      </c>
      <c r="AE152" s="28">
        <f>(Z153-Z151-Y153+Y151)*627.5095</f>
        <v>0.83954443981245264</v>
      </c>
      <c r="AF152" s="28"/>
      <c r="AG152" s="28">
        <f>AB153-AB151</f>
        <v>2.7067018725569048E-2</v>
      </c>
      <c r="AH152" s="28">
        <f>AC153-AC151</f>
        <v>5.9659304181504738E-4</v>
      </c>
      <c r="AI152"/>
      <c r="AJ152"/>
      <c r="AK152"/>
      <c r="AL152"/>
      <c r="AM152" s="4"/>
      <c r="AN152"/>
      <c r="AO152"/>
      <c r="AP152"/>
    </row>
    <row r="153" spans="1:42" ht="17">
      <c r="A153" s="5" t="s">
        <v>35</v>
      </c>
      <c r="B153" s="33">
        <v>-1799.67982527699</v>
      </c>
      <c r="C153" s="33" t="s">
        <v>534</v>
      </c>
      <c r="D153" s="33">
        <v>-1800.6036532348101</v>
      </c>
      <c r="E153" s="33">
        <v>-183.63382163244401</v>
      </c>
      <c r="F153" s="4">
        <v>-7.0440075435849998</v>
      </c>
      <c r="G153" s="4" t="s">
        <v>468</v>
      </c>
      <c r="H153" s="28">
        <f>627.5095*(D151-D152)</f>
        <v>-33.392777122678119</v>
      </c>
      <c r="I153" s="39">
        <f>627.5095*(F151-F152)</f>
        <v>0.11033529847220354</v>
      </c>
      <c r="J153" s="39">
        <f t="shared" si="29"/>
        <v>-0.3304166588686368</v>
      </c>
      <c r="K153" s="39">
        <f t="shared" si="30"/>
        <v>-33.50311242115032</v>
      </c>
      <c r="L153" s="33">
        <v>-1792.6346689371701</v>
      </c>
      <c r="M153" s="33">
        <v>-1796.2171252329661</v>
      </c>
      <c r="N153" s="33">
        <v>-1796.3711001315351</v>
      </c>
      <c r="O153" s="263" t="s">
        <v>532</v>
      </c>
      <c r="P153" s="4">
        <f>16*AJ119+35*AJ122+AJ124+AJ128+AJ129+2*AJ132+AJ138</f>
        <v>-1791.178510126879</v>
      </c>
      <c r="Q153" s="4">
        <f>16*AK119+35*AK122+AK124+AK128+AK129+2*AK132+AK138</f>
        <v>-1791.8672176510781</v>
      </c>
      <c r="R153" s="4">
        <f>16*AN119+35*AN122+AN124+AN128+AN129+2*AN132+AN138</f>
        <v>-1786.3484412845</v>
      </c>
      <c r="S153" s="4">
        <f>16*AO119+35*AO122+AO124+AO128+AO129+2*AO132+AO138</f>
        <v>-1788.0769377000001</v>
      </c>
      <c r="T153" s="4">
        <f>16*AP119+35*AP122+AP124+AP128+AP129+2*AP132+AP138</f>
        <v>-1788.1017514999999</v>
      </c>
      <c r="U153" s="4"/>
      <c r="V153" s="264">
        <f t="shared" si="31"/>
        <v>8.5013151501109405</v>
      </c>
      <c r="W153" s="267">
        <f t="shared" si="32"/>
        <v>8.7364355837319181</v>
      </c>
      <c r="X153" s="267">
        <f t="shared" si="33"/>
        <v>6.2862276526700498</v>
      </c>
      <c r="Y153" s="266">
        <f t="shared" si="34"/>
        <v>8.1401875329659106</v>
      </c>
      <c r="Z153" s="266">
        <f t="shared" si="35"/>
        <v>8.2693486315351947</v>
      </c>
      <c r="AA153" s="33">
        <f t="shared" si="26"/>
        <v>76.018413695819945</v>
      </c>
      <c r="AB153" s="33">
        <f t="shared" si="27"/>
        <v>1.5619259064338851</v>
      </c>
      <c r="AC153" s="28">
        <f t="shared" si="28"/>
        <v>2.6912627165567887E-2</v>
      </c>
      <c r="AD153" s="28" t="s">
        <v>120</v>
      </c>
      <c r="AE153" s="28">
        <f>(Z151-Z152-Y151+Y152)*627.5095</f>
        <v>-0.90327093245835499</v>
      </c>
      <c r="AF153" s="28"/>
      <c r="AG153" s="28">
        <f>AB151-AB152</f>
        <v>-2.6591083488308298E-2</v>
      </c>
      <c r="AH153" s="28">
        <f>AC151-AC152</f>
        <v>-1.2241537838522491E-3</v>
      </c>
      <c r="AI153"/>
      <c r="AJ153"/>
      <c r="AK153"/>
      <c r="AL153"/>
      <c r="AM153" s="4"/>
      <c r="AN153"/>
      <c r="AO153"/>
      <c r="AP153"/>
    </row>
    <row r="154" spans="1:42" ht="17">
      <c r="A154" s="5" t="s">
        <v>36</v>
      </c>
      <c r="B154" s="33">
        <v>-1683.20693425072</v>
      </c>
      <c r="C154" s="33" t="s">
        <v>535</v>
      </c>
      <c r="D154" s="33">
        <v>-1684.27282778791</v>
      </c>
      <c r="E154" s="33">
        <v>-182.902930545819</v>
      </c>
      <c r="F154" s="4">
        <v>-7.2262285812210001</v>
      </c>
      <c r="G154" s="4" t="s">
        <v>461</v>
      </c>
      <c r="H154" s="39">
        <f>627.5095*(D156-D155)</f>
        <v>19.852578725405767</v>
      </c>
      <c r="I154" s="39">
        <f>627.5095*(F156-F155)</f>
        <v>-18.037332190569767</v>
      </c>
      <c r="J154" s="39">
        <f t="shared" si="29"/>
        <v>-90.856369039287614</v>
      </c>
      <c r="K154" s="39">
        <f t="shared" si="30"/>
        <v>37.889910915975534</v>
      </c>
      <c r="L154" s="33">
        <v>-1675.9796252957001</v>
      </c>
      <c r="M154" s="33">
        <v>-1679.8688435991492</v>
      </c>
      <c r="N154" s="33">
        <v>-1680.0527235468871</v>
      </c>
      <c r="O154" s="263" t="s">
        <v>536</v>
      </c>
      <c r="P154" s="4">
        <f>20*AJ119+25*AJ122+AJ128+AJ129+2*AJ132+AJ136</f>
        <v>-1674.8018443742749</v>
      </c>
      <c r="Q154" s="4">
        <f>20*AK119+25*AK122+AK128+AK129+2*AK132+AK136</f>
        <v>-1675.5498962347642</v>
      </c>
      <c r="R154" s="4">
        <f>20*AN119+25*AN122+AN128+AN129+2*AN132+AN136</f>
        <v>-1669.7124671297001</v>
      </c>
      <c r="S154" s="4">
        <f>20*AO119+25*AO122+AO128+AO129+2*AO132+AO136</f>
        <v>-1671.7266479999998</v>
      </c>
      <c r="T154" s="4">
        <f>20*AP119+25*AP122+AP128+AP129+2*AP132+AP136</f>
        <v>-1671.757177</v>
      </c>
      <c r="U154" s="4"/>
      <c r="V154" s="264">
        <f t="shared" si="31"/>
        <v>8.4050898764451176</v>
      </c>
      <c r="W154" s="267">
        <f t="shared" si="32"/>
        <v>8.7229315531458269</v>
      </c>
      <c r="X154" s="267">
        <f t="shared" si="33"/>
        <v>6.2671581659999447</v>
      </c>
      <c r="Y154" s="266">
        <f t="shared" si="34"/>
        <v>8.1421955991493178</v>
      </c>
      <c r="Z154" s="266">
        <f t="shared" si="35"/>
        <v>8.2955465468871807</v>
      </c>
      <c r="AA154" s="33">
        <f t="shared" si="26"/>
        <v>75.548466042320399</v>
      </c>
      <c r="AB154" s="33">
        <f t="shared" si="27"/>
        <v>1.8485936625285568</v>
      </c>
      <c r="AC154" s="28">
        <f t="shared" si="28"/>
        <v>3.6437483747775515E-2</v>
      </c>
      <c r="AD154" s="28" t="s">
        <v>118</v>
      </c>
      <c r="AE154" s="28">
        <f>(Z156-Z155-Y156+Y155)*627.5095</f>
        <v>6.3323880405025541</v>
      </c>
      <c r="AF154" s="28" t="str">
        <f>A154</f>
        <v>13_end</v>
      </c>
      <c r="AG154" s="28">
        <f>AB156-AB155</f>
        <v>0.12940209113472134</v>
      </c>
      <c r="AH154" s="28">
        <f>AC156-AC155</f>
        <v>2.070542774719332E-3</v>
      </c>
      <c r="AI154"/>
      <c r="AJ154"/>
      <c r="AK154"/>
      <c r="AL154"/>
      <c r="AM154" s="4"/>
      <c r="AN154"/>
      <c r="AO154"/>
      <c r="AP154"/>
    </row>
    <row r="155" spans="1:42" ht="17">
      <c r="A155" s="5" t="s">
        <v>37</v>
      </c>
      <c r="B155" s="33">
        <v>-1683.1415654366899</v>
      </c>
      <c r="C155" s="33" t="s">
        <v>537</v>
      </c>
      <c r="D155" s="33">
        <v>-1684.2354600925501</v>
      </c>
      <c r="E155" s="33">
        <v>-182.83908271229001</v>
      </c>
      <c r="F155" s="4">
        <v>-7.2016143075469996</v>
      </c>
      <c r="G155" s="4" t="s">
        <v>465</v>
      </c>
      <c r="H155" s="33">
        <f>627.5095*(D156-D154)</f>
        <v>43.301162556905247</v>
      </c>
      <c r="I155" s="39">
        <f>627.5095*(F156-F154)</f>
        <v>-2.5916416245345606</v>
      </c>
      <c r="J155" s="39">
        <f t="shared" si="29"/>
        <v>-5.9851548353434936</v>
      </c>
      <c r="K155" s="39">
        <f t="shared" si="30"/>
        <v>45.892804181439807</v>
      </c>
      <c r="L155" s="33">
        <v>-1675.93993807937</v>
      </c>
      <c r="M155" s="33">
        <v>-1679.8210176952141</v>
      </c>
      <c r="N155" s="33">
        <v>-1680.0052016454561</v>
      </c>
      <c r="O155" s="263" t="s">
        <v>536</v>
      </c>
      <c r="P155" s="4">
        <f>20*AJ119+25*AJ122+AJ128+AJ129+2*AJ132+AJ136</f>
        <v>-1674.8018443742749</v>
      </c>
      <c r="Q155" s="4">
        <f>20*AK119+25*AK122+AK128+AK129+2*AK132+AK136</f>
        <v>-1675.5498962347642</v>
      </c>
      <c r="R155" s="4">
        <f>20*AN119+25*AN122+AN128+AN129+2*AN132+AN136</f>
        <v>-1669.7124671297001</v>
      </c>
      <c r="S155" s="4">
        <f>20*AO119+25*AO122+AO128+AO129+2*AO132+AO136</f>
        <v>-1671.7266479999998</v>
      </c>
      <c r="T155" s="4">
        <f>20*AP119+25*AP122+AP128+AP129+2*AP132+AP136</f>
        <v>-1671.757177</v>
      </c>
      <c r="U155" s="4"/>
      <c r="V155" s="264">
        <f t="shared" si="31"/>
        <v>8.3397210624150375</v>
      </c>
      <c r="W155" s="267">
        <f t="shared" si="32"/>
        <v>8.6855638577858372</v>
      </c>
      <c r="X155" s="267">
        <f t="shared" si="33"/>
        <v>6.2274709496698506</v>
      </c>
      <c r="Y155" s="266">
        <f t="shared" si="34"/>
        <v>8.0943696952142545</v>
      </c>
      <c r="Z155" s="266">
        <f t="shared" si="35"/>
        <v>8.2480246454560984</v>
      </c>
      <c r="AA155" s="33">
        <f t="shared" si="26"/>
        <v>75.502574463094192</v>
      </c>
      <c r="AB155" s="33">
        <f t="shared" si="27"/>
        <v>1.8629302996383934</v>
      </c>
      <c r="AC155" s="28">
        <f t="shared" si="28"/>
        <v>3.9818116708770987E-2</v>
      </c>
      <c r="AD155" s="28" t="s">
        <v>119</v>
      </c>
      <c r="AE155" s="28">
        <f>(Z156-Z154-Y156+Y154)*627.5095</f>
        <v>6.523152499774346</v>
      </c>
      <c r="AF155" s="28"/>
      <c r="AG155" s="28">
        <f>AB156-AB154</f>
        <v>0.14373872824455791</v>
      </c>
      <c r="AH155" s="28">
        <f>AC156-AC154</f>
        <v>5.4511757357148041E-3</v>
      </c>
      <c r="AI155"/>
      <c r="AJ155"/>
      <c r="AK155"/>
      <c r="AL155"/>
      <c r="AM155" s="4"/>
      <c r="AN155"/>
      <c r="AO155"/>
      <c r="AP155"/>
    </row>
    <row r="156" spans="1:42" ht="17">
      <c r="A156" s="5" t="s">
        <v>38</v>
      </c>
      <c r="B156" s="33">
        <v>-1683.0932697440801</v>
      </c>
      <c r="C156" s="33" t="s">
        <v>538</v>
      </c>
      <c r="D156" s="33">
        <v>-1684.20382299586</v>
      </c>
      <c r="E156" s="33">
        <v>-182.80980586671399</v>
      </c>
      <c r="F156" s="4">
        <v>-7.2303586248689999</v>
      </c>
      <c r="G156" s="4" t="s">
        <v>468</v>
      </c>
      <c r="H156" s="28">
        <f>627.5095*(D154-D155)</f>
        <v>-23.44858383149948</v>
      </c>
      <c r="I156" s="39">
        <f>627.5095*(F154-F155)</f>
        <v>-15.445690566035209</v>
      </c>
      <c r="J156" s="39">
        <f t="shared" si="29"/>
        <v>65.870462271953315</v>
      </c>
      <c r="K156" s="39">
        <f t="shared" si="30"/>
        <v>-8.0028932654642713</v>
      </c>
      <c r="L156" s="33">
        <v>-1675.86294845063</v>
      </c>
      <c r="M156" s="33">
        <v>-1679.7817237306151</v>
      </c>
      <c r="N156" s="33">
        <v>-1679.975998983125</v>
      </c>
      <c r="O156" s="263" t="s">
        <v>536</v>
      </c>
      <c r="P156" s="4">
        <f>20*AJ119+25*AJ122+AJ128+AJ129+2*AJ132+AJ136</f>
        <v>-1674.8018443742749</v>
      </c>
      <c r="Q156" s="4">
        <f>20*AK119+25*AK122+AK128+AK129+2*AK132+AK136</f>
        <v>-1675.5498962347642</v>
      </c>
      <c r="R156" s="4">
        <f>20*AN119+25*AN122+AN128+AN129+2*AN132+AN136</f>
        <v>-1669.7124671297001</v>
      </c>
      <c r="S156" s="4">
        <f>20*AO119+25*AO122+AO128+AO129+2*AO132+AO136</f>
        <v>-1671.7266479999998</v>
      </c>
      <c r="T156" s="4">
        <f>20*AP119+25*AP122+AP128+AP129+2*AP132+AP136</f>
        <v>-1671.757177</v>
      </c>
      <c r="U156" s="4"/>
      <c r="V156" s="264">
        <f t="shared" si="31"/>
        <v>8.2914253698052107</v>
      </c>
      <c r="W156" s="267">
        <f t="shared" si="32"/>
        <v>8.6539267610958177</v>
      </c>
      <c r="X156" s="267">
        <f t="shared" si="33"/>
        <v>6.1504813209298845</v>
      </c>
      <c r="Y156" s="266">
        <f t="shared" si="34"/>
        <v>8.0550757306152718</v>
      </c>
      <c r="Z156" s="266">
        <f t="shared" si="35"/>
        <v>8.2188219831250535</v>
      </c>
      <c r="AA156" s="33">
        <f t="shared" si="26"/>
        <v>74.834098287541678</v>
      </c>
      <c r="AB156" s="33">
        <f t="shared" si="27"/>
        <v>1.9923323907731147</v>
      </c>
      <c r="AC156" s="28">
        <f t="shared" si="28"/>
        <v>4.1888659483490319E-2</v>
      </c>
      <c r="AD156" s="28" t="s">
        <v>120</v>
      </c>
      <c r="AE156" s="28">
        <f>(Z154-Z155-Y154+Y155)*627.5095</f>
        <v>-0.19076445927179156</v>
      </c>
      <c r="AF156" s="28"/>
      <c r="AG156" s="28">
        <f>AB154-AB155</f>
        <v>-1.433663710983657E-2</v>
      </c>
      <c r="AH156" s="28">
        <f>AC154-AC155</f>
        <v>-3.3806329609954722E-3</v>
      </c>
      <c r="AI156"/>
      <c r="AJ156"/>
      <c r="AK156"/>
      <c r="AL156"/>
      <c r="AM156" s="4"/>
      <c r="AN156"/>
      <c r="AO156"/>
      <c r="AP156"/>
    </row>
    <row r="157" spans="1:42" ht="17">
      <c r="A157" s="5" t="s">
        <v>39</v>
      </c>
      <c r="B157" s="33">
        <v>-1164.8681252844699</v>
      </c>
      <c r="C157" s="33" t="s">
        <v>539</v>
      </c>
      <c r="D157" s="33">
        <v>-1165.7528265266101</v>
      </c>
      <c r="E157" s="33">
        <v>-131.96788394531399</v>
      </c>
      <c r="F157" s="4">
        <v>-5.3894952812500003</v>
      </c>
      <c r="G157" s="4" t="s">
        <v>461</v>
      </c>
      <c r="H157" s="39">
        <f>627.5095*(D159-D158)</f>
        <v>6.3604887957053506</v>
      </c>
      <c r="I157" s="39">
        <f>627.5095*(F159-F158)</f>
        <v>-2.5039722848397421</v>
      </c>
      <c r="J157" s="39">
        <f t="shared" si="29"/>
        <v>-39.367607824896147</v>
      </c>
      <c r="K157" s="39">
        <f t="shared" si="30"/>
        <v>8.8644610805450927</v>
      </c>
      <c r="L157" s="33">
        <v>-1159.4781934151499</v>
      </c>
      <c r="M157" s="33">
        <v>-1162.5352497998829</v>
      </c>
      <c r="N157" s="33">
        <v>-1162.6685558708068</v>
      </c>
      <c r="O157" s="263" t="s">
        <v>540</v>
      </c>
      <c r="P157" s="4">
        <f>12*AJ119+21*AJ122+2*AJ128+2*AJ129+AJ132+AJ136</f>
        <v>-1158.809415809405</v>
      </c>
      <c r="Q157" s="4">
        <f>12*AK119+21*AK122+2*AK128+2*AK129+AK132+AK136</f>
        <v>-1159.375614908058</v>
      </c>
      <c r="R157" s="4">
        <f>12*AN119+21*AN122+2*AN128+2*AN129+AN132+AN136</f>
        <v>-1155.0127039429999</v>
      </c>
      <c r="S157" s="4">
        <f>12*AO119+21*AO122+2*AO128+2*AO129+AO132+AO136</f>
        <v>-1156.5961075999999</v>
      </c>
      <c r="T157" s="4">
        <f>12*AP119+21*AP122+2*AP128+2*AP129+AP132+AP136</f>
        <v>-1156.6190789999998</v>
      </c>
      <c r="U157" s="4"/>
      <c r="V157" s="264">
        <f t="shared" si="31"/>
        <v>6.0587094750649158</v>
      </c>
      <c r="W157" s="267">
        <f t="shared" si="32"/>
        <v>6.3772116185521099</v>
      </c>
      <c r="X157" s="267">
        <f t="shared" si="33"/>
        <v>4.4654894721500114</v>
      </c>
      <c r="Y157" s="266">
        <f t="shared" si="34"/>
        <v>5.9391421998830083</v>
      </c>
      <c r="Z157" s="266">
        <f t="shared" si="35"/>
        <v>6.0494768708069842</v>
      </c>
      <c r="AA157" s="33">
        <f t="shared" si="26"/>
        <v>73.816126047182109</v>
      </c>
      <c r="AB157" s="33">
        <f t="shared" si="27"/>
        <v>1.8238712748273971</v>
      </c>
      <c r="AC157" s="28">
        <f t="shared" si="28"/>
        <v>4.9943794018161701E-2</v>
      </c>
      <c r="AD157" s="28" t="s">
        <v>118</v>
      </c>
      <c r="AE157" s="28">
        <f>(Z159-Z158-Y159+Y158)*627.5095</f>
        <v>0.95911779830599486</v>
      </c>
      <c r="AF157" s="28" t="str">
        <f>A157</f>
        <v>14_end</v>
      </c>
      <c r="AG157" s="28">
        <f>AB159-AB158</f>
        <v>3.0738366435668185E-2</v>
      </c>
      <c r="AH157" s="28">
        <f>AC159-AC158</f>
        <v>2.0272037646399954E-3</v>
      </c>
      <c r="AI157"/>
      <c r="AJ157"/>
      <c r="AK157"/>
      <c r="AL157"/>
      <c r="AM157" s="4"/>
      <c r="AN157"/>
      <c r="AO157"/>
      <c r="AP157"/>
    </row>
    <row r="158" spans="1:42" ht="17">
      <c r="A158" s="5" t="s">
        <v>40</v>
      </c>
      <c r="B158" s="33">
        <v>-1164.8668261349801</v>
      </c>
      <c r="C158" s="33" t="s">
        <v>541</v>
      </c>
      <c r="D158" s="33">
        <v>-1165.7450417764001</v>
      </c>
      <c r="E158" s="33">
        <v>-131.978406537181</v>
      </c>
      <c r="F158" s="4">
        <v>-5.3931764111099998</v>
      </c>
      <c r="G158" s="4" t="s">
        <v>465</v>
      </c>
      <c r="H158" s="33">
        <f>627.5095*(D159-D157)</f>
        <v>11.245493507620667</v>
      </c>
      <c r="I158" s="39">
        <f>627.5095*(F159-F157)</f>
        <v>-4.8139162427230771</v>
      </c>
      <c r="J158" s="39">
        <f t="shared" si="29"/>
        <v>-42.807514311940679</v>
      </c>
      <c r="K158" s="39">
        <f t="shared" si="30"/>
        <v>16.059409750343743</v>
      </c>
      <c r="L158" s="33">
        <v>-1159.4737559202199</v>
      </c>
      <c r="M158" s="33">
        <v>-1162.5299366862118</v>
      </c>
      <c r="N158" s="33">
        <v>-1162.6634377470868</v>
      </c>
      <c r="O158" s="263" t="s">
        <v>540</v>
      </c>
      <c r="P158" s="4">
        <f>12*AJ119+21*AJ122+2*AJ128+2*AJ129+AJ132+AJ136</f>
        <v>-1158.809415809405</v>
      </c>
      <c r="Q158" s="4">
        <f>12*AK119+21*AK122+2*AK128+2*AK129+AK132+AK136</f>
        <v>-1159.375614908058</v>
      </c>
      <c r="R158" s="4">
        <f>12*AN119+21*AN122+2*AN128+2*AN129+AN132+AN136</f>
        <v>-1155.0127039429999</v>
      </c>
      <c r="S158" s="4">
        <f>12*AO119+21*AO122+2*AO128+2*AO129+AO132+AO136</f>
        <v>-1156.5961075999999</v>
      </c>
      <c r="T158" s="4">
        <f>12*AP119+21*AP122+2*AP128+2*AP129+AP132+AP136</f>
        <v>-1156.6190789999998</v>
      </c>
      <c r="U158" s="4"/>
      <c r="V158" s="264">
        <f t="shared" si="31"/>
        <v>6.0574103255751197</v>
      </c>
      <c r="W158" s="267">
        <f t="shared" si="32"/>
        <v>6.3694268683420887</v>
      </c>
      <c r="X158" s="267">
        <f t="shared" si="33"/>
        <v>4.461051977219995</v>
      </c>
      <c r="Y158" s="266">
        <f t="shared" si="34"/>
        <v>5.933829086211972</v>
      </c>
      <c r="Z158" s="266">
        <f t="shared" si="35"/>
        <v>6.044358747087017</v>
      </c>
      <c r="AA158" s="33">
        <f t="shared" si="26"/>
        <v>73.805215141638115</v>
      </c>
      <c r="AB158" s="33">
        <f t="shared" si="27"/>
        <v>1.8286416392526836</v>
      </c>
      <c r="AC158" s="28">
        <f t="shared" si="28"/>
        <v>4.8986596316504129E-2</v>
      </c>
      <c r="AD158" s="28" t="s">
        <v>119</v>
      </c>
      <c r="AE158" s="28">
        <f>(Z159-Z157-Y159+Y157)*627.5095</f>
        <v>1.0814758450064195</v>
      </c>
      <c r="AF158" s="28"/>
      <c r="AG158" s="28">
        <f>AB159-AB157</f>
        <v>3.550873086095474E-2</v>
      </c>
      <c r="AH158" s="28">
        <f>AC159-AC157</f>
        <v>1.0700060629824232E-3</v>
      </c>
      <c r="AI158"/>
      <c r="AJ158"/>
      <c r="AK158"/>
      <c r="AL158"/>
      <c r="AM158" s="4"/>
      <c r="AN158"/>
      <c r="AO158"/>
      <c r="AP158"/>
    </row>
    <row r="159" spans="1:42" ht="17">
      <c r="A159" s="5" t="s">
        <v>41</v>
      </c>
      <c r="B159" s="33">
        <v>-1164.84429500533</v>
      </c>
      <c r="C159" s="33" t="s">
        <v>542</v>
      </c>
      <c r="D159" s="33">
        <v>-1165.7349056927301</v>
      </c>
      <c r="E159" s="33">
        <v>-131.95955833129801</v>
      </c>
      <c r="F159" s="4">
        <v>-5.3971667447779996</v>
      </c>
      <c r="G159" s="4" t="s">
        <v>468</v>
      </c>
      <c r="H159" s="28">
        <f>627.5095*(D157-D158)</f>
        <v>-4.8850047119153164</v>
      </c>
      <c r="I159" s="39">
        <f>627.5095*(F157-F158)</f>
        <v>2.309943957883335</v>
      </c>
      <c r="J159" s="39">
        <f t="shared" si="29"/>
        <v>-47.286422308846667</v>
      </c>
      <c r="K159" s="39">
        <f t="shared" si="30"/>
        <v>-7.1949486697986513</v>
      </c>
      <c r="L159" s="33">
        <v>-1159.4472523381701</v>
      </c>
      <c r="M159" s="33">
        <v>-1162.5106880430806</v>
      </c>
      <c r="N159" s="33">
        <v>-1162.6457175553946</v>
      </c>
      <c r="O159" s="263" t="s">
        <v>540</v>
      </c>
      <c r="P159" s="4">
        <f>12*AJ119+21*AJ122+2*AJ128+2*AJ129+AJ132+AJ136</f>
        <v>-1158.809415809405</v>
      </c>
      <c r="Q159" s="4">
        <f>12*AK119+21*AK122+2*AK128+2*AK129+AK132+AK136</f>
        <v>-1159.375614908058</v>
      </c>
      <c r="R159" s="4">
        <f>12*AN119+21*AN122+2*AN128+2*AN129+AN132+AN136</f>
        <v>-1155.0127039429999</v>
      </c>
      <c r="S159" s="4">
        <f>12*AO119+21*AO122+2*AO128+2*AO129+AO132+AO136</f>
        <v>-1156.5961075999999</v>
      </c>
      <c r="T159" s="4">
        <f>12*AP119+21*AP122+2*AP128+2*AP129+AP132+AP136</f>
        <v>-1156.6190789999998</v>
      </c>
      <c r="U159" s="4"/>
      <c r="V159" s="264">
        <f t="shared" si="31"/>
        <v>6.0348791959249866</v>
      </c>
      <c r="W159" s="267">
        <f t="shared" si="32"/>
        <v>6.3592907846721118</v>
      </c>
      <c r="X159" s="267">
        <f t="shared" si="33"/>
        <v>4.4345483951701681</v>
      </c>
      <c r="Y159" s="266">
        <f t="shared" si="34"/>
        <v>5.9145804430806947</v>
      </c>
      <c r="Z159" s="266">
        <f t="shared" si="35"/>
        <v>6.0266385553948112</v>
      </c>
      <c r="AA159" s="33">
        <f t="shared" si="26"/>
        <v>73.582451550882098</v>
      </c>
      <c r="AB159" s="33">
        <f t="shared" si="27"/>
        <v>1.8593800056883518</v>
      </c>
      <c r="AC159" s="28">
        <f t="shared" si="28"/>
        <v>5.1013800081144124E-2</v>
      </c>
      <c r="AD159" s="28" t="s">
        <v>120</v>
      </c>
      <c r="AE159" s="28">
        <f>(Z157-Z158-Y157+Y158)*627.5095</f>
        <v>-0.12235804670042466</v>
      </c>
      <c r="AF159" s="28"/>
      <c r="AG159" s="28">
        <f>AB157-AB158</f>
        <v>-4.7703644252865551E-3</v>
      </c>
      <c r="AH159" s="28">
        <f>AC157-AC158</f>
        <v>9.5719770165757223E-4</v>
      </c>
      <c r="AI159"/>
      <c r="AJ159"/>
      <c r="AK159"/>
      <c r="AL159"/>
      <c r="AM159" s="4"/>
      <c r="AN159"/>
      <c r="AO159"/>
      <c r="AP159"/>
    </row>
    <row r="160" spans="1:42" ht="17">
      <c r="A160" s="5" t="s">
        <v>42</v>
      </c>
      <c r="B160" s="33">
        <v>-989.77281443009895</v>
      </c>
      <c r="C160" s="33" t="s">
        <v>543</v>
      </c>
      <c r="D160" s="33">
        <v>-990.16290829277898</v>
      </c>
      <c r="E160" s="33">
        <v>-85.915422849956997</v>
      </c>
      <c r="F160" s="4">
        <v>-3.2505619086930002</v>
      </c>
      <c r="G160" s="4" t="s">
        <v>461</v>
      </c>
      <c r="H160" s="39">
        <f>627.5095*(D162-D161)</f>
        <v>21.595168967398315</v>
      </c>
      <c r="I160" s="39">
        <f>627.5095*(F162-F161)</f>
        <v>-6.2411760965921097</v>
      </c>
      <c r="J160" s="39">
        <f t="shared" si="29"/>
        <v>-28.900797701626029</v>
      </c>
      <c r="K160" s="39">
        <f t="shared" si="30"/>
        <v>27.836345063990425</v>
      </c>
      <c r="L160" s="33">
        <v>-986.52179044817501</v>
      </c>
      <c r="M160" s="33">
        <v>-987.96332352880211</v>
      </c>
      <c r="N160" s="33">
        <v>-988.03132968410409</v>
      </c>
      <c r="O160" s="263" t="s">
        <v>544</v>
      </c>
      <c r="P160" s="4">
        <f>5*AJ119+11*AJ122+2*AJ132+AJ135</f>
        <v>-987.116937653989</v>
      </c>
      <c r="Q160" s="4">
        <f>5*AK119+11*AK122+2*AK132+AK135</f>
        <v>-987.36172767081689</v>
      </c>
      <c r="R160" s="4">
        <f>5*AN119+11*AN122+2*AN132+AN135</f>
        <v>-984.6300167065001</v>
      </c>
      <c r="S160" s="4">
        <f>5*AO119+11*AO122+2*AO132+AO135</f>
        <v>-985.39681140000005</v>
      </c>
      <c r="T160" s="4">
        <f>5*AP119+11*AP122+2*AP132+AP135</f>
        <v>-985.41085220000002</v>
      </c>
      <c r="U160" s="4"/>
      <c r="V160" s="264">
        <f t="shared" si="31"/>
        <v>2.6558767761099489</v>
      </c>
      <c r="W160" s="267">
        <f t="shared" si="32"/>
        <v>2.8011806219620894</v>
      </c>
      <c r="X160" s="267">
        <f t="shared" si="33"/>
        <v>1.8917737416749105</v>
      </c>
      <c r="Y160" s="266">
        <f t="shared" si="34"/>
        <v>2.56651212880206</v>
      </c>
      <c r="Z160" s="266">
        <f t="shared" si="35"/>
        <v>2.6204774841040717</v>
      </c>
      <c r="AA160" s="33">
        <f t="shared" si="26"/>
        <v>72.191947961792863</v>
      </c>
      <c r="AB160" s="33">
        <f t="shared" si="27"/>
        <v>2.0593710737591824</v>
      </c>
      <c r="AC160" s="28">
        <f t="shared" si="28"/>
        <v>5.1872358645106684E-2</v>
      </c>
      <c r="AD160" s="28" t="s">
        <v>118</v>
      </c>
      <c r="AE160" s="28">
        <f>(Z162-Z161-Y162+Y161)*627.5095</f>
        <v>0.63530004677364638</v>
      </c>
      <c r="AF160" s="28" t="str">
        <f>A160</f>
        <v>15_end</v>
      </c>
      <c r="AG160" s="28">
        <f>AB162-AB161</f>
        <v>7.7377513046148039E-2</v>
      </c>
      <c r="AH160" s="28">
        <f>AC162-AC161</f>
        <v>6.0208564523114849E-5</v>
      </c>
      <c r="AI160"/>
      <c r="AJ160"/>
      <c r="AK160"/>
      <c r="AL160"/>
      <c r="AM160" s="4"/>
      <c r="AN160"/>
      <c r="AO160"/>
      <c r="AP160"/>
    </row>
    <row r="161" spans="1:42" ht="17">
      <c r="A161" s="5" t="s">
        <v>43</v>
      </c>
      <c r="B161" s="33">
        <v>-989.63716182547898</v>
      </c>
      <c r="C161" s="33" t="s">
        <v>545</v>
      </c>
      <c r="D161" s="33">
        <v>-990.09059347532605</v>
      </c>
      <c r="E161" s="33">
        <v>-85.807857866820996</v>
      </c>
      <c r="F161" s="4">
        <v>-3.216754493192</v>
      </c>
      <c r="G161" s="4" t="s">
        <v>465</v>
      </c>
      <c r="H161" s="33">
        <f>627.5095*(D162-D160)</f>
        <v>66.973403909880346</v>
      </c>
      <c r="I161" s="39">
        <f>627.5095*(F162-F160)</f>
        <v>14.973298300732772</v>
      </c>
      <c r="J161" s="39">
        <f t="shared" si="29"/>
        <v>22.357081209252698</v>
      </c>
      <c r="K161" s="39">
        <f t="shared" si="30"/>
        <v>52.000105609147575</v>
      </c>
      <c r="L161" s="33">
        <v>-986.422038821049</v>
      </c>
      <c r="M161" s="33">
        <v>-987.87454501581431</v>
      </c>
      <c r="N161" s="33">
        <v>-987.95014433380129</v>
      </c>
      <c r="O161" s="263" t="s">
        <v>544</v>
      </c>
      <c r="P161" s="4">
        <f>5*AJ119+11*AJ122+2*AJ132+AJ135</f>
        <v>-987.116937653989</v>
      </c>
      <c r="Q161" s="4">
        <f>5*AK119+11*AK122+2*AK132+AK135</f>
        <v>-987.36172767081689</v>
      </c>
      <c r="R161" s="4">
        <f>5*AN119+11*AN122+2*AN132+AN135</f>
        <v>-984.6300167065001</v>
      </c>
      <c r="S161" s="4">
        <f>5*AO119+11*AO122+2*AO132+AO135</f>
        <v>-985.39681140000005</v>
      </c>
      <c r="T161" s="4">
        <f>5*AP119+11*AP122+2*AP132+AP135</f>
        <v>-985.41085220000002</v>
      </c>
      <c r="U161" s="4"/>
      <c r="V161" s="264">
        <f t="shared" si="31"/>
        <v>2.5202241714899856</v>
      </c>
      <c r="W161" s="267">
        <f t="shared" si="32"/>
        <v>2.7288658045091552</v>
      </c>
      <c r="X161" s="267">
        <f t="shared" si="33"/>
        <v>1.7920221145488995</v>
      </c>
      <c r="Y161" s="266">
        <f t="shared" si="34"/>
        <v>2.4777336158142589</v>
      </c>
      <c r="Z161" s="266">
        <f t="shared" si="35"/>
        <v>2.5392921338012684</v>
      </c>
      <c r="AA161" s="33">
        <f t="shared" si="26"/>
        <v>70.571719208466149</v>
      </c>
      <c r="AB161" s="33">
        <f t="shared" si="27"/>
        <v>2.4242393054184621</v>
      </c>
      <c r="AC161" s="28">
        <f t="shared" si="28"/>
        <v>7.6457271249620234E-2</v>
      </c>
      <c r="AD161" s="28" t="s">
        <v>119</v>
      </c>
      <c r="AE161" s="28">
        <f>(Z162-Z160-Y162+Y160)*627.5095</f>
        <v>5.4000817666553225</v>
      </c>
      <c r="AF161" s="28"/>
      <c r="AG161" s="28">
        <f>AB162-AB160</f>
        <v>0.44224574470542777</v>
      </c>
      <c r="AH161" s="28">
        <f>AC162-AC160</f>
        <v>2.4645121169036666E-2</v>
      </c>
      <c r="AI161"/>
      <c r="AJ161"/>
      <c r="AK161"/>
      <c r="AL161"/>
      <c r="AM161" s="4"/>
      <c r="AN161"/>
      <c r="AO161"/>
      <c r="AP161"/>
    </row>
    <row r="162" spans="1:42" ht="17">
      <c r="A162" s="5" t="s">
        <v>44</v>
      </c>
      <c r="B162" s="33">
        <v>-989.60521671300103</v>
      </c>
      <c r="C162" s="33" t="s">
        <v>546</v>
      </c>
      <c r="D162" s="33">
        <v>-990.05617938443595</v>
      </c>
      <c r="E162" s="33">
        <v>-85.829187556468</v>
      </c>
      <c r="F162" s="4">
        <v>-3.2267004399810002</v>
      </c>
      <c r="G162" s="4" t="s">
        <v>468</v>
      </c>
      <c r="H162" s="28">
        <f>627.5095*(D160-D161)</f>
        <v>-45.378234942482024</v>
      </c>
      <c r="I162" s="39">
        <f>627.5095*(F160-F161)</f>
        <v>-21.214474397324881</v>
      </c>
      <c r="J162" s="39">
        <f t="shared" si="29"/>
        <v>46.750329589096459</v>
      </c>
      <c r="K162" s="39">
        <f t="shared" si="30"/>
        <v>-24.163760545157142</v>
      </c>
      <c r="L162" s="33">
        <v>-986.37681988164104</v>
      </c>
      <c r="M162" s="33">
        <v>-987.83546018022184</v>
      </c>
      <c r="N162" s="33">
        <v>-987.91207191323485</v>
      </c>
      <c r="O162" s="270" t="s">
        <v>544</v>
      </c>
      <c r="P162" s="4">
        <f>5*AJ119+11*AJ122+2*AJ132+AJ135</f>
        <v>-987.116937653989</v>
      </c>
      <c r="Q162" s="4">
        <f>5*AK119+11*AK122+2*AK132+AK135</f>
        <v>-987.36172767081689</v>
      </c>
      <c r="R162" s="4">
        <f>5*AN119+11*AN122+2*AN132+AN135</f>
        <v>-984.6300167065001</v>
      </c>
      <c r="S162" s="4">
        <f>5*AO119+11*AO122+2*AO132+AO135</f>
        <v>-985.39681140000005</v>
      </c>
      <c r="T162" s="4">
        <f>5*AP119+11*AP122+2*AP132+AP135</f>
        <v>-985.41085220000002</v>
      </c>
      <c r="U162" s="4"/>
      <c r="V162" s="264">
        <f t="shared" si="31"/>
        <v>2.4882790590120294</v>
      </c>
      <c r="W162" s="267">
        <f t="shared" si="32"/>
        <v>2.6944517136190598</v>
      </c>
      <c r="X162" s="267">
        <f t="shared" si="33"/>
        <v>1.7468031751409399</v>
      </c>
      <c r="Y162" s="266">
        <f t="shared" si="34"/>
        <v>2.4386487802217971</v>
      </c>
      <c r="Z162" s="266">
        <f t="shared" si="35"/>
        <v>2.5012197132348319</v>
      </c>
      <c r="AA162" s="33">
        <f t="shared" si="26"/>
        <v>69.838054046111608</v>
      </c>
      <c r="AB162" s="33">
        <f t="shared" si="27"/>
        <v>2.5016168184646101</v>
      </c>
      <c r="AC162" s="28">
        <f t="shared" si="28"/>
        <v>7.6517479814143349E-2</v>
      </c>
      <c r="AD162" s="28" t="s">
        <v>120</v>
      </c>
      <c r="AE162" s="28">
        <f>(Z160-Z161-Y160+Y161)*627.5095</f>
        <v>-4.7647817198816762</v>
      </c>
      <c r="AF162" s="28"/>
      <c r="AG162" s="28">
        <f>AB160-AB161</f>
        <v>-0.36486823165927973</v>
      </c>
      <c r="AH162" s="28">
        <f>AC160-AC161</f>
        <v>-2.4584912604513551E-2</v>
      </c>
      <c r="AI162"/>
      <c r="AJ162"/>
      <c r="AK162"/>
      <c r="AL162"/>
      <c r="AM162" s="4"/>
      <c r="AN162"/>
      <c r="AO162"/>
      <c r="AP162"/>
    </row>
    <row r="163" spans="1:42" ht="17">
      <c r="A163" s="5" t="s">
        <v>45</v>
      </c>
      <c r="B163" s="33">
        <v>-514.25370856482402</v>
      </c>
      <c r="C163" s="33" t="s">
        <v>547</v>
      </c>
      <c r="D163" s="33">
        <v>-514.69609392577297</v>
      </c>
      <c r="E163" s="33">
        <v>-67.513534507784996</v>
      </c>
      <c r="F163" s="4">
        <v>-3.1347161096490002</v>
      </c>
      <c r="G163" s="4" t="s">
        <v>461</v>
      </c>
      <c r="H163" s="39">
        <f>627.5095*(D165-D164)</f>
        <v>38.241805773059461</v>
      </c>
      <c r="I163" s="39">
        <f>627.5095*(F165-F164)</f>
        <v>1.0882030253723483</v>
      </c>
      <c r="J163" s="39">
        <f t="shared" si="29"/>
        <v>2.8455848341214165</v>
      </c>
      <c r="K163" s="39">
        <f t="shared" si="30"/>
        <v>37.15360274768711</v>
      </c>
      <c r="L163" s="33">
        <v>-511.11670884065302</v>
      </c>
      <c r="M163" s="33">
        <v>-512.91522972730945</v>
      </c>
      <c r="N163" s="33">
        <v>-513.0038001288334</v>
      </c>
      <c r="O163" s="270" t="s">
        <v>548</v>
      </c>
      <c r="P163" s="4">
        <f>10*AJ119+10*AJ122+AJ131</f>
        <v>-510.69791911878701</v>
      </c>
      <c r="Q163" s="4">
        <f>10*AK119+10*AK122+AK131</f>
        <v>-510.98165203071903</v>
      </c>
      <c r="R163" s="4">
        <f>10*AN119+10*AN122+AN131</f>
        <v>-508.44543291300005</v>
      </c>
      <c r="S163" s="4">
        <f>10*AO119+10*AO122+AO131</f>
        <v>-509.44709700000004</v>
      </c>
      <c r="T163" s="4">
        <f>10*AP119+10*AP122+AP131</f>
        <v>-509.46852339999998</v>
      </c>
      <c r="U163" s="4"/>
      <c r="V163" s="264">
        <f t="shared" si="31"/>
        <v>3.5557894460370107</v>
      </c>
      <c r="W163" s="267">
        <f t="shared" si="32"/>
        <v>3.7144418950539375</v>
      </c>
      <c r="X163" s="267">
        <f t="shared" si="33"/>
        <v>2.6712759276529709</v>
      </c>
      <c r="Y163" s="266">
        <f t="shared" si="34"/>
        <v>3.4681327273094098</v>
      </c>
      <c r="Z163" s="266">
        <f t="shared" si="35"/>
        <v>3.5352767288334235</v>
      </c>
      <c r="AA163" s="33">
        <f t="shared" si="26"/>
        <v>75.560589242314933</v>
      </c>
      <c r="AB163" s="33">
        <f t="shared" si="27"/>
        <v>1.8992573049909436</v>
      </c>
      <c r="AC163" s="28">
        <f t="shared" si="28"/>
        <v>4.2712324892787958E-2</v>
      </c>
      <c r="AD163" s="28" t="s">
        <v>118</v>
      </c>
      <c r="AE163" s="28">
        <f>(Z165-Z164-Y165+Y164)*627.5095</f>
        <v>-3.2610624953292469</v>
      </c>
      <c r="AF163" s="28" t="str">
        <f>A163</f>
        <v>16_end</v>
      </c>
      <c r="AG163" s="28">
        <f>AB165-AB164</f>
        <v>-0.11325131309907688</v>
      </c>
      <c r="AH163" s="28">
        <f>AC165-AC164</f>
        <v>-2.0646921798463599E-3</v>
      </c>
      <c r="AI163"/>
      <c r="AJ163"/>
      <c r="AK163"/>
      <c r="AL163"/>
      <c r="AM163" s="4"/>
      <c r="AN163"/>
      <c r="AO163"/>
      <c r="AP163"/>
    </row>
    <row r="164" spans="1:42" ht="17">
      <c r="A164" s="5" t="s">
        <v>46</v>
      </c>
      <c r="B164" s="33">
        <v>-514.18563667631099</v>
      </c>
      <c r="C164" s="33" t="s">
        <v>549</v>
      </c>
      <c r="D164" s="33">
        <v>-514.67595991592702</v>
      </c>
      <c r="E164" s="33">
        <v>-67.425559656451</v>
      </c>
      <c r="F164" s="4">
        <v>-3.1198881971220001</v>
      </c>
      <c r="G164" s="4" t="s">
        <v>465</v>
      </c>
      <c r="H164" s="33">
        <f>627.5095*(D165-D163)</f>
        <v>50.876088224484626</v>
      </c>
      <c r="I164" s="39">
        <f>627.5095*(F165-F163)</f>
        <v>10.392859001233923</v>
      </c>
      <c r="J164" s="39">
        <f t="shared" si="29"/>
        <v>20.427787127376384</v>
      </c>
      <c r="K164" s="39">
        <f t="shared" si="30"/>
        <v>40.483229223250703</v>
      </c>
      <c r="L164" s="33">
        <v>-511.06547770181498</v>
      </c>
      <c r="M164" s="33">
        <v>-512.87751151062628</v>
      </c>
      <c r="N164" s="33">
        <v>-512.97492833056526</v>
      </c>
      <c r="O164" s="270" t="s">
        <v>548</v>
      </c>
      <c r="P164" s="4">
        <f>10*AJ119+10*AJ122+AJ131</f>
        <v>-510.69791911878701</v>
      </c>
      <c r="Q164" s="4">
        <f>10*AK119+10*AK122+AK131</f>
        <v>-510.98165203071903</v>
      </c>
      <c r="R164" s="4">
        <f>10*AN119+10*AN122+AN131</f>
        <v>-508.44543291300005</v>
      </c>
      <c r="S164" s="4">
        <f>10*AO119+10*AO122+AO131</f>
        <v>-509.44709700000004</v>
      </c>
      <c r="T164" s="4">
        <f>10*AP119+10*AP122+AP131</f>
        <v>-509.46852339999998</v>
      </c>
      <c r="U164" s="4"/>
      <c r="V164" s="264">
        <f t="shared" si="31"/>
        <v>3.4877175575239789</v>
      </c>
      <c r="W164" s="267">
        <f t="shared" si="32"/>
        <v>3.6943078852079907</v>
      </c>
      <c r="X164" s="267">
        <f t="shared" si="33"/>
        <v>2.620044788814937</v>
      </c>
      <c r="Y164" s="266">
        <f t="shared" si="34"/>
        <v>3.4304145106262354</v>
      </c>
      <c r="Z164" s="266">
        <f t="shared" si="35"/>
        <v>3.5064049305652816</v>
      </c>
      <c r="AA164" s="33">
        <f t="shared" si="26"/>
        <v>74.721683339423933</v>
      </c>
      <c r="AB164" s="33">
        <f t="shared" si="27"/>
        <v>2.1671889426300655</v>
      </c>
      <c r="AC164" s="28">
        <f t="shared" si="28"/>
        <v>5.5921253480577367E-2</v>
      </c>
      <c r="AD164" s="28" t="s">
        <v>119</v>
      </c>
      <c r="AE164" s="28">
        <f>(Z165-Z163-Y165+Y163)*627.5095</f>
        <v>2.290149101078609</v>
      </c>
      <c r="AF164" s="28"/>
      <c r="AG164" s="28">
        <f>AB165-AB163</f>
        <v>0.15468032454004499</v>
      </c>
      <c r="AH164" s="28">
        <f>AC165-AC163</f>
        <v>1.1144236407943049E-2</v>
      </c>
      <c r="AI164"/>
      <c r="AJ164"/>
      <c r="AK164"/>
      <c r="AL164"/>
      <c r="AM164" s="4"/>
      <c r="AN164"/>
      <c r="AO164"/>
      <c r="AP164"/>
    </row>
    <row r="165" spans="1:42" ht="17">
      <c r="A165" s="5" t="s">
        <v>47</v>
      </c>
      <c r="B165" s="33">
        <v>-514.13560422778698</v>
      </c>
      <c r="C165" s="33" t="s">
        <v>550</v>
      </c>
      <c r="D165" s="33">
        <v>-514.61501772178804</v>
      </c>
      <c r="E165" s="33">
        <v>-67.416839968131995</v>
      </c>
      <c r="F165" s="4">
        <v>-3.1181540352880002</v>
      </c>
      <c r="G165" s="4" t="s">
        <v>468</v>
      </c>
      <c r="H165" s="28">
        <f>627.5095*(D163-D164)</f>
        <v>-12.634282451425166</v>
      </c>
      <c r="I165" s="39">
        <f>627.5095*(F163-F164)</f>
        <v>-9.304655975861575</v>
      </c>
      <c r="J165" s="39">
        <f t="shared" si="29"/>
        <v>73.646097525799703</v>
      </c>
      <c r="K165" s="39">
        <f t="shared" si="30"/>
        <v>-3.3296264755635914</v>
      </c>
      <c r="L165" s="33">
        <v>-511.01610671673399</v>
      </c>
      <c r="M165" s="33">
        <v>-512.82302863338327</v>
      </c>
      <c r="N165" s="33">
        <v>-512.91524861965627</v>
      </c>
      <c r="O165" s="270" t="s">
        <v>548</v>
      </c>
      <c r="P165" s="4">
        <f>10*AJ119+10*AJ122+AJ131</f>
        <v>-510.69791911878701</v>
      </c>
      <c r="Q165" s="4">
        <f>10*AK119+10*AK122+AK131</f>
        <v>-510.98165203071903</v>
      </c>
      <c r="R165" s="4">
        <f>10*AN119+10*AN122+AN131</f>
        <v>-508.44543291300005</v>
      </c>
      <c r="S165" s="4">
        <f>10*AO119+10*AO122+AO131</f>
        <v>-509.44709700000004</v>
      </c>
      <c r="T165" s="4">
        <f>10*AP119+10*AP122+AP131</f>
        <v>-509.46852339999998</v>
      </c>
      <c r="U165" s="4"/>
      <c r="V165" s="264">
        <f t="shared" si="31"/>
        <v>3.4376851089999718</v>
      </c>
      <c r="W165" s="267">
        <f t="shared" si="32"/>
        <v>3.6333656910690024</v>
      </c>
      <c r="X165" s="267">
        <f t="shared" si="33"/>
        <v>2.5706738037339392</v>
      </c>
      <c r="Y165" s="266">
        <f t="shared" si="34"/>
        <v>3.3759316333832317</v>
      </c>
      <c r="Z165" s="266">
        <f t="shared" si="35"/>
        <v>3.4467252196562868</v>
      </c>
      <c r="AA165" s="33">
        <f t="shared" si="26"/>
        <v>74.583079297231919</v>
      </c>
      <c r="AB165" s="33">
        <f t="shared" si="27"/>
        <v>2.0539376295309886</v>
      </c>
      <c r="AC165" s="28">
        <f t="shared" si="28"/>
        <v>5.3856561300731007E-2</v>
      </c>
      <c r="AD165" s="28" t="s">
        <v>120</v>
      </c>
      <c r="AE165" s="28">
        <f>(Z163-Z164-Y163+Y164)*627.5095</f>
        <v>-5.5512115964078559</v>
      </c>
      <c r="AF165" s="28"/>
      <c r="AG165" s="28">
        <f>AB163-AB164</f>
        <v>-0.26793163763912187</v>
      </c>
      <c r="AH165" s="28">
        <f>AC163-AC164</f>
        <v>-1.3208928587789409E-2</v>
      </c>
      <c r="AI165"/>
      <c r="AJ165"/>
      <c r="AK165"/>
      <c r="AL165"/>
      <c r="AM165" s="4"/>
      <c r="AN165"/>
      <c r="AO165"/>
      <c r="AP165"/>
    </row>
    <row r="166" spans="1:42" ht="17">
      <c r="A166" s="5" t="s">
        <v>60</v>
      </c>
      <c r="B166" s="33">
        <v>-711.66032949685098</v>
      </c>
      <c r="C166" s="33" t="s">
        <v>551</v>
      </c>
      <c r="D166" s="33">
        <v>-712.36482254729697</v>
      </c>
      <c r="E166" s="33">
        <v>-100.37959083676201</v>
      </c>
      <c r="F166" s="4">
        <v>-4.5374662145800002</v>
      </c>
      <c r="G166" s="4" t="s">
        <v>461</v>
      </c>
      <c r="H166" s="39">
        <f>627.5095*(D168-D167)</f>
        <v>9.2927033349366948</v>
      </c>
      <c r="I166" s="39">
        <f>627.5095*(F168-F167)</f>
        <v>-5.0297722667537776</v>
      </c>
      <c r="J166" s="39">
        <f t="shared" si="29"/>
        <v>-54.126039382360659</v>
      </c>
      <c r="K166" s="39">
        <f t="shared" si="30"/>
        <v>14.322475601690472</v>
      </c>
      <c r="L166" s="33">
        <v>-707.11704260892805</v>
      </c>
      <c r="M166" s="33">
        <v>-709.88164718681355</v>
      </c>
      <c r="N166" s="33">
        <v>-709.9881716385346</v>
      </c>
      <c r="O166" s="270" t="s">
        <v>552</v>
      </c>
      <c r="P166" s="4">
        <f>11*AJ119+29*AJ122+4*AJ128+AJ139</f>
        <v>-705.01222667970296</v>
      </c>
      <c r="Q166" s="4">
        <f>11*AK119+29*AK122+4*AK128+AK139</f>
        <v>-705.52412653016506</v>
      </c>
      <c r="R166" s="4">
        <f>11*AN119+29*AN122+4*AN128+AN139</f>
        <v>-702.20854048909996</v>
      </c>
      <c r="S166" s="4">
        <f>11*AO119+29*AO122+4*AO128+AO139</f>
        <v>-703.48537110000007</v>
      </c>
      <c r="T166" s="4">
        <f>11*AP119+29*AP122+4*AP128+AP139</f>
        <v>-703.50468260000002</v>
      </c>
      <c r="U166" s="4"/>
      <c r="V166" s="264">
        <f t="shared" si="31"/>
        <v>6.6481028171480148</v>
      </c>
      <c r="W166" s="267">
        <f t="shared" si="32"/>
        <v>6.8406960171319042</v>
      </c>
      <c r="X166" s="267">
        <f t="shared" si="33"/>
        <v>4.9085021198280856</v>
      </c>
      <c r="Y166" s="266">
        <f t="shared" si="34"/>
        <v>6.3962760868134865</v>
      </c>
      <c r="Z166" s="266">
        <f t="shared" si="35"/>
        <v>6.4834890385345716</v>
      </c>
      <c r="AA166" s="33">
        <f t="shared" si="26"/>
        <v>75.707726050810564</v>
      </c>
      <c r="AB166" s="33">
        <f t="shared" si="27"/>
        <v>1.3451546104687699</v>
      </c>
      <c r="AC166" s="28">
        <f t="shared" si="28"/>
        <v>2.8154035715306926E-2</v>
      </c>
      <c r="AD166" s="28" t="s">
        <v>118</v>
      </c>
      <c r="AE166" s="28">
        <f>(Z168-Z167-Y168+Y167)*627.5095</f>
        <v>2.071060368314702</v>
      </c>
      <c r="AF166" s="28" t="str">
        <f>A166</f>
        <v>21_end</v>
      </c>
      <c r="AG166" s="28">
        <f>AB168-AB167</f>
        <v>5.472997930889778E-2</v>
      </c>
      <c r="AH166" s="28">
        <f>AC168-AC167</f>
        <v>1.141317660508713E-3</v>
      </c>
      <c r="AI166"/>
      <c r="AJ166"/>
      <c r="AK166"/>
      <c r="AL166"/>
      <c r="AM166" s="4"/>
      <c r="AN166"/>
      <c r="AO166"/>
      <c r="AP166"/>
    </row>
    <row r="167" spans="1:42" ht="17">
      <c r="A167" s="5" t="s">
        <v>61</v>
      </c>
      <c r="B167" s="33">
        <v>-711.65975843232695</v>
      </c>
      <c r="C167" s="33" t="s">
        <v>553</v>
      </c>
      <c r="D167" s="33">
        <v>-712.36474925472805</v>
      </c>
      <c r="E167" s="33">
        <v>-100.381732266928</v>
      </c>
      <c r="F167" s="4">
        <v>-4.5375342570340003</v>
      </c>
      <c r="G167" s="4" t="s">
        <v>465</v>
      </c>
      <c r="H167" s="33">
        <f>627.5095*(D168-D166)</f>
        <v>9.3386951182093387</v>
      </c>
      <c r="I167" s="39">
        <f>627.5095*(F168-F166)</f>
        <v>-5.0724695530421222</v>
      </c>
      <c r="J167" s="39">
        <f t="shared" si="29"/>
        <v>-54.316684385074453</v>
      </c>
      <c r="K167" s="39">
        <f t="shared" si="30"/>
        <v>14.411164671251461</v>
      </c>
      <c r="L167" s="33">
        <v>-707.11704596642699</v>
      </c>
      <c r="M167" s="33">
        <v>-709.88164794903287</v>
      </c>
      <c r="N167" s="33">
        <v>-709.98817121017885</v>
      </c>
      <c r="O167" s="270" t="s">
        <v>552</v>
      </c>
      <c r="P167" s="4">
        <f>11*AJ119+29*AJ122+4*AJ128+AJ139</f>
        <v>-705.01222667970296</v>
      </c>
      <c r="Q167" s="4">
        <f>11*AK119+29*AK122+4*AK128+AK139</f>
        <v>-705.52412653016506</v>
      </c>
      <c r="R167" s="4">
        <f>11*AN119+29*AN122+4*AN128+AN139</f>
        <v>-702.20854048909996</v>
      </c>
      <c r="S167" s="4">
        <f>11*AO119+29*AO122+4*AO128+AO139</f>
        <v>-703.48537110000007</v>
      </c>
      <c r="T167" s="4">
        <f>11*AP119+29*AP122+4*AP128+AP139</f>
        <v>-703.50468260000002</v>
      </c>
      <c r="U167" s="4"/>
      <c r="V167" s="264">
        <f t="shared" si="31"/>
        <v>6.6475317526239905</v>
      </c>
      <c r="W167" s="267">
        <f t="shared" si="32"/>
        <v>6.8406227245629907</v>
      </c>
      <c r="X167" s="267">
        <f t="shared" si="33"/>
        <v>4.9085054773270258</v>
      </c>
      <c r="Y167" s="266">
        <f t="shared" si="34"/>
        <v>6.3962768490328017</v>
      </c>
      <c r="Z167" s="266">
        <f t="shared" si="35"/>
        <v>6.4834886101788243</v>
      </c>
      <c r="AA167" s="33">
        <f t="shared" si="26"/>
        <v>75.707782838098353</v>
      </c>
      <c r="AB167" s="33">
        <f t="shared" si="27"/>
        <v>1.3451363361555617</v>
      </c>
      <c r="AC167" s="28">
        <f t="shared" si="28"/>
        <v>2.8227104419259675E-2</v>
      </c>
      <c r="AD167" s="28" t="s">
        <v>119</v>
      </c>
      <c r="AE167" s="28">
        <f>(Z168-Z166-Y168+Y166)*627.5095</f>
        <v>2.0703132711524965</v>
      </c>
      <c r="AF167" s="28"/>
      <c r="AG167" s="28">
        <f>AB168-AB166</f>
        <v>5.4711704995689558E-2</v>
      </c>
      <c r="AH167" s="28">
        <f>AC168-AC166</f>
        <v>1.2143863644614623E-3</v>
      </c>
      <c r="AI167"/>
      <c r="AJ167"/>
      <c r="AK167"/>
      <c r="AL167"/>
      <c r="AM167" s="4"/>
      <c r="AN167"/>
      <c r="AO167"/>
      <c r="AP167"/>
    </row>
    <row r="168" spans="1:42" ht="17">
      <c r="A168" s="5" t="s">
        <v>62</v>
      </c>
      <c r="B168" s="33">
        <v>-711.63757715701195</v>
      </c>
      <c r="C168" s="33" t="s">
        <v>554</v>
      </c>
      <c r="D168" s="33">
        <v>-712.34994038994603</v>
      </c>
      <c r="E168" s="33">
        <v>-100.37468139264701</v>
      </c>
      <c r="F168" s="4">
        <v>-4.5455497090180002</v>
      </c>
      <c r="G168" s="4" t="s">
        <v>468</v>
      </c>
      <c r="H168" s="28">
        <f>627.5095*(D166-D167)</f>
        <v>-4.5991783272644741E-2</v>
      </c>
      <c r="I168" s="39">
        <f>627.5095*(F166-F167)</f>
        <v>4.2697286288344474E-2</v>
      </c>
      <c r="J168" s="39">
        <f t="shared" si="29"/>
        <v>-92.83677050578774</v>
      </c>
      <c r="K168" s="39">
        <f t="shared" si="30"/>
        <v>-8.8689069560989209E-2</v>
      </c>
      <c r="L168" s="33">
        <v>-707.08733507739998</v>
      </c>
      <c r="M168" s="33">
        <v>-709.86063386072613</v>
      </c>
      <c r="N168" s="33">
        <v>-709.97045756651607</v>
      </c>
      <c r="O168" s="270" t="s">
        <v>552</v>
      </c>
      <c r="P168" s="4">
        <f>11*AJ119+29*AJ122+4*AJ128+AJ139</f>
        <v>-705.01222667970296</v>
      </c>
      <c r="Q168" s="4">
        <f>11*AK119+29*AK122+4*AK128+AK139</f>
        <v>-705.52412653016506</v>
      </c>
      <c r="R168" s="4">
        <f>11*AN119+29*AN122+4*AN128+AN139</f>
        <v>-702.20854048909996</v>
      </c>
      <c r="S168" s="4">
        <f>11*AO119+29*AO122+4*AO128+AO139</f>
        <v>-703.48537110000007</v>
      </c>
      <c r="T168" s="4">
        <f>11*AP119+29*AP122+4*AP128+AP139</f>
        <v>-703.50468260000002</v>
      </c>
      <c r="U168" s="4"/>
      <c r="V168" s="264">
        <f t="shared" si="31"/>
        <v>6.6253504773089844</v>
      </c>
      <c r="W168" s="267">
        <f t="shared" si="32"/>
        <v>6.8258138597809648</v>
      </c>
      <c r="X168" s="267">
        <f t="shared" si="33"/>
        <v>4.8787945883000248</v>
      </c>
      <c r="Y168" s="266">
        <f t="shared" si="34"/>
        <v>6.3752627607260592</v>
      </c>
      <c r="Z168" s="266">
        <f t="shared" si="35"/>
        <v>6.4657749665160509</v>
      </c>
      <c r="AA168" s="33">
        <f t="shared" si="26"/>
        <v>75.455681856630747</v>
      </c>
      <c r="AB168" s="33">
        <f t="shared" si="27"/>
        <v>1.3998663154644595</v>
      </c>
      <c r="AC168" s="28">
        <f t="shared" si="28"/>
        <v>2.9368422079768388E-2</v>
      </c>
      <c r="AD168" s="28" t="s">
        <v>120</v>
      </c>
      <c r="AE168" s="28">
        <f>(Z166-Z167-Y166+Y167)*627.5095</f>
        <v>7.4709716220530708E-4</v>
      </c>
      <c r="AF168" s="28"/>
      <c r="AG168" s="28">
        <f>AB166-AB167</f>
        <v>1.8274313208221926E-5</v>
      </c>
      <c r="AH168" s="28">
        <f>AC166-AC167</f>
        <v>-7.3068703952749309E-5</v>
      </c>
      <c r="AI168"/>
      <c r="AJ168"/>
      <c r="AK168"/>
      <c r="AL168"/>
      <c r="AM168" s="4"/>
      <c r="AN168"/>
      <c r="AO168"/>
      <c r="AP168"/>
    </row>
    <row r="169" spans="1:42" ht="17">
      <c r="A169" s="5" t="s">
        <v>63</v>
      </c>
      <c r="B169" s="33">
        <v>-962.09669569996697</v>
      </c>
      <c r="C169" s="33" t="s">
        <v>555</v>
      </c>
      <c r="D169" s="33">
        <v>-962.97603998339298</v>
      </c>
      <c r="E169" s="33">
        <v>-136.32619740549899</v>
      </c>
      <c r="F169" s="4">
        <v>-6.0751935664359999</v>
      </c>
      <c r="G169" s="4" t="s">
        <v>461</v>
      </c>
      <c r="H169" s="39">
        <f>627.5095*(D171-D170)</f>
        <v>12.45825949745679</v>
      </c>
      <c r="I169" s="39">
        <f>627.5095*(F171-F170)</f>
        <v>-7.5019991515855988</v>
      </c>
      <c r="J169" s="39">
        <f t="shared" si="29"/>
        <v>-60.217072482051329</v>
      </c>
      <c r="K169" s="39">
        <f t="shared" si="30"/>
        <v>19.960258649042387</v>
      </c>
      <c r="L169" s="33">
        <v>-956.01490396119902</v>
      </c>
      <c r="M169" s="33">
        <v>-959.71182637110599</v>
      </c>
      <c r="N169" s="33">
        <v>-959.85181161919195</v>
      </c>
      <c r="O169" s="270" t="s">
        <v>556</v>
      </c>
      <c r="P169" s="4">
        <f>16*AJ119+38*AJ122+5*AJ128+AJ139</f>
        <v>-952.99356390535399</v>
      </c>
      <c r="Q169" s="4">
        <f>16*AK119+38*AK122+5*AK128+AK139</f>
        <v>-953.66840580892199</v>
      </c>
      <c r="R169" s="4">
        <f>16*AN119+38*AN122+5*AN128+AN139</f>
        <v>-949.2647283993</v>
      </c>
      <c r="S169" s="4">
        <f>16*AO119+38*AO122+5*AO128+AO139</f>
        <v>-950.97186070000009</v>
      </c>
      <c r="T169" s="4">
        <f>16*AP119+38*AP122+5*AP128+AP139</f>
        <v>-950.99693650000006</v>
      </c>
      <c r="U169" s="4"/>
      <c r="V169" s="264">
        <f t="shared" si="31"/>
        <v>9.1031317946129775</v>
      </c>
      <c r="W169" s="267">
        <f t="shared" si="32"/>
        <v>9.3076341744709907</v>
      </c>
      <c r="X169" s="267">
        <f t="shared" si="33"/>
        <v>6.7501755618990273</v>
      </c>
      <c r="Y169" s="266">
        <f t="shared" si="34"/>
        <v>8.7399656711058924</v>
      </c>
      <c r="Z169" s="266">
        <f t="shared" si="35"/>
        <v>8.8548751191918882</v>
      </c>
      <c r="AA169" s="33">
        <f t="shared" si="26"/>
        <v>76.231177413996789</v>
      </c>
      <c r="AB169" s="33">
        <f t="shared" si="27"/>
        <v>1.2976969922132864</v>
      </c>
      <c r="AC169" s="28">
        <f t="shared" si="28"/>
        <v>2.1971467294978463E-2</v>
      </c>
      <c r="AD169" s="28" t="s">
        <v>118</v>
      </c>
      <c r="AE169" s="28">
        <f>(Z171-Z170-Y171+Y170)*627.5095</f>
        <v>3.2982473377593666</v>
      </c>
      <c r="AF169" s="28" t="str">
        <f>A169</f>
        <v>22_end</v>
      </c>
      <c r="AG169" s="28">
        <f>AB171-AB170</f>
        <v>6.3284046536600469E-2</v>
      </c>
      <c r="AH169" s="28">
        <f>AC171-AC170</f>
        <v>1.2580935124804661E-3</v>
      </c>
      <c r="AI169"/>
      <c r="AJ169"/>
      <c r="AK169"/>
      <c r="AL169"/>
      <c r="AM169" s="4"/>
      <c r="AN169"/>
      <c r="AO169"/>
      <c r="AP169"/>
    </row>
    <row r="170" spans="1:42" ht="17">
      <c r="A170" s="5" t="s">
        <v>64</v>
      </c>
      <c r="B170" s="33">
        <v>-962.05736445277796</v>
      </c>
      <c r="C170" s="33" t="s">
        <v>557</v>
      </c>
      <c r="D170" s="33">
        <v>-962.95699080778104</v>
      </c>
      <c r="E170" s="33">
        <v>-136.285116412495</v>
      </c>
      <c r="F170" s="4">
        <v>-6.0699835367080004</v>
      </c>
      <c r="G170" s="4" t="s">
        <v>465</v>
      </c>
      <c r="H170" s="33">
        <f>627.5095*(D171-D169)</f>
        <v>24.411798161117435</v>
      </c>
      <c r="I170" s="39">
        <f>627.5095*(F171-F169)</f>
        <v>-4.2326560019834618</v>
      </c>
      <c r="J170" s="39">
        <f t="shared" si="29"/>
        <v>-17.338567089765398</v>
      </c>
      <c r="K170" s="39">
        <f t="shared" si="30"/>
        <v>28.644454163100896</v>
      </c>
      <c r="L170" s="33">
        <v>-955.98176434435902</v>
      </c>
      <c r="M170" s="33">
        <v>-959.68264979088497</v>
      </c>
      <c r="N170" s="33">
        <v>-959.82627292177801</v>
      </c>
      <c r="O170" s="270" t="s">
        <v>556</v>
      </c>
      <c r="P170" s="4">
        <f>16*AJ119+38*AJ122+5*AJ128+AJ139</f>
        <v>-952.99356390535399</v>
      </c>
      <c r="Q170" s="4">
        <f>16*AK119+38*AK122+5*AK128+AK139</f>
        <v>-953.66840580892199</v>
      </c>
      <c r="R170" s="4">
        <f>16*AN119+38*AN122+5*AN128+AN139</f>
        <v>-949.2647283993</v>
      </c>
      <c r="S170" s="4">
        <f>16*AO119+38*AO122+5*AO128+AO139</f>
        <v>-950.97186070000009</v>
      </c>
      <c r="T170" s="4">
        <f>16*AP119+38*AP122+5*AP128+AP139</f>
        <v>-950.99693650000006</v>
      </c>
      <c r="U170" s="4"/>
      <c r="V170" s="264">
        <f t="shared" si="31"/>
        <v>9.0638005474239662</v>
      </c>
      <c r="W170" s="267">
        <f t="shared" si="32"/>
        <v>9.2885849988590508</v>
      </c>
      <c r="X170" s="267">
        <f t="shared" si="33"/>
        <v>6.717035945059024</v>
      </c>
      <c r="Y170" s="266">
        <f t="shared" si="34"/>
        <v>8.7107890908848731</v>
      </c>
      <c r="Z170" s="266">
        <f t="shared" si="35"/>
        <v>8.8293364217779526</v>
      </c>
      <c r="AA170" s="33">
        <f t="shared" si="26"/>
        <v>76.076339423324669</v>
      </c>
      <c r="AB170" s="33">
        <f t="shared" si="27"/>
        <v>1.3426527796661738</v>
      </c>
      <c r="AC170" s="28">
        <f t="shared" si="28"/>
        <v>2.4200074765176351E-2</v>
      </c>
      <c r="AD170" s="28" t="s">
        <v>119</v>
      </c>
      <c r="AE170" s="28">
        <f>(Z171-Z169-Y171+Y169)*627.5095</f>
        <v>5.5810533590910998</v>
      </c>
      <c r="AF170" s="28"/>
      <c r="AG170" s="28">
        <f>AB171-AB169</f>
        <v>0.10823983398948789</v>
      </c>
      <c r="AH170" s="28">
        <f>AC171-AC169</f>
        <v>3.4867009826783542E-3</v>
      </c>
      <c r="AI170"/>
      <c r="AJ170"/>
      <c r="AK170"/>
      <c r="AL170"/>
      <c r="AM170" s="4"/>
      <c r="AN170"/>
      <c r="AO170"/>
      <c r="AP170"/>
    </row>
    <row r="171" spans="1:42" ht="17">
      <c r="A171" s="5" t="s">
        <v>65</v>
      </c>
      <c r="B171" s="33">
        <v>-962.026330478555</v>
      </c>
      <c r="C171" s="33" t="s">
        <v>558</v>
      </c>
      <c r="D171" s="33">
        <v>-962.937137308356</v>
      </c>
      <c r="E171" s="33">
        <v>-136.28023093023199</v>
      </c>
      <c r="F171" s="4">
        <v>-6.081938732847</v>
      </c>
      <c r="G171" s="4" t="s">
        <v>468</v>
      </c>
      <c r="H171" s="28">
        <f>627.5095*(D169-D170)</f>
        <v>-11.953538663660646</v>
      </c>
      <c r="I171" s="39">
        <f>627.5095*(F169-F170)</f>
        <v>-3.2693431496021366</v>
      </c>
      <c r="J171" s="39">
        <f t="shared" si="29"/>
        <v>27.350421005798921</v>
      </c>
      <c r="K171" s="39">
        <f t="shared" si="30"/>
        <v>-8.6841955140585103</v>
      </c>
      <c r="L171" s="33">
        <v>-955.93772543051296</v>
      </c>
      <c r="M171" s="33">
        <v>-959.65381725685199</v>
      </c>
      <c r="N171" s="33">
        <v>-959.80269647922694</v>
      </c>
      <c r="O171" s="270" t="s">
        <v>556</v>
      </c>
      <c r="P171" s="4">
        <f>16*AJ119+38*AJ122+5*AJ128+AJ139</f>
        <v>-952.99356390535399</v>
      </c>
      <c r="Q171" s="4">
        <f>16*AK119+38*AK122+5*AK128+AK139</f>
        <v>-953.66840580892199</v>
      </c>
      <c r="R171" s="4">
        <f>16*AN119+38*AN122+5*AN128+AN139</f>
        <v>-949.2647283993</v>
      </c>
      <c r="S171" s="4">
        <f>16*AO119+38*AO122+5*AO128+AO139</f>
        <v>-950.97186070000009</v>
      </c>
      <c r="T171" s="4">
        <f>16*AP119+38*AP122+5*AP128+AP139</f>
        <v>-950.99693650000006</v>
      </c>
      <c r="U171" s="4"/>
      <c r="V171" s="264">
        <f t="shared" si="31"/>
        <v>9.0327665732010018</v>
      </c>
      <c r="W171" s="267">
        <f t="shared" si="32"/>
        <v>9.2687314994340113</v>
      </c>
      <c r="X171" s="267">
        <f t="shared" si="33"/>
        <v>6.6729970312129581</v>
      </c>
      <c r="Y171" s="266">
        <f t="shared" si="34"/>
        <v>8.681956556851901</v>
      </c>
      <c r="Z171" s="266">
        <f t="shared" si="35"/>
        <v>8.8057599792268775</v>
      </c>
      <c r="AA171" s="33">
        <f t="shared" si="26"/>
        <v>75.779910501249319</v>
      </c>
      <c r="AB171" s="33">
        <f t="shared" si="27"/>
        <v>1.4059368262027743</v>
      </c>
      <c r="AC171" s="28">
        <f t="shared" si="28"/>
        <v>2.5458168277656817E-2</v>
      </c>
      <c r="AD171" s="28" t="s">
        <v>120</v>
      </c>
      <c r="AE171" s="28">
        <f>(Z169-Z170-Y169+Y170)*627.5095</f>
        <v>-2.2828060213317327</v>
      </c>
      <c r="AF171" s="28"/>
      <c r="AG171" s="28">
        <f>AB169-AB170</f>
        <v>-4.4955787452887419E-2</v>
      </c>
      <c r="AH171" s="28">
        <f>AC169-AC170</f>
        <v>-2.2286074701978881E-3</v>
      </c>
      <c r="AI171"/>
      <c r="AJ171"/>
      <c r="AK171"/>
      <c r="AL171"/>
      <c r="AM171" s="4"/>
      <c r="AN171"/>
      <c r="AO171"/>
      <c r="AP171"/>
    </row>
    <row r="172" spans="1:42" ht="17">
      <c r="A172" s="5" t="s">
        <v>66</v>
      </c>
      <c r="B172" s="33">
        <v>-1013.26390612977</v>
      </c>
      <c r="C172" s="33" t="s">
        <v>559</v>
      </c>
      <c r="D172" s="33">
        <v>-1014.31453488881</v>
      </c>
      <c r="E172" s="33">
        <v>-141.715405137728</v>
      </c>
      <c r="F172" s="4">
        <v>-6.2670437374669996</v>
      </c>
      <c r="G172" s="4" t="s">
        <v>461</v>
      </c>
      <c r="H172" s="39">
        <f>627.5095*(D174-D173)</f>
        <v>27.152674644033581</v>
      </c>
      <c r="I172" s="39">
        <f>627.5095*(F174-F173)</f>
        <v>-9.0531916052239403</v>
      </c>
      <c r="J172" s="39">
        <f t="shared" si="29"/>
        <v>-33.341804164449975</v>
      </c>
      <c r="K172" s="39">
        <f t="shared" si="30"/>
        <v>36.205866249257525</v>
      </c>
      <c r="L172" s="33">
        <v>-1006.98712404586</v>
      </c>
      <c r="M172" s="33">
        <v>-1010.812410522788</v>
      </c>
      <c r="N172" s="33">
        <v>-1010.998168388649</v>
      </c>
      <c r="O172" s="270" t="s">
        <v>560</v>
      </c>
      <c r="P172" s="4">
        <f>21*AJ119+29*AJ122+AJ128+AJ129+AJ141</f>
        <v>-1004.4135033599359</v>
      </c>
      <c r="Q172" s="4">
        <f>21*AK119+29*AK122+AK128+AK129+AK141</f>
        <v>-1005.1822252488521</v>
      </c>
      <c r="R172" s="4"/>
      <c r="S172" s="4"/>
      <c r="T172"/>
      <c r="U172"/>
      <c r="V172" s="264">
        <f t="shared" si="31"/>
        <v>8.8504027698340906</v>
      </c>
      <c r="W172" s="267">
        <f t="shared" si="32"/>
        <v>9.1323096399579526</v>
      </c>
      <c r="X172" s="267"/>
      <c r="Y172" s="266"/>
      <c r="Z172"/>
      <c r="AA172" s="33"/>
      <c r="AB172" s="33"/>
      <c r="AC172" s="28">
        <f t="shared" si="28"/>
        <v>3.0869175623480068E-2</v>
      </c>
      <c r="AD172" s="28" t="s">
        <v>118</v>
      </c>
      <c r="AE172" s="28"/>
      <c r="AF172" s="28" t="str">
        <f>A172</f>
        <v>23_end</v>
      </c>
      <c r="AG172" s="28">
        <f>AB174-AB173</f>
        <v>0</v>
      </c>
      <c r="AH172" s="28">
        <f>AC174-AC173</f>
        <v>9.1289461547502948E-4</v>
      </c>
      <c r="AI172"/>
      <c r="AJ172"/>
      <c r="AK172"/>
      <c r="AL172"/>
      <c r="AM172" s="4"/>
      <c r="AN172"/>
      <c r="AO172"/>
      <c r="AP172"/>
    </row>
    <row r="173" spans="1:42" ht="17">
      <c r="A173" s="5" t="s">
        <v>67</v>
      </c>
      <c r="B173" s="33">
        <v>-1013.26094049736</v>
      </c>
      <c r="C173" s="33" t="s">
        <v>561</v>
      </c>
      <c r="D173" s="33">
        <v>-1014.32845993102</v>
      </c>
      <c r="E173" s="33">
        <v>-141.68393690162199</v>
      </c>
      <c r="F173" s="4">
        <v>-6.252243203321</v>
      </c>
      <c r="G173" s="4" t="s">
        <v>465</v>
      </c>
      <c r="H173" s="33">
        <f>627.5095*(D174-D172)</f>
        <v>18.414578369381331</v>
      </c>
      <c r="I173" s="39">
        <f>627.5095*(F174-F172)</f>
        <v>0.23428417646518221</v>
      </c>
      <c r="J173" s="39">
        <f t="shared" si="29"/>
        <v>1.272275540420388</v>
      </c>
      <c r="K173" s="39">
        <f t="shared" si="30"/>
        <v>18.180294192916151</v>
      </c>
      <c r="L173" s="33">
        <v>-1007.0004550285601</v>
      </c>
      <c r="M173" s="33">
        <v>-1010.824858628026</v>
      </c>
      <c r="N173" s="33">
        <v>-1011.0127482338011</v>
      </c>
      <c r="O173" s="270" t="s">
        <v>560</v>
      </c>
      <c r="P173" s="4">
        <f>21*AJ119+29*AJ122+AJ128+AJ129+AJ141</f>
        <v>-1004.4135033599359</v>
      </c>
      <c r="Q173" s="4">
        <f>21*AK119+29*AK122+AK128+AK129+AK141</f>
        <v>-1005.1822252488521</v>
      </c>
      <c r="R173" s="4"/>
      <c r="S173" s="4"/>
      <c r="T173"/>
      <c r="U173"/>
      <c r="V173" s="264">
        <f t="shared" si="31"/>
        <v>8.8474371374240945</v>
      </c>
      <c r="W173" s="267">
        <f t="shared" si="32"/>
        <v>9.1462346821679148</v>
      </c>
      <c r="X173" s="267"/>
      <c r="Y173" s="266"/>
      <c r="Z173"/>
      <c r="AA173" s="33"/>
      <c r="AB173" s="33"/>
      <c r="AC173" s="28">
        <f t="shared" si="28"/>
        <v>3.2668912960037544E-2</v>
      </c>
      <c r="AD173" s="28" t="s">
        <v>119</v>
      </c>
      <c r="AE173" s="28"/>
      <c r="AF173" s="28"/>
      <c r="AG173" s="28">
        <f>AB174-AB172</f>
        <v>0</v>
      </c>
      <c r="AH173" s="28">
        <f>AC174-AC172</f>
        <v>2.712631952032505E-3</v>
      </c>
      <c r="AI173"/>
      <c r="AJ173"/>
      <c r="AK173"/>
      <c r="AL173"/>
      <c r="AM173" s="4"/>
      <c r="AN173"/>
      <c r="AO173"/>
      <c r="AP173"/>
    </row>
    <row r="174" spans="1:42" ht="17">
      <c r="A174" s="5" t="s">
        <v>68</v>
      </c>
      <c r="B174" s="33">
        <v>-1013.21077351234</v>
      </c>
      <c r="C174" s="33" t="s">
        <v>562</v>
      </c>
      <c r="D174" s="33">
        <v>-1014.28518939146</v>
      </c>
      <c r="E174" s="33">
        <v>-141.69784337214799</v>
      </c>
      <c r="F174" s="4">
        <v>-6.2666703818820002</v>
      </c>
      <c r="G174" s="4" t="s">
        <v>468</v>
      </c>
      <c r="H174" s="28">
        <f>627.5095*(D172-D173)</f>
        <v>8.7380962746522481</v>
      </c>
      <c r="I174" s="39">
        <f>627.5095*(F172-F173)</f>
        <v>-9.2874757816891211</v>
      </c>
      <c r="J174" s="39">
        <f t="shared" si="29"/>
        <v>-106.28717617395142</v>
      </c>
      <c r="K174" s="39">
        <f t="shared" si="30"/>
        <v>18.025572056341367</v>
      </c>
      <c r="L174" s="33">
        <v>-1006.9342292111101</v>
      </c>
      <c r="M174" s="33">
        <v>-1010.774088226201</v>
      </c>
      <c r="N174" s="33">
        <v>-1010.965559971694</v>
      </c>
      <c r="O174" s="270" t="s">
        <v>560</v>
      </c>
      <c r="P174" s="4">
        <f>21*AJ119+29*AJ122+AJ128+AJ129+AJ141</f>
        <v>-1004.4135033599359</v>
      </c>
      <c r="Q174" s="4">
        <f>21*AK119+29*AK122+AK128+AK129+AK141</f>
        <v>-1005.1822252488521</v>
      </c>
      <c r="R174" s="4"/>
      <c r="S174" s="4"/>
      <c r="T174"/>
      <c r="U174"/>
      <c r="V174" s="264">
        <f t="shared" si="31"/>
        <v>8.7972701524040531</v>
      </c>
      <c r="W174" s="267">
        <f t="shared" si="32"/>
        <v>9.1029641426079024</v>
      </c>
      <c r="X174" s="267"/>
      <c r="Y174" s="266"/>
      <c r="Z174"/>
      <c r="AA174" s="33"/>
      <c r="AB174" s="33"/>
      <c r="AC174" s="28">
        <f t="shared" si="28"/>
        <v>3.3581807575512573E-2</v>
      </c>
      <c r="AD174" s="28" t="s">
        <v>120</v>
      </c>
      <c r="AE174" s="28"/>
      <c r="AF174" s="28"/>
      <c r="AG174" s="28">
        <f>AB172-AB173</f>
        <v>0</v>
      </c>
      <c r="AH174" s="28">
        <f>AC172-AC173</f>
        <v>-1.7997373365574755E-3</v>
      </c>
      <c r="AI174"/>
      <c r="AJ174"/>
      <c r="AK174"/>
      <c r="AL174"/>
      <c r="AM174" s="4"/>
      <c r="AN174"/>
      <c r="AO174"/>
      <c r="AP174"/>
    </row>
    <row r="175" spans="1:42" ht="17">
      <c r="A175" s="5" t="s">
        <v>69</v>
      </c>
      <c r="B175" s="33">
        <v>-2266.2874541895899</v>
      </c>
      <c r="C175" s="33" t="s">
        <v>563</v>
      </c>
      <c r="D175" s="33">
        <v>-2267.8874738342902</v>
      </c>
      <c r="E175" s="33">
        <v>-266.56072979634001</v>
      </c>
      <c r="F175" s="4">
        <v>-10.799271338046999</v>
      </c>
      <c r="G175" s="4" t="s">
        <v>461</v>
      </c>
      <c r="H175" s="39">
        <f>627.5095*(D177-D176)</f>
        <v>4.094642785447447</v>
      </c>
      <c r="I175" s="39">
        <f>627.5095*(F177-F176)</f>
        <v>-5.2842669322221703</v>
      </c>
      <c r="J175" s="39">
        <f t="shared" si="29"/>
        <v>-129.05318507887191</v>
      </c>
      <c r="K175" s="39">
        <f t="shared" si="30"/>
        <v>9.3789097176696181</v>
      </c>
      <c r="L175" s="33">
        <v>-2255.47915523145</v>
      </c>
      <c r="M175" s="33">
        <v>-2261.5706132011478</v>
      </c>
      <c r="N175" s="33">
        <v>-2261.8485423731468</v>
      </c>
      <c r="O175" s="270" t="s">
        <v>564</v>
      </c>
      <c r="P175" s="4">
        <f>32*AJ119+47*AJ122+2*AJ128+2*AJ129+2*AJ132+AJ134</f>
        <v>-2252.0687264764219</v>
      </c>
      <c r="Q175" s="4">
        <f>32*AK119+47*AK122+2*AK128+2*AK129+2*AK132+AK134</f>
        <v>-2253.345451382389</v>
      </c>
      <c r="R175" s="4">
        <f>32*AN119+47*AN122+2*AN128+2*AN129+2*AN132+AN134</f>
        <v>-2244.9513910690002</v>
      </c>
      <c r="S175" s="4">
        <f>32*AO119+47*AO122+2*AO128+2*AO129+2*AO132+AO134</f>
        <v>-2247.9360298000001</v>
      </c>
      <c r="T175" s="4">
        <f>32*AP119+47*AP122+2*AP128+2*AP129+2*AP132+AP134</f>
        <v>-2247.9782531000001</v>
      </c>
      <c r="U175" s="4"/>
      <c r="V175" s="264">
        <f t="shared" si="31"/>
        <v>14.218727713167937</v>
      </c>
      <c r="W175" s="267">
        <f t="shared" si="32"/>
        <v>14.542022451901175</v>
      </c>
      <c r="X175" s="267">
        <f t="shared" ref="X175:X214" si="36">R175-L175</f>
        <v>10.527764162449785</v>
      </c>
      <c r="Y175" s="266">
        <f t="shared" ref="Y175:Y214" si="37">S175-M175</f>
        <v>13.634583401147665</v>
      </c>
      <c r="Z175" s="266">
        <f t="shared" ref="Z175:Z214" si="38">T175-N175</f>
        <v>13.870289273146682</v>
      </c>
      <c r="AA175" s="33">
        <f t="shared" ref="AA175:AA192" si="39">X175/Z175*100</f>
        <v>75.901547221743016</v>
      </c>
      <c r="AB175" s="33">
        <f t="shared" ref="AB175:AB192" si="40">(Z175-Y175)/Z175*100</f>
        <v>1.6993580116266962</v>
      </c>
      <c r="AC175" s="28">
        <f t="shared" si="28"/>
        <v>2.223175901443972E-2</v>
      </c>
      <c r="AD175" s="28" t="s">
        <v>118</v>
      </c>
      <c r="AE175" s="28">
        <f>(Z177-Z176-Y177+Y176)*627.5095</f>
        <v>2.468192154770362</v>
      </c>
      <c r="AF175" s="28" t="str">
        <f>A175</f>
        <v>24_end</v>
      </c>
      <c r="AG175" s="28">
        <f>AB177-AB176</f>
        <v>2.8606837905441385E-2</v>
      </c>
      <c r="AH175" s="28">
        <f>AC177-AC176</f>
        <v>1.0215263070322E-4</v>
      </c>
      <c r="AI175"/>
      <c r="AJ175"/>
      <c r="AK175"/>
      <c r="AL175"/>
      <c r="AM175" s="4"/>
      <c r="AN175"/>
      <c r="AO175"/>
      <c r="AP175"/>
    </row>
    <row r="176" spans="1:42" ht="17">
      <c r="A176" s="5" t="s">
        <v>70</v>
      </c>
      <c r="B176" s="33">
        <v>-2266.2472851806001</v>
      </c>
      <c r="C176" s="33" t="s">
        <v>565</v>
      </c>
      <c r="D176" s="33">
        <v>-2267.87045459194</v>
      </c>
      <c r="E176" s="33">
        <v>-266.543083001426</v>
      </c>
      <c r="F176" s="4">
        <v>-10.773287497701</v>
      </c>
      <c r="G176" s="4" t="s">
        <v>465</v>
      </c>
      <c r="H176" s="33">
        <f>627.5095*(D177-D175)</f>
        <v>14.774379043010184</v>
      </c>
      <c r="I176" s="39">
        <f>627.5095*(F177-F175)</f>
        <v>11.020839731375551</v>
      </c>
      <c r="J176" s="39">
        <f t="shared" si="29"/>
        <v>74.594266867611964</v>
      </c>
      <c r="K176" s="39">
        <f t="shared" si="30"/>
        <v>3.7535393116346327</v>
      </c>
      <c r="L176" s="33">
        <v>-2255.4671138088001</v>
      </c>
      <c r="M176" s="33">
        <v>-2261.545557110418</v>
      </c>
      <c r="N176" s="33">
        <v>-2261.8203233192862</v>
      </c>
      <c r="O176" s="270" t="s">
        <v>564</v>
      </c>
      <c r="P176" s="4">
        <f>32*AJ119+47*AJ122+2*AJ128+2*AJ129+2*AJ132+AJ134</f>
        <v>-2252.0687264764219</v>
      </c>
      <c r="Q176" s="4">
        <f>32*AK119+47*AK122+2*AK128+2*AK129+2*AK132+AK134</f>
        <v>-2253.345451382389</v>
      </c>
      <c r="R176" s="4">
        <f>32*AN119+47*AN122+2*AN128+2*AN129+2*AN132+AN134</f>
        <v>-2244.9513910690002</v>
      </c>
      <c r="S176" s="4">
        <f>32*AO119+47*AO122+2*AO128+2*AO129+2*AO132+AO134</f>
        <v>-2247.9360298000001</v>
      </c>
      <c r="T176" s="4">
        <f>32*AP119+47*AP122+2*AP128+2*AP129+2*AP132+AP134</f>
        <v>-2247.9782531000001</v>
      </c>
      <c r="U176" s="4"/>
      <c r="V176" s="264">
        <f t="shared" si="31"/>
        <v>14.178558704178158</v>
      </c>
      <c r="W176" s="267">
        <f t="shared" si="32"/>
        <v>14.52500320955096</v>
      </c>
      <c r="X176" s="267">
        <f t="shared" si="36"/>
        <v>10.515722739799912</v>
      </c>
      <c r="Y176" s="266">
        <f t="shared" si="37"/>
        <v>13.609527310417889</v>
      </c>
      <c r="Z176" s="266">
        <f t="shared" si="38"/>
        <v>13.842070219286143</v>
      </c>
      <c r="AA176" s="33">
        <f t="shared" si="39"/>
        <v>75.969291971574933</v>
      </c>
      <c r="AB176" s="33">
        <f t="shared" si="40"/>
        <v>1.6799720358610246</v>
      </c>
      <c r="AC176" s="28">
        <f t="shared" si="28"/>
        <v>2.3851595787944178E-2</v>
      </c>
      <c r="AD176" s="28" t="s">
        <v>119</v>
      </c>
      <c r="AE176" s="28">
        <f>(Z177-Z175-Y177+Y175)*627.5095</f>
        <v>0.48340274206723644</v>
      </c>
      <c r="AF176" s="28"/>
      <c r="AG176" s="28">
        <f>AB177-AB175</f>
        <v>9.2208621397698032E-3</v>
      </c>
      <c r="AH176" s="28">
        <f>AC177-AC175</f>
        <v>1.7219894042076779E-3</v>
      </c>
      <c r="AI176"/>
      <c r="AJ176"/>
      <c r="AK176"/>
      <c r="AL176"/>
      <c r="AM176" s="4"/>
      <c r="AN176"/>
      <c r="AO176"/>
      <c r="AP176"/>
    </row>
    <row r="177" spans="1:42" ht="17">
      <c r="A177" s="5" t="s">
        <v>71</v>
      </c>
      <c r="B177" s="33">
        <v>-2266.23943248863</v>
      </c>
      <c r="C177" s="33" t="s">
        <v>566</v>
      </c>
      <c r="D177" s="33">
        <v>-2267.8639293635802</v>
      </c>
      <c r="E177" s="33">
        <v>-266.53308429179702</v>
      </c>
      <c r="F177" s="4">
        <v>-10.781708512732999</v>
      </c>
      <c r="G177" s="4" t="s">
        <v>468</v>
      </c>
      <c r="H177" s="28">
        <f>627.5095*(D175-D176)</f>
        <v>-10.679736257562736</v>
      </c>
      <c r="I177" s="39">
        <f>627.5095*(F175-F176)</f>
        <v>-16.305106663597723</v>
      </c>
      <c r="J177" s="39">
        <f t="shared" si="29"/>
        <v>152.67330831369028</v>
      </c>
      <c r="K177" s="39">
        <f t="shared" si="30"/>
        <v>5.6253704060349872</v>
      </c>
      <c r="L177" s="33">
        <v>-2255.4487475208798</v>
      </c>
      <c r="M177" s="33">
        <v>-2261.5400748955126</v>
      </c>
      <c r="N177" s="33">
        <v>-2261.8187744187844</v>
      </c>
      <c r="O177" s="270" t="s">
        <v>564</v>
      </c>
      <c r="P177" s="4">
        <f>32*AJ119+47*AJ122+2*AJ128+2*AJ129+2*AJ132+AJ134</f>
        <v>-2252.0687264764219</v>
      </c>
      <c r="Q177" s="4">
        <f>32*AK119+47*AK122+2*AK128+2*AK129+2*AK132+AK134</f>
        <v>-2253.345451382389</v>
      </c>
      <c r="R177" s="4">
        <f>32*AN119+47*AN122+2*AN128+2*AN129+2*AN132+AN134</f>
        <v>-2244.9513910690002</v>
      </c>
      <c r="S177" s="4">
        <f>32*AO119+47*AO122+2*AO128+2*AO129+2*AO132+AO134</f>
        <v>-2247.9360298000001</v>
      </c>
      <c r="T177" s="4">
        <f>32*AP119+47*AP122+2*AP128+2*AP129+2*AP132+AP134</f>
        <v>-2247.9782531000001</v>
      </c>
      <c r="U177" s="4"/>
      <c r="V177" s="264">
        <f t="shared" si="31"/>
        <v>14.170706012208029</v>
      </c>
      <c r="W177" s="267">
        <f t="shared" si="32"/>
        <v>14.518477981191154</v>
      </c>
      <c r="X177" s="267">
        <f t="shared" si="36"/>
        <v>10.497356451879568</v>
      </c>
      <c r="Y177" s="266">
        <f t="shared" si="37"/>
        <v>13.604045095512447</v>
      </c>
      <c r="Z177" s="266">
        <f t="shared" si="38"/>
        <v>13.84052131878434</v>
      </c>
      <c r="AA177" s="33">
        <f t="shared" si="39"/>
        <v>75.845094343610938</v>
      </c>
      <c r="AB177" s="33">
        <f t="shared" si="40"/>
        <v>1.708578873766466</v>
      </c>
      <c r="AC177" s="28">
        <f t="shared" si="28"/>
        <v>2.3953748418647398E-2</v>
      </c>
      <c r="AD177" s="28" t="s">
        <v>120</v>
      </c>
      <c r="AE177" s="28">
        <f>(Z175-Z176-Y175+Y176)*627.5095</f>
        <v>1.9847894127031256</v>
      </c>
      <c r="AF177" s="28"/>
      <c r="AG177" s="28">
        <f>AB175-AB176</f>
        <v>1.9385975765671581E-2</v>
      </c>
      <c r="AH177" s="28">
        <f>AC175-AC176</f>
        <v>-1.6198367735044579E-3</v>
      </c>
      <c r="AI177"/>
      <c r="AJ177"/>
      <c r="AK177"/>
      <c r="AL177"/>
      <c r="AM177" s="4"/>
      <c r="AN177"/>
      <c r="AO177"/>
      <c r="AP177"/>
    </row>
    <row r="178" spans="1:42" ht="17">
      <c r="A178" s="5" t="s">
        <v>72</v>
      </c>
      <c r="B178" s="33">
        <v>-2192.63597899049</v>
      </c>
      <c r="C178" s="33" t="s">
        <v>567</v>
      </c>
      <c r="D178" s="33">
        <v>-2194.10803132108</v>
      </c>
      <c r="E178" s="33">
        <v>-257.511490803605</v>
      </c>
      <c r="F178" s="4">
        <v>-10.510693982098999</v>
      </c>
      <c r="G178" s="4" t="s">
        <v>461</v>
      </c>
      <c r="H178" s="39">
        <f>627.5095*(D180-D179)</f>
        <v>4.2027215641734621</v>
      </c>
      <c r="I178" s="39">
        <f>627.5095*(F180-F179)</f>
        <v>-6.923512960290255</v>
      </c>
      <c r="J178" s="39">
        <f t="shared" si="29"/>
        <v>-164.73879733814542</v>
      </c>
      <c r="K178" s="39">
        <f t="shared" si="30"/>
        <v>11.126234524463717</v>
      </c>
      <c r="L178" s="33">
        <v>-2182.1132315959499</v>
      </c>
      <c r="M178" s="33">
        <v>-2188.0424924105318</v>
      </c>
      <c r="N178" s="33">
        <v>-2188.3029878062548</v>
      </c>
      <c r="O178" s="270" t="s">
        <v>568</v>
      </c>
      <c r="P178" s="4">
        <f>30*AJ119+51*AJ122+2*AJ128+2*AJ129+2*AJ132+AJ134</f>
        <v>-2178.4793260035999</v>
      </c>
      <c r="Q178" s="4">
        <f>30*AK119+51*AK122+2*AK128+2*AK129+2*AK132+AK134</f>
        <v>-2179.7013178317311</v>
      </c>
      <c r="R178" s="4">
        <f>30*AN119+51*AN122+2*AN128+2*AN129+2*AN132+AN134</f>
        <v>-2171.6580449464004</v>
      </c>
      <c r="S178" s="4">
        <f>30*AO119+51*AO122+2*AO128+2*AO129+2*AO132+AO134</f>
        <v>-2174.5043516000001</v>
      </c>
      <c r="T178" s="4">
        <f>30*AP119+51*AP122+2*AP128+2*AP129+2*AP132+AP134</f>
        <v>-2174.5445546999999</v>
      </c>
      <c r="U178" s="4"/>
      <c r="V178" s="264">
        <f t="shared" si="31"/>
        <v>14.156652986890094</v>
      </c>
      <c r="W178" s="267">
        <f t="shared" si="32"/>
        <v>14.406713489348931</v>
      </c>
      <c r="X178" s="267">
        <f t="shared" si="36"/>
        <v>10.455186649549432</v>
      </c>
      <c r="Y178" s="266">
        <f t="shared" si="37"/>
        <v>13.538140810531786</v>
      </c>
      <c r="Z178" s="266">
        <f t="shared" si="38"/>
        <v>13.75843310625487</v>
      </c>
      <c r="AA178" s="33">
        <f t="shared" si="39"/>
        <v>75.991114459075192</v>
      </c>
      <c r="AB178" s="33">
        <f t="shared" si="40"/>
        <v>1.6011437786686222</v>
      </c>
      <c r="AC178" s="28">
        <f t="shared" si="28"/>
        <v>1.735722048222238E-2</v>
      </c>
      <c r="AD178" s="28" t="s">
        <v>118</v>
      </c>
      <c r="AE178" s="28">
        <f>(Z180-Z179-Y180+Y179)*627.5095</f>
        <v>3.4150120616350099</v>
      </c>
      <c r="AF178" s="28" t="str">
        <f>A178</f>
        <v>25_end</v>
      </c>
      <c r="AG178" s="28">
        <f>AB180-AB179</f>
        <v>3.9864724271042595E-2</v>
      </c>
      <c r="AH178" s="28">
        <f>AC180-AC179</f>
        <v>4.3015864583175259E-4</v>
      </c>
      <c r="AI178"/>
      <c r="AJ178"/>
      <c r="AK178"/>
      <c r="AL178"/>
      <c r="AM178" s="4"/>
      <c r="AN178"/>
      <c r="AO178"/>
      <c r="AP178"/>
    </row>
    <row r="179" spans="1:42" ht="17">
      <c r="A179" s="5" t="s">
        <v>73</v>
      </c>
      <c r="B179" s="33">
        <v>-2192.6098987956698</v>
      </c>
      <c r="C179" s="33" t="s">
        <v>569</v>
      </c>
      <c r="D179" s="33">
        <v>-2194.0975495219</v>
      </c>
      <c r="E179" s="33">
        <v>-257.49925527650299</v>
      </c>
      <c r="F179" s="4">
        <v>-10.482008488079</v>
      </c>
      <c r="G179" s="4" t="s">
        <v>465</v>
      </c>
      <c r="H179" s="33">
        <f>627.5095*(D180-D178)</f>
        <v>10.780150126759651</v>
      </c>
      <c r="I179" s="39">
        <f>627.5095*(F180-F178)</f>
        <v>11.076907049452574</v>
      </c>
      <c r="J179" s="39">
        <f t="shared" si="29"/>
        <v>102.75280881252556</v>
      </c>
      <c r="K179" s="39">
        <f t="shared" si="30"/>
        <v>-0.2967569226929232</v>
      </c>
      <c r="L179" s="33">
        <v>-2182.1179071732699</v>
      </c>
      <c r="M179" s="33">
        <v>-2188.0261670419559</v>
      </c>
      <c r="N179" s="33">
        <v>-2188.2818070750141</v>
      </c>
      <c r="O179" s="270" t="s">
        <v>568</v>
      </c>
      <c r="P179" s="4">
        <f>30*AJ119+51*AJ122+2*AJ128+2*AJ129+2*AJ132+AJ134</f>
        <v>-2178.4793260035999</v>
      </c>
      <c r="Q179" s="4">
        <f>30*AK119+51*AK122+2*AK128+2*AK129+2*AK132+AK134</f>
        <v>-2179.7013178317311</v>
      </c>
      <c r="R179" s="4">
        <f>30*AN119+51*AN122+2*AN128+2*AN129+2*AN132+AN134</f>
        <v>-2171.6580449464004</v>
      </c>
      <c r="S179" s="4">
        <f>30*AO119+51*AO122+2*AO128+2*AO129+2*AO132+AO134</f>
        <v>-2174.5043516000001</v>
      </c>
      <c r="T179" s="4">
        <f>30*AP119+51*AP122+2*AP128+2*AP129+2*AP132+AP134</f>
        <v>-2174.5445546999999</v>
      </c>
      <c r="U179" s="4"/>
      <c r="V179" s="264">
        <f t="shared" si="31"/>
        <v>14.13057279206987</v>
      </c>
      <c r="W179" s="267">
        <f t="shared" si="32"/>
        <v>14.396231690168861</v>
      </c>
      <c r="X179" s="267">
        <f t="shared" si="36"/>
        <v>10.459862226869518</v>
      </c>
      <c r="Y179" s="266">
        <f t="shared" si="37"/>
        <v>13.521815441955823</v>
      </c>
      <c r="Z179" s="266">
        <f t="shared" si="38"/>
        <v>13.737252375014123</v>
      </c>
      <c r="AA179" s="33">
        <f t="shared" si="39"/>
        <v>76.142316828176959</v>
      </c>
      <c r="AB179" s="33">
        <f t="shared" si="40"/>
        <v>1.5682679998668803</v>
      </c>
      <c r="AC179" s="28">
        <f t="shared" si="28"/>
        <v>1.8453363617397772E-2</v>
      </c>
      <c r="AD179" s="28" t="s">
        <v>119</v>
      </c>
      <c r="AE179" s="28">
        <f>(Z180-Z178-Y180+Y178)*627.5095</f>
        <v>0.36822586353743375</v>
      </c>
      <c r="AF179" s="28"/>
      <c r="AG179" s="28">
        <f>AB180-AB178</f>
        <v>6.9889454693006225E-3</v>
      </c>
      <c r="AH179" s="28">
        <f>AC180-AC178</f>
        <v>1.5263017810071451E-3</v>
      </c>
      <c r="AI179"/>
      <c r="AJ179"/>
      <c r="AK179"/>
      <c r="AL179"/>
      <c r="AM179" s="4"/>
      <c r="AN179"/>
      <c r="AO179"/>
      <c r="AP179"/>
    </row>
    <row r="180" spans="1:42" ht="17">
      <c r="A180" s="5" t="s">
        <v>74</v>
      </c>
      <c r="B180" s="33">
        <v>-2192.5971351409798</v>
      </c>
      <c r="C180" s="33" t="s">
        <v>570</v>
      </c>
      <c r="D180" s="33">
        <v>-2194.0908520590501</v>
      </c>
      <c r="E180" s="33">
        <v>-257.48895480628698</v>
      </c>
      <c r="F180" s="4">
        <v>-10.49304180783</v>
      </c>
      <c r="G180" s="4" t="s">
        <v>468</v>
      </c>
      <c r="H180" s="28">
        <f>627.5095*(D178-D179)</f>
        <v>-6.5774285625861886</v>
      </c>
      <c r="I180" s="39">
        <f>627.5095*(F178-F179)</f>
        <v>-18.000420009742829</v>
      </c>
      <c r="J180" s="39">
        <f t="shared" si="29"/>
        <v>273.66956308933624</v>
      </c>
      <c r="K180" s="39">
        <f t="shared" si="30"/>
        <v>11.42299144715664</v>
      </c>
      <c r="L180" s="33">
        <v>-2182.0922319177598</v>
      </c>
      <c r="M180" s="33">
        <v>-2188.018601300842</v>
      </c>
      <c r="N180" s="33">
        <v>-2188.2796835018062</v>
      </c>
      <c r="O180" s="270" t="s">
        <v>568</v>
      </c>
      <c r="P180" s="4">
        <f>30*AJ119+51*AJ122+2*AJ128+2*AJ129+2*AJ132+AJ134</f>
        <v>-2178.4793260035999</v>
      </c>
      <c r="Q180" s="4">
        <f>30*AK119+51*AK122+2*AK128+2*AK129+2*AK132+AK134</f>
        <v>-2179.7013178317311</v>
      </c>
      <c r="R180" s="4">
        <f>30*AN119+51*AN122+2*AN128+2*AN129+2*AN132+AN134</f>
        <v>-2171.6580449464004</v>
      </c>
      <c r="S180" s="4">
        <f>30*AO119+51*AO122+2*AO128+2*AO129+2*AO132+AO134</f>
        <v>-2174.5043516000001</v>
      </c>
      <c r="T180" s="4">
        <f>30*AP119+51*AP122+2*AP128+2*AP129+2*AP132+AP134</f>
        <v>-2174.5445546999999</v>
      </c>
      <c r="U180" s="4"/>
      <c r="V180" s="264">
        <f t="shared" si="31"/>
        <v>14.117809137379936</v>
      </c>
      <c r="W180" s="267">
        <f t="shared" si="32"/>
        <v>14.389534227319018</v>
      </c>
      <c r="X180" s="267">
        <f t="shared" si="36"/>
        <v>10.434186971359395</v>
      </c>
      <c r="Y180" s="266">
        <f t="shared" si="37"/>
        <v>13.514249700841901</v>
      </c>
      <c r="Z180" s="266">
        <f t="shared" si="38"/>
        <v>13.735128801806241</v>
      </c>
      <c r="AA180" s="33">
        <f t="shared" si="39"/>
        <v>75.967157803334501</v>
      </c>
      <c r="AB180" s="33">
        <f t="shared" si="40"/>
        <v>1.6081327241379229</v>
      </c>
      <c r="AC180" s="28">
        <f t="shared" si="28"/>
        <v>1.8883522263229525E-2</v>
      </c>
      <c r="AD180" s="28" t="s">
        <v>120</v>
      </c>
      <c r="AE180" s="28">
        <f>(Z178-Z179-Y178+Y179)*627.5095</f>
        <v>3.0467861980975761</v>
      </c>
      <c r="AF180" s="28"/>
      <c r="AG180" s="28">
        <f>AB178-AB179</f>
        <v>3.2875778801741973E-2</v>
      </c>
      <c r="AH180" s="28">
        <f>AC178-AC179</f>
        <v>-1.0961431351753925E-3</v>
      </c>
      <c r="AI180"/>
      <c r="AJ180"/>
      <c r="AK180"/>
      <c r="AL180"/>
      <c r="AM180" s="4"/>
      <c r="AN180"/>
      <c r="AO180"/>
      <c r="AP180"/>
    </row>
    <row r="181" spans="1:42" ht="17">
      <c r="A181" s="5" t="s">
        <v>75</v>
      </c>
      <c r="B181" s="33">
        <v>-1127.77266102607</v>
      </c>
      <c r="C181" s="33" t="s">
        <v>571</v>
      </c>
      <c r="D181" s="33">
        <v>-1128.3499263676999</v>
      </c>
      <c r="E181" s="33">
        <v>-106.642632517767</v>
      </c>
      <c r="F181" s="4">
        <v>-4.1533124724099997</v>
      </c>
      <c r="G181" s="4" t="s">
        <v>461</v>
      </c>
      <c r="H181" s="39">
        <f>627.5095*(D183-D182)</f>
        <v>19.344004476993845</v>
      </c>
      <c r="I181" s="39">
        <f>627.5095*(F183-F182)</f>
        <v>14.206292447418091</v>
      </c>
      <c r="J181" s="39">
        <f t="shared" si="29"/>
        <v>73.440287218263805</v>
      </c>
      <c r="K181" s="39">
        <f t="shared" si="30"/>
        <v>5.1377120295757539</v>
      </c>
      <c r="L181" s="33">
        <v>-1123.61615293563</v>
      </c>
      <c r="M181" s="33">
        <v>-1125.6380057347355</v>
      </c>
      <c r="N181" s="33">
        <v>-1125.7163255360244</v>
      </c>
      <c r="O181" s="270" t="s">
        <v>572</v>
      </c>
      <c r="P181" s="4">
        <f>7*AJ119+22*AJ122+AJ129+AJ130+2*AJ132</f>
        <v>-1123.1794919604008</v>
      </c>
      <c r="Q181" s="4">
        <f>7*AK119+22*AK122+AK129+AK130+2*AK132</f>
        <v>-1123.6215474679448</v>
      </c>
      <c r="R181" s="4">
        <f>7*AN119+22*AN122+AN129+AN130+2*AN132</f>
        <v>-1120.2474683291</v>
      </c>
      <c r="S181" s="4">
        <f>7*AO119+22*AO122+AO129+AO130+2*AO132</f>
        <v>-1121.2562996000001</v>
      </c>
      <c r="T181" s="4">
        <f>7*AP119+22*AP122+AP129+AP130+2*AP132</f>
        <v>-1121.2720150999999</v>
      </c>
      <c r="U181" s="4"/>
      <c r="V181" s="264">
        <f t="shared" si="31"/>
        <v>4.5931690656691444</v>
      </c>
      <c r="W181" s="267">
        <f t="shared" si="32"/>
        <v>4.728378899755171</v>
      </c>
      <c r="X181" s="267">
        <f t="shared" si="36"/>
        <v>3.368684606529996</v>
      </c>
      <c r="Y181" s="266">
        <f t="shared" si="37"/>
        <v>4.3817061347353956</v>
      </c>
      <c r="Z181" s="266">
        <f t="shared" si="38"/>
        <v>4.4443104360245798</v>
      </c>
      <c r="AA181" s="33">
        <f t="shared" si="39"/>
        <v>75.797689090847413</v>
      </c>
      <c r="AB181" s="33">
        <f t="shared" si="40"/>
        <v>1.4086392521487199</v>
      </c>
      <c r="AC181" s="28">
        <f t="shared" si="28"/>
        <v>2.8595389022869462E-2</v>
      </c>
      <c r="AD181" s="28" t="s">
        <v>118</v>
      </c>
      <c r="AE181" s="28">
        <f>(Z183-Z182-Y183+Y182)*627.5095</f>
        <v>-0.79463528417744989</v>
      </c>
      <c r="AF181" s="28" t="str">
        <f>A181</f>
        <v>26_end</v>
      </c>
      <c r="AG181" s="28">
        <f>AB183-AB182</f>
        <v>-1.730711623273784E-2</v>
      </c>
      <c r="AH181" s="28">
        <f>AC183-AC182</f>
        <v>2.4865900591133916E-3</v>
      </c>
      <c r="AI181"/>
      <c r="AJ181"/>
      <c r="AK181"/>
      <c r="AL181"/>
      <c r="AM181" s="4"/>
      <c r="AN181"/>
      <c r="AO181"/>
      <c r="AP181"/>
    </row>
    <row r="182" spans="1:42" ht="17">
      <c r="A182" s="5" t="s">
        <v>76</v>
      </c>
      <c r="B182" s="33">
        <v>-1127.8140552083401</v>
      </c>
      <c r="C182" s="33" t="s">
        <v>573</v>
      </c>
      <c r="D182" s="33">
        <v>-1128.3807831182401</v>
      </c>
      <c r="E182" s="33">
        <v>-106.61761546813101</v>
      </c>
      <c r="F182" s="4">
        <v>-4.1748200793540002</v>
      </c>
      <c r="G182" s="4" t="s">
        <v>465</v>
      </c>
      <c r="H182" s="33">
        <f>627.5095*(D183-D181)</f>
        <v>-1.8899626064263431E-2</v>
      </c>
      <c r="I182" s="39">
        <f>627.5095*(F183-F181)</f>
        <v>0.71006476779177363</v>
      </c>
      <c r="J182" s="39">
        <f t="shared" ref="J182:J210" si="41">I182/H182*100</f>
        <v>-3757.0307760448636</v>
      </c>
      <c r="K182" s="39">
        <f t="shared" ref="K182:K210" si="42">H182-I182</f>
        <v>-0.72896439385603706</v>
      </c>
      <c r="L182" s="33">
        <v>-1123.6353077277599</v>
      </c>
      <c r="M182" s="33">
        <v>-1125.6718690462262</v>
      </c>
      <c r="N182" s="33">
        <v>-1125.7513662507831</v>
      </c>
      <c r="O182" s="270" t="s">
        <v>572</v>
      </c>
      <c r="P182" s="4">
        <f>7*AJ119+22*AJ122+AJ129+AJ130+2*AJ132</f>
        <v>-1123.1794919604008</v>
      </c>
      <c r="Q182" s="4">
        <f>7*AK119+22*AK122+AK129+AK130+2*AK132</f>
        <v>-1123.6215474679448</v>
      </c>
      <c r="R182" s="4">
        <f>7*AN119+22*AN122+AN129+AN130+2*AN132</f>
        <v>-1120.2474683291</v>
      </c>
      <c r="S182" s="4">
        <f>7*AO119+22*AO122+AO129+AO130+2*AO132</f>
        <v>-1121.2562996000001</v>
      </c>
      <c r="T182" s="4">
        <f>7*AP119+22*AP122+AP129+AP130+2*AP132</f>
        <v>-1121.2720150999999</v>
      </c>
      <c r="U182" s="4"/>
      <c r="V182" s="264">
        <f t="shared" ref="V182:V214" si="43">P182-B182</f>
        <v>4.6345632479392407</v>
      </c>
      <c r="W182" s="267">
        <f t="shared" ref="W182:W214" si="44">Q182-D182</f>
        <v>4.7592356502952953</v>
      </c>
      <c r="X182" s="267">
        <f t="shared" si="36"/>
        <v>3.3878393986599349</v>
      </c>
      <c r="Y182" s="266">
        <f t="shared" si="37"/>
        <v>4.4155694462260726</v>
      </c>
      <c r="Z182" s="266">
        <f t="shared" si="38"/>
        <v>4.4793511507832591</v>
      </c>
      <c r="AA182" s="33">
        <f t="shared" si="39"/>
        <v>75.632369167296417</v>
      </c>
      <c r="AB182" s="33">
        <f t="shared" si="40"/>
        <v>1.4239049900348533</v>
      </c>
      <c r="AC182" s="28">
        <f t="shared" si="28"/>
        <v>2.6195887641814724E-2</v>
      </c>
      <c r="AD182" s="28" t="s">
        <v>119</v>
      </c>
      <c r="AE182" s="28">
        <f>(Z183-Z181-Y183+Y181)*627.5095</f>
        <v>-5.5803548174955378E-2</v>
      </c>
      <c r="AF182" s="28"/>
      <c r="AG182" s="28">
        <f>AB183-AB181</f>
        <v>-2.0413783466044499E-3</v>
      </c>
      <c r="AH182" s="28">
        <f>AC183-AC181</f>
        <v>8.7088678058653418E-5</v>
      </c>
      <c r="AI182"/>
      <c r="AJ182"/>
      <c r="AK182"/>
      <c r="AL182"/>
      <c r="AM182" s="4"/>
      <c r="AN182"/>
      <c r="AO182"/>
      <c r="AP182"/>
    </row>
    <row r="183" spans="1:42" ht="17">
      <c r="A183" s="5" t="s">
        <v>77</v>
      </c>
      <c r="B183" s="33">
        <v>-1127.7722784923999</v>
      </c>
      <c r="C183" s="33" t="s">
        <v>574</v>
      </c>
      <c r="D183" s="33">
        <v>-1128.34995648617</v>
      </c>
      <c r="E183" s="33">
        <v>-106.641299871578</v>
      </c>
      <c r="F183" s="4">
        <v>-4.1521809122219997</v>
      </c>
      <c r="G183" s="4" t="s">
        <v>468</v>
      </c>
      <c r="H183" s="28">
        <f>627.5095*(D181-D182)</f>
        <v>19.36290410305811</v>
      </c>
      <c r="I183" s="39">
        <f>627.5095*(F181-F182)</f>
        <v>13.496227679626317</v>
      </c>
      <c r="J183" s="39">
        <f t="shared" si="41"/>
        <v>69.701464242105956</v>
      </c>
      <c r="K183" s="39">
        <f t="shared" si="42"/>
        <v>5.8666764234317927</v>
      </c>
      <c r="L183" s="33">
        <v>-1123.6169053765</v>
      </c>
      <c r="M183" s="33">
        <v>-1125.6382223885485</v>
      </c>
      <c r="N183" s="33">
        <v>-1125.7164532612264</v>
      </c>
      <c r="O183" s="270" t="s">
        <v>572</v>
      </c>
      <c r="P183" s="4">
        <f>7*AJ119+22*AJ122+AJ129+AJ130+2*AJ132</f>
        <v>-1123.1794919604008</v>
      </c>
      <c r="Q183" s="4">
        <f>7*AK119+22*AK122+AK129+AK130+2*AK132</f>
        <v>-1123.6215474679448</v>
      </c>
      <c r="R183" s="4">
        <f>7*AN119+22*AN122+AN129+AN130+2*AN132</f>
        <v>-1120.2474683291</v>
      </c>
      <c r="S183" s="4">
        <f>7*AO119+22*AO122+AO129+AO130+2*AO132</f>
        <v>-1121.2562996000001</v>
      </c>
      <c r="T183" s="4">
        <f>7*AP119+22*AP122+AP129+AP130+2*AP132</f>
        <v>-1121.2720150999999</v>
      </c>
      <c r="U183" s="4"/>
      <c r="V183" s="264">
        <f t="shared" si="43"/>
        <v>4.5927865319990815</v>
      </c>
      <c r="W183" s="267">
        <f t="shared" si="44"/>
        <v>4.728409018225193</v>
      </c>
      <c r="X183" s="267">
        <f t="shared" si="36"/>
        <v>3.3694370473999697</v>
      </c>
      <c r="Y183" s="266">
        <f t="shared" si="37"/>
        <v>4.3819227885483087</v>
      </c>
      <c r="Z183" s="266">
        <f t="shared" si="38"/>
        <v>4.4444381612265715</v>
      </c>
      <c r="AA183" s="33">
        <f t="shared" si="39"/>
        <v>75.812440744367933</v>
      </c>
      <c r="AB183" s="33">
        <f t="shared" si="40"/>
        <v>1.4065978738021154</v>
      </c>
      <c r="AC183" s="28">
        <f t="shared" ref="AC183:AC214" si="45">(W183-V183)/W183</f>
        <v>2.8682477700928116E-2</v>
      </c>
      <c r="AD183" s="28" t="s">
        <v>120</v>
      </c>
      <c r="AE183" s="28">
        <f>(Z181-Z182-Y181+Y182)*627.5095</f>
        <v>-0.73883173600249452</v>
      </c>
      <c r="AF183" s="28"/>
      <c r="AG183" s="28">
        <f>AB181-AB182</f>
        <v>-1.526573788613339E-2</v>
      </c>
      <c r="AH183" s="28">
        <f>AC181-AC182</f>
        <v>2.3995013810547382E-3</v>
      </c>
      <c r="AI183"/>
      <c r="AJ183"/>
      <c r="AK183"/>
      <c r="AL183"/>
      <c r="AM183" s="4"/>
      <c r="AN183"/>
      <c r="AO183"/>
      <c r="AP183"/>
    </row>
    <row r="184" spans="1:42" ht="17">
      <c r="A184" s="5" t="s">
        <v>78</v>
      </c>
      <c r="B184" s="33">
        <v>-1209.7305682116701</v>
      </c>
      <c r="C184" s="33" t="s">
        <v>575</v>
      </c>
      <c r="D184" s="33">
        <v>-1210.3633355111999</v>
      </c>
      <c r="E184" s="33">
        <v>-118.60485328423501</v>
      </c>
      <c r="F184" s="4">
        <v>-4.680817654438</v>
      </c>
      <c r="G184" s="4" t="s">
        <v>461</v>
      </c>
      <c r="H184" s="39">
        <f>627.5095*(D186-D185)</f>
        <v>13.710508234438123</v>
      </c>
      <c r="I184" s="39">
        <f>627.5095*(F186-F185)</f>
        <v>1.6961488336284145</v>
      </c>
      <c r="J184" s="39">
        <f t="shared" si="41"/>
        <v>12.371159439356299</v>
      </c>
      <c r="K184" s="39">
        <f t="shared" si="42"/>
        <v>12.014359400809708</v>
      </c>
      <c r="L184" s="33">
        <v>-1205.0460196834499</v>
      </c>
      <c r="M184" s="33">
        <v>-1207.3869311551018</v>
      </c>
      <c r="N184" s="33">
        <v>-1207.4758826147529</v>
      </c>
      <c r="O184" s="270" t="s">
        <v>576</v>
      </c>
      <c r="P184" s="4">
        <f>7*AJ119+26*AJ122+AJ118+AJ128+AJ130+AJ129+2*AJ132</f>
        <v>-1204.313350848282</v>
      </c>
      <c r="Q184" s="4">
        <f>7*AK119+26*AK122+AK118+AK128+AK130+AK129+2*AK132</f>
        <v>-1204.8065216893729</v>
      </c>
      <c r="R184" s="4">
        <f>7*AN119+26*AN122+AN118+AN128+AN130+AN129+2*AN132</f>
        <v>-1201.0816697328</v>
      </c>
      <c r="S184" s="4">
        <f>7*AO119+26*AO122+AO118+AO128+AO130+AO129+2*AO132</f>
        <v>-1202.2318721000001</v>
      </c>
      <c r="T184" s="4">
        <f>7*AP119+26*AP122+AP118+AP128+AP130+AP129+2*AP132</f>
        <v>-1202.2491499</v>
      </c>
      <c r="U184" s="4"/>
      <c r="V184" s="264">
        <f t="shared" si="43"/>
        <v>5.4172173633880902</v>
      </c>
      <c r="W184" s="267">
        <f t="shared" si="44"/>
        <v>5.5568138218270633</v>
      </c>
      <c r="X184" s="267">
        <f t="shared" si="36"/>
        <v>3.9643499506498756</v>
      </c>
      <c r="Y184" s="266">
        <f t="shared" si="37"/>
        <v>5.1550590551016739</v>
      </c>
      <c r="Z184" s="266">
        <f t="shared" si="38"/>
        <v>5.2267327147528704</v>
      </c>
      <c r="AA184" s="33">
        <f t="shared" si="39"/>
        <v>75.847573752148861</v>
      </c>
      <c r="AB184" s="33">
        <f t="shared" si="40"/>
        <v>1.3712899350849108</v>
      </c>
      <c r="AC184" s="28">
        <f t="shared" si="45"/>
        <v>2.5121672763381186E-2</v>
      </c>
      <c r="AD184" s="28" t="s">
        <v>118</v>
      </c>
      <c r="AE184" s="28">
        <f>(Z186-Z185-Y186+Y185)*627.5095</f>
        <v>-0.4257099578365785</v>
      </c>
      <c r="AF184" s="28" t="str">
        <f>A184</f>
        <v>27_end</v>
      </c>
      <c r="AG184" s="28">
        <f>AB186-AB185</f>
        <v>-6.2197998656341458E-3</v>
      </c>
      <c r="AH184" s="28">
        <f>AC186-AC185</f>
        <v>4.0837423640091228E-4</v>
      </c>
      <c r="AI184"/>
      <c r="AJ184"/>
      <c r="AK184"/>
      <c r="AL184"/>
      <c r="AM184" s="4"/>
      <c r="AN184"/>
      <c r="AO184"/>
      <c r="AP184"/>
    </row>
    <row r="185" spans="1:42" ht="17">
      <c r="A185" s="5" t="s">
        <v>79</v>
      </c>
      <c r="B185" s="33">
        <v>-1209.7545009394501</v>
      </c>
      <c r="C185" s="33" t="s">
        <v>577</v>
      </c>
      <c r="D185" s="33">
        <v>-1210.3813644269801</v>
      </c>
      <c r="E185" s="33">
        <v>-118.6317407766</v>
      </c>
      <c r="F185" s="4">
        <v>-4.687353539249</v>
      </c>
      <c r="G185" s="4" t="s">
        <v>465</v>
      </c>
      <c r="H185" s="33">
        <f>627.5095*(D186-D184)</f>
        <v>2.3971923076764732</v>
      </c>
      <c r="I185" s="39">
        <f>627.5095*(F186-F184)</f>
        <v>-2.405180976179778</v>
      </c>
      <c r="J185" s="39">
        <f t="shared" si="41"/>
        <v>-100.33325104864232</v>
      </c>
      <c r="K185" s="39">
        <f t="shared" si="42"/>
        <v>4.8023732838562516</v>
      </c>
      <c r="L185" s="33">
        <v>-1205.0639158358699</v>
      </c>
      <c r="M185" s="33">
        <v>-1207.4101385734389</v>
      </c>
      <c r="N185" s="33">
        <v>-1207.4995786128018</v>
      </c>
      <c r="O185" s="270" t="s">
        <v>576</v>
      </c>
      <c r="P185" s="4">
        <f>7*AJ119+26*AJ122+AJ118+AJ128+AJ130+AJ129+2*AJ132</f>
        <v>-1204.313350848282</v>
      </c>
      <c r="Q185" s="4">
        <f>7*AK119+26*AK122+AK118+AK128+AK130+AK129+2*AK132</f>
        <v>-1204.8065216893729</v>
      </c>
      <c r="R185" s="4">
        <f>7*AN119+26*AN122+AN118+AN128+AN130+AN129+2*AN132</f>
        <v>-1201.0816697328</v>
      </c>
      <c r="S185" s="4">
        <f>7*AO119+26*AO122+AO118+AO128+AO130+AO129+2*AO132</f>
        <v>-1202.2318721000001</v>
      </c>
      <c r="T185" s="4">
        <f>7*AP119+26*AP122+AP118+AP128+AP130+AP129+2*AP132</f>
        <v>-1202.2491499</v>
      </c>
      <c r="U185" s="4"/>
      <c r="V185" s="264">
        <f t="shared" si="43"/>
        <v>5.4411500911680832</v>
      </c>
      <c r="W185" s="267">
        <f t="shared" si="44"/>
        <v>5.5748427376072414</v>
      </c>
      <c r="X185" s="267">
        <f t="shared" si="36"/>
        <v>3.9822461030698832</v>
      </c>
      <c r="Y185" s="266">
        <f t="shared" si="37"/>
        <v>5.1782664734387254</v>
      </c>
      <c r="Z185" s="266">
        <f t="shared" si="38"/>
        <v>5.2504287128017495</v>
      </c>
      <c r="AA185" s="33">
        <f t="shared" si="39"/>
        <v>75.846113163297574</v>
      </c>
      <c r="AB185" s="33">
        <f t="shared" si="40"/>
        <v>1.3744066115415687</v>
      </c>
      <c r="AC185" s="28">
        <f t="shared" si="45"/>
        <v>2.3981420235818146E-2</v>
      </c>
      <c r="AD185" s="28" t="s">
        <v>119</v>
      </c>
      <c r="AE185" s="28">
        <f>(Z186-Z184-Y186+Y184)*627.5095</f>
        <v>-0.11912154715743634</v>
      </c>
      <c r="AF185" s="28"/>
      <c r="AG185" s="28">
        <f>AB186-AB184</f>
        <v>-3.1031234089762272E-3</v>
      </c>
      <c r="AH185" s="28">
        <f>AC186-AC184</f>
        <v>-7.3187829116212744E-4</v>
      </c>
      <c r="AI185"/>
      <c r="AJ185"/>
      <c r="AK185"/>
      <c r="AL185"/>
      <c r="AM185" s="4"/>
      <c r="AN185"/>
      <c r="AO185"/>
      <c r="AP185"/>
    </row>
    <row r="186" spans="1:42" ht="17">
      <c r="A186" s="5" t="s">
        <v>80</v>
      </c>
      <c r="B186" s="33">
        <v>-1209.7309081272599</v>
      </c>
      <c r="C186" s="33" t="s">
        <v>578</v>
      </c>
      <c r="D186" s="33">
        <v>-1210.35951534225</v>
      </c>
      <c r="E186" s="33">
        <v>-118.62309803956001</v>
      </c>
      <c r="F186" s="4">
        <v>-4.6846505541410002</v>
      </c>
      <c r="G186" s="4" t="s">
        <v>468</v>
      </c>
      <c r="H186" s="28">
        <f>627.5095*(D184-D185)</f>
        <v>11.31331592676165</v>
      </c>
      <c r="I186" s="39">
        <f>627.5095*(F184-F185)</f>
        <v>4.1013298098081927</v>
      </c>
      <c r="J186" s="39">
        <f t="shared" si="41"/>
        <v>36.252234414372687</v>
      </c>
      <c r="K186" s="39">
        <f t="shared" si="42"/>
        <v>7.2119861169534571</v>
      </c>
      <c r="L186" s="33">
        <v>-1205.0430004862601</v>
      </c>
      <c r="M186" s="33">
        <v>-1207.385100773871</v>
      </c>
      <c r="N186" s="33">
        <v>-1207.4738624012612</v>
      </c>
      <c r="O186" s="270" t="s">
        <v>576</v>
      </c>
      <c r="P186" s="4">
        <f>7*AJ119+26*AJ122+AJ118+AJ128+AJ130+AJ129+2*AJ132</f>
        <v>-1204.313350848282</v>
      </c>
      <c r="Q186" s="4">
        <f>7*AK119+26*AK122+AK118+AK128+AK130+AK129+2*AK132</f>
        <v>-1204.8065216893729</v>
      </c>
      <c r="R186" s="4">
        <f>7*AN119+26*AN122+AN118+AN128+AN130+AN129+2*AN132</f>
        <v>-1201.0816697328</v>
      </c>
      <c r="S186" s="4">
        <f>7*AO119+26*AO122+AO118+AO128+AO130+AO129+2*AO132</f>
        <v>-1202.2318721000001</v>
      </c>
      <c r="T186" s="4">
        <f>7*AP119+26*AP122+AP118+AP128+AP130+AP129+2*AP132</f>
        <v>-1202.2491499</v>
      </c>
      <c r="U186" s="4"/>
      <c r="V186" s="264">
        <f t="shared" si="43"/>
        <v>5.417557278977938</v>
      </c>
      <c r="W186" s="267">
        <f t="shared" si="44"/>
        <v>5.5529936528771486</v>
      </c>
      <c r="X186" s="267">
        <f t="shared" si="36"/>
        <v>3.9613307534600608</v>
      </c>
      <c r="Y186" s="266">
        <f t="shared" si="37"/>
        <v>5.153228673870899</v>
      </c>
      <c r="Z186" s="266">
        <f t="shared" si="38"/>
        <v>5.2247125012611377</v>
      </c>
      <c r="AA186" s="33">
        <f t="shared" si="39"/>
        <v>75.8191144968049</v>
      </c>
      <c r="AB186" s="33">
        <f t="shared" si="40"/>
        <v>1.3681868116759346</v>
      </c>
      <c r="AC186" s="28">
        <f t="shared" si="45"/>
        <v>2.4389794472219058E-2</v>
      </c>
      <c r="AD186" s="28" t="s">
        <v>120</v>
      </c>
      <c r="AE186" s="28">
        <f>(Z184-Z185-Y184+Y185)*627.5095</f>
        <v>-0.30658841067914216</v>
      </c>
      <c r="AF186" s="28"/>
      <c r="AG186" s="28">
        <f>AB184-AB185</f>
        <v>-3.1166764566579186E-3</v>
      </c>
      <c r="AH186" s="28">
        <f>AC184-AC185</f>
        <v>1.1402525275630397E-3</v>
      </c>
      <c r="AI186"/>
      <c r="AJ186"/>
      <c r="AK186"/>
      <c r="AL186"/>
      <c r="AM186" s="4"/>
      <c r="AN186"/>
      <c r="AO186"/>
      <c r="AP186"/>
    </row>
    <row r="187" spans="1:42" ht="17">
      <c r="A187" s="5" t="s">
        <v>81</v>
      </c>
      <c r="B187" s="33">
        <v>-1655.3574648506001</v>
      </c>
      <c r="C187" s="33" t="s">
        <v>579</v>
      </c>
      <c r="D187" s="33">
        <v>-1656.4009143103001</v>
      </c>
      <c r="E187" s="33">
        <v>-176.98687393560101</v>
      </c>
      <c r="F187" s="4">
        <v>-7.0069335479969999</v>
      </c>
      <c r="G187" s="4" t="s">
        <v>461</v>
      </c>
      <c r="H187" s="39">
        <f>627.5095*(D189-D188)</f>
        <v>22.003239386558601</v>
      </c>
      <c r="I187" s="39">
        <f>627.5095*(F189-F188)</f>
        <v>-6.4304897049657601</v>
      </c>
      <c r="J187" s="39">
        <f t="shared" si="41"/>
        <v>-29.225195399610275</v>
      </c>
      <c r="K187" s="39">
        <f t="shared" si="42"/>
        <v>28.433729091524363</v>
      </c>
      <c r="L187" s="33">
        <v>-1648.34483761924</v>
      </c>
      <c r="M187" s="33">
        <v>-1652.0626518055121</v>
      </c>
      <c r="N187" s="33">
        <v>-1652.2202888314482</v>
      </c>
      <c r="O187" s="270" t="s">
        <v>580</v>
      </c>
      <c r="P187" s="4">
        <f>17*AJ119+30*AJ122+AJ123+AJ128+2*AJ129+2*AJ132</f>
        <v>-1648.2612600445959</v>
      </c>
      <c r="Q187" s="4">
        <f>17*AK119+30*AK122+AK123+AK128+2*AK129+2*AK132</f>
        <v>-1649.0564730965953</v>
      </c>
      <c r="R187" s="4">
        <f>17*AN119+30*AN122+AN123+AN128+2*AN129+2*AN132</f>
        <v>-1643.3463321458</v>
      </c>
      <c r="S187" s="4">
        <f>17*AO119+30*AO122+AO123+AO128+2*AO129+2*AO132</f>
        <v>-1645.2732959</v>
      </c>
      <c r="T187" s="4">
        <f>17*AP119+30*AP122+AP123+AP128+2*AP129+2*AP132</f>
        <v>-1645.3022465999998</v>
      </c>
      <c r="U187" s="4"/>
      <c r="V187" s="264">
        <f t="shared" si="43"/>
        <v>7.0962048060041525</v>
      </c>
      <c r="W187" s="267">
        <f t="shared" si="44"/>
        <v>7.3444412137048403</v>
      </c>
      <c r="X187" s="267">
        <f t="shared" si="36"/>
        <v>4.998505473439991</v>
      </c>
      <c r="Y187" s="266">
        <f t="shared" si="37"/>
        <v>6.7893559055121386</v>
      </c>
      <c r="Z187" s="266">
        <f t="shared" si="38"/>
        <v>6.9180422314484531</v>
      </c>
      <c r="AA187" s="33">
        <f t="shared" si="39"/>
        <v>72.253179529860105</v>
      </c>
      <c r="AB187" s="33">
        <f t="shared" si="40"/>
        <v>1.8601552524690355</v>
      </c>
      <c r="AC187" s="28">
        <f t="shared" si="45"/>
        <v>3.3799223178132984E-2</v>
      </c>
      <c r="AD187" s="28" t="s">
        <v>118</v>
      </c>
      <c r="AE187" s="28">
        <f>(Z189-Z188-Y189+Y188)*627.5095</f>
        <v>1.9463110324023922</v>
      </c>
      <c r="AF187" s="28" t="str">
        <f>A187</f>
        <v>28_end</v>
      </c>
      <c r="AG187" s="28">
        <f>AB189-AB188</f>
        <v>5.8761385148842438E-2</v>
      </c>
      <c r="AH187" s="28">
        <f>AC189-AC188</f>
        <v>3.5062550206172577E-3</v>
      </c>
      <c r="AI187"/>
      <c r="AJ187"/>
      <c r="AK187"/>
      <c r="AL187"/>
      <c r="AM187" s="4"/>
      <c r="AN187"/>
      <c r="AO187"/>
      <c r="AP187"/>
    </row>
    <row r="188" spans="1:42" ht="17">
      <c r="A188" s="5" t="s">
        <v>82</v>
      </c>
      <c r="B188" s="33">
        <v>-1655.3747992885101</v>
      </c>
      <c r="C188" s="33" t="s">
        <v>581</v>
      </c>
      <c r="D188" s="33">
        <v>-1656.4227248945199</v>
      </c>
      <c r="E188" s="33">
        <v>-176.995800258966</v>
      </c>
      <c r="F188" s="4">
        <v>-7.0039947465030004</v>
      </c>
      <c r="G188" s="4" t="s">
        <v>465</v>
      </c>
      <c r="H188" s="33">
        <f>627.5095*(D189-D187)</f>
        <v>8.3168905880884871</v>
      </c>
      <c r="I188" s="39">
        <f>627.5095*(F189-F187)</f>
        <v>-4.5863638488668812</v>
      </c>
      <c r="J188" s="39">
        <f t="shared" si="41"/>
        <v>-55.145174753597281</v>
      </c>
      <c r="K188" s="39">
        <f t="shared" si="42"/>
        <v>12.903254436955368</v>
      </c>
      <c r="L188" s="33">
        <v>-1648.3648180960599</v>
      </c>
      <c r="M188" s="33">
        <v>-1652.086061345381</v>
      </c>
      <c r="N188" s="33">
        <v>-1652.2443172865289</v>
      </c>
      <c r="O188" s="270" t="s">
        <v>580</v>
      </c>
      <c r="P188" s="4">
        <f>17*AJ119+30*AJ122+AJ123+AJ128+2*AJ129+2*AJ132</f>
        <v>-1648.2612600445959</v>
      </c>
      <c r="Q188" s="4">
        <f>17*AK119+30*AK122+AK123+AK128+2*AK129+2*AK132</f>
        <v>-1649.0564730965953</v>
      </c>
      <c r="R188" s="4">
        <f>17*AN119+30*AN122+AN123+AN128+2*AN129+2*AN132</f>
        <v>-1643.3463321458</v>
      </c>
      <c r="S188" s="4">
        <f>17*AO119+30*AO122+AO123+AO128+2*AO129+2*AO132</f>
        <v>-1645.2732959</v>
      </c>
      <c r="T188" s="4">
        <f>17*AP119+30*AP122+AP123+AP128+2*AP129+2*AP132</f>
        <v>-1645.3022465999998</v>
      </c>
      <c r="U188" s="4"/>
      <c r="V188" s="264">
        <f t="shared" si="43"/>
        <v>7.1135392439141469</v>
      </c>
      <c r="W188" s="267">
        <f t="shared" si="44"/>
        <v>7.3662517979246331</v>
      </c>
      <c r="X188" s="267">
        <f t="shared" si="36"/>
        <v>5.0184859502599011</v>
      </c>
      <c r="Y188" s="266">
        <f t="shared" si="37"/>
        <v>6.8127654453810464</v>
      </c>
      <c r="Z188" s="266">
        <f t="shared" si="38"/>
        <v>6.9420706865291777</v>
      </c>
      <c r="AA188" s="33">
        <f t="shared" si="39"/>
        <v>72.290908244395737</v>
      </c>
      <c r="AB188" s="33">
        <f t="shared" si="40"/>
        <v>1.8626321595809032</v>
      </c>
      <c r="AC188" s="28">
        <f t="shared" si="45"/>
        <v>3.4306803642211281E-2</v>
      </c>
      <c r="AD188" s="28" t="s">
        <v>119</v>
      </c>
      <c r="AE188" s="28">
        <f>(Z189-Z187-Y189+Y187)*627.5095</f>
        <v>2.3346862075119366</v>
      </c>
      <c r="AF188" s="28"/>
      <c r="AG188" s="28">
        <f>AB189-AB187</f>
        <v>6.1238292260710203E-2</v>
      </c>
      <c r="AH188" s="28">
        <f>AC189-AC187</f>
        <v>4.0138354846955548E-3</v>
      </c>
      <c r="AI188"/>
      <c r="AJ188"/>
      <c r="AK188"/>
      <c r="AL188"/>
      <c r="AM188" s="4"/>
      <c r="AN188"/>
      <c r="AO188"/>
      <c r="AP188"/>
    </row>
    <row r="189" spans="1:42" ht="17">
      <c r="A189" s="5" t="s">
        <v>83</v>
      </c>
      <c r="B189" s="33">
        <v>-1655.3152328306201</v>
      </c>
      <c r="C189" s="33" t="s">
        <v>582</v>
      </c>
      <c r="D189" s="33">
        <v>-1656.38766050205</v>
      </c>
      <c r="E189" s="33">
        <v>-176.96464406513601</v>
      </c>
      <c r="F189" s="4">
        <v>-7.0142423837179999</v>
      </c>
      <c r="G189" s="4" t="s">
        <v>468</v>
      </c>
      <c r="H189" s="28">
        <f>627.5095*(D187-D188)</f>
        <v>13.686348798470116</v>
      </c>
      <c r="I189" s="39">
        <f>627.5095*(F187-F188)</f>
        <v>-1.8441258560988785</v>
      </c>
      <c r="J189" s="39">
        <f t="shared" si="41"/>
        <v>-13.474198876949695</v>
      </c>
      <c r="K189" s="39">
        <f t="shared" si="42"/>
        <v>15.530474654568994</v>
      </c>
      <c r="L189" s="33">
        <v>-1648.2946084210801</v>
      </c>
      <c r="M189" s="33">
        <v>-1652.032079288899</v>
      </c>
      <c r="N189" s="33">
        <v>-1652.193436873978</v>
      </c>
      <c r="O189" s="270" t="s">
        <v>580</v>
      </c>
      <c r="P189" s="4">
        <f>17*AJ119+30*AJ122+AJ123+AJ128+2*AJ129+2*AJ132</f>
        <v>-1648.2612600445959</v>
      </c>
      <c r="Q189" s="4">
        <f>17*AK119+30*AK122+AK123+AK128+2*AK129+2*AK132</f>
        <v>-1649.0564730965953</v>
      </c>
      <c r="R189" s="4">
        <f>17*AN119+30*AN122+AN123+AN128+2*AN129+2*AN132</f>
        <v>-1643.3463321458</v>
      </c>
      <c r="S189" s="4">
        <f>17*AO119+30*AO122+AO123+AO128+2*AO129+2*AO132</f>
        <v>-1645.2732959</v>
      </c>
      <c r="T189" s="4">
        <f>17*AP119+30*AP122+AP123+AP128+2*AP129+2*AP132</f>
        <v>-1645.3022465999998</v>
      </c>
      <c r="U189" s="4"/>
      <c r="V189" s="264">
        <f t="shared" si="43"/>
        <v>7.0539727860241328</v>
      </c>
      <c r="W189" s="267">
        <f t="shared" si="44"/>
        <v>7.3311874054547843</v>
      </c>
      <c r="X189" s="267">
        <f t="shared" si="36"/>
        <v>4.9482762752800227</v>
      </c>
      <c r="Y189" s="266">
        <f t="shared" si="37"/>
        <v>6.758783388899019</v>
      </c>
      <c r="Z189" s="266">
        <f t="shared" si="38"/>
        <v>6.8911902739782818</v>
      </c>
      <c r="AA189" s="33">
        <f t="shared" si="39"/>
        <v>71.805828580370701</v>
      </c>
      <c r="AB189" s="33">
        <f t="shared" si="40"/>
        <v>1.9213935447297457</v>
      </c>
      <c r="AC189" s="28">
        <f t="shared" si="45"/>
        <v>3.7813058662828539E-2</v>
      </c>
      <c r="AD189" s="28" t="s">
        <v>120</v>
      </c>
      <c r="AE189" s="28">
        <f>(Z187-Z188-Y187+Y188)*627.5095</f>
        <v>-0.38837517510954422</v>
      </c>
      <c r="AF189" s="28"/>
      <c r="AG189" s="28">
        <f>AB187-AB188</f>
        <v>-2.4769071118677655E-3</v>
      </c>
      <c r="AH189" s="28">
        <f>AC187-AC188</f>
        <v>-5.0758046407829716E-4</v>
      </c>
      <c r="AI189"/>
      <c r="AJ189"/>
      <c r="AK189"/>
      <c r="AL189"/>
      <c r="AM189" s="4"/>
      <c r="AN189"/>
      <c r="AO189"/>
      <c r="AP189"/>
    </row>
    <row r="190" spans="1:42" ht="17">
      <c r="A190" s="5" t="s">
        <v>84</v>
      </c>
      <c r="B190" s="33">
        <v>-1656.5886087353599</v>
      </c>
      <c r="C190" s="33" t="s">
        <v>583</v>
      </c>
      <c r="D190" s="33">
        <v>-1657.61677032682</v>
      </c>
      <c r="E190" s="33">
        <v>-177.63398226449999</v>
      </c>
      <c r="F190" s="4">
        <v>-7.063993638016</v>
      </c>
      <c r="G190" s="4" t="s">
        <v>461</v>
      </c>
      <c r="H190" s="39">
        <f>627.5095*(D192-D191)</f>
        <v>9.9995094395592528</v>
      </c>
      <c r="I190" s="39">
        <f>627.5095*(F192-F191)</f>
        <v>-3.7304843458996397</v>
      </c>
      <c r="J190" s="39">
        <f t="shared" si="41"/>
        <v>-37.306673576819662</v>
      </c>
      <c r="K190" s="39">
        <f t="shared" si="42"/>
        <v>13.729993785458893</v>
      </c>
      <c r="L190" s="33">
        <v>-1649.52242617354</v>
      </c>
      <c r="M190" s="33">
        <v>-1653.2797745044859</v>
      </c>
      <c r="N190" s="33">
        <v>-1653.4370870707928</v>
      </c>
      <c r="O190" s="270" t="s">
        <v>584</v>
      </c>
      <c r="P190" s="4">
        <f>17*AJ119+30*AJ122+AJ123+AJ128+2*AJ129+2*AJ132</f>
        <v>-1648.2612600445959</v>
      </c>
      <c r="Q190" s="4">
        <f>17*AK119+30*AK122+AK123+AK128+2*AK129+2*AK132</f>
        <v>-1649.0564730965953</v>
      </c>
      <c r="R190" s="4">
        <f>17*AN119+30*AN122+AN123+AN128+2*AN129+2*AN132</f>
        <v>-1643.3463321458</v>
      </c>
      <c r="S190" s="4">
        <f>17*AO119+30*AO122+AO123+AO128+2*AO129+2*AO132</f>
        <v>-1645.2732959</v>
      </c>
      <c r="T190" s="4">
        <f>17*AP119+30*AP122+AP123+AP128+2*AP129+2*AP132</f>
        <v>-1645.3022465999998</v>
      </c>
      <c r="U190" s="4"/>
      <c r="V190" s="264">
        <f t="shared" si="43"/>
        <v>8.3273486907639835</v>
      </c>
      <c r="W190" s="267">
        <f t="shared" si="44"/>
        <v>8.5602972302247053</v>
      </c>
      <c r="X190" s="267">
        <f t="shared" si="36"/>
        <v>6.1760940277399641</v>
      </c>
      <c r="Y190" s="266">
        <f t="shared" si="37"/>
        <v>8.006478604485892</v>
      </c>
      <c r="Z190" s="266">
        <f t="shared" si="38"/>
        <v>8.1348404707930513</v>
      </c>
      <c r="AA190" s="33">
        <f t="shared" si="39"/>
        <v>75.921513764336524</v>
      </c>
      <c r="AB190" s="33">
        <f t="shared" si="40"/>
        <v>1.5779272718134265</v>
      </c>
      <c r="AC190" s="28">
        <f t="shared" si="45"/>
        <v>2.7212669513183126E-2</v>
      </c>
      <c r="AD190" s="28" t="s">
        <v>118</v>
      </c>
      <c r="AE190" s="28">
        <f>(Z192-Z191-Y192+Y191)*627.5095</f>
        <v>0.83897847645980672</v>
      </c>
      <c r="AF190" s="28" t="str">
        <f>A190</f>
        <v>29_end</v>
      </c>
      <c r="AG190" s="28">
        <f>AB192-AB191</f>
        <v>2.1498321200693171E-2</v>
      </c>
      <c r="AH190" s="28">
        <f>AC192-AC191</f>
        <v>1.6610142286168118E-3</v>
      </c>
      <c r="AI190"/>
      <c r="AJ190"/>
      <c r="AK190"/>
      <c r="AL190"/>
      <c r="AM190" s="4"/>
      <c r="AN190"/>
      <c r="AO190"/>
      <c r="AP190"/>
    </row>
    <row r="191" spans="1:42" ht="17">
      <c r="A191" s="5" t="s">
        <v>85</v>
      </c>
      <c r="B191" s="33">
        <v>-1656.5602726449599</v>
      </c>
      <c r="C191" s="33" t="s">
        <v>585</v>
      </c>
      <c r="D191" s="33">
        <v>-1657.5934019481499</v>
      </c>
      <c r="E191" s="33">
        <v>-177.64525254211301</v>
      </c>
      <c r="F191" s="4">
        <v>-7.0669123931620001</v>
      </c>
      <c r="G191" s="4" t="s">
        <v>465</v>
      </c>
      <c r="H191" s="33">
        <f>627.5095*(D192-D190)</f>
        <v>24.663389054617198</v>
      </c>
      <c r="I191" s="39">
        <f>627.5095*(F192-F190)</f>
        <v>-5.562030928188622</v>
      </c>
      <c r="J191" s="39">
        <f t="shared" si="41"/>
        <v>-22.551770625973084</v>
      </c>
      <c r="K191" s="39">
        <f t="shared" si="42"/>
        <v>30.225419982805821</v>
      </c>
      <c r="L191" s="33">
        <v>-1649.48952143206</v>
      </c>
      <c r="M191" s="33">
        <v>-1653.250137926696</v>
      </c>
      <c r="N191" s="33">
        <v>-1653.40832581933</v>
      </c>
      <c r="O191" s="270" t="s">
        <v>584</v>
      </c>
      <c r="P191" s="4">
        <f>17*AJ119+30*AJ122+AJ123+AJ128+2*AJ129+2*AJ132</f>
        <v>-1648.2612600445959</v>
      </c>
      <c r="Q191" s="4">
        <f>17*AK119+30*AK122+AK123+AK128+2*AK129+2*AK132</f>
        <v>-1649.0564730965953</v>
      </c>
      <c r="R191" s="4">
        <f>17*AN119+30*AN122+AN123+AN128+2*AN129+2*AN132</f>
        <v>-1643.3463321458</v>
      </c>
      <c r="S191" s="4">
        <f>17*AO119+30*AO122+AO123+AO128+2*AO129+2*AO132</f>
        <v>-1645.2732959</v>
      </c>
      <c r="T191" s="4">
        <f>17*AP119+30*AP122+AP123+AP128+2*AP129+2*AP132</f>
        <v>-1645.3022465999998</v>
      </c>
      <c r="U191" s="4"/>
      <c r="V191" s="264">
        <f t="shared" si="43"/>
        <v>8.2990126003639944</v>
      </c>
      <c r="W191" s="267">
        <f t="shared" si="44"/>
        <v>8.5369288515546486</v>
      </c>
      <c r="X191" s="267">
        <f t="shared" si="36"/>
        <v>6.1431892862599398</v>
      </c>
      <c r="Y191" s="266">
        <f t="shared" si="37"/>
        <v>7.9768420266959765</v>
      </c>
      <c r="Z191" s="266">
        <f t="shared" si="38"/>
        <v>8.1060792193302404</v>
      </c>
      <c r="AA191" s="33">
        <f t="shared" si="39"/>
        <v>75.784964839851597</v>
      </c>
      <c r="AB191" s="33">
        <f t="shared" si="40"/>
        <v>1.5943243229856081</v>
      </c>
      <c r="AC191" s="28">
        <f t="shared" si="45"/>
        <v>2.7869068060386575E-2</v>
      </c>
      <c r="AD191" s="28" t="s">
        <v>119</v>
      </c>
      <c r="AE191" s="28">
        <f>(Z192-Z190-Y192+Y190)*627.5095</f>
        <v>1.3882540623180701</v>
      </c>
      <c r="AF191" s="28"/>
      <c r="AG191" s="28">
        <f>AB192-AB190</f>
        <v>3.7895372372874769E-2</v>
      </c>
      <c r="AH191" s="28">
        <f>AC192-AC190</f>
        <v>2.3174127758202601E-3</v>
      </c>
      <c r="AI191"/>
      <c r="AJ191"/>
      <c r="AK191"/>
      <c r="AL191"/>
      <c r="AM191" s="4"/>
      <c r="AN191"/>
      <c r="AO191"/>
      <c r="AP191"/>
    </row>
    <row r="192" spans="1:42" ht="17">
      <c r="A192" s="5" t="s">
        <v>86</v>
      </c>
      <c r="B192" s="33">
        <v>-1656.5306280214199</v>
      </c>
      <c r="C192" s="33" t="s">
        <v>586</v>
      </c>
      <c r="D192" s="33">
        <v>-1657.57746671619</v>
      </c>
      <c r="E192" s="33">
        <v>-177.62626986086499</v>
      </c>
      <c r="F192" s="4">
        <v>-7.072857298133</v>
      </c>
      <c r="G192" s="4" t="s">
        <v>468</v>
      </c>
      <c r="H192" s="28">
        <f>627.5095*(D190-D191)</f>
        <v>-14.663879615057946</v>
      </c>
      <c r="I192" s="39">
        <f>627.5095*(F190-F191)</f>
        <v>1.831546582288982</v>
      </c>
      <c r="J192" s="39">
        <f t="shared" si="41"/>
        <v>-12.490191070637376</v>
      </c>
      <c r="K192" s="39">
        <f t="shared" si="42"/>
        <v>-16.495426197346927</v>
      </c>
      <c r="L192" s="33">
        <v>-1649.4534424465601</v>
      </c>
      <c r="M192" s="33">
        <v>-1653.2236946037081</v>
      </c>
      <c r="N192" s="33">
        <v>-1653.3832194935931</v>
      </c>
      <c r="O192" s="270" t="s">
        <v>584</v>
      </c>
      <c r="P192" s="4">
        <f>17*AJ119+30*AJ122+AJ123+AJ128+2*AJ129+2*AJ132</f>
        <v>-1648.2612600445959</v>
      </c>
      <c r="Q192" s="4">
        <f>17*AK119+30*AK122+AK123+AK128+2*AK129+2*AK132</f>
        <v>-1649.0564730965953</v>
      </c>
      <c r="R192" s="4">
        <f>17*AN119+30*AN122+AN123+AN128+2*AN129+2*AN132</f>
        <v>-1643.3463321458</v>
      </c>
      <c r="S192" s="4">
        <f>17*AO119+30*AO122+AO123+AO128+2*AO129+2*AO132</f>
        <v>-1645.2732959</v>
      </c>
      <c r="T192" s="4">
        <f>17*AP119+30*AP122+AP123+AP128+2*AP129+2*AP132</f>
        <v>-1645.3022465999998</v>
      </c>
      <c r="U192" s="4"/>
      <c r="V192" s="264">
        <f t="shared" si="43"/>
        <v>8.2693679768240145</v>
      </c>
      <c r="W192" s="267">
        <f t="shared" si="44"/>
        <v>8.5209936195947193</v>
      </c>
      <c r="X192" s="267">
        <f t="shared" si="36"/>
        <v>6.1071103007600414</v>
      </c>
      <c r="Y192" s="266">
        <f t="shared" si="37"/>
        <v>7.9503987037080606</v>
      </c>
      <c r="Z192" s="266">
        <f t="shared" si="38"/>
        <v>8.0809728935932981</v>
      </c>
      <c r="AA192" s="33">
        <f t="shared" si="39"/>
        <v>75.573948597226931</v>
      </c>
      <c r="AB192" s="33">
        <f t="shared" si="40"/>
        <v>1.6158226441863013</v>
      </c>
      <c r="AC192" s="28">
        <f t="shared" si="45"/>
        <v>2.9530082289003386E-2</v>
      </c>
      <c r="AD192" s="28" t="s">
        <v>120</v>
      </c>
      <c r="AE192" s="28">
        <f>(Z190-Z191-Y190+Y191)*627.5095</f>
        <v>-0.5492755858582633</v>
      </c>
      <c r="AF192" s="28"/>
      <c r="AG192" s="28">
        <f>AB190-AB191</f>
        <v>-1.6397051172181598E-2</v>
      </c>
      <c r="AH192" s="28">
        <f>AC190-AC191</f>
        <v>-6.5639854720344823E-4</v>
      </c>
      <c r="AI192"/>
      <c r="AJ192"/>
      <c r="AK192"/>
      <c r="AL192"/>
      <c r="AM192" s="4"/>
      <c r="AN192"/>
      <c r="AO192"/>
      <c r="AP192"/>
    </row>
    <row r="193" spans="1:42" ht="17">
      <c r="A193" s="5" t="s">
        <v>87</v>
      </c>
      <c r="B193" s="33">
        <v>-1063.5439125729399</v>
      </c>
      <c r="C193" s="33" t="s">
        <v>587</v>
      </c>
      <c r="D193" s="33">
        <v>-1064.2074483406</v>
      </c>
      <c r="E193" s="33">
        <v>-122.31782313166801</v>
      </c>
      <c r="F193" s="4">
        <v>-5.2201838399160003</v>
      </c>
      <c r="G193" s="4" t="s">
        <v>461</v>
      </c>
      <c r="H193" s="39">
        <f>627.5095*(D195-D194)</f>
        <v>11.461574207671568</v>
      </c>
      <c r="I193" s="39">
        <f>627.5095*(F195-F194)</f>
        <v>-4.9942799479080922</v>
      </c>
      <c r="J193" s="39">
        <f t="shared" si="41"/>
        <v>-43.57411868053233</v>
      </c>
      <c r="K193" s="39">
        <f t="shared" si="42"/>
        <v>16.455854155579658</v>
      </c>
      <c r="L193" s="33">
        <v>-1058.3196339559399</v>
      </c>
      <c r="M193" s="33">
        <v>-1061.120844366143</v>
      </c>
      <c r="N193" s="33">
        <v>-1061.2322423296221</v>
      </c>
      <c r="O193" s="270" t="s">
        <v>588</v>
      </c>
      <c r="P193" s="4">
        <f>14*AJ119+26*AJ122+AJ128+AJ132+AJ133</f>
        <v>-1056.863726229243</v>
      </c>
      <c r="Q193" s="4">
        <f>14*AK119+26*AK122+AK128+AK132+AK133</f>
        <v>-1057.4220178174919</v>
      </c>
      <c r="R193" s="4">
        <f>14*AN119+26*AN122+AN128+AN132+AN133</f>
        <v>-1053.3283667619</v>
      </c>
      <c r="S193" s="4">
        <f>14*AO119+26*AO122+AO128+AO132+AO133</f>
        <v>-1054.7372403000002</v>
      </c>
      <c r="T193" s="4">
        <f>14*AP119+26*AP122+AP128+AP132+AP133</f>
        <v>-1054.7584162999999</v>
      </c>
      <c r="U193" s="4"/>
      <c r="V193" s="264">
        <f t="shared" si="43"/>
        <v>6.6801863436969597</v>
      </c>
      <c r="W193" s="267">
        <f t="shared" si="44"/>
        <v>6.7854305231080616</v>
      </c>
      <c r="X193" s="267">
        <f t="shared" si="36"/>
        <v>4.9912671940398923</v>
      </c>
      <c r="Y193" s="266">
        <f t="shared" si="37"/>
        <v>6.3836040661428797</v>
      </c>
      <c r="Z193" s="266">
        <f t="shared" si="38"/>
        <v>6.4738260296221597</v>
      </c>
      <c r="AA193" s="33">
        <f>X193/Z193*100</f>
        <v>77.099186342071107</v>
      </c>
      <c r="AB193" s="33">
        <f>(Z193-Y193)/Z193*100</f>
        <v>1.3936420760529111</v>
      </c>
      <c r="AC193" s="28">
        <f t="shared" si="45"/>
        <v>1.5510317149765E-2</v>
      </c>
      <c r="AD193" s="28" t="s">
        <v>118</v>
      </c>
      <c r="AE193" s="28">
        <f>(Z195-Z194-Y195+Y194)*627.5095</f>
        <v>0.64489214757828384</v>
      </c>
      <c r="AF193" s="28" t="str">
        <f>A193</f>
        <v>30_end</v>
      </c>
      <c r="AG193" s="28">
        <f>AB195-AB194</f>
        <v>1.9767191061932143E-2</v>
      </c>
      <c r="AH193" s="28">
        <f>AC195-AC194</f>
        <v>-4.8882745080947726E-4</v>
      </c>
      <c r="AI193"/>
      <c r="AJ193"/>
      <c r="AK193"/>
      <c r="AL193"/>
      <c r="AM193" s="4"/>
      <c r="AN193"/>
      <c r="AO193"/>
      <c r="AP193"/>
    </row>
    <row r="194" spans="1:42" ht="17">
      <c r="A194" s="5" t="s">
        <v>88</v>
      </c>
      <c r="B194" s="33">
        <v>-1063.5205580821701</v>
      </c>
      <c r="C194" s="33" t="s">
        <v>589</v>
      </c>
      <c r="D194" s="33">
        <v>-1064.2000033659101</v>
      </c>
      <c r="E194" s="33">
        <v>-122.291024815545</v>
      </c>
      <c r="F194" s="4">
        <v>-5.2214362411990001</v>
      </c>
      <c r="G194" s="4" t="s">
        <v>465</v>
      </c>
      <c r="H194" s="33">
        <f>627.5095*(D195-D193)</f>
        <v>16.133366552818789</v>
      </c>
      <c r="I194" s="39">
        <f>627.5095*(F195-F193)</f>
        <v>-5.7801736508026229</v>
      </c>
      <c r="J194" s="39">
        <f t="shared" si="41"/>
        <v>-35.827448858110294</v>
      </c>
      <c r="K194" s="39">
        <f t="shared" si="42"/>
        <v>21.913540203621412</v>
      </c>
      <c r="L194" s="33">
        <v>-1058.2928677008299</v>
      </c>
      <c r="M194" s="33">
        <v>-1061.1045942218739</v>
      </c>
      <c r="N194" s="33">
        <v>-1061.2178518261599</v>
      </c>
      <c r="O194" s="270" t="s">
        <v>588</v>
      </c>
      <c r="P194" s="4">
        <f>14*AJ119+26*AJ122+AJ128+AJ132+AJ133</f>
        <v>-1056.863726229243</v>
      </c>
      <c r="Q194" s="4">
        <f>14*AK119+26*AK122+AK128+AK132+AK133</f>
        <v>-1057.4220178174919</v>
      </c>
      <c r="R194" s="4">
        <f>14*AN119+26*AN122+AN128+AN132+AN133</f>
        <v>-1053.3283667619</v>
      </c>
      <c r="S194" s="4">
        <f>14*AO119+26*AO122+AO128+AO132+AO133</f>
        <v>-1054.7372403000002</v>
      </c>
      <c r="T194" s="4">
        <f>14*AP119+26*AP122+AP128+AP132+AP133</f>
        <v>-1054.7584162999999</v>
      </c>
      <c r="U194" s="4"/>
      <c r="V194" s="264">
        <f t="shared" si="43"/>
        <v>6.6568318529270982</v>
      </c>
      <c r="W194" s="267">
        <f t="shared" si="44"/>
        <v>6.7779855484182008</v>
      </c>
      <c r="X194" s="267">
        <f t="shared" si="36"/>
        <v>4.9645009389298593</v>
      </c>
      <c r="Y194" s="266">
        <f t="shared" si="37"/>
        <v>6.3673539218737005</v>
      </c>
      <c r="Z194" s="266">
        <f t="shared" si="38"/>
        <v>6.4594355261599503</v>
      </c>
      <c r="AA194" s="33">
        <f t="shared" ref="AA194:AA214" si="46">X194/Z194*100</f>
        <v>76.856575451898507</v>
      </c>
      <c r="AB194" s="33">
        <f t="shared" ref="AB194:AB214" si="47">(Z194-Y194)/Z194*100</f>
        <v>1.4255363942147912</v>
      </c>
      <c r="AC194" s="28">
        <f t="shared" si="45"/>
        <v>1.787458746048471E-2</v>
      </c>
      <c r="AD194" s="28" t="s">
        <v>119</v>
      </c>
      <c r="AE194" s="28">
        <f>(Z195-Z193-Y195+Y193)*627.5095</f>
        <v>1.8118344205394772</v>
      </c>
      <c r="AF194" s="28"/>
      <c r="AG194" s="28">
        <f>AB195-AB193</f>
        <v>5.1661509223812185E-2</v>
      </c>
      <c r="AH194" s="28">
        <f>AC195-AC193</f>
        <v>1.875442859910233E-3</v>
      </c>
      <c r="AI194"/>
      <c r="AJ194"/>
      <c r="AK194"/>
      <c r="AL194"/>
      <c r="AM194" s="4"/>
      <c r="AN194"/>
      <c r="AO194"/>
      <c r="AP194"/>
    </row>
    <row r="195" spans="1:42" ht="17">
      <c r="A195" s="5" t="s">
        <v>89</v>
      </c>
      <c r="B195" s="33">
        <v>-1063.5059237212299</v>
      </c>
      <c r="C195" s="33" t="s">
        <v>590</v>
      </c>
      <c r="D195" s="33">
        <v>-1064.1817381855301</v>
      </c>
      <c r="E195" s="33">
        <v>-122.275168881862</v>
      </c>
      <c r="F195" s="4">
        <v>-5.2293951325750001</v>
      </c>
      <c r="G195" s="4" t="s">
        <v>468</v>
      </c>
      <c r="H195" s="28">
        <f>627.5095*(D193-D194)</f>
        <v>-4.6717923451472236</v>
      </c>
      <c r="I195" s="39">
        <f>627.5095*(F193-F194)</f>
        <v>0.78589370289453087</v>
      </c>
      <c r="J195" s="39">
        <f t="shared" si="41"/>
        <v>-16.822102628574019</v>
      </c>
      <c r="K195" s="39">
        <f t="shared" si="42"/>
        <v>-5.4576860480417544</v>
      </c>
      <c r="L195" s="33">
        <v>-1058.2699555868401</v>
      </c>
      <c r="M195" s="33">
        <v>-1061.0863280698211</v>
      </c>
      <c r="N195" s="33">
        <v>-1061.2006133751181</v>
      </c>
      <c r="O195" s="270" t="s">
        <v>588</v>
      </c>
      <c r="P195" s="4">
        <f>14*AJ119+26*AJ122+AJ128+AJ132+AJ133</f>
        <v>-1056.863726229243</v>
      </c>
      <c r="Q195" s="4">
        <f>14*AK119+26*AK122+AK128+AK132+AK133</f>
        <v>-1057.4220178174919</v>
      </c>
      <c r="R195" s="4">
        <f>14*AN119+26*AN122+AN128+AN132+AN133</f>
        <v>-1053.3283667619</v>
      </c>
      <c r="S195" s="4">
        <f>14*AO119+26*AO122+AO128+AO132+AO133</f>
        <v>-1054.7372403000002</v>
      </c>
      <c r="T195" s="4">
        <f>14*AP119+26*AP122+AP128+AP132+AP133</f>
        <v>-1054.7584162999999</v>
      </c>
      <c r="U195" s="4"/>
      <c r="V195" s="264">
        <f t="shared" si="43"/>
        <v>6.6421974919869626</v>
      </c>
      <c r="W195" s="267">
        <f t="shared" si="44"/>
        <v>6.7597203680381881</v>
      </c>
      <c r="X195" s="267">
        <f t="shared" si="36"/>
        <v>4.9415888249400268</v>
      </c>
      <c r="Y195" s="266">
        <f t="shared" si="37"/>
        <v>6.349087769820926</v>
      </c>
      <c r="Z195" s="266">
        <f t="shared" si="38"/>
        <v>6.4421970751182016</v>
      </c>
      <c r="AA195" s="33">
        <f t="shared" si="46"/>
        <v>76.706576457060009</v>
      </c>
      <c r="AB195" s="33">
        <f t="shared" si="47"/>
        <v>1.4453035852767233</v>
      </c>
      <c r="AC195" s="28">
        <f t="shared" si="45"/>
        <v>1.7385760009675233E-2</v>
      </c>
      <c r="AD195" s="28" t="s">
        <v>120</v>
      </c>
      <c r="AE195" s="28">
        <f>(Z193-Z194-Y193+Y194)*627.5095</f>
        <v>-1.1669422729611933</v>
      </c>
      <c r="AF195" s="28"/>
      <c r="AG195" s="28">
        <f>AB193-AB194</f>
        <v>-3.1894318161880042E-2</v>
      </c>
      <c r="AH195" s="28">
        <f>AC193-AC194</f>
        <v>-2.3642703107197103E-3</v>
      </c>
      <c r="AI195"/>
      <c r="AJ195"/>
      <c r="AK195"/>
      <c r="AL195"/>
      <c r="AM195" s="4"/>
      <c r="AN195"/>
      <c r="AO195"/>
      <c r="AP195"/>
    </row>
    <row r="196" spans="1:42" ht="17">
      <c r="A196" s="5" t="s">
        <v>90</v>
      </c>
      <c r="B196" s="33">
        <v>-1063.51842910242</v>
      </c>
      <c r="C196" s="33" t="s">
        <v>591</v>
      </c>
      <c r="D196" s="33">
        <v>-1064.20253731972</v>
      </c>
      <c r="E196" s="33">
        <v>-122.241647523521</v>
      </c>
      <c r="F196" s="4">
        <v>-5.2378007743969999</v>
      </c>
      <c r="G196" s="4" t="s">
        <v>461</v>
      </c>
      <c r="H196" s="39">
        <f>627.5095*(D198-D197)</f>
        <v>8.3681747871583401</v>
      </c>
      <c r="I196" s="39">
        <f>627.5095*(F198-F197)</f>
        <v>-7.0110865608605399</v>
      </c>
      <c r="J196" s="39">
        <f t="shared" si="41"/>
        <v>-83.782745212488095</v>
      </c>
      <c r="K196" s="39">
        <f t="shared" si="42"/>
        <v>15.379261348018879</v>
      </c>
      <c r="L196" s="33">
        <v>-1058.2755905690599</v>
      </c>
      <c r="M196" s="33">
        <v>-1061.1164317095429</v>
      </c>
      <c r="N196" s="33">
        <v>-1061.234321920796</v>
      </c>
      <c r="O196" s="270" t="s">
        <v>588</v>
      </c>
      <c r="P196" s="4">
        <f>14*AJ119+26*AJ122+AJ128+AJ132+AJ133</f>
        <v>-1056.863726229243</v>
      </c>
      <c r="Q196" s="4">
        <f>14*AK119+26*AK122+AK128+AK132+AK133</f>
        <v>-1057.4220178174919</v>
      </c>
      <c r="R196" s="4">
        <f>14*AN119+26*AN122+AN128+AN132+AN133</f>
        <v>-1053.3283667619</v>
      </c>
      <c r="S196" s="4">
        <f>14*AO119+26*AO122+AO128+AO132+AO133</f>
        <v>-1054.7372403000002</v>
      </c>
      <c r="T196" s="4">
        <f>14*AP119+26*AP122+AP128+AP132+AP133</f>
        <v>-1054.7584162999999</v>
      </c>
      <c r="U196" s="4"/>
      <c r="V196" s="264">
        <f t="shared" si="43"/>
        <v>6.6547028731770297</v>
      </c>
      <c r="W196" s="267">
        <f t="shared" si="44"/>
        <v>6.7805195022281168</v>
      </c>
      <c r="X196" s="267">
        <f t="shared" si="36"/>
        <v>4.947223807159844</v>
      </c>
      <c r="Y196" s="266">
        <f t="shared" si="37"/>
        <v>6.3791914095427273</v>
      </c>
      <c r="Z196" s="266">
        <f t="shared" si="38"/>
        <v>6.4759056207960839</v>
      </c>
      <c r="AA196" s="33">
        <f t="shared" si="46"/>
        <v>76.394316051685777</v>
      </c>
      <c r="AB196" s="33">
        <f t="shared" si="47"/>
        <v>1.4934468924744375</v>
      </c>
      <c r="AC196" s="28">
        <f t="shared" si="45"/>
        <v>1.8555603152493418E-2</v>
      </c>
      <c r="AD196" s="28" t="s">
        <v>118</v>
      </c>
      <c r="AE196" s="28">
        <f>(Z198-Z197-Y198+Y197)*627.5095</f>
        <v>2.4135013549412294</v>
      </c>
      <c r="AF196" s="28" t="str">
        <f>A196</f>
        <v>31_end</v>
      </c>
      <c r="AG196" s="28">
        <f>AB198-AB197</f>
        <v>6.0278566991056381E-2</v>
      </c>
      <c r="AH196" s="28">
        <f>AC198-AC197</f>
        <v>1.0456632433564067E-3</v>
      </c>
      <c r="AI196"/>
      <c r="AJ196"/>
      <c r="AK196"/>
      <c r="AL196"/>
      <c r="AM196" s="4"/>
      <c r="AN196"/>
      <c r="AO196"/>
      <c r="AP196"/>
    </row>
    <row r="197" spans="1:42" ht="17">
      <c r="A197" s="5" t="s">
        <v>91</v>
      </c>
      <c r="B197" s="33">
        <v>-1063.5205580821701</v>
      </c>
      <c r="C197" s="33" t="s">
        <v>589</v>
      </c>
      <c r="D197" s="33">
        <v>-1064.2000033659001</v>
      </c>
      <c r="E197" s="33">
        <v>-122.291024815515</v>
      </c>
      <c r="F197" s="4">
        <v>-5.2214362411969999</v>
      </c>
      <c r="G197" s="4" t="s">
        <v>465</v>
      </c>
      <c r="H197" s="33">
        <f>627.5095*(D198-D196)</f>
        <v>9.9582548817197427</v>
      </c>
      <c r="I197" s="39">
        <f>627.5095*(F198-F196)</f>
        <v>3.2578134852048448</v>
      </c>
      <c r="J197" s="39">
        <f t="shared" si="41"/>
        <v>32.714702765694184</v>
      </c>
      <c r="K197" s="39">
        <f t="shared" si="42"/>
        <v>6.7004413965148979</v>
      </c>
      <c r="L197" s="33">
        <v>-1058.2928677008199</v>
      </c>
      <c r="M197" s="33">
        <v>-1061.1045942218518</v>
      </c>
      <c r="N197" s="33">
        <v>-1061.2178518261348</v>
      </c>
      <c r="O197" s="270" t="s">
        <v>588</v>
      </c>
      <c r="P197" s="4">
        <f>14*AJ119+26*AJ122+AJ128+AJ132+AJ133</f>
        <v>-1056.863726229243</v>
      </c>
      <c r="Q197" s="4">
        <f>14*AK119+26*AK122+AK128+AK132+AK133</f>
        <v>-1057.4220178174919</v>
      </c>
      <c r="R197" s="4">
        <f>14*AN119+26*AN122+AN128+AN132+AN133</f>
        <v>-1053.3283667619</v>
      </c>
      <c r="S197" s="4">
        <f>14*AO119+26*AO122+AO128+AO132+AO133</f>
        <v>-1054.7372403000002</v>
      </c>
      <c r="T197" s="4">
        <f>14*AP119+26*AP122+AP128+AP132+AP133</f>
        <v>-1054.7584162999999</v>
      </c>
      <c r="U197" s="4"/>
      <c r="V197" s="264">
        <f t="shared" si="43"/>
        <v>6.6568318529270982</v>
      </c>
      <c r="W197" s="267">
        <f t="shared" si="44"/>
        <v>6.7779855484081963</v>
      </c>
      <c r="X197" s="267">
        <f t="shared" si="36"/>
        <v>4.9645009389198549</v>
      </c>
      <c r="Y197" s="266">
        <f t="shared" si="37"/>
        <v>6.3673539218516453</v>
      </c>
      <c r="Z197" s="266">
        <f t="shared" si="38"/>
        <v>6.4594355261349392</v>
      </c>
      <c r="AA197" s="33">
        <f t="shared" si="46"/>
        <v>76.856575452041213</v>
      </c>
      <c r="AB197" s="33">
        <f t="shared" si="47"/>
        <v>1.4255363941745507</v>
      </c>
      <c r="AC197" s="28">
        <f t="shared" si="45"/>
        <v>1.7874587459035075E-2</v>
      </c>
      <c r="AD197" s="28" t="s">
        <v>119</v>
      </c>
      <c r="AE197" s="28">
        <f>(Z198-Z196-Y198+Y196)*627.5095</f>
        <v>-0.49350352853928336</v>
      </c>
      <c r="AF197" s="28"/>
      <c r="AG197" s="28">
        <f>AB198-AB196</f>
        <v>-7.6319313088304419E-3</v>
      </c>
      <c r="AH197" s="28">
        <f>AC198-AC196</f>
        <v>3.6464754989806378E-4</v>
      </c>
      <c r="AI197"/>
      <c r="AJ197"/>
      <c r="AK197"/>
      <c r="AL197"/>
      <c r="AM197" s="4"/>
      <c r="AN197"/>
      <c r="AO197"/>
      <c r="AP197"/>
    </row>
    <row r="198" spans="1:42" ht="17">
      <c r="A198" s="5" t="s">
        <v>92</v>
      </c>
      <c r="B198" s="33">
        <v>-1063.5003873686601</v>
      </c>
      <c r="C198" s="33" t="s">
        <v>592</v>
      </c>
      <c r="D198" s="33">
        <v>-1064.1866678310801</v>
      </c>
      <c r="E198" s="33">
        <v>-122.24416641702599</v>
      </c>
      <c r="F198" s="4">
        <v>-5.2326091183579999</v>
      </c>
      <c r="G198" s="4" t="s">
        <v>468</v>
      </c>
      <c r="H198" s="28">
        <f>627.5095*(D196-D197)</f>
        <v>-1.5900800945614018</v>
      </c>
      <c r="I198" s="39">
        <f>627.5095*(F196-F197)</f>
        <v>-10.268900046065385</v>
      </c>
      <c r="J198" s="39">
        <f t="shared" si="41"/>
        <v>645.81023818790072</v>
      </c>
      <c r="K198" s="39">
        <f t="shared" si="42"/>
        <v>8.6788199515039821</v>
      </c>
      <c r="L198" s="33">
        <v>-1058.26065445574</v>
      </c>
      <c r="M198" s="33">
        <v>-1061.097551426451</v>
      </c>
      <c r="N198" s="33">
        <v>-1061.214655189804</v>
      </c>
      <c r="O198" s="270" t="s">
        <v>588</v>
      </c>
      <c r="P198" s="4">
        <f>14*AJ119+26*AJ122+AJ128+AJ132+AJ133</f>
        <v>-1056.863726229243</v>
      </c>
      <c r="Q198" s="4">
        <f>14*AK119+26*AK122+AK128+AK132+AK133</f>
        <v>-1057.4220178174919</v>
      </c>
      <c r="R198" s="4">
        <f>14*AN119+26*AN122+AN128+AN132+AN133</f>
        <v>-1053.3283667619</v>
      </c>
      <c r="S198" s="4">
        <f>14*AO119+26*AO122+AO128+AO132+AO133</f>
        <v>-1054.7372403000002</v>
      </c>
      <c r="T198" s="4">
        <f>14*AP119+26*AP122+AP128+AP132+AP133</f>
        <v>-1054.7584162999999</v>
      </c>
      <c r="U198" s="4"/>
      <c r="V198" s="264">
        <f t="shared" si="43"/>
        <v>6.6366611394171287</v>
      </c>
      <c r="W198" s="267">
        <f t="shared" si="44"/>
        <v>6.7646500135881524</v>
      </c>
      <c r="X198" s="267">
        <f t="shared" si="36"/>
        <v>4.9322876938399531</v>
      </c>
      <c r="Y198" s="266">
        <f t="shared" si="37"/>
        <v>6.3603111264508243</v>
      </c>
      <c r="Z198" s="266">
        <f t="shared" si="38"/>
        <v>6.4562388898041263</v>
      </c>
      <c r="AA198" s="33">
        <f t="shared" si="46"/>
        <v>76.395681418002667</v>
      </c>
      <c r="AB198" s="33">
        <f t="shared" si="47"/>
        <v>1.4858149611656071</v>
      </c>
      <c r="AC198" s="28">
        <f t="shared" si="45"/>
        <v>1.8920250702391481E-2</v>
      </c>
      <c r="AD198" s="28" t="s">
        <v>120</v>
      </c>
      <c r="AE198" s="28">
        <f>(Z196-Z197-Y196+Y197)*627.5095</f>
        <v>2.9070048834805129</v>
      </c>
      <c r="AF198" s="28"/>
      <c r="AG198" s="28">
        <f>AB196-AB197</f>
        <v>6.7910498299886823E-2</v>
      </c>
      <c r="AH198" s="28">
        <f>AC196-AC197</f>
        <v>6.8101569345834292E-4</v>
      </c>
      <c r="AI198"/>
      <c r="AJ198"/>
      <c r="AK198"/>
      <c r="AL198"/>
      <c r="AM198" s="4"/>
      <c r="AN198"/>
      <c r="AO198"/>
      <c r="AP198"/>
    </row>
    <row r="199" spans="1:42" ht="17">
      <c r="A199" s="5" t="s">
        <v>93</v>
      </c>
      <c r="B199" s="33">
        <v>-998.319136954177</v>
      </c>
      <c r="C199" s="33" t="s">
        <v>593</v>
      </c>
      <c r="D199" s="33">
        <v>-998.74391916245304</v>
      </c>
      <c r="E199" s="33">
        <v>-85.916952393249005</v>
      </c>
      <c r="F199" s="4">
        <v>-3.2516214056630002</v>
      </c>
      <c r="G199" s="4" t="s">
        <v>461</v>
      </c>
      <c r="H199" s="39">
        <f>627.5095*(D201-D200)</f>
        <v>26.062370020928029</v>
      </c>
      <c r="I199" s="39">
        <f>627.5095*(F201-F200)</f>
        <v>-3.5946667482031507</v>
      </c>
      <c r="J199" s="39">
        <f t="shared" si="41"/>
        <v>-13.792555110362722</v>
      </c>
      <c r="K199" s="39">
        <f t="shared" si="42"/>
        <v>29.657036769131178</v>
      </c>
      <c r="L199" s="33">
        <v>-995.06765711973401</v>
      </c>
      <c r="M199" s="33">
        <v>-996.44382272474593</v>
      </c>
      <c r="N199" s="33">
        <v>-996.50398350608293</v>
      </c>
      <c r="O199" s="270" t="s">
        <v>594</v>
      </c>
      <c r="P199" s="4">
        <f>5*AJ119+11*AJ122+2*AJ132+AJ133</f>
        <v>-995.84374120409802</v>
      </c>
      <c r="Q199" s="4">
        <f>5*AK119+11*AK122+2*AK132+AK133</f>
        <v>-996.17132622076895</v>
      </c>
      <c r="R199" s="4">
        <f>5*AN119+11*AN122+2*AN132+AN133</f>
        <v>-993.2930336065001</v>
      </c>
      <c r="S199" s="4">
        <f>5*AO119+11*AO122+2*AO132+AO133</f>
        <v>-994.07339899999999</v>
      </c>
      <c r="T199" s="4">
        <f>5*AP119+11*AP122+2*AP132+AP133</f>
        <v>-994.08579269999996</v>
      </c>
      <c r="U199" s="4"/>
      <c r="V199" s="264">
        <f t="shared" si="43"/>
        <v>2.4753957500789738</v>
      </c>
      <c r="W199" s="267">
        <f t="shared" si="44"/>
        <v>2.5725929416840927</v>
      </c>
      <c r="X199" s="267">
        <f t="shared" si="36"/>
        <v>1.7746235132339052</v>
      </c>
      <c r="Y199" s="266">
        <f t="shared" si="37"/>
        <v>2.3704237247459332</v>
      </c>
      <c r="Z199" s="266">
        <f t="shared" si="38"/>
        <v>2.4181908060829755</v>
      </c>
      <c r="AA199" s="33">
        <f t="shared" si="46"/>
        <v>73.386413874778938</v>
      </c>
      <c r="AB199" s="33">
        <f t="shared" si="47"/>
        <v>1.9753230893477847</v>
      </c>
      <c r="AC199" s="28">
        <f t="shared" si="45"/>
        <v>3.7781799844903097E-2</v>
      </c>
      <c r="AD199" s="28" t="s">
        <v>118</v>
      </c>
      <c r="AE199" s="28">
        <f>(Z201-Z200-Y201+Y200)*627.5095</f>
        <v>-0.52030673837108188</v>
      </c>
      <c r="AF199" s="28" t="str">
        <f>A199</f>
        <v>32_end</v>
      </c>
      <c r="AG199" s="28">
        <f>AB201-AB200</f>
        <v>-2.4630654386914586E-3</v>
      </c>
      <c r="AH199" s="28">
        <f>AC201-AC200</f>
        <v>7.9792022100944049E-4</v>
      </c>
      <c r="AI199"/>
      <c r="AJ199"/>
      <c r="AK199"/>
      <c r="AL199"/>
      <c r="AM199" s="4"/>
      <c r="AN199"/>
      <c r="AO199"/>
      <c r="AP199"/>
    </row>
    <row r="200" spans="1:42" ht="17">
      <c r="A200" s="5" t="s">
        <v>94</v>
      </c>
      <c r="B200" s="33">
        <v>-998.24053502874597</v>
      </c>
      <c r="C200" s="33" t="s">
        <v>595</v>
      </c>
      <c r="D200" s="33">
        <v>-998.69447152875</v>
      </c>
      <c r="E200" s="33">
        <v>-85.819399731108007</v>
      </c>
      <c r="F200" s="4">
        <v>-3.2152827447810002</v>
      </c>
      <c r="G200" s="4" t="s">
        <v>465</v>
      </c>
      <c r="H200" s="33">
        <f>627.5095*(D201-D199)</f>
        <v>57.091229922105285</v>
      </c>
      <c r="I200" s="39">
        <f>627.5095*(F201-F199)</f>
        <v>19.208188172530225</v>
      </c>
      <c r="J200" s="39">
        <f t="shared" si="41"/>
        <v>33.644726517080976</v>
      </c>
      <c r="K200" s="39">
        <f t="shared" si="42"/>
        <v>37.883041749575057</v>
      </c>
      <c r="L200" s="33">
        <v>-995.02582819698398</v>
      </c>
      <c r="M200" s="33">
        <v>-996.38770300990541</v>
      </c>
      <c r="N200" s="33">
        <v>-996.44844345665842</v>
      </c>
      <c r="O200" s="270" t="s">
        <v>594</v>
      </c>
      <c r="P200" s="4">
        <f>5*AJ119+11*AJ122+2*AJ132+AJ133</f>
        <v>-995.84374120409802</v>
      </c>
      <c r="Q200" s="4">
        <f>5*AK119+11*AK122+2*AK132+AK133</f>
        <v>-996.17132622076895</v>
      </c>
      <c r="R200" s="4">
        <f>5*AN119+11*AN122+2*AN132+AN133</f>
        <v>-993.2930336065001</v>
      </c>
      <c r="S200" s="4">
        <f>5*AO119+11*AO122+2*AO132+AO133</f>
        <v>-994.07339899999999</v>
      </c>
      <c r="T200" s="4">
        <f>5*AP119+11*AP122+2*AP132+AP133</f>
        <v>-994.08579269999996</v>
      </c>
      <c r="U200" s="4"/>
      <c r="V200" s="264">
        <f t="shared" si="43"/>
        <v>2.3967938246479434</v>
      </c>
      <c r="W200" s="267">
        <f t="shared" si="44"/>
        <v>2.5231453079810535</v>
      </c>
      <c r="X200" s="267">
        <f t="shared" si="36"/>
        <v>1.7327945904838771</v>
      </c>
      <c r="Y200" s="266">
        <f t="shared" si="37"/>
        <v>2.3143040099054133</v>
      </c>
      <c r="Z200" s="266">
        <f t="shared" si="38"/>
        <v>2.3626507566584678</v>
      </c>
      <c r="AA200" s="33">
        <f t="shared" si="46"/>
        <v>73.341122702984435</v>
      </c>
      <c r="AB200" s="33">
        <f t="shared" si="47"/>
        <v>2.0462925642650642</v>
      </c>
      <c r="AC200" s="28">
        <f t="shared" si="45"/>
        <v>5.0076974533905388E-2</v>
      </c>
      <c r="AD200" s="28" t="s">
        <v>119</v>
      </c>
      <c r="AE200" s="28">
        <f>(Z201-Z199-Y201+Y199)*627.5095</f>
        <v>-0.15656118300198926</v>
      </c>
      <c r="AF200" s="28"/>
      <c r="AG200" s="28">
        <f>AB201-AB199</f>
        <v>6.8506409478588104E-2</v>
      </c>
      <c r="AH200" s="28">
        <f>AC201-AC199</f>
        <v>1.3093094910011732E-2</v>
      </c>
      <c r="AI200"/>
      <c r="AJ200"/>
      <c r="AK200"/>
      <c r="AL200"/>
      <c r="AM200" s="4"/>
      <c r="AN200"/>
      <c r="AO200"/>
      <c r="AP200"/>
    </row>
    <row r="201" spans="1:42" ht="17">
      <c r="A201" s="5" t="s">
        <v>95</v>
      </c>
      <c r="B201" s="33">
        <v>-998.19910171992694</v>
      </c>
      <c r="C201" s="33" t="s">
        <v>596</v>
      </c>
      <c r="D201" s="33">
        <v>-998.65293850013302</v>
      </c>
      <c r="E201" s="33">
        <v>-85.804228336579996</v>
      </c>
      <c r="F201" s="4">
        <v>-3.2210112106420001</v>
      </c>
      <c r="G201" s="4" t="s">
        <v>468</v>
      </c>
      <c r="H201" s="28">
        <f>627.5095*(D199-D200)</f>
        <v>-31.02885990117726</v>
      </c>
      <c r="I201" s="39">
        <f>627.5095*(F199-F200)</f>
        <v>-22.802854920733377</v>
      </c>
      <c r="J201" s="39">
        <f t="shared" si="41"/>
        <v>73.489180696156424</v>
      </c>
      <c r="K201" s="39">
        <f t="shared" si="42"/>
        <v>-8.2260049804438822</v>
      </c>
      <c r="L201" s="33">
        <v>-994.97854270311598</v>
      </c>
      <c r="M201" s="33">
        <v>-996.35081043886487</v>
      </c>
      <c r="N201" s="33">
        <v>-996.41072172408587</v>
      </c>
      <c r="O201" s="270" t="s">
        <v>594</v>
      </c>
      <c r="P201" s="4">
        <f>5*AJ119+11*AJ122+2*AJ132+AJ133</f>
        <v>-995.84374120409802</v>
      </c>
      <c r="Q201" s="4">
        <f>5*AK119+11*AK122+2*AK132+AK133</f>
        <v>-996.17132622076895</v>
      </c>
      <c r="R201" s="4">
        <f>5*AN119+11*AN122+2*AN132+AN133</f>
        <v>-993.2930336065001</v>
      </c>
      <c r="S201" s="4">
        <f>5*AO119+11*AO122+2*AO132+AO133</f>
        <v>-994.07339899999999</v>
      </c>
      <c r="T201" s="4">
        <f>5*AP119+11*AP122+2*AP132+AP133</f>
        <v>-994.08579269999996</v>
      </c>
      <c r="U201" s="4"/>
      <c r="V201" s="264">
        <f t="shared" si="43"/>
        <v>2.3553605158289201</v>
      </c>
      <c r="W201" s="267">
        <f t="shared" si="44"/>
        <v>2.4816122793640716</v>
      </c>
      <c r="X201" s="267">
        <f t="shared" si="36"/>
        <v>1.6855090966158741</v>
      </c>
      <c r="Y201" s="266">
        <f t="shared" si="37"/>
        <v>2.2774114388648741</v>
      </c>
      <c r="Z201" s="266">
        <f t="shared" si="38"/>
        <v>2.3249290240859182</v>
      </c>
      <c r="AA201" s="33">
        <f t="shared" si="46"/>
        <v>72.497228051017942</v>
      </c>
      <c r="AB201" s="33">
        <f t="shared" si="47"/>
        <v>2.0438294988263728</v>
      </c>
      <c r="AC201" s="28">
        <f t="shared" si="45"/>
        <v>5.0874894754914829E-2</v>
      </c>
      <c r="AD201" s="28" t="s">
        <v>120</v>
      </c>
      <c r="AE201" s="28">
        <f>(Z199-Z200-Y199+Y200)*627.5095</f>
        <v>-0.36374555536909264</v>
      </c>
      <c r="AF201" s="28"/>
      <c r="AG201" s="28">
        <f>AB199-AB200</f>
        <v>-7.0969474917279562E-2</v>
      </c>
      <c r="AH201" s="28">
        <f>AC199-AC200</f>
        <v>-1.2295174689002292E-2</v>
      </c>
      <c r="AI201"/>
      <c r="AJ201"/>
      <c r="AK201"/>
      <c r="AL201"/>
      <c r="AM201" s="4"/>
      <c r="AN201"/>
      <c r="AO201"/>
      <c r="AP201"/>
    </row>
    <row r="202" spans="1:42" ht="17">
      <c r="A202" s="5" t="s">
        <v>96</v>
      </c>
      <c r="B202" s="33">
        <v>-273.03607965126997</v>
      </c>
      <c r="C202" s="33" t="s">
        <v>597</v>
      </c>
      <c r="D202" s="33">
        <v>-273.290788614029</v>
      </c>
      <c r="E202" s="33">
        <v>-32.958184981092998</v>
      </c>
      <c r="F202" s="4">
        <v>-1.738029339181</v>
      </c>
      <c r="G202" s="4" t="s">
        <v>461</v>
      </c>
      <c r="H202" s="39">
        <f>627.5095*(D204-D203)</f>
        <v>1.791716065632637</v>
      </c>
      <c r="I202" s="39">
        <f>627.5095*(F204-F203)</f>
        <v>-1.3712718335389964</v>
      </c>
      <c r="J202" s="39">
        <f t="shared" si="41"/>
        <v>-76.533992178878748</v>
      </c>
      <c r="K202" s="39">
        <f t="shared" si="42"/>
        <v>3.1629878991716334</v>
      </c>
      <c r="L202" s="33">
        <v>-271.29254223648798</v>
      </c>
      <c r="M202" s="33">
        <v>-272.24566451398869</v>
      </c>
      <c r="N202" s="33">
        <v>-272.2728214056217</v>
      </c>
      <c r="O202" s="270" t="s">
        <v>598</v>
      </c>
      <c r="P202" s="4">
        <f>AJ119+11*AJ122+2*AJ128+AJ133</f>
        <v>-271.45368129489805</v>
      </c>
      <c r="Q202" s="4">
        <f>AK119+11*AK122+2*AK128+AK133</f>
        <v>-271.642142868767</v>
      </c>
      <c r="R202" s="4">
        <f>AN119+11*AN122+2*AN128+AN133</f>
        <v>-270.19029096869997</v>
      </c>
      <c r="S202" s="4">
        <f>AO119+11*AO122+2*AO128+AO133</f>
        <v>-270.70601979999998</v>
      </c>
      <c r="T202" s="4">
        <f>AP119+11*AP122+2*AP128+AP133</f>
        <v>-270.71375590000002</v>
      </c>
      <c r="U202" s="4"/>
      <c r="V202" s="264">
        <f t="shared" si="43"/>
        <v>1.5823983563719253</v>
      </c>
      <c r="W202" s="267">
        <f t="shared" si="44"/>
        <v>1.6486457452620016</v>
      </c>
      <c r="X202" s="267">
        <f t="shared" si="36"/>
        <v>1.1022512677880059</v>
      </c>
      <c r="Y202" s="266">
        <f t="shared" si="37"/>
        <v>1.5396447139887073</v>
      </c>
      <c r="Z202" s="266">
        <f t="shared" si="38"/>
        <v>1.5590655056216747</v>
      </c>
      <c r="AA202" s="33">
        <f t="shared" si="46"/>
        <v>70.699484005868314</v>
      </c>
      <c r="AB202" s="33">
        <f t="shared" si="47"/>
        <v>1.2456687395712336</v>
      </c>
      <c r="AC202" s="28">
        <f t="shared" si="45"/>
        <v>4.0182913206468329E-2</v>
      </c>
      <c r="AD202" s="28" t="s">
        <v>118</v>
      </c>
      <c r="AE202" s="223">
        <v>2.5312999999999999</v>
      </c>
      <c r="AF202" s="28" t="str">
        <f>A202</f>
        <v>33_end</v>
      </c>
      <c r="AG202" s="28">
        <f>AB204-AB203</f>
        <v>3.6521907535241205E-2</v>
      </c>
      <c r="AH202" s="28">
        <f>AC204-AC203</f>
        <v>-8.2758066115955903E-4</v>
      </c>
      <c r="AI202"/>
      <c r="AJ202"/>
      <c r="AK202"/>
      <c r="AL202"/>
      <c r="AM202" s="4"/>
      <c r="AN202"/>
      <c r="AO202"/>
      <c r="AP202"/>
    </row>
    <row r="203" spans="1:42" ht="17">
      <c r="A203" s="5" t="s">
        <v>97</v>
      </c>
      <c r="B203" s="33">
        <v>-273.00031084617598</v>
      </c>
      <c r="C203" s="33" t="s">
        <v>599</v>
      </c>
      <c r="D203" s="33">
        <v>-273.28116919404999</v>
      </c>
      <c r="E203" s="33">
        <v>-32.918167850354997</v>
      </c>
      <c r="F203" s="4">
        <v>-1.7383185210409999</v>
      </c>
      <c r="G203" s="4" t="s">
        <v>465</v>
      </c>
      <c r="H203" s="33">
        <f>627.5095*(D204-D202)</f>
        <v>7.8279934869470686</v>
      </c>
      <c r="I203" s="39">
        <f>627.5095*(F204-F202)</f>
        <v>-1.5527361979166237</v>
      </c>
      <c r="J203" s="39">
        <f t="shared" si="41"/>
        <v>-19.835685869000301</v>
      </c>
      <c r="K203" s="39">
        <f t="shared" si="42"/>
        <v>9.3807296848636916</v>
      </c>
      <c r="L203" s="33">
        <v>-271.25615628890802</v>
      </c>
      <c r="M203" s="33">
        <v>-272.23119539917064</v>
      </c>
      <c r="N203" s="33">
        <v>-272.26100893406266</v>
      </c>
      <c r="O203" s="270" t="s">
        <v>598</v>
      </c>
      <c r="P203" s="4">
        <f>AJ119+11*AJ122+2*AJ128+AJ133</f>
        <v>-271.45368129489805</v>
      </c>
      <c r="Q203" s="4">
        <f>AK119+11*AK122+2*AK128+AK133</f>
        <v>-271.642142868767</v>
      </c>
      <c r="R203" s="4">
        <f>AN119+11*AN122+2*AN128+AN133</f>
        <v>-270.19029096869997</v>
      </c>
      <c r="S203" s="4">
        <f>AO119+11*AO122+2*AO128+AO133</f>
        <v>-270.70601979999998</v>
      </c>
      <c r="T203" s="4">
        <f>AP119+11*AP122+2*AP128+AP133</f>
        <v>-270.71375590000002</v>
      </c>
      <c r="U203" s="4"/>
      <c r="V203" s="264">
        <f t="shared" si="43"/>
        <v>1.5466295512779311</v>
      </c>
      <c r="W203" s="267">
        <f t="shared" si="44"/>
        <v>1.6390263252829982</v>
      </c>
      <c r="X203" s="267">
        <f t="shared" si="36"/>
        <v>1.0658653202080473</v>
      </c>
      <c r="Y203" s="266">
        <f t="shared" si="37"/>
        <v>1.5251755991706659</v>
      </c>
      <c r="Z203" s="266">
        <f t="shared" si="38"/>
        <v>1.5472530340626349</v>
      </c>
      <c r="AA203" s="33">
        <f t="shared" si="46"/>
        <v>68.88758960190215</v>
      </c>
      <c r="AB203" s="33">
        <f t="shared" si="47"/>
        <v>1.426879405367854</v>
      </c>
      <c r="AC203" s="28">
        <f t="shared" si="45"/>
        <v>5.6372965204883836E-2</v>
      </c>
      <c r="AD203" s="28" t="s">
        <v>119</v>
      </c>
      <c r="AE203" s="223">
        <v>3.6781000000000001</v>
      </c>
      <c r="AF203" s="28"/>
      <c r="AG203" s="28">
        <f>AB204-AB202</f>
        <v>0.21773257333186158</v>
      </c>
      <c r="AH203" s="28">
        <f>AC204-AC202</f>
        <v>1.5362471337255948E-2</v>
      </c>
      <c r="AI203"/>
      <c r="AJ203"/>
      <c r="AK203"/>
      <c r="AL203"/>
      <c r="AM203" s="4"/>
      <c r="AN203"/>
      <c r="AO203"/>
      <c r="AP203"/>
    </row>
    <row r="204" spans="1:42" ht="17">
      <c r="A204" s="5" t="s">
        <v>98</v>
      </c>
      <c r="B204" s="33">
        <v>-272.99897058917702</v>
      </c>
      <c r="C204" s="33" t="s">
        <v>600</v>
      </c>
      <c r="D204" s="33">
        <v>-273.27831391286998</v>
      </c>
      <c r="E204" s="33">
        <v>-32.916793972652002</v>
      </c>
      <c r="F204" s="4">
        <v>-1.7405037817160001</v>
      </c>
      <c r="G204" s="4" t="s">
        <v>468</v>
      </c>
      <c r="H204" s="28">
        <f>627.5095*(D202-D203)</f>
        <v>-6.0362774213144315</v>
      </c>
      <c r="I204" s="39">
        <f>627.5095*(F202-F203)</f>
        <v>0.18146436437762722</v>
      </c>
      <c r="J204" s="39">
        <f t="shared" si="41"/>
        <v>-3.0062296960849824</v>
      </c>
      <c r="K204" s="39">
        <f t="shared" si="42"/>
        <v>-6.2177417856920583</v>
      </c>
      <c r="L204" s="33">
        <v>-271.251265221636</v>
      </c>
      <c r="M204" s="33">
        <v>-272.22641434553947</v>
      </c>
      <c r="N204" s="33">
        <v>-272.25673035395647</v>
      </c>
      <c r="O204" s="270" t="s">
        <v>598</v>
      </c>
      <c r="P204" s="4">
        <f>AJ119+11*AJ122+2*AJ128+AJ133</f>
        <v>-271.45368129489805</v>
      </c>
      <c r="Q204" s="4">
        <f>AK119+11*AK122+2*AK128+AK133</f>
        <v>-271.642142868767</v>
      </c>
      <c r="R204" s="4">
        <f>AN119+11*AN122+2*AN128+AN133</f>
        <v>-270.19029096869997</v>
      </c>
      <c r="S204" s="4">
        <f>AO119+11*AO122+2*AO128+AO133</f>
        <v>-270.70601979999998</v>
      </c>
      <c r="T204" s="4">
        <f>AP119+11*AP122+2*AP128+AP133</f>
        <v>-270.71375590000002</v>
      </c>
      <c r="U204" s="4"/>
      <c r="V204" s="264">
        <f t="shared" si="43"/>
        <v>1.5452892942789731</v>
      </c>
      <c r="W204" s="267">
        <f t="shared" si="44"/>
        <v>1.63617104410298</v>
      </c>
      <c r="X204" s="267">
        <f t="shared" si="36"/>
        <v>1.0609742529360346</v>
      </c>
      <c r="Y204" s="266">
        <f t="shared" si="37"/>
        <v>1.5203945455394887</v>
      </c>
      <c r="Z204" s="266">
        <f t="shared" si="38"/>
        <v>1.5429744539564467</v>
      </c>
      <c r="AA204" s="33">
        <f t="shared" si="46"/>
        <v>68.76162143939051</v>
      </c>
      <c r="AB204" s="33">
        <f t="shared" si="47"/>
        <v>1.4634013129030952</v>
      </c>
      <c r="AC204" s="28">
        <f t="shared" si="45"/>
        <v>5.5545384543724277E-2</v>
      </c>
      <c r="AD204" s="28" t="s">
        <v>120</v>
      </c>
      <c r="AE204" s="223">
        <v>-1.1468</v>
      </c>
      <c r="AF204" s="28"/>
      <c r="AG204" s="28">
        <f>AB202-AB203</f>
        <v>-0.18121066579662037</v>
      </c>
      <c r="AH204" s="28">
        <f>AC202-AC203</f>
        <v>-1.6190051998415507E-2</v>
      </c>
      <c r="AI204"/>
      <c r="AJ204"/>
      <c r="AK204"/>
      <c r="AL204"/>
      <c r="AM204" s="4"/>
      <c r="AN204"/>
      <c r="AO204"/>
      <c r="AP204"/>
    </row>
    <row r="205" spans="1:42" ht="17">
      <c r="A205" s="5" t="s">
        <v>99</v>
      </c>
      <c r="B205" s="33">
        <v>-861.551643494215</v>
      </c>
      <c r="C205" s="33" t="s">
        <v>601</v>
      </c>
      <c r="D205" s="33">
        <v>-862.483180231495</v>
      </c>
      <c r="E205" s="33">
        <v>-112.21303047795899</v>
      </c>
      <c r="F205" s="4">
        <v>-4.8877948684590002</v>
      </c>
      <c r="G205" s="4" t="s">
        <v>461</v>
      </c>
      <c r="H205" s="39">
        <f>627.5095*(D207-D206)</f>
        <v>28.579204632227388</v>
      </c>
      <c r="I205" s="39">
        <f>627.5095*(F207-F206)</f>
        <v>2.5998027539302857</v>
      </c>
      <c r="J205" s="39">
        <f t="shared" si="41"/>
        <v>9.0968338251044738</v>
      </c>
      <c r="K205" s="39">
        <f t="shared" si="42"/>
        <v>25.979401878297104</v>
      </c>
      <c r="L205" s="33">
        <v>-856.66337247165097</v>
      </c>
      <c r="M205" s="33">
        <v>-859.55231067038392</v>
      </c>
      <c r="N205" s="33">
        <v>-859.6795950890679</v>
      </c>
      <c r="O205" s="270" t="s">
        <v>602</v>
      </c>
      <c r="P205" s="4">
        <f>10*AJ119+15*AJ122+AJ118+6*AJ128+AJ133</f>
        <v>-856.29148063613798</v>
      </c>
      <c r="Q205" s="4">
        <f>10*AK119+15*AK122+AK118+6*AK128+AK133</f>
        <v>-856.85648938205702</v>
      </c>
      <c r="R205" s="4">
        <f>10*AN119+15*AN122+AN118+6*AN128+AN133</f>
        <v>-852.84116013520008</v>
      </c>
      <c r="S205" s="4">
        <f>10*AO119+15*AO122+AO118+6*AO128+AO133</f>
        <v>-854.37416889999997</v>
      </c>
      <c r="T205" s="4">
        <f>10*AP119+15*AP122+AP118+6*AP128+AP133</f>
        <v>-854.39469959999997</v>
      </c>
      <c r="U205" s="4"/>
      <c r="V205" s="264">
        <f t="shared" si="43"/>
        <v>5.2601628580770239</v>
      </c>
      <c r="W205" s="267">
        <f t="shared" si="44"/>
        <v>5.6266908494379777</v>
      </c>
      <c r="X205" s="267">
        <f t="shared" si="36"/>
        <v>3.8222123364508889</v>
      </c>
      <c r="Y205" s="266">
        <f t="shared" si="37"/>
        <v>5.1781417703839452</v>
      </c>
      <c r="Z205" s="266">
        <f t="shared" si="38"/>
        <v>5.2848954890679352</v>
      </c>
      <c r="AA205" s="33">
        <f t="shared" si="46"/>
        <v>72.323328708341009</v>
      </c>
      <c r="AB205" s="33">
        <f t="shared" si="47"/>
        <v>2.0199778577422256</v>
      </c>
      <c r="AC205" s="28">
        <f t="shared" si="45"/>
        <v>6.5140950723739238E-2</v>
      </c>
      <c r="AD205" s="28" t="s">
        <v>118</v>
      </c>
      <c r="AE205" s="223">
        <v>2.5312999999999999</v>
      </c>
      <c r="AF205" s="28" t="str">
        <f>A205</f>
        <v>34_end</v>
      </c>
      <c r="AG205" s="28">
        <f>AB207-AB206</f>
        <v>-6.0712600385790516E-3</v>
      </c>
      <c r="AH205" s="28">
        <f>AC207-AC206</f>
        <v>-8.5089180965920719E-4</v>
      </c>
      <c r="AI205"/>
      <c r="AJ205"/>
      <c r="AK205"/>
      <c r="AL205"/>
      <c r="AM205" s="4"/>
      <c r="AN205"/>
      <c r="AO205"/>
      <c r="AP205"/>
    </row>
    <row r="206" spans="1:42" ht="17">
      <c r="A206" s="5" t="s">
        <v>100</v>
      </c>
      <c r="B206" s="33">
        <v>-861.57282326501604</v>
      </c>
      <c r="C206" s="33" t="s">
        <v>603</v>
      </c>
      <c r="D206" s="33">
        <v>-862.52360571650502</v>
      </c>
      <c r="E206" s="33">
        <v>-112.17707566821601</v>
      </c>
      <c r="F206" s="4">
        <v>-4.897721713927</v>
      </c>
      <c r="G206" s="4" t="s">
        <v>465</v>
      </c>
      <c r="H206" s="33">
        <f>627.5095*(D207-D205)</f>
        <v>3.211828746333028</v>
      </c>
      <c r="I206" s="39">
        <f>627.5095*(F207-F205)</f>
        <v>-3.6293870822714798</v>
      </c>
      <c r="J206" s="39">
        <f t="shared" si="41"/>
        <v>-113.00064134537627</v>
      </c>
      <c r="K206" s="39">
        <f t="shared" si="42"/>
        <v>6.8412158286045077</v>
      </c>
      <c r="L206" s="33">
        <v>-856.67302814083598</v>
      </c>
      <c r="M206" s="33">
        <v>-859.58734009841203</v>
      </c>
      <c r="N206" s="33">
        <v>-859.71828750680606</v>
      </c>
      <c r="O206" s="270" t="s">
        <v>602</v>
      </c>
      <c r="P206" s="4">
        <f>10*AJ119+15*AJ122+AJ118+6*AJ128+AJ133</f>
        <v>-856.29148063613798</v>
      </c>
      <c r="Q206" s="4">
        <f>10*AK119+15*AK122+AK118+6*AK128+AK133</f>
        <v>-856.85648938205702</v>
      </c>
      <c r="R206" s="4">
        <f>10*AN119+15*AN122+AN118+6*AN128+AN133</f>
        <v>-852.84116013520008</v>
      </c>
      <c r="S206" s="4">
        <f>10*AO119+15*AO122+AO118+6*AO128+AO133</f>
        <v>-854.37416889999997</v>
      </c>
      <c r="T206" s="4">
        <f>10*AP119+15*AP122+AP118+6*AP128+AP133</f>
        <v>-854.39469959999997</v>
      </c>
      <c r="U206" s="4"/>
      <c r="V206" s="264">
        <f t="shared" si="43"/>
        <v>5.2813426288780647</v>
      </c>
      <c r="W206" s="267">
        <f t="shared" si="44"/>
        <v>5.6671163344479965</v>
      </c>
      <c r="X206" s="267">
        <f t="shared" si="36"/>
        <v>3.8318680056358971</v>
      </c>
      <c r="Y206" s="266">
        <f t="shared" si="37"/>
        <v>5.2131711984120557</v>
      </c>
      <c r="Z206" s="266">
        <f t="shared" si="38"/>
        <v>5.3235879068060967</v>
      </c>
      <c r="AA206" s="33">
        <f t="shared" si="46"/>
        <v>71.979050082688275</v>
      </c>
      <c r="AB206" s="33">
        <f t="shared" si="47"/>
        <v>2.0741032237464432</v>
      </c>
      <c r="AC206" s="28">
        <f t="shared" si="45"/>
        <v>6.80723109961546E-2</v>
      </c>
      <c r="AD206" s="28" t="s">
        <v>119</v>
      </c>
      <c r="AE206" s="223">
        <v>3.6781000000000001</v>
      </c>
      <c r="AF206" s="28"/>
      <c r="AG206" s="28">
        <f>AB207-AB205</f>
        <v>4.8054105965638527E-2</v>
      </c>
      <c r="AH206" s="28">
        <f>AC207-AC205</f>
        <v>2.0804684627561548E-3</v>
      </c>
      <c r="AI206"/>
      <c r="AJ206"/>
      <c r="AK206"/>
      <c r="AL206"/>
      <c r="AM206" s="4"/>
      <c r="AN206"/>
      <c r="AO206"/>
      <c r="AP206"/>
    </row>
    <row r="207" spans="1:42" ht="17">
      <c r="A207" s="5" t="s">
        <v>101</v>
      </c>
      <c r="B207" s="33">
        <v>-861.53516303106801</v>
      </c>
      <c r="C207" s="33" t="s">
        <v>604</v>
      </c>
      <c r="D207" s="33">
        <v>-862.47806185679894</v>
      </c>
      <c r="E207" s="33">
        <v>-112.184856355972</v>
      </c>
      <c r="F207" s="4">
        <v>-4.8935786646919999</v>
      </c>
      <c r="G207" s="4" t="s">
        <v>468</v>
      </c>
      <c r="H207" s="28">
        <f>627.5095*(D205-D206)</f>
        <v>25.367375885894358</v>
      </c>
      <c r="I207" s="39">
        <f>627.5095*(F205-F206)</f>
        <v>6.2291898362017655</v>
      </c>
      <c r="J207" s="39">
        <f t="shared" si="41"/>
        <v>24.555909386218914</v>
      </c>
      <c r="K207" s="39">
        <f t="shared" si="42"/>
        <v>19.138186049692592</v>
      </c>
      <c r="L207" s="33">
        <v>-856.63920343538302</v>
      </c>
      <c r="M207" s="33">
        <v>-859.54297752629805</v>
      </c>
      <c r="N207" s="33">
        <v>-859.672658095006</v>
      </c>
      <c r="O207" s="270" t="s">
        <v>602</v>
      </c>
      <c r="P207" s="4">
        <f>10*AJ119+15*AJ122+AJ118+6*AJ128+AJ133</f>
        <v>-856.29148063613798</v>
      </c>
      <c r="Q207" s="4">
        <f>10*AK119+15*AK122+AK118+6*AK128+AK133</f>
        <v>-856.85648938205702</v>
      </c>
      <c r="R207" s="4">
        <f>10*AN119+15*AN122+AN118+6*AN128+AN133</f>
        <v>-852.84116013520008</v>
      </c>
      <c r="S207" s="4">
        <f>10*AO119+15*AO122+AO118+6*AO128+AO133</f>
        <v>-854.37416889999997</v>
      </c>
      <c r="T207" s="4">
        <f>10*AP119+15*AP122+AP118+6*AP128+AP133</f>
        <v>-854.39469959999997</v>
      </c>
      <c r="U207" s="4"/>
      <c r="V207" s="264">
        <f t="shared" si="43"/>
        <v>5.2436823949300333</v>
      </c>
      <c r="W207" s="267">
        <f t="shared" si="44"/>
        <v>5.6215724747419245</v>
      </c>
      <c r="X207" s="267">
        <f t="shared" si="36"/>
        <v>3.7980433001829397</v>
      </c>
      <c r="Y207" s="266">
        <f t="shared" si="37"/>
        <v>5.1688086262980732</v>
      </c>
      <c r="Z207" s="266">
        <f t="shared" si="38"/>
        <v>5.2779584950060325</v>
      </c>
      <c r="AA207" s="33">
        <f t="shared" si="46"/>
        <v>71.960461678064007</v>
      </c>
      <c r="AB207" s="33">
        <f t="shared" si="47"/>
        <v>2.0680319637078641</v>
      </c>
      <c r="AC207" s="28">
        <f t="shared" si="45"/>
        <v>6.7221419186495393E-2</v>
      </c>
      <c r="AD207" s="28" t="s">
        <v>120</v>
      </c>
      <c r="AE207" s="223">
        <v>-1.1468</v>
      </c>
      <c r="AF207" s="28"/>
      <c r="AG207" s="28">
        <f>AB205-AB206</f>
        <v>-5.4125366004217579E-2</v>
      </c>
      <c r="AH207" s="28">
        <f>AC205-AC206</f>
        <v>-2.931360272415362E-3</v>
      </c>
      <c r="AI207"/>
      <c r="AJ207"/>
      <c r="AK207"/>
      <c r="AL207"/>
      <c r="AM207" s="4"/>
      <c r="AN207"/>
      <c r="AO207"/>
      <c r="AP207"/>
    </row>
    <row r="208" spans="1:42" ht="17">
      <c r="A208" s="5" t="s">
        <v>102</v>
      </c>
      <c r="B208" s="33">
        <v>-821.04897220851501</v>
      </c>
      <c r="C208" s="33" t="s">
        <v>605</v>
      </c>
      <c r="D208" s="33">
        <v>-821.96725752215298</v>
      </c>
      <c r="E208" s="33">
        <v>-105.606797821244</v>
      </c>
      <c r="F208" s="4">
        <v>-4.5726836886979996</v>
      </c>
      <c r="G208" s="4" t="s">
        <v>461</v>
      </c>
      <c r="H208" s="39">
        <f>627.5095*(D210-D209)</f>
        <v>12.104031004008201</v>
      </c>
      <c r="I208" s="39">
        <f>627.5095*(F210-F209)</f>
        <v>4.3504604186494769</v>
      </c>
      <c r="J208" s="39">
        <f t="shared" si="41"/>
        <v>35.942244506882368</v>
      </c>
      <c r="K208" s="39">
        <f t="shared" si="42"/>
        <v>7.753570585358724</v>
      </c>
      <c r="L208" s="33">
        <v>-816.47443704054501</v>
      </c>
      <c r="M208" s="33">
        <v>-819.16678539751524</v>
      </c>
      <c r="N208" s="33">
        <v>-819.29083276325423</v>
      </c>
      <c r="O208" s="270" t="s">
        <v>606</v>
      </c>
      <c r="P208" s="4">
        <f>9*AJ119+11*AJ122+AJ118+6*AJ128+AJ133</f>
        <v>-816.50110812201501</v>
      </c>
      <c r="Q208" s="4">
        <f>9*AK119+11*AK122+AK118+6*AK128+AK133</f>
        <v>-817.03887416173802</v>
      </c>
      <c r="R208" s="4">
        <f>9*AN119+11*AN122+AN118+6*AN128+AN133</f>
        <v>-813.19881667390007</v>
      </c>
      <c r="S208" s="4">
        <f>9*AO119+11*AO122+AO118+6*AO128+AO133</f>
        <v>-814.66265939999994</v>
      </c>
      <c r="T208" s="4">
        <f>9*AP119+11*AP122+AP118+6*AP128+AP133</f>
        <v>-814.68218000000002</v>
      </c>
      <c r="U208" s="4"/>
      <c r="V208" s="264">
        <f t="shared" si="43"/>
        <v>4.5478640864999988</v>
      </c>
      <c r="W208" s="267">
        <f t="shared" si="44"/>
        <v>4.928383360414955</v>
      </c>
      <c r="X208" s="267">
        <f t="shared" si="36"/>
        <v>3.2756203666449437</v>
      </c>
      <c r="Y208" s="266">
        <f t="shared" si="37"/>
        <v>4.5041259975153025</v>
      </c>
      <c r="Z208" s="266">
        <f t="shared" si="38"/>
        <v>4.6086527632542129</v>
      </c>
      <c r="AA208" s="33">
        <f t="shared" si="46"/>
        <v>71.075442974618838</v>
      </c>
      <c r="AB208" s="33">
        <f t="shared" si="47"/>
        <v>2.268054702934553</v>
      </c>
      <c r="AC208" s="28">
        <f t="shared" si="45"/>
        <v>7.7209755428384028E-2</v>
      </c>
      <c r="AD208" s="28" t="s">
        <v>118</v>
      </c>
      <c r="AE208" s="223">
        <v>2.5312999999999999</v>
      </c>
      <c r="AF208" s="28" t="str">
        <f>A208</f>
        <v>35_end_MAI</v>
      </c>
      <c r="AG208" s="28">
        <f>AB210-AB209</f>
        <v>4.5897282455622967E-2</v>
      </c>
      <c r="AH208" s="28">
        <f>AC210-AC209</f>
        <v>2.1932774098687852E-3</v>
      </c>
      <c r="AI208"/>
      <c r="AJ208"/>
      <c r="AK208"/>
      <c r="AL208"/>
      <c r="AM208" s="4"/>
      <c r="AN208"/>
      <c r="AO208"/>
      <c r="AP208"/>
    </row>
    <row r="209" spans="1:42" ht="17">
      <c r="A209" s="5" t="s">
        <v>103</v>
      </c>
      <c r="B209" s="33">
        <v>-861.55247280375295</v>
      </c>
      <c r="C209" s="33" t="s">
        <v>607</v>
      </c>
      <c r="D209" s="33">
        <v>-862.48317626927997</v>
      </c>
      <c r="E209" s="33">
        <v>-112.21099464352</v>
      </c>
      <c r="F209" s="4">
        <v>-4.8877895808509999</v>
      </c>
      <c r="G209" s="4" t="s">
        <v>465</v>
      </c>
      <c r="H209" s="33">
        <f>627.5095*(D210-D208-D212)</f>
        <v>-1.4039449097244963</v>
      </c>
      <c r="I209" s="39">
        <f>627.5095*(F210-F208-F212)</f>
        <v>-3.159799336393101</v>
      </c>
      <c r="J209" s="39">
        <f t="shared" si="41"/>
        <v>225.06576394177503</v>
      </c>
      <c r="K209" s="39">
        <f t="shared" si="42"/>
        <v>1.7558544266686047</v>
      </c>
      <c r="L209" s="33">
        <v>-856.663372472677</v>
      </c>
      <c r="M209" s="33">
        <v>-859.55107883183405</v>
      </c>
      <c r="N209" s="33">
        <v>-859.67818256051407</v>
      </c>
      <c r="O209" s="270" t="s">
        <v>602</v>
      </c>
      <c r="P209" s="4">
        <f>10*AJ119+15*AJ122+AJ118+6*AJ128+AJ133</f>
        <v>-856.29148063613798</v>
      </c>
      <c r="Q209" s="4">
        <f>10*AK119+15*AK122+AK118+6*AK128+AK133</f>
        <v>-856.85648938205702</v>
      </c>
      <c r="R209" s="4">
        <f>10*AN119+15*AN122+AN118+6*AN128+AN133</f>
        <v>-852.84116013520008</v>
      </c>
      <c r="S209" s="4">
        <f>10*AO119+15*AO122+AO118+6*AO128+AO133</f>
        <v>-854.37416889999997</v>
      </c>
      <c r="T209" s="4">
        <f>10*AP119+15*AP122+AP118+6*AP128+AP133</f>
        <v>-854.39469959999997</v>
      </c>
      <c r="U209" s="4"/>
      <c r="V209" s="264">
        <f t="shared" si="43"/>
        <v>5.2609921676149725</v>
      </c>
      <c r="W209" s="267">
        <f t="shared" si="44"/>
        <v>5.6266868872229452</v>
      </c>
      <c r="X209" s="267">
        <f t="shared" si="36"/>
        <v>3.8222123374769126</v>
      </c>
      <c r="Y209" s="266">
        <f t="shared" si="37"/>
        <v>5.176909931834075</v>
      </c>
      <c r="Z209" s="266">
        <f t="shared" si="38"/>
        <v>5.2834829605141067</v>
      </c>
      <c r="AA209" s="33">
        <f t="shared" si="46"/>
        <v>72.342664224377359</v>
      </c>
      <c r="AB209" s="33">
        <f t="shared" si="47"/>
        <v>2.0170979915427165</v>
      </c>
      <c r="AC209" s="28">
        <f t="shared" si="45"/>
        <v>6.4992903806037366E-2</v>
      </c>
      <c r="AD209" s="28" t="s">
        <v>119</v>
      </c>
      <c r="AE209" s="223">
        <v>3.6781000000000001</v>
      </c>
      <c r="AF209" s="28"/>
      <c r="AG209" s="28">
        <f>AB210-AB208</f>
        <v>-0.20505942893621354</v>
      </c>
      <c r="AH209" s="28">
        <f>AC210-AC208</f>
        <v>-1.0023574212477876E-2</v>
      </c>
      <c r="AI209"/>
      <c r="AJ209"/>
      <c r="AK209"/>
      <c r="AL209"/>
      <c r="AM209" s="4"/>
      <c r="AN209"/>
      <c r="AO209"/>
      <c r="AP209"/>
    </row>
    <row r="210" spans="1:42" ht="17">
      <c r="A210" s="5" t="s">
        <v>104</v>
      </c>
      <c r="B210" s="33">
        <v>-861.52213887237599</v>
      </c>
      <c r="C210" s="33" t="s">
        <v>608</v>
      </c>
      <c r="D210" s="33">
        <v>-862.46388726886801</v>
      </c>
      <c r="E210" s="33">
        <v>-112.201196839395</v>
      </c>
      <c r="F210" s="4">
        <v>-4.88085668116</v>
      </c>
      <c r="G210" s="4" t="s">
        <v>468</v>
      </c>
      <c r="H210" s="28">
        <f>627.5095*(D208-D209+D212)</f>
        <v>13.507975913732697</v>
      </c>
      <c r="I210" s="39">
        <f>627.5095*(F208-F209+F212)</f>
        <v>7.5102597550425783</v>
      </c>
      <c r="J210" s="39">
        <f t="shared" si="41"/>
        <v>55.59870555741351</v>
      </c>
      <c r="K210" s="39">
        <f t="shared" si="42"/>
        <v>5.9977161586901184</v>
      </c>
      <c r="L210" s="33">
        <v>-856.64018194458504</v>
      </c>
      <c r="M210" s="33">
        <v>-859.52517650953291</v>
      </c>
      <c r="N210" s="33">
        <v>-859.6542106744339</v>
      </c>
      <c r="O210" s="270" t="s">
        <v>602</v>
      </c>
      <c r="P210" s="4">
        <f>10*AJ119+15*AJ122+AJ118+6*AJ128+AJ133</f>
        <v>-856.29148063613798</v>
      </c>
      <c r="Q210" s="4">
        <f>10*AK119+15*AK122+AK118+6*AK128+AK133</f>
        <v>-856.85648938205702</v>
      </c>
      <c r="R210" s="4">
        <f>10*AN119+15*AN122+AN118+6*AN128+AN133</f>
        <v>-852.84116013520008</v>
      </c>
      <c r="S210" s="4">
        <f>10*AO119+15*AO122+AO118+6*AO128+AO133</f>
        <v>-854.37416889999997</v>
      </c>
      <c r="T210" s="4">
        <f>10*AP119+15*AP122+AP118+6*AP128+AP133</f>
        <v>-854.39469959999997</v>
      </c>
      <c r="U210" s="4"/>
      <c r="V210" s="264">
        <f t="shared" si="43"/>
        <v>5.2306582362380141</v>
      </c>
      <c r="W210" s="267">
        <f t="shared" si="44"/>
        <v>5.6073978868109862</v>
      </c>
      <c r="X210" s="267">
        <f t="shared" si="36"/>
        <v>3.7990218093849535</v>
      </c>
      <c r="Y210" s="266">
        <f t="shared" si="37"/>
        <v>5.1510076095329396</v>
      </c>
      <c r="Z210" s="266">
        <f t="shared" si="38"/>
        <v>5.2595110744339308</v>
      </c>
      <c r="AA210" s="33">
        <f t="shared" si="46"/>
        <v>72.231463259991969</v>
      </c>
      <c r="AB210" s="33">
        <f t="shared" si="47"/>
        <v>2.0629952739983395</v>
      </c>
      <c r="AC210" s="28">
        <f t="shared" si="45"/>
        <v>6.7186181215906152E-2</v>
      </c>
      <c r="AD210" s="28" t="s">
        <v>120</v>
      </c>
      <c r="AE210" s="223">
        <v>-1.1468</v>
      </c>
      <c r="AF210" s="28"/>
      <c r="AG210" s="28">
        <f>AB208-AB209</f>
        <v>0.25095671139183651</v>
      </c>
      <c r="AH210" s="28">
        <f>AC208-AC209</f>
        <v>1.2216851622346661E-2</v>
      </c>
      <c r="AI210"/>
      <c r="AJ210"/>
      <c r="AK210"/>
      <c r="AL210"/>
      <c r="AM210" s="4"/>
      <c r="AN210"/>
      <c r="AO210"/>
      <c r="AP210"/>
    </row>
    <row r="211" spans="1:42" ht="17">
      <c r="A211" s="5" t="s">
        <v>609</v>
      </c>
      <c r="B211" s="33">
        <v>-114.29879032739299</v>
      </c>
      <c r="C211" s="33" t="s">
        <v>610</v>
      </c>
      <c r="D211" s="33">
        <v>-114.432321248536</v>
      </c>
      <c r="E211" s="33">
        <v>-14.184884126083</v>
      </c>
      <c r="F211" s="4">
        <v>-0.52146788377300002</v>
      </c>
      <c r="G211" s="4"/>
      <c r="H211" s="39"/>
      <c r="I211" s="39"/>
      <c r="J211" s="39"/>
      <c r="K211" s="39"/>
      <c r="L211" s="33"/>
      <c r="M211" s="33"/>
      <c r="N211" s="33"/>
      <c r="O211" s="270" t="s">
        <v>611</v>
      </c>
      <c r="P211" s="4">
        <f>AJ119+2*AJ122+AJ129</f>
        <v>-113.75107730364699</v>
      </c>
      <c r="Q211" s="4">
        <f>AK119+2*AK122+AK129</f>
        <v>-113.829939259898</v>
      </c>
      <c r="R211" s="4">
        <f>AN119+2*AN122+AN129</f>
        <v>-113.3638875613</v>
      </c>
      <c r="S211" s="4">
        <f>AO119+2*AO122+AO129</f>
        <v>-113.5495909</v>
      </c>
      <c r="T211" s="4">
        <f>AP119+2*AP122+AP129</f>
        <v>-113.5514328</v>
      </c>
      <c r="U211" s="4"/>
      <c r="V211" s="264">
        <f t="shared" si="43"/>
        <v>0.54771302374599884</v>
      </c>
      <c r="W211" s="267">
        <f t="shared" si="44"/>
        <v>0.60238198863800108</v>
      </c>
      <c r="X211" s="267">
        <f t="shared" si="36"/>
        <v>-113.3638875613</v>
      </c>
      <c r="Y211" s="266">
        <f t="shared" si="37"/>
        <v>-113.5495909</v>
      </c>
      <c r="Z211" s="266">
        <f t="shared" si="38"/>
        <v>-113.5514328</v>
      </c>
      <c r="AA211" s="33">
        <f t="shared" si="46"/>
        <v>99.834836748356736</v>
      </c>
      <c r="AB211" s="33">
        <f t="shared" si="47"/>
        <v>1.6220843318168008E-3</v>
      </c>
      <c r="AC211" s="28">
        <f t="shared" si="45"/>
        <v>9.0754647255655782E-2</v>
      </c>
      <c r="AD211" s="28"/>
      <c r="AE211" s="28"/>
      <c r="AF211" s="28"/>
      <c r="AG211" s="4"/>
      <c r="AH211" s="4"/>
      <c r="AI211"/>
      <c r="AJ211"/>
      <c r="AK211"/>
      <c r="AL211"/>
      <c r="AM211" s="4"/>
      <c r="AN211"/>
      <c r="AO211"/>
      <c r="AP211"/>
    </row>
    <row r="212" spans="1:42" ht="17">
      <c r="A212" s="5" t="s">
        <v>105</v>
      </c>
      <c r="B212" s="33">
        <v>-40.472097147162998</v>
      </c>
      <c r="C212" s="33" t="s">
        <v>612</v>
      </c>
      <c r="D212" s="33">
        <v>-40.494392418181</v>
      </c>
      <c r="E212" s="33">
        <v>-6.5893451096610001</v>
      </c>
      <c r="F212" s="4">
        <v>-0.30313753190499998</v>
      </c>
      <c r="G212" s="4"/>
      <c r="H212" s="39"/>
      <c r="I212" s="39"/>
      <c r="J212" s="39"/>
      <c r="K212" s="39"/>
      <c r="L212" s="33">
        <v>-40.168783408586002</v>
      </c>
      <c r="M212" s="33">
        <v>-40.353448815559588</v>
      </c>
      <c r="N212" s="33">
        <v>-40.357257661948587</v>
      </c>
      <c r="O212" s="270" t="s">
        <v>613</v>
      </c>
      <c r="P212" s="4">
        <f>AJ119+4*AJ122</f>
        <v>-39.790372514123</v>
      </c>
      <c r="Q212" s="4">
        <f>AK119+4*AK122</f>
        <v>-39.817615220319006</v>
      </c>
      <c r="R212" s="4">
        <f>AN119+4*AN122</f>
        <v>-39.642343461300001</v>
      </c>
      <c r="S212" s="4">
        <f>AO119+4*AO122</f>
        <v>-39.711509499999998</v>
      </c>
      <c r="T212" s="4">
        <f>AP119+4*AP122</f>
        <v>-39.7125196</v>
      </c>
      <c r="U212" s="4"/>
      <c r="V212" s="264">
        <f t="shared" si="43"/>
        <v>0.6817246330399982</v>
      </c>
      <c r="W212" s="267">
        <f t="shared" si="44"/>
        <v>0.67677719786199475</v>
      </c>
      <c r="X212" s="267">
        <f t="shared" si="36"/>
        <v>0.52643994728600063</v>
      </c>
      <c r="Y212" s="266">
        <f t="shared" si="37"/>
        <v>0.64193931555958983</v>
      </c>
      <c r="Z212" s="266">
        <f t="shared" si="38"/>
        <v>0.64473806194858696</v>
      </c>
      <c r="AA212" s="33">
        <f t="shared" si="46"/>
        <v>81.651755706021945</v>
      </c>
      <c r="AB212" s="33">
        <f t="shared" si="47"/>
        <v>0.43409045536081753</v>
      </c>
      <c r="AC212" s="28">
        <f t="shared" si="45"/>
        <v>-7.3102864482327071E-3</v>
      </c>
      <c r="AD212" s="28"/>
      <c r="AE212" s="28"/>
      <c r="AF212" s="28"/>
      <c r="AG212" s="4"/>
      <c r="AH212" s="4"/>
      <c r="AI212"/>
      <c r="AJ212"/>
      <c r="AK212"/>
      <c r="AL212"/>
      <c r="AM212" s="4"/>
      <c r="AN212"/>
      <c r="AO212"/>
      <c r="AP212"/>
    </row>
    <row r="213" spans="1:42" ht="17">
      <c r="A213" s="5" t="s">
        <v>106</v>
      </c>
      <c r="B213" s="33">
        <v>-113.098786191312</v>
      </c>
      <c r="C213" s="33" t="s">
        <v>614</v>
      </c>
      <c r="D213" s="33">
        <v>-113.240255239814</v>
      </c>
      <c r="E213" s="33">
        <v>-13.437307226210001</v>
      </c>
      <c r="F213" s="4">
        <v>-0.45476866765000001</v>
      </c>
      <c r="G213" s="4"/>
      <c r="H213" s="39"/>
      <c r="I213" s="39"/>
      <c r="J213" s="39"/>
      <c r="K213" s="39"/>
      <c r="L213" s="33">
        <v>-112.644321838273</v>
      </c>
      <c r="M213" s="33">
        <v>-112.93968278496736</v>
      </c>
      <c r="N213" s="33">
        <v>-112.95084047979536</v>
      </c>
      <c r="O213" s="270" t="s">
        <v>615</v>
      </c>
      <c r="P213" s="4">
        <f>AJ119+AJ129</f>
        <v>-112.752519877743</v>
      </c>
      <c r="Q213" s="4">
        <f>AK119+AK129</f>
        <v>-112.831423111568</v>
      </c>
      <c r="R213" s="4">
        <f>AN119+AN129</f>
        <v>-112.36533076130002</v>
      </c>
      <c r="S213" s="4">
        <f>AO119+AO129</f>
        <v>-112.5510341</v>
      </c>
      <c r="T213" s="4">
        <f>AP119+AP129</f>
        <v>-112.552876</v>
      </c>
      <c r="U213" s="4"/>
      <c r="V213" s="264">
        <f t="shared" si="43"/>
        <v>0.34626631356900361</v>
      </c>
      <c r="W213" s="267">
        <f t="shared" si="44"/>
        <v>0.40883212824600434</v>
      </c>
      <c r="X213" s="267">
        <f t="shared" si="36"/>
        <v>0.27899107697298575</v>
      </c>
      <c r="Y213" s="266">
        <f t="shared" si="37"/>
        <v>0.38864868496736449</v>
      </c>
      <c r="Z213" s="266">
        <f t="shared" si="38"/>
        <v>0.39796447979536254</v>
      </c>
      <c r="AA213" s="33">
        <f t="shared" si="46"/>
        <v>70.10451714596384</v>
      </c>
      <c r="AB213" s="33">
        <f t="shared" si="47"/>
        <v>2.3408608810485614</v>
      </c>
      <c r="AC213" s="28">
        <f t="shared" si="45"/>
        <v>0.15303546456934358</v>
      </c>
      <c r="AD213" s="28"/>
      <c r="AE213" s="28"/>
      <c r="AF213" s="28"/>
      <c r="AG213" s="4"/>
      <c r="AH213" s="4"/>
      <c r="AI213"/>
      <c r="AJ213"/>
      <c r="AK213"/>
      <c r="AL213"/>
      <c r="AM213" s="4"/>
      <c r="AN213"/>
      <c r="AO213"/>
      <c r="AP213"/>
    </row>
    <row r="214" spans="1:42" ht="17">
      <c r="A214" s="5" t="s">
        <v>107</v>
      </c>
      <c r="B214" s="33">
        <v>-578.62509306822801</v>
      </c>
      <c r="C214" s="33" t="s">
        <v>616</v>
      </c>
      <c r="D214" s="33">
        <v>-578.82189184240895</v>
      </c>
      <c r="E214" s="33">
        <v>-59.206754500728003</v>
      </c>
      <c r="F214" s="4">
        <v>-2.2206350585419998</v>
      </c>
      <c r="G214" s="4"/>
      <c r="H214" s="39"/>
      <c r="I214" s="39"/>
      <c r="J214" s="39"/>
      <c r="K214" s="39"/>
      <c r="L214" s="33">
        <v>-576.40271311212996</v>
      </c>
      <c r="M214" s="33">
        <v>-577.50016821760448</v>
      </c>
      <c r="N214" s="33">
        <v>-577.53469007784247</v>
      </c>
      <c r="O214" s="270" t="s">
        <v>617</v>
      </c>
      <c r="P214" s="4">
        <f>6*AJ119+15*AJ122+AJ132</f>
        <v>-575.37878179564802</v>
      </c>
      <c r="Q214" s="4">
        <f>6*AK119+15*AK122+AK132</f>
        <v>-575.583836476089</v>
      </c>
      <c r="R214" s="4">
        <f>6*AN119+15*AN122+AN132</f>
        <v>-573.95799976779995</v>
      </c>
      <c r="S214" s="4">
        <f>6*AO119+15*AO122+AO132</f>
        <v>-574.4514537</v>
      </c>
      <c r="T214" s="4">
        <f>6*AP119+15*AP122+AP132</f>
        <v>-574.45853669999997</v>
      </c>
      <c r="U214" s="4"/>
      <c r="V214" s="264">
        <f t="shared" si="43"/>
        <v>3.2463112725799874</v>
      </c>
      <c r="W214" s="267">
        <f t="shared" si="44"/>
        <v>3.2380553663199407</v>
      </c>
      <c r="X214" s="267">
        <f t="shared" si="36"/>
        <v>2.4447133443300118</v>
      </c>
      <c r="Y214" s="266">
        <f t="shared" si="37"/>
        <v>3.0487145176044805</v>
      </c>
      <c r="Z214" s="266">
        <f t="shared" si="38"/>
        <v>3.0761533778425019</v>
      </c>
      <c r="AA214" s="33">
        <f t="shared" si="46"/>
        <v>79.473064052633219</v>
      </c>
      <c r="AB214" s="33">
        <f t="shared" si="47"/>
        <v>0.89198609001953988</v>
      </c>
      <c r="AC214" s="28">
        <f t="shared" si="45"/>
        <v>-2.5496495044275745E-3</v>
      </c>
      <c r="AD214" s="28"/>
      <c r="AE214" s="28"/>
      <c r="AF214" s="28"/>
      <c r="AG214" s="4"/>
      <c r="AH214" s="4"/>
      <c r="AI214"/>
      <c r="AJ214"/>
      <c r="AK214"/>
      <c r="AL214"/>
      <c r="AM214" s="4"/>
      <c r="AN214"/>
      <c r="AO214"/>
      <c r="AP214"/>
    </row>
    <row r="215" spans="1:42">
      <c r="W215" s="15"/>
    </row>
    <row r="216" spans="1:42">
      <c r="W216" s="15"/>
    </row>
    <row r="217" spans="1:42">
      <c r="W217" s="15"/>
    </row>
    <row r="218" spans="1:42">
      <c r="W218" s="15"/>
    </row>
    <row r="219" spans="1:42">
      <c r="W219" s="15"/>
    </row>
    <row r="220" spans="1:42">
      <c r="W220" s="15"/>
    </row>
    <row r="221" spans="1:42">
      <c r="W221" s="15"/>
    </row>
  </sheetData>
  <mergeCells count="7">
    <mergeCell ref="B116:D116"/>
    <mergeCell ref="P116:T116"/>
    <mergeCell ref="AK1:AV1"/>
    <mergeCell ref="B1:AC1"/>
    <mergeCell ref="B115:C115"/>
    <mergeCell ref="D115:F115"/>
    <mergeCell ref="L115:N115"/>
  </mergeCells>
  <conditionalFormatting sqref="AO3:AO107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:AN107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:AL107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K107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:AP107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:AR107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7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07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07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07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107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107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107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:AQ107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4:AR107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07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107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07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107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107 T3:V107">
    <cfRule type="colorScale" priority="88">
      <colorScale>
        <cfvo type="num" val="-5"/>
        <cfvo type="num" val="0"/>
        <cfvo type="num" val="5"/>
        <color theme="8"/>
        <color theme="0"/>
        <color rgb="FFF8696B"/>
      </colorScale>
    </cfRule>
  </conditionalFormatting>
  <conditionalFormatting sqref="W3:Y107">
    <cfRule type="colorScale" priority="86">
      <colorScale>
        <cfvo type="num" val="-3"/>
        <cfvo type="num" val="0"/>
        <cfvo type="num" val="3"/>
        <color rgb="FF5A8AC6"/>
        <color rgb="FFFCFCFF"/>
        <color rgb="FFF8696B"/>
      </colorScale>
    </cfRule>
  </conditionalFormatting>
  <conditionalFormatting sqref="O3:O10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:BD50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10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0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0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0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8:AD120 AC121:AC210 AF118:AF120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1:AD123 AF122:AF12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4:AD126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7:AD12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0:AD13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3:AD135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6:AD138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9:AD141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2:AD144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5:AD147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8:AD150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1:AD15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:AD15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7:AD159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0:AD162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3:AD165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6:AD168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9:AD171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5:AD177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8:AD180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1:AD18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4:AD1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8:AD21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5:AD20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2:AD20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9:AD201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6:AD198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3:AD19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0:AD192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7:AD189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18:AH210">
    <cfRule type="colorScale" priority="47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AG118:AG210">
    <cfRule type="colorScale" priority="46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AE118:AE208">
    <cfRule type="colorScale" priority="45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AF121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4:AF126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8:AF129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0:AF13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4:AF13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6:AF1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40:AF14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3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42:AF14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46:AF14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4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48:AF15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2:AF15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4:AF15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8:AF15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60:AF16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64:AF16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6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66:AF16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6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2:AF17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6:AF17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8:AF18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82:AF18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8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84:AF18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88:AF18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8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90:AF19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94:AF19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9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96:AF19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00:AF20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9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02:AF20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05:AF20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09:AF2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3236-1620-AD40-BD4C-E793146B07C5}">
  <dimension ref="A1:Z92"/>
  <sheetViews>
    <sheetView zoomScale="117" zoomScaleNormal="220" workbookViewId="0">
      <selection activeCell="H2" sqref="H2"/>
    </sheetView>
  </sheetViews>
  <sheetFormatPr baseColWidth="10" defaultRowHeight="16"/>
  <cols>
    <col min="4" max="4" width="12.83203125" bestFit="1" customWidth="1"/>
    <col min="8" max="8" width="10.83203125" style="4"/>
    <col min="9" max="9" width="17.6640625" style="4" bestFit="1" customWidth="1"/>
    <col min="10" max="10" width="23.5" style="4" bestFit="1" customWidth="1"/>
    <col min="11" max="11" width="10.83203125" style="4" customWidth="1"/>
  </cols>
  <sheetData>
    <row r="1" spans="1:26">
      <c r="A1" t="s">
        <v>412</v>
      </c>
      <c r="D1">
        <f>IF('CCSD(T)'!H4="",'CCSD(T)'!AT4,'CCSD(T)'!H4)</f>
        <v>-1856.7449928379849</v>
      </c>
      <c r="F1">
        <f>IF('CCSD(T)'!J4="",'CCSD(T)'!AV4,'CCSD(T)'!J4)</f>
        <v>-1856.9216771957019</v>
      </c>
    </row>
    <row r="2" spans="1:26">
      <c r="B2" s="362" t="s">
        <v>192</v>
      </c>
      <c r="C2" s="362" t="s">
        <v>193</v>
      </c>
      <c r="D2" t="s">
        <v>187</v>
      </c>
      <c r="E2" t="s">
        <v>184</v>
      </c>
      <c r="F2" t="s">
        <v>189</v>
      </c>
      <c r="H2" s="4" t="s">
        <v>678</v>
      </c>
      <c r="I2" s="4" t="s">
        <v>679</v>
      </c>
      <c r="J2" s="4" t="s">
        <v>680</v>
      </c>
      <c r="K2" s="4" t="s">
        <v>681</v>
      </c>
      <c r="S2" s="362" t="s">
        <v>192</v>
      </c>
      <c r="T2" s="362" t="s">
        <v>193</v>
      </c>
      <c r="U2" t="s">
        <v>187</v>
      </c>
      <c r="V2" t="s">
        <v>184</v>
      </c>
      <c r="W2" t="s">
        <v>189</v>
      </c>
    </row>
    <row r="3" spans="1:26">
      <c r="A3" t="str">
        <f>'DLPNO-CCSD(T1 or T0)'!C3</f>
        <v>01_end</v>
      </c>
      <c r="B3">
        <f>'DLPNO-CCSD(T1 or T0)'!V3</f>
        <v>-1856.909508841293</v>
      </c>
      <c r="C3">
        <f>'DLPNO-CCSD(T1 or T0)'!W3</f>
        <v>-1856.9186129340001</v>
      </c>
      <c r="D3">
        <f>'DLPNO-CCSD(T1 or T0)'!X3</f>
        <v>-1856.745167474</v>
      </c>
      <c r="E3">
        <f>IF('CCSD(T)'!H4="",'CCSD(T)'!AT4,'CCSD(T)'!H4)</f>
        <v>-1856.7449928379849</v>
      </c>
      <c r="F3">
        <f>IF('CCSD(T)'!J4="",'CCSD(T)'!AV4,'CCSD(T)'!J4)</f>
        <v>-1856.9216771957019</v>
      </c>
      <c r="H3" s="33">
        <f>C3-B3</f>
        <v>-9.1040927070480393E-3</v>
      </c>
      <c r="I3" s="39">
        <f>D3-E3</f>
        <v>-1.746360151173576E-4</v>
      </c>
      <c r="J3" s="39">
        <f>C3-F3</f>
        <v>3.0642617018656892E-3</v>
      </c>
      <c r="K3" s="33">
        <f>J3-I3</f>
        <v>3.2388977169830468E-3</v>
      </c>
      <c r="L3" s="23">
        <f>MIN(K3:K92)</f>
        <v>-3.1386330050509059E-6</v>
      </c>
      <c r="M3" s="23">
        <f>CORREL(H3:H89,I3:I89)</f>
        <v>-0.74960862190239219</v>
      </c>
      <c r="N3" s="23">
        <f>CORREL(I3:I89,J3:J89)</f>
        <v>0.98990774448126551</v>
      </c>
      <c r="O3" s="23">
        <f>CORREL(J3:J89,K3:K89)</f>
        <v>0.97817219323694571</v>
      </c>
      <c r="S3" s="71">
        <f>627.5095*(B5-B4)</f>
        <v>27.451001959463905</v>
      </c>
      <c r="T3" s="71">
        <f>627.5095*(C5-C4)</f>
        <v>27.186123058899</v>
      </c>
      <c r="U3" s="71">
        <f>627.5095*(D5-D4)</f>
        <v>29.680649024249977</v>
      </c>
      <c r="V3" s="71">
        <f>627.5095*(E5-E4)</f>
        <v>29.594710784767774</v>
      </c>
      <c r="W3" s="71">
        <f>627.5095*(F5-F4)</f>
        <v>27.063431957134902</v>
      </c>
      <c r="X3" s="71" t="str">
        <f>A3</f>
        <v>01_end</v>
      </c>
      <c r="Y3" s="71">
        <f t="shared" ref="Y3:Y50" si="0">T3-S3</f>
        <v>-0.26487890056490571</v>
      </c>
      <c r="Z3" s="71">
        <f t="shared" ref="Z3:Z50" si="1">W3-T3</f>
        <v>-0.12269110176409725</v>
      </c>
    </row>
    <row r="4" spans="1:26">
      <c r="A4" t="str">
        <f>'DLPNO-CCSD(T1 or T0)'!C4</f>
        <v>01_start</v>
      </c>
      <c r="B4">
        <f>'DLPNO-CCSD(T1 or T0)'!V4</f>
        <v>-1856.9299290227241</v>
      </c>
      <c r="C4">
        <f>'DLPNO-CCSD(T1 or T0)'!W4</f>
        <v>-1856.9392040529999</v>
      </c>
      <c r="D4">
        <f>'DLPNO-CCSD(T1 or T0)'!X4</f>
        <v>-1856.764210691</v>
      </c>
      <c r="E4">
        <f>IF('CCSD(T)'!H5="",'CCSD(T)'!AT5,'CCSD(T)'!H5)</f>
        <v>-1856.7639469552539</v>
      </c>
      <c r="F4">
        <f>IF('CCSD(T)'!J5="",'CCSD(T)'!AV5,'CCSD(T)'!J5)</f>
        <v>-1856.9424588935099</v>
      </c>
      <c r="H4" s="33">
        <f t="shared" ref="H4:H27" si="2">C4-B4</f>
        <v>-9.2750302758304315E-3</v>
      </c>
      <c r="I4" s="39">
        <f t="shared" ref="I4:I27" si="3">D4-E4</f>
        <v>-2.637357461026113E-4</v>
      </c>
      <c r="J4" s="39">
        <f t="shared" ref="J4:J27" si="4">C4-F4</f>
        <v>3.2548405099532829E-3</v>
      </c>
      <c r="K4" s="33">
        <f t="shared" ref="K4:K67" si="5">J4-I4</f>
        <v>3.5185762560558942E-3</v>
      </c>
      <c r="L4" s="23">
        <f>MAX(K3:K93)</f>
        <v>1.9877064728916594E-2</v>
      </c>
      <c r="M4" s="23">
        <f>CORREL(H3:H89,J3:J89)</f>
        <v>-0.80046060080056813</v>
      </c>
      <c r="N4" s="23">
        <f>CORREL(I3:I89,K3:K89)</f>
        <v>0.93885277996497174</v>
      </c>
      <c r="O4" s="23"/>
      <c r="S4" s="71">
        <f>627.5095*(B5-B3)</f>
        <v>14.637144119747896</v>
      </c>
      <c r="T4" s="71">
        <f>627.5095*(C5-C3)</f>
        <v>14.265000270865135</v>
      </c>
      <c r="U4" s="71">
        <f>627.5095*(D5-D3)</f>
        <v>17.730849446195094</v>
      </c>
      <c r="V4" s="71">
        <f>627.5095*(E5-E3)</f>
        <v>17.700822134353579</v>
      </c>
      <c r="W4" s="71">
        <f>627.5095*(F5-F3)</f>
        <v>14.022719156527396</v>
      </c>
      <c r="Y4" s="71">
        <f t="shared" si="0"/>
        <v>-0.37214384888276086</v>
      </c>
      <c r="Z4" s="71">
        <f t="shared" si="1"/>
        <v>-0.24228111433773947</v>
      </c>
    </row>
    <row r="5" spans="1:26">
      <c r="A5" t="str">
        <f>'DLPNO-CCSD(T1 or T0)'!C5</f>
        <v>01_ts</v>
      </c>
      <c r="B5">
        <f>'DLPNO-CCSD(T1 or T0)'!V5</f>
        <v>-1856.886183068345</v>
      </c>
      <c r="C5">
        <f>'DLPNO-CCSD(T1 or T0)'!W5</f>
        <v>-1856.8958802100001</v>
      </c>
      <c r="D5">
        <f>'DLPNO-CCSD(T1 or T0)'!X5</f>
        <v>-1856.7169115679999</v>
      </c>
      <c r="E5">
        <f>IF('CCSD(T)'!H6="",'CCSD(T)'!AT6,'CCSD(T)'!H6)</f>
        <v>-1856.7167847835501</v>
      </c>
      <c r="F5">
        <f>IF('CCSD(T)'!J6="",'CCSD(T)'!AV6,'CCSD(T)'!J6)</f>
        <v>-1856.8993305712181</v>
      </c>
      <c r="H5" s="33">
        <f t="shared" si="2"/>
        <v>-9.6971416551241418E-3</v>
      </c>
      <c r="I5" s="39">
        <f t="shared" si="3"/>
        <v>-1.2678444977609615E-4</v>
      </c>
      <c r="J5" s="39">
        <f t="shared" si="4"/>
        <v>3.4503612180287746E-3</v>
      </c>
      <c r="K5" s="33">
        <f t="shared" si="5"/>
        <v>3.5771456678048708E-3</v>
      </c>
      <c r="M5" s="23">
        <f>CORREL(H3:H89,K3:K89)</f>
        <v>-0.84570765294433248</v>
      </c>
      <c r="N5" s="23"/>
      <c r="O5" s="23"/>
      <c r="S5" s="71">
        <f>627.5095*(B3-B4)</f>
        <v>12.813857839716011</v>
      </c>
      <c r="T5" s="71">
        <f>627.5095*(C3-C4)</f>
        <v>12.921122788033866</v>
      </c>
      <c r="U5" s="71">
        <f>627.5095*(D3-D4)</f>
        <v>11.949799578054883</v>
      </c>
      <c r="V5" s="71">
        <f>627.5095*(E3-E4)</f>
        <v>11.893888650414191</v>
      </c>
      <c r="W5" s="71">
        <f>627.5095*(F3-F4)</f>
        <v>13.040712800607507</v>
      </c>
      <c r="Y5" s="71">
        <f t="shared" si="0"/>
        <v>0.10726494831785516</v>
      </c>
      <c r="Z5" s="71">
        <f t="shared" si="1"/>
        <v>0.11959001257364044</v>
      </c>
    </row>
    <row r="6" spans="1:26">
      <c r="A6" t="str">
        <f>'DLPNO-CCSD(T1 or T0)'!C6</f>
        <v>02_end</v>
      </c>
      <c r="B6">
        <f>'DLPNO-CCSD(T1 or T0)'!V6</f>
        <v>-1687.8195727276131</v>
      </c>
      <c r="C6">
        <f>'DLPNO-CCSD(T1 or T0)'!W6</f>
        <v>-1687.82624566</v>
      </c>
      <c r="D6">
        <f>'DLPNO-CCSD(T1 or T0)'!X6</f>
        <v>-1687.6857632250001</v>
      </c>
      <c r="E6">
        <f>IF('CCSD(T)'!H7="",'CCSD(T)'!AT7,'CCSD(T)'!H7)</f>
        <v>-1687.6857597621511</v>
      </c>
      <c r="F6">
        <f>IF('CCSD(T)'!J7="",'CCSD(T)'!AV7,'CCSD(T)'!J7)</f>
        <v>-1687.8286399692151</v>
      </c>
      <c r="H6" s="33">
        <f t="shared" si="2"/>
        <v>-6.6729323868912616E-3</v>
      </c>
      <c r="I6" s="39">
        <f t="shared" si="3"/>
        <v>-3.4628490084287478E-6</v>
      </c>
      <c r="J6" s="39">
        <f t="shared" si="4"/>
        <v>2.3943092151057499E-3</v>
      </c>
      <c r="K6" s="33">
        <f t="shared" si="5"/>
        <v>2.3977720641141786E-3</v>
      </c>
      <c r="S6" s="71">
        <f>627.5095*(B8-B7)</f>
        <v>5.5314645676761423</v>
      </c>
      <c r="T6" s="71">
        <f>627.5095*(C8-C7)</f>
        <v>5.5797460753693251</v>
      </c>
      <c r="U6" s="71">
        <f>627.5095*(D8-D7)</f>
        <v>6.3274870231247622</v>
      </c>
      <c r="V6" s="71">
        <f>627.5095*(E8-E7)</f>
        <v>6.3629431107883807</v>
      </c>
      <c r="W6" s="71">
        <f>627.5095*(F8-F7)</f>
        <v>5.6283735912520321</v>
      </c>
      <c r="X6" s="71" t="str">
        <f>A6</f>
        <v>02_end</v>
      </c>
      <c r="Y6" s="71">
        <f t="shared" si="0"/>
        <v>4.8281507693182846E-2</v>
      </c>
      <c r="Z6" s="71">
        <f t="shared" si="1"/>
        <v>4.8627515882706973E-2</v>
      </c>
    </row>
    <row r="7" spans="1:26">
      <c r="A7" t="str">
        <f>'DLPNO-CCSD(T1 or T0)'!C7</f>
        <v>02_start</v>
      </c>
      <c r="B7">
        <f>'DLPNO-CCSD(T1 or T0)'!V7</f>
        <v>-1687.7879946334099</v>
      </c>
      <c r="C7">
        <f>'DLPNO-CCSD(T1 or T0)'!W7</f>
        <v>-1687.7950698929999</v>
      </c>
      <c r="D7">
        <f>'DLPNO-CCSD(T1 or T0)'!X7</f>
        <v>-1687.6520276209999</v>
      </c>
      <c r="E7">
        <f>IF('CCSD(T)'!H8="",'CCSD(T)'!AT8,'CCSD(T)'!H8)</f>
        <v>-1687.6520598491259</v>
      </c>
      <c r="F7">
        <f>IF('CCSD(T)'!J8="",'CCSD(T)'!AV8,'CCSD(T)'!J8)</f>
        <v>-1687.7976099449088</v>
      </c>
      <c r="H7" s="33">
        <f t="shared" si="2"/>
        <v>-7.0752595900103188E-3</v>
      </c>
      <c r="I7" s="39">
        <f t="shared" si="3"/>
        <v>3.222812597414304E-5</v>
      </c>
      <c r="J7" s="39">
        <f t="shared" si="4"/>
        <v>2.5400519089089357E-3</v>
      </c>
      <c r="K7" s="33">
        <f t="shared" si="5"/>
        <v>2.5078237829347927E-3</v>
      </c>
      <c r="S7" s="71">
        <f>627.5095*(B8-B6)</f>
        <v>25.347018672122275</v>
      </c>
      <c r="T7" s="71">
        <f>627.5095*(C8-C6)</f>
        <v>25.14283603774982</v>
      </c>
      <c r="U7" s="71">
        <f>627.5095*(D8-D6)</f>
        <v>27.496899021478882</v>
      </c>
      <c r="V7" s="71">
        <f>627.5095*(E8-E6)</f>
        <v>27.509958683276675</v>
      </c>
      <c r="W7" s="71">
        <f>627.5095*(F8-F6)</f>
        <v>25.100008628715436</v>
      </c>
      <c r="Y7" s="71">
        <f t="shared" si="0"/>
        <v>-0.20418263437245443</v>
      </c>
      <c r="Z7" s="71">
        <f t="shared" si="1"/>
        <v>-4.282740903438409E-2</v>
      </c>
    </row>
    <row r="8" spans="1:26">
      <c r="A8" t="str">
        <f>'DLPNO-CCSD(T1 or T0)'!C8</f>
        <v>02_ts</v>
      </c>
      <c r="B8">
        <f>'DLPNO-CCSD(T1 or T0)'!V8</f>
        <v>-1687.7791796838869</v>
      </c>
      <c r="C8">
        <f>'DLPNO-CCSD(T1 or T0)'!W8</f>
        <v>-1687.786178002</v>
      </c>
      <c r="D8">
        <f>'DLPNO-CCSD(T1 or T0)'!X8</f>
        <v>-1687.641944129</v>
      </c>
      <c r="E8">
        <f>IF('CCSD(T)'!H9="",'CCSD(T)'!AT9,'CCSD(T)'!H9)</f>
        <v>-1687.641919854256</v>
      </c>
      <c r="F8">
        <f>IF('CCSD(T)'!J9="",'CCSD(T)'!AV9,'CCSD(T)'!J9)</f>
        <v>-1687.7886405610329</v>
      </c>
      <c r="H8" s="33">
        <f t="shared" si="2"/>
        <v>-6.9983181131192396E-3</v>
      </c>
      <c r="I8" s="39">
        <f t="shared" si="3"/>
        <v>-2.4274743964269874E-5</v>
      </c>
      <c r="J8" s="39">
        <f t="shared" si="4"/>
        <v>2.4625590328923863E-3</v>
      </c>
      <c r="K8" s="33">
        <f t="shared" si="5"/>
        <v>2.4868337768566562E-3</v>
      </c>
      <c r="S8" s="71">
        <f>627.5095*(B6-B7)</f>
        <v>-19.815554104446132</v>
      </c>
      <c r="T8" s="71">
        <f>627.5095*(C6-C7)</f>
        <v>-19.563089962380495</v>
      </c>
      <c r="U8" s="71">
        <f>627.5095*(D6-D7)</f>
        <v>-21.169411998354121</v>
      </c>
      <c r="V8" s="71">
        <f>627.5095*(E6-E7)</f>
        <v>-21.147015572488293</v>
      </c>
      <c r="W8" s="71">
        <f>627.5095*(F6-F7)</f>
        <v>-19.471635037463404</v>
      </c>
      <c r="Y8" s="71">
        <f t="shared" si="0"/>
        <v>0.25246414206563728</v>
      </c>
      <c r="Z8" s="71">
        <f t="shared" si="1"/>
        <v>9.1454924917091063E-2</v>
      </c>
    </row>
    <row r="9" spans="1:26">
      <c r="A9" t="str">
        <f>'DLPNO-CCSD(T1 or T0)'!C9</f>
        <v>03_end</v>
      </c>
      <c r="B9">
        <f>'DLPNO-CCSD(T1 or T0)'!V9</f>
        <v>-1268.701982070435</v>
      </c>
      <c r="C9">
        <f>'DLPNO-CCSD(T1 or T0)'!W9</f>
        <v>-1268.7090534280001</v>
      </c>
      <c r="D9">
        <f>'DLPNO-CCSD(T1 or T0)'!X9</f>
        <v>-1268.6171419509999</v>
      </c>
      <c r="E9">
        <f>IF('CCSD(T)'!H10="",'CCSD(T)'!AT10,'CCSD(T)'!H10)</f>
        <v>-1268.6175862578179</v>
      </c>
      <c r="F9">
        <f>IF('CCSD(T)'!J10="",'CCSD(T)'!AV10,'CCSD(T)'!J10)</f>
        <v>-1268.7108294976199</v>
      </c>
      <c r="H9" s="33">
        <f t="shared" si="2"/>
        <v>-7.0713575651097926E-3</v>
      </c>
      <c r="I9" s="39">
        <f t="shared" si="3"/>
        <v>4.4430681805351924E-4</v>
      </c>
      <c r="J9" s="39">
        <f t="shared" si="4"/>
        <v>1.7760696198365622E-3</v>
      </c>
      <c r="K9" s="33">
        <f t="shared" si="5"/>
        <v>1.331762801783043E-3</v>
      </c>
      <c r="S9" s="71">
        <f>627.5095*(B11-B10)</f>
        <v>1.0311282765720635</v>
      </c>
      <c r="T9" s="71">
        <f>627.5095*(C11-C10)</f>
        <v>0.96312040593668524</v>
      </c>
      <c r="U9" s="71">
        <f>627.5095*(D11-D10)</f>
        <v>1.4777823623958146</v>
      </c>
      <c r="V9" s="71">
        <f>627.5095*(E11-E10)</f>
        <v>1.4816302105275712</v>
      </c>
      <c r="W9" s="71">
        <f>627.5095*(F11-F10)</f>
        <v>0.95421625258734211</v>
      </c>
      <c r="X9" s="71" t="str">
        <f>A9</f>
        <v>03_end</v>
      </c>
      <c r="Y9" s="71">
        <f t="shared" si="0"/>
        <v>-6.8007870635378276E-2</v>
      </c>
      <c r="Z9" s="71">
        <f t="shared" si="1"/>
        <v>-8.9041533493431357E-3</v>
      </c>
    </row>
    <row r="10" spans="1:26">
      <c r="A10" t="str">
        <f>'DLPNO-CCSD(T1 or T0)'!C10</f>
        <v>03_start</v>
      </c>
      <c r="B10">
        <f>'DLPNO-CCSD(T1 or T0)'!V10</f>
        <v>-1268.659878228631</v>
      </c>
      <c r="C10">
        <f>'DLPNO-CCSD(T1 or T0)'!W10</f>
        <v>-1268.668322001</v>
      </c>
      <c r="D10">
        <f>'DLPNO-CCSD(T1 or T0)'!X10</f>
        <v>-1268.568078907</v>
      </c>
      <c r="E10">
        <f>IF('CCSD(T)'!H11="",'CCSD(T)'!AT11,'CCSD(T)'!H11)</f>
        <v>-1268.568019244022</v>
      </c>
      <c r="F10">
        <f>IF('CCSD(T)'!J11="",'CCSD(T)'!AV11,'CCSD(T)'!J11)</f>
        <v>-1268.6692070970621</v>
      </c>
      <c r="H10" s="33">
        <f t="shared" si="2"/>
        <v>-8.4437723689916311E-3</v>
      </c>
      <c r="I10" s="39">
        <f t="shared" si="3"/>
        <v>-5.9662977946572937E-5</v>
      </c>
      <c r="J10" s="39">
        <f t="shared" si="4"/>
        <v>8.8509606212028302E-4</v>
      </c>
      <c r="K10" s="33">
        <f t="shared" si="5"/>
        <v>9.4475904006685596E-4</v>
      </c>
      <c r="S10" s="71">
        <f>627.5095*(B11-B9)</f>
        <v>27.451688995056809</v>
      </c>
      <c r="T10" s="71">
        <f>627.5095*(C11-C9)</f>
        <v>26.522477797044939</v>
      </c>
      <c r="U10" s="71">
        <f>627.5095*(D11-D9)</f>
        <v>32.26530857126501</v>
      </c>
      <c r="V10" s="71">
        <f>627.5095*(E11-E9)</f>
        <v>32.58540225409989</v>
      </c>
      <c r="W10" s="71">
        <f>627.5095*(F11-F9)</f>
        <v>27.072668015411359</v>
      </c>
      <c r="Y10" s="71">
        <f t="shared" si="0"/>
        <v>-0.92921119801187047</v>
      </c>
      <c r="Z10" s="71">
        <f t="shared" si="1"/>
        <v>0.55019021836642068</v>
      </c>
    </row>
    <row r="11" spans="1:26">
      <c r="A11" t="str">
        <f>'DLPNO-CCSD(T1 or T0)'!C11</f>
        <v>03_ts</v>
      </c>
      <c r="B11">
        <f>'DLPNO-CCSD(T1 or T0)'!V11</f>
        <v>-1268.658235021195</v>
      </c>
      <c r="C11">
        <f>'DLPNO-CCSD(T1 or T0)'!W11</f>
        <v>-1268.6667871709999</v>
      </c>
      <c r="D11">
        <f>'DLPNO-CCSD(T1 or T0)'!X11</f>
        <v>-1268.5657239110001</v>
      </c>
      <c r="E11">
        <f>IF('CCSD(T)'!H12="",'CCSD(T)'!AT12,'CCSD(T)'!H12)</f>
        <v>-1268.5656581160861</v>
      </c>
      <c r="F11">
        <f>IF('CCSD(T)'!J12="",'CCSD(T)'!AV12,'CCSD(T)'!J12)</f>
        <v>-1268.667686456733</v>
      </c>
      <c r="H11" s="33">
        <f t="shared" si="2"/>
        <v>-8.5521498049274669E-3</v>
      </c>
      <c r="I11" s="39">
        <f t="shared" si="3"/>
        <v>-6.5794914007710759E-5</v>
      </c>
      <c r="J11" s="39">
        <f t="shared" si="4"/>
        <v>8.9928573311226501E-4</v>
      </c>
      <c r="K11" s="33">
        <f t="shared" si="5"/>
        <v>9.6508064711997577E-4</v>
      </c>
      <c r="S11" s="71">
        <f>627.5095*(B9-B10)</f>
        <v>-26.420560718484744</v>
      </c>
      <c r="T11" s="71">
        <f>627.5095*(C9-C10)</f>
        <v>-25.559357391108254</v>
      </c>
      <c r="U11" s="71">
        <f>627.5095*(D9-D10)</f>
        <v>-30.787526208869199</v>
      </c>
      <c r="V11" s="71">
        <f>627.5095*(E9-E10)</f>
        <v>-31.103772043572317</v>
      </c>
      <c r="W11" s="71">
        <f>627.5095*(F9-F10)</f>
        <v>-26.118451762824019</v>
      </c>
      <c r="Y11" s="71">
        <f t="shared" si="0"/>
        <v>0.86120332737649008</v>
      </c>
      <c r="Z11" s="71">
        <f t="shared" si="1"/>
        <v>-0.5590943717157657</v>
      </c>
    </row>
    <row r="12" spans="1:26">
      <c r="A12" t="str">
        <f>'DLPNO-CCSD(T1 or T0)'!C12</f>
        <v>04_end</v>
      </c>
      <c r="B12">
        <f>'DLPNO-CCSD(T1 or T0)'!V12</f>
        <v>-1230.7433862162159</v>
      </c>
      <c r="C12">
        <f>'DLPNO-CCSD(T1 or T0)'!W12</f>
        <v>-1230.7496341640001</v>
      </c>
      <c r="D12">
        <f>'DLPNO-CCSD(T1 or T0)'!X12</f>
        <v>-1230.665766074</v>
      </c>
      <c r="E12">
        <f>IF('CCSD(T)'!H13="",'CCSD(T)'!AT13,'CCSD(T)'!H13)</f>
        <v>-1230.6660641396149</v>
      </c>
      <c r="F12">
        <f>IF('CCSD(T)'!J13="",'CCSD(T)'!AV13,'CCSD(T)'!J13)</f>
        <v>-1230.7509438092909</v>
      </c>
      <c r="H12" s="33">
        <f t="shared" si="2"/>
        <v>-6.2479477842316555E-3</v>
      </c>
      <c r="I12" s="39">
        <f t="shared" si="3"/>
        <v>2.9806561497025541E-4</v>
      </c>
      <c r="J12" s="39">
        <f t="shared" si="4"/>
        <v>1.3096452908030187E-3</v>
      </c>
      <c r="K12" s="33">
        <f t="shared" si="5"/>
        <v>1.0115796758327633E-3</v>
      </c>
      <c r="S12" s="71">
        <f>627.5095*(B14-B13)</f>
        <v>2.160518297113744</v>
      </c>
      <c r="T12" s="71">
        <f>627.5095*(C14-C13)</f>
        <v>2.2948016139818228</v>
      </c>
      <c r="U12" s="71">
        <f>627.5095*(D14-D13)</f>
        <v>1.9434414746471946</v>
      </c>
      <c r="V12" s="71">
        <f>627.5095*(E14-E13)</f>
        <v>2.0118171863769918</v>
      </c>
      <c r="W12" s="71">
        <f>627.5095*(F14-F13)</f>
        <v>2.3602641686351129</v>
      </c>
      <c r="X12" s="71" t="str">
        <f>A12</f>
        <v>04_end</v>
      </c>
      <c r="Y12" s="71">
        <f t="shared" si="0"/>
        <v>0.13428331686807882</v>
      </c>
      <c r="Z12" s="71">
        <f t="shared" si="1"/>
        <v>6.5462554653290095E-2</v>
      </c>
    </row>
    <row r="13" spans="1:26">
      <c r="A13" t="str">
        <f>'DLPNO-CCSD(T1 or T0)'!C13</f>
        <v>04_start</v>
      </c>
      <c r="B13">
        <f>'DLPNO-CCSD(T1 or T0)'!V13</f>
        <v>-1230.7320129275301</v>
      </c>
      <c r="C13">
        <f>'DLPNO-CCSD(T1 or T0)'!W13</f>
        <v>-1230.73996887</v>
      </c>
      <c r="D13">
        <f>'DLPNO-CCSD(T1 or T0)'!X13</f>
        <v>-1230.6463557110001</v>
      </c>
      <c r="E13">
        <f>IF('CCSD(T)'!H14="",'CCSD(T)'!AT14,'CCSD(T)'!H14)</f>
        <v>-1230.6464770998791</v>
      </c>
      <c r="F13">
        <f>IF('CCSD(T)'!J14="",'CCSD(T)'!AV14,'CCSD(T)'!J14)</f>
        <v>-1230.741006641055</v>
      </c>
      <c r="H13" s="33">
        <f t="shared" si="2"/>
        <v>-7.9559424698345538E-3</v>
      </c>
      <c r="I13" s="39">
        <f t="shared" si="3"/>
        <v>1.2138887905166484E-4</v>
      </c>
      <c r="J13" s="39">
        <f t="shared" si="4"/>
        <v>1.0377710550528718E-3</v>
      </c>
      <c r="K13" s="33">
        <f t="shared" si="5"/>
        <v>9.1638217600120697E-4</v>
      </c>
      <c r="S13" s="71">
        <f>627.5095*(B14-B12)</f>
        <v>9.2973649936442104</v>
      </c>
      <c r="T13" s="71">
        <f>627.5095*(C14-C12)</f>
        <v>8.3598654193469581</v>
      </c>
      <c r="U13" s="71">
        <f>627.5095*(D14-D12)</f>
        <v>14.123628655536887</v>
      </c>
      <c r="V13" s="71">
        <f>627.5095*(E14-E12)</f>
        <v>14.302870697484591</v>
      </c>
      <c r="W13" s="71">
        <f>627.5095*(F14-F12)</f>
        <v>8.5959316397387049</v>
      </c>
      <c r="Y13" s="71">
        <f t="shared" si="0"/>
        <v>-0.93749957429725228</v>
      </c>
      <c r="Z13" s="71">
        <f t="shared" si="1"/>
        <v>0.23606622039174674</v>
      </c>
    </row>
    <row r="14" spans="1:26">
      <c r="A14" t="str">
        <f>'DLPNO-CCSD(T1 or T0)'!C14</f>
        <v>04_ts</v>
      </c>
      <c r="B14">
        <f>'DLPNO-CCSD(T1 or T0)'!V14</f>
        <v>-1230.7285699226081</v>
      </c>
      <c r="C14">
        <f>'DLPNO-CCSD(T1 or T0)'!W14</f>
        <v>-1230.736311871</v>
      </c>
      <c r="D14">
        <f>'DLPNO-CCSD(T1 or T0)'!X14</f>
        <v>-1230.6432586400001</v>
      </c>
      <c r="E14">
        <f>IF('CCSD(T)'!H15="",'CCSD(T)'!AT15,'CCSD(T)'!H15)</f>
        <v>-1230.6432710652512</v>
      </c>
      <c r="F14">
        <f>IF('CCSD(T)'!J15="",'CCSD(T)'!AV15,'CCSD(T)'!J15)</f>
        <v>-1230.7372453208382</v>
      </c>
      <c r="H14" s="33">
        <f t="shared" si="2"/>
        <v>-7.7419483918674814E-3</v>
      </c>
      <c r="I14" s="39">
        <f t="shared" si="3"/>
        <v>1.2425251043168828E-5</v>
      </c>
      <c r="J14" s="39">
        <f t="shared" si="4"/>
        <v>9.3344983815768501E-4</v>
      </c>
      <c r="K14" s="33">
        <f t="shared" si="5"/>
        <v>9.2102458711451618E-4</v>
      </c>
      <c r="S14" s="71">
        <f>627.5095*(B12-B13)</f>
        <v>-7.1368466965304673</v>
      </c>
      <c r="T14" s="71">
        <f>627.5095*(C12-C13)</f>
        <v>-6.0650638053651349</v>
      </c>
      <c r="U14" s="71">
        <f>627.5095*(D12-D13)</f>
        <v>-12.180187180889693</v>
      </c>
      <c r="V14" s="71">
        <f>627.5095*(E12-E13)</f>
        <v>-12.291053511107599</v>
      </c>
      <c r="W14" s="71">
        <f>627.5095*(F12-F13)</f>
        <v>-6.235667471103592</v>
      </c>
      <c r="Y14" s="71">
        <f t="shared" si="0"/>
        <v>1.0717828911653324</v>
      </c>
      <c r="Z14" s="71">
        <f t="shared" si="1"/>
        <v>-0.17060366573845709</v>
      </c>
    </row>
    <row r="15" spans="1:26">
      <c r="A15" t="str">
        <f>'DLPNO-CCSD(T1 or T0)'!C15</f>
        <v>05_end_correct</v>
      </c>
      <c r="B15">
        <f>'DLPNO-CCSD(T1 or T0)'!V15</f>
        <v>-2742.2384834181812</v>
      </c>
      <c r="C15">
        <f>'DLPNO-CCSD(T1 or T0)'!W15</f>
        <v>-2742.258579588</v>
      </c>
      <c r="D15">
        <f>'DLPNO-CCSD(T1 or T0)'!X15</f>
        <v>-2742.080722656</v>
      </c>
      <c r="E15">
        <f>IF('CCSD(T)'!H16="",'CCSD(T)'!AT16,'CCSD(T)'!H16)</f>
        <v>-2742.0875406963328</v>
      </c>
      <c r="F15">
        <f>IF('CCSD(T)'!J16="",'CCSD(T)'!AV16,'CCSD(T)'!J16)</f>
        <v>-2742.2710594669788</v>
      </c>
      <c r="H15" s="33">
        <f t="shared" si="2"/>
        <v>-2.0096169818771159E-2</v>
      </c>
      <c r="I15" s="39">
        <f t="shared" si="3"/>
        <v>6.8180403327460226E-3</v>
      </c>
      <c r="J15" s="39">
        <f t="shared" si="4"/>
        <v>1.2479878978865599E-2</v>
      </c>
      <c r="K15" s="33">
        <f t="shared" si="5"/>
        <v>5.6618386461195769E-3</v>
      </c>
      <c r="S15" s="71">
        <f>627.5095*(B17-B16)</f>
        <v>4.0000649656867218</v>
      </c>
      <c r="T15" s="71">
        <f>627.5095*(C17-C16)</f>
        <v>4.006188820638326</v>
      </c>
      <c r="U15" s="71">
        <f>627.5095*(D17-D16)</f>
        <v>4.4201963708432359</v>
      </c>
      <c r="V15" s="71">
        <f>627.5095*(E17-E16)</f>
        <v>4.8682012123689375</v>
      </c>
      <c r="W15" s="71">
        <f>627.5095*(F17-F16)</f>
        <v>4.675407685347678</v>
      </c>
      <c r="X15" s="71" t="str">
        <f>A15</f>
        <v>05_end_correct</v>
      </c>
      <c r="Y15" s="71">
        <f t="shared" si="0"/>
        <v>6.1238549516042795E-3</v>
      </c>
      <c r="Z15" s="71">
        <f t="shared" si="1"/>
        <v>0.66921886470935199</v>
      </c>
    </row>
    <row r="16" spans="1:26">
      <c r="A16" t="str">
        <f>'DLPNO-CCSD(T1 or T0)'!C16</f>
        <v>05_start</v>
      </c>
      <c r="B16">
        <f>'DLPNO-CCSD(T1 or T0)'!V16</f>
        <v>-2742.2100940593373</v>
      </c>
      <c r="C16">
        <f>'DLPNO-CCSD(T1 or T0)'!W16</f>
        <v>-2742.2296510910001</v>
      </c>
      <c r="D16">
        <f>'DLPNO-CCSD(T1 or T0)'!X16</f>
        <v>-2742.0529855350001</v>
      </c>
      <c r="E16">
        <f>IF('CCSD(T)'!H17="",'CCSD(T)'!AT17,'CCSD(T)'!H17)</f>
        <v>-2742.0605604022849</v>
      </c>
      <c r="F16">
        <f>IF('CCSD(T)'!J17="",'CCSD(T)'!AV17,'CCSD(T)'!J17)</f>
        <v>-2742.2433895143949</v>
      </c>
      <c r="H16" s="33">
        <f t="shared" si="2"/>
        <v>-1.9557031662770896E-2</v>
      </c>
      <c r="I16" s="39">
        <f t="shared" si="3"/>
        <v>7.574867284802167E-3</v>
      </c>
      <c r="J16" s="39">
        <f t="shared" si="4"/>
        <v>1.3738423394897836E-2</v>
      </c>
      <c r="K16" s="33">
        <f t="shared" si="5"/>
        <v>6.1635561100956693E-3</v>
      </c>
      <c r="S16" s="71">
        <f>627.5095*(B17-B15)</f>
        <v>21.814657339158131</v>
      </c>
      <c r="T16" s="71">
        <f>627.5095*(C17-C15)</f>
        <v>22.159095508812381</v>
      </c>
      <c r="U16" s="71">
        <f>627.5095*(D17-D15)</f>
        <v>21.825503300975686</v>
      </c>
      <c r="V16" s="71">
        <f>627.5095*(E17-E15)</f>
        <v>21.798592040230115</v>
      </c>
      <c r="W16" s="71">
        <f>627.5095*(F17-F15)</f>
        <v>22.038565796289554</v>
      </c>
      <c r="Y16" s="71">
        <f t="shared" si="0"/>
        <v>0.34443816965425</v>
      </c>
      <c r="Z16" s="71">
        <f t="shared" si="1"/>
        <v>-0.12052971252282774</v>
      </c>
    </row>
    <row r="17" spans="1:26">
      <c r="A17" t="str">
        <f>'DLPNO-CCSD(T1 or T0)'!C17</f>
        <v>05_ts</v>
      </c>
      <c r="B17">
        <f>'DLPNO-CCSD(T1 or T0)'!V17</f>
        <v>-2742.2037195503208</v>
      </c>
      <c r="C17">
        <f>'DLPNO-CCSD(T1 or T0)'!W17</f>
        <v>-2742.2232668229999</v>
      </c>
      <c r="D17">
        <f>'DLPNO-CCSD(T1 or T0)'!X17</f>
        <v>-2742.045941504</v>
      </c>
      <c r="E17">
        <f>IF('CCSD(T)'!H18="",'CCSD(T)'!AT18,'CCSD(T)'!H18)</f>
        <v>-2742.0528024301548</v>
      </c>
      <c r="F17">
        <f>IF('CCSD(T)'!J18="",'CCSD(T)'!AV18,'CCSD(T)'!J18)</f>
        <v>-2742.235938778294</v>
      </c>
      <c r="H17" s="33">
        <f t="shared" si="2"/>
        <v>-1.9547272679119487E-2</v>
      </c>
      <c r="I17" s="39">
        <f t="shared" si="3"/>
        <v>6.8609261547862843E-3</v>
      </c>
      <c r="J17" s="39">
        <f t="shared" si="4"/>
        <v>1.2671955294081272E-2</v>
      </c>
      <c r="K17" s="33">
        <f t="shared" si="5"/>
        <v>5.8110291392949875E-3</v>
      </c>
      <c r="S17" s="71">
        <f>627.5095*(B15-B16)</f>
        <v>-17.81459237347141</v>
      </c>
      <c r="T17" s="71">
        <f>627.5095*(C15-C16)</f>
        <v>-18.152906688174056</v>
      </c>
      <c r="U17" s="71">
        <f>627.5095*(D15-D16)</f>
        <v>-17.405306930132451</v>
      </c>
      <c r="V17" s="71">
        <f>627.5095*(E15-E16)</f>
        <v>-16.930390827861174</v>
      </c>
      <c r="W17" s="71">
        <f>627.5095*(F15-F16)</f>
        <v>-17.363158110941875</v>
      </c>
      <c r="Y17" s="71">
        <f t="shared" si="0"/>
        <v>-0.33831431470264661</v>
      </c>
      <c r="Z17" s="71">
        <f t="shared" si="1"/>
        <v>0.7897485772321815</v>
      </c>
    </row>
    <row r="18" spans="1:26">
      <c r="A18" t="str">
        <f>'DLPNO-CCSD(T1 or T0)'!C18</f>
        <v>06_end</v>
      </c>
      <c r="B18">
        <f>'DLPNO-CCSD(T1 or T0)'!V18</f>
        <v>-2594.8552070767369</v>
      </c>
      <c r="C18">
        <f>'DLPNO-CCSD(T1 or T0)'!W18</f>
        <v>-2594.868974902</v>
      </c>
      <c r="D18">
        <f>'DLPNO-CCSD(T1 or T0)'!X18</f>
        <v>-2594.7409150849999</v>
      </c>
      <c r="E18">
        <f>IF('CCSD(T)'!H19="",'CCSD(T)'!AT19,'CCSD(T)'!H19)</f>
        <v>-2594.7514986625547</v>
      </c>
      <c r="F18">
        <f>IF('CCSD(T)'!J19="",'CCSD(T)'!AV19,'CCSD(T)'!J19)</f>
        <v>-2594.8873170983406</v>
      </c>
      <c r="H18" s="33">
        <f t="shared" si="2"/>
        <v>-1.3767825263130362E-2</v>
      </c>
      <c r="I18" s="39">
        <f t="shared" si="3"/>
        <v>1.0583577554825752E-2</v>
      </c>
      <c r="J18" s="39">
        <f t="shared" si="4"/>
        <v>1.8342196340654482E-2</v>
      </c>
      <c r="K18" s="33">
        <f t="shared" si="5"/>
        <v>7.7586187858287303E-3</v>
      </c>
      <c r="S18" s="71">
        <f>627.5095*(B20-B19)</f>
        <v>13.663600145601709</v>
      </c>
      <c r="T18" s="71">
        <f>627.5095*(C20-C19)</f>
        <v>13.543795444865449</v>
      </c>
      <c r="U18" s="71">
        <f>627.5095*(D20-D19)</f>
        <v>14.772682439347385</v>
      </c>
      <c r="V18" s="71">
        <f>627.5095*(E20-E19)</f>
        <v>14.854974297497812</v>
      </c>
      <c r="W18" s="71">
        <f>627.5095*(F20-F19)</f>
        <v>13.442093324274129</v>
      </c>
      <c r="X18" s="71" t="str">
        <f>A18</f>
        <v>06_end</v>
      </c>
      <c r="Y18" s="71">
        <f t="shared" si="0"/>
        <v>-0.11980470073626037</v>
      </c>
      <c r="Z18" s="71">
        <f t="shared" si="1"/>
        <v>-0.10170212059131956</v>
      </c>
    </row>
    <row r="19" spans="1:26">
      <c r="A19" t="str">
        <f>'DLPNO-CCSD(T1 or T0)'!C19</f>
        <v>06_start</v>
      </c>
      <c r="B19">
        <f>'DLPNO-CCSD(T1 or T0)'!V19</f>
        <v>-2594.8565518630803</v>
      </c>
      <c r="C19">
        <f>'DLPNO-CCSD(T1 or T0)'!W19</f>
        <v>-2594.869928912</v>
      </c>
      <c r="D19">
        <f>'DLPNO-CCSD(T1 or T0)'!X19</f>
        <v>-2594.7425366020002</v>
      </c>
      <c r="E19">
        <f>IF('CCSD(T)'!H20="",'CCSD(T)'!AT20,'CCSD(T)'!H20)</f>
        <v>-2594.752676679358</v>
      </c>
      <c r="F19">
        <f>IF('CCSD(T)'!J20="",'CCSD(T)'!AV20,'CCSD(T)'!J20)</f>
        <v>-2594.8871237802009</v>
      </c>
      <c r="H19" s="33">
        <f t="shared" si="2"/>
        <v>-1.3377048919664958E-2</v>
      </c>
      <c r="I19" s="39">
        <f t="shared" si="3"/>
        <v>1.0140077357846167E-2</v>
      </c>
      <c r="J19" s="39">
        <f t="shared" si="4"/>
        <v>1.7194868200931523E-2</v>
      </c>
      <c r="K19" s="33">
        <f t="shared" si="5"/>
        <v>7.0547908430853568E-3</v>
      </c>
      <c r="S19" s="71">
        <f>627.5095*(B20-B18)</f>
        <v>12.819733939615226</v>
      </c>
      <c r="T19" s="71">
        <f>627.5095*(C20-C18)</f>
        <v>12.945145106778771</v>
      </c>
      <c r="U19" s="71">
        <f>627.5095*(D20-D18)</f>
        <v>13.755165117228403</v>
      </c>
      <c r="V19" s="71">
        <f>627.5095*(E20-E18)</f>
        <v>14.115757562235391</v>
      </c>
      <c r="W19" s="71">
        <f>627.5095*(F20-F18)</f>
        <v>13.563402293480934</v>
      </c>
      <c r="Y19" s="71">
        <f t="shared" si="0"/>
        <v>0.12541116716354495</v>
      </c>
      <c r="Z19" s="71">
        <f t="shared" si="1"/>
        <v>0.6182571867021629</v>
      </c>
    </row>
    <row r="20" spans="1:26">
      <c r="A20" t="str">
        <f>'DLPNO-CCSD(T1 or T0)'!C20</f>
        <v>06_ts</v>
      </c>
      <c r="B20">
        <f>'DLPNO-CCSD(T1 or T0)'!V20</f>
        <v>-2594.8347775311449</v>
      </c>
      <c r="C20">
        <f>'DLPNO-CCSD(T1 or T0)'!W20</f>
        <v>-2594.848345501</v>
      </c>
      <c r="D20">
        <f>'DLPNO-CCSD(T1 or T0)'!X20</f>
        <v>-2594.7189948350001</v>
      </c>
      <c r="E20">
        <f>IF('CCSD(T)'!H21="",'CCSD(T)'!AT21,'CCSD(T)'!H21)</f>
        <v>-2594.7290037719399</v>
      </c>
      <c r="F20">
        <f>IF('CCSD(T)'!J21="",'CCSD(T)'!AV21,'CCSD(T)'!J21)</f>
        <v>-2594.8657024418399</v>
      </c>
      <c r="H20" s="33">
        <f t="shared" si="2"/>
        <v>-1.3567969855103001E-2</v>
      </c>
      <c r="I20" s="39">
        <f t="shared" si="3"/>
        <v>1.0008936939811974E-2</v>
      </c>
      <c r="J20" s="39">
        <f t="shared" si="4"/>
        <v>1.735694083981798E-2</v>
      </c>
      <c r="K20" s="33">
        <f t="shared" si="5"/>
        <v>7.348003900006006E-3</v>
      </c>
      <c r="S20" s="71">
        <f>627.5095*(B18-B19)</f>
        <v>0.8438662059864821</v>
      </c>
      <c r="T20" s="71">
        <f>627.5095*(C18-C19)</f>
        <v>0.598650338086678</v>
      </c>
      <c r="U20" s="71">
        <f>627.5095*(D18-D19)</f>
        <v>1.0175173221189804</v>
      </c>
      <c r="V20" s="71">
        <f>627.5095*(E18-E19)</f>
        <v>0.73921673526241971</v>
      </c>
      <c r="W20" s="71">
        <f>627.5095*(F18-F19)</f>
        <v>-0.12130896920680584</v>
      </c>
      <c r="Y20" s="71">
        <f t="shared" si="0"/>
        <v>-0.2452158678998041</v>
      </c>
      <c r="Z20" s="71">
        <f t="shared" si="1"/>
        <v>-0.71995930729348379</v>
      </c>
    </row>
    <row r="21" spans="1:26">
      <c r="A21" t="str">
        <f>'DLPNO-CCSD(T1 or T0)'!C21</f>
        <v>07_end</v>
      </c>
      <c r="B21">
        <f>'DLPNO-CCSD(T1 or T0)'!V21</f>
        <v>-2594.8402605541796</v>
      </c>
      <c r="C21">
        <f>'DLPNO-CCSD(T1 or T0)'!W21</f>
        <v>-2594.8541299869999</v>
      </c>
      <c r="D21">
        <f>'DLPNO-CCSD(T1 or T0)'!X21</f>
        <v>-2594.7257482169998</v>
      </c>
      <c r="E21">
        <f>IF('CCSD(T)'!H22="",'CCSD(T)'!AT22,'CCSD(T)'!H22)</f>
        <v>-2594.7375163745983</v>
      </c>
      <c r="F21">
        <f>IF('CCSD(T)'!J22="",'CCSD(T)'!AV22,'CCSD(T)'!J22)</f>
        <v>-2594.8739941623685</v>
      </c>
      <c r="H21" s="33">
        <f t="shared" si="2"/>
        <v>-1.3869432820229122E-2</v>
      </c>
      <c r="I21" s="39">
        <f t="shared" si="3"/>
        <v>1.1768157598453399E-2</v>
      </c>
      <c r="J21" s="39">
        <f t="shared" si="4"/>
        <v>1.9864175368638826E-2</v>
      </c>
      <c r="K21" s="33">
        <f t="shared" si="5"/>
        <v>8.0960177701854263E-3</v>
      </c>
      <c r="S21" s="71">
        <f>627.5095*(B23-B22)</f>
        <v>26.956923006660791</v>
      </c>
      <c r="T21" s="71">
        <f>627.5095*(C23-C22)</f>
        <v>26.749013746352613</v>
      </c>
      <c r="U21" s="71">
        <f>627.5095*(D23-D22)</f>
        <v>30.351569631496762</v>
      </c>
      <c r="V21" s="71">
        <f>627.5095*(E23-E22)</f>
        <v>30.373466956594537</v>
      </c>
      <c r="W21" s="71">
        <f>627.5095*(F23-F22)</f>
        <v>26.655809807158359</v>
      </c>
      <c r="X21" s="71" t="str">
        <f>A21</f>
        <v>07_end</v>
      </c>
      <c r="Y21" s="71">
        <f t="shared" si="0"/>
        <v>-0.20790926030817758</v>
      </c>
      <c r="Z21" s="71">
        <f t="shared" si="1"/>
        <v>-9.3203939194253849E-2</v>
      </c>
    </row>
    <row r="22" spans="1:26">
      <c r="A22" t="str">
        <f>'DLPNO-CCSD(T1 or T0)'!C22</f>
        <v>07_start</v>
      </c>
      <c r="B22">
        <f>'DLPNO-CCSD(T1 or T0)'!V22</f>
        <v>-2594.8552198730622</v>
      </c>
      <c r="C22">
        <f>'DLPNO-CCSD(T1 or T0)'!W22</f>
        <v>-2594.8689987869998</v>
      </c>
      <c r="D22">
        <f>'DLPNO-CCSD(T1 or T0)'!X22</f>
        <v>-2594.7409288650001</v>
      </c>
      <c r="E22">
        <f>IF('CCSD(T)'!H23="",'CCSD(T)'!AT23,'CCSD(T)'!H23)</f>
        <v>-2594.7514986632464</v>
      </c>
      <c r="F22">
        <f>IF('CCSD(T)'!J23="",'CCSD(T)'!AV23,'CCSD(T)'!J23)</f>
        <v>-2594.8873170985994</v>
      </c>
      <c r="H22" s="33">
        <f t="shared" si="2"/>
        <v>-1.3778913937585457E-2</v>
      </c>
      <c r="I22" s="39">
        <f t="shared" si="3"/>
        <v>1.0569798246251594E-2</v>
      </c>
      <c r="J22" s="39">
        <f t="shared" si="4"/>
        <v>1.831831159961439E-2</v>
      </c>
      <c r="K22" s="33">
        <f t="shared" si="5"/>
        <v>7.7485133533627959E-3</v>
      </c>
      <c r="S22" s="71">
        <f>627.5095*(B23-B21)</f>
        <v>17.569808294315759</v>
      </c>
      <c r="T22" s="71">
        <f>627.5095*(C23-C21)</f>
        <v>17.418700492795868</v>
      </c>
      <c r="U22" s="71">
        <f>627.5095*(D23-D21)</f>
        <v>20.825568795154982</v>
      </c>
      <c r="V22" s="71">
        <f>627.5095*(E23-E21)</f>
        <v>21.599447998173236</v>
      </c>
      <c r="W22" s="71">
        <f>627.5095*(F23-F21)</f>
        <v>18.295540754370251</v>
      </c>
      <c r="Y22" s="71">
        <f t="shared" si="0"/>
        <v>-0.15110780151989189</v>
      </c>
      <c r="Z22" s="71">
        <f t="shared" si="1"/>
        <v>0.87684026157438311</v>
      </c>
    </row>
    <row r="23" spans="1:26">
      <c r="A23" t="str">
        <f>'DLPNO-CCSD(T1 or T0)'!C23</f>
        <v>07_ts</v>
      </c>
      <c r="B23">
        <f>'DLPNO-CCSD(T1 or T0)'!V23</f>
        <v>-2594.81226128358</v>
      </c>
      <c r="C23">
        <f>'DLPNO-CCSD(T1 or T0)'!W23</f>
        <v>-2594.826371522</v>
      </c>
      <c r="D23">
        <f>'DLPNO-CCSD(T1 or T0)'!X23</f>
        <v>-2594.6925605619999</v>
      </c>
      <c r="E23">
        <f>IF('CCSD(T)'!H24="",'CCSD(T)'!AT24,'CCSD(T)'!H24)</f>
        <v>-2594.7030954646389</v>
      </c>
      <c r="F23">
        <f>IF('CCSD(T)'!J24="",'CCSD(T)'!AV24,'CCSD(T)'!J24)</f>
        <v>-2594.844838363525</v>
      </c>
      <c r="H23" s="33">
        <f t="shared" si="2"/>
        <v>-1.4110238420016685E-2</v>
      </c>
      <c r="I23" s="39">
        <f t="shared" si="3"/>
        <v>1.0534902638937638E-2</v>
      </c>
      <c r="J23" s="39">
        <f t="shared" si="4"/>
        <v>1.8466841524968913E-2</v>
      </c>
      <c r="K23" s="33">
        <f t="shared" si="5"/>
        <v>7.9319388860312756E-3</v>
      </c>
      <c r="S23" s="71">
        <f>627.5095*(B21-B22)</f>
        <v>9.3871147123450314</v>
      </c>
      <c r="T23" s="71">
        <f>627.5095*(C21-C22)</f>
        <v>9.3303132535567457</v>
      </c>
      <c r="U23" s="71">
        <f>627.5095*(D21-D22)</f>
        <v>9.5260008363417796</v>
      </c>
      <c r="V23" s="71">
        <f>627.5095*(E21-E22)</f>
        <v>8.7740189584213013</v>
      </c>
      <c r="W23" s="71">
        <f>627.5095*(F21-F22)</f>
        <v>8.3602690527881069</v>
      </c>
      <c r="Y23" s="71">
        <f t="shared" si="0"/>
        <v>-5.6801458788285686E-2</v>
      </c>
      <c r="Z23" s="71">
        <f t="shared" si="1"/>
        <v>-0.97004420076863873</v>
      </c>
    </row>
    <row r="24" spans="1:26">
      <c r="A24" t="str">
        <f>'DLPNO-CCSD(T1 or T0)'!C24</f>
        <v>08_end</v>
      </c>
      <c r="B24">
        <f>'DLPNO-CCSD(T1 or T0)'!V24</f>
        <v>-2622.1725481727312</v>
      </c>
      <c r="C24">
        <f>'DLPNO-CCSD(T1 or T0)'!W24</f>
        <v>-2622.1951614029999</v>
      </c>
      <c r="D24">
        <f>'DLPNO-CCSD(T1 or T0)'!X24</f>
        <v>-2621.945765422</v>
      </c>
      <c r="E24">
        <f>IF('CCSD(T)'!H25="",'CCSD(T)'!AT25,'CCSD(T)'!H25)</f>
        <v>-2621.960631465663</v>
      </c>
      <c r="F24">
        <f>IF('CCSD(T)'!J25="",'CCSD(T)'!AV25,'CCSD(T)'!J25)</f>
        <v>-2622.22150273844</v>
      </c>
      <c r="H24" s="33">
        <f t="shared" si="2"/>
        <v>-2.2613230268689222E-2</v>
      </c>
      <c r="I24" s="39">
        <f t="shared" si="3"/>
        <v>1.4866043663005257E-2</v>
      </c>
      <c r="J24" s="39">
        <f t="shared" si="4"/>
        <v>2.634133544006545E-2</v>
      </c>
      <c r="K24" s="33">
        <f t="shared" si="5"/>
        <v>1.1475291777060193E-2</v>
      </c>
      <c r="S24" s="71">
        <f>627.5095*(B26-B25)</f>
        <v>40.200561112953984</v>
      </c>
      <c r="T24" s="71">
        <f>627.5095*(C26-C25)</f>
        <v>40.856000222514332</v>
      </c>
      <c r="U24" s="71">
        <f>627.5095*(D26-D25)</f>
        <v>38.293676875928824</v>
      </c>
      <c r="V24" s="71">
        <f>627.5095*(E26-E25)</f>
        <v>35.994715793867023</v>
      </c>
      <c r="W24" s="71">
        <f>627.5095*(F26-F25)</f>
        <v>36.928488383533193</v>
      </c>
      <c r="X24" s="71" t="str">
        <f>A24</f>
        <v>08_end</v>
      </c>
      <c r="Y24" s="71">
        <f t="shared" si="0"/>
        <v>0.65543910956034779</v>
      </c>
      <c r="Z24" s="71">
        <f t="shared" si="1"/>
        <v>-3.9275118389811396</v>
      </c>
    </row>
    <row r="25" spans="1:26">
      <c r="A25" t="str">
        <f>'DLPNO-CCSD(T1 or T0)'!C25</f>
        <v>08_start</v>
      </c>
      <c r="B25">
        <f>'DLPNO-CCSD(T1 or T0)'!V25</f>
        <v>-2622.1816483047046</v>
      </c>
      <c r="C25">
        <f>'DLPNO-CCSD(T1 or T0)'!W25</f>
        <v>-2622.2040691789998</v>
      </c>
      <c r="D25">
        <f>'DLPNO-CCSD(T1 or T0)'!X25</f>
        <v>-2621.9535508099998</v>
      </c>
      <c r="E25">
        <f>IF('CCSD(T)'!H26="",'CCSD(T)'!AT26,'CCSD(T)'!H26)</f>
        <v>-2621.9664929304176</v>
      </c>
      <c r="F25">
        <f>IF('CCSD(T)'!J26="",'CCSD(T)'!AV26,'CCSD(T)'!J26)</f>
        <v>-2622.2288787153307</v>
      </c>
      <c r="H25" s="33">
        <f t="shared" si="2"/>
        <v>-2.2420874295221438E-2</v>
      </c>
      <c r="I25" s="39">
        <f t="shared" si="3"/>
        <v>1.2942120417847036E-2</v>
      </c>
      <c r="J25" s="39">
        <f t="shared" si="4"/>
        <v>2.4809536330849369E-2</v>
      </c>
      <c r="K25" s="33">
        <f t="shared" si="5"/>
        <v>1.1867415913002333E-2</v>
      </c>
      <c r="S25" s="71">
        <f>627.5095*(B26-B24)</f>
        <v>34.49014184841996</v>
      </c>
      <c r="T25" s="71">
        <f>627.5095*(C26-C24)</f>
        <v>35.266286158713093</v>
      </c>
      <c r="U25" s="71">
        <f>627.5095*(D26-D24)</f>
        <v>33.408271944884213</v>
      </c>
      <c r="V25" s="71">
        <f>627.5095*(E26-E24)</f>
        <v>32.316590976430021</v>
      </c>
      <c r="W25" s="71">
        <f>627.5095*(F26-F24)</f>
        <v>32.29999281285658</v>
      </c>
      <c r="Y25" s="71">
        <f t="shared" si="0"/>
        <v>0.7761443102931338</v>
      </c>
      <c r="Z25" s="71">
        <f t="shared" si="1"/>
        <v>-2.9662933458565135</v>
      </c>
    </row>
    <row r="26" spans="1:26">
      <c r="A26" t="str">
        <f>'DLPNO-CCSD(T1 or T0)'!C26</f>
        <v>08_ts</v>
      </c>
      <c r="B26">
        <f>'DLPNO-CCSD(T1 or T0)'!V26</f>
        <v>-2622.117584635369</v>
      </c>
      <c r="C26">
        <f>'DLPNO-CCSD(T1 or T0)'!W26</f>
        <v>-2622.1389610010001</v>
      </c>
      <c r="D26">
        <f>'DLPNO-CCSD(T1 or T0)'!X26</f>
        <v>-2621.8925259540001</v>
      </c>
      <c r="E26">
        <f>IF('CCSD(T)'!H27="",'CCSD(T)'!AT27,'CCSD(T)'!H27)</f>
        <v>-2621.909131701952</v>
      </c>
      <c r="F26">
        <f>IF('CCSD(T)'!J27="",'CCSD(T)'!AV27,'CCSD(T)'!J27)</f>
        <v>-2622.1700294255852</v>
      </c>
      <c r="H26" s="33">
        <f t="shared" si="2"/>
        <v>-2.1376365631113003E-2</v>
      </c>
      <c r="I26" s="39">
        <f t="shared" si="3"/>
        <v>1.6605747951871308E-2</v>
      </c>
      <c r="J26" s="39">
        <f t="shared" si="4"/>
        <v>3.1068424585100729E-2</v>
      </c>
      <c r="K26" s="33">
        <f t="shared" si="5"/>
        <v>1.4462676633229421E-2</v>
      </c>
      <c r="S26" s="71">
        <f>627.5095*(B24-B25)</f>
        <v>5.7104192645340213</v>
      </c>
      <c r="T26" s="71">
        <f>627.5095*(C24-C25)</f>
        <v>5.5897140638012388</v>
      </c>
      <c r="U26" s="71">
        <f>627.5095*(D24-D25)</f>
        <v>4.8854049310446124</v>
      </c>
      <c r="V26" s="71">
        <f>627.5095*(E24-E25)</f>
        <v>3.6781248174369998</v>
      </c>
      <c r="W26" s="71">
        <f>627.5095*(F24-F25)</f>
        <v>4.6284955706766109</v>
      </c>
      <c r="Y26" s="71">
        <f t="shared" si="0"/>
        <v>-0.12070520073278246</v>
      </c>
      <c r="Z26" s="71">
        <f t="shared" si="1"/>
        <v>-0.96121849312462793</v>
      </c>
    </row>
    <row r="27" spans="1:26">
      <c r="A27" t="str">
        <f>'DLPNO-CCSD(T1 or T0)'!C27</f>
        <v>09_end</v>
      </c>
      <c r="B27">
        <f>'DLPNO-CCSD(T1 or T0)'!V27</f>
        <v>-2622.1311718958373</v>
      </c>
      <c r="C27">
        <f>'DLPNO-CCSD(T1 or T0)'!W27</f>
        <v>-2622.156257355</v>
      </c>
      <c r="D27">
        <f>'DLPNO-CCSD(T1 or T0)'!X27</f>
        <v>-2621.8965580270001</v>
      </c>
      <c r="E27">
        <f>IF('CCSD(T)'!H28="",'CCSD(T)'!AT28,'CCSD(T)'!H28)</f>
        <v>-2621.9205718288827</v>
      </c>
      <c r="F27">
        <f>IF('CCSD(T)'!J28="",'CCSD(T)'!AV28,'CCSD(T)'!J28)</f>
        <v>-2622.2001482216115</v>
      </c>
      <c r="H27" s="33">
        <f t="shared" si="2"/>
        <v>-2.5085459162710322E-2</v>
      </c>
      <c r="I27" s="39">
        <f t="shared" si="3"/>
        <v>2.4013801882574626E-2</v>
      </c>
      <c r="J27" s="39">
        <f t="shared" si="4"/>
        <v>4.3890866611491219E-2</v>
      </c>
      <c r="K27" s="33">
        <f t="shared" si="5"/>
        <v>1.9877064728916594E-2</v>
      </c>
      <c r="S27" s="71">
        <f>627.5095*(B29-B28)</f>
        <v>32.67746907934599</v>
      </c>
      <c r="T27" s="71">
        <f>627.5095*(C29-C28)</f>
        <v>32.182738361376401</v>
      </c>
      <c r="U27" s="71">
        <f>627.5095*(D29-D28)</f>
        <v>35.455318375640793</v>
      </c>
      <c r="V27" s="71">
        <f>627.5095*(E29-E28)</f>
        <v>33.160631246973985</v>
      </c>
      <c r="W27" s="71">
        <f>627.5095*(F29-F28)</f>
        <v>28.593267481555213</v>
      </c>
      <c r="X27" s="71" t="str">
        <f>A27</f>
        <v>09_end</v>
      </c>
      <c r="Y27" s="71">
        <f t="shared" si="0"/>
        <v>-0.49473071796958834</v>
      </c>
      <c r="Z27" s="71">
        <f t="shared" si="1"/>
        <v>-3.5894708798211887</v>
      </c>
    </row>
    <row r="28" spans="1:26">
      <c r="A28" t="str">
        <f>'DLPNO-CCSD(T1 or T0)'!C28</f>
        <v>09_start</v>
      </c>
      <c r="B28">
        <f>'DLPNO-CCSD(T1 or T0)'!V28</f>
        <v>-2622.1726421696299</v>
      </c>
      <c r="C28">
        <f>'DLPNO-CCSD(T1 or T0)'!W28</f>
        <v>-2622.195275387</v>
      </c>
      <c r="D28">
        <f>'DLPNO-CCSD(T1 or T0)'!X28</f>
        <v>-2621.9458466619999</v>
      </c>
      <c r="E28">
        <f>IF('CCSD(T)'!H29="",'CCSD(T)'!AT29,'CCSD(T)'!H29)</f>
        <v>-2621.9606314342491</v>
      </c>
      <c r="F28">
        <f>IF('CCSD(T)'!J29="",'CCSD(T)'!AV29,'CCSD(T)'!J29)</f>
        <v>-2622.2215027072011</v>
      </c>
      <c r="H28" s="33">
        <f>C28-B28</f>
        <v>-2.2633217370184866E-2</v>
      </c>
      <c r="I28" s="39">
        <f>D28-E28</f>
        <v>1.4784772249186062E-2</v>
      </c>
      <c r="J28" s="39">
        <f>C28-F28</f>
        <v>2.6227320201087423E-2</v>
      </c>
      <c r="K28" s="33">
        <f t="shared" si="5"/>
        <v>1.1442547951901361E-2</v>
      </c>
      <c r="S28" s="71">
        <f>627.5095*(B29-B27)</f>
        <v>6.6544783068987412</v>
      </c>
      <c r="T28" s="71">
        <f>627.5095*(C29-C27)</f>
        <v>7.6985526100359074</v>
      </c>
      <c r="U28" s="71">
        <f>627.5095*(D29-D27)</f>
        <v>4.5262316712265021</v>
      </c>
      <c r="V28" s="71">
        <f>627.5095*(E29-E27)</f>
        <v>8.0228483132925348</v>
      </c>
      <c r="W28" s="71">
        <f>627.5095*(F29-F27)</f>
        <v>15.193124906434001</v>
      </c>
      <c r="Y28" s="71">
        <f t="shared" si="0"/>
        <v>1.0440743031371662</v>
      </c>
      <c r="Z28" s="71">
        <f t="shared" si="1"/>
        <v>7.4945722963980934</v>
      </c>
    </row>
    <row r="29" spans="1:26">
      <c r="A29" t="str">
        <f>'DLPNO-CCSD(T1 or T0)'!C29</f>
        <v>09_ts</v>
      </c>
      <c r="B29">
        <f>'DLPNO-CCSD(T1 or T0)'!V29</f>
        <v>-2622.120567310079</v>
      </c>
      <c r="C29">
        <f>'DLPNO-CCSD(T1 or T0)'!W29</f>
        <v>-2622.143988931</v>
      </c>
      <c r="D29">
        <f>'DLPNO-CCSD(T1 or T0)'!X29</f>
        <v>-2621.8893450179999</v>
      </c>
      <c r="E29">
        <f>IF('CCSD(T)'!H30="",'CCSD(T)'!AT30,'CCSD(T)'!H30)</f>
        <v>-2621.9077866068051</v>
      </c>
      <c r="F29">
        <f>IF('CCSD(T)'!J30="",'CCSD(T)'!AV30,'CCSD(T)'!J30)</f>
        <v>-2622.1759364369191</v>
      </c>
      <c r="H29" s="33">
        <f t="shared" ref="H29:H31" si="6">C29-B29</f>
        <v>-2.3421620920998976E-2</v>
      </c>
      <c r="I29" s="39">
        <f t="shared" ref="I29:I31" si="7">D29-E29</f>
        <v>1.8441588805217179E-2</v>
      </c>
      <c r="J29" s="39">
        <f t="shared" ref="J29:J31" si="8">C29-F29</f>
        <v>3.1947505919106334E-2</v>
      </c>
      <c r="K29" s="33">
        <f t="shared" si="5"/>
        <v>1.3505917113889154E-2</v>
      </c>
      <c r="S29" s="71">
        <f>627.5095*(B27-B28)</f>
        <v>26.022990772447248</v>
      </c>
      <c r="T29" s="71">
        <f>627.5095*(C27-C28)</f>
        <v>24.484185751340494</v>
      </c>
      <c r="U29" s="71">
        <f>627.5095*(D27-D28)</f>
        <v>30.929086704414289</v>
      </c>
      <c r="V29" s="71">
        <f>627.5095*(E27-E28)</f>
        <v>25.13778293368145</v>
      </c>
      <c r="W29" s="71">
        <f>627.5095*(F27-F28)</f>
        <v>13.400142575121212</v>
      </c>
      <c r="Y29" s="71">
        <f t="shared" si="0"/>
        <v>-1.5388050211067537</v>
      </c>
      <c r="Z29" s="71">
        <f t="shared" si="1"/>
        <v>-11.084043176219282</v>
      </c>
    </row>
    <row r="30" spans="1:26">
      <c r="A30" t="str">
        <f>'DLPNO-CCSD(T1 or T0)'!C30</f>
        <v>10_end_MAI</v>
      </c>
      <c r="B30">
        <f>'DLPNO-CCSD(T1 or T0)'!V30</f>
        <v>-1027.9756279324711</v>
      </c>
      <c r="C30">
        <f>'DLPNO-CCSD(T1 or T0)'!W30</f>
        <v>-1027.9838298059999</v>
      </c>
      <c r="D30">
        <f>'DLPNO-CCSD(T1 or T0)'!X30</f>
        <v>-1027.8489173400001</v>
      </c>
      <c r="E30">
        <f>IF('CCSD(T)'!H31="",'CCSD(T)'!AT31,'CCSD(T)'!H31)</f>
        <v>-1027.849040439135</v>
      </c>
      <c r="F30">
        <f>IF('CCSD(T)'!J31="",'CCSD(T)'!AV31,'CCSD(T)'!J31)</f>
        <v>-1027.9863713212089</v>
      </c>
      <c r="H30" s="33">
        <f t="shared" si="6"/>
        <v>-8.2018735288329481E-3</v>
      </c>
      <c r="I30" s="39">
        <f t="shared" si="7"/>
        <v>1.2309913495300862E-4</v>
      </c>
      <c r="J30" s="39">
        <f t="shared" si="8"/>
        <v>2.5415152090317861E-3</v>
      </c>
      <c r="K30" s="33">
        <f t="shared" si="5"/>
        <v>2.4184160740787775E-3</v>
      </c>
      <c r="S30" s="71">
        <f>627.5095*(B32-B31)</f>
        <v>-4.3509434440674326</v>
      </c>
      <c r="T30" s="71">
        <f>627.5095*(C32-C31)</f>
        <v>-4.3061440091201968</v>
      </c>
      <c r="U30" s="71">
        <f>627.5095*(D32-D31)</f>
        <v>-5.7175082561294603</v>
      </c>
      <c r="V30" s="71">
        <f>627.5095*(E32-E31)</f>
        <v>-5.2851631049832717</v>
      </c>
      <c r="W30" s="71">
        <f>627.5095*(F32-F31)</f>
        <v>-3.4767110572861117</v>
      </c>
      <c r="X30" s="71" t="str">
        <f>A30</f>
        <v>10_end_MAI</v>
      </c>
      <c r="Y30" s="71">
        <f t="shared" si="0"/>
        <v>4.4799434947235817E-2</v>
      </c>
      <c r="Z30" s="71">
        <f t="shared" si="1"/>
        <v>0.82943295183408505</v>
      </c>
    </row>
    <row r="31" spans="1:26">
      <c r="A31" t="str">
        <f>'DLPNO-CCSD(T1 or T0)'!C31</f>
        <v>10_start_MAI</v>
      </c>
      <c r="B31">
        <f>'DLPNO-CCSD(T1 or T0)'!V31</f>
        <v>-1140.9031180213919</v>
      </c>
      <c r="C31">
        <f>'DLPNO-CCSD(T1 or T0)'!W31</f>
        <v>-1140.912578146</v>
      </c>
      <c r="D31">
        <f>'DLPNO-CCSD(T1 or T0)'!X31</f>
        <v>-1140.7598111269999</v>
      </c>
      <c r="E31">
        <f>IF('CCSD(T)'!H32="",'CCSD(T)'!AT32,'CCSD(T)'!H32)</f>
        <v>-1140.760170814739</v>
      </c>
      <c r="F31">
        <f>IF('CCSD(T)'!J32="",'CCSD(T)'!AV32,'CCSD(T)'!J32)</f>
        <v>-1140.9164293765291</v>
      </c>
      <c r="H31" s="33">
        <f t="shared" si="6"/>
        <v>-9.4601246080401324E-3</v>
      </c>
      <c r="I31" s="39">
        <f t="shared" si="7"/>
        <v>3.5968773909189622E-4</v>
      </c>
      <c r="J31" s="39">
        <f t="shared" si="8"/>
        <v>3.8512305291078519E-3</v>
      </c>
      <c r="K31" s="33">
        <f t="shared" si="5"/>
        <v>3.4915427900159557E-3</v>
      </c>
      <c r="S31" s="71">
        <f>627.5095*(B32-B30)</f>
        <v>-70867.423785397768</v>
      </c>
      <c r="T31" s="71">
        <f>627.5095*(C32-C30)</f>
        <v>-70868.168550468399</v>
      </c>
      <c r="U31" s="71">
        <f>627.5095*(D32-D30)</f>
        <v>-70858.37601308951</v>
      </c>
      <c r="V31" s="71">
        <f>627.5095*(E32-E30)</f>
        <v>-70858.092129535056</v>
      </c>
      <c r="W31" s="71">
        <f>627.5095*(F32-F30)</f>
        <v>-70868.160976322208</v>
      </c>
      <c r="Y31" s="71">
        <f t="shared" si="0"/>
        <v>-0.74476507063081954</v>
      </c>
      <c r="Z31" s="71">
        <f t="shared" si="1"/>
        <v>7.574146191473119E-3</v>
      </c>
    </row>
    <row r="32" spans="1:26">
      <c r="A32" t="str">
        <f>'DLPNO-CCSD(T1 or T0)'!C32</f>
        <v>10_ts_MAI</v>
      </c>
      <c r="B32">
        <f>'DLPNO-CCSD(T1 or T0)'!V32</f>
        <v>-1140.9100516908329</v>
      </c>
      <c r="C32">
        <f>'DLPNO-CCSD(T1 or T0)'!W32</f>
        <v>-1140.919440423</v>
      </c>
      <c r="D32">
        <f>'DLPNO-CCSD(T1 or T0)'!X32</f>
        <v>-1140.768922556</v>
      </c>
      <c r="E32">
        <f>IF('CCSD(T)'!H33="",'CCSD(T)'!AT33,'CCSD(T)'!H33)</f>
        <v>-1140.7685932579132</v>
      </c>
      <c r="F32">
        <f>IF('CCSD(T)'!J33="",'CCSD(T)'!AV33,'CCSD(T)'!J33)</f>
        <v>-1140.9219698680392</v>
      </c>
      <c r="H32" s="33">
        <f>C32-B32</f>
        <v>-9.3887321670536039E-3</v>
      </c>
      <c r="I32" s="39">
        <f>D32-E32</f>
        <v>-3.2929808685366879E-4</v>
      </c>
      <c r="J32" s="39">
        <f>C32-F32</f>
        <v>2.5294450392721046E-3</v>
      </c>
      <c r="K32" s="33">
        <f t="shared" si="5"/>
        <v>2.8587431261257734E-3</v>
      </c>
      <c r="S32" s="71">
        <f>627.5095*(B30-B31)</f>
        <v>70863.07284195369</v>
      </c>
      <c r="T32" s="71">
        <f>627.5095*(C30-C31)</f>
        <v>70863.862406459288</v>
      </c>
      <c r="U32" s="71">
        <f>627.5095*(D30-D31)</f>
        <v>70852.65850483338</v>
      </c>
      <c r="V32" s="71">
        <f>627.5095*(E30-E31)</f>
        <v>70852.806966430071</v>
      </c>
      <c r="W32" s="71">
        <f>627.5095*(F30-F31)</f>
        <v>70864.684265264921</v>
      </c>
      <c r="Y32" s="71">
        <f t="shared" si="0"/>
        <v>0.78956450559780933</v>
      </c>
      <c r="Z32" s="71">
        <f t="shared" si="1"/>
        <v>0.82185880563338287</v>
      </c>
    </row>
    <row r="33" spans="1:26">
      <c r="A33" t="str">
        <f>'DLPNO-CCSD(T1 or T0)'!C33</f>
        <v>11_end</v>
      </c>
      <c r="B33">
        <f>'DLPNO-CCSD(T1 or T0)'!V33</f>
        <v>-1246.291400825359</v>
      </c>
      <c r="C33">
        <f>'DLPNO-CCSD(T1 or T0)'!W33</f>
        <v>-1246.305959776</v>
      </c>
      <c r="D33">
        <f>'DLPNO-CCSD(T1 or T0)'!X33</f>
        <v>-1246.1007675779999</v>
      </c>
      <c r="E33">
        <f>IF('CCSD(T)'!H34="",'CCSD(T)'!AT34,'CCSD(T)'!H34)</f>
        <v>-1246.1000003071229</v>
      </c>
      <c r="F33">
        <f>IF('CCSD(T)'!J34="",'CCSD(T)'!AV34,'CCSD(T)'!J34)</f>
        <v>-1246.3088098051439</v>
      </c>
      <c r="H33" s="33">
        <f t="shared" ref="H33" si="9">C33-B33</f>
        <v>-1.4558950641003321E-2</v>
      </c>
      <c r="I33" s="39">
        <f t="shared" ref="I33" si="10">D33-E33</f>
        <v>-7.6727087707695318E-4</v>
      </c>
      <c r="J33" s="39">
        <f t="shared" ref="J33" si="11">C33-F33</f>
        <v>2.8500291439286229E-3</v>
      </c>
      <c r="K33" s="33">
        <f t="shared" si="5"/>
        <v>3.6173000210055761E-3</v>
      </c>
      <c r="S33" s="71">
        <f>627.5095*(B35-B34)</f>
        <v>29.530232229796884</v>
      </c>
      <c r="T33" s="71">
        <f>627.5095*(C35-C34)</f>
        <v>29.431976421992943</v>
      </c>
      <c r="U33" s="71">
        <f>627.5095*(D35-D34)</f>
        <v>29.265671344344678</v>
      </c>
      <c r="V33" s="71">
        <f>627.5095*(E35-E34)</f>
        <v>29.431670166637758</v>
      </c>
      <c r="W33" s="71">
        <f>627.5095*(F35-F34)</f>
        <v>29.813267399668881</v>
      </c>
      <c r="X33" s="71" t="str">
        <f>A33</f>
        <v>11_end</v>
      </c>
      <c r="Y33" s="71">
        <f t="shared" si="0"/>
        <v>-9.8255807803941053E-2</v>
      </c>
      <c r="Z33" s="71">
        <f t="shared" si="1"/>
        <v>0.38129097767593834</v>
      </c>
    </row>
    <row r="34" spans="1:26">
      <c r="A34" t="str">
        <f>'DLPNO-CCSD(T1 or T0)'!C34</f>
        <v>11_start</v>
      </c>
      <c r="B34">
        <f>'DLPNO-CCSD(T1 or T0)'!V34</f>
        <v>-1246.2026638570971</v>
      </c>
      <c r="C34">
        <f>'DLPNO-CCSD(T1 or T0)'!W34</f>
        <v>-1246.217911594</v>
      </c>
      <c r="D34">
        <f>'DLPNO-CCSD(T1 or T0)'!X34</f>
        <v>-1246.0080442630001</v>
      </c>
      <c r="E34">
        <f>IF('CCSD(T)'!H35="",'CCSD(T)'!AT35,'CCSD(T)'!H35)</f>
        <v>-1246.0078535161081</v>
      </c>
      <c r="F34">
        <f>IF('CCSD(T)'!J35="",'CCSD(T)'!AV35,'CCSD(T)'!J35)</f>
        <v>-1246.2223186628441</v>
      </c>
      <c r="H34" s="33">
        <f>C34-B34</f>
        <v>-1.5247736902892939E-2</v>
      </c>
      <c r="I34" s="39">
        <f>D34-E34</f>
        <v>-1.9074689203080197E-4</v>
      </c>
      <c r="J34" s="39">
        <f>C34-F34</f>
        <v>4.4070688441024686E-3</v>
      </c>
      <c r="K34" s="33">
        <f t="shared" si="5"/>
        <v>4.5978157361332705E-3</v>
      </c>
      <c r="S34" s="71">
        <f>627.5095*(B35-B33)</f>
        <v>85.213522815309702</v>
      </c>
      <c r="T34" s="71">
        <f>627.5095*(C35-C33)</f>
        <v>84.683047084700547</v>
      </c>
      <c r="U34" s="71">
        <f>627.5095*(D35-D33)</f>
        <v>87.450432378230573</v>
      </c>
      <c r="V34" s="71">
        <f>627.5095*(E35-E33)</f>
        <v>87.254656922929328</v>
      </c>
      <c r="W34" s="71">
        <f>627.5095*(F35-F33)</f>
        <v>84.087280858640241</v>
      </c>
      <c r="Y34" s="71">
        <f t="shared" si="0"/>
        <v>-0.53047573060915454</v>
      </c>
      <c r="Z34" s="71">
        <f t="shared" si="1"/>
        <v>-0.59576622606030583</v>
      </c>
    </row>
    <row r="35" spans="1:26">
      <c r="A35" t="str">
        <f>'DLPNO-CCSD(T1 or T0)'!C35</f>
        <v>11_ts</v>
      </c>
      <c r="B35">
        <f>'DLPNO-CCSD(T1 or T0)'!V35</f>
        <v>-1246.155604438507</v>
      </c>
      <c r="C35">
        <f>'DLPNO-CCSD(T1 or T0)'!W35</f>
        <v>-1246.171008756</v>
      </c>
      <c r="D35">
        <f>'DLPNO-CCSD(T1 or T0)'!X35</f>
        <v>-1245.9614064489999</v>
      </c>
      <c r="E35">
        <f>IF('CCSD(T)'!H36="",'CCSD(T)'!AT36,'CCSD(T)'!H36)</f>
        <v>-1245.960951166157</v>
      </c>
      <c r="F35">
        <f>IF('CCSD(T)'!J36="",'CCSD(T)'!AV36,'CCSD(T)'!J36)</f>
        <v>-1246.174808199019</v>
      </c>
      <c r="H35" s="33">
        <f t="shared" ref="H35:H41" si="12">C35-B35</f>
        <v>-1.5404317492993869E-2</v>
      </c>
      <c r="I35" s="39">
        <f t="shared" ref="I35:I41" si="13">D35-E35</f>
        <v>-4.5528284294960031E-4</v>
      </c>
      <c r="J35" s="39">
        <f t="shared" ref="J35:J41" si="14">C35-F35</f>
        <v>3.799443019033788E-3</v>
      </c>
      <c r="K35" s="33">
        <f t="shared" si="5"/>
        <v>4.2547258619833883E-3</v>
      </c>
      <c r="S35" s="71">
        <f>627.5095*(B33-B34)</f>
        <v>-55.683290585512822</v>
      </c>
      <c r="T35" s="71">
        <f>627.5095*(C33-C34)</f>
        <v>-55.251070662707598</v>
      </c>
      <c r="U35" s="71">
        <f>627.5095*(D33-D34)</f>
        <v>-58.184761033885891</v>
      </c>
      <c r="V35" s="71">
        <f>627.5095*(E33-E34)</f>
        <v>-57.822986756291577</v>
      </c>
      <c r="W35" s="71">
        <f>627.5095*(F33-F34)</f>
        <v>-54.274013458971353</v>
      </c>
      <c r="Y35" s="71">
        <f t="shared" si="0"/>
        <v>0.43221992280522414</v>
      </c>
      <c r="Z35" s="71">
        <f t="shared" si="1"/>
        <v>0.97705720373624416</v>
      </c>
    </row>
    <row r="36" spans="1:26">
      <c r="A36" t="str">
        <f>'DLPNO-CCSD(T1 or T0)'!C36</f>
        <v>12_end</v>
      </c>
      <c r="B36">
        <f>'DLPNO-CCSD(T1 or T0)'!V36</f>
        <v>-1796.413815919585</v>
      </c>
      <c r="C36">
        <f>'DLPNO-CCSD(T1 or T0)'!W36</f>
        <v>-1796.4251204560001</v>
      </c>
      <c r="D36">
        <f>'DLPNO-CCSD(T1 or T0)'!X36</f>
        <v>-1796.2759217160001</v>
      </c>
      <c r="E36">
        <f>IF('CCSD(T)'!H37="",'CCSD(T)'!AT37,'CCSD(T)'!H37)</f>
        <v>-1796.2760042129719</v>
      </c>
      <c r="F36">
        <f>IF('CCSD(T)'!J37="",'CCSD(T)'!AV37,'CCSD(T)'!J37)</f>
        <v>-1796.4284148062859</v>
      </c>
      <c r="H36" s="33">
        <f t="shared" si="12"/>
        <v>-1.1304536415082111E-2</v>
      </c>
      <c r="I36" s="39">
        <f t="shared" si="13"/>
        <v>8.2496971799628227E-5</v>
      </c>
      <c r="J36" s="39">
        <f t="shared" si="14"/>
        <v>3.2943502858415741E-3</v>
      </c>
      <c r="K36" s="33">
        <f t="shared" si="5"/>
        <v>3.2118533140419459E-3</v>
      </c>
      <c r="S36" s="71">
        <f>627.5095*(B38-B37)</f>
        <v>5.4657072850008559</v>
      </c>
      <c r="T36" s="71">
        <f>627.5095*(C38-C37)</f>
        <v>5.4843991445530094</v>
      </c>
      <c r="U36" s="71">
        <f>627.5095*(D38-D37)</f>
        <v>5.5143275826031202</v>
      </c>
      <c r="V36" s="71">
        <f>627.5095*(E38-E37)</f>
        <v>5.6037560409541687</v>
      </c>
      <c r="W36" s="71">
        <f>627.5095*(F38-F37)</f>
        <v>5.6677676513258204</v>
      </c>
      <c r="X36" s="71" t="str">
        <f>A36</f>
        <v>12_end</v>
      </c>
      <c r="Y36" s="71">
        <f t="shared" si="0"/>
        <v>1.8691859552153467E-2</v>
      </c>
      <c r="Z36" s="71">
        <f t="shared" si="1"/>
        <v>0.18336850677281102</v>
      </c>
    </row>
    <row r="37" spans="1:26">
      <c r="A37" t="str">
        <f>'DLPNO-CCSD(T1 or T0)'!C37</f>
        <v>12_start</v>
      </c>
      <c r="B37">
        <f>'DLPNO-CCSD(T1 or T0)'!V37</f>
        <v>-1796.3642050099081</v>
      </c>
      <c r="C37">
        <f>'DLPNO-CCSD(T1 or T0)'!W37</f>
        <v>-1796.3754542060001</v>
      </c>
      <c r="D37">
        <f>'DLPNO-CCSD(T1 or T0)'!X37</f>
        <v>-1796.224820936</v>
      </c>
      <c r="E37">
        <f>IF('CCSD(T)'!H38="",'CCSD(T)'!AT38,'CCSD(T)'!H38)</f>
        <v>-1796.2248943025859</v>
      </c>
      <c r="F37">
        <f>IF('CCSD(T)'!J38="",'CCSD(T)'!AV38,'CCSD(T)'!J38)</f>
        <v>-1796.3787522021739</v>
      </c>
      <c r="H37" s="33">
        <f t="shared" si="12"/>
        <v>-1.1249196091966951E-2</v>
      </c>
      <c r="I37" s="39">
        <f t="shared" si="13"/>
        <v>7.3366585866097012E-5</v>
      </c>
      <c r="J37" s="39">
        <f t="shared" si="14"/>
        <v>3.2979961738419661E-3</v>
      </c>
      <c r="K37" s="33">
        <f t="shared" si="5"/>
        <v>3.2246295879758691E-3</v>
      </c>
      <c r="S37" s="71">
        <f>627.5095*(B38-B36)</f>
        <v>36.597024410871036</v>
      </c>
      <c r="T37" s="71">
        <f>627.5095*(C38-C36)</f>
        <v>36.650442848911027</v>
      </c>
      <c r="U37" s="71">
        <f>627.5095*(D38-D36)</f>
        <v>37.580552490056917</v>
      </c>
      <c r="V37" s="71">
        <f>627.5095*(E38-E36)</f>
        <v>37.675710352319918</v>
      </c>
      <c r="W37" s="71">
        <f>627.5095*(F38-F36)</f>
        <v>36.831523526327651</v>
      </c>
      <c r="Y37" s="71">
        <f t="shared" si="0"/>
        <v>5.341843803999069E-2</v>
      </c>
      <c r="Z37" s="71">
        <f t="shared" si="1"/>
        <v>0.18108067741662381</v>
      </c>
    </row>
    <row r="38" spans="1:26">
      <c r="A38" t="str">
        <f>'DLPNO-CCSD(T1 or T0)'!C38</f>
        <v>12_ts</v>
      </c>
      <c r="B38">
        <f>'DLPNO-CCSD(T1 or T0)'!V38</f>
        <v>-1796.355494851281</v>
      </c>
      <c r="C38">
        <f>'DLPNO-CCSD(T1 or T0)'!W38</f>
        <v>-1796.36671426</v>
      </c>
      <c r="D38">
        <f>'DLPNO-CCSD(T1 or T0)'!X38</f>
        <v>-1796.216033296</v>
      </c>
      <c r="E38">
        <f>IF('CCSD(T)'!H39="",'CCSD(T)'!AT39,'CCSD(T)'!H39)</f>
        <v>-1796.2159641492719</v>
      </c>
      <c r="F38">
        <f>IF('CCSD(T)'!J39="",'CCSD(T)'!AV39,'CCSD(T)'!J39)</f>
        <v>-1796.3697200398699</v>
      </c>
      <c r="H38" s="33">
        <f t="shared" si="12"/>
        <v>-1.1219408718943669E-2</v>
      </c>
      <c r="I38" s="39">
        <f t="shared" si="13"/>
        <v>-6.9146728037594585E-5</v>
      </c>
      <c r="J38" s="39">
        <f t="shared" si="14"/>
        <v>3.0057798699090199E-3</v>
      </c>
      <c r="K38" s="33">
        <f t="shared" si="5"/>
        <v>3.0749265979466145E-3</v>
      </c>
      <c r="S38" s="71">
        <f>627.5095*(B36-B37)</f>
        <v>-31.131317125870183</v>
      </c>
      <c r="T38" s="71">
        <f>627.5095*(C36-C37)</f>
        <v>-31.166043704358014</v>
      </c>
      <c r="U38" s="71">
        <f>627.5095*(D36-D37)</f>
        <v>-32.066224907453794</v>
      </c>
      <c r="V38" s="71">
        <f>627.5095*(E36-E37)</f>
        <v>-32.071954311365751</v>
      </c>
      <c r="W38" s="71">
        <f>627.5095*(F36-F37)</f>
        <v>-31.163755875001833</v>
      </c>
      <c r="Y38" s="71">
        <f t="shared" si="0"/>
        <v>-3.4726578487831006E-2</v>
      </c>
      <c r="Z38" s="71">
        <f t="shared" si="1"/>
        <v>2.2878293561809926E-3</v>
      </c>
    </row>
    <row r="39" spans="1:26">
      <c r="A39" t="str">
        <f>'DLPNO-CCSD(T1 or T0)'!C39</f>
        <v>13_end</v>
      </c>
      <c r="B39">
        <f>'DLPNO-CCSD(T1 or T0)'!V39</f>
        <v>-1680.0305758657871</v>
      </c>
      <c r="C39">
        <f>'DLPNO-CCSD(T1 or T0)'!W39</f>
        <v>-1680.04654699</v>
      </c>
      <c r="D39">
        <f>'DLPNO-CCSD(T1 or T0)'!X39</f>
        <v>-1679.8667875220001</v>
      </c>
      <c r="E39">
        <f>IF('CCSD(T)'!H40="",'CCSD(T)'!AT40,'CCSD(T)'!H40)</f>
        <v>-1679.867571163694</v>
      </c>
      <c r="F39">
        <f>IF('CCSD(T)'!J40="",'CCSD(T)'!AV40,'CCSD(T)'!J40)</f>
        <v>-1680.0511812519601</v>
      </c>
      <c r="H39" s="33">
        <f t="shared" si="12"/>
        <v>-1.5971124212910581E-2</v>
      </c>
      <c r="I39" s="39">
        <f t="shared" si="13"/>
        <v>7.8364169394262717E-4</v>
      </c>
      <c r="J39" s="39">
        <f t="shared" si="14"/>
        <v>4.6342619600636681E-3</v>
      </c>
      <c r="K39" s="33">
        <f t="shared" si="5"/>
        <v>3.8506202661210409E-3</v>
      </c>
      <c r="S39" s="71">
        <f>627.5095*(B41-B40)</f>
        <v>20.706263872627336</v>
      </c>
      <c r="T39" s="71">
        <f>627.5095*(C41-C40)</f>
        <v>20.166942981642702</v>
      </c>
      <c r="U39" s="71">
        <f>627.5095*(D41-D40)</f>
        <v>25.769098048772516</v>
      </c>
      <c r="V39" s="71">
        <f>627.5095*(E41-E40)</f>
        <v>24.694269040692397</v>
      </c>
      <c r="W39" s="71">
        <f>627.5095*(F41-F40)</f>
        <v>18.368799854613847</v>
      </c>
      <c r="X39" s="71" t="str">
        <f>A39</f>
        <v>13_end</v>
      </c>
      <c r="Y39" s="71">
        <f t="shared" si="0"/>
        <v>-0.53932089098463365</v>
      </c>
      <c r="Z39" s="71">
        <f t="shared" si="1"/>
        <v>-1.7981431270288546</v>
      </c>
    </row>
    <row r="40" spans="1:26">
      <c r="A40" t="str">
        <f>'DLPNO-CCSD(T1 or T0)'!C40</f>
        <v>13_start</v>
      </c>
      <c r="B40">
        <f>'DLPNO-CCSD(T1 or T0)'!V40</f>
        <v>-1679.9834654597519</v>
      </c>
      <c r="C40">
        <f>'DLPNO-CCSD(T1 or T0)'!W40</f>
        <v>-1679.999844056</v>
      </c>
      <c r="D40">
        <f>'DLPNO-CCSD(T1 or T0)'!X40</f>
        <v>-1679.8195655239999</v>
      </c>
      <c r="E40">
        <f>IF('CCSD(T)'!H41="",'CCSD(T)'!AT41,'CCSD(T)'!H41)</f>
        <v>-1679.8197459240641</v>
      </c>
      <c r="F40">
        <f>IF('CCSD(T)'!J41="",'CCSD(T)'!AV41,'CCSD(T)'!J41)</f>
        <v>-1680.0036684287761</v>
      </c>
      <c r="H40" s="33">
        <f t="shared" si="12"/>
        <v>-1.6378596248159738E-2</v>
      </c>
      <c r="I40" s="39">
        <f t="shared" si="13"/>
        <v>1.8040006420960708E-4</v>
      </c>
      <c r="J40" s="39">
        <f t="shared" si="14"/>
        <v>3.8243727760800539E-3</v>
      </c>
      <c r="K40" s="33">
        <f t="shared" si="5"/>
        <v>3.6439727118704468E-3</v>
      </c>
      <c r="S40" s="71">
        <f>627.5095*(B41-B39)</f>
        <v>50.268491208600608</v>
      </c>
      <c r="T40" s="71">
        <f>627.5095*(C41-C39)</f>
        <v>49.473477744512799</v>
      </c>
      <c r="U40" s="71">
        <f>627.5095*(D41-D39)</f>
        <v>55.401350402859087</v>
      </c>
      <c r="V40" s="71">
        <f>627.5095*(E41-E39)</f>
        <v>54.705061248231921</v>
      </c>
      <c r="W40" s="71">
        <f>627.5095*(F41-F39)</f>
        <v>48.183547774380905</v>
      </c>
      <c r="Y40" s="71">
        <f t="shared" si="0"/>
        <v>-0.79501346408780904</v>
      </c>
      <c r="Z40" s="71">
        <f t="shared" si="1"/>
        <v>-1.2899299701318938</v>
      </c>
    </row>
    <row r="41" spans="1:26">
      <c r="A41" t="str">
        <f>'DLPNO-CCSD(T1 or T0)'!C41</f>
        <v>13_ts</v>
      </c>
      <c r="B41">
        <f>'DLPNO-CCSD(T1 or T0)'!V41</f>
        <v>-1679.9504679292402</v>
      </c>
      <c r="C41">
        <f>'DLPNO-CCSD(T1 or T0)'!W41</f>
        <v>-1679.967705988</v>
      </c>
      <c r="D41">
        <f>'DLPNO-CCSD(T1 or T0)'!X41</f>
        <v>-1679.7784998540001</v>
      </c>
      <c r="E41">
        <f>IF('CCSD(T)'!H42="",'CCSD(T)'!AT42,'CCSD(T)'!H42)</f>
        <v>-1679.780393103046</v>
      </c>
      <c r="F41">
        <f>IF('CCSD(T)'!J42="",'CCSD(T)'!AV42,'CCSD(T)'!J42)</f>
        <v>-1679.97439588413</v>
      </c>
      <c r="H41" s="33">
        <f t="shared" si="12"/>
        <v>-1.7238058759858177E-2</v>
      </c>
      <c r="I41" s="39">
        <f t="shared" si="13"/>
        <v>1.8932490459064866E-3</v>
      </c>
      <c r="J41" s="39">
        <f t="shared" si="14"/>
        <v>6.6898961299557413E-3</v>
      </c>
      <c r="K41" s="33">
        <f t="shared" si="5"/>
        <v>4.7966470840492548E-3</v>
      </c>
      <c r="S41" s="71">
        <f>627.5095*(B39-B40)</f>
        <v>-29.562227335973272</v>
      </c>
      <c r="T41" s="71">
        <f>627.5095*(C39-C40)</f>
        <v>-29.306534762870093</v>
      </c>
      <c r="U41" s="71">
        <f>627.5095*(D39-D40)</f>
        <v>-29.632252354086575</v>
      </c>
      <c r="V41" s="71">
        <f>627.5095*(E39-E40)</f>
        <v>-30.010792207539527</v>
      </c>
      <c r="W41" s="71">
        <f>627.5095*(F39-F40)</f>
        <v>-29.814747919767058</v>
      </c>
      <c r="Y41" s="71">
        <f t="shared" si="0"/>
        <v>0.25569257310317894</v>
      </c>
      <c r="Z41" s="71">
        <f t="shared" si="1"/>
        <v>-0.50821315689696434</v>
      </c>
    </row>
    <row r="42" spans="1:26">
      <c r="A42" t="str">
        <f>'DLPNO-CCSD(T1 or T0)'!C42</f>
        <v>14_end</v>
      </c>
      <c r="B42">
        <f>'DLPNO-CCSD(T1 or T0)'!V42</f>
        <v>-1162.6498417685509</v>
      </c>
      <c r="C42">
        <f>'DLPNO-CCSD(T1 or T0)'!W42</f>
        <v>-1162.662530134</v>
      </c>
      <c r="D42">
        <f>'DLPNO-CCSD(T1 or T0)'!X42</f>
        <v>-1162.532392332</v>
      </c>
      <c r="E42">
        <f>IF('CCSD(T)'!H43="",'CCSD(T)'!AT43,'CCSD(T)'!H43)</f>
        <v>-1162.5341343278549</v>
      </c>
      <c r="F42">
        <f>IF('CCSD(T)'!J43="",'CCSD(T)'!AV43,'CCSD(T)'!J43)</f>
        <v>-1162.6672721420939</v>
      </c>
      <c r="H42" s="33">
        <f>C42-B42</f>
        <v>-1.2688365449093908E-2</v>
      </c>
      <c r="I42" s="39">
        <f>D42-E42</f>
        <v>1.7419958548998693E-3</v>
      </c>
      <c r="J42" s="39">
        <f>C42-F42</f>
        <v>4.7420080938991305E-3</v>
      </c>
      <c r="K42" s="33">
        <f t="shared" si="5"/>
        <v>3.0000122389992612E-3</v>
      </c>
      <c r="S42" s="71">
        <f>627.5095*(B44-B43)</f>
        <v>10.489639795207257</v>
      </c>
      <c r="T42" s="71">
        <f>627.5095*(C44-C43)</f>
        <v>10.313795087864673</v>
      </c>
      <c r="U42" s="71">
        <f>627.5095*(D44-D43)</f>
        <v>11.340828591217157</v>
      </c>
      <c r="V42" s="71">
        <f>627.5095*(E44-E43)</f>
        <v>11.245027350182253</v>
      </c>
      <c r="W42" s="71">
        <f>627.5095*(F44-F43)</f>
        <v>10.167596134667246</v>
      </c>
      <c r="X42" s="71" t="str">
        <f>A42</f>
        <v>14_end</v>
      </c>
      <c r="Y42" s="71">
        <f t="shared" si="0"/>
        <v>-0.17584470734258417</v>
      </c>
      <c r="Z42" s="71">
        <f t="shared" si="1"/>
        <v>-0.14619895319742682</v>
      </c>
    </row>
    <row r="43" spans="1:26">
      <c r="A43" t="str">
        <f>'DLPNO-CCSD(T1 or T0)'!C43</f>
        <v>14_start</v>
      </c>
      <c r="B43">
        <f>'DLPNO-CCSD(T1 or T0)'!V43</f>
        <v>-1162.6455738039911</v>
      </c>
      <c r="C43">
        <f>'DLPNO-CCSD(T1 or T0)'!W43</f>
        <v>-1162.6578962200001</v>
      </c>
      <c r="D43">
        <f>'DLPNO-CCSD(T1 or T0)'!X43</f>
        <v>-1162.527468131</v>
      </c>
      <c r="E43">
        <f>IF('CCSD(T)'!H44="",'CCSD(T)'!AT44,'CCSD(T)'!H44)</f>
        <v>-1162.5288272721339</v>
      </c>
      <c r="F43">
        <f>IF('CCSD(T)'!J44="",'CCSD(T)'!AV44,'CCSD(T)'!J44)</f>
        <v>-1162.6621574486298</v>
      </c>
      <c r="H43" s="33">
        <f t="shared" ref="H43:H50" si="15">C43-B43</f>
        <v>-1.2322416009055814E-2</v>
      </c>
      <c r="I43" s="39">
        <f t="shared" ref="I43:I50" si="16">D43-E43</f>
        <v>1.3591411338893522E-3</v>
      </c>
      <c r="J43" s="39">
        <f t="shared" ref="J43:J50" si="17">C43-F43</f>
        <v>4.2612286297298851E-3</v>
      </c>
      <c r="K43" s="33">
        <f t="shared" si="5"/>
        <v>2.9020874958405329E-3</v>
      </c>
      <c r="S43" s="71">
        <f>627.5095*(B44-B42)</f>
        <v>13.167828102181613</v>
      </c>
      <c r="T43" s="71">
        <f>627.5095*(C44-C42)</f>
        <v>13.221620144982614</v>
      </c>
      <c r="U43" s="71">
        <f>627.5095*(D44-D42)</f>
        <v>14.430811498623115</v>
      </c>
      <c r="V43" s="71">
        <f>627.5095*(E44-E42)</f>
        <v>14.57525523214216</v>
      </c>
      <c r="W43" s="71">
        <f>627.5095*(F44-F42)</f>
        <v>13.377114872956298</v>
      </c>
      <c r="Y43" s="71">
        <f t="shared" si="0"/>
        <v>5.3792042801001472E-2</v>
      </c>
      <c r="Z43" s="71">
        <f t="shared" si="1"/>
        <v>0.15549472797368402</v>
      </c>
    </row>
    <row r="44" spans="1:26">
      <c r="A44" t="str">
        <f>'DLPNO-CCSD(T1 or T0)'!C44</f>
        <v>14_ts</v>
      </c>
      <c r="B44">
        <f>'DLPNO-CCSD(T1 or T0)'!V44</f>
        <v>-1162.628857499624</v>
      </c>
      <c r="C44">
        <f>'DLPNO-CCSD(T1 or T0)'!W44</f>
        <v>-1162.6414601419999</v>
      </c>
      <c r="D44">
        <f>'DLPNO-CCSD(T1 or T0)'!X44</f>
        <v>-1162.509395371</v>
      </c>
      <c r="E44">
        <f>IF('CCSD(T)'!H45="",'CCSD(T)'!AT45,'CCSD(T)'!H45)</f>
        <v>-1162.510907181123</v>
      </c>
      <c r="F44">
        <f>IF('CCSD(T)'!J45="",'CCSD(T)'!AV45,'CCSD(T)'!J45)</f>
        <v>-1162.645954353482</v>
      </c>
      <c r="H44" s="33">
        <f t="shared" si="15"/>
        <v>-1.2602642375895812E-2</v>
      </c>
      <c r="I44" s="39">
        <f t="shared" si="16"/>
        <v>1.5118101230200409E-3</v>
      </c>
      <c r="J44" s="39">
        <f t="shared" si="17"/>
        <v>4.4942114820969437E-3</v>
      </c>
      <c r="K44" s="33">
        <f t="shared" si="5"/>
        <v>2.9824013590769027E-3</v>
      </c>
      <c r="S44" s="71">
        <f>627.5095*(B42-B43)</f>
        <v>-2.6781883069743571</v>
      </c>
      <c r="T44" s="71">
        <f>627.5095*(C42-C43)</f>
        <v>-2.9078250571179409</v>
      </c>
      <c r="U44" s="71">
        <f>627.5095*(D42-D43)</f>
        <v>-3.0899829074059575</v>
      </c>
      <c r="V44" s="71">
        <f>627.5095*(E42-E43)</f>
        <v>-3.3302278819599067</v>
      </c>
      <c r="W44" s="71">
        <f>627.5095*(F42-F43)</f>
        <v>-3.2095187382890522</v>
      </c>
      <c r="Y44" s="71">
        <f t="shared" si="0"/>
        <v>-0.22963675014358387</v>
      </c>
      <c r="Z44" s="71">
        <f t="shared" si="1"/>
        <v>-0.30169368117111128</v>
      </c>
    </row>
    <row r="45" spans="1:26">
      <c r="A45" t="str">
        <f>'DLPNO-CCSD(T1 or T0)'!C45</f>
        <v>15_end</v>
      </c>
      <c r="B45">
        <f>'DLPNO-CCSD(T1 or T0)'!V45</f>
        <v>-988.0203155672209</v>
      </c>
      <c r="C45">
        <f>'DLPNO-CCSD(T1 or T0)'!W45</f>
        <v>-988.02909079000005</v>
      </c>
      <c r="D45">
        <f>'DLPNO-CCSD(T1 or T0)'!X45</f>
        <v>-987.96215782599995</v>
      </c>
      <c r="E45">
        <f>IF('CCSD(T)'!H46="",'CCSD(T)'!AT46,'CCSD(T)'!H46)</f>
        <v>-987.963445122856</v>
      </c>
      <c r="F45">
        <f>IF('CCSD(T)'!J46="",'CCSD(T)'!AV46,'CCSD(T)'!J46)</f>
        <v>-988.03146233400696</v>
      </c>
      <c r="H45" s="33">
        <f t="shared" si="15"/>
        <v>-8.7752227791497717E-3</v>
      </c>
      <c r="I45" s="39">
        <f t="shared" si="16"/>
        <v>1.2872968560486697E-3</v>
      </c>
      <c r="J45" s="39">
        <f t="shared" si="17"/>
        <v>2.3715440069054239E-3</v>
      </c>
      <c r="K45" s="33">
        <f t="shared" si="5"/>
        <v>1.0842471508567542E-3</v>
      </c>
      <c r="S45" s="71">
        <f>627.5095*(B47-B46)</f>
        <v>24.328388977117633</v>
      </c>
      <c r="T45" s="71">
        <f>627.5095*(C47-C46)</f>
        <v>24.000434285186277</v>
      </c>
      <c r="U45" s="71">
        <f>627.5095*(D47-D46)</f>
        <v>24.566459149306908</v>
      </c>
      <c r="V45" s="71">
        <f>627.5095*(E47-E46)</f>
        <v>24.530309108894276</v>
      </c>
      <c r="W45" s="71">
        <f>627.5095*(F47-F46)</f>
        <v>23.895262562148645</v>
      </c>
      <c r="X45" s="71" t="str">
        <f>A45</f>
        <v>15_end</v>
      </c>
      <c r="Y45" s="71">
        <f t="shared" si="0"/>
        <v>-0.32795469193135673</v>
      </c>
      <c r="Z45" s="71">
        <f t="shared" si="1"/>
        <v>-0.10517172303763189</v>
      </c>
    </row>
    <row r="46" spans="1:26">
      <c r="A46" t="str">
        <f>'DLPNO-CCSD(T1 or T0)'!C46</f>
        <v>15_start</v>
      </c>
      <c r="B46">
        <f>'DLPNO-CCSD(T1 or T0)'!V46</f>
        <v>-987.93687577591595</v>
      </c>
      <c r="C46">
        <f>'DLPNO-CCSD(T1 or T0)'!W46</f>
        <v>-987.947365805</v>
      </c>
      <c r="D46">
        <f>'DLPNO-CCSD(T1 or T0)'!X46</f>
        <v>-987.87312206399997</v>
      </c>
      <c r="E46">
        <f>IF('CCSD(T)'!H47="",'CCSD(T)'!AT47,'CCSD(T)'!H47)</f>
        <v>-987.874673371472</v>
      </c>
      <c r="F46">
        <f>IF('CCSD(T)'!J47="",'CCSD(T)'!AV47,'CCSD(T)'!J47)</f>
        <v>-987.95028459075797</v>
      </c>
      <c r="H46" s="33">
        <f t="shared" si="15"/>
        <v>-1.0490029084053276E-2</v>
      </c>
      <c r="I46" s="39">
        <f t="shared" si="16"/>
        <v>1.5513074720274744E-3</v>
      </c>
      <c r="J46" s="39">
        <f t="shared" si="17"/>
        <v>2.9187857579699994E-3</v>
      </c>
      <c r="K46" s="33">
        <f t="shared" si="5"/>
        <v>1.367478285942525E-3</v>
      </c>
      <c r="S46" s="71">
        <f>627.5095*(B47-B45)</f>
        <v>76.687650698993835</v>
      </c>
      <c r="T46" s="71">
        <f>627.5095*(C47-C45)</f>
        <v>75.283638760075632</v>
      </c>
      <c r="U46" s="71">
        <f>627.5095*(D47-D45)</f>
        <v>80.437245644033624</v>
      </c>
      <c r="V46" s="71">
        <f>627.5095*(E47-E45)</f>
        <v>80.235426433993439</v>
      </c>
      <c r="W46" s="71">
        <f>627.5095*(F47-F45)</f>
        <v>74.83506763944834</v>
      </c>
      <c r="Y46" s="71">
        <f t="shared" si="0"/>
        <v>-1.4040119389182024</v>
      </c>
      <c r="Z46" s="71">
        <f t="shared" si="1"/>
        <v>-0.44857112062729243</v>
      </c>
    </row>
    <row r="47" spans="1:26">
      <c r="A47" t="str">
        <f>'DLPNO-CCSD(T1 or T0)'!C47</f>
        <v>15_ts</v>
      </c>
      <c r="B47">
        <f>'DLPNO-CCSD(T1 or T0)'!V47</f>
        <v>-987.89810602186901</v>
      </c>
      <c r="C47">
        <f>'DLPNO-CCSD(T1 or T0)'!W47</f>
        <v>-987.90911868000001</v>
      </c>
      <c r="D47">
        <f>'DLPNO-CCSD(T1 or T0)'!X47</f>
        <v>-987.83397292100005</v>
      </c>
      <c r="E47">
        <f>IF('CCSD(T)'!H48="",'CCSD(T)'!AT48,'CCSD(T)'!H48)</f>
        <v>-987.83558183722607</v>
      </c>
      <c r="F47">
        <f>IF('CCSD(T)'!J48="",'CCSD(T)'!AV48,'CCSD(T)'!J48)</f>
        <v>-987.91220506756008</v>
      </c>
      <c r="H47" s="33">
        <f t="shared" si="15"/>
        <v>-1.1012658130994168E-2</v>
      </c>
      <c r="I47" s="39">
        <f t="shared" si="16"/>
        <v>1.608916226018664E-3</v>
      </c>
      <c r="J47" s="39">
        <f t="shared" si="17"/>
        <v>3.0863875600743995E-3</v>
      </c>
      <c r="K47" s="33">
        <f t="shared" si="5"/>
        <v>1.4774713340557355E-3</v>
      </c>
      <c r="S47" s="71">
        <f>627.5095*(B45-B46)</f>
        <v>-52.359261721876202</v>
      </c>
      <c r="T47" s="71">
        <f>627.5095*(C45-C46)</f>
        <v>-51.283204474889352</v>
      </c>
      <c r="U47" s="71">
        <f>627.5095*(D45-D46)</f>
        <v>-55.870786494726715</v>
      </c>
      <c r="V47" s="71">
        <f>627.5095*(E45-E46)</f>
        <v>-55.705117325099167</v>
      </c>
      <c r="W47" s="71">
        <f>627.5095*(F45-F46)</f>
        <v>-50.939805077299702</v>
      </c>
      <c r="Y47" s="71">
        <f t="shared" si="0"/>
        <v>1.0760572469868492</v>
      </c>
      <c r="Z47" s="71">
        <f t="shared" si="1"/>
        <v>0.34339939758964988</v>
      </c>
    </row>
    <row r="48" spans="1:26">
      <c r="A48" t="str">
        <f>'DLPNO-CCSD(T1 or T0)'!C48</f>
        <v>16_end</v>
      </c>
      <c r="B48">
        <f>'DLPNO-CCSD(T1 or T0)'!V48</f>
        <v>-512.99183041212893</v>
      </c>
      <c r="C48">
        <f>'DLPNO-CCSD(T1 or T0)'!W48</f>
        <v>-513.00081914199995</v>
      </c>
      <c r="D48">
        <f>'DLPNO-CCSD(T1 or T0)'!X48</f>
        <v>-512.91379523199998</v>
      </c>
      <c r="E48">
        <f>IF('CCSD(T)'!H49="",'CCSD(T)'!AT49,'CCSD(T)'!H49)</f>
        <v>-512.91535009862196</v>
      </c>
      <c r="F48">
        <f>IF('CCSD(T)'!J49="",'CCSD(T)'!AV49,'CCSD(T)'!J49)</f>
        <v>-513.00393285060693</v>
      </c>
      <c r="H48" s="33">
        <f t="shared" si="15"/>
        <v>-8.9887298710209507E-3</v>
      </c>
      <c r="I48" s="39">
        <f t="shared" si="16"/>
        <v>1.5548666219729057E-3</v>
      </c>
      <c r="J48" s="39">
        <f t="shared" si="17"/>
        <v>3.1137086069747966E-3</v>
      </c>
      <c r="K48" s="33">
        <f t="shared" si="5"/>
        <v>1.5588419850018909E-3</v>
      </c>
      <c r="S48" s="71">
        <f>627.5095*(B50-B49)</f>
        <v>35.743612890282527</v>
      </c>
      <c r="T48" s="71">
        <f>627.5095*(C50-C49)</f>
        <v>36.688835762622574</v>
      </c>
      <c r="U48" s="71">
        <f>627.5095*(D50-D49)</f>
        <v>33.860955415731205</v>
      </c>
      <c r="V48" s="71">
        <f>627.5095*(E50-E49)</f>
        <v>34.189537506156604</v>
      </c>
      <c r="W48" s="71">
        <f>627.5095*(F50-F49)</f>
        <v>37.450227746540854</v>
      </c>
      <c r="X48" s="71" t="str">
        <f>A48</f>
        <v>16_end</v>
      </c>
      <c r="Y48" s="71">
        <f t="shared" si="0"/>
        <v>0.94522287234004665</v>
      </c>
      <c r="Z48" s="71">
        <f t="shared" si="1"/>
        <v>0.76139198391827989</v>
      </c>
    </row>
    <row r="49" spans="1:26">
      <c r="A49" t="str">
        <f>'DLPNO-CCSD(T1 or T0)'!C49</f>
        <v>16_start</v>
      </c>
      <c r="B49">
        <f>'DLPNO-CCSD(T1 or T0)'!V49</f>
        <v>-512.95780451636699</v>
      </c>
      <c r="C49">
        <f>'DLPNO-CCSD(T1 or T0)'!W49</f>
        <v>-512.96910566300005</v>
      </c>
      <c r="D49">
        <f>'DLPNO-CCSD(T1 or T0)'!X49</f>
        <v>-512.87446140999998</v>
      </c>
      <c r="E49">
        <f>IF('CCSD(T)'!H50="",'CCSD(T)'!AT50,'CCSD(T)'!H50)</f>
        <v>-512.87763810217302</v>
      </c>
      <c r="F49">
        <f>IF('CCSD(T)'!J50="",'CCSD(T)'!AV50,'CCSD(T)'!J50)</f>
        <v>-512.97506789106205</v>
      </c>
      <c r="H49" s="33">
        <f t="shared" si="15"/>
        <v>-1.1301146633059034E-2</v>
      </c>
      <c r="I49" s="39">
        <f t="shared" si="16"/>
        <v>3.1766921730422837E-3</v>
      </c>
      <c r="J49" s="39">
        <f t="shared" si="17"/>
        <v>5.9622280620033052E-3</v>
      </c>
      <c r="K49" s="33">
        <f t="shared" si="5"/>
        <v>2.7855358889610216E-3</v>
      </c>
      <c r="S49" s="71">
        <f>627.5095*(B50-B48)</f>
        <v>57.095185726911247</v>
      </c>
      <c r="T49" s="71">
        <f>627.5095*(C50-C48)</f>
        <v>56.589345113113154</v>
      </c>
      <c r="U49" s="71">
        <f>627.5095*(D50-D48)</f>
        <v>58.543302392042236</v>
      </c>
      <c r="V49" s="71">
        <f>627.5095*(E50-E48)</f>
        <v>57.854173541828864</v>
      </c>
      <c r="W49" s="71">
        <f>627.5095*(F50-F48)</f>
        <v>55.563264078066219</v>
      </c>
      <c r="Y49" s="71">
        <f t="shared" si="0"/>
        <v>-0.50584061379809242</v>
      </c>
      <c r="Z49" s="71">
        <f t="shared" si="1"/>
        <v>-1.0260810350469356</v>
      </c>
    </row>
    <row r="50" spans="1:26">
      <c r="A50" t="str">
        <f>'DLPNO-CCSD(T1 or T0)'!C50</f>
        <v>16_ts</v>
      </c>
      <c r="B50">
        <f>'DLPNO-CCSD(T1 or T0)'!V50</f>
        <v>-512.90084344583295</v>
      </c>
      <c r="C50">
        <f>'DLPNO-CCSD(T1 or T0)'!W50</f>
        <v>-512.91063828400002</v>
      </c>
      <c r="D50">
        <f>'DLPNO-CCSD(T1 or T0)'!X50</f>
        <v>-512.82050054499996</v>
      </c>
      <c r="E50">
        <f>IF('CCSD(T)'!H51="",'CCSD(T)'!AT51,'CCSD(T)'!H51)</f>
        <v>-512.82315360830296</v>
      </c>
      <c r="F50">
        <f>IF('CCSD(T)'!J51="",'CCSD(T)'!AV51,'CCSD(T)'!J51)</f>
        <v>-512.91538715675199</v>
      </c>
      <c r="H50" s="33">
        <f t="shared" si="15"/>
        <v>-9.7948381670676099E-3</v>
      </c>
      <c r="I50" s="39">
        <f t="shared" si="16"/>
        <v>2.6530633030006356E-3</v>
      </c>
      <c r="J50" s="39">
        <f t="shared" si="17"/>
        <v>4.7488727519748863E-3</v>
      </c>
      <c r="K50" s="33">
        <f t="shared" si="5"/>
        <v>2.0958094489742507E-3</v>
      </c>
      <c r="S50" s="71">
        <f>627.5095*(B48-B49)</f>
        <v>-21.351572836628716</v>
      </c>
      <c r="T50" s="71">
        <f>627.5095*(C48-C49)</f>
        <v>-19.90050935049058</v>
      </c>
      <c r="U50" s="71">
        <f>627.5095*(D48-D49)</f>
        <v>-24.682346976311031</v>
      </c>
      <c r="V50" s="71">
        <f>627.5095*(E48-E49)</f>
        <v>-23.664636035672263</v>
      </c>
      <c r="W50" s="71">
        <f>627.5095*(F48-F49)</f>
        <v>-18.113036331525368</v>
      </c>
      <c r="Y50" s="71">
        <f t="shared" si="0"/>
        <v>1.4510634861381355</v>
      </c>
      <c r="Z50" s="71">
        <f t="shared" si="1"/>
        <v>1.7874730189652119</v>
      </c>
    </row>
    <row r="51" spans="1:26">
      <c r="A51" t="str">
        <f>'DLPNO-CCSD(T1 or T0)'!C63</f>
        <v>21_end</v>
      </c>
      <c r="B51">
        <f>'DLPNO-CCSD(T1 or T0)'!V63</f>
        <v>-709.97991454832606</v>
      </c>
      <c r="C51">
        <f>'DLPNO-CCSD(T1 or T0)'!W63</f>
        <v>-709.98579969499997</v>
      </c>
      <c r="D51">
        <f>'DLPNO-CCSD(T1 or T0)'!X63</f>
        <v>-709.88125822100005</v>
      </c>
      <c r="E51">
        <f>IF('CCSD(T)'!H64="",'CCSD(T)'!AT64,'CCSD(T)'!H64)</f>
        <v>-709.88188963122502</v>
      </c>
      <c r="F51">
        <f>IF('CCSD(T)'!J64="",'CCSD(T)'!AV64,'CCSD(T)'!J64)</f>
        <v>-709.98845612648404</v>
      </c>
      <c r="H51" s="33">
        <f t="shared" ref="H51:H56" si="18">C51-B51</f>
        <v>-5.8851466739042735E-3</v>
      </c>
      <c r="I51" s="39">
        <f t="shared" ref="I51:I56" si="19">D51-E51</f>
        <v>6.3141022496893129E-4</v>
      </c>
      <c r="J51" s="39">
        <f t="shared" ref="J51:J56" si="20">C51-F51</f>
        <v>2.6564314840697989E-3</v>
      </c>
      <c r="K51" s="33">
        <f t="shared" si="5"/>
        <v>2.0250212591008676E-3</v>
      </c>
    </row>
    <row r="52" spans="1:26">
      <c r="A52" t="str">
        <f>'DLPNO-CCSD(T1 or T0)'!C64</f>
        <v>21_start</v>
      </c>
      <c r="B52">
        <f>'DLPNO-CCSD(T1 or T0)'!V64</f>
        <v>-709.97997621217496</v>
      </c>
      <c r="C52">
        <f>'DLPNO-CCSD(T1 or T0)'!W64</f>
        <v>-709.98586117599996</v>
      </c>
      <c r="D52">
        <f>'DLPNO-CCSD(T1 or T0)'!X64</f>
        <v>-709.88131811400001</v>
      </c>
      <c r="E52">
        <f>IF('CCSD(T)'!H65="",'CCSD(T)'!AT65,'CCSD(T)'!H65)</f>
        <v>-709.88189043537204</v>
      </c>
      <c r="F52">
        <f>IF('CCSD(T)'!J65="",'CCSD(T)'!AV65,'CCSD(T)'!J65)</f>
        <v>-709.988455751488</v>
      </c>
      <c r="H52" s="33">
        <f t="shared" si="18"/>
        <v>-5.8849638249967029E-3</v>
      </c>
      <c r="I52" s="39">
        <f t="shared" si="19"/>
        <v>5.7232137203300226E-4</v>
      </c>
      <c r="J52" s="39">
        <f t="shared" si="20"/>
        <v>2.5945754880467575E-3</v>
      </c>
      <c r="K52" s="33">
        <f t="shared" si="5"/>
        <v>2.0222541160137553E-3</v>
      </c>
    </row>
    <row r="53" spans="1:26">
      <c r="A53" t="str">
        <f>'DLPNO-CCSD(T1 or T0)'!C65</f>
        <v>21_ts</v>
      </c>
      <c r="B53">
        <f>'DLPNO-CCSD(T1 or T0)'!V65</f>
        <v>-709.96120286542691</v>
      </c>
      <c r="C53">
        <f>'DLPNO-CCSD(T1 or T0)'!W65</f>
        <v>-709.96738983700004</v>
      </c>
      <c r="D53">
        <f>'DLPNO-CCSD(T1 or T0)'!X65</f>
        <v>-709.85972387699996</v>
      </c>
      <c r="E53">
        <f>IF('CCSD(T)'!H66="",'CCSD(T)'!AT66,'CCSD(T)'!H66)</f>
        <v>-709.86088751023703</v>
      </c>
      <c r="F53">
        <f>IF('CCSD(T)'!J66="",'CCSD(T)'!AV66,'CCSD(T)'!J66)</f>
        <v>-709.97074988585905</v>
      </c>
      <c r="H53" s="33">
        <f t="shared" si="18"/>
        <v>-6.1869715731290853E-3</v>
      </c>
      <c r="I53" s="39">
        <f t="shared" si="19"/>
        <v>1.1636332370699165E-3</v>
      </c>
      <c r="J53" s="39">
        <f t="shared" si="20"/>
        <v>3.3600488590082023E-3</v>
      </c>
      <c r="K53" s="33">
        <f t="shared" si="5"/>
        <v>2.1964156219382858E-3</v>
      </c>
    </row>
    <row r="54" spans="1:26">
      <c r="A54" t="str">
        <f>'DLPNO-CCSD(T1 or T0)'!C66</f>
        <v>22_end</v>
      </c>
      <c r="B54">
        <f>'DLPNO-CCSD(T1 or T0)'!V66</f>
        <v>-959.84042269321401</v>
      </c>
      <c r="C54">
        <f>'DLPNO-CCSD(T1 or T0)'!W66</f>
        <v>-959.84749900700001</v>
      </c>
      <c r="D54">
        <f>'DLPNO-CCSD(T1 or T0)'!X66</f>
        <v>-959.71051887199997</v>
      </c>
      <c r="E54">
        <f>IF('CCSD(T)'!H67="",'CCSD(T)'!AT67,'CCSD(T)'!H67)</f>
        <v>-959.71058464604596</v>
      </c>
      <c r="F54">
        <f>IF('CCSD(T)'!J67="",'CCSD(T)'!AV67,'CCSD(T)'!J67)</f>
        <v>-959.85038752442097</v>
      </c>
      <c r="H54" s="33">
        <f t="shared" si="18"/>
        <v>-7.0763137860012648E-3</v>
      </c>
      <c r="I54" s="39">
        <f t="shared" si="19"/>
        <v>6.5774045992839092E-5</v>
      </c>
      <c r="J54" s="39">
        <f t="shared" si="20"/>
        <v>2.8885174209563047E-3</v>
      </c>
      <c r="K54" s="33">
        <f t="shared" si="5"/>
        <v>2.8227433749634656E-3</v>
      </c>
    </row>
    <row r="55" spans="1:26">
      <c r="A55" t="str">
        <f>'DLPNO-CCSD(T1 or T0)'!C67</f>
        <v>22_start</v>
      </c>
      <c r="B55">
        <f>'DLPNO-CCSD(T1 or T0)'!V67</f>
        <v>-959.81330964074095</v>
      </c>
      <c r="C55">
        <f>'DLPNO-CCSD(T1 or T0)'!W67</f>
        <v>-959.82094202600001</v>
      </c>
      <c r="D55">
        <f>'DLPNO-CCSD(T1 or T0)'!X67</f>
        <v>-959.68062563499996</v>
      </c>
      <c r="E55">
        <f>IF('CCSD(T)'!H68="",'CCSD(T)'!AT68,'CCSD(T)'!H68)</f>
        <v>-959.68139982308799</v>
      </c>
      <c r="F55">
        <f>IF('CCSD(T)'!J68="",'CCSD(T)'!AV68,'CCSD(T)'!J68)</f>
        <v>-959.82485426217397</v>
      </c>
      <c r="H55" s="33">
        <f t="shared" si="18"/>
        <v>-7.632385259057628E-3</v>
      </c>
      <c r="I55" s="39">
        <f t="shared" si="19"/>
        <v>7.7418808803031425E-4</v>
      </c>
      <c r="J55" s="39">
        <f t="shared" si="20"/>
        <v>3.9122361739600819E-3</v>
      </c>
      <c r="K55" s="33">
        <f t="shared" si="5"/>
        <v>3.1380480859297677E-3</v>
      </c>
    </row>
    <row r="56" spans="1:26">
      <c r="A56" t="str">
        <f>'DLPNO-CCSD(T1 or T0)'!C68</f>
        <v>22_ts</v>
      </c>
      <c r="B56">
        <f>'DLPNO-CCSD(T1 or T0)'!V68</f>
        <v>-959.78940118420201</v>
      </c>
      <c r="C56">
        <f>'DLPNO-CCSD(T1 or T0)'!W68</f>
        <v>-959.79719788499995</v>
      </c>
      <c r="D56">
        <f>'DLPNO-CCSD(T1 or T0)'!X68</f>
        <v>-959.65183794300003</v>
      </c>
      <c r="E56">
        <f>IF('CCSD(T)'!H69="",'CCSD(T)'!AT69,'CCSD(T)'!H69)</f>
        <v>-959.65248989211705</v>
      </c>
      <c r="F56">
        <f>IF('CCSD(T)'!J69="",'CCSD(T)'!AV69,'CCSD(T)'!J69)</f>
        <v>-959.801180810863</v>
      </c>
      <c r="H56" s="33">
        <f t="shared" si="18"/>
        <v>-7.796700797939593E-3</v>
      </c>
      <c r="I56" s="39">
        <f t="shared" si="19"/>
        <v>6.5194911701382807E-4</v>
      </c>
      <c r="J56" s="39">
        <f t="shared" si="20"/>
        <v>3.9829258630561526E-3</v>
      </c>
      <c r="K56" s="33">
        <f t="shared" si="5"/>
        <v>3.3309767460423245E-3</v>
      </c>
    </row>
    <row r="57" spans="1:26">
      <c r="A57" t="str">
        <f>'DLPNO-CCSD(T1 or T0)'!C69</f>
        <v>23_end</v>
      </c>
      <c r="B57">
        <f>'DLPNO-CCSD(T1 or T0)'!V69</f>
        <v>-1010.979589889364</v>
      </c>
      <c r="C57">
        <f>'DLPNO-CCSD(T1 or T0)'!W69</f>
        <v>-1010.993954173</v>
      </c>
      <c r="D57">
        <f>'DLPNO-CCSD(T1 or T0)'!X69</f>
        <v>-1010.812003614</v>
      </c>
      <c r="E57">
        <f>IF('CCSD(T)'!H70="",'CCSD(T)'!AT70,'CCSD(T)'!H70)</f>
        <v>-1010.812634056824</v>
      </c>
      <c r="F57">
        <f>IF('CCSD(T)'!J70="",'CCSD(T)'!AV70,'CCSD(T)'!J70)</f>
        <v>-1010.998407854421</v>
      </c>
      <c r="H57" s="33">
        <f t="shared" ref="H57:H77" si="21">C57-B57</f>
        <v>-1.4364283636041364E-2</v>
      </c>
      <c r="I57" s="39">
        <f t="shared" ref="I57:I77" si="22">D57-E57</f>
        <v>6.3044282399005169E-4</v>
      </c>
      <c r="J57" s="39">
        <f t="shared" ref="J57:J77" si="23">C57-F57</f>
        <v>4.4536814209550357E-3</v>
      </c>
      <c r="K57" s="33">
        <f t="shared" si="5"/>
        <v>3.823238596964984E-3</v>
      </c>
    </row>
    <row r="58" spans="1:26">
      <c r="A58" t="str">
        <f>'DLPNO-CCSD(T1 or T0)'!C70</f>
        <v>23_start</v>
      </c>
      <c r="B58">
        <f>'DLPNO-CCSD(T1 or T0)'!V70</f>
        <v>-1010.9932563777451</v>
      </c>
      <c r="C58">
        <f>'DLPNO-CCSD(T1 or T0)'!W70</f>
        <v>-1011.008202053</v>
      </c>
      <c r="D58">
        <f>'DLPNO-CCSD(T1 or T0)'!X70</f>
        <v>-1010.823949843</v>
      </c>
      <c r="E58">
        <f>IF('CCSD(T)'!H71="",'CCSD(T)'!AT71,'CCSD(T)'!H71)</f>
        <v>-1010.8244374774571</v>
      </c>
      <c r="F58">
        <f>IF('CCSD(T)'!J71="",'CCSD(T)'!AV71,'CCSD(T)'!J71)</f>
        <v>-1011.0122368899821</v>
      </c>
      <c r="H58" s="33">
        <f t="shared" si="21"/>
        <v>-1.4945675254921298E-2</v>
      </c>
      <c r="I58" s="39">
        <f t="shared" si="22"/>
        <v>4.8763445704480546E-4</v>
      </c>
      <c r="J58" s="39">
        <f t="shared" si="23"/>
        <v>4.0348369821003871E-3</v>
      </c>
      <c r="K58" s="33">
        <f t="shared" si="5"/>
        <v>3.5472025250555816E-3</v>
      </c>
    </row>
    <row r="59" spans="1:26">
      <c r="A59" t="str">
        <f>'DLPNO-CCSD(T1 or T0)'!C71</f>
        <v>23_ts</v>
      </c>
      <c r="B59">
        <f>'DLPNO-CCSD(T1 or T0)'!V71</f>
        <v>-1010.944457401328</v>
      </c>
      <c r="C59">
        <f>'DLPNO-CCSD(T1 or T0)'!W71</f>
        <v>-1010.960111425</v>
      </c>
      <c r="D59">
        <f>'DLPNO-CCSD(T1 or T0)'!X71</f>
        <v>-1010.772864801</v>
      </c>
      <c r="E59">
        <f>IF('CCSD(T)'!H72="",'CCSD(T)'!AT72,'CCSD(T)'!H72)</f>
        <v>-1010.77391165352</v>
      </c>
      <c r="F59">
        <f>IF('CCSD(T)'!J72="",'CCSD(T)'!AV72,'CCSD(T)'!J72)</f>
        <v>-1010.9652576933551</v>
      </c>
      <c r="H59" s="33">
        <f t="shared" si="21"/>
        <v>-1.5654023672027506E-2</v>
      </c>
      <c r="I59" s="39">
        <f t="shared" si="22"/>
        <v>1.0468525200622025E-3</v>
      </c>
      <c r="J59" s="39">
        <f t="shared" si="23"/>
        <v>5.1462683550198562E-3</v>
      </c>
      <c r="K59" s="33">
        <f t="shared" si="5"/>
        <v>4.0994158349576537E-3</v>
      </c>
    </row>
    <row r="60" spans="1:26">
      <c r="A60" t="str">
        <f>'DLPNO-CCSD(T1 or T0)'!C78</f>
        <v>26_end</v>
      </c>
      <c r="B60">
        <f>'DLPNO-CCSD(T1 or T0)'!V78</f>
        <v>-1125.7058919134811</v>
      </c>
      <c r="C60">
        <f>'DLPNO-CCSD(T1 or T0)'!W78</f>
        <v>-1125.715299618</v>
      </c>
      <c r="D60">
        <f>'DLPNO-CCSD(T1 or T0)'!X78</f>
        <v>-1125.638192293</v>
      </c>
      <c r="E60">
        <f>IF('CCSD(T)'!H79="",'CCSD(T)'!AT79,'CCSD(T)'!H79)</f>
        <v>-1125.63824149738</v>
      </c>
      <c r="F60">
        <f>IF('CCSD(T)'!J79="",'CCSD(T)'!AV79,'CCSD(T)'!J79)</f>
        <v>-1125.716586038468</v>
      </c>
      <c r="H60" s="33">
        <f t="shared" si="21"/>
        <v>-9.4077045189351338E-3</v>
      </c>
      <c r="I60" s="39">
        <f t="shared" si="22"/>
        <v>4.9204380047740415E-5</v>
      </c>
      <c r="J60" s="39">
        <f t="shared" si="23"/>
        <v>1.2864204679772229E-3</v>
      </c>
      <c r="K60" s="33">
        <f t="shared" si="5"/>
        <v>1.2372160879294825E-3</v>
      </c>
    </row>
    <row r="61" spans="1:26">
      <c r="A61" t="str">
        <f>'DLPNO-CCSD(T1 or T0)'!C79</f>
        <v>26_start</v>
      </c>
      <c r="B61">
        <f>'DLPNO-CCSD(T1 or T0)'!V79</f>
        <v>-1125.7415461718399</v>
      </c>
      <c r="C61">
        <f>'DLPNO-CCSD(T1 or T0)'!W79</f>
        <v>-1125.7507885780001</v>
      </c>
      <c r="D61">
        <f>'DLPNO-CCSD(T1 or T0)'!X79</f>
        <v>-1125.672399201</v>
      </c>
      <c r="E61">
        <f>IF('CCSD(T)'!H80="",'CCSD(T)'!AT80,'CCSD(T)'!H80)</f>
        <v>-1125.672110861371</v>
      </c>
      <c r="F61">
        <f>IF('CCSD(T)'!J80="",'CCSD(T)'!AV80,'CCSD(T)'!J80)</f>
        <v>-1125.7516329481509</v>
      </c>
      <c r="H61" s="33">
        <f t="shared" si="21"/>
        <v>-9.2424061601832364E-3</v>
      </c>
      <c r="I61" s="39">
        <f t="shared" si="22"/>
        <v>-2.8833962892349518E-4</v>
      </c>
      <c r="J61" s="39">
        <f t="shared" si="23"/>
        <v>8.4437015084404266E-4</v>
      </c>
      <c r="K61" s="33">
        <f t="shared" si="5"/>
        <v>1.1327097797675378E-3</v>
      </c>
    </row>
    <row r="62" spans="1:26">
      <c r="A62" t="str">
        <f>'DLPNO-CCSD(T1 or T0)'!C80</f>
        <v>26_ts</v>
      </c>
      <c r="B62">
        <f>'DLPNO-CCSD(T1 or T0)'!V80</f>
        <v>-1125.7060153550431</v>
      </c>
      <c r="C62">
        <f>'DLPNO-CCSD(T1 or T0)'!W80</f>
        <v>-1125.715411116</v>
      </c>
      <c r="D62">
        <f>'DLPNO-CCSD(T1 or T0)'!X80</f>
        <v>-1125.638406068</v>
      </c>
      <c r="E62">
        <f>IF('CCSD(T)'!H81="",'CCSD(T)'!AT81,'CCSD(T)'!H81)</f>
        <v>-1125.638445581794</v>
      </c>
      <c r="F62">
        <f>IF('CCSD(T)'!J81="",'CCSD(T)'!AV81,'CCSD(T)'!J81)</f>
        <v>-1125.7166999549911</v>
      </c>
      <c r="H62" s="33">
        <f t="shared" si="21"/>
        <v>-9.3957609569770284E-3</v>
      </c>
      <c r="I62" s="39">
        <f t="shared" si="22"/>
        <v>3.951379403588362E-5</v>
      </c>
      <c r="J62" s="39">
        <f t="shared" si="23"/>
        <v>1.2888389910585829E-3</v>
      </c>
      <c r="K62" s="33">
        <f t="shared" si="5"/>
        <v>1.2493251970226993E-3</v>
      </c>
    </row>
    <row r="63" spans="1:26">
      <c r="A63" t="str">
        <f>'DLPNO-CCSD(T1 or T0)'!C81</f>
        <v>27_end</v>
      </c>
      <c r="B63">
        <f>'DLPNO-CCSD(T1 or T0)'!V81</f>
        <v>-1207.463861264145</v>
      </c>
      <c r="C63">
        <f>'DLPNO-CCSD(T1 or T0)'!W81</f>
        <v>-1207.473321982</v>
      </c>
      <c r="D63">
        <f>'DLPNO-CCSD(T1 or T0)'!X81</f>
        <v>-1207.386005587</v>
      </c>
      <c r="E63">
        <f>IF('CCSD(T)'!H82="",'CCSD(T)'!AT82,'CCSD(T)'!H82)</f>
        <v>-1207.3862500959879</v>
      </c>
      <c r="F63">
        <f>IF('CCSD(T)'!J82="",'CCSD(T)'!AV82,'CCSD(T)'!J82)</f>
        <v>-1207.475102219491</v>
      </c>
      <c r="H63" s="33">
        <f t="shared" si="21"/>
        <v>-9.4607178550631943E-3</v>
      </c>
      <c r="I63" s="39">
        <f t="shared" si="22"/>
        <v>2.4450898786199105E-4</v>
      </c>
      <c r="J63" s="39">
        <f t="shared" si="23"/>
        <v>1.7802374909479113E-3</v>
      </c>
      <c r="K63" s="33">
        <f t="shared" si="5"/>
        <v>1.5357285030859202E-3</v>
      </c>
    </row>
    <row r="64" spans="1:26">
      <c r="A64" t="str">
        <f>'DLPNO-CCSD(T1 or T0)'!C82</f>
        <v>27_start</v>
      </c>
      <c r="B64">
        <f>'DLPNO-CCSD(T1 or T0)'!V82</f>
        <v>-1207.4871699985301</v>
      </c>
      <c r="C64">
        <f>'DLPNO-CCSD(T1 or T0)'!W82</f>
        <v>-1207.4969338430001</v>
      </c>
      <c r="D64">
        <f>'DLPNO-CCSD(T1 or T0)'!X82</f>
        <v>-1207.4091750170001</v>
      </c>
      <c r="E64">
        <f>IF('CCSD(T)'!H83="",'CCSD(T)'!AT83,'CCSD(T)'!H83)</f>
        <v>-1207.409380826907</v>
      </c>
      <c r="F64">
        <f>IF('CCSD(T)'!J83="",'CCSD(T)'!AV83,'CCSD(T)'!J83)</f>
        <v>-1207.498695635988</v>
      </c>
      <c r="H64" s="33">
        <f t="shared" si="21"/>
        <v>-9.7638444699441607E-3</v>
      </c>
      <c r="I64" s="39">
        <f t="shared" si="22"/>
        <v>2.0580990690177714E-4</v>
      </c>
      <c r="J64" s="39">
        <f t="shared" si="23"/>
        <v>1.7617929879634175E-3</v>
      </c>
      <c r="K64" s="33">
        <f t="shared" si="5"/>
        <v>1.5559830810616404E-3</v>
      </c>
    </row>
    <row r="65" spans="1:11">
      <c r="A65" t="str">
        <f>'DLPNO-CCSD(T1 or T0)'!C83</f>
        <v>27_ts</v>
      </c>
      <c r="B65">
        <f>'DLPNO-CCSD(T1 or T0)'!V83</f>
        <v>-1207.4618045289951</v>
      </c>
      <c r="C65">
        <f>'DLPNO-CCSD(T1 or T0)'!W83</f>
        <v>-1207.4711844670001</v>
      </c>
      <c r="D65">
        <f>'DLPNO-CCSD(T1 or T0)'!X83</f>
        <v>-1207.3840792010001</v>
      </c>
      <c r="E65">
        <f>IF('CCSD(T)'!H84="",'CCSD(T)'!AT84,'CCSD(T)'!H84)</f>
        <v>-1207.384391584367</v>
      </c>
      <c r="F65">
        <f>IF('CCSD(T)'!J84="",'CCSD(T)'!AV84,'CCSD(T)'!J84)</f>
        <v>-1207.4730485381399</v>
      </c>
      <c r="H65" s="33">
        <f t="shared" si="21"/>
        <v>-9.3799380049404135E-3</v>
      </c>
      <c r="I65" s="39">
        <f t="shared" si="22"/>
        <v>3.1238336691785662E-4</v>
      </c>
      <c r="J65" s="39">
        <f t="shared" si="23"/>
        <v>1.8640711398347776E-3</v>
      </c>
      <c r="K65" s="33">
        <f t="shared" si="5"/>
        <v>1.5516877729169209E-3</v>
      </c>
    </row>
    <row r="66" spans="1:11">
      <c r="A66" t="str">
        <f>'DLPNO-CCSD(T1 or T0)'!C84</f>
        <v>28_end</v>
      </c>
      <c r="B66">
        <f>'DLPNO-CCSD(T1 or T0)'!V84</f>
        <v>-1652.202497921191</v>
      </c>
      <c r="C66">
        <f>'DLPNO-CCSD(T1 or T0)'!W84</f>
        <v>-1652.2147177930001</v>
      </c>
      <c r="D66">
        <f>'DLPNO-CCSD(T1 or T0)'!X84</f>
        <v>-1652.0607910270001</v>
      </c>
      <c r="E66">
        <f>IF('CCSD(T)'!H85="",'CCSD(T)'!AT85,'CCSD(T)'!H85)</f>
        <v>-1652.0614048693001</v>
      </c>
      <c r="F66">
        <f>IF('CCSD(T)'!J85="",'CCSD(T)'!AV85,'CCSD(T)'!J85)</f>
        <v>-1652.21879864229</v>
      </c>
      <c r="H66" s="33">
        <f t="shared" si="21"/>
        <v>-1.2219871809065808E-2</v>
      </c>
      <c r="I66" s="39">
        <f t="shared" si="22"/>
        <v>6.1384230002659024E-4</v>
      </c>
      <c r="J66" s="39">
        <f t="shared" si="23"/>
        <v>4.0808492899486737E-3</v>
      </c>
      <c r="K66" s="33">
        <f t="shared" si="5"/>
        <v>3.4670069899220834E-3</v>
      </c>
    </row>
    <row r="67" spans="1:11">
      <c r="A67" t="str">
        <f>'DLPNO-CCSD(T1 or T0)'!C85</f>
        <v>28_start</v>
      </c>
      <c r="B67">
        <f>'DLPNO-CCSD(T1 or T0)'!V85</f>
        <v>-1652.2232952187039</v>
      </c>
      <c r="C67">
        <f>'DLPNO-CCSD(T1 or T0)'!W85</f>
        <v>-1652.237472303</v>
      </c>
      <c r="D67">
        <f>'DLPNO-CCSD(T1 or T0)'!X85</f>
        <v>-1652.083272656</v>
      </c>
      <c r="E67">
        <f>IF('CCSD(T)'!H86="",'CCSD(T)'!AT86,'CCSD(T)'!H86)</f>
        <v>-1652.0848627016969</v>
      </c>
      <c r="F67">
        <f>IF('CCSD(T)'!J86="",'CCSD(T)'!AV86,'CCSD(T)'!J86)</f>
        <v>-1652.2428772004998</v>
      </c>
      <c r="H67" s="33">
        <f t="shared" si="21"/>
        <v>-1.4177084296079556E-2</v>
      </c>
      <c r="I67" s="39">
        <f t="shared" si="22"/>
        <v>1.5900456969575316E-3</v>
      </c>
      <c r="J67" s="39">
        <f t="shared" si="23"/>
        <v>5.4048974998295307E-3</v>
      </c>
      <c r="K67" s="33">
        <f t="shared" si="5"/>
        <v>3.8148518028719991E-3</v>
      </c>
    </row>
    <row r="68" spans="1:11">
      <c r="A68" t="str">
        <f>'DLPNO-CCSD(T1 or T0)'!C86</f>
        <v>28_ts</v>
      </c>
      <c r="B68">
        <f>'DLPNO-CCSD(T1 or T0)'!V86</f>
        <v>-1652.173921355881</v>
      </c>
      <c r="C68">
        <f>'DLPNO-CCSD(T1 or T0)'!W86</f>
        <v>-1652.1870495559999</v>
      </c>
      <c r="D68">
        <f>'DLPNO-CCSD(T1 or T0)'!X86</f>
        <v>-1652.0296041859999</v>
      </c>
      <c r="E68">
        <f>IF('CCSD(T)'!H87="",'CCSD(T)'!AT87,'CCSD(T)'!H87)</f>
        <v>-1652.03082851621</v>
      </c>
      <c r="F68">
        <f>IF('CCSD(T)'!J87="",'CCSD(T)'!AV87,'CCSD(T)'!J87)</f>
        <v>-1652.1919409315021</v>
      </c>
      <c r="H68" s="33">
        <f t="shared" si="21"/>
        <v>-1.3128200118899258E-2</v>
      </c>
      <c r="I68" s="39">
        <f t="shared" si="22"/>
        <v>1.2243302101069276E-3</v>
      </c>
      <c r="J68" s="39">
        <f t="shared" si="23"/>
        <v>4.8913755022113037E-3</v>
      </c>
      <c r="K68" s="33">
        <f t="shared" ref="K68:K92" si="24">J68-I68</f>
        <v>3.6670452921043761E-3</v>
      </c>
    </row>
    <row r="69" spans="1:11">
      <c r="A69" t="str">
        <f>'DLPNO-CCSD(T1 or T0)'!C87</f>
        <v>29_end</v>
      </c>
      <c r="B69">
        <f>'DLPNO-CCSD(T1 or T0)'!V87</f>
        <v>-1653.4190446565808</v>
      </c>
      <c r="C69">
        <f>'DLPNO-CCSD(T1 or T0)'!W87</f>
        <v>-1653.431281631</v>
      </c>
      <c r="D69">
        <f>'DLPNO-CCSD(T1 or T0)'!X87</f>
        <v>-1653.2776357109999</v>
      </c>
      <c r="E69">
        <f>IF('CCSD(T)'!H88="",'CCSD(T)'!AT88,'CCSD(T)'!H88)</f>
        <v>-1653.2786160638309</v>
      </c>
      <c r="F69">
        <f>IF('CCSD(T)'!J88="",'CCSD(T)'!AV88,'CCSD(T)'!J88)</f>
        <v>-1653.435707672925</v>
      </c>
      <c r="H69" s="33">
        <f t="shared" si="21"/>
        <v>-1.2236974419238322E-2</v>
      </c>
      <c r="I69" s="39">
        <f t="shared" si="22"/>
        <v>9.803528309930698E-4</v>
      </c>
      <c r="J69" s="39">
        <f t="shared" si="23"/>
        <v>4.4260419249440019E-3</v>
      </c>
      <c r="K69" s="33">
        <f t="shared" si="24"/>
        <v>3.4456890939509321E-3</v>
      </c>
    </row>
    <row r="70" spans="1:11">
      <c r="A70" t="str">
        <f>'DLPNO-CCSD(T1 or T0)'!C88</f>
        <v>29_start</v>
      </c>
      <c r="B70">
        <f>'DLPNO-CCSD(T1 or T0)'!V88</f>
        <v>-1653.391032447719</v>
      </c>
      <c r="C70">
        <f>'DLPNO-CCSD(T1 or T0)'!W88</f>
        <v>-1653.4029514660001</v>
      </c>
      <c r="D70">
        <f>'DLPNO-CCSD(T1 or T0)'!X88</f>
        <v>-1653.248395693</v>
      </c>
      <c r="E70">
        <f>IF('CCSD(T)'!H89="",'CCSD(T)'!AT89,'CCSD(T)'!H89)</f>
        <v>-1653.2488862590249</v>
      </c>
      <c r="F70">
        <f>IF('CCSD(T)'!J89="",'CCSD(T)'!AV89,'CCSD(T)'!J89)</f>
        <v>-1653.4068297572389</v>
      </c>
      <c r="H70" s="33">
        <f t="shared" si="21"/>
        <v>-1.1919018281105309E-2</v>
      </c>
      <c r="I70" s="39">
        <f t="shared" si="22"/>
        <v>4.9056602483688039E-4</v>
      </c>
      <c r="J70" s="39">
        <f t="shared" si="23"/>
        <v>3.8782912388342083E-3</v>
      </c>
      <c r="K70" s="33">
        <f t="shared" si="24"/>
        <v>3.387725213997328E-3</v>
      </c>
    </row>
    <row r="71" spans="1:11">
      <c r="A71" t="str">
        <f>'DLPNO-CCSD(T1 or T0)'!C89</f>
        <v>29_ts</v>
      </c>
      <c r="B71">
        <f>'DLPNO-CCSD(T1 or T0)'!V89</f>
        <v>-1653.3653358875499</v>
      </c>
      <c r="C71">
        <f>'DLPNO-CCSD(T1 or T0)'!W89</f>
        <v>-1653.3775307630001</v>
      </c>
      <c r="D71">
        <f>'DLPNO-CCSD(T1 or T0)'!X89</f>
        <v>-1653.2217365199999</v>
      </c>
      <c r="E71">
        <f>IF('CCSD(T)'!H90="",'CCSD(T)'!AT90,'CCSD(T)'!H90)</f>
        <v>-1653.2224558243711</v>
      </c>
      <c r="F71">
        <f>IF('CCSD(T)'!J90="",'CCSD(T)'!AV90,'CCSD(T)'!J90)</f>
        <v>-1653.3817423645362</v>
      </c>
      <c r="H71" s="33">
        <f t="shared" si="21"/>
        <v>-1.2194875450177278E-2</v>
      </c>
      <c r="I71" s="39">
        <f t="shared" si="22"/>
        <v>7.1930437115952373E-4</v>
      </c>
      <c r="J71" s="39">
        <f t="shared" si="23"/>
        <v>4.2116015360988968E-3</v>
      </c>
      <c r="K71" s="33">
        <f t="shared" si="24"/>
        <v>3.492297164939373E-3</v>
      </c>
    </row>
    <row r="72" spans="1:11">
      <c r="A72" t="str">
        <f>'DLPNO-CCSD(T1 or T0)'!C90</f>
        <v>30_end</v>
      </c>
      <c r="B72">
        <f>'DLPNO-CCSD(T1 or T0)'!V90</f>
        <v>-1061.220102404013</v>
      </c>
      <c r="C72">
        <f>'DLPNO-CCSD(T1 or T0)'!W90</f>
        <v>-1061.2288810360001</v>
      </c>
      <c r="D72">
        <f>'DLPNO-CCSD(T1 or T0)'!X90</f>
        <v>-1061.1196371210001</v>
      </c>
      <c r="E72">
        <f>IF('CCSD(T)'!H91="",'CCSD(T)'!AT91,'CCSD(T)'!H91)</f>
        <v>-1061.1201155009849</v>
      </c>
      <c r="F72">
        <f>IF('CCSD(T)'!J91="",'CCSD(T)'!AV91,'CCSD(T)'!J91)</f>
        <v>-1061.2313255065808</v>
      </c>
      <c r="H72" s="33">
        <f t="shared" si="21"/>
        <v>-8.7786319870701846E-3</v>
      </c>
      <c r="I72" s="39">
        <f t="shared" si="22"/>
        <v>4.7837998477007204E-4</v>
      </c>
      <c r="J72" s="39">
        <f t="shared" si="23"/>
        <v>2.444470580712732E-3</v>
      </c>
      <c r="K72" s="33">
        <f t="shared" si="24"/>
        <v>1.96609059594266E-3</v>
      </c>
    </row>
    <row r="73" spans="1:11">
      <c r="A73" t="str">
        <f>'DLPNO-CCSD(T1 or T0)'!C91</f>
        <v>30_start</v>
      </c>
      <c r="B73">
        <f>'DLPNO-CCSD(T1 or T0)'!V91</f>
        <v>-1061.2056183937109</v>
      </c>
      <c r="C73">
        <f>'DLPNO-CCSD(T1 or T0)'!W91</f>
        <v>-1061.21472176</v>
      </c>
      <c r="D73">
        <f>'DLPNO-CCSD(T1 or T0)'!X91</f>
        <v>-1061.103608702</v>
      </c>
      <c r="E73">
        <f>IF('CCSD(T)'!H92="",'CCSD(T)'!AT92,'CCSD(T)'!H92)</f>
        <v>-1061.1038647326789</v>
      </c>
      <c r="F73">
        <f>IF('CCSD(T)'!J92="",'CCSD(T)'!AV92,'CCSD(T)'!J92)</f>
        <v>-1061.2169746332909</v>
      </c>
      <c r="H73" s="33">
        <f t="shared" si="21"/>
        <v>-9.1033662890822598E-3</v>
      </c>
      <c r="I73" s="39">
        <f t="shared" si="22"/>
        <v>2.5603067888368969E-4</v>
      </c>
      <c r="J73" s="39">
        <f t="shared" si="23"/>
        <v>2.2528732908995153E-3</v>
      </c>
      <c r="K73" s="33">
        <f t="shared" si="24"/>
        <v>1.9968426120158256E-3</v>
      </c>
    </row>
    <row r="74" spans="1:11">
      <c r="A74" t="str">
        <f>'DLPNO-CCSD(T1 or T0)'!C92</f>
        <v>30_ts</v>
      </c>
      <c r="B74">
        <f>'DLPNO-CCSD(T1 or T0)'!V92</f>
        <v>-1061.1882776256562</v>
      </c>
      <c r="C74">
        <f>'DLPNO-CCSD(T1 or T0)'!W92</f>
        <v>-1061.197406988</v>
      </c>
      <c r="D74">
        <f>'DLPNO-CCSD(T1 or T0)'!X92</f>
        <v>-1061.0852426270001</v>
      </c>
      <c r="E74">
        <f>IF('CCSD(T)'!H93="",'CCSD(T)'!AT93,'CCSD(T)'!H93)</f>
        <v>-1061.085542703956</v>
      </c>
      <c r="F74">
        <f>IF('CCSD(T)'!J93="",'CCSD(T)'!AV93,'CCSD(T)'!J93)</f>
        <v>-1061.199646681335</v>
      </c>
      <c r="H74" s="33">
        <f t="shared" si="21"/>
        <v>-9.1293623438559734E-3</v>
      </c>
      <c r="I74" s="39">
        <f t="shared" si="22"/>
        <v>3.0007695590938965E-4</v>
      </c>
      <c r="J74" s="39">
        <f t="shared" si="23"/>
        <v>2.239693335013726E-3</v>
      </c>
      <c r="K74" s="33">
        <f t="shared" si="24"/>
        <v>1.9396163791043364E-3</v>
      </c>
    </row>
    <row r="75" spans="1:11">
      <c r="A75" t="str">
        <f>'DLPNO-CCSD(T1 or T0)'!C93</f>
        <v>31_end</v>
      </c>
      <c r="B75">
        <f>'DLPNO-CCSD(T1 or T0)'!V93</f>
        <v>-1061.2216893270549</v>
      </c>
      <c r="C75">
        <f>'DLPNO-CCSD(T1 or T0)'!W93</f>
        <v>-1061.2303727809999</v>
      </c>
      <c r="D75">
        <f>'DLPNO-CCSD(T1 or T0)'!X93</f>
        <v>-1061.1147642769999</v>
      </c>
      <c r="E75">
        <f>IF('CCSD(T)'!H94="",'CCSD(T)'!AT94,'CCSD(T)'!H94)</f>
        <v>-1061.115550391213</v>
      </c>
      <c r="F75">
        <f>IF('CCSD(T)'!J94="",'CCSD(T)'!AV94,'CCSD(T)'!J94)</f>
        <v>-1061.2332752944881</v>
      </c>
      <c r="H75" s="33">
        <f t="shared" si="21"/>
        <v>-8.6834539449682779E-3</v>
      </c>
      <c r="I75" s="39">
        <f t="shared" si="22"/>
        <v>7.8611421304231044E-4</v>
      </c>
      <c r="J75" s="39">
        <f t="shared" si="23"/>
        <v>2.9025134881521808E-3</v>
      </c>
      <c r="K75" s="33">
        <f t="shared" si="24"/>
        <v>2.1163992751098704E-3</v>
      </c>
    </row>
    <row r="76" spans="1:11">
      <c r="A76" t="str">
        <f>'DLPNO-CCSD(T1 or T0)'!C94</f>
        <v>31_start</v>
      </c>
      <c r="B76">
        <f>'DLPNO-CCSD(T1 or T0)'!V94</f>
        <v>-1061.2056183937109</v>
      </c>
      <c r="C76">
        <f>'DLPNO-CCSD(T1 or T0)'!W94</f>
        <v>-1061.21472176</v>
      </c>
      <c r="D76">
        <f>'DLPNO-CCSD(T1 or T0)'!X94</f>
        <v>-1061.103608702</v>
      </c>
      <c r="E76">
        <f>IF('CCSD(T)'!H95="",'CCSD(T)'!AT95,'CCSD(T)'!H95)</f>
        <v>-1061.10386472399</v>
      </c>
      <c r="F76">
        <f>IF('CCSD(T)'!J95="",'CCSD(T)'!AV95,'CCSD(T)'!J95)</f>
        <v>-1061.2169746306411</v>
      </c>
      <c r="H76" s="33">
        <f t="shared" si="21"/>
        <v>-9.1033662890822598E-3</v>
      </c>
      <c r="I76" s="39">
        <f t="shared" si="22"/>
        <v>2.560219900260563E-4</v>
      </c>
      <c r="J76" s="39">
        <f t="shared" si="23"/>
        <v>2.2528706410867017E-3</v>
      </c>
      <c r="K76" s="33">
        <f t="shared" si="24"/>
        <v>1.9968486510606454E-3</v>
      </c>
    </row>
    <row r="77" spans="1:11">
      <c r="A77" t="str">
        <f>'DLPNO-CCSD(T1 or T0)'!C95</f>
        <v>31_ts</v>
      </c>
      <c r="B77">
        <f>'DLPNO-CCSD(T1 or T0)'!V95</f>
        <v>-1061.201657012836</v>
      </c>
      <c r="C77">
        <f>'DLPNO-CCSD(T1 or T0)'!W95</f>
        <v>-1061.2107959340001</v>
      </c>
      <c r="D77">
        <f>'DLPNO-CCSD(T1 or T0)'!X95</f>
        <v>-1061.0960034499999</v>
      </c>
      <c r="E77">
        <f>IF('CCSD(T)'!H96="",'CCSD(T)'!AT96,'CCSD(T)'!H96)</f>
        <v>-1061.0966435545831</v>
      </c>
      <c r="F77">
        <f>IF('CCSD(T)'!J96="",'CCSD(T)'!AV96,'CCSD(T)'!J96)</f>
        <v>-1061.2135603645302</v>
      </c>
      <c r="H77" s="33">
        <f t="shared" si="21"/>
        <v>-9.1389211640944268E-3</v>
      </c>
      <c r="I77" s="39">
        <f t="shared" si="22"/>
        <v>6.4010458322627528E-4</v>
      </c>
      <c r="J77" s="39">
        <f t="shared" si="23"/>
        <v>2.7644305300782435E-3</v>
      </c>
      <c r="K77" s="33">
        <f t="shared" si="24"/>
        <v>2.1243259468519682E-3</v>
      </c>
    </row>
    <row r="78" spans="1:11">
      <c r="A78" t="str">
        <f>'DLPNO-CCSD(T1 or T0)'!C96</f>
        <v>32_end</v>
      </c>
      <c r="B78">
        <f>'DLPNO-CCSD(T1 or T0)'!V96</f>
        <v>-996.49519673706504</v>
      </c>
      <c r="C78">
        <f>'DLPNO-CCSD(T1 or T0)'!W96</f>
        <v>-996.50233424099997</v>
      </c>
      <c r="D78">
        <f>'DLPNO-CCSD(T1 or T0)'!X96</f>
        <v>-996.44313610400002</v>
      </c>
      <c r="E78">
        <f>IF('CCSD(T)'!H97="",'CCSD(T)'!AT97,'CCSD(T)'!H97)</f>
        <v>-996.44364919625195</v>
      </c>
      <c r="F78">
        <f>IF('CCSD(T)'!J97="",'CCSD(T)'!AV97,'CCSD(T)'!J97)</f>
        <v>-996.5036918298199</v>
      </c>
      <c r="H78" s="33">
        <f t="shared" ref="H78:H90" si="25">C78-B78</f>
        <v>-7.1375039349277358E-3</v>
      </c>
      <c r="I78" s="39">
        <f t="shared" ref="I78:I90" si="26">D78-E78</f>
        <v>5.1309225193563179E-4</v>
      </c>
      <c r="J78" s="39">
        <f t="shared" ref="J78:J90" si="27">C78-F78</f>
        <v>1.3575888199284236E-3</v>
      </c>
      <c r="K78" s="33">
        <f t="shared" si="24"/>
        <v>8.4449656799279182E-4</v>
      </c>
    </row>
    <row r="79" spans="1:11">
      <c r="A79" t="str">
        <f>'DLPNO-CCSD(T1 or T0)'!C97</f>
        <v>32_start</v>
      </c>
      <c r="B79">
        <f>'DLPNO-CCSD(T1 or T0)'!V97</f>
        <v>-996.43790012685201</v>
      </c>
      <c r="C79">
        <f>'DLPNO-CCSD(T1 or T0)'!W97</f>
        <v>-996.44545494399995</v>
      </c>
      <c r="D79">
        <f>'DLPNO-CCSD(T1 or T0)'!X97</f>
        <v>-996.38603549200002</v>
      </c>
      <c r="E79">
        <f>IF('CCSD(T)'!H98="",'CCSD(T)'!AT98,'CCSD(T)'!H98)</f>
        <v>-996.38749602490304</v>
      </c>
      <c r="F79">
        <f>IF('CCSD(T)'!J98="",'CCSD(T)'!AV98,'CCSD(T)'!J98)</f>
        <v>-996.44826153394399</v>
      </c>
      <c r="H79" s="33">
        <f t="shared" si="25"/>
        <v>-7.5548171479340454E-3</v>
      </c>
      <c r="I79" s="39">
        <f t="shared" si="26"/>
        <v>1.4605329030246139E-3</v>
      </c>
      <c r="J79" s="39">
        <f t="shared" si="27"/>
        <v>2.8065899440434805E-3</v>
      </c>
      <c r="K79" s="33">
        <f t="shared" si="24"/>
        <v>1.3460570410188666E-3</v>
      </c>
    </row>
    <row r="80" spans="1:11">
      <c r="A80" t="str">
        <f>'DLPNO-CCSD(T1 or T0)'!C98</f>
        <v>32_ts</v>
      </c>
      <c r="B80">
        <f>'DLPNO-CCSD(T1 or T0)'!V98</f>
        <v>-996.40152949614799</v>
      </c>
      <c r="C80">
        <f>'DLPNO-CCSD(T1 or T0)'!W98</f>
        <v>-996.40865362099998</v>
      </c>
      <c r="D80">
        <f>'DLPNO-CCSD(T1 or T0)'!X98</f>
        <v>-996.34973922500001</v>
      </c>
      <c r="E80">
        <f>IF('CCSD(T)'!H99="",'CCSD(T)'!AT99,'CCSD(T)'!H99)</f>
        <v>-996.35064079420397</v>
      </c>
      <c r="F80">
        <f>IF('CCSD(T)'!J99="",'CCSD(T)'!AV99,'CCSD(T)'!J99)</f>
        <v>-996.41056238015301</v>
      </c>
      <c r="H80" s="33">
        <f t="shared" si="25"/>
        <v>-7.1241248519982037E-3</v>
      </c>
      <c r="I80" s="39">
        <f t="shared" si="26"/>
        <v>9.0156920396111673E-4</v>
      </c>
      <c r="J80" s="39">
        <f t="shared" si="27"/>
        <v>1.9087591530251302E-3</v>
      </c>
      <c r="K80" s="33">
        <f t="shared" si="24"/>
        <v>1.0071899490640135E-3</v>
      </c>
    </row>
    <row r="81" spans="1:11">
      <c r="A81" t="str">
        <f>'DLPNO-CCSD(T1 or T0)'!C99</f>
        <v>33_end</v>
      </c>
      <c r="B81">
        <f>'DLPNO-CCSD(T1 or T0)'!V99</f>
        <v>-272.26907556242401</v>
      </c>
      <c r="C81">
        <f>'DLPNO-CCSD(T1 or T0)'!W99</f>
        <v>-272.27226651500001</v>
      </c>
      <c r="D81">
        <f>'DLPNO-CCSD(T1 or T0)'!X99</f>
        <v>-272.24548144599999</v>
      </c>
      <c r="E81">
        <f>IF('CCSD(T)'!H100="",'CCSD(T)'!AT100,'CCSD(T)'!H100)</f>
        <v>-272.245719739658</v>
      </c>
      <c r="F81">
        <f>IF('CCSD(T)'!J100="",'CCSD(T)'!AV100,'CCSD(T)'!J100)</f>
        <v>-272.27285804641798</v>
      </c>
      <c r="H81" s="33">
        <f t="shared" si="25"/>
        <v>-3.1909525760056567E-3</v>
      </c>
      <c r="I81" s="39">
        <f t="shared" si="26"/>
        <v>2.3829365801475433E-4</v>
      </c>
      <c r="J81" s="39">
        <f t="shared" si="27"/>
        <v>5.9153141796741693E-4</v>
      </c>
      <c r="K81" s="33">
        <f t="shared" si="24"/>
        <v>3.532377599526626E-4</v>
      </c>
    </row>
    <row r="82" spans="1:11">
      <c r="A82" t="str">
        <f>'DLPNO-CCSD(T1 or T0)'!C100</f>
        <v>33_start</v>
      </c>
      <c r="B82">
        <f>'DLPNO-CCSD(T1 or T0)'!V100</f>
        <v>-272.257612136982</v>
      </c>
      <c r="C82">
        <f>'DLPNO-CCSD(T1 or T0)'!W100</f>
        <v>-272.26096154599998</v>
      </c>
      <c r="D82">
        <f>'DLPNO-CCSD(T1 or T0)'!X100</f>
        <v>-272.23138667699999</v>
      </c>
      <c r="E82">
        <f>IF('CCSD(T)'!H101="",'CCSD(T)'!AT101,'CCSD(T)'!H101)</f>
        <v>-272.231513815732</v>
      </c>
      <c r="F82">
        <f>IF('CCSD(T)'!J101="",'CCSD(T)'!AV101,'CCSD(T)'!J101)</f>
        <v>-272.26139200578399</v>
      </c>
      <c r="H82" s="33">
        <f t="shared" si="25"/>
        <v>-3.3494090179715386E-3</v>
      </c>
      <c r="I82" s="39">
        <f t="shared" si="26"/>
        <v>1.2713873201164461E-4</v>
      </c>
      <c r="J82" s="39">
        <f t="shared" si="27"/>
        <v>4.3045978401323737E-4</v>
      </c>
      <c r="K82" s="33">
        <f t="shared" si="24"/>
        <v>3.0332105200159276E-4</v>
      </c>
    </row>
    <row r="83" spans="1:11">
      <c r="A83" t="str">
        <f>'DLPNO-CCSD(T1 or T0)'!C101</f>
        <v>33_ts</v>
      </c>
      <c r="B83">
        <f>'DLPNO-CCSD(T1 or T0)'!V101</f>
        <v>-272.25289738570103</v>
      </c>
      <c r="C83">
        <f>'DLPNO-CCSD(T1 or T0)'!W101</f>
        <v>-272.25651183999997</v>
      </c>
      <c r="D83">
        <f>'DLPNO-CCSD(T1 or T0)'!X101</f>
        <v>-272.22648264100002</v>
      </c>
      <c r="E83">
        <f>IF('CCSD(T)'!H102="",'CCSD(T)'!AT102,'CCSD(T)'!H102)</f>
        <v>-272.22662710912402</v>
      </c>
      <c r="F83">
        <f>IF('CCSD(T)'!J102="",'CCSD(T)'!AV102,'CCSD(T)'!J102)</f>
        <v>-272.25698419264404</v>
      </c>
      <c r="H83" s="33">
        <f t="shared" si="25"/>
        <v>-3.6144542989404727E-3</v>
      </c>
      <c r="I83" s="39">
        <f t="shared" si="26"/>
        <v>1.4446812400592535E-4</v>
      </c>
      <c r="J83" s="39">
        <f t="shared" si="27"/>
        <v>4.7235264406708666E-4</v>
      </c>
      <c r="K83" s="33">
        <f t="shared" si="24"/>
        <v>3.2788452006116131E-4</v>
      </c>
    </row>
    <row r="84" spans="1:11">
      <c r="A84" t="str">
        <f>'DLPNO-CCSD(T1 or T0)'!C102</f>
        <v>34_end</v>
      </c>
      <c r="B84">
        <f>'DLPNO-CCSD(T1 or T0)'!V102</f>
        <v>-859.66589052580002</v>
      </c>
      <c r="C84">
        <f>'DLPNO-CCSD(T1 or T0)'!W102</f>
        <v>-859.67628540600003</v>
      </c>
      <c r="D84">
        <f>'DLPNO-CCSD(T1 or T0)'!X102</f>
        <v>-859.55124033100003</v>
      </c>
      <c r="E84">
        <f>IF('CCSD(T)'!H103="",'CCSD(T)'!AT103,'CCSD(T)'!H103)</f>
        <v>-859.55124042029797</v>
      </c>
      <c r="F84">
        <f>IF('CCSD(T)'!J103="",'CCSD(T)'!AV103,'CCSD(T)'!J103)</f>
        <v>-859.67831897100996</v>
      </c>
      <c r="H84" s="33">
        <f t="shared" si="25"/>
        <v>-1.0394880200010448E-2</v>
      </c>
      <c r="I84" s="39">
        <f t="shared" si="26"/>
        <v>8.9297941485710908E-8</v>
      </c>
      <c r="J84" s="39">
        <f t="shared" si="27"/>
        <v>2.033565009924132E-3</v>
      </c>
      <c r="K84" s="33">
        <f t="shared" si="24"/>
        <v>2.0334757119826463E-3</v>
      </c>
    </row>
    <row r="85" spans="1:11">
      <c r="A85" t="str">
        <f>'DLPNO-CCSD(T1 or T0)'!C103</f>
        <v>34_start</v>
      </c>
      <c r="B85">
        <f>'DLPNO-CCSD(T1 or T0)'!V103</f>
        <v>-859.70472322846399</v>
      </c>
      <c r="C85">
        <f>'DLPNO-CCSD(T1 or T0)'!W103</f>
        <v>-859.71511603800002</v>
      </c>
      <c r="D85">
        <f>'DLPNO-CCSD(T1 or T0)'!X103</f>
        <v>-859.58636897899999</v>
      </c>
      <c r="E85">
        <f>IF('CCSD(T)'!H104="",'CCSD(T)'!AT104,'CCSD(T)'!H104)</f>
        <v>-859.58656774732697</v>
      </c>
      <c r="F85">
        <f>IF('CCSD(T)'!J104="",'CCSD(T)'!AV104,'CCSD(T)'!J104)</f>
        <v>-859.71740852688902</v>
      </c>
      <c r="H85" s="33">
        <f t="shared" si="25"/>
        <v>-1.0392809536028835E-2</v>
      </c>
      <c r="I85" s="39">
        <f t="shared" si="26"/>
        <v>1.987683269817353E-4</v>
      </c>
      <c r="J85" s="39">
        <f t="shared" si="27"/>
        <v>2.2924888889974682E-3</v>
      </c>
      <c r="K85" s="33">
        <f t="shared" si="24"/>
        <v>2.0937205620157329E-3</v>
      </c>
    </row>
    <row r="86" spans="1:11">
      <c r="A86" t="str">
        <f>'DLPNO-CCSD(T1 or T0)'!C104</f>
        <v>34_ts</v>
      </c>
      <c r="B86">
        <f>'DLPNO-CCSD(T1 or T0)'!V104</f>
        <v>-859.65864285652299</v>
      </c>
      <c r="C86">
        <f>'DLPNO-CCSD(T1 or T0)'!W104</f>
        <v>-859.669486742</v>
      </c>
      <c r="D86">
        <f>'DLPNO-CCSD(T1 or T0)'!X104</f>
        <v>-859.54203762700001</v>
      </c>
      <c r="E86">
        <f>IF('CCSD(T)'!H105="",'CCSD(T)'!AT105,'CCSD(T)'!H105)</f>
        <v>-859.54194910399599</v>
      </c>
      <c r="F86">
        <f>IF('CCSD(T)'!J105="",'CCSD(T)'!AV105,'CCSD(T)'!J105)</f>
        <v>-859.67144107860099</v>
      </c>
      <c r="H86" s="33">
        <f t="shared" si="25"/>
        <v>-1.0843885477015647E-2</v>
      </c>
      <c r="I86" s="39">
        <f t="shared" si="26"/>
        <v>-8.8523004023954854E-5</v>
      </c>
      <c r="J86" s="39">
        <f t="shared" si="27"/>
        <v>1.9543366009884267E-3</v>
      </c>
      <c r="K86" s="33">
        <f t="shared" si="24"/>
        <v>2.0428596050123815E-3</v>
      </c>
    </row>
    <row r="87" spans="1:11">
      <c r="A87" t="str">
        <f>'DLPNO-CCSD(T1 or T0)'!C105</f>
        <v>35_end_MAI</v>
      </c>
      <c r="B87">
        <f>'DLPNO-CCSD(T1 or T0)'!V105</f>
        <v>-819.277427529747</v>
      </c>
      <c r="C87">
        <f>'DLPNO-CCSD(T1 or T0)'!W105</f>
        <v>-819.28826833899996</v>
      </c>
      <c r="D87">
        <f>'DLPNO-CCSD(T1 or T0)'!X105</f>
        <v>-819.166478987</v>
      </c>
      <c r="E87">
        <f>IF('CCSD(T)'!H106="",'CCSD(T)'!AT106,'CCSD(T)'!H106)</f>
        <v>-819.16698634136799</v>
      </c>
      <c r="F87">
        <f>IF('CCSD(T)'!J106="",'CCSD(T)'!AV106,'CCSD(T)'!J106)</f>
        <v>-819.291047176446</v>
      </c>
      <c r="H87" s="33">
        <f t="shared" si="25"/>
        <v>-1.0840809252954386E-2</v>
      </c>
      <c r="I87" s="39">
        <f t="shared" si="26"/>
        <v>5.0735436798277078E-4</v>
      </c>
      <c r="J87" s="39">
        <f t="shared" si="27"/>
        <v>2.7788374460442355E-3</v>
      </c>
      <c r="K87" s="33">
        <f t="shared" si="24"/>
        <v>2.2714830780614648E-3</v>
      </c>
    </row>
    <row r="88" spans="1:11">
      <c r="A88" t="str">
        <f>'DLPNO-CCSD(T1 or T0)'!C106</f>
        <v>35_start_MAI</v>
      </c>
      <c r="B88">
        <f>'DLPNO-CCSD(T1 or T0)'!V106</f>
        <v>-859.66592792975302</v>
      </c>
      <c r="C88">
        <f>'DLPNO-CCSD(T1 or T0)'!W106</f>
        <v>-859.67632143699996</v>
      </c>
      <c r="D88">
        <f>'DLPNO-CCSD(T1 or T0)'!X106</f>
        <v>-859.55127780999999</v>
      </c>
      <c r="E88">
        <f>IF('CCSD(T)'!H107="",'CCSD(T)'!AT107,'CCSD(T)'!H107)</f>
        <v>-859.55124041409306</v>
      </c>
      <c r="F88">
        <f>IF('CCSD(T)'!J107="",'CCSD(T)'!AV107,'CCSD(T)'!J107)</f>
        <v>-859.6783189674311</v>
      </c>
      <c r="H88" s="33">
        <f t="shared" si="25"/>
        <v>-1.0393507246931222E-2</v>
      </c>
      <c r="I88" s="39">
        <f t="shared" si="26"/>
        <v>-3.7395906929305056E-5</v>
      </c>
      <c r="J88" s="39">
        <f t="shared" si="27"/>
        <v>1.9975304311401487E-3</v>
      </c>
      <c r="K88" s="33">
        <f t="shared" si="24"/>
        <v>2.0349263380694538E-3</v>
      </c>
    </row>
    <row r="89" spans="1:11">
      <c r="A89" t="str">
        <f>'DLPNO-CCSD(T1 or T0)'!C107</f>
        <v>35_ts_MAI</v>
      </c>
      <c r="B89">
        <f>'DLPNO-CCSD(T1 or T0)'!V107</f>
        <v>-859.64043997764497</v>
      </c>
      <c r="C89">
        <f>'DLPNO-CCSD(T1 or T0)'!W107</f>
        <v>-859.651467357</v>
      </c>
      <c r="D89">
        <f>'DLPNO-CCSD(T1 or T0)'!X107</f>
        <v>-859.52493329399999</v>
      </c>
      <c r="E89">
        <f>IF('CCSD(T)'!H108="",'CCSD(T)'!AT108,'CCSD(T)'!H108)</f>
        <v>-859.52544164545009</v>
      </c>
      <c r="F89">
        <f>IF('CCSD(T)'!J108="",'CCSD(T)'!AV108,'CCSD(T)'!J108)</f>
        <v>-859.65446381140907</v>
      </c>
      <c r="H89" s="33">
        <f t="shared" si="25"/>
        <v>-1.1027379355027733E-2</v>
      </c>
      <c r="I89" s="39">
        <f t="shared" si="26"/>
        <v>5.0835145009386906E-4</v>
      </c>
      <c r="J89" s="39">
        <f t="shared" si="27"/>
        <v>2.9964544090717027E-3</v>
      </c>
      <c r="K89" s="33">
        <f t="shared" si="24"/>
        <v>2.4881029589778336E-3</v>
      </c>
    </row>
    <row r="90" spans="1:11">
      <c r="A90" t="str">
        <f>'DLPNO-CCSD(T1 or T0)'!C108</f>
        <v>prodCH4</v>
      </c>
      <c r="B90">
        <f>'DLPNO-CCSD(T1 or T0)'!V108</f>
        <v>-40.357372147562003</v>
      </c>
      <c r="C90">
        <f>'DLPNO-CCSD(T1 or T0)'!W108</f>
        <v>-40.357440523999998</v>
      </c>
      <c r="D90">
        <f>'DLPNO-CCSD(T1 or T0)'!X108</f>
        <v>-40.353630387000003</v>
      </c>
      <c r="E90">
        <f>IF('CCSD(T)'!H109="",'CCSD(T)'!AT109,'CCSD(T)'!H109)</f>
        <v>-40.353473475878999</v>
      </c>
      <c r="F90">
        <f>IF('CCSD(T)'!J109="",'CCSD(T)'!AV109,'CCSD(T)'!J109)</f>
        <v>-40.357283571444</v>
      </c>
      <c r="H90" s="33">
        <f t="shared" si="25"/>
        <v>-6.8376437994288608E-5</v>
      </c>
      <c r="I90" s="39">
        <f t="shared" si="26"/>
        <v>-1.5691112100313376E-4</v>
      </c>
      <c r="J90" s="39">
        <f t="shared" si="27"/>
        <v>-1.5695255599723623E-4</v>
      </c>
      <c r="K90" s="33">
        <f t="shared" si="24"/>
        <v>-4.1434994102473865E-8</v>
      </c>
    </row>
    <row r="91" spans="1:11">
      <c r="A91" t="str">
        <f>'DLPNO-CCSD(T1 or T0)'!C109</f>
        <v>prodCO</v>
      </c>
      <c r="B91">
        <f>'DLPNO-CCSD(T1 or T0)'!V109</f>
        <v>-112.95026463863199</v>
      </c>
      <c r="C91">
        <f>'DLPNO-CCSD(T1 or T0)'!W109</f>
        <v>-112.95116625999999</v>
      </c>
      <c r="D91">
        <f>'DLPNO-CCSD(T1 or T0)'!X109</f>
        <v>-112.94000428699999</v>
      </c>
      <c r="E91">
        <f>IF('CCSD(T)'!H110="",'CCSD(T)'!AT110,'CCSD(T)'!H110)</f>
        <v>-112.93971308515</v>
      </c>
      <c r="F91">
        <f>IF('CCSD(T)'!J110="",'CCSD(T)'!AV110,'CCSD(T)'!J110)</f>
        <v>-112.950871919517</v>
      </c>
      <c r="H91" s="33">
        <f t="shared" ref="H91:H92" si="28">C91-B91</f>
        <v>-9.016213680013152E-4</v>
      </c>
      <c r="I91" s="39">
        <f t="shared" ref="I91:I92" si="29">D91-E91</f>
        <v>-2.9120184998987497E-4</v>
      </c>
      <c r="J91" s="39">
        <f t="shared" ref="J91:J92" si="30">C91-F91</f>
        <v>-2.9434048299492588E-4</v>
      </c>
      <c r="K91" s="33">
        <f t="shared" si="24"/>
        <v>-3.1386330050509059E-6</v>
      </c>
    </row>
    <row r="92" spans="1:11">
      <c r="A92" t="str">
        <f>'DLPNO-CCSD(T1 or T0)'!C110</f>
        <v>prodPEt3_1</v>
      </c>
      <c r="B92">
        <f>'DLPNO-CCSD(T1 or T0)'!V110</f>
        <v>-577.53416093195096</v>
      </c>
      <c r="C92">
        <f>'DLPNO-CCSD(T1 or T0)'!W110</f>
        <v>-577.53527703899999</v>
      </c>
      <c r="D92">
        <f>'DLPNO-CCSD(T1 or T0)'!X110</f>
        <v>-577.50089344399998</v>
      </c>
      <c r="E92">
        <f>IF('CCSD(T)'!H111="",'CCSD(T)'!AT111,'CCSD(T)'!H111)</f>
        <v>-577.50027942054703</v>
      </c>
      <c r="F92">
        <f>IF('CCSD(T)'!J111="",'CCSD(T)'!AV111,'CCSD(T)'!J111)</f>
        <v>-577.53480939800897</v>
      </c>
      <c r="H92" s="33">
        <f t="shared" si="28"/>
        <v>-1.1161070490288694E-3</v>
      </c>
      <c r="I92" s="39">
        <f t="shared" si="29"/>
        <v>-6.1402345295391569E-4</v>
      </c>
      <c r="J92" s="39">
        <f t="shared" si="30"/>
        <v>-4.6764099101892498E-4</v>
      </c>
      <c r="K92" s="33">
        <f t="shared" si="24"/>
        <v>1.4638246193499072E-4</v>
      </c>
    </row>
  </sheetData>
  <conditionalFormatting sqref="J3:J89">
    <cfRule type="colorScale" priority="4">
      <colorScale>
        <cfvo type="min"/>
        <cfvo type="max"/>
        <color rgb="FFFCFCFF"/>
        <color rgb="FF63BE7B"/>
      </colorScale>
    </cfRule>
  </conditionalFormatting>
  <conditionalFormatting sqref="I3:I89">
    <cfRule type="colorScale" priority="3">
      <colorScale>
        <cfvo type="min"/>
        <cfvo type="max"/>
        <color rgb="FFFCFCFF"/>
        <color rgb="FF63BE7B"/>
      </colorScale>
    </cfRule>
  </conditionalFormatting>
  <conditionalFormatting sqref="K3:K92">
    <cfRule type="colorScale" priority="2">
      <colorScale>
        <cfvo type="min"/>
        <cfvo type="max"/>
        <color rgb="FFFCFCFF"/>
        <color rgb="FF63BE7B"/>
      </colorScale>
    </cfRule>
  </conditionalFormatting>
  <conditionalFormatting sqref="H3:H92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4502-4EA9-854C-AAC1-9F51C11E11DB}">
  <dimension ref="A1:AK91"/>
  <sheetViews>
    <sheetView workbookViewId="0">
      <selection activeCell="K12" sqref="K12"/>
    </sheetView>
  </sheetViews>
  <sheetFormatPr baseColWidth="10" defaultRowHeight="16"/>
  <cols>
    <col min="5" max="5" width="10.33203125" bestFit="1" customWidth="1"/>
    <col min="6" max="6" width="14.1640625" bestFit="1" customWidth="1"/>
    <col min="9" max="9" width="12.5" bestFit="1" customWidth="1"/>
    <col min="17" max="19" width="11.6640625" bestFit="1" customWidth="1"/>
  </cols>
  <sheetData>
    <row r="1" spans="1:37">
      <c r="C1" s="127"/>
      <c r="D1" s="127"/>
      <c r="E1" s="127"/>
      <c r="F1" s="127"/>
      <c r="G1" s="127"/>
      <c r="H1" s="127"/>
      <c r="I1" s="127"/>
      <c r="N1" s="375"/>
      <c r="O1" s="376"/>
      <c r="P1" s="29"/>
      <c r="Q1" s="376"/>
      <c r="R1" s="376"/>
      <c r="S1" s="376"/>
      <c r="T1" s="376"/>
      <c r="U1" s="376"/>
      <c r="V1" s="376"/>
      <c r="W1" s="375"/>
      <c r="X1" s="375"/>
      <c r="Y1" s="375"/>
      <c r="Z1" s="416"/>
      <c r="AA1" s="416"/>
      <c r="AB1" s="416"/>
      <c r="AC1" s="416"/>
      <c r="AD1" s="376"/>
      <c r="AE1" s="283"/>
      <c r="AF1" s="417"/>
      <c r="AG1" s="61"/>
    </row>
    <row r="2" spans="1:37">
      <c r="B2" s="377"/>
      <c r="C2" s="476"/>
      <c r="D2" s="476"/>
      <c r="E2" s="476"/>
      <c r="F2" s="476"/>
      <c r="G2" s="378"/>
      <c r="H2" s="378"/>
      <c r="I2" s="378"/>
      <c r="N2" s="61"/>
      <c r="O2" s="61"/>
      <c r="P2" s="61"/>
      <c r="Q2" s="283"/>
      <c r="R2" s="283"/>
      <c r="S2" s="283"/>
      <c r="T2" s="283"/>
      <c r="AF2" s="70"/>
      <c r="AG2" s="379"/>
      <c r="AH2" s="379"/>
      <c r="AI2" s="460"/>
      <c r="AJ2" s="460"/>
      <c r="AK2" s="460"/>
    </row>
    <row r="3" spans="1:37" ht="17">
      <c r="B3" s="30" t="s">
        <v>690</v>
      </c>
      <c r="C3" s="477" t="s">
        <v>691</v>
      </c>
      <c r="D3" s="477"/>
      <c r="E3" s="477" t="s">
        <v>692</v>
      </c>
      <c r="F3" s="477"/>
      <c r="G3" s="380"/>
      <c r="H3" s="380"/>
      <c r="I3" s="380"/>
      <c r="M3" t="s">
        <v>693</v>
      </c>
      <c r="N3" s="186"/>
      <c r="O3" s="448"/>
      <c r="P3" s="448"/>
      <c r="Q3" s="448"/>
      <c r="R3" s="448"/>
      <c r="S3" s="448"/>
      <c r="T3" s="186"/>
      <c r="U3" t="s">
        <v>694</v>
      </c>
      <c r="Z3" s="381" t="s">
        <v>695</v>
      </c>
      <c r="AA3" s="382"/>
      <c r="AB3" s="383"/>
      <c r="AC3" s="29"/>
      <c r="AD3" s="29"/>
      <c r="AF3" s="371" t="s">
        <v>690</v>
      </c>
      <c r="AG3" s="384" t="s">
        <v>696</v>
      </c>
      <c r="AH3" s="371" t="s">
        <v>691</v>
      </c>
      <c r="AI3" s="30" t="s">
        <v>697</v>
      </c>
      <c r="AJ3" s="30"/>
      <c r="AK3" s="30"/>
    </row>
    <row r="4" spans="1:37" ht="19">
      <c r="B4" s="385" t="s">
        <v>698</v>
      </c>
      <c r="C4" s="364" t="s">
        <v>699</v>
      </c>
      <c r="D4" s="364" t="s">
        <v>700</v>
      </c>
      <c r="E4" s="386" t="s">
        <v>701</v>
      </c>
      <c r="F4" s="364" t="s">
        <v>702</v>
      </c>
      <c r="G4" s="364" t="s">
        <v>444</v>
      </c>
      <c r="H4" s="364" t="s">
        <v>184</v>
      </c>
      <c r="I4" s="364" t="s">
        <v>199</v>
      </c>
      <c r="J4" s="364" t="s">
        <v>189</v>
      </c>
      <c r="K4" s="364" t="s">
        <v>200</v>
      </c>
      <c r="M4" s="387" t="s">
        <v>441</v>
      </c>
      <c r="N4" s="388" t="s">
        <v>703</v>
      </c>
      <c r="O4" s="389" t="s">
        <v>704</v>
      </c>
      <c r="P4" s="239" t="s">
        <v>705</v>
      </c>
      <c r="Q4" s="262" t="s">
        <v>706</v>
      </c>
      <c r="R4" s="262" t="s">
        <v>707</v>
      </c>
      <c r="S4" s="262" t="s">
        <v>708</v>
      </c>
      <c r="T4" s="255"/>
      <c r="U4" s="390" t="s">
        <v>709</v>
      </c>
      <c r="V4" s="391" t="s">
        <v>710</v>
      </c>
      <c r="W4" s="391" t="s">
        <v>711</v>
      </c>
      <c r="X4" s="392" t="s">
        <v>712</v>
      </c>
      <c r="Y4" s="392" t="s">
        <v>713</v>
      </c>
      <c r="Z4" s="393" t="s">
        <v>714</v>
      </c>
      <c r="AA4" s="394" t="s">
        <v>715</v>
      </c>
      <c r="AB4" s="395" t="s">
        <v>716</v>
      </c>
      <c r="AC4" s="396" t="s">
        <v>717</v>
      </c>
      <c r="AD4" s="396" t="s">
        <v>718</v>
      </c>
      <c r="AE4" s="259" t="s">
        <v>456</v>
      </c>
      <c r="AF4" s="397" t="s">
        <v>698</v>
      </c>
      <c r="AG4" s="389" t="s">
        <v>700</v>
      </c>
      <c r="AH4" s="389" t="s">
        <v>702</v>
      </c>
      <c r="AI4" s="262" t="s">
        <v>444</v>
      </c>
      <c r="AJ4" s="262" t="s">
        <v>184</v>
      </c>
      <c r="AK4" s="262" t="s">
        <v>189</v>
      </c>
    </row>
    <row r="5" spans="1:37" ht="17">
      <c r="A5" t="s">
        <v>0</v>
      </c>
      <c r="B5" s="28">
        <v>-195.59287847283099</v>
      </c>
      <c r="C5" s="28">
        <v>-1862.27828694001</v>
      </c>
      <c r="D5" s="28">
        <v>-196.61642258490099</v>
      </c>
      <c r="E5" s="28">
        <v>-1862.0734896414899</v>
      </c>
      <c r="F5" s="223">
        <v>-196.40959652387599</v>
      </c>
      <c r="G5" s="42">
        <v>-1852.43895328649</v>
      </c>
      <c r="H5" s="223">
        <v>-1856.7449928379849</v>
      </c>
      <c r="I5" s="268">
        <v>-4.3060395514950001</v>
      </c>
      <c r="J5" s="42">
        <v>-1856.9216771957019</v>
      </c>
      <c r="K5" s="4">
        <v>-0.176684357717</v>
      </c>
      <c r="M5" t="s">
        <v>462</v>
      </c>
      <c r="N5" s="10">
        <f t="shared" ref="N5:S5" si="0">24*AF6+37*AF9+3*AF15+AF24</f>
        <v>-191.07631500000002</v>
      </c>
      <c r="O5" s="10">
        <f t="shared" si="0"/>
        <v>-191.812712698203</v>
      </c>
      <c r="P5" s="10">
        <f t="shared" si="0"/>
        <v>-191.93542791623298</v>
      </c>
      <c r="Q5" s="10">
        <f t="shared" si="0"/>
        <v>-1844.5970328610001</v>
      </c>
      <c r="R5" s="10">
        <f t="shared" si="0"/>
        <v>-1846.6934431939999</v>
      </c>
      <c r="S5" s="10">
        <f t="shared" si="0"/>
        <v>-1846.723764136</v>
      </c>
      <c r="T5" s="398"/>
      <c r="U5" s="10">
        <f t="shared" ref="U5:U68" si="1">N5-B5</f>
        <v>4.5165634728309669</v>
      </c>
      <c r="V5" s="10">
        <f t="shared" ref="V5:V68" si="2">O5-D5</f>
        <v>4.8037098866979875</v>
      </c>
      <c r="W5" s="52">
        <f t="shared" ref="W5:W68" si="3">P5-F5</f>
        <v>4.4741686076430085</v>
      </c>
      <c r="X5" s="52">
        <f t="shared" ref="X5:X68" si="4">V5-U5</f>
        <v>0.28714641386702056</v>
      </c>
      <c r="Y5" s="52">
        <f t="shared" ref="Y5:Y68" si="5">W5-U5</f>
        <v>-4.239486518795843E-2</v>
      </c>
      <c r="Z5" s="169">
        <f>100*(Y5/AD5)</f>
        <v>-0.41572099055723433</v>
      </c>
      <c r="AA5" s="354">
        <f>ABS(Z5)</f>
        <v>0.41572099055723433</v>
      </c>
      <c r="AB5" s="399">
        <f>Q5-G5</f>
        <v>7.8419204254898887</v>
      </c>
      <c r="AC5" s="399">
        <f>R5-H5</f>
        <v>10.051549643985027</v>
      </c>
      <c r="AD5" s="399">
        <f>S5-J5</f>
        <v>10.197913059701932</v>
      </c>
      <c r="AE5" s="8" t="s">
        <v>463</v>
      </c>
      <c r="AF5" s="400">
        <v>-3.769466</v>
      </c>
      <c r="AG5" s="10">
        <v>-3.7912498500459999</v>
      </c>
      <c r="AH5" s="10">
        <v>-3.789224639665</v>
      </c>
      <c r="AI5" s="39">
        <v>-24.500554824000002</v>
      </c>
      <c r="AJ5" s="33">
        <v>-24.557454019000001</v>
      </c>
      <c r="AK5" s="399">
        <v>-24.558302515000001</v>
      </c>
    </row>
    <row r="6" spans="1:37" ht="17">
      <c r="A6" t="s">
        <v>1</v>
      </c>
      <c r="B6" s="28">
        <v>-195.61209767527799</v>
      </c>
      <c r="C6" s="28">
        <v>-1862.2917489226299</v>
      </c>
      <c r="D6" s="28">
        <v>-196.61944770957999</v>
      </c>
      <c r="E6" s="28">
        <v>-1862.08501662292</v>
      </c>
      <c r="F6" s="223">
        <v>-196.41998374090599</v>
      </c>
      <c r="G6" s="42">
        <v>-1852.44961926561</v>
      </c>
      <c r="H6" s="223">
        <v>-1856.7639469552539</v>
      </c>
      <c r="I6" s="268">
        <v>-4.3143276896440002</v>
      </c>
      <c r="J6" s="42">
        <v>-1856.9424588935099</v>
      </c>
      <c r="K6" s="4">
        <v>-0.17851193825600001</v>
      </c>
      <c r="M6" t="s">
        <v>462</v>
      </c>
      <c r="N6" s="10">
        <f t="shared" ref="N6:S6" si="6">24*AF6+37*AF9+3*AF15+AF24</f>
        <v>-191.07631500000002</v>
      </c>
      <c r="O6" s="10">
        <f t="shared" si="6"/>
        <v>-191.812712698203</v>
      </c>
      <c r="P6" s="10">
        <f t="shared" si="6"/>
        <v>-191.93542791623298</v>
      </c>
      <c r="Q6" s="10">
        <f t="shared" si="6"/>
        <v>-1844.5970328610001</v>
      </c>
      <c r="R6" s="10">
        <f t="shared" si="6"/>
        <v>-1846.6934431939999</v>
      </c>
      <c r="S6" s="10">
        <f t="shared" si="6"/>
        <v>-1846.723764136</v>
      </c>
      <c r="T6" s="398"/>
      <c r="U6" s="10">
        <f t="shared" si="1"/>
        <v>4.5357826752779715</v>
      </c>
      <c r="V6" s="10">
        <f t="shared" si="2"/>
        <v>4.8067350113769862</v>
      </c>
      <c r="W6" s="52">
        <f t="shared" si="3"/>
        <v>4.4845558246730093</v>
      </c>
      <c r="X6" s="52">
        <f t="shared" si="4"/>
        <v>0.2709523360990147</v>
      </c>
      <c r="Y6" s="52">
        <f t="shared" si="5"/>
        <v>-5.1226850604962237E-2</v>
      </c>
      <c r="Z6" s="169">
        <f t="shared" ref="Z6:Z69" si="7">100*(Y6/AD6)</f>
        <v>-0.50130522361786845</v>
      </c>
      <c r="AA6" s="354">
        <f t="shared" ref="AA6:AA69" si="8">ABS(Z6)</f>
        <v>0.50130522361786845</v>
      </c>
      <c r="AB6" s="399">
        <f t="shared" ref="AB6:AC69" si="9">Q6-G6</f>
        <v>7.8525864046098377</v>
      </c>
      <c r="AC6" s="399">
        <f t="shared" si="9"/>
        <v>10.070503761254031</v>
      </c>
      <c r="AD6" s="399">
        <f t="shared" ref="AD6:AD69" si="10">S6-J6</f>
        <v>10.218694757509866</v>
      </c>
      <c r="AE6" s="401" t="s">
        <v>466</v>
      </c>
      <c r="AF6" s="10">
        <v>-5.0765320000000003</v>
      </c>
      <c r="AG6" s="28">
        <v>-5.0944132231559998</v>
      </c>
      <c r="AH6" s="10">
        <v>-5.0986887917830002</v>
      </c>
      <c r="AI6" s="39">
        <v>-37.645229860999997</v>
      </c>
      <c r="AJ6" s="33">
        <v>-37.714399446000002</v>
      </c>
      <c r="AK6" s="399">
        <v>-37.715409637999997</v>
      </c>
    </row>
    <row r="7" spans="1:37" ht="17">
      <c r="A7" t="s">
        <v>2</v>
      </c>
      <c r="B7" s="28">
        <v>-195.574730447062</v>
      </c>
      <c r="C7" s="28">
        <v>-1862.25552839024</v>
      </c>
      <c r="D7" s="28">
        <v>-196.60257511140099</v>
      </c>
      <c r="E7" s="28">
        <v>-1862.04636457059</v>
      </c>
      <c r="F7" s="223">
        <v>-196.39755101094201</v>
      </c>
      <c r="G7" s="42">
        <v>-1852.3842997387001</v>
      </c>
      <c r="H7" s="223">
        <v>-1856.7167847835501</v>
      </c>
      <c r="I7" s="268">
        <v>-4.3324850448500003</v>
      </c>
      <c r="J7" s="42">
        <v>-1856.8993305712181</v>
      </c>
      <c r="K7" s="4">
        <v>-0.182545787668</v>
      </c>
      <c r="M7" t="s">
        <v>462</v>
      </c>
      <c r="N7" s="400">
        <f t="shared" ref="N7:S7" si="11">24*AF6+37*AF9+3*AF15+AF24</f>
        <v>-191.07631500000002</v>
      </c>
      <c r="O7" s="400">
        <f t="shared" si="11"/>
        <v>-191.812712698203</v>
      </c>
      <c r="P7" s="400">
        <f t="shared" si="11"/>
        <v>-191.93542791623298</v>
      </c>
      <c r="Q7" s="400">
        <f t="shared" si="11"/>
        <v>-1844.5970328610001</v>
      </c>
      <c r="R7" s="400">
        <f t="shared" si="11"/>
        <v>-1846.6934431939999</v>
      </c>
      <c r="S7" s="400">
        <f t="shared" si="11"/>
        <v>-1846.723764136</v>
      </c>
      <c r="T7" s="398"/>
      <c r="U7" s="10">
        <f t="shared" si="1"/>
        <v>4.4984154470619728</v>
      </c>
      <c r="V7" s="10">
        <f t="shared" si="2"/>
        <v>4.7898624131979943</v>
      </c>
      <c r="W7" s="52">
        <f t="shared" si="3"/>
        <v>4.4621230947090282</v>
      </c>
      <c r="X7" s="52">
        <f t="shared" si="4"/>
        <v>0.2914469661360215</v>
      </c>
      <c r="Y7" s="52">
        <f t="shared" si="5"/>
        <v>-3.629235235294459E-2</v>
      </c>
      <c r="Z7" s="169">
        <f t="shared" si="7"/>
        <v>-0.35666174049372867</v>
      </c>
      <c r="AA7" s="354">
        <f t="shared" si="8"/>
        <v>0.35666174049372867</v>
      </c>
      <c r="AB7" s="399">
        <f t="shared" si="9"/>
        <v>7.787266877699949</v>
      </c>
      <c r="AC7" s="399">
        <f t="shared" si="9"/>
        <v>10.023341589550228</v>
      </c>
      <c r="AD7" s="399">
        <f t="shared" si="10"/>
        <v>10.175566435218116</v>
      </c>
      <c r="AE7" s="8" t="s">
        <v>469</v>
      </c>
      <c r="AF7" s="10">
        <v>-10.045128999999999</v>
      </c>
      <c r="AG7" s="28">
        <v>-10.087791685689</v>
      </c>
      <c r="AH7" s="10">
        <v>-10.106698100382999</v>
      </c>
      <c r="AI7" s="39">
        <v>-99.284051199999993</v>
      </c>
      <c r="AJ7" s="33">
        <v>-99.433801025999998</v>
      </c>
      <c r="AK7" s="399">
        <v>-99.434716856999998</v>
      </c>
    </row>
    <row r="8" spans="1:37" ht="17">
      <c r="A8" t="s">
        <v>3</v>
      </c>
      <c r="B8" s="28">
        <v>-173.08222442356001</v>
      </c>
      <c r="C8" s="28">
        <v>-1692.51471649055</v>
      </c>
      <c r="D8" s="28">
        <v>-173.90344792386</v>
      </c>
      <c r="E8" s="28">
        <v>-1692.33746899932</v>
      </c>
      <c r="F8" s="223">
        <v>-173.72971216810001</v>
      </c>
      <c r="G8" s="42">
        <v>-1683.9451668518</v>
      </c>
      <c r="H8" s="223">
        <v>-1687.6857597621511</v>
      </c>
      <c r="I8" s="268">
        <v>-3.7405929103509998</v>
      </c>
      <c r="J8" s="42">
        <v>-1687.8286399692151</v>
      </c>
      <c r="K8" s="4">
        <v>-0.14288020706400001</v>
      </c>
      <c r="M8" t="s">
        <v>471</v>
      </c>
      <c r="N8" s="10">
        <f t="shared" ref="N8:S8" si="12">21*AF6+36*AF9+2*AF15+AF24</f>
        <v>-168.92746199999999</v>
      </c>
      <c r="O8" s="10">
        <f t="shared" si="12"/>
        <v>-169.59743754914999</v>
      </c>
      <c r="P8" s="10">
        <f t="shared" si="12"/>
        <v>-169.69733032119899</v>
      </c>
      <c r="Q8" s="10">
        <f t="shared" si="12"/>
        <v>-1676.8255318639999</v>
      </c>
      <c r="R8" s="10">
        <f t="shared" si="12"/>
        <v>-1678.629960967</v>
      </c>
      <c r="S8" s="10">
        <f t="shared" si="12"/>
        <v>-1678.656537479</v>
      </c>
      <c r="T8" s="398"/>
      <c r="U8" s="10">
        <f t="shared" si="1"/>
        <v>4.1547624235600153</v>
      </c>
      <c r="V8" s="10">
        <f t="shared" si="2"/>
        <v>4.3060103747100129</v>
      </c>
      <c r="W8" s="52">
        <f t="shared" si="3"/>
        <v>4.0323818469010178</v>
      </c>
      <c r="X8" s="52">
        <f t="shared" si="4"/>
        <v>0.15124795114999756</v>
      </c>
      <c r="Y8" s="52">
        <f t="shared" si="5"/>
        <v>-0.1223805766589976</v>
      </c>
      <c r="Z8" s="169">
        <f t="shared" si="7"/>
        <v>-1.3342696158220433</v>
      </c>
      <c r="AA8" s="354">
        <f t="shared" si="8"/>
        <v>1.3342696158220433</v>
      </c>
      <c r="AB8" s="399">
        <f t="shared" si="9"/>
        <v>7.1196349878000547</v>
      </c>
      <c r="AC8" s="399">
        <f t="shared" si="9"/>
        <v>9.0557987951510768</v>
      </c>
      <c r="AD8" s="399">
        <f t="shared" si="10"/>
        <v>9.1721024902151385</v>
      </c>
      <c r="AE8" s="401" t="s">
        <v>472</v>
      </c>
      <c r="AF8" s="10">
        <v>-54.491833</v>
      </c>
      <c r="AG8" s="28">
        <v>-54.563585287500999</v>
      </c>
      <c r="AH8" s="10">
        <v>-54.720337370006</v>
      </c>
      <c r="AI8" s="39">
        <v>-1262.17026308</v>
      </c>
      <c r="AJ8" s="33">
        <v>-1262.437199079</v>
      </c>
      <c r="AK8" s="399">
        <v>-1262.443882694</v>
      </c>
    </row>
    <row r="9" spans="1:37" ht="17">
      <c r="A9" t="s">
        <v>4</v>
      </c>
      <c r="B9" s="28">
        <v>-173.01155925657599</v>
      </c>
      <c r="C9" s="28">
        <v>-1692.4963975836899</v>
      </c>
      <c r="D9" s="28">
        <v>-173.86550888858699</v>
      </c>
      <c r="E9" s="28">
        <v>-1692.3178425905901</v>
      </c>
      <c r="F9" s="223">
        <v>-173.68563995549999</v>
      </c>
      <c r="G9" s="42">
        <v>-1683.9099262024199</v>
      </c>
      <c r="H9" s="223">
        <v>-1687.6520598491259</v>
      </c>
      <c r="I9" s="268">
        <v>-3.7421336467059998</v>
      </c>
      <c r="J9" s="42">
        <v>-1687.7976099449088</v>
      </c>
      <c r="K9" s="4">
        <v>-0.14555009578299999</v>
      </c>
      <c r="M9" t="s">
        <v>471</v>
      </c>
      <c r="N9" s="10">
        <f t="shared" ref="N9:S9" si="13">21*AF6+36*AF9+2*AF15+AF24</f>
        <v>-168.92746199999999</v>
      </c>
      <c r="O9" s="10">
        <f t="shared" si="13"/>
        <v>-169.59743754914999</v>
      </c>
      <c r="P9" s="10">
        <f t="shared" si="13"/>
        <v>-169.69733032119899</v>
      </c>
      <c r="Q9" s="10">
        <f t="shared" si="13"/>
        <v>-1676.8255318639999</v>
      </c>
      <c r="R9" s="10">
        <f t="shared" si="13"/>
        <v>-1678.629960967</v>
      </c>
      <c r="S9" s="10">
        <f t="shared" si="13"/>
        <v>-1678.656537479</v>
      </c>
      <c r="T9" s="398"/>
      <c r="U9" s="10">
        <f t="shared" si="1"/>
        <v>4.0840972565760012</v>
      </c>
      <c r="V9" s="10">
        <f t="shared" si="2"/>
        <v>4.2680713394370002</v>
      </c>
      <c r="W9" s="52">
        <f t="shared" si="3"/>
        <v>3.9883096343010038</v>
      </c>
      <c r="X9" s="52">
        <f t="shared" si="4"/>
        <v>0.18397408286099903</v>
      </c>
      <c r="Y9" s="52">
        <f t="shared" si="5"/>
        <v>-9.5787622274997375E-2</v>
      </c>
      <c r="Z9" s="169">
        <f t="shared" si="7"/>
        <v>-1.0478816641289401</v>
      </c>
      <c r="AA9" s="354">
        <f t="shared" si="8"/>
        <v>1.0478816641289401</v>
      </c>
      <c r="AB9" s="399">
        <f t="shared" si="9"/>
        <v>7.0843943384199974</v>
      </c>
      <c r="AC9" s="399">
        <f t="shared" si="9"/>
        <v>9.0220988821258743</v>
      </c>
      <c r="AD9" s="399">
        <f t="shared" si="10"/>
        <v>9.1410724659087919</v>
      </c>
      <c r="AE9" s="401" t="s">
        <v>474</v>
      </c>
      <c r="AF9" s="10">
        <v>-0.31254399999999999</v>
      </c>
      <c r="AG9" s="28">
        <v>-0.31176572843599998</v>
      </c>
      <c r="AH9" s="10">
        <v>-0.312517281152</v>
      </c>
      <c r="AI9" s="399">
        <v>-0.49927841000000001</v>
      </c>
      <c r="AJ9" s="399">
        <v>-0.49927841000000001</v>
      </c>
      <c r="AK9" s="399">
        <v>-0.49927841000000001</v>
      </c>
    </row>
    <row r="10" spans="1:37" ht="17">
      <c r="A10" t="s">
        <v>5</v>
      </c>
      <c r="B10" s="28">
        <v>-173.019239999858</v>
      </c>
      <c r="C10" s="28">
        <v>-1692.4865136462499</v>
      </c>
      <c r="D10" s="28">
        <v>-173.873147120418</v>
      </c>
      <c r="E10" s="28">
        <v>-1692.30786174738</v>
      </c>
      <c r="F10" s="223">
        <v>-173.691131730395</v>
      </c>
      <c r="G10" s="91">
        <v>-1683.8933427647601</v>
      </c>
      <c r="H10" s="223">
        <v>-1687.641919854256</v>
      </c>
      <c r="I10" s="402">
        <v>-3.748577089496</v>
      </c>
      <c r="J10" s="91">
        <v>-1687.7886405610329</v>
      </c>
      <c r="K10" s="4">
        <v>-0.146720706777</v>
      </c>
      <c r="M10" t="s">
        <v>471</v>
      </c>
      <c r="N10" s="10">
        <f t="shared" ref="N10:S10" si="14">21*AF6+36*AF9+2*AF15+AF24</f>
        <v>-168.92746199999999</v>
      </c>
      <c r="O10" s="10">
        <f t="shared" si="14"/>
        <v>-169.59743754914999</v>
      </c>
      <c r="P10" s="10">
        <f t="shared" si="14"/>
        <v>-169.69733032119899</v>
      </c>
      <c r="Q10" s="10">
        <f t="shared" si="14"/>
        <v>-1676.8255318639999</v>
      </c>
      <c r="R10" s="10">
        <f t="shared" si="14"/>
        <v>-1678.629960967</v>
      </c>
      <c r="S10" s="10">
        <f t="shared" si="14"/>
        <v>-1678.656537479</v>
      </c>
      <c r="T10" s="398"/>
      <c r="U10" s="10">
        <f t="shared" si="1"/>
        <v>4.0917779998580102</v>
      </c>
      <c r="V10" s="10">
        <f t="shared" si="2"/>
        <v>4.2757095712680098</v>
      </c>
      <c r="W10" s="52">
        <f t="shared" si="3"/>
        <v>3.9938014091960099</v>
      </c>
      <c r="X10" s="52">
        <f t="shared" si="4"/>
        <v>0.18393157140999961</v>
      </c>
      <c r="Y10" s="52">
        <f t="shared" si="5"/>
        <v>-9.7976590662000262E-2</v>
      </c>
      <c r="Z10" s="169">
        <f t="shared" si="7"/>
        <v>-1.0728809101461587</v>
      </c>
      <c r="AA10" s="354">
        <f t="shared" si="8"/>
        <v>1.0728809101461587</v>
      </c>
      <c r="AB10" s="399">
        <f t="shared" si="9"/>
        <v>7.0678109007601506</v>
      </c>
      <c r="AC10" s="399">
        <f t="shared" si="9"/>
        <v>9.0119588872560143</v>
      </c>
      <c r="AD10" s="399">
        <f t="shared" si="10"/>
        <v>9.132103082032927</v>
      </c>
      <c r="AE10" s="401" t="s">
        <v>476</v>
      </c>
      <c r="AF10" s="10">
        <v>-9.7360749999999996</v>
      </c>
      <c r="AG10" s="28">
        <v>-9.8673080420270001</v>
      </c>
      <c r="AH10" s="10">
        <v>-9.908260001455</v>
      </c>
      <c r="AI10" s="39">
        <v>-103.431012251</v>
      </c>
      <c r="AJ10" s="33">
        <v>-103.700742809</v>
      </c>
      <c r="AK10" s="399">
        <v>-103.70613477000001</v>
      </c>
    </row>
    <row r="11" spans="1:37" ht="17">
      <c r="A11" t="s">
        <v>6</v>
      </c>
      <c r="B11" s="28">
        <v>-99.959318966477596</v>
      </c>
      <c r="C11" s="28">
        <v>-1271.38781622284</v>
      </c>
      <c r="D11" s="28">
        <v>-100.60287050863001</v>
      </c>
      <c r="E11" s="28">
        <v>-1271.2728954573399</v>
      </c>
      <c r="F11" s="223">
        <v>-100.441927308936</v>
      </c>
      <c r="G11" s="42">
        <v>-1266.8031752402701</v>
      </c>
      <c r="H11" s="223">
        <v>-1268.6172579753893</v>
      </c>
      <c r="I11" s="268">
        <v>-1.8140827351192299</v>
      </c>
      <c r="J11" s="42">
        <v>-1268.7104884025982</v>
      </c>
      <c r="K11" s="4">
        <v>-9.3230427209000002E-2</v>
      </c>
      <c r="M11" t="s">
        <v>478</v>
      </c>
      <c r="N11" s="10">
        <f t="shared" ref="N11:S11" si="15">8*AF6+12*AF9+2*AF15+AF27</f>
        <v>-98.604251000000005</v>
      </c>
      <c r="O11" s="10">
        <f t="shared" si="15"/>
        <v>-98.863585025153</v>
      </c>
      <c r="P11" s="10">
        <f t="shared" si="15"/>
        <v>-98.95220991731</v>
      </c>
      <c r="Q11" s="10">
        <f t="shared" si="15"/>
        <v>-1264.1135382049999</v>
      </c>
      <c r="R11" s="10">
        <f t="shared" si="15"/>
        <v>-1265.0297336220001</v>
      </c>
      <c r="S11" s="10">
        <f t="shared" si="15"/>
        <v>-1265.0436560779999</v>
      </c>
      <c r="T11" s="398"/>
      <c r="U11" s="10">
        <f t="shared" si="1"/>
        <v>1.3550679664775913</v>
      </c>
      <c r="V11" s="10">
        <f t="shared" si="2"/>
        <v>1.7392854834770048</v>
      </c>
      <c r="W11" s="52">
        <f t="shared" si="3"/>
        <v>1.4897173916260016</v>
      </c>
      <c r="X11" s="52">
        <f t="shared" si="4"/>
        <v>0.38421751699941353</v>
      </c>
      <c r="Y11" s="52">
        <f t="shared" si="5"/>
        <v>0.13464942514841027</v>
      </c>
      <c r="Z11" s="169">
        <f t="shared" si="7"/>
        <v>3.6720911464955091</v>
      </c>
      <c r="AA11" s="354">
        <f t="shared" si="8"/>
        <v>3.6720911464955091</v>
      </c>
      <c r="AB11" s="399">
        <f t="shared" si="9"/>
        <v>2.6896370352701524</v>
      </c>
      <c r="AC11" s="399">
        <f t="shared" si="9"/>
        <v>3.587524353389199</v>
      </c>
      <c r="AD11" s="399">
        <f t="shared" si="10"/>
        <v>3.6668323245983174</v>
      </c>
      <c r="AE11" s="401" t="s">
        <v>479</v>
      </c>
      <c r="AF11" s="10">
        <v>-7.4285899999999998</v>
      </c>
      <c r="AG11" s="28">
        <v>-7.4407641524489998</v>
      </c>
      <c r="AH11" s="10">
        <v>-7.4649943058700003</v>
      </c>
      <c r="AI11" s="39">
        <v>-67.545367772000006</v>
      </c>
      <c r="AJ11" s="33">
        <v>-67.747827466999993</v>
      </c>
      <c r="AK11" s="399">
        <v>-67.751912289000003</v>
      </c>
    </row>
    <row r="12" spans="1:37" ht="17">
      <c r="A12" t="s">
        <v>7</v>
      </c>
      <c r="B12" s="28">
        <v>-99.836644580296806</v>
      </c>
      <c r="C12" s="28">
        <v>-1271.3459140513201</v>
      </c>
      <c r="D12" s="28">
        <v>-100.534571020266</v>
      </c>
      <c r="E12" s="28">
        <v>-1271.23350025167</v>
      </c>
      <c r="F12" s="223">
        <v>-100.364536397316</v>
      </c>
      <c r="G12" s="42">
        <v>-1266.7347472015899</v>
      </c>
      <c r="H12" s="223">
        <v>-1268.5676900675489</v>
      </c>
      <c r="I12" s="268">
        <v>-1.83294286595891</v>
      </c>
      <c r="J12" s="42">
        <v>-1268.668865127293</v>
      </c>
      <c r="K12" s="4">
        <v>-0.101175059744</v>
      </c>
      <c r="M12" t="s">
        <v>478</v>
      </c>
      <c r="N12" s="10">
        <f t="shared" ref="N12:S12" si="16">8*AF6+12*AF9+2*AF15+AF27</f>
        <v>-98.604251000000005</v>
      </c>
      <c r="O12" s="10">
        <f t="shared" si="16"/>
        <v>-98.863585025153</v>
      </c>
      <c r="P12" s="10">
        <f t="shared" si="16"/>
        <v>-98.95220991731</v>
      </c>
      <c r="Q12" s="10">
        <f t="shared" si="16"/>
        <v>-1264.1135382049999</v>
      </c>
      <c r="R12" s="10">
        <f t="shared" si="16"/>
        <v>-1265.0297336220001</v>
      </c>
      <c r="S12" s="10">
        <f t="shared" si="16"/>
        <v>-1265.0436560779999</v>
      </c>
      <c r="T12" s="398"/>
      <c r="U12" s="10">
        <f t="shared" si="1"/>
        <v>1.2323935802968009</v>
      </c>
      <c r="V12" s="10">
        <f t="shared" si="2"/>
        <v>1.6709859951129999</v>
      </c>
      <c r="W12" s="52">
        <f t="shared" si="3"/>
        <v>1.4123264800060014</v>
      </c>
      <c r="X12" s="52">
        <f t="shared" si="4"/>
        <v>0.43859241481619904</v>
      </c>
      <c r="Y12" s="52">
        <f t="shared" si="5"/>
        <v>0.17993289970920046</v>
      </c>
      <c r="Z12" s="169">
        <f t="shared" si="7"/>
        <v>4.9633799668542835</v>
      </c>
      <c r="AA12" s="354">
        <f t="shared" si="8"/>
        <v>4.9633799668542835</v>
      </c>
      <c r="AB12" s="399">
        <f t="shared" si="9"/>
        <v>2.621208996589985</v>
      </c>
      <c r="AC12" s="399">
        <f t="shared" si="9"/>
        <v>3.5379564455488435</v>
      </c>
      <c r="AD12" s="399">
        <f t="shared" si="10"/>
        <v>3.625209049293062</v>
      </c>
      <c r="AE12" s="401" t="s">
        <v>481</v>
      </c>
      <c r="AF12" s="10">
        <v>-50.994731000000002</v>
      </c>
      <c r="AG12" s="28">
        <v>-51.003638757364001</v>
      </c>
      <c r="AH12" s="10">
        <v>-51.075979027495997</v>
      </c>
      <c r="AI12" s="39">
        <v>-1149.697283192</v>
      </c>
      <c r="AJ12" s="33">
        <v>-1149.930277577</v>
      </c>
      <c r="AK12" s="399">
        <v>-1149.9352764519999</v>
      </c>
    </row>
    <row r="13" spans="1:37" ht="17">
      <c r="A13" t="s">
        <v>8</v>
      </c>
      <c r="B13" s="28">
        <v>-99.834065165000098</v>
      </c>
      <c r="C13" s="28">
        <v>-1271.3452605974401</v>
      </c>
      <c r="D13" s="28">
        <v>-100.534276481505</v>
      </c>
      <c r="E13" s="28">
        <v>-1271.2322843156401</v>
      </c>
      <c r="F13" s="223">
        <v>-100.363668194856</v>
      </c>
      <c r="G13" s="42">
        <v>-1266.7299573533801</v>
      </c>
      <c r="H13" s="223">
        <v>-1268.5653250560674</v>
      </c>
      <c r="I13" s="268">
        <v>-1.8353677026873301</v>
      </c>
      <c r="J13" s="42">
        <v>-1268.6673405617614</v>
      </c>
      <c r="K13" s="4">
        <v>-0.102015505694</v>
      </c>
      <c r="M13" t="s">
        <v>478</v>
      </c>
      <c r="N13" s="10">
        <f t="shared" ref="N13:S13" si="17">8*AF6+12*AF9+2*AF15+AF27</f>
        <v>-98.604251000000005</v>
      </c>
      <c r="O13" s="10">
        <f t="shared" si="17"/>
        <v>-98.863585025153</v>
      </c>
      <c r="P13" s="10">
        <f t="shared" si="17"/>
        <v>-98.95220991731</v>
      </c>
      <c r="Q13" s="10">
        <f t="shared" si="17"/>
        <v>-1264.1135382049999</v>
      </c>
      <c r="R13" s="10">
        <f t="shared" si="17"/>
        <v>-1265.0297336220001</v>
      </c>
      <c r="S13" s="10">
        <f t="shared" si="17"/>
        <v>-1265.0436560779999</v>
      </c>
      <c r="T13" s="398"/>
      <c r="U13" s="10">
        <f t="shared" si="1"/>
        <v>1.2298141650000929</v>
      </c>
      <c r="V13" s="10">
        <f t="shared" si="2"/>
        <v>1.670691456352003</v>
      </c>
      <c r="W13" s="52">
        <f t="shared" si="3"/>
        <v>1.4114582775460036</v>
      </c>
      <c r="X13" s="52">
        <f t="shared" si="4"/>
        <v>0.44087729135191012</v>
      </c>
      <c r="Y13" s="52">
        <f t="shared" si="5"/>
        <v>0.18164411254591073</v>
      </c>
      <c r="Z13" s="169">
        <f t="shared" si="7"/>
        <v>5.0126911810312453</v>
      </c>
      <c r="AA13" s="354">
        <f t="shared" si="8"/>
        <v>5.0126911810312453</v>
      </c>
      <c r="AB13" s="399">
        <f t="shared" si="9"/>
        <v>2.616419148380146</v>
      </c>
      <c r="AC13" s="399">
        <f t="shared" si="9"/>
        <v>3.535591434067328</v>
      </c>
      <c r="AD13" s="399">
        <f t="shared" si="10"/>
        <v>3.6236844837615081</v>
      </c>
      <c r="AE13" s="401" t="s">
        <v>483</v>
      </c>
      <c r="AF13" s="10">
        <v>-14.015946</v>
      </c>
      <c r="AG13" s="28">
        <v>-14.050313240763</v>
      </c>
      <c r="AH13" s="10">
        <v>-14.077346303673</v>
      </c>
      <c r="AI13" s="39">
        <v>-161.79263263600001</v>
      </c>
      <c r="AJ13" s="33">
        <v>-161.79350737199999</v>
      </c>
      <c r="AK13" s="399">
        <v>-161.79351718300001</v>
      </c>
    </row>
    <row r="14" spans="1:37" ht="17">
      <c r="A14" t="s">
        <v>9</v>
      </c>
      <c r="B14" s="28">
        <v>-94.7944992525956</v>
      </c>
      <c r="C14" s="28">
        <v>-1233.27011911709</v>
      </c>
      <c r="D14" s="28">
        <v>-95.382866717271995</v>
      </c>
      <c r="E14" s="28">
        <v>-1233.1642805598599</v>
      </c>
      <c r="F14" s="223">
        <v>-95.240431779551997</v>
      </c>
      <c r="G14" s="42">
        <v>-1228.9741225662499</v>
      </c>
      <c r="H14" s="223">
        <v>-1230.665767243149</v>
      </c>
      <c r="I14" s="268">
        <v>-1.6916446768992499</v>
      </c>
      <c r="J14" s="42">
        <v>-1230.750635589254</v>
      </c>
      <c r="K14" s="4">
        <v>-8.4868346105000006E-2</v>
      </c>
      <c r="M14" t="s">
        <v>485</v>
      </c>
      <c r="N14" s="10">
        <f t="shared" ref="N14:S14" si="18">7*AF6+12*AF9+2*AF15+AF27</f>
        <v>-93.527719000000005</v>
      </c>
      <c r="O14" s="10">
        <f t="shared" si="18"/>
        <v>-93.769171801997004</v>
      </c>
      <c r="P14" s="10">
        <f t="shared" si="18"/>
        <v>-93.85352112552701</v>
      </c>
      <c r="Q14" s="10">
        <f t="shared" si="18"/>
        <v>-1226.468308344</v>
      </c>
      <c r="R14" s="10">
        <f t="shared" si="18"/>
        <v>-1227.3153341760001</v>
      </c>
      <c r="S14" s="10">
        <f t="shared" si="18"/>
        <v>-1227.3282464399999</v>
      </c>
      <c r="T14" s="398"/>
      <c r="U14" s="10">
        <f t="shared" si="1"/>
        <v>1.2667802525955949</v>
      </c>
      <c r="V14" s="10">
        <f t="shared" si="2"/>
        <v>1.6136949152749906</v>
      </c>
      <c r="W14" s="52">
        <f t="shared" si="3"/>
        <v>1.3869106540249874</v>
      </c>
      <c r="X14" s="52">
        <f t="shared" si="4"/>
        <v>0.34691466267939575</v>
      </c>
      <c r="Y14" s="52">
        <f t="shared" si="5"/>
        <v>0.12013040142939246</v>
      </c>
      <c r="Z14" s="169">
        <f t="shared" si="7"/>
        <v>3.5101327227961785</v>
      </c>
      <c r="AA14" s="354">
        <f t="shared" si="8"/>
        <v>3.5101327227961785</v>
      </c>
      <c r="AB14" s="399">
        <f t="shared" si="9"/>
        <v>2.50581422224991</v>
      </c>
      <c r="AC14" s="399">
        <f t="shared" si="9"/>
        <v>3.3504330671489697</v>
      </c>
      <c r="AD14" s="399">
        <f t="shared" si="10"/>
        <v>3.4223891492540588</v>
      </c>
      <c r="AE14" s="401" t="s">
        <v>486</v>
      </c>
      <c r="AF14" s="10">
        <v>-6.4056420000000003</v>
      </c>
      <c r="AG14" s="28">
        <v>-6.4356507382489996</v>
      </c>
      <c r="AH14" s="10">
        <v>-6.564109338453</v>
      </c>
      <c r="AI14" s="39">
        <v>-56.248623529</v>
      </c>
      <c r="AJ14" s="33">
        <v>-56.436243603999998</v>
      </c>
      <c r="AK14" s="399">
        <v>-56.440647190999996</v>
      </c>
    </row>
    <row r="15" spans="1:37" ht="17">
      <c r="A15" t="s">
        <v>10</v>
      </c>
      <c r="B15" s="28">
        <v>-94.699198623201596</v>
      </c>
      <c r="C15" s="28">
        <v>-1233.2598010409399</v>
      </c>
      <c r="D15" s="28">
        <v>-95.338174364191005</v>
      </c>
      <c r="E15" s="28">
        <v>-1233.1543660776799</v>
      </c>
      <c r="F15" s="223">
        <v>-95.183423924617998</v>
      </c>
      <c r="G15" s="42">
        <v>-1228.93699919807</v>
      </c>
      <c r="H15" s="223">
        <v>-1230.6461750025821</v>
      </c>
      <c r="I15" s="268">
        <v>-1.70917580451207</v>
      </c>
      <c r="J15" s="42">
        <v>-1230.7406931916082</v>
      </c>
      <c r="K15" s="4">
        <v>-9.4518189025999996E-2</v>
      </c>
      <c r="M15" t="s">
        <v>485</v>
      </c>
      <c r="N15" s="10">
        <f t="shared" ref="N15:S15" si="19">7*AF6+12*AF9+2*AF15+AF27</f>
        <v>-93.527719000000005</v>
      </c>
      <c r="O15" s="10">
        <f t="shared" si="19"/>
        <v>-93.769171801997004</v>
      </c>
      <c r="P15" s="10">
        <f t="shared" si="19"/>
        <v>-93.85352112552701</v>
      </c>
      <c r="Q15" s="10">
        <f t="shared" si="19"/>
        <v>-1226.468308344</v>
      </c>
      <c r="R15" s="10">
        <f t="shared" si="19"/>
        <v>-1227.3153341760001</v>
      </c>
      <c r="S15" s="10">
        <f t="shared" si="19"/>
        <v>-1227.3282464399999</v>
      </c>
      <c r="T15" s="398"/>
      <c r="U15" s="10">
        <f t="shared" si="1"/>
        <v>1.1714796232015914</v>
      </c>
      <c r="V15" s="10">
        <f t="shared" si="2"/>
        <v>1.5690025621940009</v>
      </c>
      <c r="W15" s="52">
        <f t="shared" si="3"/>
        <v>1.3299027990909877</v>
      </c>
      <c r="X15" s="52">
        <f t="shared" si="4"/>
        <v>0.39752293899240954</v>
      </c>
      <c r="Y15" s="52">
        <f t="shared" si="5"/>
        <v>0.15842317588939636</v>
      </c>
      <c r="Z15" s="169">
        <f t="shared" si="7"/>
        <v>4.6425098300722656</v>
      </c>
      <c r="AA15" s="354">
        <f t="shared" si="8"/>
        <v>4.6425098300722656</v>
      </c>
      <c r="AB15" s="399">
        <f t="shared" si="9"/>
        <v>2.4686908540700188</v>
      </c>
      <c r="AC15" s="399">
        <f t="shared" si="9"/>
        <v>3.3308408265820617</v>
      </c>
      <c r="AD15" s="399">
        <f t="shared" si="10"/>
        <v>3.4124467516082859</v>
      </c>
      <c r="AE15" s="401" t="s">
        <v>488</v>
      </c>
      <c r="AF15" s="10">
        <v>-6.6067130000000001</v>
      </c>
      <c r="AG15" s="28">
        <v>-6.6202697511490003</v>
      </c>
      <c r="AH15" s="10">
        <v>-6.629513938533</v>
      </c>
      <c r="AI15" s="39">
        <v>-54.336533004000003</v>
      </c>
      <c r="AJ15" s="33">
        <v>-54.421005479000002</v>
      </c>
      <c r="AK15" s="399">
        <v>-54.421719332999999</v>
      </c>
    </row>
    <row r="16" spans="1:37" ht="17">
      <c r="A16" t="s">
        <v>11</v>
      </c>
      <c r="B16" s="28">
        <v>-94.707082565864198</v>
      </c>
      <c r="C16" s="28">
        <v>-1233.2586211580999</v>
      </c>
      <c r="D16" s="28">
        <v>-95.342937197945005</v>
      </c>
      <c r="E16" s="28">
        <v>-1233.1528418943799</v>
      </c>
      <c r="F16" s="223">
        <v>-95.188330282967996</v>
      </c>
      <c r="G16" s="42">
        <v>-1228.93414501763</v>
      </c>
      <c r="H16" s="223">
        <v>-1230.6429692379888</v>
      </c>
      <c r="I16" s="268">
        <v>-1.7088242203587101</v>
      </c>
      <c r="J16" s="42">
        <v>-1230.7369318840208</v>
      </c>
      <c r="K16" s="4">
        <v>-9.3962646031999997E-2</v>
      </c>
      <c r="M16" t="s">
        <v>485</v>
      </c>
      <c r="N16" s="10">
        <f t="shared" ref="N16:S16" si="20">7*AF6+12*AF9+2*AF15+AF27</f>
        <v>-93.527719000000005</v>
      </c>
      <c r="O16" s="10">
        <f t="shared" si="20"/>
        <v>-93.769171801997004</v>
      </c>
      <c r="P16" s="10">
        <f t="shared" si="20"/>
        <v>-93.85352112552701</v>
      </c>
      <c r="Q16" s="10">
        <f t="shared" si="20"/>
        <v>-1226.468308344</v>
      </c>
      <c r="R16" s="10">
        <f t="shared" si="20"/>
        <v>-1227.3153341760001</v>
      </c>
      <c r="S16" s="10">
        <f t="shared" si="20"/>
        <v>-1227.3282464399999</v>
      </c>
      <c r="T16" s="398"/>
      <c r="U16" s="10">
        <f t="shared" si="1"/>
        <v>1.1793635658641932</v>
      </c>
      <c r="V16" s="10">
        <f t="shared" si="2"/>
        <v>1.5737653959480014</v>
      </c>
      <c r="W16" s="52">
        <f t="shared" si="3"/>
        <v>1.3348091574409864</v>
      </c>
      <c r="X16" s="52">
        <f t="shared" si="4"/>
        <v>0.39440183008380814</v>
      </c>
      <c r="Y16" s="52">
        <f t="shared" si="5"/>
        <v>0.15544559157679316</v>
      </c>
      <c r="Z16" s="169">
        <f t="shared" si="7"/>
        <v>4.5602797362677734</v>
      </c>
      <c r="AA16" s="354">
        <f t="shared" si="8"/>
        <v>4.5602797362677734</v>
      </c>
      <c r="AB16" s="399">
        <f t="shared" si="9"/>
        <v>2.465836673630065</v>
      </c>
      <c r="AC16" s="399">
        <f t="shared" si="9"/>
        <v>3.327635061988758</v>
      </c>
      <c r="AD16" s="399">
        <f t="shared" si="10"/>
        <v>3.4086854440208754</v>
      </c>
      <c r="AE16" s="401" t="s">
        <v>490</v>
      </c>
      <c r="AF16" s="10">
        <v>-8.2179610000000007</v>
      </c>
      <c r="AG16" s="28">
        <v>-8.2529480292039992</v>
      </c>
      <c r="AH16" s="10">
        <v>-8.2657128467090004</v>
      </c>
      <c r="AI16" s="39">
        <v>-89.831750549999995</v>
      </c>
      <c r="AJ16" s="33">
        <v>-90.082962890000005</v>
      </c>
      <c r="AK16" s="399">
        <v>-90.088731670000001</v>
      </c>
    </row>
    <row r="17" spans="1:37" ht="17">
      <c r="A17" t="s">
        <v>719</v>
      </c>
      <c r="B17" s="28">
        <v>-226.141730798331</v>
      </c>
      <c r="C17" s="28">
        <v>-2748.46302927443</v>
      </c>
      <c r="D17" s="28">
        <v>-227.099593441303</v>
      </c>
      <c r="E17" s="28">
        <v>-2748.1933560837501</v>
      </c>
      <c r="F17" s="223">
        <v>-227.12540474682399</v>
      </c>
      <c r="G17" s="42">
        <v>-2737.9349225689798</v>
      </c>
      <c r="H17" s="223">
        <v>-2742.0875406963328</v>
      </c>
      <c r="I17" s="268">
        <v>-4.1526181273529996</v>
      </c>
      <c r="J17" s="42">
        <v>-2742.2710594669788</v>
      </c>
      <c r="K17" s="4">
        <v>-0.183518770646</v>
      </c>
      <c r="M17" t="s">
        <v>492</v>
      </c>
      <c r="N17" s="10">
        <f t="shared" ref="N17:S17" si="21">18*AF6+38*AF9+AF12+AF15+2*AF16+2*AF19</f>
        <v>-222.57586200000003</v>
      </c>
      <c r="O17" s="10">
        <f t="shared" si="21"/>
        <v>-223.02511782852699</v>
      </c>
      <c r="P17" s="10">
        <f t="shared" si="21"/>
        <v>-223.25095653336101</v>
      </c>
      <c r="Q17" s="10">
        <f>18*AI6+38*AI9+AI12+AI15+2*AI16+2*AI19</f>
        <v>-2761.4789234740001</v>
      </c>
      <c r="R17" s="10">
        <f>18*AJ6+38*AJ9+AJ12+AJ15+2*AJ16+2*AJ19</f>
        <v>-2763.7007885840003</v>
      </c>
      <c r="S17" s="10">
        <f t="shared" si="21"/>
        <v>-2763.7382672109998</v>
      </c>
      <c r="T17" s="398"/>
      <c r="U17" s="10">
        <f t="shared" si="1"/>
        <v>3.5658687983309676</v>
      </c>
      <c r="V17" s="10">
        <f t="shared" si="2"/>
        <v>4.0744756127760127</v>
      </c>
      <c r="W17" s="52">
        <f t="shared" si="3"/>
        <v>3.8744482134629834</v>
      </c>
      <c r="X17" s="52">
        <f t="shared" si="4"/>
        <v>0.50860681444504507</v>
      </c>
      <c r="Y17" s="52">
        <f t="shared" si="5"/>
        <v>0.30857941513201581</v>
      </c>
      <c r="Z17" s="169">
        <f t="shared" si="7"/>
        <v>-1.4374455160241404</v>
      </c>
      <c r="AA17" s="354">
        <f t="shared" si="8"/>
        <v>1.4374455160241404</v>
      </c>
      <c r="AB17" s="399">
        <f>Q17-G17</f>
        <v>-23.544000905020312</v>
      </c>
      <c r="AC17" s="399">
        <f t="shared" si="9"/>
        <v>-21.613247887667512</v>
      </c>
      <c r="AD17" s="399">
        <f t="shared" si="10"/>
        <v>-21.467207744020925</v>
      </c>
      <c r="AE17" s="401" t="s">
        <v>493</v>
      </c>
      <c r="AF17" s="10">
        <v>-8.7034120000000001</v>
      </c>
      <c r="AG17" s="28">
        <v>-8.8176196949239998</v>
      </c>
      <c r="AH17" s="10">
        <v>-8.9472079510209994</v>
      </c>
      <c r="AI17" s="39">
        <v>-74.720100923999993</v>
      </c>
      <c r="AJ17" s="33">
        <v>-74.836638743999998</v>
      </c>
      <c r="AK17" s="399">
        <v>-74.837470589000006</v>
      </c>
    </row>
    <row r="18" spans="1:37" ht="17">
      <c r="A18" t="s">
        <v>13</v>
      </c>
      <c r="B18" s="28">
        <v>-226.18195582449499</v>
      </c>
      <c r="C18" s="28">
        <v>-2748.4387198958598</v>
      </c>
      <c r="D18" s="28">
        <v>-227.12146308784199</v>
      </c>
      <c r="E18" s="28">
        <v>-2748.1662887948601</v>
      </c>
      <c r="F18" s="223">
        <v>-227.160216683069</v>
      </c>
      <c r="G18" s="42">
        <v>-2737.91396022863</v>
      </c>
      <c r="H18" s="223">
        <v>-2742.0605604022849</v>
      </c>
      <c r="I18" s="268">
        <v>-4.146600173655</v>
      </c>
      <c r="J18" s="42">
        <v>-2742.2433895143949</v>
      </c>
      <c r="K18" s="4">
        <v>-0.18282911211</v>
      </c>
      <c r="M18" t="s">
        <v>492</v>
      </c>
      <c r="N18" s="10">
        <f t="shared" ref="N18:S18" si="22">18*AF6+38*AF9+AF12+AF15+2*AF16+2*AF19</f>
        <v>-222.57586200000003</v>
      </c>
      <c r="O18" s="10">
        <f t="shared" si="22"/>
        <v>-223.02511782852699</v>
      </c>
      <c r="P18" s="10">
        <f t="shared" si="22"/>
        <v>-223.25095653336101</v>
      </c>
      <c r="Q18" s="10">
        <f t="shared" si="22"/>
        <v>-2761.4789234740001</v>
      </c>
      <c r="R18" s="10">
        <f t="shared" si="22"/>
        <v>-2763.7007885840003</v>
      </c>
      <c r="S18" s="10">
        <f t="shared" si="22"/>
        <v>-2763.7382672109998</v>
      </c>
      <c r="T18" s="398"/>
      <c r="U18" s="10">
        <f t="shared" si="1"/>
        <v>3.6060938244949625</v>
      </c>
      <c r="V18" s="10">
        <f t="shared" si="2"/>
        <v>4.0963452593150009</v>
      </c>
      <c r="W18" s="52">
        <f t="shared" si="3"/>
        <v>3.9092601497079897</v>
      </c>
      <c r="X18" s="52">
        <f t="shared" si="4"/>
        <v>0.49025143482003841</v>
      </c>
      <c r="Y18" s="52">
        <f t="shared" si="5"/>
        <v>0.30316632521302722</v>
      </c>
      <c r="Z18" s="169">
        <f t="shared" si="7"/>
        <v>-1.4104119571748635</v>
      </c>
      <c r="AA18" s="354">
        <f t="shared" si="8"/>
        <v>1.4104119571748635</v>
      </c>
      <c r="AB18" s="399">
        <f t="shared" si="9"/>
        <v>-23.564963245370109</v>
      </c>
      <c r="AC18" s="399">
        <f t="shared" si="9"/>
        <v>-21.640228181715429</v>
      </c>
      <c r="AD18" s="399">
        <f t="shared" si="10"/>
        <v>-21.494877696604817</v>
      </c>
      <c r="AE18" s="401" t="s">
        <v>495</v>
      </c>
      <c r="AF18" s="10">
        <v>-12.122763000000001</v>
      </c>
      <c r="AG18" s="28">
        <v>-12.042667256733999</v>
      </c>
      <c r="AH18" s="10">
        <v>-12.127620170838</v>
      </c>
      <c r="AI18" s="39">
        <v>-127.00035101</v>
      </c>
      <c r="AJ18" s="33">
        <v>-127.310354637</v>
      </c>
      <c r="AK18" s="399">
        <v>-127.32167978699999</v>
      </c>
    </row>
    <row r="19" spans="1:37" ht="17">
      <c r="A19" t="s">
        <v>14</v>
      </c>
      <c r="B19" s="28">
        <v>-226.16580956036699</v>
      </c>
      <c r="C19" s="28">
        <v>-2748.4306680529498</v>
      </c>
      <c r="D19" s="28">
        <v>-227.11186266947001</v>
      </c>
      <c r="E19" s="28">
        <v>-2748.1607990703101</v>
      </c>
      <c r="F19" s="223">
        <v>-227.146508724451</v>
      </c>
      <c r="G19" s="42">
        <v>-2737.9015105472999</v>
      </c>
      <c r="H19" s="223">
        <v>-2742.0528024301548</v>
      </c>
      <c r="I19" s="268">
        <v>-4.1512918828550003</v>
      </c>
      <c r="J19" s="42">
        <v>-2742.235938778294</v>
      </c>
      <c r="K19" s="4">
        <v>-0.18313634813900001</v>
      </c>
      <c r="M19" t="s">
        <v>492</v>
      </c>
      <c r="N19" s="10">
        <f t="shared" ref="N19:S19" si="23">18*AF6+38*AF9+AF12+AF15+2*AF16+2*AF19</f>
        <v>-222.57586200000003</v>
      </c>
      <c r="O19" s="10">
        <f t="shared" si="23"/>
        <v>-223.02511782852699</v>
      </c>
      <c r="P19" s="10">
        <f t="shared" si="23"/>
        <v>-223.25095653336101</v>
      </c>
      <c r="Q19" s="10">
        <f t="shared" si="23"/>
        <v>-2761.4789234740001</v>
      </c>
      <c r="R19" s="10">
        <f t="shared" si="23"/>
        <v>-2763.7007885840003</v>
      </c>
      <c r="S19" s="10">
        <f t="shared" si="23"/>
        <v>-2763.7382672109998</v>
      </c>
      <c r="T19" s="398"/>
      <c r="U19" s="10">
        <f t="shared" si="1"/>
        <v>3.5899475603669657</v>
      </c>
      <c r="V19" s="10">
        <f t="shared" si="2"/>
        <v>4.0867448409430267</v>
      </c>
      <c r="W19" s="52">
        <f t="shared" si="3"/>
        <v>3.8955521910899904</v>
      </c>
      <c r="X19" s="52">
        <f t="shared" si="4"/>
        <v>0.49679728057606098</v>
      </c>
      <c r="Y19" s="52">
        <f t="shared" si="5"/>
        <v>0.30560463072302468</v>
      </c>
      <c r="Z19" s="169">
        <f t="shared" si="7"/>
        <v>-1.4212629654479165</v>
      </c>
      <c r="AA19" s="354">
        <f t="shared" si="8"/>
        <v>1.4212629654479165</v>
      </c>
      <c r="AB19" s="399">
        <f t="shared" si="9"/>
        <v>-23.577412926700163</v>
      </c>
      <c r="AC19" s="399">
        <f t="shared" si="9"/>
        <v>-21.647986153845522</v>
      </c>
      <c r="AD19" s="399">
        <f t="shared" si="10"/>
        <v>-21.502328432705781</v>
      </c>
      <c r="AE19" s="401" t="s">
        <v>497</v>
      </c>
      <c r="AF19" s="10">
        <v>-22.642123999999999</v>
      </c>
      <c r="AG19" s="28">
        <v>-22.674388782114999</v>
      </c>
      <c r="AH19" s="10">
        <v>-22.680991469022</v>
      </c>
      <c r="AI19" s="39">
        <v>-340.59744454999998</v>
      </c>
      <c r="AJ19" s="33">
        <v>-340.67590507</v>
      </c>
      <c r="AK19" s="399">
        <v>-340.67692751099997</v>
      </c>
    </row>
    <row r="20" spans="1:37" ht="17">
      <c r="A20" t="s">
        <v>15</v>
      </c>
      <c r="B20" s="28">
        <v>-188.511731266021</v>
      </c>
      <c r="C20" s="28">
        <v>-2600.0502874194499</v>
      </c>
      <c r="D20" s="28">
        <v>-189.19611793679999</v>
      </c>
      <c r="E20" s="28">
        <v>-2599.7782810676199</v>
      </c>
      <c r="F20" s="223">
        <v>-189.33266424839101</v>
      </c>
      <c r="G20" s="42">
        <v>-2591.8065981199902</v>
      </c>
      <c r="H20" s="223">
        <v>-2594.750781482277</v>
      </c>
      <c r="I20" s="268">
        <v>-2.9441833622868501</v>
      </c>
      <c r="J20" s="42">
        <v>-2594.8865849549738</v>
      </c>
      <c r="K20" s="4">
        <v>-0.13580347269699999</v>
      </c>
      <c r="M20" t="s">
        <v>499</v>
      </c>
      <c r="N20" s="10">
        <f t="shared" ref="N20:S20" si="24">10*AF6+20*AF9+AF8+2*AF15+2*AF16+2*AF19</f>
        <v>-186.44162900000001</v>
      </c>
      <c r="O20" s="10">
        <f t="shared" si="24"/>
        <v>-186.838245212717</v>
      </c>
      <c r="P20" s="10">
        <f t="shared" si="24"/>
        <v>-187.11000741940401</v>
      </c>
      <c r="Q20" s="10">
        <f t="shared" si="24"/>
        <v>-2618.1395860980001</v>
      </c>
      <c r="R20" s="10">
        <f>10*AJ6+20*AJ9+AJ8+2*AJ15+2*AJ16+2*AJ19</f>
        <v>-2619.9265086169999</v>
      </c>
      <c r="S20" s="10">
        <f t="shared" si="24"/>
        <v>-2619.9583043020002</v>
      </c>
      <c r="T20" s="398"/>
      <c r="U20" s="10">
        <f t="shared" si="1"/>
        <v>2.0701022660209958</v>
      </c>
      <c r="V20" s="10">
        <f t="shared" si="2"/>
        <v>2.3578727240829949</v>
      </c>
      <c r="W20" s="52">
        <f t="shared" si="3"/>
        <v>2.2226568289869988</v>
      </c>
      <c r="X20" s="52">
        <f t="shared" si="4"/>
        <v>0.28777045806199908</v>
      </c>
      <c r="Y20" s="52">
        <f t="shared" si="5"/>
        <v>0.152554562966003</v>
      </c>
      <c r="Z20" s="169">
        <f t="shared" si="7"/>
        <v>-0.60847268132848142</v>
      </c>
      <c r="AA20" s="354">
        <f t="shared" si="8"/>
        <v>0.60847268132848142</v>
      </c>
      <c r="AB20" s="399">
        <f t="shared" si="9"/>
        <v>-26.332987978009896</v>
      </c>
      <c r="AC20" s="399">
        <f t="shared" si="9"/>
        <v>-25.17572713472282</v>
      </c>
      <c r="AD20" s="399">
        <f t="shared" si="10"/>
        <v>-25.071719347026374</v>
      </c>
      <c r="AE20" s="401" t="s">
        <v>500</v>
      </c>
      <c r="AF20" s="10">
        <v>-10.84043</v>
      </c>
      <c r="AG20" s="28">
        <v>-10.886196580005</v>
      </c>
      <c r="AH20" s="10">
        <v>-10.937025097538999</v>
      </c>
      <c r="AI20" s="39">
        <v>-118.393520638</v>
      </c>
      <c r="AJ20" s="33">
        <v>-118.667652237</v>
      </c>
      <c r="AK20" s="399">
        <v>-118.67355513299999</v>
      </c>
    </row>
    <row r="21" spans="1:37" ht="17">
      <c r="A21" t="s">
        <v>16</v>
      </c>
      <c r="B21" s="28">
        <v>-188.51026207855799</v>
      </c>
      <c r="C21" s="28">
        <v>-2600.0492427967201</v>
      </c>
      <c r="D21" s="28">
        <v>-189.206713196701</v>
      </c>
      <c r="E21" s="28">
        <v>-2599.7837222753301</v>
      </c>
      <c r="F21" s="223">
        <v>-189.32811589069399</v>
      </c>
      <c r="G21" s="42">
        <v>-2591.8137431672299</v>
      </c>
      <c r="H21" s="223">
        <v>-2594.7519480443311</v>
      </c>
      <c r="I21" s="268">
        <v>-2.9382048771012199</v>
      </c>
      <c r="J21" s="42">
        <v>-2594.8863800865743</v>
      </c>
      <c r="K21" s="4">
        <v>-0.13443204224300001</v>
      </c>
      <c r="M21" t="s">
        <v>499</v>
      </c>
      <c r="N21" s="10">
        <f t="shared" ref="N21:S21" si="25">10*AF6+20*AF9+AF8+2*AF15+2*AF16+2*AF19</f>
        <v>-186.44162900000001</v>
      </c>
      <c r="O21" s="10">
        <f t="shared" si="25"/>
        <v>-186.838245212717</v>
      </c>
      <c r="P21" s="10">
        <f t="shared" si="25"/>
        <v>-187.11000741940401</v>
      </c>
      <c r="Q21" s="10">
        <f t="shared" si="25"/>
        <v>-2618.1395860980001</v>
      </c>
      <c r="R21" s="10">
        <f>10*AJ6+20*AJ9+AJ8+2*AJ15+2*AJ16+2*AJ19</f>
        <v>-2619.9265086169999</v>
      </c>
      <c r="S21" s="10">
        <f t="shared" si="25"/>
        <v>-2619.9583043020002</v>
      </c>
      <c r="T21" s="398"/>
      <c r="U21" s="10">
        <f t="shared" si="1"/>
        <v>2.0686330785579798</v>
      </c>
      <c r="V21" s="10">
        <f t="shared" si="2"/>
        <v>2.3684679839840044</v>
      </c>
      <c r="W21" s="52">
        <f t="shared" si="3"/>
        <v>2.2181084712899803</v>
      </c>
      <c r="X21" s="52">
        <f t="shared" si="4"/>
        <v>0.29983490542602453</v>
      </c>
      <c r="Y21" s="52">
        <f t="shared" si="5"/>
        <v>0.1494753927320005</v>
      </c>
      <c r="Z21" s="169">
        <f t="shared" si="7"/>
        <v>-0.59618636147612913</v>
      </c>
      <c r="AA21" s="354">
        <f t="shared" si="8"/>
        <v>0.59618636147612913</v>
      </c>
      <c r="AB21" s="399">
        <f t="shared" si="9"/>
        <v>-26.32584293077025</v>
      </c>
      <c r="AC21" s="399">
        <f t="shared" si="9"/>
        <v>-25.174560572668724</v>
      </c>
      <c r="AD21" s="399">
        <f t="shared" si="10"/>
        <v>-25.071924215425952</v>
      </c>
      <c r="AE21" s="401" t="s">
        <v>502</v>
      </c>
      <c r="AF21" s="10">
        <v>-7.8293369999999998</v>
      </c>
      <c r="AG21" s="28">
        <v>-7.8990235910079996</v>
      </c>
      <c r="AH21" s="10">
        <v>-7.922513527834</v>
      </c>
      <c r="AI21" s="39">
        <v>-77.529793733000005</v>
      </c>
      <c r="AJ21" s="33">
        <v>-77.742185633000005</v>
      </c>
      <c r="AK21" s="399">
        <v>-77.746949434000001</v>
      </c>
    </row>
    <row r="22" spans="1:37" ht="17">
      <c r="A22" t="s">
        <v>17</v>
      </c>
      <c r="B22" s="28">
        <v>-188.49084474934801</v>
      </c>
      <c r="C22" s="28">
        <v>-2600.02825888077</v>
      </c>
      <c r="D22" s="28">
        <v>-189.18700870250001</v>
      </c>
      <c r="E22" s="28">
        <v>-2599.7587504113399</v>
      </c>
      <c r="F22" s="223">
        <v>-189.313960381876</v>
      </c>
      <c r="G22" s="42">
        <v>-2591.7800106363402</v>
      </c>
      <c r="H22" s="223">
        <v>-2594.7282786190008</v>
      </c>
      <c r="I22" s="268">
        <v>-2.9482679826607399</v>
      </c>
      <c r="J22" s="42">
        <v>-2594.8649618693289</v>
      </c>
      <c r="K22" s="4">
        <v>-0.13668325032799999</v>
      </c>
      <c r="M22" t="s">
        <v>499</v>
      </c>
      <c r="N22" s="10">
        <f t="shared" ref="N22:S22" si="26">10*AF6+20*AF9+AF8+2*AF15+2*AF16+2*AF19</f>
        <v>-186.44162900000001</v>
      </c>
      <c r="O22" s="10">
        <f t="shared" si="26"/>
        <v>-186.838245212717</v>
      </c>
      <c r="P22" s="10">
        <f t="shared" si="26"/>
        <v>-187.11000741940401</v>
      </c>
      <c r="Q22" s="10">
        <f t="shared" si="26"/>
        <v>-2618.1395860980001</v>
      </c>
      <c r="R22" s="10">
        <f>10*AJ6+20*AJ9+AJ8+2*AJ15+2*AJ16+2*AJ19</f>
        <v>-2619.9265086169999</v>
      </c>
      <c r="S22" s="10">
        <f t="shared" si="26"/>
        <v>-2619.9583043020002</v>
      </c>
      <c r="T22" s="398"/>
      <c r="U22" s="10">
        <f t="shared" si="1"/>
        <v>2.0492157493480079</v>
      </c>
      <c r="V22" s="10">
        <f t="shared" si="2"/>
        <v>2.3487634897830105</v>
      </c>
      <c r="W22" s="52">
        <f t="shared" si="3"/>
        <v>2.2039529624719876</v>
      </c>
      <c r="X22" s="52">
        <f t="shared" si="4"/>
        <v>0.29954774043500265</v>
      </c>
      <c r="Y22" s="52">
        <f t="shared" si="5"/>
        <v>0.1547372131239797</v>
      </c>
      <c r="Z22" s="169">
        <f t="shared" si="7"/>
        <v>-0.61664648118982035</v>
      </c>
      <c r="AA22" s="354">
        <f t="shared" si="8"/>
        <v>0.61664648118982035</v>
      </c>
      <c r="AB22" s="399">
        <f t="shared" si="9"/>
        <v>-26.359575461659915</v>
      </c>
      <c r="AC22" s="399">
        <f t="shared" si="9"/>
        <v>-25.198229997999078</v>
      </c>
      <c r="AD22" s="399">
        <f t="shared" si="10"/>
        <v>-25.093342432671307</v>
      </c>
      <c r="AE22" s="401" t="s">
        <v>504</v>
      </c>
      <c r="AF22" s="10">
        <v>-10.664311</v>
      </c>
      <c r="AG22" s="28">
        <v>-10.665476995982001</v>
      </c>
      <c r="AH22" s="10">
        <v>-10.722990609969001</v>
      </c>
      <c r="AI22" s="39">
        <v>-109.716915632</v>
      </c>
      <c r="AJ22" s="33">
        <v>-109.980965035</v>
      </c>
      <c r="AK22" s="399">
        <v>-109.987910657</v>
      </c>
    </row>
    <row r="23" spans="1:37" ht="17">
      <c r="A23" t="s">
        <v>18</v>
      </c>
      <c r="B23" s="28">
        <v>-188.47611566352299</v>
      </c>
      <c r="C23" s="28">
        <v>-2600.0386410762599</v>
      </c>
      <c r="D23" s="28">
        <v>-189.17895604273701</v>
      </c>
      <c r="E23" s="28">
        <v>-2599.7663418218899</v>
      </c>
      <c r="F23" s="223">
        <v>-189.30134831741799</v>
      </c>
      <c r="G23" s="42">
        <v>-2591.7923742538801</v>
      </c>
      <c r="H23" s="223">
        <v>-2594.7367730755209</v>
      </c>
      <c r="I23" s="268">
        <v>-2.94439882164074</v>
      </c>
      <c r="J23" s="42">
        <v>-2594.873236224515</v>
      </c>
      <c r="K23" s="4">
        <v>-0.136463148994</v>
      </c>
      <c r="M23" t="s">
        <v>499</v>
      </c>
      <c r="N23" s="10">
        <f t="shared" ref="N23:S23" si="27">10*AF6+20*AF9+AF8+2*AF15+2*AF16+2*AF19</f>
        <v>-186.44162900000001</v>
      </c>
      <c r="O23" s="10">
        <f t="shared" si="27"/>
        <v>-186.838245212717</v>
      </c>
      <c r="P23" s="10">
        <f t="shared" si="27"/>
        <v>-187.11000741940401</v>
      </c>
      <c r="Q23" s="10">
        <f t="shared" si="27"/>
        <v>-2618.1395860980001</v>
      </c>
      <c r="R23" s="10">
        <f>10*AJ6+20*AJ9+AJ8+2*AJ15+2*AJ16+2*AJ19</f>
        <v>-2619.9265086169999</v>
      </c>
      <c r="S23" s="10">
        <f t="shared" si="27"/>
        <v>-2619.9583043020002</v>
      </c>
      <c r="T23" s="398"/>
      <c r="U23" s="10">
        <f t="shared" si="1"/>
        <v>2.0344866635229835</v>
      </c>
      <c r="V23" s="10">
        <f t="shared" si="2"/>
        <v>2.340710830020015</v>
      </c>
      <c r="W23" s="52">
        <f t="shared" si="3"/>
        <v>2.1913408980139764</v>
      </c>
      <c r="X23" s="52">
        <f t="shared" si="4"/>
        <v>0.30622416649703155</v>
      </c>
      <c r="Y23" s="52">
        <f t="shared" si="5"/>
        <v>0.15685423449099289</v>
      </c>
      <c r="Z23" s="169">
        <f t="shared" si="7"/>
        <v>-0.62528925178311823</v>
      </c>
      <c r="AA23" s="354">
        <f t="shared" si="8"/>
        <v>0.62528925178311823</v>
      </c>
      <c r="AB23" s="399">
        <f t="shared" si="9"/>
        <v>-26.347211844120011</v>
      </c>
      <c r="AC23" s="399">
        <f t="shared" si="9"/>
        <v>-25.189735541478967</v>
      </c>
      <c r="AD23" s="399">
        <f t="shared" si="10"/>
        <v>-25.085068077485175</v>
      </c>
      <c r="AE23" s="401" t="s">
        <v>506</v>
      </c>
      <c r="AF23" s="10">
        <v>-9.4758849999999999</v>
      </c>
      <c r="AG23" s="28">
        <v>-9.5052062793350007</v>
      </c>
      <c r="AH23" s="10">
        <v>-9.5484904275510001</v>
      </c>
      <c r="AI23" s="39">
        <v>-94.098669246</v>
      </c>
      <c r="AJ23" s="33">
        <v>-94.359957577000003</v>
      </c>
      <c r="AK23" s="399">
        <v>-94.366385754999996</v>
      </c>
    </row>
    <row r="24" spans="1:37" ht="17">
      <c r="A24" t="s">
        <v>19</v>
      </c>
      <c r="B24" s="28">
        <v>-188.51173127714301</v>
      </c>
      <c r="C24" s="28">
        <v>-2600.05030430336</v>
      </c>
      <c r="D24" s="28">
        <v>-189.196109515297</v>
      </c>
      <c r="E24" s="28">
        <v>-2599.7783026079801</v>
      </c>
      <c r="F24" s="223">
        <v>-189.33267215599199</v>
      </c>
      <c r="G24" s="42">
        <v>-2591.8065981331802</v>
      </c>
      <c r="H24" s="223">
        <v>-2594.7507814933956</v>
      </c>
      <c r="I24" s="268">
        <v>-2.9441833602153298</v>
      </c>
      <c r="J24" s="42">
        <v>-2594.8865849656618</v>
      </c>
      <c r="K24" s="4">
        <v>-0.13580347226600001</v>
      </c>
      <c r="M24" t="s">
        <v>499</v>
      </c>
      <c r="N24" s="10">
        <f t="shared" ref="N24:S24" si="28">10*AF6+20*AF9+AF8+2*AF15+2*AF16+2*AF19</f>
        <v>-186.44162900000001</v>
      </c>
      <c r="O24" s="10">
        <f t="shared" si="28"/>
        <v>-186.838245212717</v>
      </c>
      <c r="P24" s="10">
        <f t="shared" si="28"/>
        <v>-187.11000741940401</v>
      </c>
      <c r="Q24" s="10">
        <f t="shared" si="28"/>
        <v>-2618.1395860980001</v>
      </c>
      <c r="R24" s="10">
        <f>10*AJ6+20*AJ9+AJ8+2*AJ15+2*AJ16+2*AJ19</f>
        <v>-2619.9265086169999</v>
      </c>
      <c r="S24" s="10">
        <f t="shared" si="28"/>
        <v>-2619.9583043020002</v>
      </c>
      <c r="T24" s="398"/>
      <c r="U24" s="10">
        <f t="shared" si="1"/>
        <v>2.0701022771430075</v>
      </c>
      <c r="V24" s="10">
        <f t="shared" si="2"/>
        <v>2.3578643025799977</v>
      </c>
      <c r="W24" s="52">
        <f t="shared" si="3"/>
        <v>2.2226647365879728</v>
      </c>
      <c r="X24" s="52">
        <f t="shared" si="4"/>
        <v>0.28776202543699014</v>
      </c>
      <c r="Y24" s="52">
        <f t="shared" si="5"/>
        <v>0.15256245944496527</v>
      </c>
      <c r="Z24" s="169">
        <f t="shared" si="7"/>
        <v>-0.60850417715008598</v>
      </c>
      <c r="AA24" s="354">
        <f t="shared" si="8"/>
        <v>0.60850417715008598</v>
      </c>
      <c r="AB24" s="399">
        <f t="shared" si="9"/>
        <v>-26.332987964819949</v>
      </c>
      <c r="AC24" s="399">
        <f t="shared" si="9"/>
        <v>-25.175727123604247</v>
      </c>
      <c r="AD24" s="399">
        <f t="shared" si="10"/>
        <v>-25.071719336338447</v>
      </c>
      <c r="AE24" s="401" t="s">
        <v>508</v>
      </c>
      <c r="AF24" s="10">
        <v>-37.85528</v>
      </c>
      <c r="AG24" s="28">
        <v>-38.15065413688</v>
      </c>
      <c r="AH24" s="10">
        <v>-38.115215695217998</v>
      </c>
      <c r="AI24" s="39">
        <v>-759.62861601500003</v>
      </c>
      <c r="AJ24" s="33">
        <v>-759.81153888300003</v>
      </c>
      <c r="AK24" s="399">
        <v>-759.81547365500001</v>
      </c>
    </row>
    <row r="25" spans="1:37" ht="17">
      <c r="A25" t="s">
        <v>20</v>
      </c>
      <c r="B25" s="28">
        <v>-188.450620323034</v>
      </c>
      <c r="C25" s="28">
        <v>-2600.01668230931</v>
      </c>
      <c r="D25" s="28">
        <v>-189.17915359060501</v>
      </c>
      <c r="E25" s="28">
        <v>-2599.7427600062101</v>
      </c>
      <c r="F25" s="223">
        <v>-189.297474171251</v>
      </c>
      <c r="G25" s="42">
        <v>-2591.7372972546</v>
      </c>
      <c r="H25" s="223">
        <v>-2594.7023748939637</v>
      </c>
      <c r="I25" s="268">
        <v>-2.9650776393635998</v>
      </c>
      <c r="J25" s="42">
        <v>-2594.8441022625807</v>
      </c>
      <c r="K25" s="4">
        <v>-0.141727368617</v>
      </c>
      <c r="M25" t="s">
        <v>499</v>
      </c>
      <c r="N25" s="10">
        <f t="shared" ref="N25:S25" si="29">10*AF6+20*AF9+AF8+2*AF15+2*AF16+2*AF19</f>
        <v>-186.44162900000001</v>
      </c>
      <c r="O25" s="10">
        <f t="shared" si="29"/>
        <v>-186.838245212717</v>
      </c>
      <c r="P25" s="10">
        <f t="shared" si="29"/>
        <v>-187.11000741940401</v>
      </c>
      <c r="Q25" s="10">
        <f t="shared" si="29"/>
        <v>-2618.1395860980001</v>
      </c>
      <c r="R25" s="10">
        <f>10*AJ6+20*AJ9+AJ8+2*AJ15+2*AJ16+2*AJ19</f>
        <v>-2619.9265086169999</v>
      </c>
      <c r="S25" s="10">
        <f t="shared" si="29"/>
        <v>-2619.9583043020002</v>
      </c>
      <c r="T25" s="398"/>
      <c r="U25" s="10">
        <f t="shared" si="1"/>
        <v>2.008991323033996</v>
      </c>
      <c r="V25" s="10">
        <f t="shared" si="2"/>
        <v>2.3409083778880131</v>
      </c>
      <c r="W25" s="52">
        <f t="shared" si="3"/>
        <v>2.1874667518469835</v>
      </c>
      <c r="X25" s="52">
        <f t="shared" si="4"/>
        <v>0.33191705485401712</v>
      </c>
      <c r="Y25" s="52">
        <f t="shared" si="5"/>
        <v>0.1784754288129875</v>
      </c>
      <c r="Z25" s="169">
        <f t="shared" si="7"/>
        <v>-0.71065538348720192</v>
      </c>
      <c r="AA25" s="354">
        <f t="shared" si="8"/>
        <v>0.71065538348720192</v>
      </c>
      <c r="AB25" s="399">
        <f t="shared" si="9"/>
        <v>-26.402288843400129</v>
      </c>
      <c r="AC25" s="399">
        <f t="shared" si="9"/>
        <v>-25.224133723036175</v>
      </c>
      <c r="AD25" s="399">
        <f t="shared" si="10"/>
        <v>-25.114202039419524</v>
      </c>
      <c r="AE25" s="401" t="s">
        <v>510</v>
      </c>
      <c r="AF25" s="10">
        <v>-20.304292</v>
      </c>
      <c r="AG25" s="28">
        <v>-20.339237034966999</v>
      </c>
      <c r="AH25" s="10">
        <v>-20.350240103602001</v>
      </c>
      <c r="AI25" s="39">
        <v>-288.75312847599997</v>
      </c>
      <c r="AJ25" s="33">
        <v>-288.81459014500001</v>
      </c>
      <c r="AK25" s="399">
        <v>-288.81556738500001</v>
      </c>
    </row>
    <row r="26" spans="1:37" ht="17">
      <c r="A26" t="s">
        <v>21</v>
      </c>
      <c r="B26" s="28">
        <v>-244.70082893233601</v>
      </c>
      <c r="C26" s="28">
        <v>-2629.0382105972599</v>
      </c>
      <c r="D26" s="28">
        <v>-246.13458872407799</v>
      </c>
      <c r="E26" s="28">
        <v>-2628.6869345025598</v>
      </c>
      <c r="F26" s="223">
        <v>-245.98852529931401</v>
      </c>
      <c r="G26" s="42">
        <v>-2616.6651767304302</v>
      </c>
      <c r="H26" s="223">
        <v>-2621.960631465663</v>
      </c>
      <c r="I26" s="268">
        <v>-5.2954547352330001</v>
      </c>
      <c r="J26" s="42">
        <v>-2622.22150273844</v>
      </c>
      <c r="K26" s="4">
        <v>-0.26087127277700001</v>
      </c>
      <c r="M26" t="s">
        <v>512</v>
      </c>
      <c r="N26" s="10">
        <f t="shared" ref="N26:S26" si="30">29*AF6+33*AF9+AF8+3*AF15+AF16</f>
        <v>-240.06331300000002</v>
      </c>
      <c r="O26" s="10">
        <f t="shared" si="30"/>
        <v>-240.70359508006399</v>
      </c>
      <c r="P26" s="10">
        <f t="shared" si="30"/>
        <v>-241.04963727203699</v>
      </c>
      <c r="Q26" s="10">
        <f t="shared" si="30"/>
        <v>-2623.1994661409999</v>
      </c>
      <c r="R26" s="10">
        <f>29*AJ6+33*AJ9+AJ8+3*AJ15+AJ16</f>
        <v>-2625.9769498700002</v>
      </c>
      <c r="S26" s="10">
        <f t="shared" si="30"/>
        <v>-2626.0208393950002</v>
      </c>
      <c r="T26" s="398"/>
      <c r="U26" s="10">
        <f t="shared" si="1"/>
        <v>4.6375159323359867</v>
      </c>
      <c r="V26" s="10">
        <f t="shared" si="2"/>
        <v>5.430993644013995</v>
      </c>
      <c r="W26" s="52">
        <f t="shared" si="3"/>
        <v>4.9388880272770166</v>
      </c>
      <c r="X26" s="52">
        <f t="shared" si="4"/>
        <v>0.79347771167800829</v>
      </c>
      <c r="Y26" s="52">
        <f t="shared" si="5"/>
        <v>0.3013720949410299</v>
      </c>
      <c r="Z26" s="169">
        <f t="shared" si="7"/>
        <v>-7.9322292858849979</v>
      </c>
      <c r="AA26" s="354">
        <f t="shared" si="8"/>
        <v>7.9322292858849979</v>
      </c>
      <c r="AB26" s="399">
        <f t="shared" si="9"/>
        <v>-6.5342894105697269</v>
      </c>
      <c r="AC26" s="399">
        <f t="shared" si="9"/>
        <v>-4.0163184043371984</v>
      </c>
      <c r="AD26" s="399">
        <f t="shared" si="10"/>
        <v>-3.7993366565601718</v>
      </c>
      <c r="AE26" s="401" t="s">
        <v>513</v>
      </c>
      <c r="AF26" s="10">
        <v>-6.077261</v>
      </c>
      <c r="AG26" s="28">
        <v>-6.1655202784830001</v>
      </c>
      <c r="AH26" s="10">
        <v>-6.1741207576030002</v>
      </c>
      <c r="AI26" s="39">
        <v>-56.285806862999998</v>
      </c>
      <c r="AJ26" s="33">
        <v>-56.463925248999999</v>
      </c>
      <c r="AK26" s="399">
        <v>-56.469270440999999</v>
      </c>
    </row>
    <row r="27" spans="1:37" ht="17">
      <c r="A27" t="s">
        <v>22</v>
      </c>
      <c r="B27" s="28">
        <v>-244.74225182555199</v>
      </c>
      <c r="C27" s="28">
        <v>-2629.0371250099302</v>
      </c>
      <c r="D27" s="28">
        <v>-246.144858240838</v>
      </c>
      <c r="E27" s="28">
        <v>-2628.6841279248001</v>
      </c>
      <c r="F27" s="223">
        <v>-246.01633307153699</v>
      </c>
      <c r="G27" s="42">
        <v>-2616.6682896728098</v>
      </c>
      <c r="H27" s="223">
        <v>-2621.9664929304176</v>
      </c>
      <c r="I27" s="268">
        <v>-5.2982032576079998</v>
      </c>
      <c r="J27" s="42">
        <v>-2622.2288787153307</v>
      </c>
      <c r="K27" s="4">
        <v>-0.26238578491300002</v>
      </c>
      <c r="M27" t="s">
        <v>512</v>
      </c>
      <c r="N27" s="10">
        <f t="shared" ref="N27:S27" si="31">29*AF6+33*AF9+AF8+3*AF15+AF16</f>
        <v>-240.06331300000002</v>
      </c>
      <c r="O27" s="10">
        <f t="shared" si="31"/>
        <v>-240.70359508006399</v>
      </c>
      <c r="P27" s="10">
        <f t="shared" si="31"/>
        <v>-241.04963727203699</v>
      </c>
      <c r="Q27" s="10">
        <f t="shared" si="31"/>
        <v>-2623.1994661409999</v>
      </c>
      <c r="R27" s="10">
        <f>29*AJ6+33*AJ9+AJ8+3*AJ15+AJ16</f>
        <v>-2625.9769498700002</v>
      </c>
      <c r="S27" s="10">
        <f t="shared" si="31"/>
        <v>-2626.0208393950002</v>
      </c>
      <c r="T27" s="398"/>
      <c r="U27" s="10">
        <f t="shared" si="1"/>
        <v>4.6789388255519668</v>
      </c>
      <c r="V27" s="10">
        <f t="shared" si="2"/>
        <v>5.4412631607740138</v>
      </c>
      <c r="W27" s="52">
        <f t="shared" si="3"/>
        <v>4.9666957995000018</v>
      </c>
      <c r="X27" s="52">
        <f t="shared" si="4"/>
        <v>0.76232433522204701</v>
      </c>
      <c r="Y27" s="52">
        <f t="shared" si="5"/>
        <v>0.28775697394803501</v>
      </c>
      <c r="Z27" s="169">
        <f t="shared" si="7"/>
        <v>-7.5886064824151944</v>
      </c>
      <c r="AA27" s="354">
        <f t="shared" si="8"/>
        <v>7.5886064824151944</v>
      </c>
      <c r="AB27" s="399">
        <f t="shared" si="9"/>
        <v>-6.5311764681900968</v>
      </c>
      <c r="AC27" s="399">
        <f t="shared" si="9"/>
        <v>-4.010456939582582</v>
      </c>
      <c r="AD27" s="399">
        <f t="shared" si="10"/>
        <v>-3.7919606796695007</v>
      </c>
      <c r="AE27" s="401" t="s">
        <v>515</v>
      </c>
      <c r="AF27" s="10">
        <v>-41.028041000000002</v>
      </c>
      <c r="AG27" s="28">
        <v>-41.126550996375002</v>
      </c>
      <c r="AH27" s="10">
        <v>-41.153464332155998</v>
      </c>
      <c r="AI27" s="39">
        <v>-848.28729238899996</v>
      </c>
      <c r="AJ27" s="33">
        <v>-848.48118617600005</v>
      </c>
      <c r="AK27" s="399">
        <v>-848.48559938799997</v>
      </c>
    </row>
    <row r="28" spans="1:37" ht="17">
      <c r="A28" t="s">
        <v>23</v>
      </c>
      <c r="B28" s="28">
        <v>-244.71835775474901</v>
      </c>
      <c r="C28" s="28">
        <v>-2628.9909720647101</v>
      </c>
      <c r="D28" s="28">
        <v>-246.12268037730101</v>
      </c>
      <c r="E28" s="28">
        <v>-2628.6336902488201</v>
      </c>
      <c r="F28" s="223">
        <v>-245.988783420662</v>
      </c>
      <c r="G28" s="42">
        <v>-2616.6355726697502</v>
      </c>
      <c r="H28" s="223">
        <v>-2621.909131701952</v>
      </c>
      <c r="I28" s="268">
        <v>-5.2735590322019998</v>
      </c>
      <c r="J28" s="42">
        <v>-2622.1700294255852</v>
      </c>
      <c r="K28" s="4">
        <v>-0.26089772363300001</v>
      </c>
      <c r="M28" t="s">
        <v>512</v>
      </c>
      <c r="N28" s="10">
        <f t="shared" ref="N28:S28" si="32">29*AF6+33*AF9+AF8+3*AF15+AF16</f>
        <v>-240.06331300000002</v>
      </c>
      <c r="O28" s="10">
        <f t="shared" si="32"/>
        <v>-240.70359508006399</v>
      </c>
      <c r="P28" s="10">
        <f t="shared" si="32"/>
        <v>-241.04963727203699</v>
      </c>
      <c r="Q28" s="10">
        <f t="shared" si="32"/>
        <v>-2623.1994661409999</v>
      </c>
      <c r="R28" s="10">
        <f>29*AJ6+33*AJ9+AJ8+3*AJ15+AJ16</f>
        <v>-2625.9769498700002</v>
      </c>
      <c r="S28" s="10">
        <f t="shared" si="32"/>
        <v>-2626.0208393950002</v>
      </c>
      <c r="T28" s="398"/>
      <c r="U28" s="10">
        <f t="shared" si="1"/>
        <v>4.6550447547489853</v>
      </c>
      <c r="V28" s="10">
        <f t="shared" si="2"/>
        <v>5.419085297237018</v>
      </c>
      <c r="W28" s="52">
        <f t="shared" si="3"/>
        <v>4.9391461486250137</v>
      </c>
      <c r="X28" s="52">
        <f t="shared" si="4"/>
        <v>0.76404054248803277</v>
      </c>
      <c r="Y28" s="52">
        <f t="shared" si="5"/>
        <v>0.2841013938760284</v>
      </c>
      <c r="Z28" s="169">
        <f t="shared" si="7"/>
        <v>-7.3777048499536928</v>
      </c>
      <c r="AA28" s="354">
        <f t="shared" si="8"/>
        <v>7.3777048499536928</v>
      </c>
      <c r="AB28" s="399">
        <f t="shared" si="9"/>
        <v>-6.5638934712496848</v>
      </c>
      <c r="AC28" s="399">
        <f t="shared" si="9"/>
        <v>-4.0678181680482339</v>
      </c>
      <c r="AD28" s="399">
        <f t="shared" si="10"/>
        <v>-3.8508099694149678</v>
      </c>
      <c r="AE28" s="401" t="s">
        <v>517</v>
      </c>
      <c r="AF28" s="10">
        <v>-6.9222849999999996</v>
      </c>
      <c r="AG28" s="28">
        <v>-7.0425925544229999</v>
      </c>
      <c r="AH28" s="10">
        <v>-7.0280138279889997</v>
      </c>
      <c r="AI28" s="39">
        <v>-66.315258288999999</v>
      </c>
      <c r="AJ28" s="33">
        <v>-66.510204200999993</v>
      </c>
      <c r="AK28" s="399">
        <v>-66.515648872</v>
      </c>
    </row>
    <row r="29" spans="1:37" ht="17">
      <c r="A29" t="s">
        <v>24</v>
      </c>
      <c r="B29" s="28">
        <v>-244.617290810551</v>
      </c>
      <c r="C29" s="28">
        <v>-2629.0018767594001</v>
      </c>
      <c r="D29" s="28">
        <v>-246.05050821750899</v>
      </c>
      <c r="E29" s="28">
        <v>-2628.6208900624501</v>
      </c>
      <c r="F29" s="223">
        <v>-245.93721279660099</v>
      </c>
      <c r="G29" s="42">
        <v>-2616.5762808632298</v>
      </c>
      <c r="H29" s="223">
        <v>-2621.9205718288827</v>
      </c>
      <c r="I29" s="268">
        <v>-5.3442909656530002</v>
      </c>
      <c r="J29" s="42">
        <v>-2622.2001482216115</v>
      </c>
      <c r="K29" s="4">
        <v>-0.27957639272899998</v>
      </c>
      <c r="M29" t="s">
        <v>512</v>
      </c>
      <c r="N29" s="10">
        <f t="shared" ref="N29:S29" si="33">29*AF6+33*AF9+AF8+3*AF15+AF16</f>
        <v>-240.06331300000002</v>
      </c>
      <c r="O29" s="10">
        <f t="shared" si="33"/>
        <v>-240.70359508006399</v>
      </c>
      <c r="P29" s="10">
        <f t="shared" si="33"/>
        <v>-241.04963727203699</v>
      </c>
      <c r="Q29" s="10">
        <f t="shared" si="33"/>
        <v>-2623.1994661409999</v>
      </c>
      <c r="R29" s="10">
        <f>29*AJ6+33*AJ9+AJ8+3*AJ15+AJ16</f>
        <v>-2625.9769498700002</v>
      </c>
      <c r="S29" s="10">
        <f t="shared" si="33"/>
        <v>-2626.0208393950002</v>
      </c>
      <c r="T29" s="398"/>
      <c r="U29" s="10">
        <f t="shared" si="1"/>
        <v>4.5539778105509754</v>
      </c>
      <c r="V29" s="10">
        <f t="shared" si="2"/>
        <v>5.3469131374450001</v>
      </c>
      <c r="W29" s="52">
        <f t="shared" si="3"/>
        <v>4.8875755245639994</v>
      </c>
      <c r="X29" s="52">
        <f t="shared" si="4"/>
        <v>0.79293532689402468</v>
      </c>
      <c r="Y29" s="52">
        <f t="shared" si="5"/>
        <v>0.33359771401302396</v>
      </c>
      <c r="Z29" s="169">
        <f t="shared" si="7"/>
        <v>-8.7313446409002822</v>
      </c>
      <c r="AA29" s="354">
        <f t="shared" si="8"/>
        <v>8.7313446409002822</v>
      </c>
      <c r="AB29" s="399">
        <f t="shared" si="9"/>
        <v>-6.6231852777700624</v>
      </c>
      <c r="AC29" s="399">
        <f t="shared" si="9"/>
        <v>-4.0563780411175685</v>
      </c>
      <c r="AD29" s="399">
        <f t="shared" si="10"/>
        <v>-3.8206911733886955</v>
      </c>
      <c r="AE29" s="403"/>
      <c r="AF29" s="404"/>
      <c r="AG29" s="398"/>
      <c r="AH29" s="398"/>
      <c r="AI29" s="58"/>
      <c r="AJ29" s="58"/>
      <c r="AK29" s="58"/>
    </row>
    <row r="30" spans="1:37" ht="17">
      <c r="A30" t="s">
        <v>25</v>
      </c>
      <c r="B30" s="28">
        <v>-244.70082892555499</v>
      </c>
      <c r="C30" s="28">
        <v>-2629.03823505952</v>
      </c>
      <c r="D30" s="28">
        <v>-246.134564626235</v>
      </c>
      <c r="E30" s="28">
        <v>-2628.6869561847102</v>
      </c>
      <c r="F30" s="223">
        <v>-245.98853565403701</v>
      </c>
      <c r="G30" s="42">
        <v>-2616.6651766976802</v>
      </c>
      <c r="H30" s="223">
        <v>-2621.9606314342491</v>
      </c>
      <c r="I30" s="268">
        <v>-5.2954547365689999</v>
      </c>
      <c r="J30" s="42">
        <v>-2622.2215027072011</v>
      </c>
      <c r="K30" s="4">
        <v>-0.26087127295200002</v>
      </c>
      <c r="M30" t="s">
        <v>512</v>
      </c>
      <c r="N30" s="10">
        <f t="shared" ref="N30:S30" si="34">29*AF6+33*AF9+AF8+3*AF15+AF16</f>
        <v>-240.06331300000002</v>
      </c>
      <c r="O30" s="10">
        <f t="shared" si="34"/>
        <v>-240.70359508006399</v>
      </c>
      <c r="P30" s="10">
        <f t="shared" si="34"/>
        <v>-241.04963727203699</v>
      </c>
      <c r="Q30" s="10">
        <f t="shared" si="34"/>
        <v>-2623.1994661409999</v>
      </c>
      <c r="R30" s="10">
        <f>29*AJ6+33*AJ9+AJ8+3*AJ15+AJ16</f>
        <v>-2625.9769498700002</v>
      </c>
      <c r="S30" s="10">
        <f t="shared" si="34"/>
        <v>-2626.0208393950002</v>
      </c>
      <c r="T30" s="398"/>
      <c r="U30" s="10">
        <f t="shared" si="1"/>
        <v>4.6375159255549647</v>
      </c>
      <c r="V30" s="10">
        <f t="shared" si="2"/>
        <v>5.4309695461710135</v>
      </c>
      <c r="W30" s="52">
        <f t="shared" si="3"/>
        <v>4.9388983820000192</v>
      </c>
      <c r="X30" s="52">
        <f t="shared" si="4"/>
        <v>0.79345362061604874</v>
      </c>
      <c r="Y30" s="52">
        <f t="shared" si="5"/>
        <v>0.30138245644505446</v>
      </c>
      <c r="Z30" s="169">
        <f t="shared" si="7"/>
        <v>-7.9325019394278939</v>
      </c>
      <c r="AA30" s="354">
        <f t="shared" si="8"/>
        <v>7.9325019394278939</v>
      </c>
      <c r="AB30" s="399">
        <f t="shared" si="9"/>
        <v>-6.5342894433197216</v>
      </c>
      <c r="AC30" s="399">
        <f t="shared" si="9"/>
        <v>-4.0163184357511454</v>
      </c>
      <c r="AD30" s="399">
        <f t="shared" si="10"/>
        <v>-3.7993366877990411</v>
      </c>
      <c r="AE30" s="403"/>
      <c r="AF30" s="405"/>
      <c r="AG30" s="28"/>
      <c r="AH30" s="405"/>
      <c r="AI30" s="127"/>
      <c r="AJ30" s="127"/>
      <c r="AK30" s="127"/>
    </row>
    <row r="31" spans="1:37" ht="17">
      <c r="A31" t="s">
        <v>26</v>
      </c>
      <c r="B31" s="28">
        <v>-244.615886121247</v>
      </c>
      <c r="C31" s="28">
        <v>-2628.99502358584</v>
      </c>
      <c r="D31" s="28">
        <v>-246.052900084779</v>
      </c>
      <c r="E31" s="28">
        <v>-2628.6297062405602</v>
      </c>
      <c r="F31" s="223">
        <v>-245.93093788575101</v>
      </c>
      <c r="G31" s="42">
        <v>-2616.5880974572201</v>
      </c>
      <c r="H31" s="223">
        <v>-2621.9077866068051</v>
      </c>
      <c r="I31" s="268">
        <v>-5.3196891495849998</v>
      </c>
      <c r="J31" s="42">
        <v>-2622.1759364369191</v>
      </c>
      <c r="K31" s="4">
        <v>-0.26814983011400001</v>
      </c>
      <c r="M31" t="s">
        <v>512</v>
      </c>
      <c r="N31" s="10">
        <f t="shared" ref="N31:S31" si="35">29*AF6+33*AF9+AF8+3*AF15+AF16</f>
        <v>-240.06331300000002</v>
      </c>
      <c r="O31" s="10">
        <f t="shared" si="35"/>
        <v>-240.70359508006399</v>
      </c>
      <c r="P31" s="10">
        <f t="shared" si="35"/>
        <v>-241.04963727203699</v>
      </c>
      <c r="Q31" s="10">
        <f t="shared" si="35"/>
        <v>-2623.1994661409999</v>
      </c>
      <c r="R31" s="10">
        <f>29*AJ6+33*AJ9+AJ8+3*AJ15+AJ16</f>
        <v>-2625.9769498700002</v>
      </c>
      <c r="S31" s="10">
        <f t="shared" si="35"/>
        <v>-2626.0208393950002</v>
      </c>
      <c r="T31" s="398"/>
      <c r="U31" s="10">
        <f t="shared" si="1"/>
        <v>4.5525731212469793</v>
      </c>
      <c r="V31" s="10">
        <f t="shared" si="2"/>
        <v>5.3493050047150064</v>
      </c>
      <c r="W31" s="52">
        <f t="shared" si="3"/>
        <v>4.8813006137140178</v>
      </c>
      <c r="X31" s="52">
        <f t="shared" si="4"/>
        <v>0.79673188346802704</v>
      </c>
      <c r="Y31" s="52">
        <f t="shared" si="5"/>
        <v>0.32872749246703847</v>
      </c>
      <c r="Z31" s="169">
        <f t="shared" si="7"/>
        <v>-8.5496954292729193</v>
      </c>
      <c r="AA31" s="354">
        <f t="shared" si="8"/>
        <v>8.5496954292729193</v>
      </c>
      <c r="AB31" s="399">
        <f t="shared" si="9"/>
        <v>-6.6113686837798014</v>
      </c>
      <c r="AC31" s="399">
        <f t="shared" si="9"/>
        <v>-4.0691632631951506</v>
      </c>
      <c r="AD31" s="399">
        <f t="shared" si="10"/>
        <v>-3.8449029580810929</v>
      </c>
      <c r="AE31" s="403"/>
      <c r="AF31" s="405"/>
      <c r="AG31" s="405"/>
      <c r="AH31" s="405"/>
      <c r="AI31" s="127"/>
      <c r="AJ31" s="127"/>
      <c r="AK31" s="127"/>
    </row>
    <row r="32" spans="1:37" ht="17">
      <c r="A32" t="s">
        <v>27</v>
      </c>
      <c r="B32" s="28">
        <v>-137.458896331868</v>
      </c>
      <c r="C32" s="28">
        <v>-1032.1466013153599</v>
      </c>
      <c r="D32" s="28">
        <v>-138.23017492849101</v>
      </c>
      <c r="E32" s="28">
        <v>-1031.9879207983399</v>
      </c>
      <c r="F32" s="223">
        <v>-138.14658796911999</v>
      </c>
      <c r="G32" s="305">
        <v>-1024.38777136</v>
      </c>
      <c r="H32" s="223">
        <v>-1027.849811820194</v>
      </c>
      <c r="I32" s="268">
        <v>-3.4623755797840001</v>
      </c>
      <c r="J32" s="305">
        <v>-1027.9873031098909</v>
      </c>
      <c r="K32" s="4">
        <v>-0.137491289697</v>
      </c>
      <c r="M32" t="s">
        <v>523</v>
      </c>
      <c r="N32" s="10">
        <f t="shared" ref="N32:S32" si="36">15*AF6+36*AF9+4*AF15+AF13+AF14</f>
        <v>-134.24800399999998</v>
      </c>
      <c r="O32" s="10">
        <f t="shared" si="36"/>
        <v>-134.60680755464398</v>
      </c>
      <c r="P32" s="10">
        <f t="shared" si="36"/>
        <v>-134.890465394475</v>
      </c>
      <c r="Q32" s="10">
        <f t="shared" si="36"/>
        <v>-1018.0398588560001</v>
      </c>
      <c r="R32" s="10">
        <f t="shared" si="36"/>
        <v>-1019.603787342</v>
      </c>
      <c r="S32" s="10">
        <f t="shared" si="36"/>
        <v>-1019.626209036</v>
      </c>
      <c r="T32" s="398"/>
      <c r="U32" s="10">
        <f t="shared" si="1"/>
        <v>3.210892331868024</v>
      </c>
      <c r="V32" s="10">
        <f t="shared" si="2"/>
        <v>3.6233673738470316</v>
      </c>
      <c r="W32" s="52">
        <f t="shared" si="3"/>
        <v>3.2561225746449907</v>
      </c>
      <c r="X32" s="52">
        <f t="shared" si="4"/>
        <v>0.41247504197900753</v>
      </c>
      <c r="Y32" s="52">
        <f t="shared" si="5"/>
        <v>4.5230242776966634E-2</v>
      </c>
      <c r="Z32" s="169">
        <f t="shared" si="7"/>
        <v>0.54096081657789585</v>
      </c>
      <c r="AA32" s="354">
        <f t="shared" si="8"/>
        <v>0.54096081657789585</v>
      </c>
      <c r="AB32" s="399">
        <f t="shared" si="9"/>
        <v>6.3479125039998507</v>
      </c>
      <c r="AC32" s="399">
        <f t="shared" si="9"/>
        <v>8.2460244781939309</v>
      </c>
      <c r="AD32" s="399">
        <f t="shared" si="10"/>
        <v>8.3610940738909676</v>
      </c>
      <c r="AE32" s="403"/>
      <c r="AF32" s="405"/>
      <c r="AG32" s="405"/>
      <c r="AH32" s="405"/>
      <c r="AI32" s="127"/>
      <c r="AJ32" s="127"/>
      <c r="AK32" s="127"/>
    </row>
    <row r="33" spans="1:37" ht="17">
      <c r="A33" t="s">
        <v>28</v>
      </c>
      <c r="B33" s="28">
        <v>-150.857727154972</v>
      </c>
      <c r="C33" s="28">
        <v>-1145.5222394500099</v>
      </c>
      <c r="D33" s="28">
        <v>-151.75674339345201</v>
      </c>
      <c r="E33" s="28">
        <v>-1145.3325992074399</v>
      </c>
      <c r="F33" s="223">
        <v>-151.67258194384999</v>
      </c>
      <c r="G33" s="305">
        <v>-1136.98833595</v>
      </c>
      <c r="H33" s="223">
        <v>-1140.7610260412409</v>
      </c>
      <c r="I33" s="268">
        <v>-3.7731349769609999</v>
      </c>
      <c r="J33" s="305">
        <v>-1140.9174696572479</v>
      </c>
      <c r="K33" s="4">
        <v>-0.15644361600699999</v>
      </c>
      <c r="M33" t="s">
        <v>525</v>
      </c>
      <c r="N33" s="10">
        <f t="shared" ref="N33:S33" si="37">16*AF6+36*AF9+4*AF15+AF13+AF14+AF16</f>
        <v>-147.542497</v>
      </c>
      <c r="O33" s="10">
        <f t="shared" si="37"/>
        <v>-147.95416880700398</v>
      </c>
      <c r="P33" s="10">
        <f t="shared" si="37"/>
        <v>-148.25486703296701</v>
      </c>
      <c r="Q33" s="10">
        <f t="shared" si="37"/>
        <v>-1145.516839267</v>
      </c>
      <c r="R33" s="10">
        <f t="shared" si="37"/>
        <v>-1147.4011496780001</v>
      </c>
      <c r="S33" s="10">
        <f t="shared" si="37"/>
        <v>-1147.4303503439999</v>
      </c>
      <c r="T33" s="398"/>
      <c r="U33" s="10">
        <f t="shared" si="1"/>
        <v>3.3152301549719994</v>
      </c>
      <c r="V33" s="10">
        <f t="shared" si="2"/>
        <v>3.8025745864480314</v>
      </c>
      <c r="W33" s="52">
        <f t="shared" si="3"/>
        <v>3.4177149108829781</v>
      </c>
      <c r="X33" s="52">
        <f t="shared" si="4"/>
        <v>0.48734443147603201</v>
      </c>
      <c r="Y33" s="52">
        <f t="shared" si="5"/>
        <v>0.10248475591097872</v>
      </c>
      <c r="Z33" s="169">
        <f t="shared" si="7"/>
        <v>-1.5735702961585989</v>
      </c>
      <c r="AA33" s="354">
        <f t="shared" si="8"/>
        <v>1.5735702961585989</v>
      </c>
      <c r="AB33" s="399">
        <f t="shared" si="9"/>
        <v>-8.5285033170000588</v>
      </c>
      <c r="AC33" s="399">
        <f t="shared" si="9"/>
        <v>-6.6401236367591991</v>
      </c>
      <c r="AD33" s="399">
        <f t="shared" si="10"/>
        <v>-6.5128806867519415</v>
      </c>
      <c r="AE33" s="403"/>
      <c r="AF33" s="405"/>
      <c r="AG33" s="405"/>
      <c r="AH33" s="405"/>
      <c r="AI33" s="127"/>
      <c r="AJ33" s="127"/>
      <c r="AK33" s="127"/>
    </row>
    <row r="34" spans="1:37" ht="17">
      <c r="A34" t="s">
        <v>29</v>
      </c>
      <c r="B34" s="28">
        <v>-150.82101908179001</v>
      </c>
      <c r="C34" s="28">
        <v>-1145.5177234682601</v>
      </c>
      <c r="D34" s="28">
        <v>-151.72512273094901</v>
      </c>
      <c r="E34" s="28">
        <v>-1145.3346345263601</v>
      </c>
      <c r="F34" s="223">
        <v>-151.63148052051699</v>
      </c>
      <c r="G34" s="305">
        <v>-1137.00388266</v>
      </c>
      <c r="H34" s="223">
        <v>-1140.7694344096449</v>
      </c>
      <c r="I34" s="268">
        <v>-3.766026057655</v>
      </c>
      <c r="J34" s="305">
        <v>-1140.9229857283979</v>
      </c>
      <c r="K34" s="4">
        <v>-0.15355131875299999</v>
      </c>
      <c r="M34" t="s">
        <v>525</v>
      </c>
      <c r="N34" s="10">
        <f t="shared" ref="N34:S34" si="38">16*AF6+36*AF9+4*AF15+AF13+AF14+AF16</f>
        <v>-147.542497</v>
      </c>
      <c r="O34" s="10">
        <f t="shared" si="38"/>
        <v>-147.95416880700398</v>
      </c>
      <c r="P34" s="10">
        <f t="shared" si="38"/>
        <v>-148.25486703296701</v>
      </c>
      <c r="Q34" s="10">
        <f t="shared" si="38"/>
        <v>-1145.516839267</v>
      </c>
      <c r="R34" s="10">
        <f t="shared" si="38"/>
        <v>-1147.4011496780001</v>
      </c>
      <c r="S34" s="10">
        <f t="shared" si="38"/>
        <v>-1147.4303503439999</v>
      </c>
      <c r="T34" s="398"/>
      <c r="U34" s="10">
        <f t="shared" si="1"/>
        <v>3.2785220817900154</v>
      </c>
      <c r="V34" s="10">
        <f t="shared" si="2"/>
        <v>3.7709539239450294</v>
      </c>
      <c r="W34" s="52">
        <f t="shared" si="3"/>
        <v>3.3766134875499745</v>
      </c>
      <c r="X34" s="52">
        <f t="shared" si="4"/>
        <v>0.49243184215501401</v>
      </c>
      <c r="Y34" s="52">
        <f t="shared" si="5"/>
        <v>9.8091405759959116E-2</v>
      </c>
      <c r="Z34" s="169">
        <f t="shared" si="7"/>
        <v>-1.507390649738237</v>
      </c>
      <c r="AA34" s="354">
        <f t="shared" si="8"/>
        <v>1.507390649738237</v>
      </c>
      <c r="AB34" s="399">
        <f t="shared" si="9"/>
        <v>-8.5129566069999782</v>
      </c>
      <c r="AC34" s="399">
        <f t="shared" si="9"/>
        <v>-6.6317152683552649</v>
      </c>
      <c r="AD34" s="399">
        <f t="shared" si="10"/>
        <v>-6.5073646156020004</v>
      </c>
      <c r="AE34" s="403"/>
      <c r="AF34" s="405"/>
      <c r="AG34" s="405"/>
      <c r="AH34" s="405"/>
      <c r="AI34" s="127"/>
      <c r="AJ34" s="127"/>
      <c r="AK34" s="127"/>
    </row>
    <row r="35" spans="1:37" ht="17">
      <c r="A35" t="s">
        <v>30</v>
      </c>
      <c r="B35" s="28">
        <v>-169.47172883514801</v>
      </c>
      <c r="C35" s="28">
        <v>-1251.49129779808</v>
      </c>
      <c r="D35" s="28">
        <v>-170.82452375027501</v>
      </c>
      <c r="E35" s="28">
        <v>-1251.27910050225</v>
      </c>
      <c r="F35" s="223">
        <v>-170.54131559745201</v>
      </c>
      <c r="G35" s="305">
        <v>-1241.7439213299999</v>
      </c>
      <c r="H35" s="223">
        <v>-1246.100683992895</v>
      </c>
      <c r="I35" s="268">
        <v>-4.3573685152349997</v>
      </c>
      <c r="J35" s="305">
        <v>-1246.309737688103</v>
      </c>
      <c r="K35" s="4">
        <v>-0.20905369520799999</v>
      </c>
      <c r="M35" t="s">
        <v>528</v>
      </c>
      <c r="N35" s="10">
        <f t="shared" ref="N35:S35" si="39">24*AF6+25*AF9+AF7+3*AF15+AF14</f>
        <v>-165.92127800000003</v>
      </c>
      <c r="O35" s="10">
        <f t="shared" si="39"/>
        <v>-166.44431224402899</v>
      </c>
      <c r="P35" s="10">
        <f t="shared" si="39"/>
        <v>-166.74081228602697</v>
      </c>
      <c r="Q35" s="10">
        <f t="shared" si="39"/>
        <v>-1234.5097506550001</v>
      </c>
      <c r="R35" s="10">
        <f>24*AJ6+25*AJ9+AJ7+3*AJ15+AJ14</f>
        <v>-1236.7606080210001</v>
      </c>
      <c r="S35" s="10">
        <f t="shared" si="39"/>
        <v>-1236.7923136089998</v>
      </c>
      <c r="T35" s="398"/>
      <c r="U35" s="10">
        <f t="shared" si="1"/>
        <v>3.5504508351479842</v>
      </c>
      <c r="V35" s="10">
        <f t="shared" si="2"/>
        <v>4.3802115062460132</v>
      </c>
      <c r="W35" s="52">
        <f t="shared" si="3"/>
        <v>3.8005033114250466</v>
      </c>
      <c r="X35" s="52">
        <f t="shared" si="4"/>
        <v>0.82976067109802898</v>
      </c>
      <c r="Y35" s="52">
        <f t="shared" si="5"/>
        <v>0.2500524762770624</v>
      </c>
      <c r="Z35" s="169">
        <f t="shared" si="7"/>
        <v>2.6273125395986798</v>
      </c>
      <c r="AA35" s="354">
        <f t="shared" si="8"/>
        <v>2.6273125395986798</v>
      </c>
      <c r="AB35" s="399">
        <f t="shared" si="9"/>
        <v>7.2341706749998593</v>
      </c>
      <c r="AC35" s="399">
        <f>R35-H35</f>
        <v>9.3400759718949757</v>
      </c>
      <c r="AD35" s="399">
        <f t="shared" si="10"/>
        <v>9.5174240791031934</v>
      </c>
      <c r="AE35" s="403"/>
      <c r="AF35" s="405"/>
      <c r="AG35" s="405"/>
      <c r="AH35" s="405"/>
      <c r="AI35" s="127"/>
      <c r="AJ35" s="127"/>
      <c r="AK35" s="127"/>
    </row>
    <row r="36" spans="1:37" ht="17">
      <c r="A36" t="s">
        <v>31</v>
      </c>
      <c r="B36" s="28">
        <v>-169.513933344978</v>
      </c>
      <c r="C36" s="28">
        <v>-1251.4097302073801</v>
      </c>
      <c r="D36" s="28">
        <v>-170.84625721595199</v>
      </c>
      <c r="E36" s="28">
        <v>-1251.19264753731</v>
      </c>
      <c r="F36" s="223">
        <v>-170.57997348531401</v>
      </c>
      <c r="G36" s="305">
        <v>-1241.62719756</v>
      </c>
      <c r="H36" s="223">
        <v>-1246.008618032396</v>
      </c>
      <c r="I36" s="268">
        <v>-4.382021305666</v>
      </c>
      <c r="J36" s="305">
        <v>-1246.223337071187</v>
      </c>
      <c r="K36" s="4">
        <v>-0.21471903879099999</v>
      </c>
      <c r="M36" t="s">
        <v>528</v>
      </c>
      <c r="N36" s="10">
        <f t="shared" ref="N36:S36" si="40">24*AF6+25*AF9+AF7+3*AF15+AF14</f>
        <v>-165.92127800000003</v>
      </c>
      <c r="O36" s="10">
        <f t="shared" si="40"/>
        <v>-166.44431224402899</v>
      </c>
      <c r="P36" s="10">
        <f t="shared" si="40"/>
        <v>-166.74081228602697</v>
      </c>
      <c r="Q36" s="10">
        <f t="shared" si="40"/>
        <v>-1234.5097506550001</v>
      </c>
      <c r="R36" s="10">
        <f>24*AJ6+25*AJ9+AJ7+3*AJ15+AJ14</f>
        <v>-1236.7606080210001</v>
      </c>
      <c r="S36" s="10">
        <f t="shared" si="40"/>
        <v>-1236.7923136089998</v>
      </c>
      <c r="T36" s="398"/>
      <c r="U36" s="10">
        <f t="shared" si="1"/>
        <v>3.5926553449779703</v>
      </c>
      <c r="V36" s="10">
        <f t="shared" si="2"/>
        <v>4.401944971923001</v>
      </c>
      <c r="W36" s="52">
        <f t="shared" si="3"/>
        <v>3.839161199287048</v>
      </c>
      <c r="X36" s="52">
        <f t="shared" si="4"/>
        <v>0.8092896269450307</v>
      </c>
      <c r="Y36" s="52">
        <f t="shared" si="5"/>
        <v>0.24650585430907768</v>
      </c>
      <c r="Z36" s="169">
        <f t="shared" si="7"/>
        <v>2.613776280988187</v>
      </c>
      <c r="AA36" s="354">
        <f t="shared" si="8"/>
        <v>2.613776280988187</v>
      </c>
      <c r="AB36" s="399">
        <f t="shared" si="9"/>
        <v>7.1174469049999516</v>
      </c>
      <c r="AC36" s="399">
        <f t="shared" si="9"/>
        <v>9.2480100113959907</v>
      </c>
      <c r="AD36" s="399">
        <f t="shared" si="10"/>
        <v>9.4310234621871132</v>
      </c>
      <c r="AE36" s="403"/>
      <c r="AF36" s="405"/>
      <c r="AG36" s="405"/>
      <c r="AH36" s="405"/>
      <c r="AI36" s="127"/>
      <c r="AJ36" s="127"/>
      <c r="AK36" s="127"/>
    </row>
    <row r="37" spans="1:37" ht="17">
      <c r="A37" t="s">
        <v>32</v>
      </c>
      <c r="B37" s="28">
        <v>-169.442530489375</v>
      </c>
      <c r="C37" s="28">
        <v>-1251.3766068555201</v>
      </c>
      <c r="D37" s="28">
        <v>-170.80801627339599</v>
      </c>
      <c r="E37" s="28">
        <v>-1251.15668433633</v>
      </c>
      <c r="F37" s="223">
        <v>-170.53775552459101</v>
      </c>
      <c r="G37" s="305">
        <v>-1241.5901818899999</v>
      </c>
      <c r="H37" s="223">
        <v>-1245.9616416740701</v>
      </c>
      <c r="I37" s="268">
        <v>-4.37207630226</v>
      </c>
      <c r="J37" s="305">
        <v>-1246.175747287358</v>
      </c>
      <c r="K37" s="4">
        <v>-0.21410561328800001</v>
      </c>
      <c r="M37" t="s">
        <v>528</v>
      </c>
      <c r="N37" s="10">
        <f t="shared" ref="N37:S37" si="41">24*AF6+25*AF9+AF7+3*AF15+AF14</f>
        <v>-165.92127800000003</v>
      </c>
      <c r="O37" s="10">
        <f t="shared" si="41"/>
        <v>-166.44431224402899</v>
      </c>
      <c r="P37" s="10">
        <f t="shared" si="41"/>
        <v>-166.74081228602697</v>
      </c>
      <c r="Q37" s="10">
        <f t="shared" si="41"/>
        <v>-1234.5097506550001</v>
      </c>
      <c r="R37" s="10">
        <f>24*AJ6+25*AJ9+AJ7+3*AJ15+AJ14</f>
        <v>-1236.7606080210001</v>
      </c>
      <c r="S37" s="10">
        <f t="shared" si="41"/>
        <v>-1236.7923136089998</v>
      </c>
      <c r="T37" s="398"/>
      <c r="U37" s="10">
        <f t="shared" si="1"/>
        <v>3.521252489374973</v>
      </c>
      <c r="V37" s="10">
        <f t="shared" si="2"/>
        <v>4.3637040293669997</v>
      </c>
      <c r="W37" s="52">
        <f t="shared" si="3"/>
        <v>3.7969432385640403</v>
      </c>
      <c r="X37" s="52">
        <f t="shared" si="4"/>
        <v>0.84245153999202671</v>
      </c>
      <c r="Y37" s="52">
        <f t="shared" si="5"/>
        <v>0.27569074918906722</v>
      </c>
      <c r="Z37" s="169">
        <f t="shared" si="7"/>
        <v>2.9380582699158015</v>
      </c>
      <c r="AA37" s="354">
        <f t="shared" si="8"/>
        <v>2.9380582699158015</v>
      </c>
      <c r="AB37" s="399">
        <f t="shared" si="9"/>
        <v>7.0804312349998781</v>
      </c>
      <c r="AC37" s="399">
        <f t="shared" si="9"/>
        <v>9.2010336530699988</v>
      </c>
      <c r="AD37" s="399">
        <f t="shared" si="10"/>
        <v>9.3834336783581875</v>
      </c>
      <c r="AE37" s="403"/>
      <c r="AF37" s="405"/>
      <c r="AG37" s="405"/>
      <c r="AH37" s="405"/>
      <c r="AI37" s="127"/>
      <c r="AJ37" s="127"/>
      <c r="AK37" s="127"/>
    </row>
    <row r="38" spans="1:37" ht="17">
      <c r="A38" t="s">
        <v>33</v>
      </c>
      <c r="B38" s="28">
        <v>-183.229598026297</v>
      </c>
      <c r="C38" s="28">
        <v>-1801.85443641339</v>
      </c>
      <c r="D38" s="28">
        <v>-184.04882924354399</v>
      </c>
      <c r="E38" s="28">
        <v>-1801.6691044755401</v>
      </c>
      <c r="F38" s="223">
        <v>-183.97885065381399</v>
      </c>
      <c r="G38" s="305">
        <v>-1792.7041292599999</v>
      </c>
      <c r="H38" s="223">
        <v>-1796.2767842112842</v>
      </c>
      <c r="I38" s="268">
        <v>-3.5729950972140001</v>
      </c>
      <c r="J38" s="305">
        <v>-1796.4294212106822</v>
      </c>
      <c r="K38" s="4">
        <v>-0.15263699939799999</v>
      </c>
      <c r="M38" t="s">
        <v>532</v>
      </c>
      <c r="N38" s="10">
        <f t="shared" ref="N38:S38" si="42">16*AF6+35*AF9+AF11+AF15+AF16+2*AF19+AF25</f>
        <v>-180.00535600000001</v>
      </c>
      <c r="O38" s="10">
        <f t="shared" si="42"/>
        <v>-180.42440859775499</v>
      </c>
      <c r="P38" s="10">
        <f t="shared" si="42"/>
        <v>-180.589569641606</v>
      </c>
      <c r="Q38" s="10">
        <f t="shared" si="42"/>
        <v>-1801.4600910279999</v>
      </c>
      <c r="R38" s="10">
        <f t="shared" si="42"/>
        <v>-1803.323331607</v>
      </c>
      <c r="S38" s="10">
        <f t="shared" si="42"/>
        <v>-1803.3530842569999</v>
      </c>
      <c r="T38" s="398"/>
      <c r="U38" s="10">
        <f t="shared" si="1"/>
        <v>3.2242420262969915</v>
      </c>
      <c r="V38" s="10">
        <f t="shared" si="2"/>
        <v>3.6244206457890016</v>
      </c>
      <c r="W38" s="52">
        <f t="shared" si="3"/>
        <v>3.3892810122079879</v>
      </c>
      <c r="X38" s="52">
        <f t="shared" si="4"/>
        <v>0.40017861949201006</v>
      </c>
      <c r="Y38" s="52">
        <f t="shared" si="5"/>
        <v>0.16503898591099642</v>
      </c>
      <c r="Z38" s="169">
        <f t="shared" si="7"/>
        <v>-2.383694654215915</v>
      </c>
      <c r="AA38" s="354">
        <f t="shared" si="8"/>
        <v>2.383694654215915</v>
      </c>
      <c r="AB38" s="399">
        <f t="shared" si="9"/>
        <v>-8.7559617679999064</v>
      </c>
      <c r="AC38" s="399">
        <f t="shared" si="9"/>
        <v>-7.0465473957158338</v>
      </c>
      <c r="AD38" s="399">
        <f t="shared" si="10"/>
        <v>-6.9236630463176425</v>
      </c>
      <c r="AE38" s="58"/>
      <c r="AI38" s="127"/>
      <c r="AJ38" s="127"/>
      <c r="AK38" s="127"/>
    </row>
    <row r="39" spans="1:37" ht="17">
      <c r="A39" t="s">
        <v>34</v>
      </c>
      <c r="B39" s="28">
        <v>-183.13266536584899</v>
      </c>
      <c r="C39" s="28">
        <v>-1801.8013063140299</v>
      </c>
      <c r="D39" s="28">
        <v>-183.96574194135201</v>
      </c>
      <c r="E39" s="28">
        <v>-1801.61523547004</v>
      </c>
      <c r="F39" s="223">
        <v>-183.88905582833399</v>
      </c>
      <c r="G39" s="305">
        <v>-1792.6428806599999</v>
      </c>
      <c r="H39" s="223">
        <v>-1796.2256828421062</v>
      </c>
      <c r="I39" s="268">
        <v>-3.5831674150659998</v>
      </c>
      <c r="J39" s="305">
        <v>-1796.3797592953013</v>
      </c>
      <c r="K39" s="4">
        <v>-0.15407645319499999</v>
      </c>
      <c r="M39" t="s">
        <v>532</v>
      </c>
      <c r="N39" s="10">
        <f t="shared" ref="N39:S39" si="43">16*AF6+35*AF9+AF11+AF15+AF16+2*AF19+AF25</f>
        <v>-180.00535600000001</v>
      </c>
      <c r="O39" s="10">
        <f t="shared" si="43"/>
        <v>-180.42440859775499</v>
      </c>
      <c r="P39" s="10">
        <f t="shared" si="43"/>
        <v>-180.589569641606</v>
      </c>
      <c r="Q39" s="10">
        <f t="shared" si="43"/>
        <v>-1801.4600910279999</v>
      </c>
      <c r="R39" s="10">
        <f t="shared" si="43"/>
        <v>-1803.323331607</v>
      </c>
      <c r="S39" s="10">
        <f t="shared" si="43"/>
        <v>-1803.3530842569999</v>
      </c>
      <c r="T39" s="398"/>
      <c r="U39" s="10">
        <f t="shared" si="1"/>
        <v>3.127309365848987</v>
      </c>
      <c r="V39" s="10">
        <f t="shared" si="2"/>
        <v>3.5413333435970173</v>
      </c>
      <c r="W39" s="52">
        <f t="shared" si="3"/>
        <v>3.2994861867279894</v>
      </c>
      <c r="X39" s="52">
        <f t="shared" si="4"/>
        <v>0.41402397774803035</v>
      </c>
      <c r="Y39" s="52">
        <f t="shared" si="5"/>
        <v>0.17217682087900243</v>
      </c>
      <c r="Z39" s="169">
        <f t="shared" si="7"/>
        <v>-2.4690778333821184</v>
      </c>
      <c r="AA39" s="354">
        <f t="shared" si="8"/>
        <v>2.4690778333821184</v>
      </c>
      <c r="AB39" s="399">
        <f t="shared" si="9"/>
        <v>-8.8172103679999054</v>
      </c>
      <c r="AC39" s="399">
        <f t="shared" si="9"/>
        <v>-7.0976487648938473</v>
      </c>
      <c r="AD39" s="399">
        <f t="shared" si="10"/>
        <v>-6.9733249616986086</v>
      </c>
      <c r="AE39" s="58"/>
      <c r="AI39" s="127"/>
      <c r="AJ39" s="127"/>
      <c r="AK39" s="127"/>
    </row>
    <row r="40" spans="1:37" ht="17">
      <c r="A40" t="s">
        <v>35</v>
      </c>
      <c r="B40" s="28">
        <v>-183.14629007478999</v>
      </c>
      <c r="C40" s="28">
        <v>-1801.78914898075</v>
      </c>
      <c r="D40" s="28">
        <v>-183.96965782845601</v>
      </c>
      <c r="E40" s="28">
        <v>-1801.6046791817801</v>
      </c>
      <c r="F40" s="223">
        <v>-183.898420980569</v>
      </c>
      <c r="G40" s="305">
        <v>-1792.63466894</v>
      </c>
      <c r="H40" s="223">
        <v>-1796.2167603827859</v>
      </c>
      <c r="I40" s="268">
        <v>-3.5824562957959998</v>
      </c>
      <c r="J40" s="305">
        <v>-1796.3707352813549</v>
      </c>
      <c r="K40" s="4">
        <v>-0.15397489856900001</v>
      </c>
      <c r="M40" t="s">
        <v>532</v>
      </c>
      <c r="N40" s="10">
        <f t="shared" ref="N40:S40" si="44">16*AF6+35*AF9+AF11+AF15+AF16+2*AF19+AF25</f>
        <v>-180.00535600000001</v>
      </c>
      <c r="O40" s="10">
        <f t="shared" si="44"/>
        <v>-180.42440859775499</v>
      </c>
      <c r="P40" s="10">
        <f t="shared" si="44"/>
        <v>-180.589569641606</v>
      </c>
      <c r="Q40" s="10">
        <f t="shared" si="44"/>
        <v>-1801.4600910279999</v>
      </c>
      <c r="R40" s="10">
        <f t="shared" si="44"/>
        <v>-1803.323331607</v>
      </c>
      <c r="S40" s="10">
        <f t="shared" si="44"/>
        <v>-1803.3530842569999</v>
      </c>
      <c r="T40" s="398"/>
      <c r="U40" s="10">
        <f t="shared" si="1"/>
        <v>3.1409340747899819</v>
      </c>
      <c r="V40" s="10">
        <f t="shared" si="2"/>
        <v>3.5452492307010175</v>
      </c>
      <c r="W40" s="52">
        <f t="shared" si="3"/>
        <v>3.3088513389629952</v>
      </c>
      <c r="X40" s="52">
        <f t="shared" si="4"/>
        <v>0.40431515591103562</v>
      </c>
      <c r="Y40" s="52">
        <f t="shared" si="5"/>
        <v>0.16791726417301334</v>
      </c>
      <c r="Z40" s="169">
        <f t="shared" si="7"/>
        <v>-2.4048821501005295</v>
      </c>
      <c r="AA40" s="354">
        <f t="shared" si="8"/>
        <v>2.4048821501005295</v>
      </c>
      <c r="AB40" s="399">
        <f t="shared" si="9"/>
        <v>-8.8254220879998684</v>
      </c>
      <c r="AC40" s="399">
        <f t="shared" si="9"/>
        <v>-7.1065712242141217</v>
      </c>
      <c r="AD40" s="399">
        <f t="shared" si="10"/>
        <v>-6.9823489756449817</v>
      </c>
      <c r="AE40" s="58"/>
      <c r="AI40" s="127"/>
      <c r="AJ40" s="127"/>
      <c r="AK40" s="127"/>
    </row>
    <row r="41" spans="1:37" ht="17">
      <c r="A41" t="s">
        <v>36</v>
      </c>
      <c r="B41" s="28">
        <v>-182.29267704848701</v>
      </c>
      <c r="C41" s="28">
        <v>-1685.50177050409</v>
      </c>
      <c r="D41" s="28">
        <v>-183.25479621408101</v>
      </c>
      <c r="E41" s="28">
        <v>-1685.29403106475</v>
      </c>
      <c r="F41" s="223">
        <v>-183.14841418048101</v>
      </c>
      <c r="G41" s="305">
        <v>-1675.9796253</v>
      </c>
      <c r="H41" s="223">
        <v>-1679.868345081009</v>
      </c>
      <c r="I41" s="268">
        <v>-3.8892183034490002</v>
      </c>
      <c r="J41" s="305">
        <v>-1680.052225028747</v>
      </c>
      <c r="K41" s="4">
        <v>-0.18387994773800001</v>
      </c>
      <c r="M41" t="s">
        <v>536</v>
      </c>
      <c r="N41" s="10">
        <f t="shared" ref="N41:S41" si="45">20*AF6+25*AF9+AF15+AF16+2*AF19+AF23</f>
        <v>-178.929047</v>
      </c>
      <c r="O41" s="10">
        <f t="shared" si="45"/>
        <v>-179.409609297938</v>
      </c>
      <c r="P41" s="10">
        <f t="shared" si="45"/>
        <v>-179.59240801529702</v>
      </c>
      <c r="Q41" s="10">
        <f t="shared" si="45"/>
        <v>-1684.8483993700002</v>
      </c>
      <c r="R41" s="10">
        <f t="shared" si="45"/>
        <v>-1686.9856852560001</v>
      </c>
      <c r="S41" s="10">
        <f t="shared" si="45"/>
        <v>-1687.02084479</v>
      </c>
      <c r="T41" s="398"/>
      <c r="U41" s="10">
        <f t="shared" si="1"/>
        <v>3.3636300484870105</v>
      </c>
      <c r="V41" s="10">
        <f t="shared" si="2"/>
        <v>3.8451869161430068</v>
      </c>
      <c r="W41" s="52">
        <f t="shared" si="3"/>
        <v>3.5560061651839874</v>
      </c>
      <c r="X41" s="52">
        <f t="shared" si="4"/>
        <v>0.48155686765599626</v>
      </c>
      <c r="Y41" s="52">
        <f t="shared" si="5"/>
        <v>0.19237611669697685</v>
      </c>
      <c r="Z41" s="169">
        <f t="shared" si="7"/>
        <v>-2.7606057338158938</v>
      </c>
      <c r="AA41" s="354">
        <f t="shared" si="8"/>
        <v>2.7606057338158938</v>
      </c>
      <c r="AB41" s="399">
        <f t="shared" si="9"/>
        <v>-8.8687740700001996</v>
      </c>
      <c r="AC41" s="399">
        <f t="shared" si="9"/>
        <v>-7.1173401749911136</v>
      </c>
      <c r="AD41" s="399">
        <f t="shared" si="10"/>
        <v>-6.9686197612529668</v>
      </c>
      <c r="AE41" s="58"/>
      <c r="AI41" s="127"/>
      <c r="AJ41" s="127"/>
      <c r="AK41" s="127"/>
    </row>
    <row r="42" spans="1:37" ht="17">
      <c r="A42" t="s">
        <v>37</v>
      </c>
      <c r="B42" s="28">
        <v>-182.17313635207901</v>
      </c>
      <c r="C42" s="28">
        <v>-1685.4633357263201</v>
      </c>
      <c r="D42" s="28">
        <v>-183.18878584803201</v>
      </c>
      <c r="E42" s="28">
        <v>-1685.26062766564</v>
      </c>
      <c r="F42" s="223">
        <v>-183.05942414581</v>
      </c>
      <c r="G42" s="305">
        <v>-1675.93993808</v>
      </c>
      <c r="H42" s="223">
        <v>-1679.8204757174342</v>
      </c>
      <c r="I42" s="268">
        <v>-3.881079615844</v>
      </c>
      <c r="J42" s="305">
        <v>-1680.0046596676762</v>
      </c>
      <c r="K42" s="4">
        <v>-0.18418395024199999</v>
      </c>
      <c r="M42" t="s">
        <v>536</v>
      </c>
      <c r="N42" s="10">
        <f t="shared" ref="N42:S42" si="46">20*AF6+25*AF9+AF15+AF16+2*AF19+AF23</f>
        <v>-178.929047</v>
      </c>
      <c r="O42" s="10">
        <f t="shared" si="46"/>
        <v>-179.409609297938</v>
      </c>
      <c r="P42" s="10">
        <f t="shared" si="46"/>
        <v>-179.59240801529702</v>
      </c>
      <c r="Q42" s="10">
        <f t="shared" si="46"/>
        <v>-1684.8483993700002</v>
      </c>
      <c r="R42" s="10">
        <f t="shared" si="46"/>
        <v>-1686.9856852560001</v>
      </c>
      <c r="S42" s="10">
        <f t="shared" si="46"/>
        <v>-1687.02084479</v>
      </c>
      <c r="T42" s="398"/>
      <c r="U42" s="10">
        <f t="shared" si="1"/>
        <v>3.2440893520790155</v>
      </c>
      <c r="V42" s="10">
        <f t="shared" si="2"/>
        <v>3.7791765500940073</v>
      </c>
      <c r="W42" s="52">
        <f t="shared" si="3"/>
        <v>3.4670161305129739</v>
      </c>
      <c r="X42" s="52">
        <f t="shared" si="4"/>
        <v>0.53508719801499183</v>
      </c>
      <c r="Y42" s="52">
        <f t="shared" si="5"/>
        <v>0.22292677843395836</v>
      </c>
      <c r="Z42" s="169">
        <f t="shared" si="7"/>
        <v>-3.177321785946885</v>
      </c>
      <c r="AA42" s="354">
        <f t="shared" si="8"/>
        <v>3.177321785946885</v>
      </c>
      <c r="AB42" s="399">
        <f t="shared" si="9"/>
        <v>-8.9084612900001048</v>
      </c>
      <c r="AC42" s="399">
        <f t="shared" si="9"/>
        <v>-7.1652095385659322</v>
      </c>
      <c r="AD42" s="399">
        <f t="shared" si="10"/>
        <v>-7.0161851223238045</v>
      </c>
      <c r="AE42" s="58"/>
      <c r="AI42" s="127"/>
      <c r="AJ42" s="127"/>
      <c r="AK42" s="127"/>
    </row>
    <row r="43" spans="1:37" ht="17">
      <c r="A43" t="s">
        <v>38</v>
      </c>
      <c r="B43" s="28">
        <v>-182.14626621399401</v>
      </c>
      <c r="C43" s="28">
        <v>-1685.43233536967</v>
      </c>
      <c r="D43" s="28">
        <v>-183.164202072107</v>
      </c>
      <c r="E43" s="28">
        <v>-1685.2190842714299</v>
      </c>
      <c r="F43" s="223">
        <v>-183.04051423465501</v>
      </c>
      <c r="G43" s="305">
        <v>-1675.86294845</v>
      </c>
      <c r="H43" s="223">
        <v>-1679.7812191005851</v>
      </c>
      <c r="I43" s="268">
        <v>-3.9187752799850002</v>
      </c>
      <c r="J43" s="305">
        <v>-1679.975494353095</v>
      </c>
      <c r="K43" s="4">
        <v>-0.19427525251</v>
      </c>
      <c r="M43" t="s">
        <v>536</v>
      </c>
      <c r="N43" s="10">
        <f t="shared" ref="N43:S43" si="47">20*AF6+25*AF9+AF15+AF16+2*AF19+AF23</f>
        <v>-178.929047</v>
      </c>
      <c r="O43" s="10">
        <f t="shared" si="47"/>
        <v>-179.409609297938</v>
      </c>
      <c r="P43" s="10">
        <f t="shared" si="47"/>
        <v>-179.59240801529702</v>
      </c>
      <c r="Q43" s="10">
        <f t="shared" si="47"/>
        <v>-1684.8483993700002</v>
      </c>
      <c r="R43" s="10">
        <f t="shared" si="47"/>
        <v>-1686.9856852560001</v>
      </c>
      <c r="S43" s="10">
        <f t="shared" si="47"/>
        <v>-1687.02084479</v>
      </c>
      <c r="T43" s="398"/>
      <c r="U43" s="10">
        <f t="shared" si="1"/>
        <v>3.2172192139940137</v>
      </c>
      <c r="V43" s="10">
        <f t="shared" si="2"/>
        <v>3.7545927741689979</v>
      </c>
      <c r="W43" s="52">
        <f t="shared" si="3"/>
        <v>3.4481062193579817</v>
      </c>
      <c r="X43" s="52">
        <f t="shared" si="4"/>
        <v>0.53737356017498428</v>
      </c>
      <c r="Y43" s="52">
        <f t="shared" si="5"/>
        <v>0.230887005363968</v>
      </c>
      <c r="Z43" s="169">
        <f t="shared" si="7"/>
        <v>-3.2771543081027565</v>
      </c>
      <c r="AA43" s="354">
        <f t="shared" si="8"/>
        <v>3.2771543081027565</v>
      </c>
      <c r="AB43" s="399">
        <f t="shared" si="9"/>
        <v>-8.9854509200001758</v>
      </c>
      <c r="AC43" s="399">
        <f t="shared" si="9"/>
        <v>-7.204466155415048</v>
      </c>
      <c r="AD43" s="399">
        <f t="shared" si="10"/>
        <v>-7.0453504369049824</v>
      </c>
      <c r="AE43" s="58"/>
      <c r="AI43" s="127"/>
      <c r="AJ43" s="127"/>
      <c r="AK43" s="127"/>
    </row>
    <row r="44" spans="1:37" ht="17">
      <c r="A44" t="s">
        <v>39</v>
      </c>
      <c r="B44" s="28">
        <v>-131.47048918253401</v>
      </c>
      <c r="C44" s="28">
        <v>-1166.7013681615399</v>
      </c>
      <c r="D44" s="28">
        <v>-132.221775746199</v>
      </c>
      <c r="E44" s="28">
        <v>-1166.5250906383601</v>
      </c>
      <c r="F44" s="223">
        <v>-132.181704943081</v>
      </c>
      <c r="G44" s="305">
        <v>-1159.4781934151499</v>
      </c>
      <c r="H44" s="223">
        <v>-1162.533462355198</v>
      </c>
      <c r="I44" s="268">
        <v>-3.0557218800978601</v>
      </c>
      <c r="J44" s="305">
        <v>-1162.6665829467661</v>
      </c>
      <c r="K44" s="4">
        <v>-0.13312059156799999</v>
      </c>
      <c r="M44" t="s">
        <v>540</v>
      </c>
      <c r="N44" s="10">
        <f t="shared" ref="N44:S44" si="48">12*AF6+21*AF9+2*AF15+2*AF16+AF19+AF23</f>
        <v>-129.249165</v>
      </c>
      <c r="O44" s="10">
        <f t="shared" si="48"/>
        <v>-129.60606959718402</v>
      </c>
      <c r="P44" s="10">
        <f t="shared" si="48"/>
        <v>-129.767063872645</v>
      </c>
      <c r="Q44" s="10">
        <f t="shared" si="48"/>
        <v>-1185.260285846</v>
      </c>
      <c r="R44" s="10">
        <f t="shared" si="48"/>
        <v>-1187.101439347</v>
      </c>
      <c r="S44" s="10">
        <f t="shared" si="48"/>
        <v>-1187.133977538</v>
      </c>
      <c r="T44" s="398"/>
      <c r="U44" s="10">
        <f t="shared" si="1"/>
        <v>2.2213241825340049</v>
      </c>
      <c r="V44" s="10">
        <f t="shared" si="2"/>
        <v>2.6157061490149829</v>
      </c>
      <c r="W44" s="52">
        <f t="shared" si="3"/>
        <v>2.4146410704360051</v>
      </c>
      <c r="X44" s="52">
        <f t="shared" si="4"/>
        <v>0.39438196648097801</v>
      </c>
      <c r="Y44" s="52">
        <f t="shared" si="5"/>
        <v>0.19331688790200019</v>
      </c>
      <c r="Z44" s="169">
        <f t="shared" si="7"/>
        <v>-0.79010001322846768</v>
      </c>
      <c r="AA44" s="354">
        <f t="shared" si="8"/>
        <v>0.79010001322846768</v>
      </c>
      <c r="AB44" s="399">
        <f t="shared" si="9"/>
        <v>-25.782092430850071</v>
      </c>
      <c r="AC44" s="399">
        <f t="shared" si="9"/>
        <v>-24.56797699180197</v>
      </c>
      <c r="AD44" s="399">
        <f t="shared" si="10"/>
        <v>-24.46739459123387</v>
      </c>
      <c r="AE44" s="58"/>
      <c r="AI44" s="127"/>
      <c r="AJ44" s="127"/>
      <c r="AK44" s="127"/>
    </row>
    <row r="45" spans="1:37" ht="17">
      <c r="A45" t="s">
        <v>40</v>
      </c>
      <c r="B45" s="28">
        <v>-131.47042987191199</v>
      </c>
      <c r="C45" s="28">
        <v>-1166.69158482784</v>
      </c>
      <c r="D45" s="28">
        <v>-132.230981183642</v>
      </c>
      <c r="E45" s="28">
        <v>-1166.5181370405501</v>
      </c>
      <c r="F45" s="223">
        <v>-132.17829835214599</v>
      </c>
      <c r="G45" s="305">
        <v>-1159.4737559202199</v>
      </c>
      <c r="H45" s="223">
        <v>-1162.5281433399248</v>
      </c>
      <c r="I45" s="268">
        <v>-3.0548516832249</v>
      </c>
      <c r="J45" s="305">
        <v>-1162.6614562613547</v>
      </c>
      <c r="K45" s="4">
        <v>-0.13331292143000001</v>
      </c>
      <c r="M45" t="s">
        <v>540</v>
      </c>
      <c r="N45" s="10">
        <f t="shared" ref="N45:S45" si="49">12*AF6+21*AF9+2*AF15+2*AF16+AF19+AF23</f>
        <v>-129.249165</v>
      </c>
      <c r="O45" s="10">
        <f t="shared" si="49"/>
        <v>-129.60606959718402</v>
      </c>
      <c r="P45" s="10">
        <f t="shared" si="49"/>
        <v>-129.767063872645</v>
      </c>
      <c r="Q45" s="10">
        <f t="shared" si="49"/>
        <v>-1185.260285846</v>
      </c>
      <c r="R45" s="10">
        <f t="shared" si="49"/>
        <v>-1187.101439347</v>
      </c>
      <c r="S45" s="10">
        <f t="shared" si="49"/>
        <v>-1187.133977538</v>
      </c>
      <c r="T45" s="398"/>
      <c r="U45" s="10">
        <f t="shared" si="1"/>
        <v>2.2212648719119841</v>
      </c>
      <c r="V45" s="10">
        <f t="shared" si="2"/>
        <v>2.6249115864579835</v>
      </c>
      <c r="W45" s="52">
        <f t="shared" si="3"/>
        <v>2.4112344795009903</v>
      </c>
      <c r="X45" s="52">
        <f t="shared" si="4"/>
        <v>0.40364671454599943</v>
      </c>
      <c r="Y45" s="52">
        <f t="shared" si="5"/>
        <v>0.18996960758900627</v>
      </c>
      <c r="Z45" s="169">
        <f t="shared" si="7"/>
        <v>-0.77625678793586017</v>
      </c>
      <c r="AA45" s="354">
        <f t="shared" si="8"/>
        <v>0.77625678793586017</v>
      </c>
      <c r="AB45" s="399">
        <f t="shared" si="9"/>
        <v>-25.786529925780087</v>
      </c>
      <c r="AC45" s="399">
        <f t="shared" si="9"/>
        <v>-24.573296007075214</v>
      </c>
      <c r="AD45" s="399">
        <f t="shared" si="10"/>
        <v>-24.472521276645239</v>
      </c>
      <c r="AE45" s="58"/>
      <c r="AI45" s="127"/>
      <c r="AJ45" s="127"/>
      <c r="AK45" s="127"/>
    </row>
    <row r="46" spans="1:37" ht="17">
      <c r="A46" t="s">
        <v>41</v>
      </c>
      <c r="B46" s="28">
        <v>-131.449109686914</v>
      </c>
      <c r="C46" s="28">
        <v>-1166.68045972049</v>
      </c>
      <c r="D46" s="28">
        <v>-132.211884303266</v>
      </c>
      <c r="E46" s="28">
        <v>-1166.5033040620301</v>
      </c>
      <c r="F46" s="223">
        <v>-132.164508959247</v>
      </c>
      <c r="G46" s="305">
        <v>-1159.4472523381801</v>
      </c>
      <c r="H46" s="223">
        <v>-1162.5102256849191</v>
      </c>
      <c r="I46" s="268">
        <v>-3.06343567565902</v>
      </c>
      <c r="J46" s="305">
        <v>-1162.6452551934351</v>
      </c>
      <c r="K46" s="4">
        <v>-0.13502950851600001</v>
      </c>
      <c r="M46" t="s">
        <v>540</v>
      </c>
      <c r="N46" s="10">
        <f t="shared" ref="N46:S46" si="50">12*AF6+21*AF9+2*AF15+2*AF16+AF19+AF23</f>
        <v>-129.249165</v>
      </c>
      <c r="O46" s="10">
        <f t="shared" si="50"/>
        <v>-129.60606959718402</v>
      </c>
      <c r="P46" s="10">
        <f t="shared" si="50"/>
        <v>-129.767063872645</v>
      </c>
      <c r="Q46" s="10">
        <f t="shared" si="50"/>
        <v>-1185.260285846</v>
      </c>
      <c r="R46" s="10">
        <f t="shared" si="50"/>
        <v>-1187.101439347</v>
      </c>
      <c r="S46" s="10">
        <f t="shared" si="50"/>
        <v>-1187.133977538</v>
      </c>
      <c r="T46" s="398"/>
      <c r="U46" s="10">
        <f t="shared" si="1"/>
        <v>2.1999446869139945</v>
      </c>
      <c r="V46" s="10">
        <f t="shared" si="2"/>
        <v>2.6058147060819863</v>
      </c>
      <c r="W46" s="52">
        <f t="shared" si="3"/>
        <v>2.3974450866020049</v>
      </c>
      <c r="X46" s="52">
        <f t="shared" si="4"/>
        <v>0.40587001916799181</v>
      </c>
      <c r="Y46" s="52">
        <f t="shared" si="5"/>
        <v>0.19750039968801048</v>
      </c>
      <c r="Z46" s="169">
        <f t="shared" si="7"/>
        <v>-0.806495320209487</v>
      </c>
      <c r="AA46" s="354">
        <f t="shared" si="8"/>
        <v>0.806495320209487</v>
      </c>
      <c r="AB46" s="399">
        <f t="shared" si="9"/>
        <v>-25.81303350781991</v>
      </c>
      <c r="AC46" s="399">
        <f t="shared" si="9"/>
        <v>-24.591213662080918</v>
      </c>
      <c r="AD46" s="399">
        <f t="shared" si="10"/>
        <v>-24.488722344564849</v>
      </c>
      <c r="AE46" s="58"/>
      <c r="AI46" s="127"/>
      <c r="AJ46" s="127"/>
      <c r="AK46" s="127"/>
    </row>
    <row r="47" spans="1:37" ht="17">
      <c r="A47" t="s">
        <v>42</v>
      </c>
      <c r="B47" s="28">
        <v>-85.7584571206053</v>
      </c>
      <c r="C47" s="28">
        <v>-990.64611502021</v>
      </c>
      <c r="D47" s="28">
        <v>-86.031620566507002</v>
      </c>
      <c r="E47" s="28">
        <v>-990.56414437082196</v>
      </c>
      <c r="F47" s="223">
        <v>-86.070555587331995</v>
      </c>
      <c r="G47" s="305">
        <v>-986.52179044815603</v>
      </c>
      <c r="H47" s="223">
        <v>-987.96322543673307</v>
      </c>
      <c r="I47" s="268">
        <v>-1.4415330806270401</v>
      </c>
      <c r="J47" s="305">
        <v>-988.03123159203506</v>
      </c>
      <c r="K47" s="4">
        <v>-6.8006155301999993E-2</v>
      </c>
      <c r="M47" t="s">
        <v>544</v>
      </c>
      <c r="N47" s="10">
        <f t="shared" ref="N47:S47" si="51">5*AF6+11*AF9+2*AF19+AF22</f>
        <v>-84.769203000000005</v>
      </c>
      <c r="O47" s="10">
        <f t="shared" si="51"/>
        <v>-84.915743688787998</v>
      </c>
      <c r="P47" s="10">
        <f t="shared" si="51"/>
        <v>-85.016107599600005</v>
      </c>
      <c r="Q47" s="10">
        <f t="shared" si="51"/>
        <v>-984.63001654699997</v>
      </c>
      <c r="R47" s="10">
        <f t="shared" si="51"/>
        <v>-985.396834915</v>
      </c>
      <c r="S47" s="10">
        <f t="shared" si="51"/>
        <v>-985.410876379</v>
      </c>
      <c r="T47" s="398"/>
      <c r="U47" s="10">
        <f t="shared" si="1"/>
        <v>0.98925412060529538</v>
      </c>
      <c r="V47" s="10">
        <f t="shared" si="2"/>
        <v>1.1158768777190033</v>
      </c>
      <c r="W47" s="52">
        <f t="shared" si="3"/>
        <v>1.0544479877319901</v>
      </c>
      <c r="X47" s="52">
        <f t="shared" si="4"/>
        <v>0.12662275711370796</v>
      </c>
      <c r="Y47" s="52">
        <f t="shared" si="5"/>
        <v>6.5193867126694727E-2</v>
      </c>
      <c r="Z47" s="169">
        <f t="shared" si="7"/>
        <v>2.487978225333169</v>
      </c>
      <c r="AA47" s="354">
        <f t="shared" si="8"/>
        <v>2.487978225333169</v>
      </c>
      <c r="AB47" s="399">
        <f t="shared" si="9"/>
        <v>1.891773901156057</v>
      </c>
      <c r="AC47" s="399">
        <f t="shared" si="9"/>
        <v>2.5663905217330694</v>
      </c>
      <c r="AD47" s="399">
        <f t="shared" si="10"/>
        <v>2.6203552130350545</v>
      </c>
      <c r="AE47" s="58"/>
      <c r="AI47" s="127"/>
      <c r="AJ47" s="127"/>
      <c r="AK47" s="127"/>
    </row>
    <row r="48" spans="1:37" ht="17">
      <c r="A48" t="s">
        <v>43</v>
      </c>
      <c r="B48" s="28">
        <v>-85.5859204737353</v>
      </c>
      <c r="C48" s="28">
        <v>-990.57094562228997</v>
      </c>
      <c r="D48" s="28">
        <v>-85.924779759832006</v>
      </c>
      <c r="E48" s="28">
        <v>-990.47915533181504</v>
      </c>
      <c r="F48" s="223">
        <v>-85.953449830262997</v>
      </c>
      <c r="G48" s="305">
        <v>-986.422038821049</v>
      </c>
      <c r="H48" s="223">
        <v>-987.87444774697428</v>
      </c>
      <c r="I48" s="268">
        <v>-1.45250619476526</v>
      </c>
      <c r="J48" s="305">
        <v>-987.95004706496127</v>
      </c>
      <c r="K48" s="4">
        <v>-7.5599317986999995E-2</v>
      </c>
      <c r="M48" t="s">
        <v>544</v>
      </c>
      <c r="N48" s="10">
        <f t="shared" ref="N48:S48" si="52">5*AF6+11*AF9+2*AF19+AF22</f>
        <v>-84.769203000000005</v>
      </c>
      <c r="O48" s="10">
        <f t="shared" si="52"/>
        <v>-84.915743688787998</v>
      </c>
      <c r="P48" s="10">
        <f t="shared" si="52"/>
        <v>-85.016107599600005</v>
      </c>
      <c r="Q48" s="10">
        <f t="shared" si="52"/>
        <v>-984.63001654699997</v>
      </c>
      <c r="R48" s="10">
        <f t="shared" si="52"/>
        <v>-985.396834915</v>
      </c>
      <c r="S48" s="10">
        <f t="shared" si="52"/>
        <v>-985.410876379</v>
      </c>
      <c r="T48" s="398"/>
      <c r="U48" s="10">
        <f t="shared" si="1"/>
        <v>0.81671747373529513</v>
      </c>
      <c r="V48" s="10">
        <f t="shared" si="2"/>
        <v>1.0090360710440081</v>
      </c>
      <c r="W48" s="52">
        <f t="shared" si="3"/>
        <v>0.93734223066299194</v>
      </c>
      <c r="X48" s="52">
        <f t="shared" si="4"/>
        <v>0.19231859730871292</v>
      </c>
      <c r="Y48" s="52">
        <f t="shared" si="5"/>
        <v>0.12062475692769681</v>
      </c>
      <c r="Z48" s="169">
        <f t="shared" si="7"/>
        <v>4.7505572427491725</v>
      </c>
      <c r="AA48" s="354">
        <f t="shared" si="8"/>
        <v>4.7505572427491725</v>
      </c>
      <c r="AB48" s="399">
        <f t="shared" si="9"/>
        <v>1.7920222740490317</v>
      </c>
      <c r="AC48" s="399">
        <f t="shared" si="9"/>
        <v>2.4776128319742838</v>
      </c>
      <c r="AD48" s="399">
        <f t="shared" si="10"/>
        <v>2.5391706859612668</v>
      </c>
      <c r="AE48" s="58"/>
      <c r="AI48" s="127"/>
      <c r="AJ48" s="127"/>
      <c r="AK48" s="127"/>
    </row>
    <row r="49" spans="1:37" ht="17">
      <c r="A49" t="s">
        <v>44</v>
      </c>
      <c r="B49" s="28">
        <v>-85.600174809197298</v>
      </c>
      <c r="C49" s="28">
        <v>-990.53786656506099</v>
      </c>
      <c r="D49" s="28">
        <v>-85.941874275011997</v>
      </c>
      <c r="E49" s="28">
        <v>-990.44826625074404</v>
      </c>
      <c r="F49" s="223">
        <v>-85.967250266655</v>
      </c>
      <c r="G49" s="305">
        <v>-986.37681988168003</v>
      </c>
      <c r="H49" s="223">
        <v>-987.83534046334876</v>
      </c>
      <c r="I49" s="268">
        <v>-1.4586402985807601</v>
      </c>
      <c r="J49" s="305">
        <v>-987.91195219636177</v>
      </c>
      <c r="K49" s="4">
        <v>-7.6611733013000005E-2</v>
      </c>
      <c r="M49" t="s">
        <v>544</v>
      </c>
      <c r="N49" s="10">
        <f t="shared" ref="N49:S49" si="53">5*AF6+11*AF9+2*AF19+AF22</f>
        <v>-84.769203000000005</v>
      </c>
      <c r="O49" s="10">
        <f t="shared" si="53"/>
        <v>-84.915743688787998</v>
      </c>
      <c r="P49" s="10">
        <f t="shared" si="53"/>
        <v>-85.016107599600005</v>
      </c>
      <c r="Q49" s="10">
        <f t="shared" si="53"/>
        <v>-984.63001654699997</v>
      </c>
      <c r="R49" s="10">
        <f t="shared" si="53"/>
        <v>-985.396834915</v>
      </c>
      <c r="S49" s="10">
        <f t="shared" si="53"/>
        <v>-985.410876379</v>
      </c>
      <c r="T49" s="398"/>
      <c r="U49" s="10">
        <f t="shared" si="1"/>
        <v>0.83097180919729396</v>
      </c>
      <c r="V49" s="10">
        <f t="shared" si="2"/>
        <v>1.0261305862239993</v>
      </c>
      <c r="W49" s="52">
        <f t="shared" si="3"/>
        <v>0.95114266705499517</v>
      </c>
      <c r="X49" s="52">
        <f t="shared" si="4"/>
        <v>0.19515877702670537</v>
      </c>
      <c r="Y49" s="52">
        <f t="shared" si="5"/>
        <v>0.12017085785770121</v>
      </c>
      <c r="Z49" s="169">
        <f t="shared" si="7"/>
        <v>4.8047666937367053</v>
      </c>
      <c r="AA49" s="354">
        <f t="shared" si="8"/>
        <v>4.8047666937367053</v>
      </c>
      <c r="AB49" s="399">
        <f t="shared" si="9"/>
        <v>1.7468033346800667</v>
      </c>
      <c r="AC49" s="399">
        <f t="shared" si="9"/>
        <v>2.4385055483487577</v>
      </c>
      <c r="AD49" s="399">
        <f t="shared" si="10"/>
        <v>2.501075817361766</v>
      </c>
      <c r="AE49" s="58"/>
      <c r="AI49" s="127"/>
      <c r="AJ49" s="127"/>
      <c r="AK49" s="127"/>
    </row>
    <row r="50" spans="1:37" ht="17">
      <c r="A50" t="s">
        <v>45</v>
      </c>
      <c r="B50" s="28">
        <v>-67.254613578791705</v>
      </c>
      <c r="C50" s="28">
        <v>-515.13940031458696</v>
      </c>
      <c r="D50" s="28">
        <v>-67.660873148952007</v>
      </c>
      <c r="E50" s="28">
        <v>-515.05299689967899</v>
      </c>
      <c r="F50" s="223">
        <v>-67.610168587629005</v>
      </c>
      <c r="G50" s="305">
        <v>-511.11670884063398</v>
      </c>
      <c r="H50" s="223">
        <v>-512.91501203064536</v>
      </c>
      <c r="I50" s="268">
        <v>-1.7985208866564</v>
      </c>
      <c r="J50" s="305">
        <v>-513.00358243216931</v>
      </c>
      <c r="K50" s="4">
        <v>-8.8570401524000003E-2</v>
      </c>
      <c r="M50" t="s">
        <v>548</v>
      </c>
      <c r="N50" s="10">
        <f t="shared" ref="N50:S50" si="54">10*AF6+10*AF9+AF18</f>
        <v>-66.013523000000006</v>
      </c>
      <c r="O50" s="10">
        <f t="shared" si="54"/>
        <v>-66.104456772654004</v>
      </c>
      <c r="P50" s="10">
        <f t="shared" si="54"/>
        <v>-66.239680900188006</v>
      </c>
      <c r="Q50" s="10">
        <f t="shared" si="54"/>
        <v>-508.44543371999998</v>
      </c>
      <c r="R50" s="10">
        <f t="shared" si="54"/>
        <v>-509.44713319700003</v>
      </c>
      <c r="S50" s="10">
        <f t="shared" si="54"/>
        <v>-509.46856026699993</v>
      </c>
      <c r="T50" s="398"/>
      <c r="U50" s="10">
        <f t="shared" si="1"/>
        <v>1.2410905787916988</v>
      </c>
      <c r="V50" s="10">
        <f t="shared" si="2"/>
        <v>1.556416376298003</v>
      </c>
      <c r="W50" s="52">
        <f t="shared" si="3"/>
        <v>1.370487687440999</v>
      </c>
      <c r="X50" s="52">
        <f t="shared" si="4"/>
        <v>0.31532579750630418</v>
      </c>
      <c r="Y50" s="52">
        <f t="shared" si="5"/>
        <v>0.12939710864930021</v>
      </c>
      <c r="Z50" s="169">
        <f t="shared" si="7"/>
        <v>3.6604327385624793</v>
      </c>
      <c r="AA50" s="354">
        <f t="shared" si="8"/>
        <v>3.6604327385624793</v>
      </c>
      <c r="AB50" s="399">
        <f t="shared" si="9"/>
        <v>2.6712751206339931</v>
      </c>
      <c r="AC50" s="399">
        <f t="shared" si="9"/>
        <v>3.4678788336453295</v>
      </c>
      <c r="AD50" s="399">
        <f t="shared" si="10"/>
        <v>3.5350221651693801</v>
      </c>
      <c r="AE50" s="58"/>
      <c r="AI50" s="127"/>
      <c r="AJ50" s="127"/>
      <c r="AK50" s="127"/>
    </row>
    <row r="51" spans="1:37" ht="17">
      <c r="A51" t="s">
        <v>46</v>
      </c>
      <c r="B51" s="28">
        <v>-67.164798017747103</v>
      </c>
      <c r="C51" s="28">
        <v>-515.12128583362198</v>
      </c>
      <c r="D51" s="28">
        <v>-67.578156603360995</v>
      </c>
      <c r="E51" s="28">
        <v>-515.01075803306196</v>
      </c>
      <c r="F51" s="223">
        <v>-67.545940029685994</v>
      </c>
      <c r="G51" s="305">
        <v>-511.06547770180799</v>
      </c>
      <c r="H51" s="223">
        <v>-512.87729391428832</v>
      </c>
      <c r="I51" s="268">
        <v>-1.81203380881128</v>
      </c>
      <c r="J51" s="305">
        <v>-512.9747107342273</v>
      </c>
      <c r="K51" s="4">
        <v>-9.7416819939000004E-2</v>
      </c>
      <c r="M51" t="s">
        <v>548</v>
      </c>
      <c r="N51" s="10">
        <f t="shared" ref="N51:S51" si="55">10*AF6+10*AF9+AF18</f>
        <v>-66.013523000000006</v>
      </c>
      <c r="O51" s="10">
        <f t="shared" si="55"/>
        <v>-66.104456772654004</v>
      </c>
      <c r="P51" s="10">
        <f t="shared" si="55"/>
        <v>-66.239680900188006</v>
      </c>
      <c r="Q51" s="10">
        <f t="shared" si="55"/>
        <v>-508.44543371999998</v>
      </c>
      <c r="R51" s="10">
        <f t="shared" si="55"/>
        <v>-509.44713319700003</v>
      </c>
      <c r="S51" s="10">
        <f t="shared" si="55"/>
        <v>-509.46856026699993</v>
      </c>
      <c r="T51" s="398"/>
      <c r="U51" s="10">
        <f t="shared" si="1"/>
        <v>1.1512750177470963</v>
      </c>
      <c r="V51" s="10">
        <f t="shared" si="2"/>
        <v>1.4736998307069911</v>
      </c>
      <c r="W51" s="52">
        <f t="shared" si="3"/>
        <v>1.3062591294979882</v>
      </c>
      <c r="X51" s="52">
        <f t="shared" si="4"/>
        <v>0.32242481295989478</v>
      </c>
      <c r="Y51" s="52">
        <f t="shared" si="5"/>
        <v>0.15498411175089188</v>
      </c>
      <c r="Z51" s="169">
        <f t="shared" si="7"/>
        <v>4.4203497026028025</v>
      </c>
      <c r="AA51" s="354">
        <f t="shared" si="8"/>
        <v>4.4203497026028025</v>
      </c>
      <c r="AB51" s="399">
        <f t="shared" si="9"/>
        <v>2.6200439818080099</v>
      </c>
      <c r="AC51" s="399">
        <f t="shared" si="9"/>
        <v>3.4301607172882882</v>
      </c>
      <c r="AD51" s="399">
        <f t="shared" si="10"/>
        <v>3.5061504672273713</v>
      </c>
      <c r="AE51" s="58"/>
      <c r="AI51" s="127"/>
      <c r="AJ51" s="127"/>
      <c r="AK51" s="127"/>
    </row>
    <row r="52" spans="1:37" ht="17">
      <c r="A52" t="s">
        <v>47</v>
      </c>
      <c r="B52" s="28">
        <v>-67.144880866539097</v>
      </c>
      <c r="C52" s="28">
        <v>-515.06184761083603</v>
      </c>
      <c r="D52" s="28">
        <v>-67.565218278277996</v>
      </c>
      <c r="E52" s="28">
        <v>-514.96007121817502</v>
      </c>
      <c r="F52" s="223">
        <v>-67.522796843921995</v>
      </c>
      <c r="G52" s="305">
        <v>-511.016106716754</v>
      </c>
      <c r="H52" s="223">
        <v>-512.82281340643522</v>
      </c>
      <c r="I52" s="268">
        <v>-1.8069219166492501</v>
      </c>
      <c r="J52" s="305">
        <v>-512.91503339270821</v>
      </c>
      <c r="K52" s="4">
        <v>-9.2219986273000001E-2</v>
      </c>
      <c r="M52" t="s">
        <v>548</v>
      </c>
      <c r="N52" s="10">
        <f t="shared" ref="N52:S52" si="56">10*AF6+10*AF9+AF18</f>
        <v>-66.013523000000006</v>
      </c>
      <c r="O52" s="10">
        <f t="shared" si="56"/>
        <v>-66.104456772654004</v>
      </c>
      <c r="P52" s="10">
        <f t="shared" si="56"/>
        <v>-66.239680900188006</v>
      </c>
      <c r="Q52" s="10">
        <f t="shared" si="56"/>
        <v>-508.44543371999998</v>
      </c>
      <c r="R52" s="10">
        <f t="shared" si="56"/>
        <v>-509.44713319700003</v>
      </c>
      <c r="S52" s="10">
        <f t="shared" si="56"/>
        <v>-509.46856026699993</v>
      </c>
      <c r="T52" s="398"/>
      <c r="U52" s="10">
        <f t="shared" si="1"/>
        <v>1.1313578665390907</v>
      </c>
      <c r="V52" s="10">
        <f t="shared" si="2"/>
        <v>1.4607615056239922</v>
      </c>
      <c r="W52" s="52">
        <f t="shared" si="3"/>
        <v>1.2831159437339892</v>
      </c>
      <c r="X52" s="52">
        <f t="shared" si="4"/>
        <v>0.32940363908490156</v>
      </c>
      <c r="Y52" s="52">
        <f t="shared" si="5"/>
        <v>0.15175807719489853</v>
      </c>
      <c r="Z52" s="169">
        <f t="shared" si="7"/>
        <v>4.403286248277678</v>
      </c>
      <c r="AA52" s="354">
        <f t="shared" si="8"/>
        <v>4.403286248277678</v>
      </c>
      <c r="AB52" s="399">
        <f t="shared" si="9"/>
        <v>2.5706729967540127</v>
      </c>
      <c r="AC52" s="399">
        <f t="shared" si="9"/>
        <v>3.3756802094351883</v>
      </c>
      <c r="AD52" s="399">
        <f t="shared" si="10"/>
        <v>3.4464731257082803</v>
      </c>
      <c r="AE52" s="58"/>
      <c r="AI52" s="127"/>
      <c r="AJ52" s="127"/>
      <c r="AK52" s="127"/>
    </row>
    <row r="53" spans="1:37" ht="17">
      <c r="A53" t="s">
        <v>60</v>
      </c>
      <c r="B53" s="28">
        <v>-99.928230864819696</v>
      </c>
      <c r="C53" s="28">
        <v>-713.09454931390599</v>
      </c>
      <c r="D53" s="28">
        <v>-100.615641431591</v>
      </c>
      <c r="E53" s="28">
        <v>-712.95711101769302</v>
      </c>
      <c r="F53" s="223">
        <v>-100.509437686326</v>
      </c>
      <c r="G53" s="305">
        <v>-707.11704260895203</v>
      </c>
      <c r="H53" s="223">
        <v>-709.88186645182952</v>
      </c>
      <c r="I53" s="268">
        <v>-2.7646045778855499</v>
      </c>
      <c r="J53" s="305">
        <v>-709.98839090355057</v>
      </c>
      <c r="K53" s="4">
        <v>-0.106524451721</v>
      </c>
      <c r="M53" t="s">
        <v>552</v>
      </c>
      <c r="N53" s="10">
        <f t="shared" ref="N53:S53" si="57">11*AF6+29*AF9+4*AF15+AF26</f>
        <v>-97.409740999999997</v>
      </c>
      <c r="O53" s="10">
        <f t="shared" si="57"/>
        <v>-97.726350862438991</v>
      </c>
      <c r="P53" s="10">
        <f t="shared" si="57"/>
        <v>-97.840754374756003</v>
      </c>
      <c r="Q53" s="10">
        <f t="shared" si="57"/>
        <v>-702.20854123999993</v>
      </c>
      <c r="R53" s="10">
        <f t="shared" si="57"/>
        <v>-703.48541496099995</v>
      </c>
      <c r="S53" s="10">
        <f t="shared" si="57"/>
        <v>-703.50472768099996</v>
      </c>
      <c r="T53" s="398"/>
      <c r="U53" s="10">
        <f t="shared" si="1"/>
        <v>2.5184898648196992</v>
      </c>
      <c r="V53" s="10">
        <f t="shared" si="2"/>
        <v>2.8892905691520099</v>
      </c>
      <c r="W53" s="52">
        <f t="shared" si="3"/>
        <v>2.6686833115699926</v>
      </c>
      <c r="X53" s="52">
        <f t="shared" si="4"/>
        <v>0.37080070433231072</v>
      </c>
      <c r="Y53" s="52">
        <f t="shared" si="5"/>
        <v>0.15019344675029345</v>
      </c>
      <c r="Z53" s="169">
        <f t="shared" si="7"/>
        <v>2.3164905639748659</v>
      </c>
      <c r="AA53" s="354">
        <f t="shared" si="8"/>
        <v>2.3164905639748659</v>
      </c>
      <c r="AB53" s="399">
        <f t="shared" si="9"/>
        <v>4.908501368952102</v>
      </c>
      <c r="AC53" s="399">
        <f t="shared" si="9"/>
        <v>6.3964514908295769</v>
      </c>
      <c r="AD53" s="399">
        <f t="shared" si="10"/>
        <v>6.4836632225506037</v>
      </c>
      <c r="AE53" s="58"/>
      <c r="AI53" s="127"/>
      <c r="AJ53" s="127"/>
      <c r="AK53" s="127"/>
    </row>
    <row r="54" spans="1:37" ht="17">
      <c r="A54" t="s">
        <v>61</v>
      </c>
      <c r="B54" s="28">
        <v>-99.928117491466097</v>
      </c>
      <c r="C54" s="28">
        <v>-713.09455261460403</v>
      </c>
      <c r="D54" s="28">
        <v>-100.61555656048399</v>
      </c>
      <c r="E54" s="28">
        <v>-712.95711525262902</v>
      </c>
      <c r="F54" s="223">
        <v>-100.50934214081499</v>
      </c>
      <c r="G54" s="305">
        <v>-707.11704596643904</v>
      </c>
      <c r="H54" s="223">
        <v>-709.88186727671791</v>
      </c>
      <c r="I54" s="268">
        <v>-2.7646019826058299</v>
      </c>
      <c r="J54" s="305">
        <v>-709.98839053786389</v>
      </c>
      <c r="K54" s="4">
        <v>-0.106523261146</v>
      </c>
      <c r="M54" t="s">
        <v>552</v>
      </c>
      <c r="N54" s="10">
        <f t="shared" ref="N54:S54" si="58">11*AF6+29*AF9+4*AF15+AF26</f>
        <v>-97.409740999999997</v>
      </c>
      <c r="O54" s="10">
        <f t="shared" si="58"/>
        <v>-97.726350862438991</v>
      </c>
      <c r="P54" s="10">
        <f t="shared" si="58"/>
        <v>-97.840754374756003</v>
      </c>
      <c r="Q54" s="10">
        <f t="shared" si="58"/>
        <v>-702.20854123999993</v>
      </c>
      <c r="R54" s="10">
        <f t="shared" si="58"/>
        <v>-703.48541496099995</v>
      </c>
      <c r="S54" s="10">
        <f t="shared" si="58"/>
        <v>-703.50472768099996</v>
      </c>
      <c r="T54" s="398"/>
      <c r="U54" s="10">
        <f t="shared" si="1"/>
        <v>2.5183764914660998</v>
      </c>
      <c r="V54" s="10">
        <f t="shared" si="2"/>
        <v>2.8892056980450036</v>
      </c>
      <c r="W54" s="52">
        <f t="shared" si="3"/>
        <v>2.668587766058991</v>
      </c>
      <c r="X54" s="52">
        <f t="shared" si="4"/>
        <v>0.37082920657890384</v>
      </c>
      <c r="Y54" s="52">
        <f t="shared" si="5"/>
        <v>0.15021127459289119</v>
      </c>
      <c r="Z54" s="169">
        <f t="shared" si="7"/>
        <v>2.3167656602296955</v>
      </c>
      <c r="AA54" s="354">
        <f t="shared" si="8"/>
        <v>2.3167656602296955</v>
      </c>
      <c r="AB54" s="399">
        <f t="shared" si="9"/>
        <v>4.9085047264391051</v>
      </c>
      <c r="AC54" s="399">
        <f t="shared" si="9"/>
        <v>6.3964523157179656</v>
      </c>
      <c r="AD54" s="399">
        <f t="shared" si="10"/>
        <v>6.4836628568639298</v>
      </c>
      <c r="AE54" s="58"/>
      <c r="AI54" s="127"/>
      <c r="AJ54" s="127"/>
      <c r="AK54" s="127"/>
    </row>
    <row r="55" spans="1:37" ht="17">
      <c r="A55" t="s">
        <v>62</v>
      </c>
      <c r="B55" s="28">
        <v>-99.919176716417596</v>
      </c>
      <c r="C55" s="28">
        <v>-713.08180455626405</v>
      </c>
      <c r="D55" s="28">
        <v>-100.610051478942</v>
      </c>
      <c r="E55" s="28">
        <v>-712.94184275005398</v>
      </c>
      <c r="F55" s="223">
        <v>-100.502527252612</v>
      </c>
      <c r="G55" s="305">
        <v>-707.08733507738498</v>
      </c>
      <c r="H55" s="223">
        <v>-709.86079435681211</v>
      </c>
      <c r="I55" s="268">
        <v>-2.7732987833261</v>
      </c>
      <c r="J55" s="305">
        <v>-709.97061806260206</v>
      </c>
      <c r="K55" s="4">
        <v>-0.10982370579</v>
      </c>
      <c r="M55" t="s">
        <v>552</v>
      </c>
      <c r="N55" s="10">
        <f t="shared" ref="N55:S55" si="59">11*AF6+29*AF9+4*AF15+AF26</f>
        <v>-97.409740999999997</v>
      </c>
      <c r="O55" s="10">
        <f t="shared" si="59"/>
        <v>-97.726350862438991</v>
      </c>
      <c r="P55" s="10">
        <f t="shared" si="59"/>
        <v>-97.840754374756003</v>
      </c>
      <c r="Q55" s="10">
        <f t="shared" si="59"/>
        <v>-702.20854123999993</v>
      </c>
      <c r="R55" s="10">
        <f t="shared" si="59"/>
        <v>-703.48541496099995</v>
      </c>
      <c r="S55" s="10">
        <f t="shared" si="59"/>
        <v>-703.50472768099996</v>
      </c>
      <c r="T55" s="398"/>
      <c r="U55" s="10">
        <f t="shared" si="1"/>
        <v>2.5094357164175989</v>
      </c>
      <c r="V55" s="10">
        <f t="shared" si="2"/>
        <v>2.8837006165030061</v>
      </c>
      <c r="W55" s="52">
        <f t="shared" si="3"/>
        <v>2.661772877855995</v>
      </c>
      <c r="X55" s="52">
        <f t="shared" si="4"/>
        <v>0.37426490008540725</v>
      </c>
      <c r="Y55" s="52">
        <f t="shared" si="5"/>
        <v>0.15233716143839615</v>
      </c>
      <c r="Z55" s="169">
        <f t="shared" si="7"/>
        <v>2.3560121259069446</v>
      </c>
      <c r="AA55" s="354">
        <f t="shared" si="8"/>
        <v>2.3560121259069446</v>
      </c>
      <c r="AB55" s="399">
        <f t="shared" si="9"/>
        <v>4.8787938373850466</v>
      </c>
      <c r="AC55" s="399">
        <f t="shared" si="9"/>
        <v>6.3753793958121605</v>
      </c>
      <c r="AD55" s="399">
        <f t="shared" si="10"/>
        <v>6.4658903816020938</v>
      </c>
      <c r="AE55" s="58"/>
      <c r="AI55" s="127"/>
      <c r="AJ55" s="127"/>
      <c r="AK55" s="127"/>
    </row>
    <row r="56" spans="1:37" ht="17">
      <c r="A56" t="s">
        <v>63</v>
      </c>
      <c r="B56" s="28">
        <v>-135.79151940741099</v>
      </c>
      <c r="C56" s="28">
        <v>-963.966382105055</v>
      </c>
      <c r="D56" s="28">
        <v>-136.648309213229</v>
      </c>
      <c r="E56" s="28">
        <v>-963.79072595744901</v>
      </c>
      <c r="F56" s="223">
        <v>-136.51161408155801</v>
      </c>
      <c r="G56" s="305">
        <v>-956.01490395999997</v>
      </c>
      <c r="H56" s="223">
        <v>-959.71136142306898</v>
      </c>
      <c r="I56" s="268">
        <v>-3.6969224099070002</v>
      </c>
      <c r="J56" s="305">
        <v>-959.85134667115494</v>
      </c>
      <c r="K56" s="4">
        <v>-0.13998524808599999</v>
      </c>
      <c r="M56" t="s">
        <v>556</v>
      </c>
      <c r="N56" s="10">
        <f t="shared" ref="N56:S56" si="60">16*AF6+38*AF9+5*AF15+AF26</f>
        <v>-132.21200999999999</v>
      </c>
      <c r="O56" s="10">
        <f t="shared" si="60"/>
        <v>-132.62457828529199</v>
      </c>
      <c r="P56" s="10">
        <f t="shared" si="60"/>
        <v>-132.776367802572</v>
      </c>
      <c r="Q56" s="10">
        <f t="shared" si="60"/>
        <v>-949.26472923899985</v>
      </c>
      <c r="R56" s="10">
        <f t="shared" si="60"/>
        <v>-950.97192336000001</v>
      </c>
      <c r="S56" s="10">
        <f t="shared" si="60"/>
        <v>-950.99700089400005</v>
      </c>
      <c r="T56" s="398"/>
      <c r="U56" s="10">
        <f t="shared" si="1"/>
        <v>3.5795094074109954</v>
      </c>
      <c r="V56" s="10">
        <f t="shared" si="2"/>
        <v>4.0237309279370095</v>
      </c>
      <c r="W56" s="52">
        <f t="shared" si="3"/>
        <v>3.7352462789860112</v>
      </c>
      <c r="X56" s="52">
        <f t="shared" si="4"/>
        <v>0.44422152052601405</v>
      </c>
      <c r="Y56" s="52">
        <f t="shared" si="5"/>
        <v>0.15573687157501581</v>
      </c>
      <c r="Z56" s="169">
        <f t="shared" si="7"/>
        <v>1.7588749693606132</v>
      </c>
      <c r="AA56" s="354">
        <f t="shared" si="8"/>
        <v>1.7588749693606132</v>
      </c>
      <c r="AB56" s="399">
        <f t="shared" si="9"/>
        <v>6.7501747210001213</v>
      </c>
      <c r="AC56" s="399">
        <f t="shared" si="9"/>
        <v>8.7394380630689739</v>
      </c>
      <c r="AD56" s="399">
        <f t="shared" si="10"/>
        <v>8.8543457771548901</v>
      </c>
      <c r="AE56" s="58"/>
      <c r="AI56" s="127"/>
      <c r="AJ56" s="127"/>
      <c r="AK56" s="127"/>
    </row>
    <row r="57" spans="1:37" ht="17">
      <c r="A57" t="s">
        <v>64</v>
      </c>
      <c r="B57" s="28">
        <v>-135.742788946057</v>
      </c>
      <c r="C57" s="28">
        <v>-963.95057014758004</v>
      </c>
      <c r="D57" s="28">
        <v>-136.61320784178</v>
      </c>
      <c r="E57" s="28">
        <v>-963.76908686872503</v>
      </c>
      <c r="F57" s="223">
        <v>-136.47612452144</v>
      </c>
      <c r="G57" s="305">
        <v>-955.98176434000004</v>
      </c>
      <c r="H57" s="223">
        <v>-959.68253969276395</v>
      </c>
      <c r="I57" s="268">
        <v>-3.7008854465260002</v>
      </c>
      <c r="J57" s="305">
        <v>-959.826162823657</v>
      </c>
      <c r="K57" s="4">
        <v>-0.143623130893</v>
      </c>
      <c r="M57" t="s">
        <v>556</v>
      </c>
      <c r="N57" s="10">
        <f t="shared" ref="N57:S57" si="61">16*AF6+38*AF9+5*AF15+AF26</f>
        <v>-132.21200999999999</v>
      </c>
      <c r="O57" s="10">
        <f t="shared" si="61"/>
        <v>-132.62457828529199</v>
      </c>
      <c r="P57" s="10">
        <f t="shared" si="61"/>
        <v>-132.776367802572</v>
      </c>
      <c r="Q57" s="10">
        <f t="shared" si="61"/>
        <v>-949.26472923899985</v>
      </c>
      <c r="R57" s="10">
        <f t="shared" si="61"/>
        <v>-950.97192336000001</v>
      </c>
      <c r="S57" s="10">
        <f t="shared" si="61"/>
        <v>-950.99700089400005</v>
      </c>
      <c r="T57" s="398"/>
      <c r="U57" s="10">
        <f t="shared" si="1"/>
        <v>3.530778946057012</v>
      </c>
      <c r="V57" s="10">
        <f t="shared" si="2"/>
        <v>3.9886295564880072</v>
      </c>
      <c r="W57" s="52">
        <f t="shared" si="3"/>
        <v>3.6997567188680023</v>
      </c>
      <c r="X57" s="52">
        <f t="shared" si="4"/>
        <v>0.45785061043099518</v>
      </c>
      <c r="Y57" s="52">
        <f t="shared" si="5"/>
        <v>0.16897777281099025</v>
      </c>
      <c r="Z57" s="169">
        <f t="shared" si="7"/>
        <v>1.9138597089651044</v>
      </c>
      <c r="AA57" s="354">
        <f t="shared" si="8"/>
        <v>1.9138597089651044</v>
      </c>
      <c r="AB57" s="399">
        <f t="shared" si="9"/>
        <v>6.7170351010001923</v>
      </c>
      <c r="AC57" s="399">
        <f t="shared" si="9"/>
        <v>8.7106163327639479</v>
      </c>
      <c r="AD57" s="399">
        <f t="shared" si="10"/>
        <v>8.8291619296569479</v>
      </c>
      <c r="AE57" s="58"/>
      <c r="AI57" s="127"/>
      <c r="AJ57" s="127"/>
      <c r="AK57" s="127"/>
    </row>
    <row r="58" spans="1:37" ht="17">
      <c r="A58" t="s">
        <v>65</v>
      </c>
      <c r="B58" s="28">
        <v>-135.72551354638699</v>
      </c>
      <c r="C58" s="28">
        <v>-963.93043975394198</v>
      </c>
      <c r="D58" s="28">
        <v>-136.60738733319101</v>
      </c>
      <c r="E58" s="28">
        <v>-963.74653463738503</v>
      </c>
      <c r="F58" s="223">
        <v>-136.46921680752999</v>
      </c>
      <c r="G58" s="305">
        <v>-955.93772543</v>
      </c>
      <c r="H58" s="223">
        <v>-959.65333204643207</v>
      </c>
      <c r="I58" s="268">
        <v>-3.7160918263389999</v>
      </c>
      <c r="J58" s="305">
        <v>-959.80221126880701</v>
      </c>
      <c r="K58" s="4">
        <v>-0.14887922237500001</v>
      </c>
      <c r="M58" t="s">
        <v>556</v>
      </c>
      <c r="N58" s="10">
        <f t="shared" ref="N58:S58" si="62">16*AF6+38*AF9+5*AF15+AF26</f>
        <v>-132.21200999999999</v>
      </c>
      <c r="O58" s="10">
        <f t="shared" si="62"/>
        <v>-132.62457828529199</v>
      </c>
      <c r="P58" s="10">
        <f t="shared" si="62"/>
        <v>-132.776367802572</v>
      </c>
      <c r="Q58" s="10">
        <f t="shared" si="62"/>
        <v>-949.26472923899985</v>
      </c>
      <c r="R58" s="10">
        <f t="shared" si="62"/>
        <v>-950.97192336000001</v>
      </c>
      <c r="S58" s="10">
        <f t="shared" si="62"/>
        <v>-950.99700089400005</v>
      </c>
      <c r="T58" s="398"/>
      <c r="U58" s="10">
        <f t="shared" si="1"/>
        <v>3.5135035463869997</v>
      </c>
      <c r="V58" s="10">
        <f t="shared" si="2"/>
        <v>3.9828090478990248</v>
      </c>
      <c r="W58" s="52">
        <f t="shared" si="3"/>
        <v>3.6928490049579921</v>
      </c>
      <c r="X58" s="52">
        <f t="shared" si="4"/>
        <v>0.4693055015120251</v>
      </c>
      <c r="Y58" s="52">
        <f t="shared" si="5"/>
        <v>0.17934545857099238</v>
      </c>
      <c r="Z58" s="169">
        <f t="shared" si="7"/>
        <v>2.036810603459593</v>
      </c>
      <c r="AA58" s="354">
        <f t="shared" si="8"/>
        <v>2.036810603459593</v>
      </c>
      <c r="AB58" s="399">
        <f t="shared" si="9"/>
        <v>6.6729961910001521</v>
      </c>
      <c r="AC58" s="399">
        <f t="shared" si="9"/>
        <v>8.6814086864320643</v>
      </c>
      <c r="AD58" s="399">
        <f t="shared" si="10"/>
        <v>8.8052103748069612</v>
      </c>
      <c r="AE58" s="58"/>
    </row>
    <row r="59" spans="1:37" ht="17">
      <c r="A59" t="s">
        <v>66</v>
      </c>
      <c r="B59" s="28">
        <v>-140.96026492607899</v>
      </c>
      <c r="C59" s="28">
        <v>-1015.33520418562</v>
      </c>
      <c r="D59" s="28">
        <v>-142.05188062407299</v>
      </c>
      <c r="E59" s="28">
        <v>-1015.16510797359</v>
      </c>
      <c r="F59" s="223">
        <v>-141.839944447276</v>
      </c>
      <c r="G59" s="305">
        <v>-1006.98712405</v>
      </c>
      <c r="H59" s="223">
        <v>-1010.825929062678</v>
      </c>
      <c r="I59" s="268">
        <v>-3.8252864769279999</v>
      </c>
      <c r="J59" s="305">
        <v>-1011.011686928539</v>
      </c>
      <c r="K59" s="4">
        <v>-0.18575786586099999</v>
      </c>
      <c r="M59" t="s">
        <v>560</v>
      </c>
      <c r="N59" s="10">
        <f t="shared" ref="N59:S59" si="63">21*AF6+29*AF9+AF15+AF16+AF28</f>
        <v>-137.41790699999999</v>
      </c>
      <c r="O59" s="10">
        <f t="shared" si="63"/>
        <v>-137.939694145696</v>
      </c>
      <c r="P59" s="10">
        <f t="shared" si="63"/>
        <v>-138.05870639408198</v>
      </c>
      <c r="Q59" s="10">
        <f t="shared" si="63"/>
        <v>-1015.512442814</v>
      </c>
      <c r="R59" s="10">
        <f t="shared" si="63"/>
        <v>-1017.4956348259999</v>
      </c>
      <c r="S59" s="10">
        <f t="shared" si="63"/>
        <v>-1017.5287761630001</v>
      </c>
      <c r="T59" s="398"/>
      <c r="U59" s="10">
        <f t="shared" si="1"/>
        <v>3.5423579260790063</v>
      </c>
      <c r="V59" s="10">
        <f t="shared" si="2"/>
        <v>4.1121864783769979</v>
      </c>
      <c r="W59" s="52">
        <f t="shared" si="3"/>
        <v>3.7812380531940164</v>
      </c>
      <c r="X59" s="52">
        <f t="shared" si="4"/>
        <v>0.56982855229799156</v>
      </c>
      <c r="Y59" s="52">
        <f t="shared" si="5"/>
        <v>0.23888012711501005</v>
      </c>
      <c r="Z59" s="169">
        <f t="shared" si="7"/>
        <v>-3.6654420174555704</v>
      </c>
      <c r="AA59" s="354">
        <f t="shared" si="8"/>
        <v>3.6654420174555704</v>
      </c>
      <c r="AB59" s="399">
        <f t="shared" si="9"/>
        <v>-8.5253187639999624</v>
      </c>
      <c r="AC59" s="399">
        <f t="shared" si="9"/>
        <v>-6.6697057633218719</v>
      </c>
      <c r="AD59" s="399">
        <f t="shared" si="10"/>
        <v>-6.517089234461082</v>
      </c>
      <c r="AE59" s="58"/>
    </row>
    <row r="60" spans="1:37" ht="17">
      <c r="A60" t="s">
        <v>67</v>
      </c>
      <c r="B60" s="28">
        <v>-140.89815072187099</v>
      </c>
      <c r="C60" s="28">
        <v>-1015.3525739614</v>
      </c>
      <c r="D60" s="28">
        <v>-142.020918268576</v>
      </c>
      <c r="E60" s="28">
        <v>-1015.18372970753</v>
      </c>
      <c r="F60" s="223">
        <v>-141.793645670708</v>
      </c>
      <c r="G60" s="305">
        <v>-1007.0004550285601</v>
      </c>
      <c r="H60" s="223">
        <v>-1010.837192991236</v>
      </c>
      <c r="I60" s="268">
        <v>-3.8244035994660002</v>
      </c>
      <c r="J60" s="305">
        <v>-1011.025082597011</v>
      </c>
      <c r="K60" s="4">
        <v>-0.187889605775</v>
      </c>
      <c r="M60" t="s">
        <v>560</v>
      </c>
      <c r="N60" s="10">
        <f t="shared" ref="N60:S60" si="64">21*AF6+29*AF9+AF15+AF16+AF28</f>
        <v>-137.41790699999999</v>
      </c>
      <c r="O60" s="10">
        <f t="shared" si="64"/>
        <v>-137.939694145696</v>
      </c>
      <c r="P60" s="10">
        <f t="shared" si="64"/>
        <v>-138.05870639408198</v>
      </c>
      <c r="Q60" s="10">
        <f t="shared" si="64"/>
        <v>-1015.512442814</v>
      </c>
      <c r="R60" s="10">
        <f t="shared" si="64"/>
        <v>-1017.4956348259999</v>
      </c>
      <c r="S60" s="10">
        <f t="shared" si="64"/>
        <v>-1017.5287761630001</v>
      </c>
      <c r="T60" s="398"/>
      <c r="U60" s="10">
        <f t="shared" si="1"/>
        <v>3.4802437218710054</v>
      </c>
      <c r="V60" s="10">
        <f t="shared" si="2"/>
        <v>4.0812241228800019</v>
      </c>
      <c r="W60" s="52">
        <f t="shared" si="3"/>
        <v>3.7349392766260223</v>
      </c>
      <c r="X60" s="52">
        <f t="shared" si="4"/>
        <v>0.60098040100899652</v>
      </c>
      <c r="Y60" s="52">
        <f t="shared" si="5"/>
        <v>0.25469555475501693</v>
      </c>
      <c r="Z60" s="169">
        <f t="shared" si="7"/>
        <v>-3.9161678232649195</v>
      </c>
      <c r="AA60" s="354">
        <f t="shared" si="8"/>
        <v>3.9161678232649195</v>
      </c>
      <c r="AB60" s="399">
        <f t="shared" si="9"/>
        <v>-8.5119877854399419</v>
      </c>
      <c r="AC60" s="399">
        <f t="shared" si="9"/>
        <v>-6.6584418347639485</v>
      </c>
      <c r="AD60" s="399">
        <f t="shared" si="10"/>
        <v>-6.5036935659891242</v>
      </c>
      <c r="AE60" s="58"/>
    </row>
    <row r="61" spans="1:37" ht="17">
      <c r="A61" t="s">
        <v>68</v>
      </c>
      <c r="B61" s="28">
        <v>-140.91970473769899</v>
      </c>
      <c r="C61" s="28">
        <v>-1015.3056533327</v>
      </c>
      <c r="D61" s="28">
        <v>-142.03468285363999</v>
      </c>
      <c r="E61" s="28">
        <v>-1015.1341862158</v>
      </c>
      <c r="F61" s="223">
        <v>-141.82205145522801</v>
      </c>
      <c r="G61" s="305">
        <v>-1006.93422921124</v>
      </c>
      <c r="H61" s="223">
        <v>-1010.788061373441</v>
      </c>
      <c r="I61" s="268">
        <v>-3.8398590150910001</v>
      </c>
      <c r="J61" s="305">
        <v>-1010.979533118934</v>
      </c>
      <c r="K61" s="4">
        <v>-0.191471745493</v>
      </c>
      <c r="M61" t="s">
        <v>560</v>
      </c>
      <c r="N61" s="10">
        <f t="shared" ref="N61:S61" si="65">21*AF6+29*AF9+AF15+AF16+AF28</f>
        <v>-137.41790699999999</v>
      </c>
      <c r="O61" s="10">
        <f t="shared" si="65"/>
        <v>-137.939694145696</v>
      </c>
      <c r="P61" s="10">
        <f t="shared" si="65"/>
        <v>-138.05870639408198</v>
      </c>
      <c r="Q61" s="10">
        <f t="shared" si="65"/>
        <v>-1015.512442814</v>
      </c>
      <c r="R61" s="10">
        <f t="shared" si="65"/>
        <v>-1017.4956348259999</v>
      </c>
      <c r="S61" s="10">
        <f t="shared" si="65"/>
        <v>-1017.5287761630001</v>
      </c>
      <c r="T61" s="398"/>
      <c r="U61" s="10">
        <f t="shared" si="1"/>
        <v>3.5017977376990075</v>
      </c>
      <c r="V61" s="10">
        <f t="shared" si="2"/>
        <v>4.0949887079439975</v>
      </c>
      <c r="W61" s="52">
        <f t="shared" si="3"/>
        <v>3.7633450611460262</v>
      </c>
      <c r="X61" s="52">
        <f t="shared" si="4"/>
        <v>0.59319097024499001</v>
      </c>
      <c r="Y61" s="52">
        <f t="shared" si="5"/>
        <v>0.2615473234470187</v>
      </c>
      <c r="Z61" s="169">
        <f t="shared" si="7"/>
        <v>-3.9935504254036269</v>
      </c>
      <c r="AA61" s="354">
        <f t="shared" si="8"/>
        <v>3.9935504254036269</v>
      </c>
      <c r="AB61" s="399">
        <f t="shared" si="9"/>
        <v>-8.5782136027600018</v>
      </c>
      <c r="AC61" s="399">
        <f t="shared" si="9"/>
        <v>-6.7075734525589041</v>
      </c>
      <c r="AD61" s="399">
        <f t="shared" si="10"/>
        <v>-6.5492430440660883</v>
      </c>
      <c r="AE61" s="58"/>
    </row>
    <row r="62" spans="1:37" ht="17">
      <c r="A62" t="s">
        <v>75</v>
      </c>
      <c r="B62" s="28">
        <v>-106.304609102726</v>
      </c>
      <c r="C62" s="28">
        <v>-1129.0102453759901</v>
      </c>
      <c r="D62" s="28">
        <v>-106.79348776932601</v>
      </c>
      <c r="E62" s="28">
        <v>-1128.9042495895401</v>
      </c>
      <c r="F62" s="223">
        <v>-106.777966626431</v>
      </c>
      <c r="G62" s="305">
        <v>-1123.61615293565</v>
      </c>
      <c r="H62" s="223">
        <v>-1125.6376669585056</v>
      </c>
      <c r="I62" s="268">
        <v>-2.0218527991054698</v>
      </c>
      <c r="J62" s="305">
        <v>-1125.7159867597945</v>
      </c>
      <c r="K62" s="4">
        <v>-7.8319801288999999E-2</v>
      </c>
      <c r="M62" t="s">
        <v>572</v>
      </c>
      <c r="N62" s="10">
        <f t="shared" ref="N62:S62" si="66">7*AF6+22*AF9+AF16+AF17+2*AF19</f>
        <v>-104.617313</v>
      </c>
      <c r="O62" s="10">
        <f t="shared" si="66"/>
        <v>-104.93908387604199</v>
      </c>
      <c r="P62" s="10">
        <f t="shared" si="66"/>
        <v>-105.141105463599</v>
      </c>
      <c r="Q62" s="10">
        <f t="shared" si="66"/>
        <v>-1120.247474621</v>
      </c>
      <c r="R62" s="10">
        <f t="shared" si="66"/>
        <v>-1121.256332916</v>
      </c>
      <c r="S62" s="10">
        <f t="shared" si="66"/>
        <v>-1121.272049767</v>
      </c>
      <c r="T62" s="398"/>
      <c r="U62" s="10">
        <f t="shared" si="1"/>
        <v>1.6872961027260089</v>
      </c>
      <c r="V62" s="10">
        <f t="shared" si="2"/>
        <v>1.8544038932840152</v>
      </c>
      <c r="W62" s="52">
        <f t="shared" si="3"/>
        <v>1.6368611628319911</v>
      </c>
      <c r="X62" s="52">
        <f t="shared" si="4"/>
        <v>0.16710779055800629</v>
      </c>
      <c r="Y62" s="52">
        <f t="shared" si="5"/>
        <v>-5.0434939894017816E-2</v>
      </c>
      <c r="Z62" s="169">
        <f t="shared" si="7"/>
        <v>-1.1349157284586571</v>
      </c>
      <c r="AA62" s="354">
        <f t="shared" si="8"/>
        <v>1.1349157284586571</v>
      </c>
      <c r="AB62" s="399">
        <f t="shared" si="9"/>
        <v>3.3686783146499693</v>
      </c>
      <c r="AC62" s="399">
        <f t="shared" si="9"/>
        <v>4.381334042505614</v>
      </c>
      <c r="AD62" s="399">
        <f t="shared" si="10"/>
        <v>4.4439369927945336</v>
      </c>
      <c r="AE62" s="58"/>
      <c r="AF62" s="266"/>
      <c r="AG62" s="266"/>
      <c r="AH62" s="266"/>
      <c r="AI62" s="266"/>
      <c r="AJ62" s="266"/>
      <c r="AK62" s="266"/>
    </row>
    <row r="63" spans="1:37" ht="17">
      <c r="A63" t="s">
        <v>76</v>
      </c>
      <c r="B63" s="28">
        <v>-106.27755151686701</v>
      </c>
      <c r="C63" s="28">
        <v>-1129.0431260268499</v>
      </c>
      <c r="D63" s="28">
        <v>-106.76928966606199</v>
      </c>
      <c r="E63" s="28">
        <v>-1128.9411765443599</v>
      </c>
      <c r="F63" s="223">
        <v>-106.74402085814801</v>
      </c>
      <c r="G63" s="305">
        <v>-1123.6353077277699</v>
      </c>
      <c r="H63" s="223">
        <v>-1125.6715593701763</v>
      </c>
      <c r="I63" s="268">
        <v>-2.0365613184663398</v>
      </c>
      <c r="J63" s="305">
        <v>-1125.7510565747332</v>
      </c>
      <c r="K63" s="4">
        <v>-7.9497204557000004E-2</v>
      </c>
      <c r="M63" t="s">
        <v>572</v>
      </c>
      <c r="N63" s="10">
        <f t="shared" ref="N63:S63" si="67">7*AF6+22*AF9+AF16+AF17+2*AF19</f>
        <v>-104.617313</v>
      </c>
      <c r="O63" s="10">
        <f t="shared" si="67"/>
        <v>-104.93908387604199</v>
      </c>
      <c r="P63" s="10">
        <f t="shared" si="67"/>
        <v>-105.141105463599</v>
      </c>
      <c r="Q63" s="10">
        <f t="shared" si="67"/>
        <v>-1120.247474621</v>
      </c>
      <c r="R63" s="10">
        <f t="shared" si="67"/>
        <v>-1121.256332916</v>
      </c>
      <c r="S63" s="10">
        <f t="shared" si="67"/>
        <v>-1121.272049767</v>
      </c>
      <c r="T63" s="398"/>
      <c r="U63" s="10">
        <f t="shared" si="1"/>
        <v>1.6602385168670111</v>
      </c>
      <c r="V63" s="10">
        <f t="shared" si="2"/>
        <v>1.8302057900200026</v>
      </c>
      <c r="W63" s="52">
        <f t="shared" si="3"/>
        <v>1.6029153945490009</v>
      </c>
      <c r="X63" s="52">
        <f t="shared" si="4"/>
        <v>0.16996727315299154</v>
      </c>
      <c r="Y63" s="52">
        <f t="shared" si="5"/>
        <v>-5.7323122318010178E-2</v>
      </c>
      <c r="Z63" s="169">
        <f t="shared" si="7"/>
        <v>-1.2798177091188945</v>
      </c>
      <c r="AA63" s="354">
        <f t="shared" si="8"/>
        <v>1.2798177091188945</v>
      </c>
      <c r="AB63" s="399">
        <f t="shared" si="9"/>
        <v>3.3878331067699037</v>
      </c>
      <c r="AC63" s="399">
        <f t="shared" si="9"/>
        <v>4.4152264541762634</v>
      </c>
      <c r="AD63" s="399">
        <f t="shared" si="10"/>
        <v>4.4790068077331853</v>
      </c>
      <c r="AE63" s="58"/>
      <c r="AF63" s="266"/>
      <c r="AG63" s="266"/>
      <c r="AH63" s="266"/>
      <c r="AI63" s="266"/>
      <c r="AJ63" s="266"/>
      <c r="AK63" s="266"/>
    </row>
    <row r="64" spans="1:37" ht="17">
      <c r="A64" t="s">
        <v>77</v>
      </c>
      <c r="B64" s="28">
        <v>-106.299950385648</v>
      </c>
      <c r="C64" s="28">
        <v>-1129.0103741409</v>
      </c>
      <c r="D64" s="28">
        <v>-106.791821156119</v>
      </c>
      <c r="E64" s="28">
        <v>-1128.90460264226</v>
      </c>
      <c r="F64" s="223">
        <v>-106.774275759426</v>
      </c>
      <c r="G64" s="305">
        <v>-1123.6169053765</v>
      </c>
      <c r="H64" s="223">
        <v>-1125.6378861126584</v>
      </c>
      <c r="I64" s="268">
        <v>-2.0213170120484198</v>
      </c>
      <c r="J64" s="305">
        <v>-1125.7161169853364</v>
      </c>
      <c r="K64" s="4">
        <v>-7.8230872677999996E-2</v>
      </c>
      <c r="M64" t="s">
        <v>572</v>
      </c>
      <c r="N64" s="10">
        <f t="shared" ref="N64:S64" si="68">7*AF6+22*AF9+AF16+AF17+2*AF19</f>
        <v>-104.617313</v>
      </c>
      <c r="O64" s="10">
        <f t="shared" si="68"/>
        <v>-104.93908387604199</v>
      </c>
      <c r="P64" s="10">
        <f t="shared" si="68"/>
        <v>-105.141105463599</v>
      </c>
      <c r="Q64" s="10">
        <f t="shared" si="68"/>
        <v>-1120.247474621</v>
      </c>
      <c r="R64" s="10">
        <f t="shared" si="68"/>
        <v>-1121.256332916</v>
      </c>
      <c r="S64" s="10">
        <f t="shared" si="68"/>
        <v>-1121.272049767</v>
      </c>
      <c r="T64" s="398"/>
      <c r="U64" s="10">
        <f t="shared" si="1"/>
        <v>1.6826373856480075</v>
      </c>
      <c r="V64" s="10">
        <f t="shared" si="2"/>
        <v>1.8527372800770081</v>
      </c>
      <c r="W64" s="52">
        <f t="shared" si="3"/>
        <v>1.633170295827</v>
      </c>
      <c r="X64" s="52">
        <f t="shared" si="4"/>
        <v>0.17009989442900064</v>
      </c>
      <c r="Y64" s="52">
        <f t="shared" si="5"/>
        <v>-4.9467089821007448E-2</v>
      </c>
      <c r="Z64" s="169">
        <f t="shared" si="7"/>
        <v>-1.1131039966475846</v>
      </c>
      <c r="AA64" s="354">
        <f t="shared" si="8"/>
        <v>1.1131039966475846</v>
      </c>
      <c r="AB64" s="399">
        <f t="shared" si="9"/>
        <v>3.3694307554999341</v>
      </c>
      <c r="AC64" s="399">
        <f t="shared" si="9"/>
        <v>4.3815531966583876</v>
      </c>
      <c r="AD64" s="399">
        <f t="shared" si="10"/>
        <v>4.4440672183363858</v>
      </c>
      <c r="AE64" s="58"/>
      <c r="AF64" s="266"/>
      <c r="AG64" s="266"/>
      <c r="AH64" s="266"/>
      <c r="AI64" s="266"/>
      <c r="AJ64" s="266"/>
      <c r="AK64" s="266"/>
    </row>
    <row r="65" spans="1:37" ht="17">
      <c r="A65" t="s">
        <v>78</v>
      </c>
      <c r="B65" s="28">
        <v>-118.261547903372</v>
      </c>
      <c r="C65" s="28">
        <v>-1211.1186036910599</v>
      </c>
      <c r="D65" s="28">
        <v>-118.787650839048</v>
      </c>
      <c r="E65" s="28">
        <v>-1210.99877657807</v>
      </c>
      <c r="F65" s="223">
        <v>-118.780744815155</v>
      </c>
      <c r="G65" s="305">
        <v>-1205.0460196834499</v>
      </c>
      <c r="H65" s="223">
        <v>-1207.3868541692618</v>
      </c>
      <c r="I65" s="268">
        <v>-2.3409114716519999</v>
      </c>
      <c r="J65" s="305">
        <v>-1207.4758056289129</v>
      </c>
      <c r="K65" s="4">
        <v>-8.8951459651000001E-2</v>
      </c>
      <c r="M65" t="s">
        <v>576</v>
      </c>
      <c r="N65" s="10">
        <f t="shared" ref="N65:S65" si="69">7*AF6+26*AF9+AF5+AF15+AF17+AF16+2*AF19</f>
        <v>-116.24366799999999</v>
      </c>
      <c r="O65" s="10">
        <f t="shared" si="69"/>
        <v>-116.597666390981</v>
      </c>
      <c r="P65" s="10">
        <f t="shared" si="69"/>
        <v>-116.80991316640501</v>
      </c>
      <c r="Q65" s="10">
        <f t="shared" si="69"/>
        <v>-1201.0816760889998</v>
      </c>
      <c r="R65" s="10">
        <f t="shared" si="69"/>
        <v>-1202.2319060539999</v>
      </c>
      <c r="S65" s="10">
        <f t="shared" si="69"/>
        <v>-1202.2491852549999</v>
      </c>
      <c r="T65" s="398"/>
      <c r="U65" s="10">
        <f t="shared" si="1"/>
        <v>2.0178799033720196</v>
      </c>
      <c r="V65" s="10">
        <f t="shared" si="2"/>
        <v>2.1899844480669941</v>
      </c>
      <c r="W65" s="52">
        <f t="shared" si="3"/>
        <v>1.9708316487499928</v>
      </c>
      <c r="X65" s="52">
        <f t="shared" si="4"/>
        <v>0.17210454469497449</v>
      </c>
      <c r="Y65" s="52">
        <f t="shared" si="5"/>
        <v>-4.7048254622026775E-2</v>
      </c>
      <c r="Z65" s="169">
        <f t="shared" si="7"/>
        <v>-0.90016590561758347</v>
      </c>
      <c r="AA65" s="354">
        <f t="shared" si="8"/>
        <v>0.90016590561758347</v>
      </c>
      <c r="AB65" s="399">
        <f t="shared" si="9"/>
        <v>3.9643435944501562</v>
      </c>
      <c r="AC65" s="399">
        <f t="shared" si="9"/>
        <v>5.1549481152619592</v>
      </c>
      <c r="AD65" s="399">
        <f t="shared" si="10"/>
        <v>5.2266203739129651</v>
      </c>
      <c r="AE65" s="58"/>
      <c r="AF65" s="266"/>
      <c r="AG65" s="266"/>
      <c r="AH65" s="266"/>
      <c r="AI65" s="266"/>
      <c r="AJ65" s="266"/>
      <c r="AK65" s="266"/>
    </row>
    <row r="66" spans="1:37" ht="17">
      <c r="A66" t="s">
        <v>79</v>
      </c>
      <c r="B66" s="28">
        <v>-118.289098780364</v>
      </c>
      <c r="C66" s="28">
        <v>-1211.1340554650801</v>
      </c>
      <c r="D66" s="28">
        <v>-118.813876395268</v>
      </c>
      <c r="E66" s="28">
        <v>-1211.01555261658</v>
      </c>
      <c r="F66" s="223">
        <v>-118.805106626845</v>
      </c>
      <c r="G66" s="305">
        <v>-1205.0639158358999</v>
      </c>
      <c r="H66" s="223">
        <v>-1207.4103645369789</v>
      </c>
      <c r="I66" s="268">
        <v>-2.3462227375690001</v>
      </c>
      <c r="J66" s="305">
        <v>-1207.4998045763418</v>
      </c>
      <c r="K66" s="4">
        <v>-8.9440039363000004E-2</v>
      </c>
      <c r="M66" t="s">
        <v>576</v>
      </c>
      <c r="N66" s="10">
        <f t="shared" ref="N66:S66" si="70">7*AF6+26*AF9+AF5+AF15+AF17+AF16+2*AF19</f>
        <v>-116.24366799999999</v>
      </c>
      <c r="O66" s="10">
        <f t="shared" si="70"/>
        <v>-116.597666390981</v>
      </c>
      <c r="P66" s="10">
        <f t="shared" si="70"/>
        <v>-116.80991316640501</v>
      </c>
      <c r="Q66" s="10">
        <f t="shared" si="70"/>
        <v>-1201.0816760889998</v>
      </c>
      <c r="R66" s="10">
        <f t="shared" si="70"/>
        <v>-1202.2319060539999</v>
      </c>
      <c r="S66" s="10">
        <f t="shared" si="70"/>
        <v>-1202.2491852549999</v>
      </c>
      <c r="T66" s="398"/>
      <c r="U66" s="10">
        <f t="shared" si="1"/>
        <v>2.0454307803640148</v>
      </c>
      <c r="V66" s="10">
        <f t="shared" si="2"/>
        <v>2.2162100042869923</v>
      </c>
      <c r="W66" s="52">
        <f t="shared" si="3"/>
        <v>1.9951934604399924</v>
      </c>
      <c r="X66" s="52">
        <f t="shared" si="4"/>
        <v>0.17077922392297751</v>
      </c>
      <c r="Y66" s="52">
        <f t="shared" si="5"/>
        <v>-5.0237319924022472E-2</v>
      </c>
      <c r="Z66" s="169">
        <f t="shared" si="7"/>
        <v>-0.9567884634070809</v>
      </c>
      <c r="AA66" s="354">
        <f t="shared" si="8"/>
        <v>0.9567884634070809</v>
      </c>
      <c r="AB66" s="399">
        <f t="shared" si="9"/>
        <v>3.9822397469001771</v>
      </c>
      <c r="AC66" s="399">
        <f t="shared" si="9"/>
        <v>5.1784584829790674</v>
      </c>
      <c r="AD66" s="399">
        <f t="shared" si="10"/>
        <v>5.250619321341901</v>
      </c>
      <c r="AE66" s="58"/>
      <c r="AF66" s="266"/>
      <c r="AG66" s="266"/>
      <c r="AH66" s="266"/>
      <c r="AI66" s="266"/>
      <c r="AJ66" s="266"/>
      <c r="AK66" s="266"/>
    </row>
    <row r="67" spans="1:37" ht="17">
      <c r="A67" t="s">
        <v>80</v>
      </c>
      <c r="B67" s="28">
        <v>-118.292419808947</v>
      </c>
      <c r="C67" s="28">
        <v>-1211.11391326072</v>
      </c>
      <c r="D67" s="28">
        <v>-118.807989441213</v>
      </c>
      <c r="E67" s="28">
        <v>-1210.9934018745901</v>
      </c>
      <c r="F67" s="223">
        <v>-118.807558848651</v>
      </c>
      <c r="G67" s="305">
        <v>-1205.0430004862801</v>
      </c>
      <c r="H67" s="223">
        <v>-1207.3851176448809</v>
      </c>
      <c r="I67" s="268">
        <v>-2.3421002876110002</v>
      </c>
      <c r="J67" s="305">
        <v>-1207.473879272271</v>
      </c>
      <c r="K67" s="4">
        <v>-8.876162739E-2</v>
      </c>
      <c r="M67" t="s">
        <v>576</v>
      </c>
      <c r="N67" s="10">
        <f t="shared" ref="N67:S67" si="71">7*AF6+26*AF9+AF5+AF15+AF17+AF16+2*AF19</f>
        <v>-116.24366799999999</v>
      </c>
      <c r="O67" s="10">
        <f t="shared" si="71"/>
        <v>-116.597666390981</v>
      </c>
      <c r="P67" s="10">
        <f t="shared" si="71"/>
        <v>-116.80991316640501</v>
      </c>
      <c r="Q67" s="10">
        <f t="shared" si="71"/>
        <v>-1201.0816760889998</v>
      </c>
      <c r="R67" s="10">
        <f t="shared" si="71"/>
        <v>-1202.2319060539999</v>
      </c>
      <c r="S67" s="10">
        <f t="shared" si="71"/>
        <v>-1202.2491852549999</v>
      </c>
      <c r="T67" s="398"/>
      <c r="U67" s="10">
        <f t="shared" si="1"/>
        <v>2.0487518089470171</v>
      </c>
      <c r="V67" s="10">
        <f t="shared" si="2"/>
        <v>2.2103230502319917</v>
      </c>
      <c r="W67" s="52">
        <f t="shared" si="3"/>
        <v>1.997645682245988</v>
      </c>
      <c r="X67" s="52">
        <f t="shared" si="4"/>
        <v>0.16157124128497458</v>
      </c>
      <c r="Y67" s="52">
        <f t="shared" si="5"/>
        <v>-5.1106126701029098E-2</v>
      </c>
      <c r="Z67" s="169">
        <f t="shared" si="7"/>
        <v>-0.97816497065836738</v>
      </c>
      <c r="AA67" s="354">
        <f t="shared" si="8"/>
        <v>0.97816497065836738</v>
      </c>
      <c r="AB67" s="399">
        <f t="shared" si="9"/>
        <v>3.9613243972803502</v>
      </c>
      <c r="AC67" s="399">
        <f t="shared" si="9"/>
        <v>5.1532115908810283</v>
      </c>
      <c r="AD67" s="399">
        <f t="shared" si="10"/>
        <v>5.2246940172710765</v>
      </c>
      <c r="AE67" s="58"/>
      <c r="AF67" s="266"/>
      <c r="AG67" s="266"/>
      <c r="AH67" s="266"/>
      <c r="AI67" s="266"/>
      <c r="AJ67" s="266"/>
      <c r="AK67" s="266"/>
    </row>
    <row r="68" spans="1:37" ht="17">
      <c r="A68" t="s">
        <v>81</v>
      </c>
      <c r="B68" s="28">
        <v>-176.35728242965499</v>
      </c>
      <c r="C68" s="28">
        <v>-1657.60820948732</v>
      </c>
      <c r="D68" s="28">
        <v>-177.29673406398601</v>
      </c>
      <c r="E68" s="28">
        <v>-1657.41900212523</v>
      </c>
      <c r="F68" s="223">
        <v>-177.21942226079801</v>
      </c>
      <c r="G68" s="305">
        <v>-1648.34483761919</v>
      </c>
      <c r="H68" s="223">
        <v>-1652.0626896339222</v>
      </c>
      <c r="I68" s="268">
        <v>-3.7178141862720002</v>
      </c>
      <c r="J68" s="305">
        <v>-1652.2203266598583</v>
      </c>
      <c r="K68" s="4">
        <v>-0.15763702593600001</v>
      </c>
      <c r="M68" t="s">
        <v>580</v>
      </c>
      <c r="N68" s="10">
        <f t="shared" ref="N68:S68" si="72">17*AF6+30*AF9+AF10+AF15+2*AF16+2*AF19</f>
        <v>-173.74032199999999</v>
      </c>
      <c r="O68" s="10">
        <f t="shared" si="72"/>
        <v>-174.30024806254599</v>
      </c>
      <c r="P68" s="10">
        <f t="shared" si="72"/>
        <v>-174.48441046632101</v>
      </c>
      <c r="Q68" s="10">
        <f t="shared" si="72"/>
        <v>-1673.5731953919999</v>
      </c>
      <c r="R68" s="10">
        <f t="shared" si="72"/>
        <v>-1675.76262709</v>
      </c>
      <c r="S68" s="10">
        <f t="shared" si="72"/>
        <v>-1675.799488611</v>
      </c>
      <c r="T68" s="398"/>
      <c r="U68" s="10">
        <f t="shared" si="1"/>
        <v>2.6169604296549949</v>
      </c>
      <c r="V68" s="10">
        <f t="shared" si="2"/>
        <v>2.9964860014400188</v>
      </c>
      <c r="W68" s="52">
        <f t="shared" si="3"/>
        <v>2.7350117944770034</v>
      </c>
      <c r="X68" s="52">
        <f t="shared" si="4"/>
        <v>0.37952557178502389</v>
      </c>
      <c r="Y68" s="52">
        <f t="shared" si="5"/>
        <v>0.11805136482200851</v>
      </c>
      <c r="Z68" s="169">
        <f t="shared" si="7"/>
        <v>-0.50065971414345545</v>
      </c>
      <c r="AA68" s="354">
        <f t="shared" si="8"/>
        <v>0.50065971414345545</v>
      </c>
      <c r="AB68" s="399">
        <f t="shared" si="9"/>
        <v>-25.228357772809886</v>
      </c>
      <c r="AC68" s="399">
        <f t="shared" si="9"/>
        <v>-23.699937456077805</v>
      </c>
      <c r="AD68" s="399">
        <f t="shared" si="10"/>
        <v>-23.579161951141714</v>
      </c>
      <c r="AE68" s="58"/>
      <c r="AF68" s="266"/>
      <c r="AG68" s="266"/>
      <c r="AH68" s="266"/>
      <c r="AI68" s="266"/>
      <c r="AJ68" s="266"/>
      <c r="AK68" s="266"/>
    </row>
    <row r="69" spans="1:37" ht="17">
      <c r="A69" t="s">
        <v>82</v>
      </c>
      <c r="B69" s="28">
        <v>-176.370446277338</v>
      </c>
      <c r="C69" s="28">
        <v>-1657.6303228198799</v>
      </c>
      <c r="D69" s="28">
        <v>-177.30341295645599</v>
      </c>
      <c r="E69" s="28">
        <v>-1657.4441323694</v>
      </c>
      <c r="F69" s="223">
        <v>-177.24221797677501</v>
      </c>
      <c r="G69" s="305">
        <v>-1648.36481809618</v>
      </c>
      <c r="H69" s="223">
        <v>-1652.0860675643512</v>
      </c>
      <c r="I69" s="268">
        <v>-3.7212432493210001</v>
      </c>
      <c r="J69" s="305">
        <v>-1652.2443235054991</v>
      </c>
      <c r="K69" s="4">
        <v>-0.15825594114800001</v>
      </c>
      <c r="M69" t="s">
        <v>580</v>
      </c>
      <c r="N69" s="10">
        <f t="shared" ref="N69:S69" si="73">17*AF6+30*AF9+AF10+AF15+2*AF16+2*AF19</f>
        <v>-173.74032199999999</v>
      </c>
      <c r="O69" s="10">
        <f t="shared" si="73"/>
        <v>-174.30024806254599</v>
      </c>
      <c r="P69" s="10">
        <f t="shared" si="73"/>
        <v>-174.48441046632101</v>
      </c>
      <c r="Q69" s="10">
        <f t="shared" si="73"/>
        <v>-1673.5731953919999</v>
      </c>
      <c r="R69" s="10">
        <f t="shared" si="73"/>
        <v>-1675.76262709</v>
      </c>
      <c r="S69" s="10">
        <f t="shared" si="73"/>
        <v>-1675.799488611</v>
      </c>
      <c r="T69" s="398"/>
      <c r="U69" s="10">
        <f t="shared" ref="U69:U91" si="74">N69-B69</f>
        <v>2.6301242773380125</v>
      </c>
      <c r="V69" s="10">
        <f t="shared" ref="V69:V91" si="75">O69-D69</f>
        <v>3.0031648939099966</v>
      </c>
      <c r="W69" s="52">
        <f t="shared" ref="W69:W91" si="76">P69-F69</f>
        <v>2.7578075104540005</v>
      </c>
      <c r="X69" s="52">
        <f t="shared" ref="X69:X91" si="77">V69-U69</f>
        <v>0.37304061657198417</v>
      </c>
      <c r="Y69" s="52">
        <f t="shared" ref="Y69:Y91" si="78">W69-U69</f>
        <v>0.12768323311598806</v>
      </c>
      <c r="Z69" s="169">
        <f t="shared" si="7"/>
        <v>-0.5420604463781481</v>
      </c>
      <c r="AA69" s="354">
        <f t="shared" si="8"/>
        <v>0.5420604463781481</v>
      </c>
      <c r="AB69" s="399">
        <f t="shared" si="9"/>
        <v>-25.208377295819901</v>
      </c>
      <c r="AC69" s="399">
        <f t="shared" si="9"/>
        <v>-23.676559525648827</v>
      </c>
      <c r="AD69" s="399">
        <f t="shared" si="10"/>
        <v>-23.555165105500919</v>
      </c>
      <c r="AE69" s="58"/>
      <c r="AF69" s="266"/>
      <c r="AG69" s="266"/>
      <c r="AH69" s="266"/>
      <c r="AI69" s="266"/>
      <c r="AJ69" s="266"/>
      <c r="AK69" s="266"/>
    </row>
    <row r="70" spans="1:37" ht="17">
      <c r="A70" t="s">
        <v>83</v>
      </c>
      <c r="B70" s="28">
        <v>-176.31965729601799</v>
      </c>
      <c r="C70" s="28">
        <v>-1657.5929938865399</v>
      </c>
      <c r="D70" s="28">
        <v>-177.2734080566</v>
      </c>
      <c r="E70" s="28">
        <v>-1657.3986496549301</v>
      </c>
      <c r="F70" s="223">
        <v>-177.203558076809</v>
      </c>
      <c r="G70" s="305">
        <v>-1648.29460842102</v>
      </c>
      <c r="H70" s="223">
        <v>-1652.032284042969</v>
      </c>
      <c r="I70" s="268">
        <v>-3.7374708678189998</v>
      </c>
      <c r="J70" s="305">
        <v>-1652.193641628048</v>
      </c>
      <c r="K70" s="4">
        <v>-0.161357585079</v>
      </c>
      <c r="M70" t="s">
        <v>580</v>
      </c>
      <c r="N70" s="10">
        <f t="shared" ref="N70:S70" si="79">17*AF6+30*AF9+AF10+AF15+2*AF16+2*AF19</f>
        <v>-173.74032199999999</v>
      </c>
      <c r="O70" s="10">
        <f t="shared" si="79"/>
        <v>-174.30024806254599</v>
      </c>
      <c r="P70" s="10">
        <f t="shared" si="79"/>
        <v>-174.48441046632101</v>
      </c>
      <c r="Q70" s="10">
        <f t="shared" si="79"/>
        <v>-1673.5731953919999</v>
      </c>
      <c r="R70" s="10">
        <f t="shared" si="79"/>
        <v>-1675.76262709</v>
      </c>
      <c r="S70" s="10">
        <f t="shared" si="79"/>
        <v>-1675.799488611</v>
      </c>
      <c r="T70" s="398"/>
      <c r="U70" s="10">
        <f t="shared" si="74"/>
        <v>2.5793352960180016</v>
      </c>
      <c r="V70" s="10">
        <f t="shared" si="75"/>
        <v>2.973159994054015</v>
      </c>
      <c r="W70" s="52">
        <f t="shared" si="76"/>
        <v>2.7191476104879939</v>
      </c>
      <c r="X70" s="52">
        <f t="shared" si="77"/>
        <v>0.39382469803601339</v>
      </c>
      <c r="Y70" s="52">
        <f t="shared" si="78"/>
        <v>0.13981231446999232</v>
      </c>
      <c r="Z70" s="169">
        <f t="shared" ref="Z70:Z91" si="80">100*(Y70/AD70)</f>
        <v>-0.59227832227737409</v>
      </c>
      <c r="AA70" s="354">
        <f t="shared" ref="AA70:AA91" si="81">ABS(Z70)</f>
        <v>0.59227832227737409</v>
      </c>
      <c r="AB70" s="399">
        <f t="shared" ref="AB70:AC90" si="82">Q70-G70</f>
        <v>-25.278586970979859</v>
      </c>
      <c r="AC70" s="399">
        <f t="shared" si="82"/>
        <v>-23.730343047031056</v>
      </c>
      <c r="AD70" s="399">
        <f t="shared" ref="AD70:AD91" si="83">S70-J70</f>
        <v>-23.605846982952016</v>
      </c>
      <c r="AE70" s="58"/>
      <c r="AF70" s="266"/>
      <c r="AG70" s="266"/>
      <c r="AH70" s="266"/>
      <c r="AI70" s="266"/>
      <c r="AJ70" s="266"/>
      <c r="AK70" s="266"/>
    </row>
    <row r="71" spans="1:37" ht="17">
      <c r="A71" t="s">
        <v>84</v>
      </c>
      <c r="B71" s="28">
        <v>-177.002747664075</v>
      </c>
      <c r="C71" s="28">
        <v>-1658.8326936759199</v>
      </c>
      <c r="D71" s="28">
        <v>-177.94079585759599</v>
      </c>
      <c r="E71" s="28">
        <v>-1658.6465051648299</v>
      </c>
      <c r="F71" s="223">
        <v>-177.85161590717601</v>
      </c>
      <c r="G71" s="305">
        <v>-1649.52242617349</v>
      </c>
      <c r="H71" s="223">
        <v>-1653.2796597695658</v>
      </c>
      <c r="I71" s="268">
        <v>-3.7573483309459998</v>
      </c>
      <c r="J71" s="305">
        <v>-1653.4369723358727</v>
      </c>
      <c r="K71" s="4">
        <v>-0.157312566307</v>
      </c>
      <c r="M71" t="s">
        <v>584</v>
      </c>
      <c r="N71" s="10">
        <f t="shared" ref="N71:S71" si="84">17*AF6+30*AF9+AF10+AF15+2*AF16+2*AF19</f>
        <v>-173.74032199999999</v>
      </c>
      <c r="O71" s="10">
        <f t="shared" si="84"/>
        <v>-174.30024806254599</v>
      </c>
      <c r="P71" s="10">
        <f t="shared" si="84"/>
        <v>-174.48441046632101</v>
      </c>
      <c r="Q71" s="10">
        <f t="shared" si="84"/>
        <v>-1673.5731953919999</v>
      </c>
      <c r="R71" s="10">
        <f t="shared" si="84"/>
        <v>-1675.76262709</v>
      </c>
      <c r="S71" s="10">
        <f t="shared" si="84"/>
        <v>-1675.799488611</v>
      </c>
      <c r="T71" s="398"/>
      <c r="U71" s="10">
        <f t="shared" si="74"/>
        <v>3.2624256640750104</v>
      </c>
      <c r="V71" s="10">
        <f t="shared" si="75"/>
        <v>3.6405477950499971</v>
      </c>
      <c r="W71" s="52">
        <f t="shared" si="76"/>
        <v>3.3672054408550025</v>
      </c>
      <c r="X71" s="52">
        <f t="shared" si="77"/>
        <v>0.3781221309749867</v>
      </c>
      <c r="Y71" s="52">
        <f t="shared" si="78"/>
        <v>0.10477977677999206</v>
      </c>
      <c r="Z71" s="169">
        <f t="shared" si="80"/>
        <v>-0.4685509246405038</v>
      </c>
      <c r="AA71" s="354">
        <f t="shared" si="81"/>
        <v>0.4685509246405038</v>
      </c>
      <c r="AB71" s="399">
        <f t="shared" si="82"/>
        <v>-24.050769218509913</v>
      </c>
      <c r="AC71" s="399">
        <f t="shared" si="82"/>
        <v>-22.482967320434227</v>
      </c>
      <c r="AD71" s="399">
        <f t="shared" si="83"/>
        <v>-22.362516275127291</v>
      </c>
      <c r="AE71" s="58"/>
      <c r="AF71" s="266"/>
      <c r="AG71" s="266"/>
      <c r="AH71" s="266"/>
      <c r="AI71" s="266"/>
      <c r="AJ71" s="266"/>
      <c r="AK71" s="266"/>
    </row>
    <row r="72" spans="1:37" ht="17">
      <c r="A72" t="s">
        <v>85</v>
      </c>
      <c r="B72" s="28">
        <v>-177.00585640392799</v>
      </c>
      <c r="C72" s="28">
        <v>-1658.80905766722</v>
      </c>
      <c r="D72" s="28">
        <v>-177.952770802201</v>
      </c>
      <c r="E72" s="28">
        <v>-1658.6215232013301</v>
      </c>
      <c r="F72" s="223">
        <v>-177.861106195448</v>
      </c>
      <c r="G72" s="305">
        <v>-1649.48952143201</v>
      </c>
      <c r="H72" s="223">
        <v>-1653.250180036016</v>
      </c>
      <c r="I72" s="268">
        <v>-3.7606164946359999</v>
      </c>
      <c r="J72" s="305">
        <v>-1653.40836792865</v>
      </c>
      <c r="K72" s="4">
        <v>-0.15818789263399999</v>
      </c>
      <c r="M72" t="s">
        <v>584</v>
      </c>
      <c r="N72" s="10">
        <f t="shared" ref="N72:S72" si="85">17*AF6+30*AF9+AF10+AF15+2*AF16+2*AF19</f>
        <v>-173.74032199999999</v>
      </c>
      <c r="O72" s="10">
        <f t="shared" si="85"/>
        <v>-174.30024806254599</v>
      </c>
      <c r="P72" s="10">
        <f t="shared" si="85"/>
        <v>-174.48441046632101</v>
      </c>
      <c r="Q72" s="10">
        <f t="shared" si="85"/>
        <v>-1673.5731953919999</v>
      </c>
      <c r="R72" s="10">
        <f t="shared" si="85"/>
        <v>-1675.76262709</v>
      </c>
      <c r="S72" s="10">
        <f t="shared" si="85"/>
        <v>-1675.799488611</v>
      </c>
      <c r="T72" s="398"/>
      <c r="U72" s="10">
        <f t="shared" si="74"/>
        <v>3.265534403928001</v>
      </c>
      <c r="V72" s="10">
        <f t="shared" si="75"/>
        <v>3.6525227396550122</v>
      </c>
      <c r="W72" s="52">
        <f t="shared" si="76"/>
        <v>3.3766957291269932</v>
      </c>
      <c r="X72" s="52">
        <f t="shared" si="77"/>
        <v>0.38698833572701119</v>
      </c>
      <c r="Y72" s="52">
        <f t="shared" si="78"/>
        <v>0.11116132519899224</v>
      </c>
      <c r="Z72" s="169">
        <f t="shared" si="80"/>
        <v>-0.49645270898216448</v>
      </c>
      <c r="AA72" s="354">
        <f t="shared" si="81"/>
        <v>0.49645270898216448</v>
      </c>
      <c r="AB72" s="399">
        <f t="shared" si="82"/>
        <v>-24.083673959989937</v>
      </c>
      <c r="AC72" s="399">
        <f t="shared" si="82"/>
        <v>-22.512447053984033</v>
      </c>
      <c r="AD72" s="399">
        <f t="shared" si="83"/>
        <v>-22.391120682349992</v>
      </c>
      <c r="AE72" s="58"/>
      <c r="AF72" s="266"/>
      <c r="AG72" s="266"/>
      <c r="AH72" s="266"/>
      <c r="AI72" s="266"/>
      <c r="AJ72" s="266"/>
      <c r="AK72" s="266"/>
    </row>
    <row r="73" spans="1:37" ht="17">
      <c r="A73" t="s">
        <v>86</v>
      </c>
      <c r="B73" s="28">
        <v>-177.000042133595</v>
      </c>
      <c r="C73" s="28">
        <v>-1658.7906351658701</v>
      </c>
      <c r="D73" s="28">
        <v>-177.937882488463</v>
      </c>
      <c r="E73" s="28">
        <v>-1658.5980283613501</v>
      </c>
      <c r="F73" s="223">
        <v>-177.862706800176</v>
      </c>
      <c r="G73" s="305">
        <v>-1649.45344245</v>
      </c>
      <c r="H73" s="223">
        <v>-1653.2237980096279</v>
      </c>
      <c r="I73" s="268">
        <v>-3.7702521571480001</v>
      </c>
      <c r="J73" s="305">
        <v>-1653.3833228995129</v>
      </c>
      <c r="K73" s="4">
        <v>-0.15952488988499999</v>
      </c>
      <c r="M73" t="s">
        <v>584</v>
      </c>
      <c r="N73" s="10">
        <f t="shared" ref="N73:S73" si="86">17*AF6+30*AF9+AF10+AF15+2*AF16+2*AF19</f>
        <v>-173.74032199999999</v>
      </c>
      <c r="O73" s="10">
        <f t="shared" si="86"/>
        <v>-174.30024806254599</v>
      </c>
      <c r="P73" s="10">
        <f t="shared" si="86"/>
        <v>-174.48441046632101</v>
      </c>
      <c r="Q73" s="10">
        <f t="shared" si="86"/>
        <v>-1673.5731953919999</v>
      </c>
      <c r="R73" s="10">
        <f t="shared" si="86"/>
        <v>-1675.76262709</v>
      </c>
      <c r="S73" s="10">
        <f t="shared" si="86"/>
        <v>-1675.799488611</v>
      </c>
      <c r="T73" s="398"/>
      <c r="U73" s="10">
        <f t="shared" si="74"/>
        <v>3.2597201335950103</v>
      </c>
      <c r="V73" s="10">
        <f t="shared" si="75"/>
        <v>3.6376344259170139</v>
      </c>
      <c r="W73" s="52">
        <f t="shared" si="76"/>
        <v>3.3782963338549905</v>
      </c>
      <c r="X73" s="52">
        <f t="shared" si="77"/>
        <v>0.37791429232200358</v>
      </c>
      <c r="Y73" s="52">
        <f t="shared" si="78"/>
        <v>0.11857620025998017</v>
      </c>
      <c r="Z73" s="169">
        <f t="shared" si="80"/>
        <v>-0.52897628339362279</v>
      </c>
      <c r="AA73" s="354">
        <f t="shared" si="81"/>
        <v>0.52897628339362279</v>
      </c>
      <c r="AB73" s="399">
        <f t="shared" si="82"/>
        <v>-24.119752941999877</v>
      </c>
      <c r="AC73" s="399">
        <f t="shared" si="82"/>
        <v>-22.538829080372125</v>
      </c>
      <c r="AD73" s="399">
        <f t="shared" si="83"/>
        <v>-22.41616571148711</v>
      </c>
      <c r="AE73" s="58"/>
      <c r="AF73" s="266"/>
      <c r="AG73" s="266"/>
      <c r="AH73" s="266"/>
      <c r="AI73" s="266"/>
      <c r="AJ73" s="266"/>
      <c r="AK73" s="266"/>
    </row>
    <row r="74" spans="1:37" ht="17">
      <c r="A74" t="s">
        <v>87</v>
      </c>
      <c r="B74" s="28">
        <v>-121.972929299848</v>
      </c>
      <c r="C74" s="28">
        <v>-1064.9884586809701</v>
      </c>
      <c r="D74" s="28">
        <v>-122.55387454883601</v>
      </c>
      <c r="E74" s="28">
        <v>-1064.8569896643801</v>
      </c>
      <c r="F74" s="223">
        <v>-122.517122038312</v>
      </c>
      <c r="G74" s="305">
        <v>-1058.31963395598</v>
      </c>
      <c r="H74" s="223">
        <v>-1061.1230884420831</v>
      </c>
      <c r="I74" s="268">
        <v>-2.8012104102030002</v>
      </c>
      <c r="J74" s="305">
        <v>-1061.2344864055622</v>
      </c>
      <c r="K74" s="4">
        <v>-0.111397963479</v>
      </c>
      <c r="M74" t="s">
        <v>588</v>
      </c>
      <c r="N74" s="10">
        <f t="shared" ref="N74:S74" si="87">14*AF6+26*AF9+AF15+AF19+AF20</f>
        <v>-119.28685899999999</v>
      </c>
      <c r="O74" s="10">
        <f t="shared" si="87"/>
        <v>-119.60854917678901</v>
      </c>
      <c r="P74" s="10">
        <f t="shared" si="87"/>
        <v>-119.754622900008</v>
      </c>
      <c r="Q74" s="10">
        <f t="shared" si="87"/>
        <v>-1053.341954906</v>
      </c>
      <c r="R74" s="10">
        <f t="shared" si="87"/>
        <v>-1054.7473936900001</v>
      </c>
      <c r="S74" s="10">
        <f t="shared" si="87"/>
        <v>-1054.769175569</v>
      </c>
      <c r="T74" s="398"/>
      <c r="U74" s="10">
        <f t="shared" si="74"/>
        <v>2.6860702998480122</v>
      </c>
      <c r="V74" s="10">
        <f t="shared" si="75"/>
        <v>2.9453253720469945</v>
      </c>
      <c r="W74" s="52">
        <f t="shared" si="76"/>
        <v>2.7624991383039941</v>
      </c>
      <c r="X74" s="52">
        <f t="shared" si="77"/>
        <v>0.25925507219898236</v>
      </c>
      <c r="Y74" s="52">
        <f t="shared" si="78"/>
        <v>7.6428838455981918E-2</v>
      </c>
      <c r="Z74" s="169">
        <f t="shared" si="80"/>
        <v>1.1821371065992263</v>
      </c>
      <c r="AA74" s="354">
        <f t="shared" si="81"/>
        <v>1.1821371065992263</v>
      </c>
      <c r="AB74" s="399">
        <f t="shared" si="82"/>
        <v>4.9776790499799972</v>
      </c>
      <c r="AC74" s="399">
        <f t="shared" si="82"/>
        <v>6.3756947520830636</v>
      </c>
      <c r="AD74" s="399">
        <f t="shared" si="83"/>
        <v>6.4653108365621392</v>
      </c>
      <c r="AE74" s="58"/>
      <c r="AF74" s="266"/>
      <c r="AG74" s="266"/>
      <c r="AH74" s="266"/>
      <c r="AI74" s="266"/>
      <c r="AJ74" s="266"/>
      <c r="AK74" s="266"/>
    </row>
    <row r="75" spans="1:37" ht="17">
      <c r="A75" t="s">
        <v>88</v>
      </c>
      <c r="B75" s="28">
        <v>-121.915744249235</v>
      </c>
      <c r="C75" s="28">
        <v>-1064.9804072821501</v>
      </c>
      <c r="D75" s="28">
        <v>-122.523879334095</v>
      </c>
      <c r="E75" s="28">
        <v>-1064.8494470266801</v>
      </c>
      <c r="F75" s="223">
        <v>-122.47559079644699</v>
      </c>
      <c r="G75" s="305">
        <v>-1058.2928677008099</v>
      </c>
      <c r="H75" s="223">
        <v>-1061.108530133504</v>
      </c>
      <c r="I75" s="268">
        <v>-2.8117265210440001</v>
      </c>
      <c r="J75" s="305">
        <v>-1061.22178773779</v>
      </c>
      <c r="K75" s="4">
        <v>-0.113257604286</v>
      </c>
      <c r="M75" t="s">
        <v>588</v>
      </c>
      <c r="N75" s="10">
        <f t="shared" ref="N75:S75" si="88">14*AF6+26*AF9+AF15+AF19+AF20</f>
        <v>-119.28685899999999</v>
      </c>
      <c r="O75" s="10">
        <f t="shared" si="88"/>
        <v>-119.60854917678901</v>
      </c>
      <c r="P75" s="10">
        <f t="shared" si="88"/>
        <v>-119.754622900008</v>
      </c>
      <c r="Q75" s="10">
        <f t="shared" si="88"/>
        <v>-1053.341954906</v>
      </c>
      <c r="R75" s="10">
        <f t="shared" si="88"/>
        <v>-1054.7473936900001</v>
      </c>
      <c r="S75" s="10">
        <f t="shared" si="88"/>
        <v>-1054.769175569</v>
      </c>
      <c r="T75" s="398"/>
      <c r="U75" s="10">
        <f t="shared" si="74"/>
        <v>2.6288852492350117</v>
      </c>
      <c r="V75" s="10">
        <f t="shared" si="75"/>
        <v>2.9153301573059878</v>
      </c>
      <c r="W75" s="52">
        <f t="shared" si="76"/>
        <v>2.7209678964389923</v>
      </c>
      <c r="X75" s="52">
        <f t="shared" si="77"/>
        <v>0.28644490807097611</v>
      </c>
      <c r="Y75" s="52">
        <f t="shared" si="78"/>
        <v>9.2082647203980628E-2</v>
      </c>
      <c r="Z75" s="169">
        <f t="shared" si="80"/>
        <v>1.4270599998147462</v>
      </c>
      <c r="AA75" s="354">
        <f t="shared" si="81"/>
        <v>1.4270599998147462</v>
      </c>
      <c r="AB75" s="399">
        <f t="shared" si="82"/>
        <v>4.9509127948099376</v>
      </c>
      <c r="AC75" s="399">
        <f t="shared" si="82"/>
        <v>6.3611364435039377</v>
      </c>
      <c r="AD75" s="399">
        <f t="shared" si="83"/>
        <v>6.4526121687899831</v>
      </c>
      <c r="AE75" s="58"/>
      <c r="AF75" s="266"/>
      <c r="AG75" s="266"/>
      <c r="AH75" s="266"/>
      <c r="AI75" s="266"/>
      <c r="AJ75" s="266"/>
      <c r="AK75" s="266"/>
    </row>
    <row r="76" spans="1:37" ht="17">
      <c r="A76" t="s">
        <v>89</v>
      </c>
      <c r="B76" s="28">
        <v>-121.89776456609501</v>
      </c>
      <c r="C76" s="28">
        <v>-1064.96261292402</v>
      </c>
      <c r="D76" s="28">
        <v>-122.51007282563</v>
      </c>
      <c r="E76" s="28">
        <v>-1064.83329988998</v>
      </c>
      <c r="F76" s="223">
        <v>-122.4546522091</v>
      </c>
      <c r="G76" s="305">
        <v>-1058.26995558675</v>
      </c>
      <c r="H76" s="223">
        <v>-1061.0893572977611</v>
      </c>
      <c r="I76" s="268">
        <v>-2.816372482981</v>
      </c>
      <c r="J76" s="305">
        <v>-1061.2036426030581</v>
      </c>
      <c r="K76" s="4">
        <v>-0.114285305297</v>
      </c>
      <c r="M76" t="s">
        <v>588</v>
      </c>
      <c r="N76" s="10">
        <f t="shared" ref="N76:S76" si="89">14*AF6+26*AF9+AF15+AF19+AF20</f>
        <v>-119.28685899999999</v>
      </c>
      <c r="O76" s="10">
        <f t="shared" si="89"/>
        <v>-119.60854917678901</v>
      </c>
      <c r="P76" s="10">
        <f t="shared" si="89"/>
        <v>-119.754622900008</v>
      </c>
      <c r="Q76" s="10">
        <f t="shared" si="89"/>
        <v>-1053.341954906</v>
      </c>
      <c r="R76" s="10">
        <f t="shared" si="89"/>
        <v>-1054.7473936900001</v>
      </c>
      <c r="S76" s="10">
        <f t="shared" si="89"/>
        <v>-1054.769175569</v>
      </c>
      <c r="T76" s="398"/>
      <c r="U76" s="10">
        <f t="shared" si="74"/>
        <v>2.6109055660950133</v>
      </c>
      <c r="V76" s="10">
        <f t="shared" si="75"/>
        <v>2.9015236488409926</v>
      </c>
      <c r="W76" s="52">
        <f t="shared" si="76"/>
        <v>2.7000293090920024</v>
      </c>
      <c r="X76" s="52">
        <f t="shared" si="77"/>
        <v>0.29061808274597922</v>
      </c>
      <c r="Y76" s="52">
        <f t="shared" si="78"/>
        <v>8.9123742996989108E-2</v>
      </c>
      <c r="Z76" s="169">
        <f t="shared" si="80"/>
        <v>1.3850990692041851</v>
      </c>
      <c r="AA76" s="354">
        <f t="shared" si="81"/>
        <v>1.3850990692041851</v>
      </c>
      <c r="AB76" s="399">
        <f t="shared" si="82"/>
        <v>4.928000680750074</v>
      </c>
      <c r="AC76" s="399">
        <f t="shared" si="82"/>
        <v>6.3419636077610448</v>
      </c>
      <c r="AD76" s="399">
        <f t="shared" si="83"/>
        <v>6.434467034058116</v>
      </c>
      <c r="AE76" s="58"/>
      <c r="AF76" s="266"/>
      <c r="AG76" s="266"/>
      <c r="AH76" s="266"/>
      <c r="AI76" s="266"/>
      <c r="AJ76" s="266"/>
      <c r="AK76" s="266"/>
    </row>
    <row r="77" spans="1:37">
      <c r="A77" t="s">
        <v>90</v>
      </c>
      <c r="B77" s="28">
        <v>-121.845909376881</v>
      </c>
      <c r="C77" s="28">
        <v>-1064.9845519512101</v>
      </c>
      <c r="D77" s="28">
        <v>-122.484867616293</v>
      </c>
      <c r="E77" s="28">
        <v>-1064.8531214063801</v>
      </c>
      <c r="F77" s="223">
        <v>-122.40833373706501</v>
      </c>
      <c r="G77" s="305">
        <v>-1058.2755905689901</v>
      </c>
      <c r="H77" s="223">
        <v>-1061.119342995893</v>
      </c>
      <c r="I77" s="10">
        <v>-2.8408411404830001</v>
      </c>
      <c r="J77">
        <v>-1061.2372332071461</v>
      </c>
      <c r="K77" s="4">
        <v>-0.117890211253</v>
      </c>
      <c r="M77" t="s">
        <v>588</v>
      </c>
      <c r="N77" s="10">
        <f t="shared" ref="N77:S77" si="90">14*AF6+26*AF9+AF15+AF19+AF20</f>
        <v>-119.28685899999999</v>
      </c>
      <c r="O77" s="10">
        <f t="shared" si="90"/>
        <v>-119.60854917678901</v>
      </c>
      <c r="P77" s="10">
        <f t="shared" si="90"/>
        <v>-119.754622900008</v>
      </c>
      <c r="Q77" s="10">
        <f t="shared" si="90"/>
        <v>-1053.341954906</v>
      </c>
      <c r="R77" s="10">
        <f t="shared" si="90"/>
        <v>-1054.7473936900001</v>
      </c>
      <c r="S77" s="10">
        <f t="shared" si="90"/>
        <v>-1054.769175569</v>
      </c>
      <c r="T77" s="398"/>
      <c r="U77" s="10">
        <f t="shared" si="74"/>
        <v>2.5590503768810038</v>
      </c>
      <c r="V77" s="10">
        <f t="shared" si="75"/>
        <v>2.87631843950399</v>
      </c>
      <c r="W77" s="52">
        <f t="shared" si="76"/>
        <v>2.6537108370570053</v>
      </c>
      <c r="X77" s="52">
        <f t="shared" si="77"/>
        <v>0.31726806262298624</v>
      </c>
      <c r="Y77" s="52">
        <f t="shared" si="78"/>
        <v>9.4660460176001493E-2</v>
      </c>
      <c r="Z77" s="169">
        <f t="shared" si="80"/>
        <v>1.4635067507396788</v>
      </c>
      <c r="AA77" s="354">
        <f t="shared" si="81"/>
        <v>1.4635067507396788</v>
      </c>
      <c r="AB77" s="399">
        <f t="shared" si="82"/>
        <v>4.9336356629901275</v>
      </c>
      <c r="AC77" s="399">
        <f t="shared" si="82"/>
        <v>6.3719493058929402</v>
      </c>
      <c r="AD77" s="399">
        <f t="shared" si="83"/>
        <v>6.4680576381460924</v>
      </c>
      <c r="AE77" s="58"/>
      <c r="AF77" s="266"/>
      <c r="AG77" s="266"/>
      <c r="AH77" s="266"/>
      <c r="AI77" s="266"/>
      <c r="AJ77" s="266"/>
      <c r="AK77" s="266"/>
    </row>
    <row r="78" spans="1:37">
      <c r="A78" t="s">
        <v>91</v>
      </c>
      <c r="B78" s="28">
        <v>-121.915744249235</v>
      </c>
      <c r="C78" s="28">
        <v>-1064.9804072821501</v>
      </c>
      <c r="D78" s="28">
        <v>-122.523879334095</v>
      </c>
      <c r="E78" s="28">
        <v>-1064.8494470266801</v>
      </c>
      <c r="F78" s="223">
        <v>-122.47559079644699</v>
      </c>
      <c r="G78" s="305">
        <v>-1058.2928677008099</v>
      </c>
      <c r="H78" s="223">
        <v>-1061.1085301418318</v>
      </c>
      <c r="I78" s="10">
        <v>-2.8117265210319999</v>
      </c>
      <c r="J78">
        <v>-1061.2217877461148</v>
      </c>
      <c r="K78" s="4">
        <v>-0.113257604283</v>
      </c>
      <c r="M78" t="s">
        <v>588</v>
      </c>
      <c r="N78" s="10">
        <f t="shared" ref="N78:S78" si="91">14*AF6+26*AF9+AF15+AF19+AF20</f>
        <v>-119.28685899999999</v>
      </c>
      <c r="O78" s="10">
        <f t="shared" si="91"/>
        <v>-119.60854917678901</v>
      </c>
      <c r="P78" s="10">
        <f t="shared" si="91"/>
        <v>-119.754622900008</v>
      </c>
      <c r="Q78" s="10">
        <f t="shared" si="91"/>
        <v>-1053.341954906</v>
      </c>
      <c r="R78" s="10">
        <f t="shared" si="91"/>
        <v>-1054.7473936900001</v>
      </c>
      <c r="S78" s="10">
        <f t="shared" si="91"/>
        <v>-1054.769175569</v>
      </c>
      <c r="T78" s="398"/>
      <c r="U78" s="10">
        <f t="shared" si="74"/>
        <v>2.6288852492350117</v>
      </c>
      <c r="V78" s="10">
        <f t="shared" si="75"/>
        <v>2.9153301573059878</v>
      </c>
      <c r="W78" s="52">
        <f t="shared" si="76"/>
        <v>2.7209678964389923</v>
      </c>
      <c r="X78" s="52">
        <f t="shared" si="77"/>
        <v>0.28644490807097611</v>
      </c>
      <c r="Y78" s="52">
        <f t="shared" si="78"/>
        <v>9.2082647203980628E-2</v>
      </c>
      <c r="Z78" s="169">
        <f t="shared" si="80"/>
        <v>1.4270599979736258</v>
      </c>
      <c r="AA78" s="354">
        <f t="shared" si="81"/>
        <v>1.4270599979736258</v>
      </c>
      <c r="AB78" s="399">
        <f t="shared" si="82"/>
        <v>4.9509127948099376</v>
      </c>
      <c r="AC78" s="399">
        <f t="shared" si="82"/>
        <v>6.3611364518317259</v>
      </c>
      <c r="AD78" s="399">
        <f t="shared" si="83"/>
        <v>6.4526121771148155</v>
      </c>
      <c r="AE78" s="58"/>
      <c r="AF78" s="266"/>
      <c r="AG78" s="266"/>
      <c r="AH78" s="266"/>
      <c r="AI78" s="266"/>
      <c r="AJ78" s="266"/>
      <c r="AK78" s="266"/>
    </row>
    <row r="79" spans="1:37">
      <c r="A79" t="s">
        <v>92</v>
      </c>
      <c r="B79" s="28">
        <v>-121.854894398884</v>
      </c>
      <c r="C79" s="28">
        <v>-1064.9671631062099</v>
      </c>
      <c r="D79" s="28">
        <v>-122.48414947657</v>
      </c>
      <c r="E79" s="28">
        <v>-1064.8371998719999</v>
      </c>
      <c r="F79" s="223">
        <v>-122.422249114623</v>
      </c>
      <c r="G79" s="305">
        <v>-1058.26065445579</v>
      </c>
      <c r="H79" s="223">
        <v>-1061.1006625137511</v>
      </c>
      <c r="I79" s="10">
        <v>-2.8368969707109999</v>
      </c>
      <c r="J79">
        <v>-1061.2177662771041</v>
      </c>
      <c r="K79" s="4">
        <v>-0.117103763353</v>
      </c>
      <c r="M79" t="s">
        <v>588</v>
      </c>
      <c r="N79" s="10">
        <f t="shared" ref="N79:S79" si="92">14*AF6+26*AF9+AF15+AF19+AF20</f>
        <v>-119.28685899999999</v>
      </c>
      <c r="O79" s="10">
        <f t="shared" si="92"/>
        <v>-119.60854917678901</v>
      </c>
      <c r="P79" s="10">
        <f t="shared" si="92"/>
        <v>-119.754622900008</v>
      </c>
      <c r="Q79" s="10">
        <f t="shared" si="92"/>
        <v>-1053.341954906</v>
      </c>
      <c r="R79" s="10">
        <f t="shared" si="92"/>
        <v>-1054.7473936900001</v>
      </c>
      <c r="S79" s="10">
        <f t="shared" si="92"/>
        <v>-1054.769175569</v>
      </c>
      <c r="T79" s="398"/>
      <c r="U79" s="10">
        <f t="shared" si="74"/>
        <v>2.5680353988840068</v>
      </c>
      <c r="V79" s="10">
        <f t="shared" si="75"/>
        <v>2.8756002997809844</v>
      </c>
      <c r="W79" s="52">
        <f t="shared" si="76"/>
        <v>2.667626214614998</v>
      </c>
      <c r="X79" s="52">
        <f t="shared" si="77"/>
        <v>0.30756490089697763</v>
      </c>
      <c r="Y79" s="52">
        <f t="shared" si="78"/>
        <v>9.9590815730991267E-2</v>
      </c>
      <c r="Z79" s="169">
        <f t="shared" si="80"/>
        <v>1.5443810940866933</v>
      </c>
      <c r="AA79" s="354">
        <f t="shared" si="81"/>
        <v>1.5443810940866933</v>
      </c>
      <c r="AB79" s="399">
        <f t="shared" si="82"/>
        <v>4.9186995497900625</v>
      </c>
      <c r="AC79" s="399">
        <f t="shared" si="82"/>
        <v>6.3532688237510229</v>
      </c>
      <c r="AD79" s="399">
        <f t="shared" si="83"/>
        <v>6.4485907081041205</v>
      </c>
      <c r="AE79" s="58"/>
      <c r="AF79" s="266"/>
      <c r="AG79" s="266"/>
      <c r="AH79" s="266"/>
      <c r="AI79" s="266"/>
      <c r="AJ79" s="266"/>
      <c r="AK79" s="266"/>
    </row>
    <row r="80" spans="1:37">
      <c r="A80" t="s">
        <v>93</v>
      </c>
      <c r="B80" s="28">
        <v>-85.695892782748899</v>
      </c>
      <c r="C80" s="28">
        <v>-999.21171397243199</v>
      </c>
      <c r="D80" s="28">
        <v>-86.025603668429</v>
      </c>
      <c r="E80" s="28">
        <v>-999.13986694125401</v>
      </c>
      <c r="F80" s="223">
        <v>-86.041413111623996</v>
      </c>
      <c r="G80" s="305">
        <v>-995.067657119719</v>
      </c>
      <c r="H80" s="223">
        <v>-996.44589690973294</v>
      </c>
      <c r="I80" s="10">
        <v>-1.37616560501191</v>
      </c>
      <c r="J80">
        <v>-996.50605769106994</v>
      </c>
      <c r="K80" s="4">
        <v>-6.0160781337000001E-2</v>
      </c>
      <c r="M80" t="s">
        <v>594</v>
      </c>
      <c r="N80" s="10">
        <f t="shared" ref="N80:S80" si="93">5*AF6+11*AF9+2*AF19+AF20</f>
        <v>-84.945322000000004</v>
      </c>
      <c r="O80" s="10">
        <f t="shared" si="93"/>
        <v>-85.136463272811</v>
      </c>
      <c r="P80" s="10">
        <f t="shared" si="93"/>
        <v>-85.230142087170009</v>
      </c>
      <c r="Q80" s="10">
        <f t="shared" si="93"/>
        <v>-993.30662155300001</v>
      </c>
      <c r="R80" s="10">
        <f t="shared" si="93"/>
        <v>-994.08352211700003</v>
      </c>
      <c r="S80" s="10">
        <f t="shared" si="93"/>
        <v>-994.09652085499999</v>
      </c>
      <c r="T80" s="398"/>
      <c r="U80" s="10">
        <f t="shared" si="74"/>
        <v>0.75057078274889477</v>
      </c>
      <c r="V80" s="10">
        <f t="shared" si="75"/>
        <v>0.88914039561799996</v>
      </c>
      <c r="W80" s="52">
        <f t="shared" si="76"/>
        <v>0.81127102445398691</v>
      </c>
      <c r="X80" s="52">
        <f t="shared" si="77"/>
        <v>0.13856961286910519</v>
      </c>
      <c r="Y80" s="52">
        <f t="shared" si="78"/>
        <v>6.0700241705092139E-2</v>
      </c>
      <c r="Z80" s="169">
        <f t="shared" si="80"/>
        <v>2.5191663724094262</v>
      </c>
      <c r="AA80" s="354">
        <f t="shared" si="81"/>
        <v>2.5191663724094262</v>
      </c>
      <c r="AB80" s="399">
        <f t="shared" si="82"/>
        <v>1.7610355667189879</v>
      </c>
      <c r="AC80" s="399">
        <f t="shared" si="82"/>
        <v>2.3623747927329077</v>
      </c>
      <c r="AD80" s="399">
        <f t="shared" si="83"/>
        <v>2.4095368360699467</v>
      </c>
      <c r="AE80" s="58"/>
      <c r="AF80" s="266"/>
      <c r="AG80" s="266"/>
      <c r="AH80" s="266"/>
      <c r="AI80" s="266"/>
      <c r="AJ80" s="266"/>
      <c r="AK80" s="266"/>
    </row>
    <row r="81" spans="1:37">
      <c r="A81" t="s">
        <v>94</v>
      </c>
      <c r="B81" s="28">
        <v>-85.612295493865503</v>
      </c>
      <c r="C81" s="28">
        <v>-999.15523440155403</v>
      </c>
      <c r="D81" s="28">
        <v>-85.933995343091993</v>
      </c>
      <c r="E81" s="28">
        <v>-999.06510863987501</v>
      </c>
      <c r="F81" s="223">
        <v>-85.974061157682002</v>
      </c>
      <c r="G81" s="305">
        <v>-995.02582819698102</v>
      </c>
      <c r="H81" s="223">
        <v>-996.39068872856546</v>
      </c>
      <c r="I81" s="10">
        <v>-1.36187481292145</v>
      </c>
      <c r="J81">
        <v>-996.45142917531848</v>
      </c>
      <c r="K81" s="4">
        <v>-6.0740446752999999E-2</v>
      </c>
      <c r="M81" t="s">
        <v>594</v>
      </c>
      <c r="N81" s="10">
        <f t="shared" ref="N81:S81" si="94">5*AF6+11*AF9+2*AF19+AF20</f>
        <v>-84.945322000000004</v>
      </c>
      <c r="O81" s="10">
        <f t="shared" si="94"/>
        <v>-85.136463272811</v>
      </c>
      <c r="P81" s="10">
        <f t="shared" si="94"/>
        <v>-85.230142087170009</v>
      </c>
      <c r="Q81" s="10">
        <f t="shared" si="94"/>
        <v>-993.30662155300001</v>
      </c>
      <c r="R81" s="10">
        <f t="shared" si="94"/>
        <v>-994.08352211700003</v>
      </c>
      <c r="S81" s="10">
        <f t="shared" si="94"/>
        <v>-994.09652085499999</v>
      </c>
      <c r="T81" s="398"/>
      <c r="U81" s="10">
        <f t="shared" si="74"/>
        <v>0.66697349386549831</v>
      </c>
      <c r="V81" s="10">
        <f t="shared" si="75"/>
        <v>0.79753207028099382</v>
      </c>
      <c r="W81" s="52">
        <f t="shared" si="76"/>
        <v>0.74391907051199269</v>
      </c>
      <c r="X81" s="52">
        <f t="shared" si="77"/>
        <v>0.13055857641549551</v>
      </c>
      <c r="Y81" s="52">
        <f t="shared" si="78"/>
        <v>7.6945576646494374E-2</v>
      </c>
      <c r="Z81" s="169">
        <f t="shared" si="80"/>
        <v>3.2674552967772428</v>
      </c>
      <c r="AA81" s="354">
        <f t="shared" si="81"/>
        <v>3.2674552967772428</v>
      </c>
      <c r="AB81" s="399">
        <f t="shared" si="82"/>
        <v>1.7192066439810105</v>
      </c>
      <c r="AC81" s="399">
        <f t="shared" si="82"/>
        <v>2.3071666115654352</v>
      </c>
      <c r="AD81" s="399">
        <f t="shared" si="83"/>
        <v>2.3549083203184864</v>
      </c>
      <c r="AE81" s="58"/>
      <c r="AF81" s="266"/>
      <c r="AG81" s="266"/>
      <c r="AH81" s="266"/>
      <c r="AI81" s="266"/>
      <c r="AJ81" s="266"/>
      <c r="AK81" s="266"/>
    </row>
    <row r="82" spans="1:37">
      <c r="A82" t="s">
        <v>95</v>
      </c>
      <c r="B82" s="28">
        <v>-85.583272533417002</v>
      </c>
      <c r="C82" s="28">
        <v>-999.11829832372302</v>
      </c>
      <c r="D82" s="28">
        <v>-85.914676964709003</v>
      </c>
      <c r="E82" s="28">
        <v>-999.03266527918595</v>
      </c>
      <c r="F82" s="223">
        <v>-85.948183328040002</v>
      </c>
      <c r="G82" s="305">
        <v>-994.978542703117</v>
      </c>
      <c r="H82" s="223">
        <v>-996.35254094206493</v>
      </c>
      <c r="I82" s="10">
        <v>-1.3722677357488899</v>
      </c>
      <c r="J82">
        <v>-996.41245222728594</v>
      </c>
      <c r="K82" s="4">
        <v>-5.9911285220999998E-2</v>
      </c>
      <c r="M82" t="s">
        <v>594</v>
      </c>
      <c r="N82" s="10">
        <f t="shared" ref="N82:S82" si="95">5*AF6+11*AF9+2*AF19+AF20</f>
        <v>-84.945322000000004</v>
      </c>
      <c r="O82" s="10">
        <f t="shared" si="95"/>
        <v>-85.136463272811</v>
      </c>
      <c r="P82" s="10">
        <f t="shared" si="95"/>
        <v>-85.230142087170009</v>
      </c>
      <c r="Q82" s="10">
        <f t="shared" si="95"/>
        <v>-993.30662155300001</v>
      </c>
      <c r="R82" s="10">
        <f t="shared" si="95"/>
        <v>-994.08352211700003</v>
      </c>
      <c r="S82" s="10">
        <f t="shared" si="95"/>
        <v>-994.09652085499999</v>
      </c>
      <c r="T82" s="398"/>
      <c r="U82" s="10">
        <f t="shared" si="74"/>
        <v>0.6379505334169977</v>
      </c>
      <c r="V82" s="10">
        <f t="shared" si="75"/>
        <v>0.77821369189800293</v>
      </c>
      <c r="W82" s="52">
        <f t="shared" si="76"/>
        <v>0.71804124086999366</v>
      </c>
      <c r="X82" s="52">
        <f t="shared" si="77"/>
        <v>0.14026315848100523</v>
      </c>
      <c r="Y82" s="52">
        <f t="shared" si="78"/>
        <v>8.0090707452995957E-2</v>
      </c>
      <c r="Z82" s="169">
        <f t="shared" si="80"/>
        <v>3.4582504650792933</v>
      </c>
      <c r="AA82" s="354">
        <f t="shared" si="81"/>
        <v>3.4582504650792933</v>
      </c>
      <c r="AB82" s="399">
        <f t="shared" si="82"/>
        <v>1.6719211501169866</v>
      </c>
      <c r="AC82" s="399">
        <f t="shared" si="82"/>
        <v>2.2690188250649044</v>
      </c>
      <c r="AD82" s="399">
        <f t="shared" si="83"/>
        <v>2.3159313722859451</v>
      </c>
      <c r="AE82" s="58"/>
      <c r="AF82" s="266"/>
      <c r="AG82" s="266"/>
      <c r="AH82" s="266"/>
      <c r="AI82" s="266"/>
      <c r="AJ82" s="266"/>
      <c r="AK82" s="266"/>
    </row>
    <row r="83" spans="1:37">
      <c r="A83" t="s">
        <v>96</v>
      </c>
      <c r="B83" s="28">
        <v>-32.820227464336199</v>
      </c>
      <c r="C83" s="28">
        <v>-273.48795287085301</v>
      </c>
      <c r="D83" s="28">
        <v>-33.014832799083003</v>
      </c>
      <c r="E83" s="28">
        <v>-273.44132217970702</v>
      </c>
      <c r="F83" s="223">
        <v>-33.038516971263</v>
      </c>
      <c r="G83" s="305">
        <v>-271.29254223648701</v>
      </c>
      <c r="H83" s="223">
        <v>-272.24603580000172</v>
      </c>
      <c r="I83" s="10">
        <v>-0.95312227750073497</v>
      </c>
      <c r="J83">
        <v>-272.27319269163473</v>
      </c>
      <c r="K83" s="4">
        <v>-2.7156891632999999E-2</v>
      </c>
      <c r="M83" t="s">
        <v>598</v>
      </c>
      <c r="N83" s="10">
        <f t="shared" ref="N83:S83" si="96">AF6+11*AF9+2*AF15+AF20</f>
        <v>-32.568371999999997</v>
      </c>
      <c r="O83" s="10">
        <f t="shared" si="96"/>
        <v>-32.650572318255001</v>
      </c>
      <c r="P83" s="10">
        <f t="shared" si="96"/>
        <v>-32.73243185906</v>
      </c>
      <c r="Q83" s="10">
        <f t="shared" si="96"/>
        <v>-270.20387901700002</v>
      </c>
      <c r="R83" s="10">
        <f t="shared" si="96"/>
        <v>-270.71612515100003</v>
      </c>
      <c r="S83" s="10">
        <f t="shared" si="96"/>
        <v>-270.724465947</v>
      </c>
      <c r="T83" s="398"/>
      <c r="U83" s="10">
        <f t="shared" si="74"/>
        <v>0.25185546433620232</v>
      </c>
      <c r="V83" s="10">
        <f t="shared" si="75"/>
        <v>0.36426048082800122</v>
      </c>
      <c r="W83" s="52">
        <f t="shared" si="76"/>
        <v>0.30608511220300016</v>
      </c>
      <c r="X83" s="52">
        <f t="shared" si="77"/>
        <v>0.1124050164917989</v>
      </c>
      <c r="Y83" s="52">
        <f t="shared" si="78"/>
        <v>5.4229647866797848E-2</v>
      </c>
      <c r="Z83" s="169">
        <f t="shared" si="80"/>
        <v>3.5015633361189122</v>
      </c>
      <c r="AA83" s="354">
        <f t="shared" si="81"/>
        <v>3.5015633361189122</v>
      </c>
      <c r="AB83" s="399">
        <f t="shared" si="82"/>
        <v>1.088663219486989</v>
      </c>
      <c r="AC83" s="399">
        <f t="shared" si="82"/>
        <v>1.5299106490016925</v>
      </c>
      <c r="AD83" s="399">
        <f t="shared" si="83"/>
        <v>1.5487267446347346</v>
      </c>
      <c r="AE83" s="58"/>
      <c r="AF83" s="266"/>
      <c r="AG83" s="266"/>
      <c r="AH83" s="266"/>
      <c r="AI83" s="266"/>
      <c r="AJ83" s="266"/>
      <c r="AK83" s="266"/>
    </row>
    <row r="84" spans="1:37">
      <c r="A84" t="s">
        <v>97</v>
      </c>
      <c r="B84" s="28">
        <v>-32.721636061132898</v>
      </c>
      <c r="C84" s="28">
        <v>-273.47877878639702</v>
      </c>
      <c r="D84" s="28">
        <v>-32.977811212333997</v>
      </c>
      <c r="E84" s="28">
        <v>-273.43636733215698</v>
      </c>
      <c r="F84" s="223">
        <v>-32.968186058458002</v>
      </c>
      <c r="G84" s="305">
        <v>-271.25615628891899</v>
      </c>
      <c r="H84" s="223">
        <v>-272.23334477438561</v>
      </c>
      <c r="I84" s="10">
        <v>-0.97503911026262302</v>
      </c>
      <c r="J84">
        <v>-272.26315830927763</v>
      </c>
      <c r="K84" s="4">
        <v>-2.9813534892000001E-2</v>
      </c>
      <c r="M84" t="s">
        <v>598</v>
      </c>
      <c r="N84" s="10">
        <f t="shared" ref="N84:S84" si="97">AF6+11*AF9+2*AF15+AF20</f>
        <v>-32.568371999999997</v>
      </c>
      <c r="O84" s="10">
        <f t="shared" si="97"/>
        <v>-32.650572318255001</v>
      </c>
      <c r="P84" s="10">
        <f t="shared" si="97"/>
        <v>-32.73243185906</v>
      </c>
      <c r="Q84" s="10">
        <f t="shared" si="97"/>
        <v>-270.20387901700002</v>
      </c>
      <c r="R84" s="10">
        <f t="shared" si="97"/>
        <v>-270.71612515100003</v>
      </c>
      <c r="S84" s="10">
        <f t="shared" si="97"/>
        <v>-270.724465947</v>
      </c>
      <c r="T84" s="398"/>
      <c r="U84" s="10">
        <f t="shared" si="74"/>
        <v>0.15326406113290147</v>
      </c>
      <c r="V84" s="10">
        <f t="shared" si="75"/>
        <v>0.3272388940789952</v>
      </c>
      <c r="W84" s="52">
        <f t="shared" si="76"/>
        <v>0.23575419939800213</v>
      </c>
      <c r="X84" s="52">
        <f t="shared" si="77"/>
        <v>0.17397483294609373</v>
      </c>
      <c r="Y84" s="52">
        <f t="shared" si="78"/>
        <v>8.2490138265100654E-2</v>
      </c>
      <c r="Z84" s="169">
        <f t="shared" si="80"/>
        <v>5.3610546388230391</v>
      </c>
      <c r="AA84" s="354">
        <f t="shared" si="81"/>
        <v>5.3610546388230391</v>
      </c>
      <c r="AB84" s="399">
        <f t="shared" si="82"/>
        <v>1.0522772719189675</v>
      </c>
      <c r="AC84" s="399">
        <f t="shared" si="82"/>
        <v>1.5172196233855857</v>
      </c>
      <c r="AD84" s="399">
        <f t="shared" si="83"/>
        <v>1.5386923622776294</v>
      </c>
      <c r="AE84" s="58"/>
      <c r="AF84" s="266"/>
      <c r="AG84" s="266"/>
      <c r="AH84" s="266"/>
      <c r="AI84" s="266"/>
      <c r="AJ84" s="266"/>
      <c r="AK84" s="266"/>
    </row>
    <row r="85" spans="1:37">
      <c r="A85" t="s">
        <v>98</v>
      </c>
      <c r="B85" s="28">
        <v>-32.731292335065298</v>
      </c>
      <c r="C85" s="28">
        <v>-273.47679841200699</v>
      </c>
      <c r="D85" s="28">
        <v>-32.974987885285003</v>
      </c>
      <c r="E85" s="28">
        <v>-273.43385911080298</v>
      </c>
      <c r="F85" s="223">
        <v>-32.976377558529997</v>
      </c>
      <c r="G85" s="305">
        <v>-271.25126522163401</v>
      </c>
      <c r="H85" s="223">
        <v>-272.22811483063947</v>
      </c>
      <c r="I85" s="10">
        <v>-0.97514912390347797</v>
      </c>
      <c r="J85">
        <v>-272.25843083905647</v>
      </c>
      <c r="K85" s="4">
        <v>-3.0316008416999999E-2</v>
      </c>
      <c r="M85" t="s">
        <v>598</v>
      </c>
      <c r="N85" s="10">
        <f t="shared" ref="N85:S85" si="98">AF6+11*AF9+2*AF15+AF20</f>
        <v>-32.568371999999997</v>
      </c>
      <c r="O85" s="10">
        <f t="shared" si="98"/>
        <v>-32.650572318255001</v>
      </c>
      <c r="P85" s="10">
        <f t="shared" si="98"/>
        <v>-32.73243185906</v>
      </c>
      <c r="Q85" s="10">
        <f t="shared" si="98"/>
        <v>-270.20387901700002</v>
      </c>
      <c r="R85" s="10">
        <f t="shared" si="98"/>
        <v>-270.71612515100003</v>
      </c>
      <c r="S85" s="10">
        <f t="shared" si="98"/>
        <v>-270.724465947</v>
      </c>
      <c r="T85" s="398"/>
      <c r="U85" s="10">
        <f t="shared" si="74"/>
        <v>0.16292033506530146</v>
      </c>
      <c r="V85" s="10">
        <f t="shared" si="75"/>
        <v>0.32441556703000174</v>
      </c>
      <c r="W85" s="52">
        <f t="shared" si="76"/>
        <v>0.24394569946999667</v>
      </c>
      <c r="X85" s="52">
        <f t="shared" si="77"/>
        <v>0.16149523196470028</v>
      </c>
      <c r="Y85" s="52">
        <f t="shared" si="78"/>
        <v>8.102536440469521E-2</v>
      </c>
      <c r="Z85" s="169">
        <f t="shared" si="80"/>
        <v>5.2820872775041456</v>
      </c>
      <c r="AA85" s="354">
        <f t="shared" si="81"/>
        <v>5.2820872775041456</v>
      </c>
      <c r="AB85" s="399">
        <f t="shared" si="82"/>
        <v>1.0473862046339946</v>
      </c>
      <c r="AC85" s="399">
        <f t="shared" si="82"/>
        <v>1.5119896796394414</v>
      </c>
      <c r="AD85" s="399">
        <f t="shared" si="83"/>
        <v>1.5339648920564741</v>
      </c>
      <c r="AE85" s="58"/>
      <c r="AF85" s="266"/>
      <c r="AG85" s="266"/>
      <c r="AH85" s="266"/>
      <c r="AI85" s="266"/>
      <c r="AJ85" s="266"/>
      <c r="AK85" s="266"/>
    </row>
    <row r="86" spans="1:37">
      <c r="A86" t="s">
        <v>99</v>
      </c>
      <c r="B86" s="28">
        <v>-111.540060056873</v>
      </c>
      <c r="C86" s="28">
        <v>-863.28958617097601</v>
      </c>
      <c r="D86" s="28">
        <v>-112.44093885722999</v>
      </c>
      <c r="E86" s="28">
        <v>-863.14734768931805</v>
      </c>
      <c r="F86" s="223">
        <v>-112.315372264899</v>
      </c>
      <c r="G86" s="305">
        <v>-856.66337247158901</v>
      </c>
      <c r="H86" s="223">
        <v>-859.55424391835197</v>
      </c>
      <c r="I86" s="10">
        <v>-2.8889381987329998</v>
      </c>
      <c r="J86">
        <v>-859.68152833703596</v>
      </c>
      <c r="K86" s="4">
        <v>-0.12728441868400001</v>
      </c>
      <c r="M86" t="s">
        <v>602</v>
      </c>
      <c r="N86" s="10">
        <f t="shared" ref="N86:S86" si="99">10*AF6+15*AF9+AF5+6*AF15+AF20</f>
        <v>-109.703654</v>
      </c>
      <c r="O86" s="10">
        <f t="shared" si="99"/>
        <v>-110.01968309504501</v>
      </c>
      <c r="P86" s="10">
        <f t="shared" si="99"/>
        <v>-110.177980503512</v>
      </c>
      <c r="Q86" s="10">
        <f t="shared" si="99"/>
        <v>-852.85474824599999</v>
      </c>
      <c r="R86" s="10">
        <f t="shared" si="99"/>
        <v>-854.38430974000005</v>
      </c>
      <c r="S86" s="10">
        <f t="shared" si="99"/>
        <v>-854.40544617599994</v>
      </c>
      <c r="T86" s="398"/>
      <c r="U86" s="10">
        <f t="shared" si="74"/>
        <v>1.8364060568730025</v>
      </c>
      <c r="V86" s="10">
        <f t="shared" si="75"/>
        <v>2.421255762184984</v>
      </c>
      <c r="W86" s="52">
        <f t="shared" si="76"/>
        <v>2.1373917613869935</v>
      </c>
      <c r="X86" s="52">
        <f t="shared" si="77"/>
        <v>0.58484970531198144</v>
      </c>
      <c r="Y86" s="52">
        <f t="shared" si="78"/>
        <v>0.30098570451399098</v>
      </c>
      <c r="Z86" s="169">
        <f t="shared" si="80"/>
        <v>5.7047198153352712</v>
      </c>
      <c r="AA86" s="354">
        <f t="shared" si="81"/>
        <v>5.7047198153352712</v>
      </c>
      <c r="AB86" s="399">
        <f t="shared" si="82"/>
        <v>3.8086242255890284</v>
      </c>
      <c r="AC86" s="399">
        <f t="shared" si="82"/>
        <v>5.169934178351923</v>
      </c>
      <c r="AD86" s="399">
        <f t="shared" si="83"/>
        <v>5.2760821610360153</v>
      </c>
      <c r="AE86" s="58"/>
      <c r="AF86" s="266"/>
      <c r="AG86" s="266"/>
      <c r="AH86" s="266"/>
      <c r="AI86" s="266"/>
      <c r="AJ86" s="266"/>
      <c r="AK86" s="266"/>
    </row>
    <row r="87" spans="1:37">
      <c r="A87" t="s">
        <v>100</v>
      </c>
      <c r="B87" s="28">
        <v>-111.45439044085801</v>
      </c>
      <c r="C87" s="28">
        <v>-863.33091632848698</v>
      </c>
      <c r="D87" s="28">
        <v>-112.415973213168</v>
      </c>
      <c r="E87" s="28">
        <v>-863.19119342513898</v>
      </c>
      <c r="F87" s="223">
        <v>-112.25079586921299</v>
      </c>
      <c r="G87" s="305">
        <v>-856.67302814084496</v>
      </c>
      <c r="H87" s="223">
        <v>-859.58968863632504</v>
      </c>
      <c r="I87" s="10">
        <v>-2.9143119575759999</v>
      </c>
      <c r="J87">
        <v>-859.72063604471907</v>
      </c>
      <c r="K87" s="4">
        <v>-0.13094740839399999</v>
      </c>
      <c r="M87" t="s">
        <v>602</v>
      </c>
      <c r="N87" s="10">
        <f t="shared" ref="N87:S87" si="100">10*AF6+15*AF9+AF5+6*AF15+AF20</f>
        <v>-109.703654</v>
      </c>
      <c r="O87" s="10">
        <f t="shared" si="100"/>
        <v>-110.01968309504501</v>
      </c>
      <c r="P87" s="10">
        <f t="shared" si="100"/>
        <v>-110.177980503512</v>
      </c>
      <c r="Q87" s="10">
        <f t="shared" si="100"/>
        <v>-852.85474824599999</v>
      </c>
      <c r="R87" s="10">
        <f t="shared" si="100"/>
        <v>-854.38430974000005</v>
      </c>
      <c r="S87" s="10">
        <f t="shared" si="100"/>
        <v>-854.40544617599994</v>
      </c>
      <c r="T87" s="398"/>
      <c r="U87" s="10">
        <f t="shared" si="74"/>
        <v>1.7507364408580059</v>
      </c>
      <c r="V87" s="10">
        <f t="shared" si="75"/>
        <v>2.396290118122991</v>
      </c>
      <c r="W87" s="52">
        <f t="shared" si="76"/>
        <v>2.0728153657009898</v>
      </c>
      <c r="X87" s="52">
        <f t="shared" si="77"/>
        <v>0.64555367726498503</v>
      </c>
      <c r="Y87" s="52">
        <f t="shared" si="78"/>
        <v>0.32207892484298384</v>
      </c>
      <c r="Z87" s="169">
        <f t="shared" si="80"/>
        <v>6.0595939712046318</v>
      </c>
      <c r="AA87" s="354">
        <f t="shared" si="81"/>
        <v>6.0595939712046318</v>
      </c>
      <c r="AB87" s="399">
        <f t="shared" si="82"/>
        <v>3.8182798948449772</v>
      </c>
      <c r="AC87" s="399">
        <f t="shared" si="82"/>
        <v>5.2053788963249872</v>
      </c>
      <c r="AD87" s="399">
        <f t="shared" si="83"/>
        <v>5.3151898687191306</v>
      </c>
      <c r="AE87" s="58"/>
      <c r="AF87" s="266"/>
      <c r="AG87" s="266"/>
      <c r="AH87" s="266"/>
      <c r="AI87" s="266"/>
      <c r="AJ87" s="266"/>
      <c r="AK87" s="266"/>
    </row>
    <row r="88" spans="1:37">
      <c r="A88" t="s">
        <v>101</v>
      </c>
      <c r="B88" s="28">
        <v>-111.494780185257</v>
      </c>
      <c r="C88" s="28">
        <v>-863.28492006091506</v>
      </c>
      <c r="D88" s="28">
        <v>-112.417648185598</v>
      </c>
      <c r="E88" s="28">
        <v>-863.14351464671995</v>
      </c>
      <c r="F88" s="223">
        <v>-112.28227894263</v>
      </c>
      <c r="G88" s="305">
        <v>-856.63920343534096</v>
      </c>
      <c r="H88" s="223">
        <v>-859.54402043743607</v>
      </c>
      <c r="I88" s="10">
        <v>-2.9037740909149998</v>
      </c>
      <c r="J88">
        <v>-859.67370100614403</v>
      </c>
      <c r="K88" s="4">
        <v>-0.12968056870799999</v>
      </c>
      <c r="M88" t="s">
        <v>602</v>
      </c>
      <c r="N88" s="10">
        <f t="shared" ref="N88:S88" si="101">10*AF6+15*AF9+AF5+6*AF15+AF20</f>
        <v>-109.703654</v>
      </c>
      <c r="O88" s="10">
        <f t="shared" si="101"/>
        <v>-110.01968309504501</v>
      </c>
      <c r="P88" s="10">
        <f t="shared" si="101"/>
        <v>-110.177980503512</v>
      </c>
      <c r="Q88" s="10">
        <f t="shared" si="101"/>
        <v>-852.85474824599999</v>
      </c>
      <c r="R88" s="10">
        <f t="shared" si="101"/>
        <v>-854.38430974000005</v>
      </c>
      <c r="S88" s="10">
        <f t="shared" si="101"/>
        <v>-854.40544617599994</v>
      </c>
      <c r="T88" s="398"/>
      <c r="U88" s="10">
        <f t="shared" si="74"/>
        <v>1.7911261852569993</v>
      </c>
      <c r="V88" s="10">
        <f t="shared" si="75"/>
        <v>2.3979650905529866</v>
      </c>
      <c r="W88" s="52">
        <f t="shared" si="76"/>
        <v>2.1042984391179971</v>
      </c>
      <c r="X88" s="52">
        <f t="shared" si="77"/>
        <v>0.60683890529598727</v>
      </c>
      <c r="Y88" s="52">
        <f t="shared" si="78"/>
        <v>0.31317225386099778</v>
      </c>
      <c r="Z88" s="169">
        <f t="shared" si="80"/>
        <v>5.9445160486367836</v>
      </c>
      <c r="AA88" s="354">
        <f t="shared" si="81"/>
        <v>5.9445160486367836</v>
      </c>
      <c r="AB88" s="399">
        <f t="shared" si="82"/>
        <v>3.7844551893409744</v>
      </c>
      <c r="AC88" s="399">
        <f t="shared" si="82"/>
        <v>5.1597106974360258</v>
      </c>
      <c r="AD88" s="399">
        <f t="shared" si="83"/>
        <v>5.2682548301440875</v>
      </c>
      <c r="AE88" s="58"/>
      <c r="AF88" s="266"/>
      <c r="AG88" s="266"/>
      <c r="AH88" s="266"/>
      <c r="AI88" s="266"/>
      <c r="AJ88" s="266"/>
      <c r="AK88" s="266"/>
    </row>
    <row r="89" spans="1:37">
      <c r="A89" t="s">
        <v>102</v>
      </c>
      <c r="B89" s="28">
        <v>-104.942581136584</v>
      </c>
      <c r="C89" s="28">
        <v>-822.72692253324499</v>
      </c>
      <c r="D89" s="28">
        <v>-105.818469748669</v>
      </c>
      <c r="E89" s="28">
        <v>-822.58660866085495</v>
      </c>
      <c r="F89" s="223">
        <v>-105.705249199305</v>
      </c>
      <c r="G89" s="305">
        <v>-816.47443704049203</v>
      </c>
      <c r="H89" s="223">
        <v>-819.16745355733724</v>
      </c>
      <c r="I89" s="10">
        <v>-2.69234835697018</v>
      </c>
      <c r="J89">
        <v>-819.29150092307623</v>
      </c>
      <c r="K89" s="4">
        <v>-0.12404736573900001</v>
      </c>
      <c r="M89" t="s">
        <v>606</v>
      </c>
      <c r="N89" s="10">
        <f t="shared" ref="N89:S89" si="102">9*AF6+11*AF9+AF5+6*AF15+AF20</f>
        <v>-103.376946</v>
      </c>
      <c r="O89" s="10">
        <f t="shared" si="102"/>
        <v>-103.678206958145</v>
      </c>
      <c r="P89" s="10">
        <f t="shared" si="102"/>
        <v>-103.829222587121</v>
      </c>
      <c r="Q89" s="10">
        <f t="shared" si="102"/>
        <v>-813.21240474500007</v>
      </c>
      <c r="R89" s="10">
        <f t="shared" si="102"/>
        <v>-814.67279665399997</v>
      </c>
      <c r="S89" s="10">
        <f t="shared" si="102"/>
        <v>-814.69292289800001</v>
      </c>
      <c r="T89" s="398"/>
      <c r="U89" s="10">
        <f t="shared" si="74"/>
        <v>1.5656351365839924</v>
      </c>
      <c r="V89" s="10">
        <f t="shared" si="75"/>
        <v>2.1402627905240053</v>
      </c>
      <c r="W89" s="52">
        <f t="shared" si="76"/>
        <v>1.8760266121840061</v>
      </c>
      <c r="X89" s="52">
        <f t="shared" si="77"/>
        <v>0.57462765394001281</v>
      </c>
      <c r="Y89" s="52">
        <f t="shared" si="78"/>
        <v>0.31039147560001368</v>
      </c>
      <c r="Z89" s="169">
        <f t="shared" si="80"/>
        <v>6.7497272832479318</v>
      </c>
      <c r="AA89" s="354">
        <f t="shared" si="81"/>
        <v>6.7497272832479318</v>
      </c>
      <c r="AB89" s="399">
        <f t="shared" si="82"/>
        <v>3.2620322954919629</v>
      </c>
      <c r="AC89" s="399">
        <f t="shared" si="82"/>
        <v>4.4946569033372725</v>
      </c>
      <c r="AD89" s="399">
        <f t="shared" si="83"/>
        <v>4.5985780250762218</v>
      </c>
      <c r="AE89" s="58"/>
      <c r="AF89" s="266"/>
      <c r="AG89" s="266"/>
      <c r="AH89" s="266"/>
      <c r="AI89" s="266"/>
      <c r="AJ89" s="266"/>
      <c r="AK89" s="266"/>
    </row>
    <row r="90" spans="1:37">
      <c r="A90" t="s">
        <v>103</v>
      </c>
      <c r="B90" s="28">
        <v>-111.540060067765</v>
      </c>
      <c r="C90" s="28">
        <v>-863.28958863668504</v>
      </c>
      <c r="D90" s="28">
        <v>-112.440931582361</v>
      </c>
      <c r="E90" s="28">
        <v>-863.14734667539096</v>
      </c>
      <c r="F90" s="223">
        <v>-112.315371802488</v>
      </c>
      <c r="G90" s="305">
        <v>-856.66337247260503</v>
      </c>
      <c r="H90" s="223">
        <v>-859.55301207406205</v>
      </c>
      <c r="I90" s="10">
        <v>-2.88770635915701</v>
      </c>
      <c r="J90">
        <v>-859.68011580274208</v>
      </c>
      <c r="K90" s="4">
        <v>-0.12710372868</v>
      </c>
      <c r="M90" t="s">
        <v>602</v>
      </c>
      <c r="N90" s="10">
        <f t="shared" ref="N90:S90" si="103">10*AF6+15*AF9+AF5+6*AF15+AF20</f>
        <v>-109.703654</v>
      </c>
      <c r="O90" s="10">
        <f t="shared" si="103"/>
        <v>-110.01968309504501</v>
      </c>
      <c r="P90" s="10">
        <f t="shared" si="103"/>
        <v>-110.177980503512</v>
      </c>
      <c r="Q90" s="10">
        <f t="shared" si="103"/>
        <v>-852.85474824599999</v>
      </c>
      <c r="R90" s="10">
        <f t="shared" si="103"/>
        <v>-854.38430974000005</v>
      </c>
      <c r="S90" s="10">
        <f t="shared" si="103"/>
        <v>-854.40544617599994</v>
      </c>
      <c r="T90" s="398"/>
      <c r="U90" s="10">
        <f t="shared" si="74"/>
        <v>1.8364060677649974</v>
      </c>
      <c r="V90" s="10">
        <f t="shared" si="75"/>
        <v>2.4212484873159923</v>
      </c>
      <c r="W90" s="52">
        <f t="shared" si="76"/>
        <v>2.1373912989759987</v>
      </c>
      <c r="X90" s="52">
        <f t="shared" si="77"/>
        <v>0.58484241955099492</v>
      </c>
      <c r="Y90" s="52">
        <f t="shared" si="78"/>
        <v>0.30098523121100129</v>
      </c>
      <c r="Z90" s="169">
        <f t="shared" si="80"/>
        <v>5.7062385421265267</v>
      </c>
      <c r="AA90" s="354">
        <f t="shared" si="81"/>
        <v>5.7062385421265267</v>
      </c>
      <c r="AB90" s="399">
        <f t="shared" si="82"/>
        <v>3.8086242266050476</v>
      </c>
      <c r="AC90" s="399">
        <f t="shared" si="82"/>
        <v>5.1687023340620044</v>
      </c>
      <c r="AD90" s="399">
        <f t="shared" si="83"/>
        <v>5.2746696267421385</v>
      </c>
      <c r="AE90" s="58"/>
      <c r="AF90" s="266"/>
      <c r="AG90" s="266"/>
      <c r="AH90" s="266"/>
      <c r="AI90" s="266"/>
      <c r="AJ90" s="266"/>
      <c r="AK90" s="266"/>
    </row>
    <row r="91" spans="1:37">
      <c r="A91" s="30" t="s">
        <v>104</v>
      </c>
      <c r="B91" s="406">
        <v>-111.530129084284</v>
      </c>
      <c r="C91" s="406">
        <v>-863.26867675459596</v>
      </c>
      <c r="D91" s="406">
        <v>-112.43108153287901</v>
      </c>
      <c r="E91" s="406">
        <v>-863.121664535935</v>
      </c>
      <c r="F91" s="407">
        <v>-112.314186840155</v>
      </c>
      <c r="G91" s="408">
        <v>-856.64018194447203</v>
      </c>
      <c r="H91" s="407">
        <v>-859.52569557778293</v>
      </c>
      <c r="I91" s="409">
        <v>-2.8849945649478799</v>
      </c>
      <c r="J91" s="30">
        <v>-859.65472974268391</v>
      </c>
      <c r="K91" s="371">
        <v>-0.129034164901</v>
      </c>
      <c r="L91" s="30"/>
      <c r="M91" s="30" t="s">
        <v>602</v>
      </c>
      <c r="N91" s="409">
        <f>10*AF6+15*AF9+AF5+6*AF15+AF20</f>
        <v>-109.703654</v>
      </c>
      <c r="O91" s="409">
        <f t="shared" ref="O91:S91" si="104">10*AG6+15*AG9+AG5+6*AG15+AG20</f>
        <v>-110.01968309504501</v>
      </c>
      <c r="P91" s="409">
        <f t="shared" si="104"/>
        <v>-110.177980503512</v>
      </c>
      <c r="Q91" s="409">
        <f t="shared" si="104"/>
        <v>-852.85474824599999</v>
      </c>
      <c r="R91" s="409">
        <f t="shared" si="104"/>
        <v>-854.38430974000005</v>
      </c>
      <c r="S91" s="409">
        <f t="shared" si="104"/>
        <v>-854.40544617599994</v>
      </c>
      <c r="T91" s="410"/>
      <c r="U91" s="409">
        <f t="shared" si="74"/>
        <v>1.8264750842839987</v>
      </c>
      <c r="V91" s="409">
        <f t="shared" si="75"/>
        <v>2.411398437833995</v>
      </c>
      <c r="W91" s="411">
        <f t="shared" si="76"/>
        <v>2.1362063366429993</v>
      </c>
      <c r="X91" s="411">
        <f t="shared" si="77"/>
        <v>0.58492335354999625</v>
      </c>
      <c r="Y91" s="411">
        <f t="shared" si="78"/>
        <v>0.30973125235900056</v>
      </c>
      <c r="Z91" s="412">
        <f t="shared" si="80"/>
        <v>5.9004480978089191</v>
      </c>
      <c r="AA91" s="354">
        <f t="shared" si="81"/>
        <v>5.9004480978089191</v>
      </c>
      <c r="AB91" s="413">
        <f>Q91-G91</f>
        <v>3.7854336984720476</v>
      </c>
      <c r="AC91" s="413">
        <f t="shared" ref="AC91" si="105">R91-H91</f>
        <v>5.1413858377828774</v>
      </c>
      <c r="AD91" s="413">
        <f t="shared" si="83"/>
        <v>5.249283566683971</v>
      </c>
      <c r="AE91" s="414"/>
      <c r="AF91" s="415"/>
      <c r="AG91" s="415"/>
      <c r="AH91" s="415"/>
      <c r="AI91" s="415"/>
      <c r="AJ91" s="415"/>
      <c r="AK91" s="415"/>
    </row>
  </sheetData>
  <mergeCells count="6">
    <mergeCell ref="C2:D2"/>
    <mergeCell ref="E2:F2"/>
    <mergeCell ref="AI2:AK2"/>
    <mergeCell ref="C3:D3"/>
    <mergeCell ref="E3:F3"/>
    <mergeCell ref="O3:S3"/>
  </mergeCells>
  <hyperlinks>
    <hyperlink ref="E4" r:id="rId1" xr:uid="{998AAB09-003E-FE46-A9E8-842EE05858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LNO-CCSD(T)-def2nZVP</vt:lpstr>
      <vt:lpstr>LNO-CCSD(T)-ccpwCVnZ</vt:lpstr>
      <vt:lpstr>LNO-CCSD(T) cutoffs dependence</vt:lpstr>
      <vt:lpstr>PNO-LCCSD(T)</vt:lpstr>
      <vt:lpstr>DLPNO-CCSD(T1 or T0)</vt:lpstr>
      <vt:lpstr>CCSD(T)</vt:lpstr>
      <vt:lpstr>pctEcorr_recovery</vt:lpstr>
      <vt:lpstr>Diagnostics Def2SV_P or Def2SVP</vt:lpstr>
      <vt:lpstr>diagnostic energy Q</vt:lpstr>
      <vt:lpstr>exchange-DFT-diagnostics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2020-10-25T05:17:44Z</dcterms:created>
  <dcterms:modified xsi:type="dcterms:W3CDTF">2021-12-23T05:28:21Z</dcterms:modified>
</cp:coreProperties>
</file>